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globalsurvivorsfund-my.sharepoint.com/personal/nmakhloufa_globalsurvivorsfund_org/Documents/Desktop/"/>
    </mc:Choice>
  </mc:AlternateContent>
  <xr:revisionPtr revIDLastSave="8705" documentId="8_{88C905FF-F871-4191-9CF6-D6A5B5F6A2C7}" xr6:coauthVersionLast="47" xr6:coauthVersionMax="47" xr10:uidLastSave="{E24D2A17-2B86-4803-86A7-9E562D4C2716}"/>
  <workbookProtection workbookAlgorithmName="SHA-512" workbookHashValue="dMZD1OJQ1ft6zgx1+cuS1YH1wqdS4wU44DQapxAjSLCDII66BNuC7EiwcvjTvKZ/nNI9cYktMYiB6YpNKPQzWg==" workbookSaltValue="sphO+3AayrmB4J0snc1vmg==" workbookSpinCount="100000" lockStructure="1"/>
  <bookViews>
    <workbookView xWindow="-110" yWindow="-110" windowWidth="19420" windowHeight="11500" tabRatio="530" xr2:uid="{8A29B859-C84F-4D51-AE3C-24C51A0C634C}"/>
  </bookViews>
  <sheets>
    <sheet name="BUDGET" sheetId="1" r:id="rId1"/>
    <sheet name="REPORT" sheetId="16" state="hidden" r:id="rId2"/>
    <sheet name="EXPENSES" sheetId="23" state="hidden" r:id="rId3"/>
    <sheet name="FORECAST" sheetId="13" state="hidden" r:id="rId4"/>
    <sheet name="Sheet1" sheetId="33" state="hidden" r:id="rId5"/>
    <sheet name="PARAM - Version" sheetId="30" state="hidden" r:id="rId6"/>
    <sheet name="Cost categories" sheetId="32" state="hidden" r:id="rId7"/>
    <sheet name="PARAM - Projects" sheetId="26" state="hidden" r:id="rId8"/>
    <sheet name="PARAM - Activities" sheetId="28" state="hidden" r:id="rId9"/>
    <sheet name="Partner Contract" sheetId="27" state="hidden" r:id="rId10"/>
  </sheets>
  <definedNames>
    <definedName name="_xlnm._FilterDatabase" localSheetId="0" hidden="1">BUDGET!$A$16:$AL$17</definedName>
    <definedName name="_xlnm._FilterDatabase" localSheetId="2" hidden="1">EXPENSES!$A$9:$W$4011</definedName>
    <definedName name="_xlnm._FilterDatabase" localSheetId="3" hidden="1">FORECAST!$B$10:$BB$213</definedName>
    <definedName name="_xlnm._FilterDatabase" localSheetId="1" hidden="1">REPORT!$A$33:$BM$236</definedName>
    <definedName name="accountname">#REF!</definedName>
    <definedName name="Activitycode">'PARAM - Activities'!$A$3:$A$35</definedName>
    <definedName name="Activityname">'PARAM - Activities'!$B$3:$B$35</definedName>
    <definedName name="Activitytable">'PARAM - Activities'!$A$3:$B$35</definedName>
    <definedName name="BLDescriptions">BUDGET!$S$20:$S$343</definedName>
    <definedName name="CountryCode">'PARAM - Projects'!$R$3:$R$128</definedName>
    <definedName name="CountryCodeTable">'PARAM - Projects'!$P$3:$R$128</definedName>
    <definedName name="ExternalData_1" localSheetId="7" hidden="1">'PARAM - Projects'!$A$1:$S$128</definedName>
    <definedName name="ExternalData_1" localSheetId="9" hidden="1">'Partner Contract'!$A$1:$AQ$302</definedName>
    <definedName name="ExternalData_2" localSheetId="8" hidden="1">'PARAM - Activities'!$A$1:$H$35</definedName>
    <definedName name="_xlnm.Print_Area" localSheetId="0">BUDGET!$B$2:$Q$226</definedName>
    <definedName name="_xlnm.Print_Area" localSheetId="2">EXPENSES!$B$2:$N$21</definedName>
    <definedName name="_xlnm.Print_Area" localSheetId="3">FORECAST!$B$2:$BB$221</definedName>
    <definedName name="_xlnm.Print_Area" localSheetId="1">REPORT!$B$2:$M$246</definedName>
    <definedName name="_xlnm.Print_Titles" localSheetId="0">BUDGET!$16:$18</definedName>
    <definedName name="_xlnm.Print_Titles" localSheetId="3">FORECAST!$10:$12</definedName>
    <definedName name="_xlnm.Print_Titles" localSheetId="1">REPORT!$33:$35</definedName>
    <definedName name="Project_Table">'PARAM - Projects'!$B$3:$C$128</definedName>
    <definedName name="projectcode">'PARAM - Projects'!$B$3:$B$128</definedName>
    <definedName name="strategy">'PARAM - Projects'!$E$3:$E$128</definedName>
    <definedName name="strategytable">'PARAM - Projects'!$E$3:$F$128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219" i="1" l="1"/>
  <c r="BR219" i="1"/>
  <c r="BQ219" i="1"/>
  <c r="BP219" i="1"/>
  <c r="BO219" i="1"/>
  <c r="BN219" i="1"/>
  <c r="BM219" i="1"/>
  <c r="BL219" i="1"/>
  <c r="BK219" i="1"/>
  <c r="BJ219" i="1"/>
  <c r="BS218" i="1"/>
  <c r="BR218" i="1"/>
  <c r="BQ218" i="1"/>
  <c r="BP218" i="1"/>
  <c r="BO218" i="1"/>
  <c r="BN218" i="1"/>
  <c r="BM218" i="1"/>
  <c r="BL218" i="1"/>
  <c r="BK218" i="1"/>
  <c r="BJ218" i="1"/>
  <c r="BS217" i="1"/>
  <c r="BR217" i="1"/>
  <c r="BQ217" i="1"/>
  <c r="BP217" i="1"/>
  <c r="BO217" i="1"/>
  <c r="BN217" i="1"/>
  <c r="BM217" i="1"/>
  <c r="BL217" i="1"/>
  <c r="BK217" i="1"/>
  <c r="BJ217" i="1"/>
  <c r="BS216" i="1"/>
  <c r="BR216" i="1"/>
  <c r="BQ216" i="1"/>
  <c r="BP216" i="1"/>
  <c r="BO216" i="1"/>
  <c r="BN216" i="1"/>
  <c r="BM216" i="1"/>
  <c r="BL216" i="1"/>
  <c r="BK216" i="1"/>
  <c r="BJ216" i="1"/>
  <c r="BS215" i="1"/>
  <c r="BR215" i="1"/>
  <c r="BQ215" i="1"/>
  <c r="BP215" i="1"/>
  <c r="BO215" i="1"/>
  <c r="BN215" i="1"/>
  <c r="BM215" i="1"/>
  <c r="BL215" i="1"/>
  <c r="BK215" i="1"/>
  <c r="BJ215" i="1"/>
  <c r="BS214" i="1"/>
  <c r="BR214" i="1"/>
  <c r="BQ214" i="1"/>
  <c r="BP214" i="1"/>
  <c r="BO214" i="1"/>
  <c r="BN214" i="1"/>
  <c r="BM214" i="1"/>
  <c r="BL214" i="1"/>
  <c r="BK214" i="1"/>
  <c r="BJ214" i="1"/>
  <c r="BS213" i="1"/>
  <c r="BR213" i="1"/>
  <c r="BQ213" i="1"/>
  <c r="BP213" i="1"/>
  <c r="BO213" i="1"/>
  <c r="BN213" i="1"/>
  <c r="BM213" i="1"/>
  <c r="BL213" i="1"/>
  <c r="BK213" i="1"/>
  <c r="BJ213" i="1"/>
  <c r="BS212" i="1"/>
  <c r="BS209" i="1" s="1"/>
  <c r="BR212" i="1"/>
  <c r="BR209" i="1" s="1"/>
  <c r="BQ212" i="1"/>
  <c r="BP212" i="1"/>
  <c r="BO212" i="1"/>
  <c r="BN212" i="1"/>
  <c r="BM212" i="1"/>
  <c r="BL212" i="1"/>
  <c r="BK212" i="1"/>
  <c r="BK209" i="1" s="1"/>
  <c r="BJ212" i="1"/>
  <c r="BJ209" i="1" s="1"/>
  <c r="BS211" i="1"/>
  <c r="BR211" i="1"/>
  <c r="BQ211" i="1"/>
  <c r="BP211" i="1"/>
  <c r="BO211" i="1"/>
  <c r="BN211" i="1"/>
  <c r="BM211" i="1"/>
  <c r="BL211" i="1"/>
  <c r="BL209" i="1" s="1"/>
  <c r="BK211" i="1"/>
  <c r="BJ211" i="1"/>
  <c r="BS210" i="1"/>
  <c r="BR210" i="1"/>
  <c r="BQ210" i="1"/>
  <c r="BQ209" i="1" s="1"/>
  <c r="BP210" i="1"/>
  <c r="BP209" i="1" s="1"/>
  <c r="BO210" i="1"/>
  <c r="BO209" i="1" s="1"/>
  <c r="BN210" i="1"/>
  <c r="BM210" i="1"/>
  <c r="BL210" i="1"/>
  <c r="BK210" i="1"/>
  <c r="BJ210" i="1"/>
  <c r="BS208" i="1"/>
  <c r="BR208" i="1"/>
  <c r="BQ208" i="1"/>
  <c r="BP208" i="1"/>
  <c r="BO208" i="1"/>
  <c r="BN208" i="1"/>
  <c r="BM208" i="1"/>
  <c r="BL208" i="1"/>
  <c r="BK208" i="1"/>
  <c r="BJ208" i="1"/>
  <c r="BS207" i="1"/>
  <c r="BR207" i="1"/>
  <c r="BQ207" i="1"/>
  <c r="BP207" i="1"/>
  <c r="BO207" i="1"/>
  <c r="BN207" i="1"/>
  <c r="BM207" i="1"/>
  <c r="BL207" i="1"/>
  <c r="BK207" i="1"/>
  <c r="BJ207" i="1"/>
  <c r="BS206" i="1"/>
  <c r="BR206" i="1"/>
  <c r="BQ206" i="1"/>
  <c r="BP206" i="1"/>
  <c r="BO206" i="1"/>
  <c r="BN206" i="1"/>
  <c r="BM206" i="1"/>
  <c r="BL206" i="1"/>
  <c r="BK206" i="1"/>
  <c r="BJ206" i="1"/>
  <c r="BS205" i="1"/>
  <c r="BR205" i="1"/>
  <c r="BQ205" i="1"/>
  <c r="BP205" i="1"/>
  <c r="BO205" i="1"/>
  <c r="BN205" i="1"/>
  <c r="BM205" i="1"/>
  <c r="BL205" i="1"/>
  <c r="BK205" i="1"/>
  <c r="BJ205" i="1"/>
  <c r="BS204" i="1"/>
  <c r="BR204" i="1"/>
  <c r="BQ204" i="1"/>
  <c r="BP204" i="1"/>
  <c r="BO204" i="1"/>
  <c r="BN204" i="1"/>
  <c r="BM204" i="1"/>
  <c r="BL204" i="1"/>
  <c r="BK204" i="1"/>
  <c r="BJ204" i="1"/>
  <c r="BS203" i="1"/>
  <c r="BR203" i="1"/>
  <c r="BQ203" i="1"/>
  <c r="BP203" i="1"/>
  <c r="BO203" i="1"/>
  <c r="BN203" i="1"/>
  <c r="BM203" i="1"/>
  <c r="BL203" i="1"/>
  <c r="BK203" i="1"/>
  <c r="BJ203" i="1"/>
  <c r="BS202" i="1"/>
  <c r="BR202" i="1"/>
  <c r="BQ202" i="1"/>
  <c r="BP202" i="1"/>
  <c r="BO202" i="1"/>
  <c r="BN202" i="1"/>
  <c r="BM202" i="1"/>
  <c r="BL202" i="1"/>
  <c r="BK202" i="1"/>
  <c r="BJ202" i="1"/>
  <c r="BS201" i="1"/>
  <c r="BR201" i="1"/>
  <c r="BQ201" i="1"/>
  <c r="BP201" i="1"/>
  <c r="BO201" i="1"/>
  <c r="BO198" i="1" s="1"/>
  <c r="BN201" i="1"/>
  <c r="BN198" i="1" s="1"/>
  <c r="BM201" i="1"/>
  <c r="BL201" i="1"/>
  <c r="BK201" i="1"/>
  <c r="BJ201" i="1"/>
  <c r="BS200" i="1"/>
  <c r="BR200" i="1"/>
  <c r="BQ200" i="1"/>
  <c r="BQ198" i="1" s="1"/>
  <c r="BP200" i="1"/>
  <c r="BP198" i="1" s="1"/>
  <c r="BO200" i="1"/>
  <c r="BN200" i="1"/>
  <c r="BM200" i="1"/>
  <c r="BL200" i="1"/>
  <c r="BK200" i="1"/>
  <c r="BJ200" i="1"/>
  <c r="BS199" i="1"/>
  <c r="BS198" i="1" s="1"/>
  <c r="BR199" i="1"/>
  <c r="BR198" i="1" s="1"/>
  <c r="BQ199" i="1"/>
  <c r="BP199" i="1"/>
  <c r="BO199" i="1"/>
  <c r="BN199" i="1"/>
  <c r="BM199" i="1"/>
  <c r="BM198" i="1" s="1"/>
  <c r="BL199" i="1"/>
  <c r="BL198" i="1" s="1"/>
  <c r="BK199" i="1"/>
  <c r="BK198" i="1" s="1"/>
  <c r="BJ199" i="1"/>
  <c r="BS197" i="1"/>
  <c r="BR197" i="1"/>
  <c r="BQ197" i="1"/>
  <c r="BP197" i="1"/>
  <c r="BO197" i="1"/>
  <c r="BN197" i="1"/>
  <c r="BM197" i="1"/>
  <c r="BL197" i="1"/>
  <c r="BK197" i="1"/>
  <c r="BJ197" i="1"/>
  <c r="BS196" i="1"/>
  <c r="BR196" i="1"/>
  <c r="BQ196" i="1"/>
  <c r="BP196" i="1"/>
  <c r="BO196" i="1"/>
  <c r="BN196" i="1"/>
  <c r="BM196" i="1"/>
  <c r="BL196" i="1"/>
  <c r="BK196" i="1"/>
  <c r="BJ196" i="1"/>
  <c r="BS195" i="1"/>
  <c r="BR195" i="1"/>
  <c r="BQ195" i="1"/>
  <c r="BP195" i="1"/>
  <c r="BO195" i="1"/>
  <c r="BN195" i="1"/>
  <c r="BM195" i="1"/>
  <c r="BL195" i="1"/>
  <c r="BK195" i="1"/>
  <c r="BJ195" i="1"/>
  <c r="BS194" i="1"/>
  <c r="BR194" i="1"/>
  <c r="BQ194" i="1"/>
  <c r="BP194" i="1"/>
  <c r="BO194" i="1"/>
  <c r="BN194" i="1"/>
  <c r="BM194" i="1"/>
  <c r="BL194" i="1"/>
  <c r="BK194" i="1"/>
  <c r="BJ194" i="1"/>
  <c r="BS193" i="1"/>
  <c r="BR193" i="1"/>
  <c r="BQ193" i="1"/>
  <c r="BP193" i="1"/>
  <c r="BO193" i="1"/>
  <c r="BN193" i="1"/>
  <c r="BM193" i="1"/>
  <c r="BL193" i="1"/>
  <c r="BK193" i="1"/>
  <c r="BJ193" i="1"/>
  <c r="BS192" i="1"/>
  <c r="BR192" i="1"/>
  <c r="BQ192" i="1"/>
  <c r="BP192" i="1"/>
  <c r="BO192" i="1"/>
  <c r="BN192" i="1"/>
  <c r="BM192" i="1"/>
  <c r="BL192" i="1"/>
  <c r="BK192" i="1"/>
  <c r="BJ192" i="1"/>
  <c r="BS191" i="1"/>
  <c r="BR191" i="1"/>
  <c r="BQ191" i="1"/>
  <c r="BQ187" i="1" s="1"/>
  <c r="BP191" i="1"/>
  <c r="BO191" i="1"/>
  <c r="BN191" i="1"/>
  <c r="BM191" i="1"/>
  <c r="BL191" i="1"/>
  <c r="BK191" i="1"/>
  <c r="BJ191" i="1"/>
  <c r="BS190" i="1"/>
  <c r="BR190" i="1"/>
  <c r="BR187" i="1" s="1"/>
  <c r="BQ190" i="1"/>
  <c r="BP190" i="1"/>
  <c r="BO190" i="1"/>
  <c r="BN190" i="1"/>
  <c r="BM190" i="1"/>
  <c r="BL190" i="1"/>
  <c r="BK190" i="1"/>
  <c r="BK187" i="1" s="1"/>
  <c r="BJ190" i="1"/>
  <c r="BS189" i="1"/>
  <c r="BR189" i="1"/>
  <c r="BQ189" i="1"/>
  <c r="BP189" i="1"/>
  <c r="BO189" i="1"/>
  <c r="BN189" i="1"/>
  <c r="BM189" i="1"/>
  <c r="BM187" i="1" s="1"/>
  <c r="BL189" i="1"/>
  <c r="BL187" i="1" s="1"/>
  <c r="BK189" i="1"/>
  <c r="BJ189" i="1"/>
  <c r="BS188" i="1"/>
  <c r="BR188" i="1"/>
  <c r="BQ188" i="1"/>
  <c r="BP188" i="1"/>
  <c r="BP187" i="1" s="1"/>
  <c r="BO188" i="1"/>
  <c r="BO187" i="1" s="1"/>
  <c r="BN188" i="1"/>
  <c r="BN187" i="1" s="1"/>
  <c r="BM188" i="1"/>
  <c r="BL188" i="1"/>
  <c r="BK188" i="1"/>
  <c r="BJ188" i="1"/>
  <c r="BS186" i="1"/>
  <c r="BR186" i="1"/>
  <c r="BQ186" i="1"/>
  <c r="BP186" i="1"/>
  <c r="BO186" i="1"/>
  <c r="BN186" i="1"/>
  <c r="BM186" i="1"/>
  <c r="BL186" i="1"/>
  <c r="BK186" i="1"/>
  <c r="BJ186" i="1"/>
  <c r="BS185" i="1"/>
  <c r="BR185" i="1"/>
  <c r="BQ185" i="1"/>
  <c r="BP185" i="1"/>
  <c r="BO185" i="1"/>
  <c r="BN185" i="1"/>
  <c r="BM185" i="1"/>
  <c r="BL185" i="1"/>
  <c r="BK185" i="1"/>
  <c r="BJ185" i="1"/>
  <c r="BS184" i="1"/>
  <c r="BR184" i="1"/>
  <c r="BQ184" i="1"/>
  <c r="BP184" i="1"/>
  <c r="BO184" i="1"/>
  <c r="BN184" i="1"/>
  <c r="BM184" i="1"/>
  <c r="BL184" i="1"/>
  <c r="BK184" i="1"/>
  <c r="BJ184" i="1"/>
  <c r="BS183" i="1"/>
  <c r="BR183" i="1"/>
  <c r="BQ183" i="1"/>
  <c r="BP183" i="1"/>
  <c r="BO183" i="1"/>
  <c r="BN183" i="1"/>
  <c r="BM183" i="1"/>
  <c r="BL183" i="1"/>
  <c r="BK183" i="1"/>
  <c r="BJ183" i="1"/>
  <c r="BS182" i="1"/>
  <c r="BR182" i="1"/>
  <c r="BQ182" i="1"/>
  <c r="BP182" i="1"/>
  <c r="BO182" i="1"/>
  <c r="BN182" i="1"/>
  <c r="BM182" i="1"/>
  <c r="BL182" i="1"/>
  <c r="BK182" i="1"/>
  <c r="BJ182" i="1"/>
  <c r="BS181" i="1"/>
  <c r="BR181" i="1"/>
  <c r="BQ181" i="1"/>
  <c r="BP181" i="1"/>
  <c r="BO181" i="1"/>
  <c r="BN181" i="1"/>
  <c r="BM181" i="1"/>
  <c r="BL181" i="1"/>
  <c r="BK181" i="1"/>
  <c r="BJ181" i="1"/>
  <c r="BS180" i="1"/>
  <c r="BR180" i="1"/>
  <c r="BQ180" i="1"/>
  <c r="BP180" i="1"/>
  <c r="BO180" i="1"/>
  <c r="BN180" i="1"/>
  <c r="BM180" i="1"/>
  <c r="BL180" i="1"/>
  <c r="BK180" i="1"/>
  <c r="BJ180" i="1"/>
  <c r="BS179" i="1"/>
  <c r="BR179" i="1"/>
  <c r="BQ179" i="1"/>
  <c r="BP179" i="1"/>
  <c r="BO179" i="1"/>
  <c r="BO176" i="1" s="1"/>
  <c r="BN179" i="1"/>
  <c r="BM179" i="1"/>
  <c r="BL179" i="1"/>
  <c r="BK179" i="1"/>
  <c r="BJ179" i="1"/>
  <c r="BS178" i="1"/>
  <c r="BR178" i="1"/>
  <c r="BQ178" i="1"/>
  <c r="BQ176" i="1" s="1"/>
  <c r="BP178" i="1"/>
  <c r="BP176" i="1" s="1"/>
  <c r="BO178" i="1"/>
  <c r="BN178" i="1"/>
  <c r="BM178" i="1"/>
  <c r="BL178" i="1"/>
  <c r="BK178" i="1"/>
  <c r="BJ178" i="1"/>
  <c r="BS177" i="1"/>
  <c r="BR177" i="1"/>
  <c r="BR176" i="1" s="1"/>
  <c r="BQ177" i="1"/>
  <c r="BP177" i="1"/>
  <c r="BO177" i="1"/>
  <c r="BN177" i="1"/>
  <c r="BM177" i="1"/>
  <c r="BL177" i="1"/>
  <c r="BL176" i="1" s="1"/>
  <c r="BK177" i="1"/>
  <c r="BK176" i="1" s="1"/>
  <c r="BJ177" i="1"/>
  <c r="BJ176" i="1" s="1"/>
  <c r="BS174" i="1"/>
  <c r="BR174" i="1"/>
  <c r="BQ174" i="1"/>
  <c r="BP174" i="1"/>
  <c r="BO174" i="1"/>
  <c r="BN174" i="1"/>
  <c r="BM174" i="1"/>
  <c r="BL174" i="1"/>
  <c r="BK174" i="1"/>
  <c r="BJ174" i="1"/>
  <c r="BS173" i="1"/>
  <c r="BR173" i="1"/>
  <c r="BQ173" i="1"/>
  <c r="BP173" i="1"/>
  <c r="BO173" i="1"/>
  <c r="BN173" i="1"/>
  <c r="BM173" i="1"/>
  <c r="BL173" i="1"/>
  <c r="BK173" i="1"/>
  <c r="BJ173" i="1"/>
  <c r="BS172" i="1"/>
  <c r="BR172" i="1"/>
  <c r="BQ172" i="1"/>
  <c r="BP172" i="1"/>
  <c r="BO172" i="1"/>
  <c r="BN172" i="1"/>
  <c r="BM172" i="1"/>
  <c r="BL172" i="1"/>
  <c r="BK172" i="1"/>
  <c r="BJ172" i="1"/>
  <c r="BS171" i="1"/>
  <c r="BR171" i="1"/>
  <c r="BQ171" i="1"/>
  <c r="BP171" i="1"/>
  <c r="BO171" i="1"/>
  <c r="BN171" i="1"/>
  <c r="BM171" i="1"/>
  <c r="BL171" i="1"/>
  <c r="BK171" i="1"/>
  <c r="BJ171" i="1"/>
  <c r="BS170" i="1"/>
  <c r="BR170" i="1"/>
  <c r="BQ170" i="1"/>
  <c r="BP170" i="1"/>
  <c r="BO170" i="1"/>
  <c r="BN170" i="1"/>
  <c r="BM170" i="1"/>
  <c r="BL170" i="1"/>
  <c r="BK170" i="1"/>
  <c r="BJ170" i="1"/>
  <c r="BS169" i="1"/>
  <c r="BR169" i="1"/>
  <c r="BQ169" i="1"/>
  <c r="BP169" i="1"/>
  <c r="BO169" i="1"/>
  <c r="BN169" i="1"/>
  <c r="BM169" i="1"/>
  <c r="BL169" i="1"/>
  <c r="BK169" i="1"/>
  <c r="BJ169" i="1"/>
  <c r="BS168" i="1"/>
  <c r="BR168" i="1"/>
  <c r="BQ168" i="1"/>
  <c r="BQ164" i="1" s="1"/>
  <c r="BP168" i="1"/>
  <c r="BO168" i="1"/>
  <c r="BN168" i="1"/>
  <c r="BM168" i="1"/>
  <c r="BL168" i="1"/>
  <c r="BK168" i="1"/>
  <c r="BJ168" i="1"/>
  <c r="BS167" i="1"/>
  <c r="BS164" i="1" s="1"/>
  <c r="BR167" i="1"/>
  <c r="BR164" i="1" s="1"/>
  <c r="BQ167" i="1"/>
  <c r="BP167" i="1"/>
  <c r="BO167" i="1"/>
  <c r="BN167" i="1"/>
  <c r="BM167" i="1"/>
  <c r="BL167" i="1"/>
  <c r="BK167" i="1"/>
  <c r="BK164" i="1" s="1"/>
  <c r="BJ167" i="1"/>
  <c r="BJ164" i="1" s="1"/>
  <c r="BS166" i="1"/>
  <c r="BR166" i="1"/>
  <c r="BQ166" i="1"/>
  <c r="BP166" i="1"/>
  <c r="BO166" i="1"/>
  <c r="BN166" i="1"/>
  <c r="BM166" i="1"/>
  <c r="BL166" i="1"/>
  <c r="BL164" i="1" s="1"/>
  <c r="BK166" i="1"/>
  <c r="BJ166" i="1"/>
  <c r="BS165" i="1"/>
  <c r="BR165" i="1"/>
  <c r="BQ165" i="1"/>
  <c r="BP165" i="1"/>
  <c r="BP164" i="1" s="1"/>
  <c r="BO165" i="1"/>
  <c r="BO164" i="1" s="1"/>
  <c r="BN165" i="1"/>
  <c r="BN164" i="1" s="1"/>
  <c r="BM165" i="1"/>
  <c r="BL165" i="1"/>
  <c r="BK165" i="1"/>
  <c r="BJ165" i="1"/>
  <c r="BS163" i="1"/>
  <c r="BR163" i="1"/>
  <c r="BQ163" i="1"/>
  <c r="BP163" i="1"/>
  <c r="BO163" i="1"/>
  <c r="BN163" i="1"/>
  <c r="BM163" i="1"/>
  <c r="BL163" i="1"/>
  <c r="BK163" i="1"/>
  <c r="BJ163" i="1"/>
  <c r="BS162" i="1"/>
  <c r="BR162" i="1"/>
  <c r="BQ162" i="1"/>
  <c r="BP162" i="1"/>
  <c r="BO162" i="1"/>
  <c r="BN162" i="1"/>
  <c r="BM162" i="1"/>
  <c r="BL162" i="1"/>
  <c r="BK162" i="1"/>
  <c r="BJ162" i="1"/>
  <c r="BS161" i="1"/>
  <c r="BR161" i="1"/>
  <c r="BQ161" i="1"/>
  <c r="BP161" i="1"/>
  <c r="BO161" i="1"/>
  <c r="BN161" i="1"/>
  <c r="BM161" i="1"/>
  <c r="BL161" i="1"/>
  <c r="BK161" i="1"/>
  <c r="BJ161" i="1"/>
  <c r="BS160" i="1"/>
  <c r="BR160" i="1"/>
  <c r="BQ160" i="1"/>
  <c r="BP160" i="1"/>
  <c r="BO160" i="1"/>
  <c r="BN160" i="1"/>
  <c r="BM160" i="1"/>
  <c r="BL160" i="1"/>
  <c r="BK160" i="1"/>
  <c r="BJ160" i="1"/>
  <c r="BS159" i="1"/>
  <c r="BR159" i="1"/>
  <c r="BQ159" i="1"/>
  <c r="BP159" i="1"/>
  <c r="BO159" i="1"/>
  <c r="BN159" i="1"/>
  <c r="BM159" i="1"/>
  <c r="BL159" i="1"/>
  <c r="BK159" i="1"/>
  <c r="BJ159" i="1"/>
  <c r="BS158" i="1"/>
  <c r="BR158" i="1"/>
  <c r="BQ158" i="1"/>
  <c r="BP158" i="1"/>
  <c r="BO158" i="1"/>
  <c r="BN158" i="1"/>
  <c r="BM158" i="1"/>
  <c r="BL158" i="1"/>
  <c r="BK158" i="1"/>
  <c r="BJ158" i="1"/>
  <c r="BS157" i="1"/>
  <c r="BR157" i="1"/>
  <c r="BQ157" i="1"/>
  <c r="BP157" i="1"/>
  <c r="BO157" i="1"/>
  <c r="BN157" i="1"/>
  <c r="BM157" i="1"/>
  <c r="BM153" i="1" s="1"/>
  <c r="BL157" i="1"/>
  <c r="BK157" i="1"/>
  <c r="BJ157" i="1"/>
  <c r="BS156" i="1"/>
  <c r="BR156" i="1"/>
  <c r="BQ156" i="1"/>
  <c r="BP156" i="1"/>
  <c r="BO156" i="1"/>
  <c r="BN156" i="1"/>
  <c r="BN153" i="1" s="1"/>
  <c r="BM156" i="1"/>
  <c r="BL156" i="1"/>
  <c r="BK156" i="1"/>
  <c r="BJ156" i="1"/>
  <c r="BS155" i="1"/>
  <c r="BR155" i="1"/>
  <c r="BQ155" i="1"/>
  <c r="BQ153" i="1" s="1"/>
  <c r="BP155" i="1"/>
  <c r="BP153" i="1" s="1"/>
  <c r="BO155" i="1"/>
  <c r="BN155" i="1"/>
  <c r="BM155" i="1"/>
  <c r="BL155" i="1"/>
  <c r="BK155" i="1"/>
  <c r="BJ155" i="1"/>
  <c r="BS154" i="1"/>
  <c r="BR154" i="1"/>
  <c r="BR153" i="1" s="1"/>
  <c r="BQ154" i="1"/>
  <c r="BP154" i="1"/>
  <c r="BO154" i="1"/>
  <c r="BN154" i="1"/>
  <c r="BM154" i="1"/>
  <c r="BL154" i="1"/>
  <c r="BL153" i="1" s="1"/>
  <c r="BK154" i="1"/>
  <c r="BK153" i="1" s="1"/>
  <c r="BJ154" i="1"/>
  <c r="BJ153" i="1" s="1"/>
  <c r="BS152" i="1"/>
  <c r="BR152" i="1"/>
  <c r="BQ152" i="1"/>
  <c r="BP152" i="1"/>
  <c r="BO152" i="1"/>
  <c r="BN152" i="1"/>
  <c r="BM152" i="1"/>
  <c r="BL152" i="1"/>
  <c r="BK152" i="1"/>
  <c r="BJ152" i="1"/>
  <c r="BS151" i="1"/>
  <c r="BR151" i="1"/>
  <c r="BQ151" i="1"/>
  <c r="BP151" i="1"/>
  <c r="BO151" i="1"/>
  <c r="BN151" i="1"/>
  <c r="BM151" i="1"/>
  <c r="BL151" i="1"/>
  <c r="BK151" i="1"/>
  <c r="BJ151" i="1"/>
  <c r="BS150" i="1"/>
  <c r="BR150" i="1"/>
  <c r="BQ150" i="1"/>
  <c r="BP150" i="1"/>
  <c r="BO150" i="1"/>
  <c r="BN150" i="1"/>
  <c r="BM150" i="1"/>
  <c r="BL150" i="1"/>
  <c r="BK150" i="1"/>
  <c r="BJ150" i="1"/>
  <c r="BS149" i="1"/>
  <c r="BR149" i="1"/>
  <c r="BQ149" i="1"/>
  <c r="BP149" i="1"/>
  <c r="BO149" i="1"/>
  <c r="BN149" i="1"/>
  <c r="BM149" i="1"/>
  <c r="BL149" i="1"/>
  <c r="BK149" i="1"/>
  <c r="BJ149" i="1"/>
  <c r="BS148" i="1"/>
  <c r="BR148" i="1"/>
  <c r="BQ148" i="1"/>
  <c r="BP148" i="1"/>
  <c r="BO148" i="1"/>
  <c r="BN148" i="1"/>
  <c r="BM148" i="1"/>
  <c r="BL148" i="1"/>
  <c r="BK148" i="1"/>
  <c r="BJ148" i="1"/>
  <c r="BS147" i="1"/>
  <c r="BR147" i="1"/>
  <c r="BQ147" i="1"/>
  <c r="BP147" i="1"/>
  <c r="BO147" i="1"/>
  <c r="BN147" i="1"/>
  <c r="BM147" i="1"/>
  <c r="BL147" i="1"/>
  <c r="BK147" i="1"/>
  <c r="BJ147" i="1"/>
  <c r="BS146" i="1"/>
  <c r="BR146" i="1"/>
  <c r="BQ146" i="1"/>
  <c r="BP146" i="1"/>
  <c r="BO146" i="1"/>
  <c r="BN146" i="1"/>
  <c r="BM146" i="1"/>
  <c r="BL146" i="1"/>
  <c r="BK146" i="1"/>
  <c r="BJ146" i="1"/>
  <c r="BS145" i="1"/>
  <c r="BS142" i="1" s="1"/>
  <c r="BR145" i="1"/>
  <c r="BR142" i="1" s="1"/>
  <c r="BQ145" i="1"/>
  <c r="BP145" i="1"/>
  <c r="BO145" i="1"/>
  <c r="BN145" i="1"/>
  <c r="BM145" i="1"/>
  <c r="BL145" i="1"/>
  <c r="BK145" i="1"/>
  <c r="BK142" i="1" s="1"/>
  <c r="BJ145" i="1"/>
  <c r="BJ142" i="1" s="1"/>
  <c r="BS144" i="1"/>
  <c r="BR144" i="1"/>
  <c r="BQ144" i="1"/>
  <c r="BP144" i="1"/>
  <c r="BO144" i="1"/>
  <c r="BN144" i="1"/>
  <c r="BM144" i="1"/>
  <c r="BM142" i="1" s="1"/>
  <c r="BL144" i="1"/>
  <c r="BL142" i="1" s="1"/>
  <c r="BK144" i="1"/>
  <c r="BJ144" i="1"/>
  <c r="BS143" i="1"/>
  <c r="BR143" i="1"/>
  <c r="BQ143" i="1"/>
  <c r="BP143" i="1"/>
  <c r="BP142" i="1" s="1"/>
  <c r="BO143" i="1"/>
  <c r="BO142" i="1" s="1"/>
  <c r="BN143" i="1"/>
  <c r="BN142" i="1" s="1"/>
  <c r="BM143" i="1"/>
  <c r="BL143" i="1"/>
  <c r="BK143" i="1"/>
  <c r="BJ143" i="1"/>
  <c r="BS141" i="1"/>
  <c r="BR141" i="1"/>
  <c r="BQ141" i="1"/>
  <c r="BP141" i="1"/>
  <c r="BO141" i="1"/>
  <c r="BN141" i="1"/>
  <c r="BM141" i="1"/>
  <c r="BL141" i="1"/>
  <c r="BK141" i="1"/>
  <c r="BJ141" i="1"/>
  <c r="BS140" i="1"/>
  <c r="BR140" i="1"/>
  <c r="BQ140" i="1"/>
  <c r="BP140" i="1"/>
  <c r="BO140" i="1"/>
  <c r="BN140" i="1"/>
  <c r="BM140" i="1"/>
  <c r="BL140" i="1"/>
  <c r="BK140" i="1"/>
  <c r="BJ140" i="1"/>
  <c r="BS139" i="1"/>
  <c r="BR139" i="1"/>
  <c r="BQ139" i="1"/>
  <c r="BP139" i="1"/>
  <c r="BO139" i="1"/>
  <c r="BN139" i="1"/>
  <c r="BM139" i="1"/>
  <c r="BL139" i="1"/>
  <c r="BK139" i="1"/>
  <c r="BJ139" i="1"/>
  <c r="BS138" i="1"/>
  <c r="BR138" i="1"/>
  <c r="BQ138" i="1"/>
  <c r="BP138" i="1"/>
  <c r="BO138" i="1"/>
  <c r="BN138" i="1"/>
  <c r="BM138" i="1"/>
  <c r="BL138" i="1"/>
  <c r="BK138" i="1"/>
  <c r="BJ138" i="1"/>
  <c r="BS137" i="1"/>
  <c r="BR137" i="1"/>
  <c r="BQ137" i="1"/>
  <c r="BP137" i="1"/>
  <c r="BO137" i="1"/>
  <c r="BN137" i="1"/>
  <c r="BM137" i="1"/>
  <c r="BL137" i="1"/>
  <c r="BK137" i="1"/>
  <c r="BJ137" i="1"/>
  <c r="BS136" i="1"/>
  <c r="BR136" i="1"/>
  <c r="BQ136" i="1"/>
  <c r="BP136" i="1"/>
  <c r="BO136" i="1"/>
  <c r="BN136" i="1"/>
  <c r="BM136" i="1"/>
  <c r="BL136" i="1"/>
  <c r="BK136" i="1"/>
  <c r="BJ136" i="1"/>
  <c r="BS135" i="1"/>
  <c r="BR135" i="1"/>
  <c r="BQ135" i="1"/>
  <c r="BP135" i="1"/>
  <c r="BO135" i="1"/>
  <c r="BN135" i="1"/>
  <c r="BM135" i="1"/>
  <c r="BL135" i="1"/>
  <c r="BK135" i="1"/>
  <c r="BJ135" i="1"/>
  <c r="BS134" i="1"/>
  <c r="BR134" i="1"/>
  <c r="BQ134" i="1"/>
  <c r="BP134" i="1"/>
  <c r="BO134" i="1"/>
  <c r="BO131" i="1" s="1"/>
  <c r="BN134" i="1"/>
  <c r="BM134" i="1"/>
  <c r="BL134" i="1"/>
  <c r="BK134" i="1"/>
  <c r="BJ134" i="1"/>
  <c r="BS133" i="1"/>
  <c r="BR133" i="1"/>
  <c r="BQ133" i="1"/>
  <c r="BQ131" i="1" s="1"/>
  <c r="BP133" i="1"/>
  <c r="BP131" i="1" s="1"/>
  <c r="BO133" i="1"/>
  <c r="BN133" i="1"/>
  <c r="BM133" i="1"/>
  <c r="BL133" i="1"/>
  <c r="BK133" i="1"/>
  <c r="BJ133" i="1"/>
  <c r="BS132" i="1"/>
  <c r="BS131" i="1" s="1"/>
  <c r="BR132" i="1"/>
  <c r="BR131" i="1" s="1"/>
  <c r="BQ132" i="1"/>
  <c r="BP132" i="1"/>
  <c r="BO132" i="1"/>
  <c r="BN132" i="1"/>
  <c r="BM132" i="1"/>
  <c r="BL132" i="1"/>
  <c r="BK132" i="1"/>
  <c r="BK131" i="1" s="1"/>
  <c r="BJ132" i="1"/>
  <c r="BJ131" i="1" s="1"/>
  <c r="BS130" i="1"/>
  <c r="BR130" i="1"/>
  <c r="BQ130" i="1"/>
  <c r="BP130" i="1"/>
  <c r="BO130" i="1"/>
  <c r="BN130" i="1"/>
  <c r="BM130" i="1"/>
  <c r="BL130" i="1"/>
  <c r="BK130" i="1"/>
  <c r="BJ130" i="1"/>
  <c r="BS129" i="1"/>
  <c r="BR129" i="1"/>
  <c r="BQ129" i="1"/>
  <c r="BP129" i="1"/>
  <c r="BO129" i="1"/>
  <c r="BN129" i="1"/>
  <c r="BM129" i="1"/>
  <c r="BL129" i="1"/>
  <c r="BK129" i="1"/>
  <c r="BJ129" i="1"/>
  <c r="BS128" i="1"/>
  <c r="BR128" i="1"/>
  <c r="BQ128" i="1"/>
  <c r="BP128" i="1"/>
  <c r="BO128" i="1"/>
  <c r="BN128" i="1"/>
  <c r="BM128" i="1"/>
  <c r="BL128" i="1"/>
  <c r="BK128" i="1"/>
  <c r="BJ128" i="1"/>
  <c r="BS127" i="1"/>
  <c r="BR127" i="1"/>
  <c r="BQ127" i="1"/>
  <c r="BP127" i="1"/>
  <c r="BO127" i="1"/>
  <c r="BN127" i="1"/>
  <c r="BM127" i="1"/>
  <c r="BL127" i="1"/>
  <c r="BK127" i="1"/>
  <c r="BJ127" i="1"/>
  <c r="BS126" i="1"/>
  <c r="BR126" i="1"/>
  <c r="BQ126" i="1"/>
  <c r="BP126" i="1"/>
  <c r="BO126" i="1"/>
  <c r="BN126" i="1"/>
  <c r="BM126" i="1"/>
  <c r="BL126" i="1"/>
  <c r="BK126" i="1"/>
  <c r="BJ126" i="1"/>
  <c r="BS125" i="1"/>
  <c r="BR125" i="1"/>
  <c r="BQ125" i="1"/>
  <c r="BP125" i="1"/>
  <c r="BO125" i="1"/>
  <c r="BN125" i="1"/>
  <c r="BM125" i="1"/>
  <c r="BL125" i="1"/>
  <c r="BK125" i="1"/>
  <c r="BJ125" i="1"/>
  <c r="BS124" i="1"/>
  <c r="BR124" i="1"/>
  <c r="BQ124" i="1"/>
  <c r="BP124" i="1"/>
  <c r="BP120" i="1" s="1"/>
  <c r="BO124" i="1"/>
  <c r="BN124" i="1"/>
  <c r="BM124" i="1"/>
  <c r="BL124" i="1"/>
  <c r="BK124" i="1"/>
  <c r="BJ124" i="1"/>
  <c r="BS123" i="1"/>
  <c r="BS120" i="1" s="1"/>
  <c r="BR123" i="1"/>
  <c r="BR120" i="1" s="1"/>
  <c r="BQ123" i="1"/>
  <c r="BP123" i="1"/>
  <c r="BO123" i="1"/>
  <c r="BN123" i="1"/>
  <c r="BM123" i="1"/>
  <c r="BL123" i="1"/>
  <c r="BK123" i="1"/>
  <c r="BK120" i="1" s="1"/>
  <c r="BJ123" i="1"/>
  <c r="BJ120" i="1" s="1"/>
  <c r="BS122" i="1"/>
  <c r="BR122" i="1"/>
  <c r="BQ122" i="1"/>
  <c r="BP122" i="1"/>
  <c r="BO122" i="1"/>
  <c r="BN122" i="1"/>
  <c r="BM122" i="1"/>
  <c r="BM120" i="1" s="1"/>
  <c r="BL122" i="1"/>
  <c r="BL120" i="1" s="1"/>
  <c r="BK122" i="1"/>
  <c r="BJ122" i="1"/>
  <c r="BS121" i="1"/>
  <c r="BR121" i="1"/>
  <c r="BQ121" i="1"/>
  <c r="BP121" i="1"/>
  <c r="BO121" i="1"/>
  <c r="BO120" i="1" s="1"/>
  <c r="BN121" i="1"/>
  <c r="BN120" i="1" s="1"/>
  <c r="BM121" i="1"/>
  <c r="BL121" i="1"/>
  <c r="BK121" i="1"/>
  <c r="BJ121" i="1"/>
  <c r="BS119" i="1"/>
  <c r="BR119" i="1"/>
  <c r="BQ119" i="1"/>
  <c r="BP119" i="1"/>
  <c r="BO119" i="1"/>
  <c r="BN119" i="1"/>
  <c r="BM119" i="1"/>
  <c r="BL119" i="1"/>
  <c r="BK119" i="1"/>
  <c r="BJ119" i="1"/>
  <c r="BS118" i="1"/>
  <c r="BR118" i="1"/>
  <c r="BQ118" i="1"/>
  <c r="BP118" i="1"/>
  <c r="BO118" i="1"/>
  <c r="BN118" i="1"/>
  <c r="BM118" i="1"/>
  <c r="BL118" i="1"/>
  <c r="BK118" i="1"/>
  <c r="BJ118" i="1"/>
  <c r="BS117" i="1"/>
  <c r="BR117" i="1"/>
  <c r="BQ117" i="1"/>
  <c r="BP117" i="1"/>
  <c r="BO117" i="1"/>
  <c r="BN117" i="1"/>
  <c r="BM117" i="1"/>
  <c r="BL117" i="1"/>
  <c r="BK117" i="1"/>
  <c r="BJ117" i="1"/>
  <c r="BS116" i="1"/>
  <c r="BR116" i="1"/>
  <c r="BQ116" i="1"/>
  <c r="BP116" i="1"/>
  <c r="BO116" i="1"/>
  <c r="BN116" i="1"/>
  <c r="BM116" i="1"/>
  <c r="BL116" i="1"/>
  <c r="BK116" i="1"/>
  <c r="BJ116" i="1"/>
  <c r="BS115" i="1"/>
  <c r="BR115" i="1"/>
  <c r="BQ115" i="1"/>
  <c r="BP115" i="1"/>
  <c r="BO115" i="1"/>
  <c r="BN115" i="1"/>
  <c r="BM115" i="1"/>
  <c r="BL115" i="1"/>
  <c r="BK115" i="1"/>
  <c r="BJ115" i="1"/>
  <c r="BS114" i="1"/>
  <c r="BR114" i="1"/>
  <c r="BQ114" i="1"/>
  <c r="BP114" i="1"/>
  <c r="BO114" i="1"/>
  <c r="BN114" i="1"/>
  <c r="BM114" i="1"/>
  <c r="BL114" i="1"/>
  <c r="BK114" i="1"/>
  <c r="BJ114" i="1"/>
  <c r="BS113" i="1"/>
  <c r="BR113" i="1"/>
  <c r="BQ113" i="1"/>
  <c r="BP113" i="1"/>
  <c r="BO113" i="1"/>
  <c r="BN113" i="1"/>
  <c r="BM113" i="1"/>
  <c r="BL113" i="1"/>
  <c r="BK113" i="1"/>
  <c r="BJ113" i="1"/>
  <c r="BS112" i="1"/>
  <c r="BR112" i="1"/>
  <c r="BQ112" i="1"/>
  <c r="BP112" i="1"/>
  <c r="BO112" i="1"/>
  <c r="BO109" i="1" s="1"/>
  <c r="BN112" i="1"/>
  <c r="BN109" i="1" s="1"/>
  <c r="BM112" i="1"/>
  <c r="BL112" i="1"/>
  <c r="BK112" i="1"/>
  <c r="BJ112" i="1"/>
  <c r="BS111" i="1"/>
  <c r="BR111" i="1"/>
  <c r="BQ111" i="1"/>
  <c r="BQ109" i="1" s="1"/>
  <c r="BP111" i="1"/>
  <c r="BP109" i="1" s="1"/>
  <c r="BO111" i="1"/>
  <c r="BN111" i="1"/>
  <c r="BM111" i="1"/>
  <c r="BL111" i="1"/>
  <c r="BK111" i="1"/>
  <c r="BJ111" i="1"/>
  <c r="BS110" i="1"/>
  <c r="BR110" i="1"/>
  <c r="BR109" i="1" s="1"/>
  <c r="BQ110" i="1"/>
  <c r="BP110" i="1"/>
  <c r="BO110" i="1"/>
  <c r="BN110" i="1"/>
  <c r="BM110" i="1"/>
  <c r="BM109" i="1" s="1"/>
  <c r="BL110" i="1"/>
  <c r="BL109" i="1" s="1"/>
  <c r="BK110" i="1"/>
  <c r="BK109" i="1" s="1"/>
  <c r="BJ110" i="1"/>
  <c r="BJ109" i="1" s="1"/>
  <c r="BS108" i="1"/>
  <c r="BR108" i="1"/>
  <c r="BQ108" i="1"/>
  <c r="BP108" i="1"/>
  <c r="BO108" i="1"/>
  <c r="BN108" i="1"/>
  <c r="BM108" i="1"/>
  <c r="BL108" i="1"/>
  <c r="BK108" i="1"/>
  <c r="BJ108" i="1"/>
  <c r="BS107" i="1"/>
  <c r="BR107" i="1"/>
  <c r="BQ107" i="1"/>
  <c r="BP107" i="1"/>
  <c r="BO107" i="1"/>
  <c r="BN107" i="1"/>
  <c r="BM107" i="1"/>
  <c r="BL107" i="1"/>
  <c r="BK107" i="1"/>
  <c r="BJ107" i="1"/>
  <c r="BS106" i="1"/>
  <c r="BR106" i="1"/>
  <c r="BQ106" i="1"/>
  <c r="BP106" i="1"/>
  <c r="BO106" i="1"/>
  <c r="BN106" i="1"/>
  <c r="BM106" i="1"/>
  <c r="BL106" i="1"/>
  <c r="BK106" i="1"/>
  <c r="BJ106" i="1"/>
  <c r="BS105" i="1"/>
  <c r="BR105" i="1"/>
  <c r="BQ105" i="1"/>
  <c r="BP105" i="1"/>
  <c r="BO105" i="1"/>
  <c r="BN105" i="1"/>
  <c r="BM105" i="1"/>
  <c r="BL105" i="1"/>
  <c r="BK105" i="1"/>
  <c r="BJ105" i="1"/>
  <c r="BS104" i="1"/>
  <c r="BR104" i="1"/>
  <c r="BQ104" i="1"/>
  <c r="BP104" i="1"/>
  <c r="BO104" i="1"/>
  <c r="BN104" i="1"/>
  <c r="BM104" i="1"/>
  <c r="BL104" i="1"/>
  <c r="BK104" i="1"/>
  <c r="BJ104" i="1"/>
  <c r="BS103" i="1"/>
  <c r="BR103" i="1"/>
  <c r="BQ103" i="1"/>
  <c r="BP103" i="1"/>
  <c r="BO103" i="1"/>
  <c r="BN103" i="1"/>
  <c r="BM103" i="1"/>
  <c r="BL103" i="1"/>
  <c r="BK103" i="1"/>
  <c r="BJ103" i="1"/>
  <c r="BS102" i="1"/>
  <c r="BR102" i="1"/>
  <c r="BQ102" i="1"/>
  <c r="BP102" i="1"/>
  <c r="BP98" i="1" s="1"/>
  <c r="BO102" i="1"/>
  <c r="BN102" i="1"/>
  <c r="BM102" i="1"/>
  <c r="BL102" i="1"/>
  <c r="BK102" i="1"/>
  <c r="BJ102" i="1"/>
  <c r="BS101" i="1"/>
  <c r="BS98" i="1" s="1"/>
  <c r="BR101" i="1"/>
  <c r="BR98" i="1" s="1"/>
  <c r="BQ101" i="1"/>
  <c r="BP101" i="1"/>
  <c r="BO101" i="1"/>
  <c r="BN101" i="1"/>
  <c r="BM101" i="1"/>
  <c r="BL101" i="1"/>
  <c r="BK101" i="1"/>
  <c r="BK98" i="1" s="1"/>
  <c r="BJ101" i="1"/>
  <c r="BJ98" i="1" s="1"/>
  <c r="BS100" i="1"/>
  <c r="BR100" i="1"/>
  <c r="BQ100" i="1"/>
  <c r="BP100" i="1"/>
  <c r="BO100" i="1"/>
  <c r="BN100" i="1"/>
  <c r="BM100" i="1"/>
  <c r="BM98" i="1" s="1"/>
  <c r="BL100" i="1"/>
  <c r="BL98" i="1" s="1"/>
  <c r="BK100" i="1"/>
  <c r="BJ100" i="1"/>
  <c r="BS99" i="1"/>
  <c r="BR99" i="1"/>
  <c r="BQ99" i="1"/>
  <c r="BQ98" i="1" s="1"/>
  <c r="BP99" i="1"/>
  <c r="BO99" i="1"/>
  <c r="BO98" i="1" s="1"/>
  <c r="BN99" i="1"/>
  <c r="BM99" i="1"/>
  <c r="BL99" i="1"/>
  <c r="BK99" i="1"/>
  <c r="BJ99" i="1"/>
  <c r="BS97" i="1"/>
  <c r="BR97" i="1"/>
  <c r="BQ97" i="1"/>
  <c r="BP97" i="1"/>
  <c r="BO97" i="1"/>
  <c r="BN97" i="1"/>
  <c r="BM97" i="1"/>
  <c r="BL97" i="1"/>
  <c r="BK97" i="1"/>
  <c r="BJ97" i="1"/>
  <c r="BS96" i="1"/>
  <c r="BR96" i="1"/>
  <c r="BQ96" i="1"/>
  <c r="BP96" i="1"/>
  <c r="BO96" i="1"/>
  <c r="BN96" i="1"/>
  <c r="BM96" i="1"/>
  <c r="BL96" i="1"/>
  <c r="BK96" i="1"/>
  <c r="BJ96" i="1"/>
  <c r="BS95" i="1"/>
  <c r="BR95" i="1"/>
  <c r="BQ95" i="1"/>
  <c r="BP95" i="1"/>
  <c r="BO95" i="1"/>
  <c r="BN95" i="1"/>
  <c r="BM95" i="1"/>
  <c r="BL95" i="1"/>
  <c r="BK95" i="1"/>
  <c r="BJ95" i="1"/>
  <c r="BS94" i="1"/>
  <c r="BR94" i="1"/>
  <c r="BQ94" i="1"/>
  <c r="BP94" i="1"/>
  <c r="BO94" i="1"/>
  <c r="BN94" i="1"/>
  <c r="BM94" i="1"/>
  <c r="BL94" i="1"/>
  <c r="BK94" i="1"/>
  <c r="BJ94" i="1"/>
  <c r="BS93" i="1"/>
  <c r="BR93" i="1"/>
  <c r="BQ93" i="1"/>
  <c r="BP93" i="1"/>
  <c r="BO93" i="1"/>
  <c r="BN93" i="1"/>
  <c r="BM93" i="1"/>
  <c r="BL93" i="1"/>
  <c r="BK93" i="1"/>
  <c r="BJ93" i="1"/>
  <c r="BS92" i="1"/>
  <c r="BR92" i="1"/>
  <c r="BQ92" i="1"/>
  <c r="BP92" i="1"/>
  <c r="BO92" i="1"/>
  <c r="BN92" i="1"/>
  <c r="BM92" i="1"/>
  <c r="BL92" i="1"/>
  <c r="BK92" i="1"/>
  <c r="BJ92" i="1"/>
  <c r="BS91" i="1"/>
  <c r="BR91" i="1"/>
  <c r="BQ91" i="1"/>
  <c r="BP91" i="1"/>
  <c r="BO91" i="1"/>
  <c r="BN91" i="1"/>
  <c r="BM91" i="1"/>
  <c r="BL91" i="1"/>
  <c r="BK91" i="1"/>
  <c r="BJ91" i="1"/>
  <c r="BS90" i="1"/>
  <c r="BR90" i="1"/>
  <c r="BQ90" i="1"/>
  <c r="BP90" i="1"/>
  <c r="BO90" i="1"/>
  <c r="BO87" i="1" s="1"/>
  <c r="BN90" i="1"/>
  <c r="BN87" i="1" s="1"/>
  <c r="BM90" i="1"/>
  <c r="BL90" i="1"/>
  <c r="BK90" i="1"/>
  <c r="BJ90" i="1"/>
  <c r="BS89" i="1"/>
  <c r="BR89" i="1"/>
  <c r="BQ89" i="1"/>
  <c r="BQ87" i="1" s="1"/>
  <c r="BP89" i="1"/>
  <c r="BO89" i="1"/>
  <c r="BN89" i="1"/>
  <c r="BM89" i="1"/>
  <c r="BL89" i="1"/>
  <c r="BK89" i="1"/>
  <c r="BJ89" i="1"/>
  <c r="BS88" i="1"/>
  <c r="BS87" i="1" s="1"/>
  <c r="BR88" i="1"/>
  <c r="BR87" i="1" s="1"/>
  <c r="BQ88" i="1"/>
  <c r="BP88" i="1"/>
  <c r="BO88" i="1"/>
  <c r="BN88" i="1"/>
  <c r="BM88" i="1"/>
  <c r="BM87" i="1" s="1"/>
  <c r="BL88" i="1"/>
  <c r="BL87" i="1" s="1"/>
  <c r="BK88" i="1"/>
  <c r="BJ88" i="1"/>
  <c r="BJ87" i="1" s="1"/>
  <c r="BS86" i="1"/>
  <c r="BR86" i="1"/>
  <c r="BQ86" i="1"/>
  <c r="BP86" i="1"/>
  <c r="BO86" i="1"/>
  <c r="BN86" i="1"/>
  <c r="BM86" i="1"/>
  <c r="BL86" i="1"/>
  <c r="BK86" i="1"/>
  <c r="BJ86" i="1"/>
  <c r="BS85" i="1"/>
  <c r="BR85" i="1"/>
  <c r="BQ85" i="1"/>
  <c r="BP85" i="1"/>
  <c r="BO85" i="1"/>
  <c r="BN85" i="1"/>
  <c r="BM85" i="1"/>
  <c r="BL85" i="1"/>
  <c r="BK85" i="1"/>
  <c r="BJ85" i="1"/>
  <c r="BS84" i="1"/>
  <c r="BR84" i="1"/>
  <c r="BQ84" i="1"/>
  <c r="BP84" i="1"/>
  <c r="BO84" i="1"/>
  <c r="BN84" i="1"/>
  <c r="BM84" i="1"/>
  <c r="BL84" i="1"/>
  <c r="BK84" i="1"/>
  <c r="BJ84" i="1"/>
  <c r="BS83" i="1"/>
  <c r="BR83" i="1"/>
  <c r="BQ83" i="1"/>
  <c r="BP83" i="1"/>
  <c r="BO83" i="1"/>
  <c r="BN83" i="1"/>
  <c r="BM83" i="1"/>
  <c r="BL83" i="1"/>
  <c r="BK83" i="1"/>
  <c r="BJ83" i="1"/>
  <c r="BS82" i="1"/>
  <c r="BR82" i="1"/>
  <c r="BQ82" i="1"/>
  <c r="BP82" i="1"/>
  <c r="BO82" i="1"/>
  <c r="BN82" i="1"/>
  <c r="BM82" i="1"/>
  <c r="BL82" i="1"/>
  <c r="BK82" i="1"/>
  <c r="BJ82" i="1"/>
  <c r="BS81" i="1"/>
  <c r="BR81" i="1"/>
  <c r="BQ81" i="1"/>
  <c r="BP81" i="1"/>
  <c r="BO81" i="1"/>
  <c r="BN81" i="1"/>
  <c r="BM81" i="1"/>
  <c r="BL81" i="1"/>
  <c r="BK81" i="1"/>
  <c r="BJ81" i="1"/>
  <c r="BS80" i="1"/>
  <c r="BR80" i="1"/>
  <c r="BQ80" i="1"/>
  <c r="BQ76" i="1" s="1"/>
  <c r="BP80" i="1"/>
  <c r="BO80" i="1"/>
  <c r="BN80" i="1"/>
  <c r="BM80" i="1"/>
  <c r="BL80" i="1"/>
  <c r="BK80" i="1"/>
  <c r="BJ80" i="1"/>
  <c r="BS79" i="1"/>
  <c r="BS76" i="1" s="1"/>
  <c r="BR79" i="1"/>
  <c r="BR76" i="1" s="1"/>
  <c r="BQ79" i="1"/>
  <c r="BP79" i="1"/>
  <c r="BO79" i="1"/>
  <c r="BN79" i="1"/>
  <c r="BM79" i="1"/>
  <c r="BL79" i="1"/>
  <c r="BK79" i="1"/>
  <c r="BK76" i="1" s="1"/>
  <c r="BJ79" i="1"/>
  <c r="BJ76" i="1" s="1"/>
  <c r="BS78" i="1"/>
  <c r="BR78" i="1"/>
  <c r="BQ78" i="1"/>
  <c r="BP78" i="1"/>
  <c r="BO78" i="1"/>
  <c r="BN78" i="1"/>
  <c r="BM78" i="1"/>
  <c r="BL78" i="1"/>
  <c r="BL76" i="1" s="1"/>
  <c r="BK78" i="1"/>
  <c r="BJ78" i="1"/>
  <c r="BS77" i="1"/>
  <c r="BR77" i="1"/>
  <c r="BQ77" i="1"/>
  <c r="BP77" i="1"/>
  <c r="BP76" i="1" s="1"/>
  <c r="BO77" i="1"/>
  <c r="BO76" i="1" s="1"/>
  <c r="BN77" i="1"/>
  <c r="BM77" i="1"/>
  <c r="BL77" i="1"/>
  <c r="BK77" i="1"/>
  <c r="BJ77" i="1"/>
  <c r="BS75" i="1"/>
  <c r="BR75" i="1"/>
  <c r="BQ75" i="1"/>
  <c r="BP75" i="1"/>
  <c r="BO75" i="1"/>
  <c r="BN75" i="1"/>
  <c r="BM75" i="1"/>
  <c r="BL75" i="1"/>
  <c r="BK75" i="1"/>
  <c r="BJ75" i="1"/>
  <c r="BS74" i="1"/>
  <c r="BR74" i="1"/>
  <c r="BQ74" i="1"/>
  <c r="BP74" i="1"/>
  <c r="BO74" i="1"/>
  <c r="BN74" i="1"/>
  <c r="BM74" i="1"/>
  <c r="BL74" i="1"/>
  <c r="BK74" i="1"/>
  <c r="BJ74" i="1"/>
  <c r="BS73" i="1"/>
  <c r="BR73" i="1"/>
  <c r="BQ73" i="1"/>
  <c r="BP73" i="1"/>
  <c r="BO73" i="1"/>
  <c r="BN73" i="1"/>
  <c r="BM73" i="1"/>
  <c r="BL73" i="1"/>
  <c r="BK73" i="1"/>
  <c r="BJ73" i="1"/>
  <c r="BS72" i="1"/>
  <c r="BR72" i="1"/>
  <c r="BQ72" i="1"/>
  <c r="BP72" i="1"/>
  <c r="BO72" i="1"/>
  <c r="BN72" i="1"/>
  <c r="BM72" i="1"/>
  <c r="BL72" i="1"/>
  <c r="BK72" i="1"/>
  <c r="BJ72" i="1"/>
  <c r="BS71" i="1"/>
  <c r="BR71" i="1"/>
  <c r="BQ71" i="1"/>
  <c r="BP71" i="1"/>
  <c r="BO71" i="1"/>
  <c r="BN71" i="1"/>
  <c r="BM71" i="1"/>
  <c r="BL71" i="1"/>
  <c r="BK71" i="1"/>
  <c r="BJ71" i="1"/>
  <c r="BS70" i="1"/>
  <c r="BR70" i="1"/>
  <c r="BQ70" i="1"/>
  <c r="BP70" i="1"/>
  <c r="BO70" i="1"/>
  <c r="BN70" i="1"/>
  <c r="BM70" i="1"/>
  <c r="BL70" i="1"/>
  <c r="BK70" i="1"/>
  <c r="BJ70" i="1"/>
  <c r="BS69" i="1"/>
  <c r="BR69" i="1"/>
  <c r="BQ69" i="1"/>
  <c r="BP69" i="1"/>
  <c r="BO69" i="1"/>
  <c r="BN69" i="1"/>
  <c r="BM69" i="1"/>
  <c r="BM65" i="1" s="1"/>
  <c r="BL69" i="1"/>
  <c r="BK69" i="1"/>
  <c r="BJ69" i="1"/>
  <c r="BS68" i="1"/>
  <c r="BR68" i="1"/>
  <c r="BQ68" i="1"/>
  <c r="BP68" i="1"/>
  <c r="BO68" i="1"/>
  <c r="BN68" i="1"/>
  <c r="BN65" i="1" s="1"/>
  <c r="BM68" i="1"/>
  <c r="BL68" i="1"/>
  <c r="BK68" i="1"/>
  <c r="BJ68" i="1"/>
  <c r="BS67" i="1"/>
  <c r="BR67" i="1"/>
  <c r="BQ67" i="1"/>
  <c r="BQ65" i="1" s="1"/>
  <c r="BP67" i="1"/>
  <c r="BP65" i="1" s="1"/>
  <c r="BO67" i="1"/>
  <c r="BN67" i="1"/>
  <c r="BM67" i="1"/>
  <c r="BL67" i="1"/>
  <c r="BK67" i="1"/>
  <c r="BJ67" i="1"/>
  <c r="BS66" i="1"/>
  <c r="BR66" i="1"/>
  <c r="BR65" i="1" s="1"/>
  <c r="BQ66" i="1"/>
  <c r="BP66" i="1"/>
  <c r="BO66" i="1"/>
  <c r="BN66" i="1"/>
  <c r="BM66" i="1"/>
  <c r="BL66" i="1"/>
  <c r="BL65" i="1" s="1"/>
  <c r="BK66" i="1"/>
  <c r="BK65" i="1" s="1"/>
  <c r="BJ66" i="1"/>
  <c r="BJ65" i="1" s="1"/>
  <c r="BS63" i="1"/>
  <c r="BR63" i="1"/>
  <c r="BQ63" i="1"/>
  <c r="BP63" i="1"/>
  <c r="BO63" i="1"/>
  <c r="BN63" i="1"/>
  <c r="BM63" i="1"/>
  <c r="BL63" i="1"/>
  <c r="BK63" i="1"/>
  <c r="BJ63" i="1"/>
  <c r="BS62" i="1"/>
  <c r="BR62" i="1"/>
  <c r="BQ62" i="1"/>
  <c r="BP62" i="1"/>
  <c r="BO62" i="1"/>
  <c r="BN62" i="1"/>
  <c r="BM62" i="1"/>
  <c r="BL62" i="1"/>
  <c r="BK62" i="1"/>
  <c r="BJ62" i="1"/>
  <c r="BS61" i="1"/>
  <c r="BR61" i="1"/>
  <c r="BQ61" i="1"/>
  <c r="BP61" i="1"/>
  <c r="BO61" i="1"/>
  <c r="BN61" i="1"/>
  <c r="BM61" i="1"/>
  <c r="BL61" i="1"/>
  <c r="BK61" i="1"/>
  <c r="BJ61" i="1"/>
  <c r="BS60" i="1"/>
  <c r="BR60" i="1"/>
  <c r="BQ60" i="1"/>
  <c r="BP60" i="1"/>
  <c r="BO60" i="1"/>
  <c r="BN60" i="1"/>
  <c r="BM60" i="1"/>
  <c r="BL60" i="1"/>
  <c r="BK60" i="1"/>
  <c r="BJ60" i="1"/>
  <c r="BS59" i="1"/>
  <c r="BR59" i="1"/>
  <c r="BQ59" i="1"/>
  <c r="BP59" i="1"/>
  <c r="BO59" i="1"/>
  <c r="BN59" i="1"/>
  <c r="BM59" i="1"/>
  <c r="BL59" i="1"/>
  <c r="BK59" i="1"/>
  <c r="BJ59" i="1"/>
  <c r="BS58" i="1"/>
  <c r="BR58" i="1"/>
  <c r="BQ58" i="1"/>
  <c r="BP58" i="1"/>
  <c r="BO58" i="1"/>
  <c r="BN58" i="1"/>
  <c r="BM58" i="1"/>
  <c r="BL58" i="1"/>
  <c r="BK58" i="1"/>
  <c r="BJ58" i="1"/>
  <c r="BS57" i="1"/>
  <c r="BR57" i="1"/>
  <c r="BQ57" i="1"/>
  <c r="BP57" i="1"/>
  <c r="BP53" i="1" s="1"/>
  <c r="BO57" i="1"/>
  <c r="BN57" i="1"/>
  <c r="BM57" i="1"/>
  <c r="BL57" i="1"/>
  <c r="BK57" i="1"/>
  <c r="BJ57" i="1"/>
  <c r="BS56" i="1"/>
  <c r="BS53" i="1" s="1"/>
  <c r="BR56" i="1"/>
  <c r="BR53" i="1" s="1"/>
  <c r="BQ56" i="1"/>
  <c r="BP56" i="1"/>
  <c r="BO56" i="1"/>
  <c r="BN56" i="1"/>
  <c r="BM56" i="1"/>
  <c r="BL56" i="1"/>
  <c r="BK56" i="1"/>
  <c r="BK53" i="1" s="1"/>
  <c r="BJ56" i="1"/>
  <c r="BJ53" i="1" s="1"/>
  <c r="BS55" i="1"/>
  <c r="BR55" i="1"/>
  <c r="BQ55" i="1"/>
  <c r="BP55" i="1"/>
  <c r="BO55" i="1"/>
  <c r="BN55" i="1"/>
  <c r="BM55" i="1"/>
  <c r="BM53" i="1" s="1"/>
  <c r="BL55" i="1"/>
  <c r="BK55" i="1"/>
  <c r="BJ55" i="1"/>
  <c r="BS54" i="1"/>
  <c r="BR54" i="1"/>
  <c r="BQ54" i="1"/>
  <c r="BQ53" i="1" s="1"/>
  <c r="BP54" i="1"/>
  <c r="BO54" i="1"/>
  <c r="BO53" i="1" s="1"/>
  <c r="BN54" i="1"/>
  <c r="BN53" i="1" s="1"/>
  <c r="BM54" i="1"/>
  <c r="BL54" i="1"/>
  <c r="BK54" i="1"/>
  <c r="BJ54" i="1"/>
  <c r="BS52" i="1"/>
  <c r="BR52" i="1"/>
  <c r="BQ52" i="1"/>
  <c r="BP52" i="1"/>
  <c r="BO52" i="1"/>
  <c r="BN52" i="1"/>
  <c r="BM52" i="1"/>
  <c r="BL52" i="1"/>
  <c r="BK52" i="1"/>
  <c r="BJ52" i="1"/>
  <c r="BS51" i="1"/>
  <c r="BR51" i="1"/>
  <c r="BQ51" i="1"/>
  <c r="BP51" i="1"/>
  <c r="BO51" i="1"/>
  <c r="BN51" i="1"/>
  <c r="BM51" i="1"/>
  <c r="BL51" i="1"/>
  <c r="BK51" i="1"/>
  <c r="BJ51" i="1"/>
  <c r="BS50" i="1"/>
  <c r="BR50" i="1"/>
  <c r="BQ50" i="1"/>
  <c r="BP50" i="1"/>
  <c r="BO50" i="1"/>
  <c r="BN50" i="1"/>
  <c r="BM50" i="1"/>
  <c r="BL50" i="1"/>
  <c r="BK50" i="1"/>
  <c r="BJ50" i="1"/>
  <c r="BS49" i="1"/>
  <c r="BR49" i="1"/>
  <c r="BQ49" i="1"/>
  <c r="BP49" i="1"/>
  <c r="BO49" i="1"/>
  <c r="BN49" i="1"/>
  <c r="BM49" i="1"/>
  <c r="BL49" i="1"/>
  <c r="BK49" i="1"/>
  <c r="BJ49" i="1"/>
  <c r="BS48" i="1"/>
  <c r="BR48" i="1"/>
  <c r="BQ48" i="1"/>
  <c r="BP48" i="1"/>
  <c r="BO48" i="1"/>
  <c r="BN48" i="1"/>
  <c r="BM48" i="1"/>
  <c r="BL48" i="1"/>
  <c r="BK48" i="1"/>
  <c r="BJ48" i="1"/>
  <c r="BS47" i="1"/>
  <c r="BR47" i="1"/>
  <c r="BQ47" i="1"/>
  <c r="BP47" i="1"/>
  <c r="BO47" i="1"/>
  <c r="BN47" i="1"/>
  <c r="BM47" i="1"/>
  <c r="BL47" i="1"/>
  <c r="BK47" i="1"/>
  <c r="BJ47" i="1"/>
  <c r="BS46" i="1"/>
  <c r="BR46" i="1"/>
  <c r="BQ46" i="1"/>
  <c r="BP46" i="1"/>
  <c r="BO46" i="1"/>
  <c r="BN46" i="1"/>
  <c r="BM46" i="1"/>
  <c r="BM42" i="1" s="1"/>
  <c r="BL46" i="1"/>
  <c r="BK46" i="1"/>
  <c r="BJ46" i="1"/>
  <c r="BS45" i="1"/>
  <c r="BR45" i="1"/>
  <c r="BQ45" i="1"/>
  <c r="BP45" i="1"/>
  <c r="BO45" i="1"/>
  <c r="BN45" i="1"/>
  <c r="BN42" i="1" s="1"/>
  <c r="BM45" i="1"/>
  <c r="BL45" i="1"/>
  <c r="BK45" i="1"/>
  <c r="BJ45" i="1"/>
  <c r="BS44" i="1"/>
  <c r="BR44" i="1"/>
  <c r="BQ44" i="1"/>
  <c r="BQ42" i="1" s="1"/>
  <c r="BP44" i="1"/>
  <c r="BP42" i="1" s="1"/>
  <c r="BO44" i="1"/>
  <c r="BN44" i="1"/>
  <c r="BM44" i="1"/>
  <c r="BL44" i="1"/>
  <c r="BK44" i="1"/>
  <c r="BJ44" i="1"/>
  <c r="BS43" i="1"/>
  <c r="BS42" i="1" s="1"/>
  <c r="BR43" i="1"/>
  <c r="BR42" i="1" s="1"/>
  <c r="BQ43" i="1"/>
  <c r="BP43" i="1"/>
  <c r="BO43" i="1"/>
  <c r="BN43" i="1"/>
  <c r="BM43" i="1"/>
  <c r="BL43" i="1"/>
  <c r="BL42" i="1" s="1"/>
  <c r="BK43" i="1"/>
  <c r="BJ43" i="1"/>
  <c r="BJ42" i="1" s="1"/>
  <c r="BS41" i="1"/>
  <c r="BR41" i="1"/>
  <c r="BQ41" i="1"/>
  <c r="BP41" i="1"/>
  <c r="BO41" i="1"/>
  <c r="BN41" i="1"/>
  <c r="BM41" i="1"/>
  <c r="BL41" i="1"/>
  <c r="BK41" i="1"/>
  <c r="BJ41" i="1"/>
  <c r="BS40" i="1"/>
  <c r="BR40" i="1"/>
  <c r="BQ40" i="1"/>
  <c r="BP40" i="1"/>
  <c r="BO40" i="1"/>
  <c r="BN40" i="1"/>
  <c r="BM40" i="1"/>
  <c r="BL40" i="1"/>
  <c r="BK40" i="1"/>
  <c r="BJ40" i="1"/>
  <c r="BS39" i="1"/>
  <c r="BR39" i="1"/>
  <c r="BQ39" i="1"/>
  <c r="BP39" i="1"/>
  <c r="BO39" i="1"/>
  <c r="BN39" i="1"/>
  <c r="BM39" i="1"/>
  <c r="BL39" i="1"/>
  <c r="BK39" i="1"/>
  <c r="BJ39" i="1"/>
  <c r="BS38" i="1"/>
  <c r="BR38" i="1"/>
  <c r="BQ38" i="1"/>
  <c r="BP38" i="1"/>
  <c r="BO38" i="1"/>
  <c r="BN38" i="1"/>
  <c r="BM38" i="1"/>
  <c r="BL38" i="1"/>
  <c r="BK38" i="1"/>
  <c r="BJ38" i="1"/>
  <c r="BS37" i="1"/>
  <c r="BR37" i="1"/>
  <c r="BQ37" i="1"/>
  <c r="BP37" i="1"/>
  <c r="BO37" i="1"/>
  <c r="BN37" i="1"/>
  <c r="BM37" i="1"/>
  <c r="BL37" i="1"/>
  <c r="BK37" i="1"/>
  <c r="BJ37" i="1"/>
  <c r="BS36" i="1"/>
  <c r="BR36" i="1"/>
  <c r="BQ36" i="1"/>
  <c r="BP36" i="1"/>
  <c r="BO36" i="1"/>
  <c r="BN36" i="1"/>
  <c r="BM36" i="1"/>
  <c r="BL36" i="1"/>
  <c r="BK36" i="1"/>
  <c r="BJ36" i="1"/>
  <c r="BS35" i="1"/>
  <c r="BR35" i="1"/>
  <c r="BQ35" i="1"/>
  <c r="BP35" i="1"/>
  <c r="BP31" i="1" s="1"/>
  <c r="BO35" i="1"/>
  <c r="BN35" i="1"/>
  <c r="BM35" i="1"/>
  <c r="BL35" i="1"/>
  <c r="BK35" i="1"/>
  <c r="BJ35" i="1"/>
  <c r="BS34" i="1"/>
  <c r="BS31" i="1" s="1"/>
  <c r="BR34" i="1"/>
  <c r="BQ34" i="1"/>
  <c r="BP34" i="1"/>
  <c r="BO34" i="1"/>
  <c r="BN34" i="1"/>
  <c r="BM34" i="1"/>
  <c r="BL34" i="1"/>
  <c r="BK34" i="1"/>
  <c r="BK31" i="1" s="1"/>
  <c r="BJ34" i="1"/>
  <c r="BJ31" i="1" s="1"/>
  <c r="BS33" i="1"/>
  <c r="BR33" i="1"/>
  <c r="BQ33" i="1"/>
  <c r="BP33" i="1"/>
  <c r="BO33" i="1"/>
  <c r="BN33" i="1"/>
  <c r="BM33" i="1"/>
  <c r="BL33" i="1"/>
  <c r="BL31" i="1" s="1"/>
  <c r="BK33" i="1"/>
  <c r="BJ33" i="1"/>
  <c r="BS32" i="1"/>
  <c r="BR32" i="1"/>
  <c r="BR31" i="1" s="1"/>
  <c r="BQ32" i="1"/>
  <c r="BQ31" i="1" s="1"/>
  <c r="BP32" i="1"/>
  <c r="BO32" i="1"/>
  <c r="BO31" i="1" s="1"/>
  <c r="BN32" i="1"/>
  <c r="BN31" i="1" s="1"/>
  <c r="BM32" i="1"/>
  <c r="BL32" i="1"/>
  <c r="BK32" i="1"/>
  <c r="BJ32" i="1"/>
  <c r="BS30" i="1"/>
  <c r="BR30" i="1"/>
  <c r="BQ30" i="1"/>
  <c r="BP30" i="1"/>
  <c r="BO30" i="1"/>
  <c r="BN30" i="1"/>
  <c r="BM30" i="1"/>
  <c r="BL30" i="1"/>
  <c r="BK30" i="1"/>
  <c r="BJ30" i="1"/>
  <c r="BS29" i="1"/>
  <c r="BR29" i="1"/>
  <c r="BQ29" i="1"/>
  <c r="BP29" i="1"/>
  <c r="BO29" i="1"/>
  <c r="BN29" i="1"/>
  <c r="BM29" i="1"/>
  <c r="BL29" i="1"/>
  <c r="BK29" i="1"/>
  <c r="BJ29" i="1"/>
  <c r="BS28" i="1"/>
  <c r="BR28" i="1"/>
  <c r="BQ28" i="1"/>
  <c r="BP28" i="1"/>
  <c r="BO28" i="1"/>
  <c r="BN28" i="1"/>
  <c r="BM28" i="1"/>
  <c r="BL28" i="1"/>
  <c r="BK28" i="1"/>
  <c r="BJ28" i="1"/>
  <c r="BS27" i="1"/>
  <c r="BR27" i="1"/>
  <c r="BQ27" i="1"/>
  <c r="BP27" i="1"/>
  <c r="BO27" i="1"/>
  <c r="BN27" i="1"/>
  <c r="BM27" i="1"/>
  <c r="BL27" i="1"/>
  <c r="BK27" i="1"/>
  <c r="BJ27" i="1"/>
  <c r="BS26" i="1"/>
  <c r="BR26" i="1"/>
  <c r="BQ26" i="1"/>
  <c r="BP26" i="1"/>
  <c r="BO26" i="1"/>
  <c r="BN26" i="1"/>
  <c r="BM26" i="1"/>
  <c r="BL26" i="1"/>
  <c r="BK26" i="1"/>
  <c r="BJ26" i="1"/>
  <c r="BS25" i="1"/>
  <c r="BR25" i="1"/>
  <c r="BQ25" i="1"/>
  <c r="BP25" i="1"/>
  <c r="BO25" i="1"/>
  <c r="BN25" i="1"/>
  <c r="BM25" i="1"/>
  <c r="BL25" i="1"/>
  <c r="BK25" i="1"/>
  <c r="BJ25" i="1"/>
  <c r="BS24" i="1"/>
  <c r="BR24" i="1"/>
  <c r="BQ24" i="1"/>
  <c r="BP24" i="1"/>
  <c r="BO24" i="1"/>
  <c r="BN24" i="1"/>
  <c r="BM24" i="1"/>
  <c r="BL24" i="1"/>
  <c r="BK24" i="1"/>
  <c r="BJ24" i="1"/>
  <c r="BS23" i="1"/>
  <c r="BR23" i="1"/>
  <c r="BQ23" i="1"/>
  <c r="BP23" i="1"/>
  <c r="BO23" i="1"/>
  <c r="BO20" i="1" s="1"/>
  <c r="BN23" i="1"/>
  <c r="BN20" i="1" s="1"/>
  <c r="BM23" i="1"/>
  <c r="BL23" i="1"/>
  <c r="BK23" i="1"/>
  <c r="BJ23" i="1"/>
  <c r="BS22" i="1"/>
  <c r="BR22" i="1"/>
  <c r="BQ22" i="1"/>
  <c r="BQ20" i="1" s="1"/>
  <c r="BQ19" i="1" s="1"/>
  <c r="BP22" i="1"/>
  <c r="BO22" i="1"/>
  <c r="BN22" i="1"/>
  <c r="BM22" i="1"/>
  <c r="BL22" i="1"/>
  <c r="BK22" i="1"/>
  <c r="BJ22" i="1"/>
  <c r="BS21" i="1"/>
  <c r="BS20" i="1" s="1"/>
  <c r="BR21" i="1"/>
  <c r="BR20" i="1" s="1"/>
  <c r="BQ21" i="1"/>
  <c r="BP21" i="1"/>
  <c r="BO21" i="1"/>
  <c r="BN21" i="1"/>
  <c r="BM21" i="1"/>
  <c r="BL21" i="1"/>
  <c r="BL20" i="1" s="1"/>
  <c r="BK21" i="1"/>
  <c r="BK20" i="1" s="1"/>
  <c r="BJ21" i="1"/>
  <c r="BJ20" i="1" s="1"/>
  <c r="BJ16" i="1"/>
  <c r="BK16" i="1"/>
  <c r="BL16" i="1"/>
  <c r="BM16" i="1"/>
  <c r="BN16" i="1"/>
  <c r="BO16" i="1"/>
  <c r="BP16" i="1"/>
  <c r="BQ16" i="1"/>
  <c r="BR16" i="1"/>
  <c r="BS16" i="1"/>
  <c r="BP20" i="1"/>
  <c r="BM31" i="1"/>
  <c r="BK42" i="1"/>
  <c r="BO42" i="1"/>
  <c r="BL53" i="1"/>
  <c r="BO65" i="1"/>
  <c r="BS65" i="1"/>
  <c r="BM76" i="1"/>
  <c r="BN76" i="1"/>
  <c r="BK87" i="1"/>
  <c r="BP87" i="1"/>
  <c r="BN98" i="1"/>
  <c r="BS109" i="1"/>
  <c r="BQ120" i="1"/>
  <c r="BM131" i="1"/>
  <c r="BN131" i="1"/>
  <c r="BL131" i="1"/>
  <c r="BQ142" i="1"/>
  <c r="BO153" i="1"/>
  <c r="BS153" i="1"/>
  <c r="BM164" i="1"/>
  <c r="BN176" i="1"/>
  <c r="BS176" i="1"/>
  <c r="BM176" i="1"/>
  <c r="BS187" i="1"/>
  <c r="BJ187" i="1"/>
  <c r="BJ198" i="1"/>
  <c r="BM209" i="1"/>
  <c r="BN209" i="1"/>
  <c r="W21" i="1"/>
  <c r="AF219" i="1"/>
  <c r="AE219" i="1"/>
  <c r="AD219" i="1"/>
  <c r="AC219" i="1"/>
  <c r="AB219" i="1"/>
  <c r="AA219" i="1"/>
  <c r="Z219" i="1"/>
  <c r="Y219" i="1"/>
  <c r="X219" i="1"/>
  <c r="W219" i="1"/>
  <c r="AF218" i="1"/>
  <c r="AE218" i="1"/>
  <c r="AD218" i="1"/>
  <c r="AC218" i="1"/>
  <c r="AB218" i="1"/>
  <c r="AA218" i="1"/>
  <c r="Z218" i="1"/>
  <c r="Y218" i="1"/>
  <c r="X218" i="1"/>
  <c r="W218" i="1"/>
  <c r="AF217" i="1"/>
  <c r="AE217" i="1"/>
  <c r="AD217" i="1"/>
  <c r="AC217" i="1"/>
  <c r="AB217" i="1"/>
  <c r="AA217" i="1"/>
  <c r="Z217" i="1"/>
  <c r="Y217" i="1"/>
  <c r="X217" i="1"/>
  <c r="W217" i="1"/>
  <c r="AF216" i="1"/>
  <c r="AE216" i="1"/>
  <c r="AD216" i="1"/>
  <c r="AC216" i="1"/>
  <c r="AB216" i="1"/>
  <c r="AA216" i="1"/>
  <c r="Z216" i="1"/>
  <c r="Y216" i="1"/>
  <c r="X216" i="1"/>
  <c r="W216" i="1"/>
  <c r="AF215" i="1"/>
  <c r="AE215" i="1"/>
  <c r="AD215" i="1"/>
  <c r="AC215" i="1"/>
  <c r="AB215" i="1"/>
  <c r="AA215" i="1"/>
  <c r="Z215" i="1"/>
  <c r="Y215" i="1"/>
  <c r="X215" i="1"/>
  <c r="W215" i="1"/>
  <c r="AF214" i="1"/>
  <c r="AE214" i="1"/>
  <c r="AD214" i="1"/>
  <c r="AC214" i="1"/>
  <c r="AB214" i="1"/>
  <c r="AA214" i="1"/>
  <c r="Z214" i="1"/>
  <c r="Y214" i="1"/>
  <c r="X214" i="1"/>
  <c r="W214" i="1"/>
  <c r="AF213" i="1"/>
  <c r="AE213" i="1"/>
  <c r="AD213" i="1"/>
  <c r="AC213" i="1"/>
  <c r="AB213" i="1"/>
  <c r="AA213" i="1"/>
  <c r="Z213" i="1"/>
  <c r="Y213" i="1"/>
  <c r="X213" i="1"/>
  <c r="W213" i="1"/>
  <c r="AF212" i="1"/>
  <c r="AE212" i="1"/>
  <c r="AD212" i="1"/>
  <c r="AC212" i="1"/>
  <c r="AB212" i="1"/>
  <c r="AA212" i="1"/>
  <c r="Z212" i="1"/>
  <c r="Y212" i="1"/>
  <c r="X212" i="1"/>
  <c r="W212" i="1"/>
  <c r="AF211" i="1"/>
  <c r="AE211" i="1"/>
  <c r="AD211" i="1"/>
  <c r="AC211" i="1"/>
  <c r="AB211" i="1"/>
  <c r="AA211" i="1"/>
  <c r="Z211" i="1"/>
  <c r="Y211" i="1"/>
  <c r="X211" i="1"/>
  <c r="W211" i="1"/>
  <c r="AF210" i="1"/>
  <c r="AE210" i="1"/>
  <c r="AD210" i="1"/>
  <c r="AC210" i="1"/>
  <c r="AB210" i="1"/>
  <c r="AA210" i="1"/>
  <c r="Z210" i="1"/>
  <c r="Y210" i="1"/>
  <c r="X210" i="1"/>
  <c r="W210" i="1"/>
  <c r="AF208" i="1"/>
  <c r="AE208" i="1"/>
  <c r="AD208" i="1"/>
  <c r="AC208" i="1"/>
  <c r="AB208" i="1"/>
  <c r="AA208" i="1"/>
  <c r="Z208" i="1"/>
  <c r="Y208" i="1"/>
  <c r="X208" i="1"/>
  <c r="W208" i="1"/>
  <c r="AF207" i="1"/>
  <c r="AE207" i="1"/>
  <c r="AD207" i="1"/>
  <c r="AC207" i="1"/>
  <c r="AB207" i="1"/>
  <c r="AA207" i="1"/>
  <c r="Z207" i="1"/>
  <c r="Y207" i="1"/>
  <c r="X207" i="1"/>
  <c r="W207" i="1"/>
  <c r="AF206" i="1"/>
  <c r="AE206" i="1"/>
  <c r="AD206" i="1"/>
  <c r="AC206" i="1"/>
  <c r="AB206" i="1"/>
  <c r="AA206" i="1"/>
  <c r="Z206" i="1"/>
  <c r="Y206" i="1"/>
  <c r="X206" i="1"/>
  <c r="W206" i="1"/>
  <c r="AF205" i="1"/>
  <c r="AE205" i="1"/>
  <c r="AD205" i="1"/>
  <c r="AC205" i="1"/>
  <c r="AB205" i="1"/>
  <c r="AA205" i="1"/>
  <c r="Z205" i="1"/>
  <c r="Y205" i="1"/>
  <c r="X205" i="1"/>
  <c r="W205" i="1"/>
  <c r="AF204" i="1"/>
  <c r="AE204" i="1"/>
  <c r="AD204" i="1"/>
  <c r="AC204" i="1"/>
  <c r="AB204" i="1"/>
  <c r="AA204" i="1"/>
  <c r="Z204" i="1"/>
  <c r="Y204" i="1"/>
  <c r="X204" i="1"/>
  <c r="W204" i="1"/>
  <c r="AF203" i="1"/>
  <c r="AE203" i="1"/>
  <c r="AD203" i="1"/>
  <c r="AC203" i="1"/>
  <c r="AB203" i="1"/>
  <c r="AA203" i="1"/>
  <c r="Z203" i="1"/>
  <c r="Y203" i="1"/>
  <c r="X203" i="1"/>
  <c r="W203" i="1"/>
  <c r="AF202" i="1"/>
  <c r="AE202" i="1"/>
  <c r="AD202" i="1"/>
  <c r="AC202" i="1"/>
  <c r="AB202" i="1"/>
  <c r="AA202" i="1"/>
  <c r="Z202" i="1"/>
  <c r="Y202" i="1"/>
  <c r="X202" i="1"/>
  <c r="W202" i="1"/>
  <c r="AF201" i="1"/>
  <c r="AE201" i="1"/>
  <c r="AD201" i="1"/>
  <c r="AC201" i="1"/>
  <c r="AB201" i="1"/>
  <c r="AA201" i="1"/>
  <c r="Z201" i="1"/>
  <c r="Y201" i="1"/>
  <c r="X201" i="1"/>
  <c r="W201" i="1"/>
  <c r="AF200" i="1"/>
  <c r="AE200" i="1"/>
  <c r="AD200" i="1"/>
  <c r="AC200" i="1"/>
  <c r="AB200" i="1"/>
  <c r="AA200" i="1"/>
  <c r="Z200" i="1"/>
  <c r="Y200" i="1"/>
  <c r="X200" i="1"/>
  <c r="W200" i="1"/>
  <c r="AF199" i="1"/>
  <c r="AE199" i="1"/>
  <c r="AD199" i="1"/>
  <c r="AC199" i="1"/>
  <c r="AB199" i="1"/>
  <c r="AA199" i="1"/>
  <c r="Z199" i="1"/>
  <c r="Y199" i="1"/>
  <c r="X199" i="1"/>
  <c r="W199" i="1"/>
  <c r="AF197" i="1"/>
  <c r="AE197" i="1"/>
  <c r="AD197" i="1"/>
  <c r="AC197" i="1"/>
  <c r="AB197" i="1"/>
  <c r="AA197" i="1"/>
  <c r="Z197" i="1"/>
  <c r="Y197" i="1"/>
  <c r="X197" i="1"/>
  <c r="W197" i="1"/>
  <c r="AF196" i="1"/>
  <c r="AE196" i="1"/>
  <c r="AD196" i="1"/>
  <c r="AC196" i="1"/>
  <c r="AB196" i="1"/>
  <c r="AA196" i="1"/>
  <c r="Z196" i="1"/>
  <c r="Y196" i="1"/>
  <c r="X196" i="1"/>
  <c r="W196" i="1"/>
  <c r="AF195" i="1"/>
  <c r="AE195" i="1"/>
  <c r="AD195" i="1"/>
  <c r="AC195" i="1"/>
  <c r="AB195" i="1"/>
  <c r="AA195" i="1"/>
  <c r="Z195" i="1"/>
  <c r="Y195" i="1"/>
  <c r="X195" i="1"/>
  <c r="W195" i="1"/>
  <c r="AF194" i="1"/>
  <c r="AE194" i="1"/>
  <c r="AD194" i="1"/>
  <c r="AC194" i="1"/>
  <c r="AB194" i="1"/>
  <c r="AA194" i="1"/>
  <c r="Z194" i="1"/>
  <c r="Y194" i="1"/>
  <c r="X194" i="1"/>
  <c r="W194" i="1"/>
  <c r="AF193" i="1"/>
  <c r="AE193" i="1"/>
  <c r="AD193" i="1"/>
  <c r="AC193" i="1"/>
  <c r="AB193" i="1"/>
  <c r="AA193" i="1"/>
  <c r="Z193" i="1"/>
  <c r="Y193" i="1"/>
  <c r="X193" i="1"/>
  <c r="W193" i="1"/>
  <c r="AF192" i="1"/>
  <c r="AE192" i="1"/>
  <c r="AD192" i="1"/>
  <c r="AC192" i="1"/>
  <c r="AB192" i="1"/>
  <c r="AA192" i="1"/>
  <c r="Z192" i="1"/>
  <c r="Y192" i="1"/>
  <c r="X192" i="1"/>
  <c r="W192" i="1"/>
  <c r="AF191" i="1"/>
  <c r="AE191" i="1"/>
  <c r="AD191" i="1"/>
  <c r="AC191" i="1"/>
  <c r="AB191" i="1"/>
  <c r="AA191" i="1"/>
  <c r="Z191" i="1"/>
  <c r="Y191" i="1"/>
  <c r="X191" i="1"/>
  <c r="W191" i="1"/>
  <c r="AF190" i="1"/>
  <c r="AE190" i="1"/>
  <c r="AD190" i="1"/>
  <c r="AC190" i="1"/>
  <c r="AB190" i="1"/>
  <c r="AA190" i="1"/>
  <c r="Z190" i="1"/>
  <c r="Y190" i="1"/>
  <c r="X190" i="1"/>
  <c r="W190" i="1"/>
  <c r="AF189" i="1"/>
  <c r="AE189" i="1"/>
  <c r="AD189" i="1"/>
  <c r="AC189" i="1"/>
  <c r="AB189" i="1"/>
  <c r="AA189" i="1"/>
  <c r="Z189" i="1"/>
  <c r="Y189" i="1"/>
  <c r="X189" i="1"/>
  <c r="W189" i="1"/>
  <c r="AF188" i="1"/>
  <c r="AE188" i="1"/>
  <c r="AD188" i="1"/>
  <c r="AC188" i="1"/>
  <c r="AB188" i="1"/>
  <c r="AA188" i="1"/>
  <c r="Z188" i="1"/>
  <c r="Y188" i="1"/>
  <c r="X188" i="1"/>
  <c r="W188" i="1"/>
  <c r="AF186" i="1"/>
  <c r="AE186" i="1"/>
  <c r="AD186" i="1"/>
  <c r="AC186" i="1"/>
  <c r="AB186" i="1"/>
  <c r="AA186" i="1"/>
  <c r="Z186" i="1"/>
  <c r="Y186" i="1"/>
  <c r="X186" i="1"/>
  <c r="W186" i="1"/>
  <c r="AF185" i="1"/>
  <c r="AE185" i="1"/>
  <c r="AD185" i="1"/>
  <c r="AC185" i="1"/>
  <c r="AB185" i="1"/>
  <c r="AA185" i="1"/>
  <c r="Z185" i="1"/>
  <c r="Y185" i="1"/>
  <c r="X185" i="1"/>
  <c r="W185" i="1"/>
  <c r="AF184" i="1"/>
  <c r="AE184" i="1"/>
  <c r="AD184" i="1"/>
  <c r="AC184" i="1"/>
  <c r="AB184" i="1"/>
  <c r="AA184" i="1"/>
  <c r="Z184" i="1"/>
  <c r="Y184" i="1"/>
  <c r="X184" i="1"/>
  <c r="W184" i="1"/>
  <c r="AF183" i="1"/>
  <c r="AE183" i="1"/>
  <c r="AD183" i="1"/>
  <c r="AC183" i="1"/>
  <c r="AB183" i="1"/>
  <c r="AA183" i="1"/>
  <c r="Z183" i="1"/>
  <c r="Y183" i="1"/>
  <c r="X183" i="1"/>
  <c r="W183" i="1"/>
  <c r="AF182" i="1"/>
  <c r="AE182" i="1"/>
  <c r="AD182" i="1"/>
  <c r="AC182" i="1"/>
  <c r="AB182" i="1"/>
  <c r="AA182" i="1"/>
  <c r="Z182" i="1"/>
  <c r="Y182" i="1"/>
  <c r="X182" i="1"/>
  <c r="W182" i="1"/>
  <c r="AF181" i="1"/>
  <c r="AE181" i="1"/>
  <c r="AD181" i="1"/>
  <c r="AC181" i="1"/>
  <c r="AB181" i="1"/>
  <c r="AA181" i="1"/>
  <c r="Z181" i="1"/>
  <c r="Y181" i="1"/>
  <c r="X181" i="1"/>
  <c r="W181" i="1"/>
  <c r="AF180" i="1"/>
  <c r="AE180" i="1"/>
  <c r="AD180" i="1"/>
  <c r="AC180" i="1"/>
  <c r="AB180" i="1"/>
  <c r="AA180" i="1"/>
  <c r="Z180" i="1"/>
  <c r="Y180" i="1"/>
  <c r="X180" i="1"/>
  <c r="W180" i="1"/>
  <c r="AF179" i="1"/>
  <c r="AE179" i="1"/>
  <c r="AD179" i="1"/>
  <c r="AC179" i="1"/>
  <c r="AB179" i="1"/>
  <c r="AA179" i="1"/>
  <c r="Z179" i="1"/>
  <c r="Y179" i="1"/>
  <c r="X179" i="1"/>
  <c r="W179" i="1"/>
  <c r="AF178" i="1"/>
  <c r="AE178" i="1"/>
  <c r="AD178" i="1"/>
  <c r="AC178" i="1"/>
  <c r="AB178" i="1"/>
  <c r="AA178" i="1"/>
  <c r="Z178" i="1"/>
  <c r="Y178" i="1"/>
  <c r="X178" i="1"/>
  <c r="W178" i="1"/>
  <c r="AF177" i="1"/>
  <c r="AE177" i="1"/>
  <c r="AD177" i="1"/>
  <c r="AC177" i="1"/>
  <c r="AB177" i="1"/>
  <c r="AA177" i="1"/>
  <c r="Z177" i="1"/>
  <c r="Y177" i="1"/>
  <c r="X177" i="1"/>
  <c r="W177" i="1"/>
  <c r="AF174" i="1"/>
  <c r="AE174" i="1"/>
  <c r="AD174" i="1"/>
  <c r="AC174" i="1"/>
  <c r="AB174" i="1"/>
  <c r="AA174" i="1"/>
  <c r="Z174" i="1"/>
  <c r="Y174" i="1"/>
  <c r="X174" i="1"/>
  <c r="W174" i="1"/>
  <c r="AF173" i="1"/>
  <c r="AE173" i="1"/>
  <c r="AD173" i="1"/>
  <c r="AC173" i="1"/>
  <c r="AB173" i="1"/>
  <c r="AA173" i="1"/>
  <c r="Z173" i="1"/>
  <c r="Y173" i="1"/>
  <c r="X173" i="1"/>
  <c r="W173" i="1"/>
  <c r="AF172" i="1"/>
  <c r="AE172" i="1"/>
  <c r="AD172" i="1"/>
  <c r="AC172" i="1"/>
  <c r="AB172" i="1"/>
  <c r="AA172" i="1"/>
  <c r="Z172" i="1"/>
  <c r="Y172" i="1"/>
  <c r="X172" i="1"/>
  <c r="W172" i="1"/>
  <c r="AF171" i="1"/>
  <c r="AE171" i="1"/>
  <c r="AD171" i="1"/>
  <c r="AC171" i="1"/>
  <c r="AB171" i="1"/>
  <c r="AA171" i="1"/>
  <c r="Z171" i="1"/>
  <c r="Y171" i="1"/>
  <c r="X171" i="1"/>
  <c r="W171" i="1"/>
  <c r="AF170" i="1"/>
  <c r="AE170" i="1"/>
  <c r="AD170" i="1"/>
  <c r="AC170" i="1"/>
  <c r="AB170" i="1"/>
  <c r="AA170" i="1"/>
  <c r="Z170" i="1"/>
  <c r="Y170" i="1"/>
  <c r="X170" i="1"/>
  <c r="W170" i="1"/>
  <c r="AF169" i="1"/>
  <c r="AE169" i="1"/>
  <c r="AD169" i="1"/>
  <c r="AC169" i="1"/>
  <c r="AB169" i="1"/>
  <c r="AA169" i="1"/>
  <c r="Z169" i="1"/>
  <c r="Y169" i="1"/>
  <c r="X169" i="1"/>
  <c r="W169" i="1"/>
  <c r="AF168" i="1"/>
  <c r="AE168" i="1"/>
  <c r="AD168" i="1"/>
  <c r="AC168" i="1"/>
  <c r="AB168" i="1"/>
  <c r="AA168" i="1"/>
  <c r="Z168" i="1"/>
  <c r="Y168" i="1"/>
  <c r="X168" i="1"/>
  <c r="W168" i="1"/>
  <c r="AF167" i="1"/>
  <c r="AE167" i="1"/>
  <c r="AD167" i="1"/>
  <c r="AC167" i="1"/>
  <c r="AB167" i="1"/>
  <c r="AA167" i="1"/>
  <c r="Z167" i="1"/>
  <c r="Y167" i="1"/>
  <c r="X167" i="1"/>
  <c r="W167" i="1"/>
  <c r="AF166" i="1"/>
  <c r="AE166" i="1"/>
  <c r="AD166" i="1"/>
  <c r="AC166" i="1"/>
  <c r="AB166" i="1"/>
  <c r="AA166" i="1"/>
  <c r="Z166" i="1"/>
  <c r="Y166" i="1"/>
  <c r="X166" i="1"/>
  <c r="W166" i="1"/>
  <c r="AF165" i="1"/>
  <c r="AE165" i="1"/>
  <c r="AD165" i="1"/>
  <c r="AC165" i="1"/>
  <c r="AB165" i="1"/>
  <c r="AA165" i="1"/>
  <c r="Z165" i="1"/>
  <c r="Y165" i="1"/>
  <c r="X165" i="1"/>
  <c r="W165" i="1"/>
  <c r="AF163" i="1"/>
  <c r="AE163" i="1"/>
  <c r="AD163" i="1"/>
  <c r="AC163" i="1"/>
  <c r="AB163" i="1"/>
  <c r="AA163" i="1"/>
  <c r="Z163" i="1"/>
  <c r="Y163" i="1"/>
  <c r="X163" i="1"/>
  <c r="W163" i="1"/>
  <c r="AF162" i="1"/>
  <c r="AE162" i="1"/>
  <c r="AD162" i="1"/>
  <c r="AC162" i="1"/>
  <c r="AB162" i="1"/>
  <c r="AA162" i="1"/>
  <c r="Z162" i="1"/>
  <c r="Y162" i="1"/>
  <c r="X162" i="1"/>
  <c r="W162" i="1"/>
  <c r="AF161" i="1"/>
  <c r="AE161" i="1"/>
  <c r="AD161" i="1"/>
  <c r="AC161" i="1"/>
  <c r="AB161" i="1"/>
  <c r="AA161" i="1"/>
  <c r="Z161" i="1"/>
  <c r="Y161" i="1"/>
  <c r="X161" i="1"/>
  <c r="W161" i="1"/>
  <c r="AF160" i="1"/>
  <c r="AE160" i="1"/>
  <c r="AD160" i="1"/>
  <c r="AC160" i="1"/>
  <c r="AB160" i="1"/>
  <c r="AA160" i="1"/>
  <c r="Z160" i="1"/>
  <c r="Y160" i="1"/>
  <c r="X160" i="1"/>
  <c r="W160" i="1"/>
  <c r="AF159" i="1"/>
  <c r="AE159" i="1"/>
  <c r="AD159" i="1"/>
  <c r="AC159" i="1"/>
  <c r="AB159" i="1"/>
  <c r="AA159" i="1"/>
  <c r="Z159" i="1"/>
  <c r="Y159" i="1"/>
  <c r="X159" i="1"/>
  <c r="W159" i="1"/>
  <c r="AF158" i="1"/>
  <c r="AE158" i="1"/>
  <c r="AD158" i="1"/>
  <c r="AC158" i="1"/>
  <c r="AB158" i="1"/>
  <c r="AA158" i="1"/>
  <c r="Z158" i="1"/>
  <c r="Y158" i="1"/>
  <c r="X158" i="1"/>
  <c r="W158" i="1"/>
  <c r="AF157" i="1"/>
  <c r="AE157" i="1"/>
  <c r="AD157" i="1"/>
  <c r="AC157" i="1"/>
  <c r="AB157" i="1"/>
  <c r="AA157" i="1"/>
  <c r="Z157" i="1"/>
  <c r="Y157" i="1"/>
  <c r="X157" i="1"/>
  <c r="W157" i="1"/>
  <c r="AF156" i="1"/>
  <c r="AE156" i="1"/>
  <c r="AD156" i="1"/>
  <c r="AC156" i="1"/>
  <c r="AB156" i="1"/>
  <c r="AA156" i="1"/>
  <c r="Z156" i="1"/>
  <c r="Y156" i="1"/>
  <c r="X156" i="1"/>
  <c r="W156" i="1"/>
  <c r="AF155" i="1"/>
  <c r="AE155" i="1"/>
  <c r="AD155" i="1"/>
  <c r="AC155" i="1"/>
  <c r="AB155" i="1"/>
  <c r="AA155" i="1"/>
  <c r="Z155" i="1"/>
  <c r="Y155" i="1"/>
  <c r="X155" i="1"/>
  <c r="W155" i="1"/>
  <c r="AF154" i="1"/>
  <c r="AE154" i="1"/>
  <c r="AD154" i="1"/>
  <c r="AC154" i="1"/>
  <c r="AB154" i="1"/>
  <c r="AA154" i="1"/>
  <c r="Z154" i="1"/>
  <c r="Y154" i="1"/>
  <c r="X154" i="1"/>
  <c r="W154" i="1"/>
  <c r="AF152" i="1"/>
  <c r="AE152" i="1"/>
  <c r="AD152" i="1"/>
  <c r="AC152" i="1"/>
  <c r="AB152" i="1"/>
  <c r="AA152" i="1"/>
  <c r="Z152" i="1"/>
  <c r="Y152" i="1"/>
  <c r="X152" i="1"/>
  <c r="W152" i="1"/>
  <c r="AF151" i="1"/>
  <c r="AE151" i="1"/>
  <c r="AD151" i="1"/>
  <c r="AC151" i="1"/>
  <c r="AB151" i="1"/>
  <c r="AA151" i="1"/>
  <c r="Z151" i="1"/>
  <c r="Y151" i="1"/>
  <c r="X151" i="1"/>
  <c r="W151" i="1"/>
  <c r="AF150" i="1"/>
  <c r="AE150" i="1"/>
  <c r="AD150" i="1"/>
  <c r="AC150" i="1"/>
  <c r="AB150" i="1"/>
  <c r="AA150" i="1"/>
  <c r="Z150" i="1"/>
  <c r="Y150" i="1"/>
  <c r="X150" i="1"/>
  <c r="W150" i="1"/>
  <c r="AF149" i="1"/>
  <c r="AE149" i="1"/>
  <c r="AD149" i="1"/>
  <c r="AC149" i="1"/>
  <c r="AB149" i="1"/>
  <c r="AA149" i="1"/>
  <c r="Z149" i="1"/>
  <c r="Y149" i="1"/>
  <c r="X149" i="1"/>
  <c r="W149" i="1"/>
  <c r="AF148" i="1"/>
  <c r="AE148" i="1"/>
  <c r="AD148" i="1"/>
  <c r="AC148" i="1"/>
  <c r="AB148" i="1"/>
  <c r="AA148" i="1"/>
  <c r="Z148" i="1"/>
  <c r="Y148" i="1"/>
  <c r="X148" i="1"/>
  <c r="W148" i="1"/>
  <c r="AF147" i="1"/>
  <c r="AE147" i="1"/>
  <c r="AD147" i="1"/>
  <c r="AC147" i="1"/>
  <c r="AB147" i="1"/>
  <c r="AA147" i="1"/>
  <c r="Z147" i="1"/>
  <c r="Y147" i="1"/>
  <c r="X147" i="1"/>
  <c r="W147" i="1"/>
  <c r="AF146" i="1"/>
  <c r="AE146" i="1"/>
  <c r="AD146" i="1"/>
  <c r="AC146" i="1"/>
  <c r="AB146" i="1"/>
  <c r="AA146" i="1"/>
  <c r="Z146" i="1"/>
  <c r="Y146" i="1"/>
  <c r="X146" i="1"/>
  <c r="W146" i="1"/>
  <c r="AF145" i="1"/>
  <c r="AE145" i="1"/>
  <c r="AD145" i="1"/>
  <c r="AC145" i="1"/>
  <c r="AB145" i="1"/>
  <c r="AA145" i="1"/>
  <c r="Z145" i="1"/>
  <c r="Y145" i="1"/>
  <c r="X145" i="1"/>
  <c r="W145" i="1"/>
  <c r="AF144" i="1"/>
  <c r="AE144" i="1"/>
  <c r="AD144" i="1"/>
  <c r="AC144" i="1"/>
  <c r="AB144" i="1"/>
  <c r="AA144" i="1"/>
  <c r="Z144" i="1"/>
  <c r="Y144" i="1"/>
  <c r="X144" i="1"/>
  <c r="W144" i="1"/>
  <c r="AF143" i="1"/>
  <c r="AE143" i="1"/>
  <c r="AD143" i="1"/>
  <c r="AC143" i="1"/>
  <c r="AB143" i="1"/>
  <c r="AA143" i="1"/>
  <c r="Z143" i="1"/>
  <c r="Y143" i="1"/>
  <c r="X143" i="1"/>
  <c r="W143" i="1"/>
  <c r="AF141" i="1"/>
  <c r="AE141" i="1"/>
  <c r="AD141" i="1"/>
  <c r="AC141" i="1"/>
  <c r="AB141" i="1"/>
  <c r="AA141" i="1"/>
  <c r="Z141" i="1"/>
  <c r="Y141" i="1"/>
  <c r="X141" i="1"/>
  <c r="W141" i="1"/>
  <c r="AF140" i="1"/>
  <c r="AE140" i="1"/>
  <c r="AD140" i="1"/>
  <c r="AC140" i="1"/>
  <c r="AB140" i="1"/>
  <c r="AA140" i="1"/>
  <c r="Z140" i="1"/>
  <c r="Y140" i="1"/>
  <c r="X140" i="1"/>
  <c r="W140" i="1"/>
  <c r="AF139" i="1"/>
  <c r="AE139" i="1"/>
  <c r="AD139" i="1"/>
  <c r="AC139" i="1"/>
  <c r="AB139" i="1"/>
  <c r="AA139" i="1"/>
  <c r="Z139" i="1"/>
  <c r="Y139" i="1"/>
  <c r="X139" i="1"/>
  <c r="W139" i="1"/>
  <c r="AF138" i="1"/>
  <c r="AE138" i="1"/>
  <c r="AD138" i="1"/>
  <c r="AC138" i="1"/>
  <c r="AB138" i="1"/>
  <c r="AA138" i="1"/>
  <c r="Z138" i="1"/>
  <c r="Y138" i="1"/>
  <c r="X138" i="1"/>
  <c r="W138" i="1"/>
  <c r="AF137" i="1"/>
  <c r="AE137" i="1"/>
  <c r="AD137" i="1"/>
  <c r="AC137" i="1"/>
  <c r="AB137" i="1"/>
  <c r="AA137" i="1"/>
  <c r="Z137" i="1"/>
  <c r="Y137" i="1"/>
  <c r="X137" i="1"/>
  <c r="W137" i="1"/>
  <c r="AF136" i="1"/>
  <c r="AE136" i="1"/>
  <c r="AD136" i="1"/>
  <c r="AC136" i="1"/>
  <c r="AB136" i="1"/>
  <c r="AA136" i="1"/>
  <c r="Z136" i="1"/>
  <c r="Y136" i="1"/>
  <c r="X136" i="1"/>
  <c r="W136" i="1"/>
  <c r="AF135" i="1"/>
  <c r="AE135" i="1"/>
  <c r="AD135" i="1"/>
  <c r="AC135" i="1"/>
  <c r="AB135" i="1"/>
  <c r="AA135" i="1"/>
  <c r="Z135" i="1"/>
  <c r="Y135" i="1"/>
  <c r="X135" i="1"/>
  <c r="W135" i="1"/>
  <c r="AF134" i="1"/>
  <c r="AE134" i="1"/>
  <c r="AD134" i="1"/>
  <c r="AC134" i="1"/>
  <c r="AB134" i="1"/>
  <c r="AA134" i="1"/>
  <c r="Z134" i="1"/>
  <c r="Y134" i="1"/>
  <c r="X134" i="1"/>
  <c r="W134" i="1"/>
  <c r="AF133" i="1"/>
  <c r="AE133" i="1"/>
  <c r="AD133" i="1"/>
  <c r="AC133" i="1"/>
  <c r="AB133" i="1"/>
  <c r="AA133" i="1"/>
  <c r="Z133" i="1"/>
  <c r="Y133" i="1"/>
  <c r="X133" i="1"/>
  <c r="W133" i="1"/>
  <c r="AF132" i="1"/>
  <c r="AE132" i="1"/>
  <c r="AD132" i="1"/>
  <c r="AC132" i="1"/>
  <c r="AB132" i="1"/>
  <c r="AA132" i="1"/>
  <c r="Z132" i="1"/>
  <c r="Y132" i="1"/>
  <c r="X132" i="1"/>
  <c r="W132" i="1"/>
  <c r="AF130" i="1"/>
  <c r="AE130" i="1"/>
  <c r="AD130" i="1"/>
  <c r="AC130" i="1"/>
  <c r="AB130" i="1"/>
  <c r="AA130" i="1"/>
  <c r="Z130" i="1"/>
  <c r="Y130" i="1"/>
  <c r="X130" i="1"/>
  <c r="W130" i="1"/>
  <c r="AF129" i="1"/>
  <c r="AE129" i="1"/>
  <c r="AD129" i="1"/>
  <c r="AC129" i="1"/>
  <c r="AB129" i="1"/>
  <c r="AA129" i="1"/>
  <c r="Z129" i="1"/>
  <c r="Y129" i="1"/>
  <c r="X129" i="1"/>
  <c r="W129" i="1"/>
  <c r="AF128" i="1"/>
  <c r="AE128" i="1"/>
  <c r="AD128" i="1"/>
  <c r="AC128" i="1"/>
  <c r="AB128" i="1"/>
  <c r="AA128" i="1"/>
  <c r="Z128" i="1"/>
  <c r="Y128" i="1"/>
  <c r="X128" i="1"/>
  <c r="W128" i="1"/>
  <c r="AF127" i="1"/>
  <c r="AE127" i="1"/>
  <c r="AD127" i="1"/>
  <c r="AC127" i="1"/>
  <c r="AB127" i="1"/>
  <c r="AA127" i="1"/>
  <c r="Z127" i="1"/>
  <c r="Y127" i="1"/>
  <c r="X127" i="1"/>
  <c r="W127" i="1"/>
  <c r="AF126" i="1"/>
  <c r="AE126" i="1"/>
  <c r="AD126" i="1"/>
  <c r="AC126" i="1"/>
  <c r="AB126" i="1"/>
  <c r="AA126" i="1"/>
  <c r="Z126" i="1"/>
  <c r="Y126" i="1"/>
  <c r="X126" i="1"/>
  <c r="W126" i="1"/>
  <c r="AF125" i="1"/>
  <c r="AE125" i="1"/>
  <c r="AD125" i="1"/>
  <c r="AC125" i="1"/>
  <c r="AB125" i="1"/>
  <c r="AA125" i="1"/>
  <c r="Z125" i="1"/>
  <c r="Y125" i="1"/>
  <c r="X125" i="1"/>
  <c r="W125" i="1"/>
  <c r="AF124" i="1"/>
  <c r="AE124" i="1"/>
  <c r="AD124" i="1"/>
  <c r="AC124" i="1"/>
  <c r="AB124" i="1"/>
  <c r="AA124" i="1"/>
  <c r="Z124" i="1"/>
  <c r="Y124" i="1"/>
  <c r="X124" i="1"/>
  <c r="W124" i="1"/>
  <c r="AF123" i="1"/>
  <c r="AE123" i="1"/>
  <c r="AD123" i="1"/>
  <c r="AC123" i="1"/>
  <c r="AB123" i="1"/>
  <c r="AA123" i="1"/>
  <c r="Z123" i="1"/>
  <c r="Y123" i="1"/>
  <c r="X123" i="1"/>
  <c r="W123" i="1"/>
  <c r="AF122" i="1"/>
  <c r="AE122" i="1"/>
  <c r="AD122" i="1"/>
  <c r="AC122" i="1"/>
  <c r="AB122" i="1"/>
  <c r="AA122" i="1"/>
  <c r="Z122" i="1"/>
  <c r="Y122" i="1"/>
  <c r="X122" i="1"/>
  <c r="W122" i="1"/>
  <c r="AF121" i="1"/>
  <c r="AE121" i="1"/>
  <c r="AD121" i="1"/>
  <c r="AC121" i="1"/>
  <c r="AB121" i="1"/>
  <c r="AA121" i="1"/>
  <c r="Z121" i="1"/>
  <c r="Y121" i="1"/>
  <c r="X121" i="1"/>
  <c r="W121" i="1"/>
  <c r="AF119" i="1"/>
  <c r="AE119" i="1"/>
  <c r="AD119" i="1"/>
  <c r="AC119" i="1"/>
  <c r="AB119" i="1"/>
  <c r="AA119" i="1"/>
  <c r="Z119" i="1"/>
  <c r="Y119" i="1"/>
  <c r="X119" i="1"/>
  <c r="W119" i="1"/>
  <c r="AF118" i="1"/>
  <c r="AE118" i="1"/>
  <c r="AD118" i="1"/>
  <c r="AC118" i="1"/>
  <c r="AB118" i="1"/>
  <c r="AA118" i="1"/>
  <c r="Z118" i="1"/>
  <c r="Y118" i="1"/>
  <c r="X118" i="1"/>
  <c r="W118" i="1"/>
  <c r="AF117" i="1"/>
  <c r="AE117" i="1"/>
  <c r="AD117" i="1"/>
  <c r="AC117" i="1"/>
  <c r="AB117" i="1"/>
  <c r="AA117" i="1"/>
  <c r="Z117" i="1"/>
  <c r="Y117" i="1"/>
  <c r="X117" i="1"/>
  <c r="W117" i="1"/>
  <c r="AF116" i="1"/>
  <c r="AE116" i="1"/>
  <c r="AD116" i="1"/>
  <c r="AC116" i="1"/>
  <c r="AB116" i="1"/>
  <c r="AA116" i="1"/>
  <c r="Z116" i="1"/>
  <c r="Y116" i="1"/>
  <c r="X116" i="1"/>
  <c r="W116" i="1"/>
  <c r="AF115" i="1"/>
  <c r="AE115" i="1"/>
  <c r="AD115" i="1"/>
  <c r="AC115" i="1"/>
  <c r="AB115" i="1"/>
  <c r="AA115" i="1"/>
  <c r="Z115" i="1"/>
  <c r="Y115" i="1"/>
  <c r="X115" i="1"/>
  <c r="W115" i="1"/>
  <c r="AF114" i="1"/>
  <c r="AE114" i="1"/>
  <c r="AD114" i="1"/>
  <c r="AC114" i="1"/>
  <c r="AB114" i="1"/>
  <c r="AA114" i="1"/>
  <c r="Z114" i="1"/>
  <c r="Y114" i="1"/>
  <c r="X114" i="1"/>
  <c r="W114" i="1"/>
  <c r="AF113" i="1"/>
  <c r="AE113" i="1"/>
  <c r="AD113" i="1"/>
  <c r="AC113" i="1"/>
  <c r="AB113" i="1"/>
  <c r="AA113" i="1"/>
  <c r="Z113" i="1"/>
  <c r="Y113" i="1"/>
  <c r="X113" i="1"/>
  <c r="W113" i="1"/>
  <c r="AF112" i="1"/>
  <c r="AE112" i="1"/>
  <c r="AD112" i="1"/>
  <c r="AC112" i="1"/>
  <c r="AB112" i="1"/>
  <c r="AA112" i="1"/>
  <c r="Z112" i="1"/>
  <c r="Y112" i="1"/>
  <c r="X112" i="1"/>
  <c r="W112" i="1"/>
  <c r="AF111" i="1"/>
  <c r="AE111" i="1"/>
  <c r="AD111" i="1"/>
  <c r="AC111" i="1"/>
  <c r="AB111" i="1"/>
  <c r="AA111" i="1"/>
  <c r="Z111" i="1"/>
  <c r="Y111" i="1"/>
  <c r="X111" i="1"/>
  <c r="W111" i="1"/>
  <c r="AF110" i="1"/>
  <c r="AE110" i="1"/>
  <c r="AD110" i="1"/>
  <c r="AC110" i="1"/>
  <c r="AB110" i="1"/>
  <c r="AA110" i="1"/>
  <c r="Z110" i="1"/>
  <c r="Y110" i="1"/>
  <c r="X110" i="1"/>
  <c r="W110" i="1"/>
  <c r="AF108" i="1"/>
  <c r="AE108" i="1"/>
  <c r="AD108" i="1"/>
  <c r="AC108" i="1"/>
  <c r="AB108" i="1"/>
  <c r="AA108" i="1"/>
  <c r="Z108" i="1"/>
  <c r="Y108" i="1"/>
  <c r="X108" i="1"/>
  <c r="W108" i="1"/>
  <c r="AF107" i="1"/>
  <c r="AE107" i="1"/>
  <c r="AD107" i="1"/>
  <c r="AC107" i="1"/>
  <c r="AB107" i="1"/>
  <c r="AA107" i="1"/>
  <c r="Z107" i="1"/>
  <c r="Y107" i="1"/>
  <c r="X107" i="1"/>
  <c r="W107" i="1"/>
  <c r="AF106" i="1"/>
  <c r="AE106" i="1"/>
  <c r="AD106" i="1"/>
  <c r="AC106" i="1"/>
  <c r="AB106" i="1"/>
  <c r="AA106" i="1"/>
  <c r="Z106" i="1"/>
  <c r="Y106" i="1"/>
  <c r="X106" i="1"/>
  <c r="W106" i="1"/>
  <c r="AF105" i="1"/>
  <c r="AE105" i="1"/>
  <c r="AD105" i="1"/>
  <c r="AC105" i="1"/>
  <c r="AB105" i="1"/>
  <c r="AA105" i="1"/>
  <c r="Z105" i="1"/>
  <c r="Y105" i="1"/>
  <c r="X105" i="1"/>
  <c r="W105" i="1"/>
  <c r="AF104" i="1"/>
  <c r="AE104" i="1"/>
  <c r="AD104" i="1"/>
  <c r="AC104" i="1"/>
  <c r="AB104" i="1"/>
  <c r="AA104" i="1"/>
  <c r="Z104" i="1"/>
  <c r="Y104" i="1"/>
  <c r="X104" i="1"/>
  <c r="W104" i="1"/>
  <c r="AF103" i="1"/>
  <c r="AE103" i="1"/>
  <c r="AD103" i="1"/>
  <c r="AC103" i="1"/>
  <c r="AB103" i="1"/>
  <c r="AA103" i="1"/>
  <c r="Z103" i="1"/>
  <c r="Y103" i="1"/>
  <c r="X103" i="1"/>
  <c r="W103" i="1"/>
  <c r="AF102" i="1"/>
  <c r="AE102" i="1"/>
  <c r="AD102" i="1"/>
  <c r="AC102" i="1"/>
  <c r="AB102" i="1"/>
  <c r="AA102" i="1"/>
  <c r="Z102" i="1"/>
  <c r="Y102" i="1"/>
  <c r="X102" i="1"/>
  <c r="W102" i="1"/>
  <c r="AF101" i="1"/>
  <c r="AE101" i="1"/>
  <c r="AD101" i="1"/>
  <c r="AC101" i="1"/>
  <c r="AB101" i="1"/>
  <c r="AA101" i="1"/>
  <c r="Z101" i="1"/>
  <c r="Y101" i="1"/>
  <c r="X101" i="1"/>
  <c r="W101" i="1"/>
  <c r="AF100" i="1"/>
  <c r="AE100" i="1"/>
  <c r="AD100" i="1"/>
  <c r="AC100" i="1"/>
  <c r="AB100" i="1"/>
  <c r="AA100" i="1"/>
  <c r="Z100" i="1"/>
  <c r="Y100" i="1"/>
  <c r="X100" i="1"/>
  <c r="W100" i="1"/>
  <c r="AF99" i="1"/>
  <c r="AE99" i="1"/>
  <c r="AD99" i="1"/>
  <c r="AC99" i="1"/>
  <c r="AB99" i="1"/>
  <c r="AA99" i="1"/>
  <c r="Z99" i="1"/>
  <c r="Y99" i="1"/>
  <c r="X99" i="1"/>
  <c r="W99" i="1"/>
  <c r="AF97" i="1"/>
  <c r="AE97" i="1"/>
  <c r="AD97" i="1"/>
  <c r="AC97" i="1"/>
  <c r="AB97" i="1"/>
  <c r="AA97" i="1"/>
  <c r="Z97" i="1"/>
  <c r="Y97" i="1"/>
  <c r="X97" i="1"/>
  <c r="W97" i="1"/>
  <c r="AF96" i="1"/>
  <c r="AE96" i="1"/>
  <c r="AD96" i="1"/>
  <c r="AC96" i="1"/>
  <c r="AB96" i="1"/>
  <c r="AA96" i="1"/>
  <c r="Z96" i="1"/>
  <c r="Y96" i="1"/>
  <c r="X96" i="1"/>
  <c r="W96" i="1"/>
  <c r="AF95" i="1"/>
  <c r="AE95" i="1"/>
  <c r="AD95" i="1"/>
  <c r="AC95" i="1"/>
  <c r="AB95" i="1"/>
  <c r="AA95" i="1"/>
  <c r="Z95" i="1"/>
  <c r="Y95" i="1"/>
  <c r="X95" i="1"/>
  <c r="W95" i="1"/>
  <c r="AF94" i="1"/>
  <c r="AE94" i="1"/>
  <c r="AD94" i="1"/>
  <c r="AC94" i="1"/>
  <c r="AB94" i="1"/>
  <c r="AA94" i="1"/>
  <c r="Z94" i="1"/>
  <c r="Y94" i="1"/>
  <c r="X94" i="1"/>
  <c r="W94" i="1"/>
  <c r="AF93" i="1"/>
  <c r="AE93" i="1"/>
  <c r="AD93" i="1"/>
  <c r="AC93" i="1"/>
  <c r="AB93" i="1"/>
  <c r="AA93" i="1"/>
  <c r="Z93" i="1"/>
  <c r="Y93" i="1"/>
  <c r="X93" i="1"/>
  <c r="W93" i="1"/>
  <c r="AF92" i="1"/>
  <c r="AE92" i="1"/>
  <c r="AD92" i="1"/>
  <c r="AC92" i="1"/>
  <c r="AB92" i="1"/>
  <c r="AA92" i="1"/>
  <c r="Z92" i="1"/>
  <c r="Y92" i="1"/>
  <c r="X92" i="1"/>
  <c r="W92" i="1"/>
  <c r="AF91" i="1"/>
  <c r="AE91" i="1"/>
  <c r="AD91" i="1"/>
  <c r="AC91" i="1"/>
  <c r="AB91" i="1"/>
  <c r="AA91" i="1"/>
  <c r="Z91" i="1"/>
  <c r="Y91" i="1"/>
  <c r="X91" i="1"/>
  <c r="W91" i="1"/>
  <c r="AF90" i="1"/>
  <c r="AE90" i="1"/>
  <c r="AD90" i="1"/>
  <c r="AC90" i="1"/>
  <c r="AB90" i="1"/>
  <c r="AA90" i="1"/>
  <c r="Z90" i="1"/>
  <c r="Y90" i="1"/>
  <c r="X90" i="1"/>
  <c r="W90" i="1"/>
  <c r="AF89" i="1"/>
  <c r="AE89" i="1"/>
  <c r="AD89" i="1"/>
  <c r="AC89" i="1"/>
  <c r="AB89" i="1"/>
  <c r="AA89" i="1"/>
  <c r="Z89" i="1"/>
  <c r="Y89" i="1"/>
  <c r="X89" i="1"/>
  <c r="W89" i="1"/>
  <c r="AF88" i="1"/>
  <c r="AE88" i="1"/>
  <c r="AD88" i="1"/>
  <c r="AC88" i="1"/>
  <c r="AB88" i="1"/>
  <c r="AA88" i="1"/>
  <c r="Z88" i="1"/>
  <c r="Y88" i="1"/>
  <c r="X88" i="1"/>
  <c r="W88" i="1"/>
  <c r="AF86" i="1"/>
  <c r="AE86" i="1"/>
  <c r="AD86" i="1"/>
  <c r="AC86" i="1"/>
  <c r="AB86" i="1"/>
  <c r="AA86" i="1"/>
  <c r="Z86" i="1"/>
  <c r="Y86" i="1"/>
  <c r="X86" i="1"/>
  <c r="W86" i="1"/>
  <c r="AF85" i="1"/>
  <c r="AE85" i="1"/>
  <c r="AD85" i="1"/>
  <c r="AC85" i="1"/>
  <c r="AB85" i="1"/>
  <c r="AA85" i="1"/>
  <c r="Z85" i="1"/>
  <c r="Y85" i="1"/>
  <c r="X85" i="1"/>
  <c r="W85" i="1"/>
  <c r="AF84" i="1"/>
  <c r="AE84" i="1"/>
  <c r="AD84" i="1"/>
  <c r="AC84" i="1"/>
  <c r="AB84" i="1"/>
  <c r="AA84" i="1"/>
  <c r="Z84" i="1"/>
  <c r="Y84" i="1"/>
  <c r="X84" i="1"/>
  <c r="W84" i="1"/>
  <c r="AF83" i="1"/>
  <c r="AE83" i="1"/>
  <c r="AD83" i="1"/>
  <c r="AC83" i="1"/>
  <c r="AB83" i="1"/>
  <c r="AA83" i="1"/>
  <c r="Z83" i="1"/>
  <c r="Y83" i="1"/>
  <c r="X83" i="1"/>
  <c r="W83" i="1"/>
  <c r="AF82" i="1"/>
  <c r="AE82" i="1"/>
  <c r="AD82" i="1"/>
  <c r="AC82" i="1"/>
  <c r="AB82" i="1"/>
  <c r="AA82" i="1"/>
  <c r="Z82" i="1"/>
  <c r="Y82" i="1"/>
  <c r="X82" i="1"/>
  <c r="W82" i="1"/>
  <c r="AF81" i="1"/>
  <c r="AE81" i="1"/>
  <c r="AD81" i="1"/>
  <c r="AC81" i="1"/>
  <c r="AB81" i="1"/>
  <c r="AA81" i="1"/>
  <c r="Z81" i="1"/>
  <c r="Y81" i="1"/>
  <c r="X81" i="1"/>
  <c r="W81" i="1"/>
  <c r="AF80" i="1"/>
  <c r="AE80" i="1"/>
  <c r="AD80" i="1"/>
  <c r="AC80" i="1"/>
  <c r="AB80" i="1"/>
  <c r="AA80" i="1"/>
  <c r="Z80" i="1"/>
  <c r="Y80" i="1"/>
  <c r="X80" i="1"/>
  <c r="W80" i="1"/>
  <c r="AF79" i="1"/>
  <c r="AE79" i="1"/>
  <c r="AD79" i="1"/>
  <c r="AC79" i="1"/>
  <c r="AB79" i="1"/>
  <c r="AA79" i="1"/>
  <c r="Z79" i="1"/>
  <c r="Y79" i="1"/>
  <c r="X79" i="1"/>
  <c r="W79" i="1"/>
  <c r="AF78" i="1"/>
  <c r="AE78" i="1"/>
  <c r="AD78" i="1"/>
  <c r="AC78" i="1"/>
  <c r="AB78" i="1"/>
  <c r="AA78" i="1"/>
  <c r="Z78" i="1"/>
  <c r="Y78" i="1"/>
  <c r="X78" i="1"/>
  <c r="W78" i="1"/>
  <c r="AF77" i="1"/>
  <c r="AE77" i="1"/>
  <c r="AD77" i="1"/>
  <c r="AC77" i="1"/>
  <c r="AB77" i="1"/>
  <c r="AA77" i="1"/>
  <c r="Z77" i="1"/>
  <c r="Y77" i="1"/>
  <c r="X77" i="1"/>
  <c r="W77" i="1"/>
  <c r="AF75" i="1"/>
  <c r="AE75" i="1"/>
  <c r="AD75" i="1"/>
  <c r="AC75" i="1"/>
  <c r="AB75" i="1"/>
  <c r="AA75" i="1"/>
  <c r="Z75" i="1"/>
  <c r="Y75" i="1"/>
  <c r="X75" i="1"/>
  <c r="W75" i="1"/>
  <c r="AF74" i="1"/>
  <c r="AE74" i="1"/>
  <c r="AD74" i="1"/>
  <c r="AC74" i="1"/>
  <c r="AB74" i="1"/>
  <c r="AA74" i="1"/>
  <c r="Z74" i="1"/>
  <c r="Y74" i="1"/>
  <c r="X74" i="1"/>
  <c r="W74" i="1"/>
  <c r="AF73" i="1"/>
  <c r="AE73" i="1"/>
  <c r="AD73" i="1"/>
  <c r="AC73" i="1"/>
  <c r="AB73" i="1"/>
  <c r="AA73" i="1"/>
  <c r="Z73" i="1"/>
  <c r="Y73" i="1"/>
  <c r="X73" i="1"/>
  <c r="W73" i="1"/>
  <c r="AF72" i="1"/>
  <c r="AE72" i="1"/>
  <c r="AD72" i="1"/>
  <c r="AC72" i="1"/>
  <c r="AB72" i="1"/>
  <c r="AA72" i="1"/>
  <c r="Z72" i="1"/>
  <c r="Y72" i="1"/>
  <c r="X72" i="1"/>
  <c r="W72" i="1"/>
  <c r="AF71" i="1"/>
  <c r="AE71" i="1"/>
  <c r="AD71" i="1"/>
  <c r="AC71" i="1"/>
  <c r="AB71" i="1"/>
  <c r="AA71" i="1"/>
  <c r="Z71" i="1"/>
  <c r="Y71" i="1"/>
  <c r="X71" i="1"/>
  <c r="W71" i="1"/>
  <c r="AF70" i="1"/>
  <c r="AE70" i="1"/>
  <c r="AD70" i="1"/>
  <c r="AC70" i="1"/>
  <c r="AB70" i="1"/>
  <c r="AA70" i="1"/>
  <c r="Z70" i="1"/>
  <c r="Y70" i="1"/>
  <c r="X70" i="1"/>
  <c r="W70" i="1"/>
  <c r="AF69" i="1"/>
  <c r="AE69" i="1"/>
  <c r="AD69" i="1"/>
  <c r="AC69" i="1"/>
  <c r="AB69" i="1"/>
  <c r="AA69" i="1"/>
  <c r="Z69" i="1"/>
  <c r="Y69" i="1"/>
  <c r="X69" i="1"/>
  <c r="W69" i="1"/>
  <c r="AF68" i="1"/>
  <c r="AE68" i="1"/>
  <c r="AD68" i="1"/>
  <c r="AC68" i="1"/>
  <c r="AB68" i="1"/>
  <c r="AA68" i="1"/>
  <c r="Z68" i="1"/>
  <c r="Y68" i="1"/>
  <c r="X68" i="1"/>
  <c r="W68" i="1"/>
  <c r="AF67" i="1"/>
  <c r="AE67" i="1"/>
  <c r="AD67" i="1"/>
  <c r="AC67" i="1"/>
  <c r="AB67" i="1"/>
  <c r="AA67" i="1"/>
  <c r="Z67" i="1"/>
  <c r="Y67" i="1"/>
  <c r="X67" i="1"/>
  <c r="W67" i="1"/>
  <c r="AF66" i="1"/>
  <c r="AE66" i="1"/>
  <c r="AD66" i="1"/>
  <c r="AC66" i="1"/>
  <c r="AB66" i="1"/>
  <c r="AA66" i="1"/>
  <c r="Z66" i="1"/>
  <c r="Y66" i="1"/>
  <c r="X66" i="1"/>
  <c r="W66" i="1"/>
  <c r="AF63" i="1"/>
  <c r="AE63" i="1"/>
  <c r="AD63" i="1"/>
  <c r="AC63" i="1"/>
  <c r="AB63" i="1"/>
  <c r="AA63" i="1"/>
  <c r="Z63" i="1"/>
  <c r="Y63" i="1"/>
  <c r="X63" i="1"/>
  <c r="W63" i="1"/>
  <c r="AF62" i="1"/>
  <c r="AE62" i="1"/>
  <c r="AD62" i="1"/>
  <c r="AC62" i="1"/>
  <c r="AB62" i="1"/>
  <c r="AA62" i="1"/>
  <c r="Z62" i="1"/>
  <c r="Y62" i="1"/>
  <c r="X62" i="1"/>
  <c r="W62" i="1"/>
  <c r="AF61" i="1"/>
  <c r="AE61" i="1"/>
  <c r="AD61" i="1"/>
  <c r="AC61" i="1"/>
  <c r="AB61" i="1"/>
  <c r="AA61" i="1"/>
  <c r="Z61" i="1"/>
  <c r="Y61" i="1"/>
  <c r="X61" i="1"/>
  <c r="W61" i="1"/>
  <c r="AF60" i="1"/>
  <c r="AE60" i="1"/>
  <c r="AD60" i="1"/>
  <c r="AC60" i="1"/>
  <c r="AB60" i="1"/>
  <c r="AA60" i="1"/>
  <c r="Z60" i="1"/>
  <c r="Y60" i="1"/>
  <c r="X60" i="1"/>
  <c r="W60" i="1"/>
  <c r="AF59" i="1"/>
  <c r="AE59" i="1"/>
  <c r="AD59" i="1"/>
  <c r="AC59" i="1"/>
  <c r="AB59" i="1"/>
  <c r="AA59" i="1"/>
  <c r="Z59" i="1"/>
  <c r="Y59" i="1"/>
  <c r="X59" i="1"/>
  <c r="W59" i="1"/>
  <c r="AF58" i="1"/>
  <c r="AE58" i="1"/>
  <c r="AD58" i="1"/>
  <c r="AC58" i="1"/>
  <c r="AB58" i="1"/>
  <c r="AA58" i="1"/>
  <c r="Z58" i="1"/>
  <c r="Y58" i="1"/>
  <c r="X58" i="1"/>
  <c r="W58" i="1"/>
  <c r="AF57" i="1"/>
  <c r="AE57" i="1"/>
  <c r="AD57" i="1"/>
  <c r="AC57" i="1"/>
  <c r="AB57" i="1"/>
  <c r="AA57" i="1"/>
  <c r="Z57" i="1"/>
  <c r="Y57" i="1"/>
  <c r="X57" i="1"/>
  <c r="W57" i="1"/>
  <c r="AF56" i="1"/>
  <c r="AE56" i="1"/>
  <c r="AD56" i="1"/>
  <c r="AC56" i="1"/>
  <c r="AB56" i="1"/>
  <c r="AA56" i="1"/>
  <c r="Z56" i="1"/>
  <c r="Y56" i="1"/>
  <c r="X56" i="1"/>
  <c r="W56" i="1"/>
  <c r="AF55" i="1"/>
  <c r="AE55" i="1"/>
  <c r="AD55" i="1"/>
  <c r="AC55" i="1"/>
  <c r="AB55" i="1"/>
  <c r="AA55" i="1"/>
  <c r="Z55" i="1"/>
  <c r="Y55" i="1"/>
  <c r="X55" i="1"/>
  <c r="W55" i="1"/>
  <c r="AF54" i="1"/>
  <c r="AE54" i="1"/>
  <c r="AD54" i="1"/>
  <c r="AC54" i="1"/>
  <c r="AB54" i="1"/>
  <c r="AA54" i="1"/>
  <c r="Z54" i="1"/>
  <c r="Y54" i="1"/>
  <c r="X54" i="1"/>
  <c r="W54" i="1"/>
  <c r="AF52" i="1"/>
  <c r="AE52" i="1"/>
  <c r="AD52" i="1"/>
  <c r="AC52" i="1"/>
  <c r="AB52" i="1"/>
  <c r="AA52" i="1"/>
  <c r="Z52" i="1"/>
  <c r="Y52" i="1"/>
  <c r="X52" i="1"/>
  <c r="W52" i="1"/>
  <c r="AF51" i="1"/>
  <c r="AE51" i="1"/>
  <c r="AD51" i="1"/>
  <c r="AC51" i="1"/>
  <c r="AB51" i="1"/>
  <c r="AA51" i="1"/>
  <c r="Z51" i="1"/>
  <c r="Y51" i="1"/>
  <c r="X51" i="1"/>
  <c r="W51" i="1"/>
  <c r="AF50" i="1"/>
  <c r="AE50" i="1"/>
  <c r="AD50" i="1"/>
  <c r="AC50" i="1"/>
  <c r="AB50" i="1"/>
  <c r="AA50" i="1"/>
  <c r="Z50" i="1"/>
  <c r="Y50" i="1"/>
  <c r="X50" i="1"/>
  <c r="W50" i="1"/>
  <c r="AF49" i="1"/>
  <c r="AE49" i="1"/>
  <c r="AD49" i="1"/>
  <c r="AC49" i="1"/>
  <c r="AB49" i="1"/>
  <c r="AA49" i="1"/>
  <c r="Z49" i="1"/>
  <c r="Y49" i="1"/>
  <c r="X49" i="1"/>
  <c r="W49" i="1"/>
  <c r="AF48" i="1"/>
  <c r="AE48" i="1"/>
  <c r="AD48" i="1"/>
  <c r="AC48" i="1"/>
  <c r="AB48" i="1"/>
  <c r="AA48" i="1"/>
  <c r="Z48" i="1"/>
  <c r="Y48" i="1"/>
  <c r="X48" i="1"/>
  <c r="W48" i="1"/>
  <c r="AF47" i="1"/>
  <c r="AE47" i="1"/>
  <c r="AD47" i="1"/>
  <c r="AC47" i="1"/>
  <c r="AB47" i="1"/>
  <c r="AA47" i="1"/>
  <c r="Z47" i="1"/>
  <c r="Y47" i="1"/>
  <c r="X47" i="1"/>
  <c r="W47" i="1"/>
  <c r="AF46" i="1"/>
  <c r="AE46" i="1"/>
  <c r="AD46" i="1"/>
  <c r="AC46" i="1"/>
  <c r="AB46" i="1"/>
  <c r="AA46" i="1"/>
  <c r="Z46" i="1"/>
  <c r="Y46" i="1"/>
  <c r="X46" i="1"/>
  <c r="W46" i="1"/>
  <c r="AF45" i="1"/>
  <c r="AE45" i="1"/>
  <c r="AD45" i="1"/>
  <c r="AC45" i="1"/>
  <c r="AB45" i="1"/>
  <c r="AA45" i="1"/>
  <c r="Z45" i="1"/>
  <c r="Y45" i="1"/>
  <c r="X45" i="1"/>
  <c r="W45" i="1"/>
  <c r="AF44" i="1"/>
  <c r="AE44" i="1"/>
  <c r="AD44" i="1"/>
  <c r="AC44" i="1"/>
  <c r="AB44" i="1"/>
  <c r="AA44" i="1"/>
  <c r="Z44" i="1"/>
  <c r="Y44" i="1"/>
  <c r="X44" i="1"/>
  <c r="W44" i="1"/>
  <c r="AF43" i="1"/>
  <c r="AE43" i="1"/>
  <c r="AD43" i="1"/>
  <c r="AC43" i="1"/>
  <c r="AB43" i="1"/>
  <c r="AA43" i="1"/>
  <c r="Z43" i="1"/>
  <c r="Y43" i="1"/>
  <c r="X43" i="1"/>
  <c r="W43" i="1"/>
  <c r="AF41" i="1"/>
  <c r="AE41" i="1"/>
  <c r="AD41" i="1"/>
  <c r="AC41" i="1"/>
  <c r="AB41" i="1"/>
  <c r="AA41" i="1"/>
  <c r="Z41" i="1"/>
  <c r="Y41" i="1"/>
  <c r="X41" i="1"/>
  <c r="W41" i="1"/>
  <c r="AF40" i="1"/>
  <c r="AE40" i="1"/>
  <c r="AD40" i="1"/>
  <c r="AC40" i="1"/>
  <c r="AB40" i="1"/>
  <c r="AA40" i="1"/>
  <c r="Z40" i="1"/>
  <c r="Y40" i="1"/>
  <c r="X40" i="1"/>
  <c r="W40" i="1"/>
  <c r="AF39" i="1"/>
  <c r="AE39" i="1"/>
  <c r="AD39" i="1"/>
  <c r="AC39" i="1"/>
  <c r="AB39" i="1"/>
  <c r="AA39" i="1"/>
  <c r="Z39" i="1"/>
  <c r="Y39" i="1"/>
  <c r="X39" i="1"/>
  <c r="W39" i="1"/>
  <c r="AF38" i="1"/>
  <c r="AE38" i="1"/>
  <c r="AD38" i="1"/>
  <c r="AC38" i="1"/>
  <c r="AB38" i="1"/>
  <c r="AA38" i="1"/>
  <c r="Z38" i="1"/>
  <c r="Y38" i="1"/>
  <c r="X38" i="1"/>
  <c r="W38" i="1"/>
  <c r="AF37" i="1"/>
  <c r="AE37" i="1"/>
  <c r="AD37" i="1"/>
  <c r="AC37" i="1"/>
  <c r="AB37" i="1"/>
  <c r="AA37" i="1"/>
  <c r="Z37" i="1"/>
  <c r="Y37" i="1"/>
  <c r="X37" i="1"/>
  <c r="W37" i="1"/>
  <c r="AF36" i="1"/>
  <c r="AE36" i="1"/>
  <c r="AD36" i="1"/>
  <c r="AC36" i="1"/>
  <c r="AB36" i="1"/>
  <c r="AA36" i="1"/>
  <c r="Z36" i="1"/>
  <c r="Y36" i="1"/>
  <c r="X36" i="1"/>
  <c r="W36" i="1"/>
  <c r="AF35" i="1"/>
  <c r="AE35" i="1"/>
  <c r="AD35" i="1"/>
  <c r="AC35" i="1"/>
  <c r="AB35" i="1"/>
  <c r="AA35" i="1"/>
  <c r="Z35" i="1"/>
  <c r="Y35" i="1"/>
  <c r="X35" i="1"/>
  <c r="W35" i="1"/>
  <c r="AF34" i="1"/>
  <c r="AE34" i="1"/>
  <c r="AD34" i="1"/>
  <c r="AC34" i="1"/>
  <c r="AB34" i="1"/>
  <c r="AA34" i="1"/>
  <c r="Z34" i="1"/>
  <c r="Y34" i="1"/>
  <c r="X34" i="1"/>
  <c r="W34" i="1"/>
  <c r="AF33" i="1"/>
  <c r="AE33" i="1"/>
  <c r="AD33" i="1"/>
  <c r="AC33" i="1"/>
  <c r="AB33" i="1"/>
  <c r="AA33" i="1"/>
  <c r="Z33" i="1"/>
  <c r="Y33" i="1"/>
  <c r="X33" i="1"/>
  <c r="W33" i="1"/>
  <c r="AF32" i="1"/>
  <c r="AE32" i="1"/>
  <c r="AD32" i="1"/>
  <c r="AC32" i="1"/>
  <c r="AB32" i="1"/>
  <c r="AA32" i="1"/>
  <c r="Z32" i="1"/>
  <c r="Y32" i="1"/>
  <c r="X32" i="1"/>
  <c r="W32" i="1"/>
  <c r="AF30" i="1"/>
  <c r="AE30" i="1"/>
  <c r="AD30" i="1"/>
  <c r="AC30" i="1"/>
  <c r="AB30" i="1"/>
  <c r="AA30" i="1"/>
  <c r="Z30" i="1"/>
  <c r="Y30" i="1"/>
  <c r="X30" i="1"/>
  <c r="W30" i="1"/>
  <c r="AF29" i="1"/>
  <c r="AE29" i="1"/>
  <c r="AD29" i="1"/>
  <c r="AC29" i="1"/>
  <c r="AB29" i="1"/>
  <c r="AA29" i="1"/>
  <c r="Z29" i="1"/>
  <c r="Y29" i="1"/>
  <c r="X29" i="1"/>
  <c r="W29" i="1"/>
  <c r="AF28" i="1"/>
  <c r="AE28" i="1"/>
  <c r="AD28" i="1"/>
  <c r="AC28" i="1"/>
  <c r="AB28" i="1"/>
  <c r="AA28" i="1"/>
  <c r="Z28" i="1"/>
  <c r="Y28" i="1"/>
  <c r="X28" i="1"/>
  <c r="W28" i="1"/>
  <c r="AF27" i="1"/>
  <c r="AE27" i="1"/>
  <c r="AD27" i="1"/>
  <c r="AC27" i="1"/>
  <c r="AB27" i="1"/>
  <c r="AA27" i="1"/>
  <c r="Z27" i="1"/>
  <c r="Y27" i="1"/>
  <c r="X27" i="1"/>
  <c r="W27" i="1"/>
  <c r="AF26" i="1"/>
  <c r="AE26" i="1"/>
  <c r="AD26" i="1"/>
  <c r="AC26" i="1"/>
  <c r="AB26" i="1"/>
  <c r="AA26" i="1"/>
  <c r="Z26" i="1"/>
  <c r="Y26" i="1"/>
  <c r="X26" i="1"/>
  <c r="W26" i="1"/>
  <c r="AF25" i="1"/>
  <c r="AE25" i="1"/>
  <c r="AD25" i="1"/>
  <c r="AC25" i="1"/>
  <c r="AB25" i="1"/>
  <c r="AA25" i="1"/>
  <c r="Z25" i="1"/>
  <c r="Y25" i="1"/>
  <c r="X25" i="1"/>
  <c r="W25" i="1"/>
  <c r="AF24" i="1"/>
  <c r="AE24" i="1"/>
  <c r="AD24" i="1"/>
  <c r="AC24" i="1"/>
  <c r="AB24" i="1"/>
  <c r="AA24" i="1"/>
  <c r="Z24" i="1"/>
  <c r="Y24" i="1"/>
  <c r="X24" i="1"/>
  <c r="W24" i="1"/>
  <c r="AF23" i="1"/>
  <c r="AE23" i="1"/>
  <c r="AD23" i="1"/>
  <c r="AC23" i="1"/>
  <c r="AB23" i="1"/>
  <c r="AA23" i="1"/>
  <c r="Z23" i="1"/>
  <c r="Y23" i="1"/>
  <c r="X23" i="1"/>
  <c r="W23" i="1"/>
  <c r="AF22" i="1"/>
  <c r="AE22" i="1"/>
  <c r="AD22" i="1"/>
  <c r="AC22" i="1"/>
  <c r="AB22" i="1"/>
  <c r="AA22" i="1"/>
  <c r="Z22" i="1"/>
  <c r="Y22" i="1"/>
  <c r="X22" i="1"/>
  <c r="W22" i="1"/>
  <c r="AF21" i="1"/>
  <c r="AE21" i="1"/>
  <c r="AD21" i="1"/>
  <c r="AC21" i="1"/>
  <c r="AB21" i="1"/>
  <c r="AA21" i="1"/>
  <c r="Z21" i="1"/>
  <c r="Y21" i="1"/>
  <c r="X21" i="1"/>
  <c r="AS22" i="1"/>
  <c r="AS21" i="1"/>
  <c r="H16" i="16"/>
  <c r="AV186" i="1"/>
  <c r="AU186" i="1"/>
  <c r="AT186" i="1"/>
  <c r="AS186" i="1"/>
  <c r="AR186" i="1"/>
  <c r="AQ186" i="1"/>
  <c r="AV185" i="1"/>
  <c r="AU185" i="1"/>
  <c r="AT185" i="1"/>
  <c r="AS185" i="1"/>
  <c r="AR185" i="1"/>
  <c r="AQ185" i="1"/>
  <c r="AV184" i="1"/>
  <c r="AU184" i="1"/>
  <c r="AT184" i="1"/>
  <c r="AS184" i="1"/>
  <c r="AR184" i="1"/>
  <c r="AQ184" i="1"/>
  <c r="AV183" i="1"/>
  <c r="AU183" i="1"/>
  <c r="AT183" i="1"/>
  <c r="AS183" i="1"/>
  <c r="AR183" i="1"/>
  <c r="AQ183" i="1"/>
  <c r="AV182" i="1"/>
  <c r="AU182" i="1"/>
  <c r="AT182" i="1"/>
  <c r="AS182" i="1"/>
  <c r="AR182" i="1"/>
  <c r="AQ182" i="1"/>
  <c r="AV181" i="1"/>
  <c r="AU181" i="1"/>
  <c r="AT181" i="1"/>
  <c r="AS181" i="1"/>
  <c r="AR181" i="1"/>
  <c r="AQ181" i="1"/>
  <c r="AV180" i="1"/>
  <c r="AU180" i="1"/>
  <c r="AT180" i="1"/>
  <c r="AS180" i="1"/>
  <c r="AR180" i="1"/>
  <c r="AQ180" i="1"/>
  <c r="AV179" i="1"/>
  <c r="AU179" i="1"/>
  <c r="AT179" i="1"/>
  <c r="AS179" i="1"/>
  <c r="AR179" i="1"/>
  <c r="AQ179" i="1"/>
  <c r="AV178" i="1"/>
  <c r="AU178" i="1"/>
  <c r="AT178" i="1"/>
  <c r="AS178" i="1"/>
  <c r="AR178" i="1"/>
  <c r="AQ178" i="1"/>
  <c r="AV177" i="1"/>
  <c r="AU177" i="1"/>
  <c r="AT177" i="1"/>
  <c r="AS177" i="1"/>
  <c r="AR177" i="1"/>
  <c r="AQ177" i="1"/>
  <c r="AV88" i="1"/>
  <c r="AU88" i="1"/>
  <c r="AT88" i="1"/>
  <c r="AS88" i="1"/>
  <c r="AR88" i="1"/>
  <c r="AQ88" i="1"/>
  <c r="AV39" i="1"/>
  <c r="AU39" i="1"/>
  <c r="AT39" i="1"/>
  <c r="AS39" i="1"/>
  <c r="AR39" i="1"/>
  <c r="AQ39" i="1"/>
  <c r="AV38" i="1"/>
  <c r="AU38" i="1"/>
  <c r="AT38" i="1"/>
  <c r="AS38" i="1"/>
  <c r="AR38" i="1"/>
  <c r="AQ38" i="1"/>
  <c r="AV37" i="1"/>
  <c r="AU37" i="1"/>
  <c r="AT37" i="1"/>
  <c r="AS37" i="1"/>
  <c r="AR37" i="1"/>
  <c r="AQ37" i="1"/>
  <c r="AV36" i="1"/>
  <c r="AU36" i="1"/>
  <c r="AT36" i="1"/>
  <c r="AS36" i="1"/>
  <c r="AR36" i="1"/>
  <c r="AQ36" i="1"/>
  <c r="AV35" i="1"/>
  <c r="AU35" i="1"/>
  <c r="AT35" i="1"/>
  <c r="AS35" i="1"/>
  <c r="AR35" i="1"/>
  <c r="AQ35" i="1"/>
  <c r="AV34" i="1"/>
  <c r="AU34" i="1"/>
  <c r="AT34" i="1"/>
  <c r="AS34" i="1"/>
  <c r="AR34" i="1"/>
  <c r="AQ34" i="1"/>
  <c r="AV33" i="1"/>
  <c r="AU33" i="1"/>
  <c r="AT33" i="1"/>
  <c r="AS33" i="1"/>
  <c r="AR33" i="1"/>
  <c r="AQ33" i="1"/>
  <c r="AV32" i="1"/>
  <c r="AU32" i="1"/>
  <c r="AT32" i="1"/>
  <c r="AS32" i="1"/>
  <c r="AR32" i="1"/>
  <c r="AQ32" i="1"/>
  <c r="AV21" i="1"/>
  <c r="AT21" i="1"/>
  <c r="AQ21" i="1"/>
  <c r="AV22" i="1"/>
  <c r="AU22" i="1"/>
  <c r="AT22" i="1"/>
  <c r="AR22" i="1"/>
  <c r="AQ22" i="1"/>
  <c r="AV23" i="1"/>
  <c r="AU23" i="1"/>
  <c r="AT23" i="1"/>
  <c r="AS23" i="1"/>
  <c r="AR23" i="1"/>
  <c r="AQ23" i="1"/>
  <c r="AV24" i="1"/>
  <c r="AU24" i="1"/>
  <c r="AT24" i="1"/>
  <c r="AS24" i="1"/>
  <c r="AR24" i="1"/>
  <c r="AQ24" i="1"/>
  <c r="AV25" i="1"/>
  <c r="AU25" i="1"/>
  <c r="AT25" i="1"/>
  <c r="AS25" i="1"/>
  <c r="AR25" i="1"/>
  <c r="AQ25" i="1"/>
  <c r="AV26" i="1"/>
  <c r="AU26" i="1"/>
  <c r="AT26" i="1"/>
  <c r="AS26" i="1"/>
  <c r="AR26" i="1"/>
  <c r="AQ26" i="1"/>
  <c r="AV27" i="1"/>
  <c r="AU27" i="1"/>
  <c r="AT27" i="1"/>
  <c r="AS27" i="1"/>
  <c r="AR27" i="1"/>
  <c r="AQ27" i="1"/>
  <c r="H8" i="13"/>
  <c r="N10" i="1"/>
  <c r="AY10" i="1" s="1"/>
  <c r="AY6" i="1"/>
  <c r="AX10" i="1"/>
  <c r="AY14" i="1"/>
  <c r="AY12" i="1"/>
  <c r="M10" i="13"/>
  <c r="AS28" i="1"/>
  <c r="D223" i="16"/>
  <c r="BM20" i="1" l="1"/>
  <c r="BO175" i="1"/>
  <c r="BN175" i="1"/>
  <c r="BN64" i="1"/>
  <c r="BN19" i="1"/>
  <c r="BO64" i="1"/>
  <c r="BS175" i="1"/>
  <c r="BK175" i="1"/>
  <c r="BM64" i="1"/>
  <c r="BM19" i="1"/>
  <c r="BL64" i="1"/>
  <c r="BL19" i="1"/>
  <c r="BM175" i="1"/>
  <c r="BQ64" i="1"/>
  <c r="BQ221" i="1" s="1"/>
  <c r="BS64" i="1"/>
  <c r="BK64" i="1"/>
  <c r="BO19" i="1"/>
  <c r="BS19" i="1"/>
  <c r="BK19" i="1"/>
  <c r="BR175" i="1"/>
  <c r="BJ175" i="1"/>
  <c r="BP64" i="1"/>
  <c r="BR19" i="1"/>
  <c r="BR221" i="1" s="1"/>
  <c r="BJ19" i="1"/>
  <c r="BQ175" i="1"/>
  <c r="BL175" i="1"/>
  <c r="BP175" i="1"/>
  <c r="BR64" i="1"/>
  <c r="BJ64" i="1"/>
  <c r="BP19" i="1"/>
  <c r="N10" i="13"/>
  <c r="O10" i="13" s="1"/>
  <c r="P10" i="13" s="1"/>
  <c r="Q10" i="13" s="1"/>
  <c r="R10" i="13" s="1"/>
  <c r="S10" i="13" s="1"/>
  <c r="T10" i="13" s="1"/>
  <c r="U10" i="13" s="1"/>
  <c r="V10" i="13" s="1"/>
  <c r="W10" i="13" s="1"/>
  <c r="X10" i="13" s="1"/>
  <c r="Y10" i="13" s="1"/>
  <c r="Z10" i="13" s="1"/>
  <c r="AA10" i="13" s="1"/>
  <c r="AB10" i="13" s="1"/>
  <c r="AC10" i="13" s="1"/>
  <c r="AD10" i="13" s="1"/>
  <c r="AE10" i="13" s="1"/>
  <c r="AF10" i="13" s="1"/>
  <c r="AG10" i="13" s="1"/>
  <c r="AH10" i="13" s="1"/>
  <c r="AI10" i="13" s="1"/>
  <c r="AJ10" i="13" s="1"/>
  <c r="AK10" i="13" s="1"/>
  <c r="AL10" i="13" s="1"/>
  <c r="AM10" i="13" s="1"/>
  <c r="AN10" i="13" s="1"/>
  <c r="AO10" i="13" s="1"/>
  <c r="AP10" i="13" s="1"/>
  <c r="AQ10" i="13" s="1"/>
  <c r="AR10" i="13" s="1"/>
  <c r="AS10" i="13" s="1"/>
  <c r="AT10" i="13" s="1"/>
  <c r="AU10" i="13" s="1"/>
  <c r="AV10" i="13" s="1"/>
  <c r="L76" i="1"/>
  <c r="L219" i="1"/>
  <c r="L218" i="1"/>
  <c r="L217" i="1"/>
  <c r="L216" i="1"/>
  <c r="L215" i="1"/>
  <c r="L214" i="1"/>
  <c r="L213" i="1"/>
  <c r="L212" i="1"/>
  <c r="L211" i="1"/>
  <c r="L210" i="1"/>
  <c r="L208" i="1"/>
  <c r="L207" i="1"/>
  <c r="L206" i="1"/>
  <c r="L205" i="1"/>
  <c r="L204" i="1"/>
  <c r="L203" i="1"/>
  <c r="L202" i="1"/>
  <c r="L201" i="1"/>
  <c r="L200" i="1"/>
  <c r="L199" i="1"/>
  <c r="L197" i="1"/>
  <c r="L196" i="1"/>
  <c r="L195" i="1"/>
  <c r="L194" i="1"/>
  <c r="L193" i="1"/>
  <c r="L192" i="1"/>
  <c r="L191" i="1"/>
  <c r="L190" i="1"/>
  <c r="L189" i="1"/>
  <c r="L188" i="1"/>
  <c r="L186" i="1"/>
  <c r="L185" i="1"/>
  <c r="L184" i="1"/>
  <c r="L183" i="1"/>
  <c r="L182" i="1"/>
  <c r="L181" i="1"/>
  <c r="L180" i="1"/>
  <c r="L179" i="1"/>
  <c r="L178" i="1"/>
  <c r="L177" i="1"/>
  <c r="L174" i="1"/>
  <c r="L173" i="1"/>
  <c r="L172" i="1"/>
  <c r="L171" i="1"/>
  <c r="L170" i="1"/>
  <c r="L169" i="1"/>
  <c r="L168" i="1"/>
  <c r="L167" i="1"/>
  <c r="L166" i="1"/>
  <c r="L165" i="1"/>
  <c r="L163" i="1"/>
  <c r="L162" i="1"/>
  <c r="L161" i="1"/>
  <c r="L160" i="1"/>
  <c r="L159" i="1"/>
  <c r="L158" i="1"/>
  <c r="L157" i="1"/>
  <c r="L156" i="1"/>
  <c r="L155" i="1"/>
  <c r="L154" i="1"/>
  <c r="L152" i="1"/>
  <c r="L151" i="1"/>
  <c r="L150" i="1"/>
  <c r="L149" i="1"/>
  <c r="L148" i="1"/>
  <c r="L147" i="1"/>
  <c r="L146" i="1"/>
  <c r="L145" i="1"/>
  <c r="L144" i="1"/>
  <c r="L143" i="1"/>
  <c r="L141" i="1"/>
  <c r="L140" i="1"/>
  <c r="L139" i="1"/>
  <c r="L138" i="1"/>
  <c r="L137" i="1"/>
  <c r="L136" i="1"/>
  <c r="L135" i="1"/>
  <c r="L134" i="1"/>
  <c r="L133" i="1"/>
  <c r="L132" i="1"/>
  <c r="L130" i="1"/>
  <c r="L129" i="1"/>
  <c r="L128" i="1"/>
  <c r="L127" i="1"/>
  <c r="L126" i="1"/>
  <c r="L125" i="1"/>
  <c r="L124" i="1"/>
  <c r="L123" i="1"/>
  <c r="L122" i="1"/>
  <c r="L121" i="1"/>
  <c r="L119" i="1"/>
  <c r="L118" i="1"/>
  <c r="L117" i="1"/>
  <c r="L116" i="1"/>
  <c r="L115" i="1"/>
  <c r="L114" i="1"/>
  <c r="L113" i="1"/>
  <c r="L112" i="1"/>
  <c r="L111" i="1"/>
  <c r="L110" i="1"/>
  <c r="L108" i="1"/>
  <c r="L107" i="1"/>
  <c r="L106" i="1"/>
  <c r="L105" i="1"/>
  <c r="L104" i="1"/>
  <c r="L103" i="1"/>
  <c r="L102" i="1"/>
  <c r="L101" i="1"/>
  <c r="L100" i="1"/>
  <c r="L99" i="1"/>
  <c r="L97" i="1"/>
  <c r="L96" i="1"/>
  <c r="L95" i="1"/>
  <c r="L94" i="1"/>
  <c r="L93" i="1"/>
  <c r="L92" i="1"/>
  <c r="L91" i="1"/>
  <c r="L90" i="1"/>
  <c r="L89" i="1"/>
  <c r="L88" i="1"/>
  <c r="L86" i="1"/>
  <c r="L85" i="1"/>
  <c r="L84" i="1"/>
  <c r="L83" i="1"/>
  <c r="L82" i="1"/>
  <c r="L81" i="1"/>
  <c r="L80" i="1"/>
  <c r="L79" i="1"/>
  <c r="L78" i="1"/>
  <c r="L77" i="1"/>
  <c r="L75" i="1"/>
  <c r="L74" i="1"/>
  <c r="L73" i="1"/>
  <c r="L72" i="1"/>
  <c r="L71" i="1"/>
  <c r="L70" i="1"/>
  <c r="L69" i="1"/>
  <c r="L68" i="1"/>
  <c r="L67" i="1"/>
  <c r="L66" i="1"/>
  <c r="L63" i="1"/>
  <c r="L62" i="1"/>
  <c r="L61" i="1"/>
  <c r="L60" i="1"/>
  <c r="L59" i="1"/>
  <c r="L58" i="1"/>
  <c r="L57" i="1"/>
  <c r="L56" i="1"/>
  <c r="L55" i="1"/>
  <c r="L54" i="1"/>
  <c r="L52" i="1"/>
  <c r="L51" i="1"/>
  <c r="L50" i="1"/>
  <c r="L49" i="1"/>
  <c r="L48" i="1"/>
  <c r="L47" i="1"/>
  <c r="L46" i="1"/>
  <c r="L45" i="1"/>
  <c r="L44" i="1"/>
  <c r="L43" i="1"/>
  <c r="L41" i="1"/>
  <c r="L40" i="1"/>
  <c r="L39" i="1"/>
  <c r="L38" i="1"/>
  <c r="L37" i="1"/>
  <c r="L36" i="1"/>
  <c r="L35" i="1"/>
  <c r="L34" i="1"/>
  <c r="L33" i="1"/>
  <c r="L32" i="1"/>
  <c r="L30" i="1"/>
  <c r="L29" i="1"/>
  <c r="L28" i="1"/>
  <c r="L27" i="1"/>
  <c r="L26" i="1"/>
  <c r="L25" i="1"/>
  <c r="N25" i="1" s="1"/>
  <c r="L24" i="1"/>
  <c r="N24" i="1" s="1"/>
  <c r="L23" i="1"/>
  <c r="N23" i="1" s="1"/>
  <c r="L22" i="1"/>
  <c r="N22" i="1" s="1"/>
  <c r="L21" i="1"/>
  <c r="N21" i="1" s="1"/>
  <c r="BK221" i="1" l="1"/>
  <c r="BS221" i="1"/>
  <c r="BM221" i="1"/>
  <c r="BJ221" i="1"/>
  <c r="BP221" i="1"/>
  <c r="BN221" i="1"/>
  <c r="BL221" i="1"/>
  <c r="BO221" i="1"/>
  <c r="F16" i="13"/>
  <c r="F39" i="16"/>
  <c r="F17" i="13"/>
  <c r="F40" i="16"/>
  <c r="F18" i="13"/>
  <c r="F41" i="16"/>
  <c r="F42" i="16"/>
  <c r="F19" i="13"/>
  <c r="F38" i="16"/>
  <c r="F15" i="13"/>
  <c r="N219" i="1"/>
  <c r="N218" i="1"/>
  <c r="N217" i="1"/>
  <c r="N216" i="1"/>
  <c r="N215" i="1"/>
  <c r="N214" i="1"/>
  <c r="N213" i="1"/>
  <c r="N212" i="1"/>
  <c r="N211" i="1"/>
  <c r="N210" i="1"/>
  <c r="N208" i="1"/>
  <c r="N207" i="1"/>
  <c r="N206" i="1"/>
  <c r="N205" i="1"/>
  <c r="N204" i="1"/>
  <c r="N203" i="1"/>
  <c r="N202" i="1"/>
  <c r="N201" i="1"/>
  <c r="N200" i="1"/>
  <c r="N199" i="1"/>
  <c r="N197" i="1"/>
  <c r="N196" i="1"/>
  <c r="N195" i="1"/>
  <c r="N194" i="1"/>
  <c r="N193" i="1"/>
  <c r="N192" i="1"/>
  <c r="N191" i="1"/>
  <c r="N190" i="1"/>
  <c r="N189" i="1"/>
  <c r="N188" i="1"/>
  <c r="N186" i="1"/>
  <c r="N185" i="1"/>
  <c r="N184" i="1"/>
  <c r="N183" i="1"/>
  <c r="N182" i="1"/>
  <c r="N181" i="1"/>
  <c r="N180" i="1"/>
  <c r="N179" i="1"/>
  <c r="N178" i="1"/>
  <c r="N177" i="1"/>
  <c r="N174" i="1"/>
  <c r="N173" i="1"/>
  <c r="N172" i="1"/>
  <c r="N171" i="1"/>
  <c r="N170" i="1"/>
  <c r="N169" i="1"/>
  <c r="N168" i="1"/>
  <c r="N167" i="1"/>
  <c r="N166" i="1"/>
  <c r="N165" i="1"/>
  <c r="N163" i="1"/>
  <c r="N162" i="1"/>
  <c r="N161" i="1"/>
  <c r="N160" i="1"/>
  <c r="N159" i="1"/>
  <c r="N158" i="1"/>
  <c r="N157" i="1"/>
  <c r="N156" i="1"/>
  <c r="N155" i="1"/>
  <c r="N154" i="1"/>
  <c r="N152" i="1"/>
  <c r="N151" i="1"/>
  <c r="N150" i="1"/>
  <c r="N149" i="1"/>
  <c r="N148" i="1"/>
  <c r="N147" i="1"/>
  <c r="N146" i="1"/>
  <c r="N145" i="1"/>
  <c r="N144" i="1"/>
  <c r="N143" i="1"/>
  <c r="N141" i="1"/>
  <c r="N140" i="1"/>
  <c r="N139" i="1"/>
  <c r="N138" i="1"/>
  <c r="N137" i="1"/>
  <c r="N136" i="1"/>
  <c r="N135" i="1"/>
  <c r="N134" i="1"/>
  <c r="N133" i="1"/>
  <c r="N132" i="1"/>
  <c r="N130" i="1"/>
  <c r="N129" i="1"/>
  <c r="N128" i="1"/>
  <c r="N127" i="1"/>
  <c r="N126" i="1"/>
  <c r="N125" i="1"/>
  <c r="N124" i="1"/>
  <c r="N123" i="1"/>
  <c r="N122" i="1"/>
  <c r="N121" i="1"/>
  <c r="N119" i="1"/>
  <c r="N118" i="1"/>
  <c r="N117" i="1"/>
  <c r="N116" i="1"/>
  <c r="N115" i="1"/>
  <c r="N114" i="1"/>
  <c r="N113" i="1"/>
  <c r="N112" i="1"/>
  <c r="N111" i="1"/>
  <c r="N110" i="1"/>
  <c r="N108" i="1"/>
  <c r="N107" i="1"/>
  <c r="N106" i="1"/>
  <c r="N105" i="1"/>
  <c r="N104" i="1"/>
  <c r="N103" i="1"/>
  <c r="N102" i="1"/>
  <c r="N101" i="1"/>
  <c r="N100" i="1"/>
  <c r="N99" i="1"/>
  <c r="N97" i="1"/>
  <c r="N96" i="1"/>
  <c r="N95" i="1"/>
  <c r="N94" i="1"/>
  <c r="N93" i="1"/>
  <c r="N92" i="1"/>
  <c r="N91" i="1"/>
  <c r="N90" i="1"/>
  <c r="N89" i="1"/>
  <c r="N88" i="1"/>
  <c r="N86" i="1"/>
  <c r="N85" i="1"/>
  <c r="N84" i="1"/>
  <c r="N83" i="1"/>
  <c r="N82" i="1"/>
  <c r="N81" i="1"/>
  <c r="N80" i="1"/>
  <c r="N79" i="1"/>
  <c r="N78" i="1"/>
  <c r="N77" i="1"/>
  <c r="N75" i="1"/>
  <c r="N74" i="1"/>
  <c r="N73" i="1"/>
  <c r="N72" i="1"/>
  <c r="N71" i="1"/>
  <c r="N70" i="1"/>
  <c r="N69" i="1"/>
  <c r="N68" i="1"/>
  <c r="N67" i="1"/>
  <c r="N66" i="1"/>
  <c r="N63" i="1"/>
  <c r="N62" i="1"/>
  <c r="N61" i="1"/>
  <c r="N60" i="1"/>
  <c r="N59" i="1"/>
  <c r="N58" i="1"/>
  <c r="N57" i="1"/>
  <c r="N56" i="1"/>
  <c r="N55" i="1"/>
  <c r="N54" i="1"/>
  <c r="N52" i="1"/>
  <c r="N51" i="1"/>
  <c r="N50" i="1"/>
  <c r="N49" i="1"/>
  <c r="N48" i="1"/>
  <c r="N47" i="1"/>
  <c r="N46" i="1"/>
  <c r="N45" i="1"/>
  <c r="N44" i="1"/>
  <c r="N43" i="1"/>
  <c r="N41" i="1"/>
  <c r="N40" i="1"/>
  <c r="N39" i="1"/>
  <c r="N38" i="1"/>
  <c r="N37" i="1"/>
  <c r="N36" i="1"/>
  <c r="N35" i="1"/>
  <c r="N34" i="1"/>
  <c r="N33" i="1"/>
  <c r="N32" i="1"/>
  <c r="N30" i="1"/>
  <c r="N29" i="1"/>
  <c r="N28" i="1"/>
  <c r="N27" i="1"/>
  <c r="N26" i="1"/>
  <c r="F60" i="13" l="1"/>
  <c r="F83" i="16"/>
  <c r="F179" i="16"/>
  <c r="F156" i="13"/>
  <c r="F22" i="13"/>
  <c r="F45" i="16"/>
  <c r="F31" i="13"/>
  <c r="F54" i="16"/>
  <c r="F40" i="13"/>
  <c r="F63" i="16"/>
  <c r="F49" i="13"/>
  <c r="F72" i="16"/>
  <c r="F57" i="13"/>
  <c r="F80" i="16"/>
  <c r="F90" i="16"/>
  <c r="F67" i="13"/>
  <c r="F76" i="13"/>
  <c r="F99" i="16"/>
  <c r="F85" i="13"/>
  <c r="F108" i="16"/>
  <c r="F94" i="13"/>
  <c r="F117" i="16"/>
  <c r="F125" i="16"/>
  <c r="F102" i="13"/>
  <c r="F111" i="13"/>
  <c r="F134" i="16"/>
  <c r="F120" i="13"/>
  <c r="F143" i="16"/>
  <c r="F129" i="13"/>
  <c r="F152" i="16"/>
  <c r="F161" i="16"/>
  <c r="F138" i="13"/>
  <c r="F146" i="13"/>
  <c r="F169" i="16"/>
  <c r="F155" i="13"/>
  <c r="F178" i="16"/>
  <c r="F164" i="13"/>
  <c r="F187" i="16"/>
  <c r="F174" i="13"/>
  <c r="F197" i="16"/>
  <c r="F183" i="13"/>
  <c r="F206" i="16"/>
  <c r="F191" i="13"/>
  <c r="F214" i="16"/>
  <c r="F200" i="13"/>
  <c r="F223" i="16"/>
  <c r="F209" i="13"/>
  <c r="F232" i="16"/>
  <c r="F91" i="16"/>
  <c r="F68" i="13"/>
  <c r="F104" i="13"/>
  <c r="F127" i="16"/>
  <c r="F130" i="13"/>
  <c r="F153" i="16"/>
  <c r="F165" i="13"/>
  <c r="F188" i="16"/>
  <c r="F216" i="16"/>
  <c r="F193" i="13"/>
  <c r="F51" i="13"/>
  <c r="F74" i="16"/>
  <c r="F78" i="13"/>
  <c r="F101" i="16"/>
  <c r="F87" i="13"/>
  <c r="F110" i="16"/>
  <c r="F96" i="13"/>
  <c r="F119" i="16"/>
  <c r="F105" i="13"/>
  <c r="F128" i="16"/>
  <c r="F113" i="13"/>
  <c r="F136" i="16"/>
  <c r="F122" i="13"/>
  <c r="F145" i="16"/>
  <c r="F131" i="13"/>
  <c r="F154" i="16"/>
  <c r="F140" i="13"/>
  <c r="F163" i="16"/>
  <c r="F149" i="13"/>
  <c r="F172" i="16"/>
  <c r="F157" i="13"/>
  <c r="F180" i="16"/>
  <c r="F166" i="13"/>
  <c r="F189" i="16"/>
  <c r="F176" i="13"/>
  <c r="F199" i="16"/>
  <c r="F185" i="13"/>
  <c r="F208" i="16"/>
  <c r="F194" i="13"/>
  <c r="F217" i="16"/>
  <c r="F202" i="13"/>
  <c r="F225" i="16"/>
  <c r="F211" i="13"/>
  <c r="F234" i="16"/>
  <c r="F64" i="16"/>
  <c r="F41" i="13"/>
  <c r="F109" i="16"/>
  <c r="F86" i="13"/>
  <c r="F144" i="16"/>
  <c r="F121" i="13"/>
  <c r="F207" i="16"/>
  <c r="F184" i="13"/>
  <c r="F24" i="13"/>
  <c r="F47" i="16"/>
  <c r="F61" i="13"/>
  <c r="F84" i="16"/>
  <c r="F49" i="16"/>
  <c r="F26" i="13"/>
  <c r="F34" i="13"/>
  <c r="F57" i="16"/>
  <c r="F43" i="13"/>
  <c r="F66" i="16"/>
  <c r="F52" i="13"/>
  <c r="F75" i="16"/>
  <c r="F85" i="16"/>
  <c r="F62" i="13"/>
  <c r="F71" i="13"/>
  <c r="F94" i="16"/>
  <c r="F79" i="13"/>
  <c r="F102" i="16"/>
  <c r="F88" i="13"/>
  <c r="F111" i="16"/>
  <c r="F97" i="13"/>
  <c r="F120" i="16"/>
  <c r="F106" i="13"/>
  <c r="F129" i="16"/>
  <c r="F138" i="16"/>
  <c r="F115" i="13"/>
  <c r="F123" i="13"/>
  <c r="F146" i="16"/>
  <c r="F132" i="13"/>
  <c r="F155" i="16"/>
  <c r="F141" i="13"/>
  <c r="F164" i="16"/>
  <c r="F150" i="13"/>
  <c r="F173" i="16"/>
  <c r="F159" i="13"/>
  <c r="F182" i="16"/>
  <c r="F167" i="13"/>
  <c r="F190" i="16"/>
  <c r="F177" i="13"/>
  <c r="F200" i="16"/>
  <c r="F209" i="16"/>
  <c r="F186" i="13"/>
  <c r="F195" i="13"/>
  <c r="F218" i="16"/>
  <c r="F204" i="13"/>
  <c r="F227" i="16"/>
  <c r="F212" i="13"/>
  <c r="F235" i="16"/>
  <c r="F23" i="13"/>
  <c r="F46" i="16"/>
  <c r="F69" i="13"/>
  <c r="F92" i="16"/>
  <c r="F27" i="13"/>
  <c r="F50" i="16"/>
  <c r="F35" i="13"/>
  <c r="F58" i="16"/>
  <c r="F44" i="13"/>
  <c r="F67" i="16"/>
  <c r="F53" i="13"/>
  <c r="F76" i="16"/>
  <c r="F63" i="13"/>
  <c r="F86" i="16"/>
  <c r="F72" i="13"/>
  <c r="F95" i="16"/>
  <c r="F80" i="13"/>
  <c r="F103" i="16"/>
  <c r="F89" i="13"/>
  <c r="F112" i="16"/>
  <c r="F98" i="13"/>
  <c r="F121" i="16"/>
  <c r="F107" i="13"/>
  <c r="F130" i="16"/>
  <c r="F116" i="13"/>
  <c r="F139" i="16"/>
  <c r="F124" i="13"/>
  <c r="F147" i="16"/>
  <c r="F133" i="13"/>
  <c r="F156" i="16"/>
  <c r="F142" i="13"/>
  <c r="F165" i="16"/>
  <c r="F151" i="13"/>
  <c r="F174" i="16"/>
  <c r="F160" i="13"/>
  <c r="F183" i="16"/>
  <c r="F168" i="13"/>
  <c r="F191" i="16"/>
  <c r="F178" i="13"/>
  <c r="F201" i="16"/>
  <c r="F187" i="13"/>
  <c r="F210" i="16"/>
  <c r="F196" i="13"/>
  <c r="F219" i="16"/>
  <c r="F205" i="13"/>
  <c r="F228" i="16"/>
  <c r="F213" i="13"/>
  <c r="F236" i="16"/>
  <c r="F95" i="13"/>
  <c r="F118" i="16"/>
  <c r="F233" i="16"/>
  <c r="F210" i="13"/>
  <c r="F42" i="13"/>
  <c r="F65" i="16"/>
  <c r="F51" i="16"/>
  <c r="F28" i="13"/>
  <c r="F60" i="16"/>
  <c r="F37" i="13"/>
  <c r="F68" i="16"/>
  <c r="F45" i="13"/>
  <c r="F77" i="16"/>
  <c r="F54" i="13"/>
  <c r="F87" i="16"/>
  <c r="F64" i="13"/>
  <c r="F96" i="16"/>
  <c r="F73" i="13"/>
  <c r="F105" i="16"/>
  <c r="F82" i="13"/>
  <c r="F113" i="16"/>
  <c r="F90" i="13"/>
  <c r="F122" i="16"/>
  <c r="F99" i="13"/>
  <c r="F131" i="16"/>
  <c r="F108" i="13"/>
  <c r="F140" i="16"/>
  <c r="F117" i="13"/>
  <c r="F149" i="16"/>
  <c r="F126" i="13"/>
  <c r="F157" i="16"/>
  <c r="F134" i="13"/>
  <c r="F166" i="16"/>
  <c r="F143" i="13"/>
  <c r="F175" i="16"/>
  <c r="F152" i="13"/>
  <c r="F184" i="16"/>
  <c r="F161" i="13"/>
  <c r="F194" i="16"/>
  <c r="F171" i="13"/>
  <c r="F202" i="16"/>
  <c r="F179" i="13"/>
  <c r="F211" i="16"/>
  <c r="F188" i="13"/>
  <c r="F220" i="16"/>
  <c r="F197" i="13"/>
  <c r="F229" i="16"/>
  <c r="F206" i="13"/>
  <c r="F32" i="13"/>
  <c r="F55" i="16"/>
  <c r="F100" i="16"/>
  <c r="F77" i="13"/>
  <c r="F135" i="16"/>
  <c r="F112" i="13"/>
  <c r="F162" i="16"/>
  <c r="F139" i="13"/>
  <c r="F175" i="13"/>
  <c r="F198" i="16"/>
  <c r="F201" i="13"/>
  <c r="F224" i="16"/>
  <c r="F33" i="13"/>
  <c r="F56" i="16"/>
  <c r="F43" i="16"/>
  <c r="F20" i="13"/>
  <c r="F52" i="16"/>
  <c r="F29" i="13"/>
  <c r="F61" i="16"/>
  <c r="F38" i="13"/>
  <c r="F46" i="13"/>
  <c r="F69" i="16"/>
  <c r="F78" i="16"/>
  <c r="F55" i="13"/>
  <c r="F88" i="16"/>
  <c r="F65" i="13"/>
  <c r="F97" i="16"/>
  <c r="F74" i="13"/>
  <c r="F106" i="16"/>
  <c r="F83" i="13"/>
  <c r="F114" i="16"/>
  <c r="F91" i="13"/>
  <c r="F123" i="16"/>
  <c r="F100" i="13"/>
  <c r="F109" i="13"/>
  <c r="F132" i="16"/>
  <c r="F141" i="16"/>
  <c r="F118" i="13"/>
  <c r="F150" i="16"/>
  <c r="F127" i="13"/>
  <c r="F158" i="16"/>
  <c r="F135" i="13"/>
  <c r="F167" i="16"/>
  <c r="F144" i="13"/>
  <c r="F176" i="16"/>
  <c r="F153" i="13"/>
  <c r="F185" i="16"/>
  <c r="F162" i="13"/>
  <c r="F195" i="16"/>
  <c r="F172" i="13"/>
  <c r="F203" i="16"/>
  <c r="F180" i="13"/>
  <c r="F212" i="16"/>
  <c r="F189" i="13"/>
  <c r="F198" i="13"/>
  <c r="F221" i="16"/>
  <c r="F230" i="16"/>
  <c r="F207" i="13"/>
  <c r="F73" i="16"/>
  <c r="F50" i="13"/>
  <c r="F171" i="16"/>
  <c r="F148" i="13"/>
  <c r="F44" i="16"/>
  <c r="F21" i="13"/>
  <c r="F53" i="16"/>
  <c r="F30" i="13"/>
  <c r="F62" i="16"/>
  <c r="F39" i="13"/>
  <c r="F71" i="16"/>
  <c r="F48" i="13"/>
  <c r="F79" i="16"/>
  <c r="F56" i="13"/>
  <c r="F89" i="16"/>
  <c r="F66" i="13"/>
  <c r="F98" i="16"/>
  <c r="F75" i="13"/>
  <c r="F107" i="16"/>
  <c r="F84" i="13"/>
  <c r="F116" i="16"/>
  <c r="F93" i="13"/>
  <c r="F124" i="16"/>
  <c r="F101" i="13"/>
  <c r="F133" i="16"/>
  <c r="F110" i="13"/>
  <c r="F142" i="16"/>
  <c r="F119" i="13"/>
  <c r="F151" i="16"/>
  <c r="F128" i="13"/>
  <c r="F160" i="16"/>
  <c r="F137" i="13"/>
  <c r="F168" i="16"/>
  <c r="F145" i="13"/>
  <c r="F177" i="16"/>
  <c r="F154" i="13"/>
  <c r="F186" i="16"/>
  <c r="F163" i="13"/>
  <c r="F196" i="16"/>
  <c r="F173" i="13"/>
  <c r="F205" i="16"/>
  <c r="F182" i="13"/>
  <c r="F213" i="16"/>
  <c r="F190" i="13"/>
  <c r="F222" i="16"/>
  <c r="F199" i="13"/>
  <c r="F231" i="16"/>
  <c r="F208" i="13"/>
  <c r="O21" i="1"/>
  <c r="D10" i="16" l="1"/>
  <c r="AX51" i="1"/>
  <c r="AX219" i="1"/>
  <c r="AX218" i="1"/>
  <c r="AX217" i="1"/>
  <c r="AX216" i="1"/>
  <c r="AX215" i="1"/>
  <c r="AX214" i="1"/>
  <c r="AX213" i="1"/>
  <c r="AX212" i="1"/>
  <c r="AX211" i="1"/>
  <c r="AX210" i="1"/>
  <c r="AX208" i="1"/>
  <c r="AX207" i="1"/>
  <c r="AX206" i="1"/>
  <c r="AX205" i="1"/>
  <c r="AX204" i="1"/>
  <c r="AX203" i="1"/>
  <c r="AX202" i="1"/>
  <c r="AX201" i="1"/>
  <c r="AX200" i="1"/>
  <c r="AX199" i="1"/>
  <c r="AX197" i="1"/>
  <c r="AX196" i="1"/>
  <c r="AX195" i="1"/>
  <c r="AX194" i="1"/>
  <c r="AX193" i="1"/>
  <c r="AX192" i="1"/>
  <c r="AX191" i="1"/>
  <c r="AX190" i="1"/>
  <c r="AX189" i="1"/>
  <c r="AX188" i="1"/>
  <c r="AX186" i="1"/>
  <c r="AX185" i="1"/>
  <c r="AX184" i="1"/>
  <c r="AX183" i="1"/>
  <c r="AX182" i="1"/>
  <c r="AX181" i="1"/>
  <c r="AX180" i="1"/>
  <c r="AX179" i="1"/>
  <c r="AX178" i="1"/>
  <c r="AX177" i="1"/>
  <c r="AX174" i="1"/>
  <c r="AX173" i="1"/>
  <c r="AX172" i="1"/>
  <c r="AX171" i="1"/>
  <c r="AX170" i="1"/>
  <c r="AX169" i="1"/>
  <c r="AX168" i="1"/>
  <c r="AX167" i="1"/>
  <c r="AX166" i="1"/>
  <c r="AX165" i="1"/>
  <c r="AX163" i="1"/>
  <c r="AX162" i="1"/>
  <c r="AX161" i="1"/>
  <c r="AX160" i="1"/>
  <c r="AX159" i="1"/>
  <c r="AX158" i="1"/>
  <c r="AX157" i="1"/>
  <c r="AX156" i="1"/>
  <c r="AX155" i="1"/>
  <c r="AX154" i="1"/>
  <c r="AX152" i="1"/>
  <c r="AX151" i="1"/>
  <c r="AX150" i="1"/>
  <c r="AX149" i="1"/>
  <c r="AX148" i="1"/>
  <c r="AX147" i="1"/>
  <c r="AX146" i="1"/>
  <c r="AX145" i="1"/>
  <c r="AX144" i="1"/>
  <c r="AX143" i="1"/>
  <c r="AX141" i="1"/>
  <c r="AX140" i="1"/>
  <c r="AX139" i="1"/>
  <c r="AX138" i="1"/>
  <c r="AX137" i="1"/>
  <c r="AX136" i="1"/>
  <c r="AX135" i="1"/>
  <c r="AX134" i="1"/>
  <c r="AX133" i="1"/>
  <c r="AX132" i="1"/>
  <c r="AX130" i="1"/>
  <c r="AX129" i="1"/>
  <c r="AX128" i="1"/>
  <c r="AX127" i="1"/>
  <c r="AX126" i="1"/>
  <c r="AX125" i="1"/>
  <c r="AX124" i="1"/>
  <c r="AX123" i="1"/>
  <c r="AX122" i="1"/>
  <c r="AX121" i="1"/>
  <c r="AX119" i="1"/>
  <c r="AX118" i="1"/>
  <c r="AX117" i="1"/>
  <c r="AX116" i="1"/>
  <c r="AX115" i="1"/>
  <c r="AX114" i="1"/>
  <c r="AX113" i="1"/>
  <c r="AX112" i="1"/>
  <c r="AX111" i="1"/>
  <c r="AX110" i="1"/>
  <c r="AX108" i="1"/>
  <c r="AX107" i="1"/>
  <c r="AX106" i="1"/>
  <c r="AX105" i="1"/>
  <c r="AX104" i="1"/>
  <c r="AX103" i="1"/>
  <c r="AX102" i="1"/>
  <c r="AX101" i="1"/>
  <c r="AX100" i="1"/>
  <c r="AX99" i="1"/>
  <c r="AX97" i="1"/>
  <c r="AX96" i="1"/>
  <c r="AX95" i="1"/>
  <c r="AX94" i="1"/>
  <c r="AX93" i="1"/>
  <c r="AX92" i="1"/>
  <c r="AX91" i="1"/>
  <c r="AX90" i="1"/>
  <c r="AX89" i="1"/>
  <c r="AX88" i="1"/>
  <c r="AX86" i="1"/>
  <c r="AX85" i="1"/>
  <c r="AX84" i="1"/>
  <c r="AX83" i="1"/>
  <c r="AX82" i="1"/>
  <c r="AX81" i="1"/>
  <c r="AX80" i="1"/>
  <c r="AX79" i="1"/>
  <c r="AX78" i="1"/>
  <c r="AX77" i="1"/>
  <c r="AX75" i="1"/>
  <c r="AX74" i="1"/>
  <c r="AX73" i="1"/>
  <c r="AX72" i="1"/>
  <c r="AX71" i="1"/>
  <c r="AX70" i="1"/>
  <c r="AX69" i="1"/>
  <c r="AX68" i="1"/>
  <c r="AX67" i="1"/>
  <c r="AX66" i="1"/>
  <c r="AX63" i="1"/>
  <c r="AX62" i="1"/>
  <c r="AX61" i="1"/>
  <c r="AX60" i="1"/>
  <c r="AX59" i="1"/>
  <c r="AX58" i="1"/>
  <c r="AX57" i="1"/>
  <c r="AX56" i="1"/>
  <c r="AX55" i="1"/>
  <c r="AX54" i="1"/>
  <c r="AX52" i="1"/>
  <c r="AX50" i="1"/>
  <c r="AX49" i="1"/>
  <c r="AX48" i="1"/>
  <c r="AX47" i="1"/>
  <c r="AX46" i="1"/>
  <c r="AX45" i="1"/>
  <c r="AX44" i="1"/>
  <c r="AX43" i="1"/>
  <c r="AX41" i="1"/>
  <c r="AX40" i="1"/>
  <c r="AX39" i="1"/>
  <c r="AX38" i="1"/>
  <c r="AX37" i="1"/>
  <c r="AX36" i="1"/>
  <c r="AX35" i="1"/>
  <c r="AX34" i="1"/>
  <c r="AX33" i="1"/>
  <c r="AX32" i="1"/>
  <c r="AV219" i="1"/>
  <c r="AU219" i="1"/>
  <c r="AT219" i="1"/>
  <c r="AS219" i="1"/>
  <c r="AR219" i="1"/>
  <c r="AQ219" i="1"/>
  <c r="AV218" i="1"/>
  <c r="AU218" i="1"/>
  <c r="AT218" i="1"/>
  <c r="AS218" i="1"/>
  <c r="AR218" i="1"/>
  <c r="AQ218" i="1"/>
  <c r="AV217" i="1"/>
  <c r="AU217" i="1"/>
  <c r="AT217" i="1"/>
  <c r="AS217" i="1"/>
  <c r="AR217" i="1"/>
  <c r="AQ217" i="1"/>
  <c r="AV216" i="1"/>
  <c r="AU216" i="1"/>
  <c r="AT216" i="1"/>
  <c r="AS216" i="1"/>
  <c r="AR216" i="1"/>
  <c r="AQ216" i="1"/>
  <c r="AV215" i="1"/>
  <c r="AU215" i="1"/>
  <c r="AT215" i="1"/>
  <c r="AS215" i="1"/>
  <c r="AR215" i="1"/>
  <c r="AQ215" i="1"/>
  <c r="AV214" i="1"/>
  <c r="AU214" i="1"/>
  <c r="AT214" i="1"/>
  <c r="AS214" i="1"/>
  <c r="AR214" i="1"/>
  <c r="AQ214" i="1"/>
  <c r="AV213" i="1"/>
  <c r="AU213" i="1"/>
  <c r="AT213" i="1"/>
  <c r="AS213" i="1"/>
  <c r="AR213" i="1"/>
  <c r="AQ213" i="1"/>
  <c r="AV212" i="1"/>
  <c r="AU212" i="1"/>
  <c r="AT212" i="1"/>
  <c r="AS212" i="1"/>
  <c r="AR212" i="1"/>
  <c r="AQ212" i="1"/>
  <c r="AV211" i="1"/>
  <c r="AU211" i="1"/>
  <c r="AT211" i="1"/>
  <c r="AS211" i="1"/>
  <c r="AR211" i="1"/>
  <c r="AQ211" i="1"/>
  <c r="AV210" i="1"/>
  <c r="AU210" i="1"/>
  <c r="AT210" i="1"/>
  <c r="AS210" i="1"/>
  <c r="AR210" i="1"/>
  <c r="AQ210" i="1"/>
  <c r="AV208" i="1"/>
  <c r="AU208" i="1"/>
  <c r="AT208" i="1"/>
  <c r="AS208" i="1"/>
  <c r="AR208" i="1"/>
  <c r="AQ208" i="1"/>
  <c r="AV207" i="1"/>
  <c r="AU207" i="1"/>
  <c r="AT207" i="1"/>
  <c r="AS207" i="1"/>
  <c r="AR207" i="1"/>
  <c r="AQ207" i="1"/>
  <c r="AV206" i="1"/>
  <c r="AU206" i="1"/>
  <c r="AT206" i="1"/>
  <c r="AS206" i="1"/>
  <c r="AR206" i="1"/>
  <c r="AQ206" i="1"/>
  <c r="AV205" i="1"/>
  <c r="AU205" i="1"/>
  <c r="AT205" i="1"/>
  <c r="AS205" i="1"/>
  <c r="AR205" i="1"/>
  <c r="AQ205" i="1"/>
  <c r="AV204" i="1"/>
  <c r="AU204" i="1"/>
  <c r="AT204" i="1"/>
  <c r="AS204" i="1"/>
  <c r="AR204" i="1"/>
  <c r="AQ204" i="1"/>
  <c r="AV203" i="1"/>
  <c r="AU203" i="1"/>
  <c r="AT203" i="1"/>
  <c r="AS203" i="1"/>
  <c r="AR203" i="1"/>
  <c r="AQ203" i="1"/>
  <c r="AV202" i="1"/>
  <c r="AU202" i="1"/>
  <c r="AT202" i="1"/>
  <c r="AS202" i="1"/>
  <c r="AR202" i="1"/>
  <c r="AQ202" i="1"/>
  <c r="AV201" i="1"/>
  <c r="AU201" i="1"/>
  <c r="AT201" i="1"/>
  <c r="AS201" i="1"/>
  <c r="AR201" i="1"/>
  <c r="AQ201" i="1"/>
  <c r="AV200" i="1"/>
  <c r="AU200" i="1"/>
  <c r="AT200" i="1"/>
  <c r="AS200" i="1"/>
  <c r="AR200" i="1"/>
  <c r="AQ200" i="1"/>
  <c r="AV199" i="1"/>
  <c r="AU199" i="1"/>
  <c r="AT199" i="1"/>
  <c r="AS199" i="1"/>
  <c r="AR199" i="1"/>
  <c r="AQ199" i="1"/>
  <c r="AV197" i="1"/>
  <c r="AU197" i="1"/>
  <c r="AT197" i="1"/>
  <c r="AS197" i="1"/>
  <c r="AR197" i="1"/>
  <c r="AQ197" i="1"/>
  <c r="AV196" i="1"/>
  <c r="AU196" i="1"/>
  <c r="AT196" i="1"/>
  <c r="AS196" i="1"/>
  <c r="AR196" i="1"/>
  <c r="AQ196" i="1"/>
  <c r="AV195" i="1"/>
  <c r="AU195" i="1"/>
  <c r="AT195" i="1"/>
  <c r="AS195" i="1"/>
  <c r="AR195" i="1"/>
  <c r="AQ195" i="1"/>
  <c r="AV194" i="1"/>
  <c r="AU194" i="1"/>
  <c r="AT194" i="1"/>
  <c r="AS194" i="1"/>
  <c r="AR194" i="1"/>
  <c r="AQ194" i="1"/>
  <c r="AV193" i="1"/>
  <c r="AU193" i="1"/>
  <c r="AT193" i="1"/>
  <c r="AS193" i="1"/>
  <c r="AR193" i="1"/>
  <c r="AQ193" i="1"/>
  <c r="AV192" i="1"/>
  <c r="AU192" i="1"/>
  <c r="AT192" i="1"/>
  <c r="AS192" i="1"/>
  <c r="AR192" i="1"/>
  <c r="AQ192" i="1"/>
  <c r="AV191" i="1"/>
  <c r="AU191" i="1"/>
  <c r="AT191" i="1"/>
  <c r="AS191" i="1"/>
  <c r="AR191" i="1"/>
  <c r="AQ191" i="1"/>
  <c r="AV190" i="1"/>
  <c r="AU190" i="1"/>
  <c r="AT190" i="1"/>
  <c r="AS190" i="1"/>
  <c r="AR190" i="1"/>
  <c r="AQ190" i="1"/>
  <c r="AV189" i="1"/>
  <c r="AU189" i="1"/>
  <c r="AT189" i="1"/>
  <c r="AS189" i="1"/>
  <c r="AR189" i="1"/>
  <c r="AQ189" i="1"/>
  <c r="AV188" i="1"/>
  <c r="AU188" i="1"/>
  <c r="AT188" i="1"/>
  <c r="AS188" i="1"/>
  <c r="AR188" i="1"/>
  <c r="AQ188" i="1"/>
  <c r="AV174" i="1"/>
  <c r="AU174" i="1"/>
  <c r="AT174" i="1"/>
  <c r="AS174" i="1"/>
  <c r="AR174" i="1"/>
  <c r="AQ174" i="1"/>
  <c r="AV173" i="1"/>
  <c r="AU173" i="1"/>
  <c r="AT173" i="1"/>
  <c r="AS173" i="1"/>
  <c r="AR173" i="1"/>
  <c r="AQ173" i="1"/>
  <c r="AV172" i="1"/>
  <c r="AU172" i="1"/>
  <c r="AT172" i="1"/>
  <c r="AS172" i="1"/>
  <c r="AR172" i="1"/>
  <c r="AQ172" i="1"/>
  <c r="AV171" i="1"/>
  <c r="AU171" i="1"/>
  <c r="AT171" i="1"/>
  <c r="AS171" i="1"/>
  <c r="AR171" i="1"/>
  <c r="AQ171" i="1"/>
  <c r="AV170" i="1"/>
  <c r="AU170" i="1"/>
  <c r="AT170" i="1"/>
  <c r="AS170" i="1"/>
  <c r="AR170" i="1"/>
  <c r="AQ170" i="1"/>
  <c r="AV169" i="1"/>
  <c r="AU169" i="1"/>
  <c r="AT169" i="1"/>
  <c r="AS169" i="1"/>
  <c r="AR169" i="1"/>
  <c r="AQ169" i="1"/>
  <c r="AV168" i="1"/>
  <c r="AU168" i="1"/>
  <c r="AT168" i="1"/>
  <c r="AS168" i="1"/>
  <c r="AR168" i="1"/>
  <c r="AQ168" i="1"/>
  <c r="AV167" i="1"/>
  <c r="AU167" i="1"/>
  <c r="AT167" i="1"/>
  <c r="AS167" i="1"/>
  <c r="AR167" i="1"/>
  <c r="AQ167" i="1"/>
  <c r="AV166" i="1"/>
  <c r="AU166" i="1"/>
  <c r="AT166" i="1"/>
  <c r="AS166" i="1"/>
  <c r="AR166" i="1"/>
  <c r="AQ166" i="1"/>
  <c r="AV165" i="1"/>
  <c r="AU165" i="1"/>
  <c r="AT165" i="1"/>
  <c r="AS165" i="1"/>
  <c r="AR165" i="1"/>
  <c r="AQ165" i="1"/>
  <c r="AV163" i="1"/>
  <c r="AU163" i="1"/>
  <c r="AT163" i="1"/>
  <c r="AS163" i="1"/>
  <c r="AR163" i="1"/>
  <c r="AQ163" i="1"/>
  <c r="AV162" i="1"/>
  <c r="AU162" i="1"/>
  <c r="AT162" i="1"/>
  <c r="AS162" i="1"/>
  <c r="AR162" i="1"/>
  <c r="AQ162" i="1"/>
  <c r="AV161" i="1"/>
  <c r="AU161" i="1"/>
  <c r="AT161" i="1"/>
  <c r="AS161" i="1"/>
  <c r="AR161" i="1"/>
  <c r="AQ161" i="1"/>
  <c r="AV160" i="1"/>
  <c r="AU160" i="1"/>
  <c r="AT160" i="1"/>
  <c r="AS160" i="1"/>
  <c r="AR160" i="1"/>
  <c r="AQ160" i="1"/>
  <c r="AV159" i="1"/>
  <c r="AU159" i="1"/>
  <c r="AT159" i="1"/>
  <c r="AS159" i="1"/>
  <c r="AR159" i="1"/>
  <c r="AQ159" i="1"/>
  <c r="AV158" i="1"/>
  <c r="AU158" i="1"/>
  <c r="AT158" i="1"/>
  <c r="AS158" i="1"/>
  <c r="AR158" i="1"/>
  <c r="AQ158" i="1"/>
  <c r="AV157" i="1"/>
  <c r="AU157" i="1"/>
  <c r="AT157" i="1"/>
  <c r="AS157" i="1"/>
  <c r="AR157" i="1"/>
  <c r="AQ157" i="1"/>
  <c r="AV156" i="1"/>
  <c r="AU156" i="1"/>
  <c r="AT156" i="1"/>
  <c r="AS156" i="1"/>
  <c r="AR156" i="1"/>
  <c r="AQ156" i="1"/>
  <c r="AV155" i="1"/>
  <c r="AU155" i="1"/>
  <c r="AT155" i="1"/>
  <c r="AS155" i="1"/>
  <c r="AR155" i="1"/>
  <c r="AQ155" i="1"/>
  <c r="AV154" i="1"/>
  <c r="AU154" i="1"/>
  <c r="AT154" i="1"/>
  <c r="AS154" i="1"/>
  <c r="AR154" i="1"/>
  <c r="AQ154" i="1"/>
  <c r="AV152" i="1"/>
  <c r="AU152" i="1"/>
  <c r="AT152" i="1"/>
  <c r="AS152" i="1"/>
  <c r="AR152" i="1"/>
  <c r="AQ152" i="1"/>
  <c r="AV151" i="1"/>
  <c r="AU151" i="1"/>
  <c r="AT151" i="1"/>
  <c r="AS151" i="1"/>
  <c r="AR151" i="1"/>
  <c r="AQ151" i="1"/>
  <c r="AV150" i="1"/>
  <c r="AU150" i="1"/>
  <c r="AT150" i="1"/>
  <c r="AS150" i="1"/>
  <c r="AR150" i="1"/>
  <c r="AQ150" i="1"/>
  <c r="AV149" i="1"/>
  <c r="AU149" i="1"/>
  <c r="AT149" i="1"/>
  <c r="AS149" i="1"/>
  <c r="AR149" i="1"/>
  <c r="AQ149" i="1"/>
  <c r="AV148" i="1"/>
  <c r="AU148" i="1"/>
  <c r="AT148" i="1"/>
  <c r="AS148" i="1"/>
  <c r="AR148" i="1"/>
  <c r="AQ148" i="1"/>
  <c r="AV147" i="1"/>
  <c r="AU147" i="1"/>
  <c r="AT147" i="1"/>
  <c r="AS147" i="1"/>
  <c r="AR147" i="1"/>
  <c r="AQ147" i="1"/>
  <c r="AV146" i="1"/>
  <c r="AU146" i="1"/>
  <c r="AT146" i="1"/>
  <c r="AS146" i="1"/>
  <c r="AR146" i="1"/>
  <c r="AQ146" i="1"/>
  <c r="AV145" i="1"/>
  <c r="AU145" i="1"/>
  <c r="AT145" i="1"/>
  <c r="AS145" i="1"/>
  <c r="AR145" i="1"/>
  <c r="AQ145" i="1"/>
  <c r="AV144" i="1"/>
  <c r="AU144" i="1"/>
  <c r="AT144" i="1"/>
  <c r="AS144" i="1"/>
  <c r="AR144" i="1"/>
  <c r="AQ144" i="1"/>
  <c r="AV143" i="1"/>
  <c r="AU143" i="1"/>
  <c r="AT143" i="1"/>
  <c r="AS143" i="1"/>
  <c r="AR143" i="1"/>
  <c r="AQ143" i="1"/>
  <c r="AV141" i="1"/>
  <c r="AU141" i="1"/>
  <c r="AT141" i="1"/>
  <c r="AS141" i="1"/>
  <c r="AR141" i="1"/>
  <c r="AQ141" i="1"/>
  <c r="AV140" i="1"/>
  <c r="AU140" i="1"/>
  <c r="AT140" i="1"/>
  <c r="AS140" i="1"/>
  <c r="AR140" i="1"/>
  <c r="AQ140" i="1"/>
  <c r="AV139" i="1"/>
  <c r="AU139" i="1"/>
  <c r="AT139" i="1"/>
  <c r="AS139" i="1"/>
  <c r="AR139" i="1"/>
  <c r="AQ139" i="1"/>
  <c r="AV138" i="1"/>
  <c r="AU138" i="1"/>
  <c r="AT138" i="1"/>
  <c r="AS138" i="1"/>
  <c r="AR138" i="1"/>
  <c r="AQ138" i="1"/>
  <c r="AV137" i="1"/>
  <c r="AU137" i="1"/>
  <c r="AT137" i="1"/>
  <c r="AS137" i="1"/>
  <c r="AR137" i="1"/>
  <c r="AQ137" i="1"/>
  <c r="AV136" i="1"/>
  <c r="AU136" i="1"/>
  <c r="AT136" i="1"/>
  <c r="AS136" i="1"/>
  <c r="AR136" i="1"/>
  <c r="AQ136" i="1"/>
  <c r="AV135" i="1"/>
  <c r="AU135" i="1"/>
  <c r="AT135" i="1"/>
  <c r="AS135" i="1"/>
  <c r="AR135" i="1"/>
  <c r="AQ135" i="1"/>
  <c r="AV134" i="1"/>
  <c r="AU134" i="1"/>
  <c r="AT134" i="1"/>
  <c r="AS134" i="1"/>
  <c r="AR134" i="1"/>
  <c r="AQ134" i="1"/>
  <c r="AV133" i="1"/>
  <c r="AU133" i="1"/>
  <c r="AT133" i="1"/>
  <c r="AS133" i="1"/>
  <c r="AR133" i="1"/>
  <c r="AQ133" i="1"/>
  <c r="AV132" i="1"/>
  <c r="AU132" i="1"/>
  <c r="AT132" i="1"/>
  <c r="AS132" i="1"/>
  <c r="AR132" i="1"/>
  <c r="AQ132" i="1"/>
  <c r="AV130" i="1"/>
  <c r="AU130" i="1"/>
  <c r="AT130" i="1"/>
  <c r="AS130" i="1"/>
  <c r="AR130" i="1"/>
  <c r="AQ130" i="1"/>
  <c r="AV129" i="1"/>
  <c r="AU129" i="1"/>
  <c r="AT129" i="1"/>
  <c r="AS129" i="1"/>
  <c r="AR129" i="1"/>
  <c r="AQ129" i="1"/>
  <c r="AV128" i="1"/>
  <c r="AU128" i="1"/>
  <c r="AT128" i="1"/>
  <c r="AS128" i="1"/>
  <c r="AR128" i="1"/>
  <c r="AQ128" i="1"/>
  <c r="AV127" i="1"/>
  <c r="AU127" i="1"/>
  <c r="AT127" i="1"/>
  <c r="AS127" i="1"/>
  <c r="AR127" i="1"/>
  <c r="AQ127" i="1"/>
  <c r="AV126" i="1"/>
  <c r="AU126" i="1"/>
  <c r="AT126" i="1"/>
  <c r="AS126" i="1"/>
  <c r="AR126" i="1"/>
  <c r="AQ126" i="1"/>
  <c r="AV125" i="1"/>
  <c r="AU125" i="1"/>
  <c r="AT125" i="1"/>
  <c r="AS125" i="1"/>
  <c r="AR125" i="1"/>
  <c r="AQ125" i="1"/>
  <c r="AV124" i="1"/>
  <c r="AU124" i="1"/>
  <c r="AT124" i="1"/>
  <c r="AS124" i="1"/>
  <c r="AR124" i="1"/>
  <c r="AQ124" i="1"/>
  <c r="AV123" i="1"/>
  <c r="AU123" i="1"/>
  <c r="AT123" i="1"/>
  <c r="AS123" i="1"/>
  <c r="AR123" i="1"/>
  <c r="AQ123" i="1"/>
  <c r="AV122" i="1"/>
  <c r="AU122" i="1"/>
  <c r="AT122" i="1"/>
  <c r="AS122" i="1"/>
  <c r="AR122" i="1"/>
  <c r="AQ122" i="1"/>
  <c r="AV121" i="1"/>
  <c r="AU121" i="1"/>
  <c r="AT121" i="1"/>
  <c r="AS121" i="1"/>
  <c r="AR121" i="1"/>
  <c r="AQ121" i="1"/>
  <c r="AV119" i="1"/>
  <c r="AU119" i="1"/>
  <c r="AT119" i="1"/>
  <c r="AS119" i="1"/>
  <c r="AR119" i="1"/>
  <c r="AQ119" i="1"/>
  <c r="AV118" i="1"/>
  <c r="AU118" i="1"/>
  <c r="AT118" i="1"/>
  <c r="AS118" i="1"/>
  <c r="AR118" i="1"/>
  <c r="AQ118" i="1"/>
  <c r="AV117" i="1"/>
  <c r="AU117" i="1"/>
  <c r="AT117" i="1"/>
  <c r="AS117" i="1"/>
  <c r="AR117" i="1"/>
  <c r="AQ117" i="1"/>
  <c r="AV116" i="1"/>
  <c r="AU116" i="1"/>
  <c r="AT116" i="1"/>
  <c r="AS116" i="1"/>
  <c r="AR116" i="1"/>
  <c r="AQ116" i="1"/>
  <c r="AV115" i="1"/>
  <c r="AU115" i="1"/>
  <c r="AT115" i="1"/>
  <c r="AS115" i="1"/>
  <c r="AR115" i="1"/>
  <c r="AQ115" i="1"/>
  <c r="AV114" i="1"/>
  <c r="AU114" i="1"/>
  <c r="AT114" i="1"/>
  <c r="AS114" i="1"/>
  <c r="AR114" i="1"/>
  <c r="AQ114" i="1"/>
  <c r="AV113" i="1"/>
  <c r="AU113" i="1"/>
  <c r="AT113" i="1"/>
  <c r="AS113" i="1"/>
  <c r="AR113" i="1"/>
  <c r="AQ113" i="1"/>
  <c r="AV112" i="1"/>
  <c r="AU112" i="1"/>
  <c r="AT112" i="1"/>
  <c r="AS112" i="1"/>
  <c r="AR112" i="1"/>
  <c r="AQ112" i="1"/>
  <c r="AV111" i="1"/>
  <c r="AU111" i="1"/>
  <c r="AT111" i="1"/>
  <c r="AS111" i="1"/>
  <c r="AR111" i="1"/>
  <c r="AQ111" i="1"/>
  <c r="AV110" i="1"/>
  <c r="AU110" i="1"/>
  <c r="AT110" i="1"/>
  <c r="AS110" i="1"/>
  <c r="AR110" i="1"/>
  <c r="AQ110" i="1"/>
  <c r="AV108" i="1"/>
  <c r="AU108" i="1"/>
  <c r="AT108" i="1"/>
  <c r="AS108" i="1"/>
  <c r="AR108" i="1"/>
  <c r="AQ108" i="1"/>
  <c r="AV107" i="1"/>
  <c r="AU107" i="1"/>
  <c r="AT107" i="1"/>
  <c r="AS107" i="1"/>
  <c r="AR107" i="1"/>
  <c r="AQ107" i="1"/>
  <c r="AV106" i="1"/>
  <c r="AU106" i="1"/>
  <c r="AT106" i="1"/>
  <c r="AS106" i="1"/>
  <c r="AR106" i="1"/>
  <c r="AQ106" i="1"/>
  <c r="AV105" i="1"/>
  <c r="AU105" i="1"/>
  <c r="AT105" i="1"/>
  <c r="AS105" i="1"/>
  <c r="AR105" i="1"/>
  <c r="AQ105" i="1"/>
  <c r="AV104" i="1"/>
  <c r="AU104" i="1"/>
  <c r="AT104" i="1"/>
  <c r="AS104" i="1"/>
  <c r="AR104" i="1"/>
  <c r="AQ104" i="1"/>
  <c r="AV103" i="1"/>
  <c r="AU103" i="1"/>
  <c r="AT103" i="1"/>
  <c r="AS103" i="1"/>
  <c r="AR103" i="1"/>
  <c r="AQ103" i="1"/>
  <c r="AV102" i="1"/>
  <c r="AU102" i="1"/>
  <c r="AT102" i="1"/>
  <c r="AS102" i="1"/>
  <c r="AR102" i="1"/>
  <c r="AQ102" i="1"/>
  <c r="AV101" i="1"/>
  <c r="AU101" i="1"/>
  <c r="AT101" i="1"/>
  <c r="AS101" i="1"/>
  <c r="AR101" i="1"/>
  <c r="AQ101" i="1"/>
  <c r="AV100" i="1"/>
  <c r="AT100" i="1"/>
  <c r="AS100" i="1"/>
  <c r="AR100" i="1"/>
  <c r="AQ100" i="1"/>
  <c r="AV99" i="1"/>
  <c r="AT99" i="1"/>
  <c r="AS99" i="1"/>
  <c r="AR99" i="1"/>
  <c r="AQ99" i="1"/>
  <c r="AV97" i="1"/>
  <c r="AU97" i="1"/>
  <c r="AT97" i="1"/>
  <c r="AS97" i="1"/>
  <c r="AR97" i="1"/>
  <c r="AQ97" i="1"/>
  <c r="AV96" i="1"/>
  <c r="AU96" i="1"/>
  <c r="AT96" i="1"/>
  <c r="AS96" i="1"/>
  <c r="AR96" i="1"/>
  <c r="AQ96" i="1"/>
  <c r="AV95" i="1"/>
  <c r="AU95" i="1"/>
  <c r="AT95" i="1"/>
  <c r="AS95" i="1"/>
  <c r="AR95" i="1"/>
  <c r="AQ95" i="1"/>
  <c r="AV94" i="1"/>
  <c r="AU94" i="1"/>
  <c r="AT94" i="1"/>
  <c r="AS94" i="1"/>
  <c r="AR94" i="1"/>
  <c r="AQ94" i="1"/>
  <c r="AV93" i="1"/>
  <c r="AU93" i="1"/>
  <c r="AT93" i="1"/>
  <c r="AS93" i="1"/>
  <c r="AR93" i="1"/>
  <c r="AQ93" i="1"/>
  <c r="AV92" i="1"/>
  <c r="AU92" i="1"/>
  <c r="AT92" i="1"/>
  <c r="AS92" i="1"/>
  <c r="AR92" i="1"/>
  <c r="AQ92" i="1"/>
  <c r="AV91" i="1"/>
  <c r="AU91" i="1"/>
  <c r="AT91" i="1"/>
  <c r="AS91" i="1"/>
  <c r="AR91" i="1"/>
  <c r="AQ91" i="1"/>
  <c r="AV90" i="1"/>
  <c r="AU90" i="1"/>
  <c r="AT90" i="1"/>
  <c r="AS90" i="1"/>
  <c r="AR90" i="1"/>
  <c r="AQ90" i="1"/>
  <c r="AV89" i="1"/>
  <c r="AU89" i="1"/>
  <c r="AT89" i="1"/>
  <c r="AS89" i="1"/>
  <c r="AR89" i="1"/>
  <c r="AQ89" i="1"/>
  <c r="AV86" i="1"/>
  <c r="AU86" i="1"/>
  <c r="AT86" i="1"/>
  <c r="AS86" i="1"/>
  <c r="AR86" i="1"/>
  <c r="AQ86" i="1"/>
  <c r="AV85" i="1"/>
  <c r="AU85" i="1"/>
  <c r="AT85" i="1"/>
  <c r="AS85" i="1"/>
  <c r="AR85" i="1"/>
  <c r="AQ85" i="1"/>
  <c r="AV84" i="1"/>
  <c r="AU84" i="1"/>
  <c r="AT84" i="1"/>
  <c r="AS84" i="1"/>
  <c r="AR84" i="1"/>
  <c r="AQ84" i="1"/>
  <c r="AV83" i="1"/>
  <c r="AU83" i="1"/>
  <c r="AT83" i="1"/>
  <c r="AS83" i="1"/>
  <c r="AR83" i="1"/>
  <c r="AQ83" i="1"/>
  <c r="AV82" i="1"/>
  <c r="AU82" i="1"/>
  <c r="AT82" i="1"/>
  <c r="AS82" i="1"/>
  <c r="AR82" i="1"/>
  <c r="AQ82" i="1"/>
  <c r="AV81" i="1"/>
  <c r="AU81" i="1"/>
  <c r="AT81" i="1"/>
  <c r="AS81" i="1"/>
  <c r="AR81" i="1"/>
  <c r="AQ81" i="1"/>
  <c r="AV80" i="1"/>
  <c r="AU80" i="1"/>
  <c r="AT80" i="1"/>
  <c r="AS80" i="1"/>
  <c r="AR80" i="1"/>
  <c r="AQ80" i="1"/>
  <c r="AV79" i="1"/>
  <c r="AU79" i="1"/>
  <c r="AT79" i="1"/>
  <c r="AS79" i="1"/>
  <c r="AR79" i="1"/>
  <c r="AQ79" i="1"/>
  <c r="AV78" i="1"/>
  <c r="AU78" i="1"/>
  <c r="AT78" i="1"/>
  <c r="AS78" i="1"/>
  <c r="AR78" i="1"/>
  <c r="AQ78" i="1"/>
  <c r="AV77" i="1"/>
  <c r="AU77" i="1"/>
  <c r="AT77" i="1"/>
  <c r="AS77" i="1"/>
  <c r="AR77" i="1"/>
  <c r="AQ77" i="1"/>
  <c r="AV75" i="1"/>
  <c r="AU75" i="1"/>
  <c r="AT75" i="1"/>
  <c r="AS75" i="1"/>
  <c r="AR75" i="1"/>
  <c r="AQ75" i="1"/>
  <c r="AV74" i="1"/>
  <c r="AU74" i="1"/>
  <c r="AT74" i="1"/>
  <c r="AS74" i="1"/>
  <c r="AR74" i="1"/>
  <c r="AQ74" i="1"/>
  <c r="AV73" i="1"/>
  <c r="AU73" i="1"/>
  <c r="AT73" i="1"/>
  <c r="AS73" i="1"/>
  <c r="AR73" i="1"/>
  <c r="AQ73" i="1"/>
  <c r="AV72" i="1"/>
  <c r="AU72" i="1"/>
  <c r="AT72" i="1"/>
  <c r="AS72" i="1"/>
  <c r="AR72" i="1"/>
  <c r="AQ72" i="1"/>
  <c r="AV71" i="1"/>
  <c r="AU71" i="1"/>
  <c r="AT71" i="1"/>
  <c r="AS71" i="1"/>
  <c r="AR71" i="1"/>
  <c r="AQ71" i="1"/>
  <c r="AV70" i="1"/>
  <c r="AU70" i="1"/>
  <c r="AT70" i="1"/>
  <c r="AS70" i="1"/>
  <c r="AR70" i="1"/>
  <c r="AQ70" i="1"/>
  <c r="AV69" i="1"/>
  <c r="AU69" i="1"/>
  <c r="AT69" i="1"/>
  <c r="AS69" i="1"/>
  <c r="AR69" i="1"/>
  <c r="AQ69" i="1"/>
  <c r="AV68" i="1"/>
  <c r="AU68" i="1"/>
  <c r="AT68" i="1"/>
  <c r="AS68" i="1"/>
  <c r="AR68" i="1"/>
  <c r="AQ68" i="1"/>
  <c r="AV67" i="1"/>
  <c r="AU67" i="1"/>
  <c r="AT67" i="1"/>
  <c r="AS67" i="1"/>
  <c r="AR67" i="1"/>
  <c r="AQ67" i="1"/>
  <c r="AV66" i="1"/>
  <c r="AU66" i="1"/>
  <c r="AT66" i="1"/>
  <c r="AS66" i="1"/>
  <c r="AR66" i="1"/>
  <c r="AQ66" i="1"/>
  <c r="AV63" i="1"/>
  <c r="AU63" i="1"/>
  <c r="AT63" i="1"/>
  <c r="AS63" i="1"/>
  <c r="AR63" i="1"/>
  <c r="AQ63" i="1"/>
  <c r="AV62" i="1"/>
  <c r="AU62" i="1"/>
  <c r="AT62" i="1"/>
  <c r="AS62" i="1"/>
  <c r="AR62" i="1"/>
  <c r="AQ62" i="1"/>
  <c r="AV61" i="1"/>
  <c r="AU61" i="1"/>
  <c r="AT61" i="1"/>
  <c r="AS61" i="1"/>
  <c r="AR61" i="1"/>
  <c r="AQ61" i="1"/>
  <c r="AV60" i="1"/>
  <c r="AU60" i="1"/>
  <c r="AT60" i="1"/>
  <c r="AS60" i="1"/>
  <c r="AR60" i="1"/>
  <c r="AQ60" i="1"/>
  <c r="AV59" i="1"/>
  <c r="AU59" i="1"/>
  <c r="AT59" i="1"/>
  <c r="AS59" i="1"/>
  <c r="AR59" i="1"/>
  <c r="AQ59" i="1"/>
  <c r="AV58" i="1"/>
  <c r="AU58" i="1"/>
  <c r="AT58" i="1"/>
  <c r="AS58" i="1"/>
  <c r="AR58" i="1"/>
  <c r="AQ58" i="1"/>
  <c r="AV57" i="1"/>
  <c r="AU57" i="1"/>
  <c r="AT57" i="1"/>
  <c r="AS57" i="1"/>
  <c r="AR57" i="1"/>
  <c r="AQ57" i="1"/>
  <c r="AV56" i="1"/>
  <c r="AU56" i="1"/>
  <c r="AT56" i="1"/>
  <c r="AS56" i="1"/>
  <c r="AR56" i="1"/>
  <c r="AQ56" i="1"/>
  <c r="AV55" i="1"/>
  <c r="AU55" i="1"/>
  <c r="AT55" i="1"/>
  <c r="AS55" i="1"/>
  <c r="AR55" i="1"/>
  <c r="AQ55" i="1"/>
  <c r="AV54" i="1"/>
  <c r="AU54" i="1"/>
  <c r="AT54" i="1"/>
  <c r="AS54" i="1"/>
  <c r="AR54" i="1"/>
  <c r="AQ54" i="1"/>
  <c r="AV52" i="1"/>
  <c r="AU52" i="1"/>
  <c r="AT52" i="1"/>
  <c r="AS52" i="1"/>
  <c r="AR52" i="1"/>
  <c r="AQ52" i="1"/>
  <c r="AV51" i="1"/>
  <c r="AU51" i="1"/>
  <c r="AT51" i="1"/>
  <c r="AS51" i="1"/>
  <c r="AR51" i="1"/>
  <c r="AQ51" i="1"/>
  <c r="AV50" i="1"/>
  <c r="AU50" i="1"/>
  <c r="AT50" i="1"/>
  <c r="AS50" i="1"/>
  <c r="AR50" i="1"/>
  <c r="AQ50" i="1"/>
  <c r="AV49" i="1"/>
  <c r="AU49" i="1"/>
  <c r="AT49" i="1"/>
  <c r="AS49" i="1"/>
  <c r="AR49" i="1"/>
  <c r="AQ49" i="1"/>
  <c r="AV48" i="1"/>
  <c r="AU48" i="1"/>
  <c r="AT48" i="1"/>
  <c r="AS48" i="1"/>
  <c r="AR48" i="1"/>
  <c r="AQ48" i="1"/>
  <c r="AV47" i="1"/>
  <c r="AU47" i="1"/>
  <c r="AT47" i="1"/>
  <c r="AS47" i="1"/>
  <c r="AR47" i="1"/>
  <c r="AQ47" i="1"/>
  <c r="AV46" i="1"/>
  <c r="AU46" i="1"/>
  <c r="AT46" i="1"/>
  <c r="AS46" i="1"/>
  <c r="AR46" i="1"/>
  <c r="AQ46" i="1"/>
  <c r="AV45" i="1"/>
  <c r="AU45" i="1"/>
  <c r="AT45" i="1"/>
  <c r="AS45" i="1"/>
  <c r="AR45" i="1"/>
  <c r="AQ45" i="1"/>
  <c r="AV44" i="1"/>
  <c r="AU44" i="1"/>
  <c r="AT44" i="1"/>
  <c r="AS44" i="1"/>
  <c r="AR44" i="1"/>
  <c r="AQ44" i="1"/>
  <c r="AV43" i="1"/>
  <c r="AU43" i="1"/>
  <c r="AT43" i="1"/>
  <c r="AS43" i="1"/>
  <c r="AR43" i="1"/>
  <c r="AQ43" i="1"/>
  <c r="BA14" i="1"/>
  <c r="BA10" i="1"/>
  <c r="AM6" i="1"/>
  <c r="AM10" i="1" s="1"/>
  <c r="BC223" i="1" l="1"/>
  <c r="BJ222" i="1" s="1"/>
  <c r="BB4" i="1"/>
  <c r="BB17" i="1" s="1"/>
  <c r="AY4" i="1"/>
  <c r="AY17" i="1" s="1"/>
  <c r="BF17" i="1"/>
  <c r="AN6" i="1"/>
  <c r="AN10" i="1" s="1"/>
  <c r="BA6" i="1"/>
  <c r="BB8" i="1"/>
  <c r="AV41" i="1"/>
  <c r="AU41" i="1"/>
  <c r="AT41" i="1"/>
  <c r="AS41" i="1"/>
  <c r="AR41" i="1"/>
  <c r="AQ41" i="1"/>
  <c r="AV40" i="1"/>
  <c r="AU40" i="1"/>
  <c r="AT40" i="1"/>
  <c r="AS40" i="1"/>
  <c r="AR40" i="1"/>
  <c r="AQ40" i="1"/>
  <c r="AT30" i="1"/>
  <c r="AS30" i="1"/>
  <c r="AR30" i="1"/>
  <c r="AQ30" i="1"/>
  <c r="AT29" i="1"/>
  <c r="AS29" i="1"/>
  <c r="AR29" i="1"/>
  <c r="AQ29" i="1"/>
  <c r="AT28" i="1"/>
  <c r="AR28" i="1"/>
  <c r="AQ28" i="1"/>
  <c r="AX30" i="1"/>
  <c r="AX29" i="1"/>
  <c r="AX28" i="1"/>
  <c r="AX27" i="1"/>
  <c r="AX26" i="1"/>
  <c r="AX25" i="1"/>
  <c r="AX24" i="1"/>
  <c r="AX23" i="1"/>
  <c r="AX22" i="1"/>
  <c r="AX21" i="1"/>
  <c r="AV30" i="1"/>
  <c r="AU30" i="1"/>
  <c r="AV29" i="1"/>
  <c r="AU29" i="1"/>
  <c r="AV28" i="1"/>
  <c r="AU28" i="1"/>
  <c r="AW219" i="1"/>
  <c r="AY219" i="1" s="1"/>
  <c r="AW218" i="1"/>
  <c r="AY218" i="1" s="1"/>
  <c r="AW217" i="1"/>
  <c r="AY217" i="1" s="1"/>
  <c r="AW216" i="1"/>
  <c r="AY216" i="1" s="1"/>
  <c r="AW215" i="1"/>
  <c r="AY215" i="1" s="1"/>
  <c r="AW214" i="1"/>
  <c r="AY214" i="1" s="1"/>
  <c r="AW213" i="1"/>
  <c r="AY213" i="1" s="1"/>
  <c r="AW212" i="1"/>
  <c r="AY212" i="1" s="1"/>
  <c r="AW211" i="1"/>
  <c r="AY211" i="1" s="1"/>
  <c r="AW210" i="1"/>
  <c r="AY210" i="1" s="1"/>
  <c r="AW208" i="1"/>
  <c r="AY208" i="1" s="1"/>
  <c r="AW207" i="1"/>
  <c r="AY207" i="1" s="1"/>
  <c r="AW206" i="1"/>
  <c r="AY206" i="1" s="1"/>
  <c r="AW205" i="1"/>
  <c r="AY205" i="1" s="1"/>
  <c r="AW204" i="1"/>
  <c r="AY204" i="1" s="1"/>
  <c r="AW203" i="1"/>
  <c r="AY203" i="1" s="1"/>
  <c r="AW202" i="1"/>
  <c r="AY202" i="1" s="1"/>
  <c r="AW201" i="1"/>
  <c r="AY201" i="1" s="1"/>
  <c r="AW200" i="1"/>
  <c r="AY200" i="1" s="1"/>
  <c r="AW199" i="1"/>
  <c r="AY199" i="1" s="1"/>
  <c r="AW197" i="1"/>
  <c r="AY197" i="1" s="1"/>
  <c r="AW196" i="1"/>
  <c r="AY196" i="1" s="1"/>
  <c r="AW195" i="1"/>
  <c r="AY195" i="1" s="1"/>
  <c r="AW194" i="1"/>
  <c r="AY194" i="1" s="1"/>
  <c r="AW193" i="1"/>
  <c r="AY193" i="1" s="1"/>
  <c r="AW192" i="1"/>
  <c r="AY192" i="1" s="1"/>
  <c r="AW191" i="1"/>
  <c r="AY191" i="1" s="1"/>
  <c r="AW190" i="1"/>
  <c r="AY190" i="1" s="1"/>
  <c r="AW189" i="1"/>
  <c r="AY189" i="1" s="1"/>
  <c r="AW188" i="1"/>
  <c r="AY188" i="1" s="1"/>
  <c r="AW186" i="1"/>
  <c r="AY186" i="1" s="1"/>
  <c r="AW185" i="1"/>
  <c r="AY185" i="1" s="1"/>
  <c r="AW184" i="1"/>
  <c r="AY184" i="1" s="1"/>
  <c r="AW183" i="1"/>
  <c r="AY183" i="1" s="1"/>
  <c r="AW182" i="1"/>
  <c r="AY182" i="1" s="1"/>
  <c r="AW181" i="1"/>
  <c r="AY181" i="1" s="1"/>
  <c r="AW180" i="1"/>
  <c r="AY180" i="1" s="1"/>
  <c r="AW179" i="1"/>
  <c r="AY179" i="1" s="1"/>
  <c r="AW178" i="1"/>
  <c r="AY178" i="1" s="1"/>
  <c r="AW177" i="1"/>
  <c r="AY177" i="1" s="1"/>
  <c r="AW174" i="1"/>
  <c r="AY174" i="1" s="1"/>
  <c r="AW173" i="1"/>
  <c r="AY173" i="1" s="1"/>
  <c r="AW172" i="1"/>
  <c r="AY172" i="1" s="1"/>
  <c r="AW171" i="1"/>
  <c r="AY171" i="1" s="1"/>
  <c r="AW170" i="1"/>
  <c r="AY170" i="1" s="1"/>
  <c r="AW169" i="1"/>
  <c r="AY169" i="1" s="1"/>
  <c r="AW168" i="1"/>
  <c r="AY168" i="1" s="1"/>
  <c r="AW167" i="1"/>
  <c r="AY167" i="1" s="1"/>
  <c r="AW166" i="1"/>
  <c r="AY166" i="1" s="1"/>
  <c r="AW165" i="1"/>
  <c r="AY165" i="1" s="1"/>
  <c r="AW163" i="1"/>
  <c r="AY163" i="1" s="1"/>
  <c r="AW162" i="1"/>
  <c r="AY162" i="1" s="1"/>
  <c r="AW161" i="1"/>
  <c r="AY161" i="1" s="1"/>
  <c r="AW160" i="1"/>
  <c r="AY160" i="1" s="1"/>
  <c r="AW159" i="1"/>
  <c r="AY159" i="1" s="1"/>
  <c r="AW158" i="1"/>
  <c r="AY158" i="1" s="1"/>
  <c r="AW157" i="1"/>
  <c r="AY157" i="1" s="1"/>
  <c r="AW156" i="1"/>
  <c r="AY156" i="1" s="1"/>
  <c r="AW155" i="1"/>
  <c r="AY155" i="1" s="1"/>
  <c r="AW154" i="1"/>
  <c r="AY154" i="1" s="1"/>
  <c r="AW152" i="1"/>
  <c r="AY152" i="1" s="1"/>
  <c r="AW151" i="1"/>
  <c r="AY151" i="1" s="1"/>
  <c r="AW150" i="1"/>
  <c r="AY150" i="1" s="1"/>
  <c r="AW149" i="1"/>
  <c r="AY149" i="1" s="1"/>
  <c r="AW148" i="1"/>
  <c r="AY148" i="1" s="1"/>
  <c r="AW147" i="1"/>
  <c r="AY147" i="1" s="1"/>
  <c r="AW146" i="1"/>
  <c r="AY146" i="1" s="1"/>
  <c r="AW145" i="1"/>
  <c r="AY145" i="1" s="1"/>
  <c r="AW144" i="1"/>
  <c r="AY144" i="1" s="1"/>
  <c r="AW143" i="1"/>
  <c r="AY143" i="1" s="1"/>
  <c r="AW141" i="1"/>
  <c r="AY141" i="1" s="1"/>
  <c r="AW140" i="1"/>
  <c r="AY140" i="1" s="1"/>
  <c r="AW139" i="1"/>
  <c r="AY139" i="1" s="1"/>
  <c r="AW138" i="1"/>
  <c r="AY138" i="1" s="1"/>
  <c r="AW137" i="1"/>
  <c r="AY137" i="1" s="1"/>
  <c r="AW136" i="1"/>
  <c r="AY136" i="1" s="1"/>
  <c r="AW135" i="1"/>
  <c r="AY135" i="1" s="1"/>
  <c r="AW134" i="1"/>
  <c r="AY134" i="1" s="1"/>
  <c r="AW133" i="1"/>
  <c r="AY133" i="1" s="1"/>
  <c r="AW132" i="1"/>
  <c r="AY132" i="1" s="1"/>
  <c r="AW130" i="1"/>
  <c r="AY130" i="1" s="1"/>
  <c r="AW129" i="1"/>
  <c r="AY129" i="1" s="1"/>
  <c r="AW128" i="1"/>
  <c r="AY128" i="1" s="1"/>
  <c r="AW127" i="1"/>
  <c r="AY127" i="1" s="1"/>
  <c r="AW126" i="1"/>
  <c r="AY126" i="1" s="1"/>
  <c r="AW125" i="1"/>
  <c r="AY125" i="1" s="1"/>
  <c r="AW124" i="1"/>
  <c r="AY124" i="1" s="1"/>
  <c r="AW123" i="1"/>
  <c r="AY123" i="1" s="1"/>
  <c r="AW122" i="1"/>
  <c r="AY122" i="1" s="1"/>
  <c r="AW121" i="1"/>
  <c r="AY121" i="1" s="1"/>
  <c r="AW119" i="1"/>
  <c r="AY119" i="1" s="1"/>
  <c r="AW118" i="1"/>
  <c r="AY118" i="1" s="1"/>
  <c r="AW117" i="1"/>
  <c r="AY117" i="1" s="1"/>
  <c r="AW116" i="1"/>
  <c r="AY116" i="1" s="1"/>
  <c r="AW115" i="1"/>
  <c r="AY115" i="1" s="1"/>
  <c r="AW114" i="1"/>
  <c r="AY114" i="1" s="1"/>
  <c r="AW113" i="1"/>
  <c r="AY113" i="1" s="1"/>
  <c r="AW112" i="1"/>
  <c r="AY112" i="1" s="1"/>
  <c r="AW111" i="1"/>
  <c r="AY111" i="1" s="1"/>
  <c r="AW110" i="1"/>
  <c r="AY110" i="1" s="1"/>
  <c r="AW108" i="1"/>
  <c r="AY108" i="1" s="1"/>
  <c r="AW107" i="1"/>
  <c r="AY107" i="1" s="1"/>
  <c r="AW106" i="1"/>
  <c r="AY106" i="1" s="1"/>
  <c r="AW105" i="1"/>
  <c r="AY105" i="1" s="1"/>
  <c r="AW104" i="1"/>
  <c r="AY104" i="1" s="1"/>
  <c r="AW103" i="1"/>
  <c r="AY103" i="1" s="1"/>
  <c r="AW102" i="1"/>
  <c r="AY102" i="1" s="1"/>
  <c r="AW101" i="1"/>
  <c r="AY101" i="1" s="1"/>
  <c r="AW100" i="1"/>
  <c r="AY100" i="1" s="1"/>
  <c r="AW99" i="1"/>
  <c r="AY99" i="1" s="1"/>
  <c r="AW97" i="1"/>
  <c r="AY97" i="1" s="1"/>
  <c r="AW96" i="1"/>
  <c r="AY96" i="1" s="1"/>
  <c r="AW95" i="1"/>
  <c r="AY95" i="1" s="1"/>
  <c r="AW94" i="1"/>
  <c r="AY94" i="1" s="1"/>
  <c r="AW93" i="1"/>
  <c r="AY93" i="1" s="1"/>
  <c r="AW92" i="1"/>
  <c r="AY92" i="1" s="1"/>
  <c r="AW91" i="1"/>
  <c r="AY91" i="1" s="1"/>
  <c r="AW90" i="1"/>
  <c r="AY90" i="1" s="1"/>
  <c r="AW89" i="1"/>
  <c r="AY89" i="1" s="1"/>
  <c r="AW88" i="1"/>
  <c r="AY88" i="1" s="1"/>
  <c r="AW86" i="1"/>
  <c r="AY86" i="1" s="1"/>
  <c r="AW85" i="1"/>
  <c r="AY85" i="1" s="1"/>
  <c r="AW84" i="1"/>
  <c r="AY84" i="1" s="1"/>
  <c r="AW83" i="1"/>
  <c r="AY83" i="1" s="1"/>
  <c r="AW82" i="1"/>
  <c r="AY82" i="1" s="1"/>
  <c r="AW81" i="1"/>
  <c r="AY81" i="1" s="1"/>
  <c r="AW80" i="1"/>
  <c r="AY80" i="1" s="1"/>
  <c r="AW79" i="1"/>
  <c r="AY79" i="1" s="1"/>
  <c r="AW78" i="1"/>
  <c r="AY78" i="1" s="1"/>
  <c r="AW77" i="1"/>
  <c r="AY77" i="1" s="1"/>
  <c r="AW75" i="1"/>
  <c r="AY75" i="1" s="1"/>
  <c r="AW74" i="1"/>
  <c r="AY74" i="1" s="1"/>
  <c r="AW73" i="1"/>
  <c r="AY73" i="1" s="1"/>
  <c r="AW72" i="1"/>
  <c r="AY72" i="1" s="1"/>
  <c r="AW71" i="1"/>
  <c r="AY71" i="1" s="1"/>
  <c r="AW70" i="1"/>
  <c r="AY70" i="1" s="1"/>
  <c r="AW69" i="1"/>
  <c r="AY69" i="1" s="1"/>
  <c r="AW68" i="1"/>
  <c r="AY68" i="1" s="1"/>
  <c r="AW67" i="1"/>
  <c r="AY67" i="1" s="1"/>
  <c r="AW66" i="1"/>
  <c r="AY66" i="1" s="1"/>
  <c r="AW63" i="1"/>
  <c r="AY63" i="1" s="1"/>
  <c r="AW62" i="1"/>
  <c r="AY62" i="1" s="1"/>
  <c r="AW61" i="1"/>
  <c r="AY61" i="1" s="1"/>
  <c r="AW60" i="1"/>
  <c r="AY60" i="1" s="1"/>
  <c r="AW59" i="1"/>
  <c r="AY59" i="1" s="1"/>
  <c r="AW58" i="1"/>
  <c r="AY58" i="1" s="1"/>
  <c r="AW57" i="1"/>
  <c r="AY57" i="1" s="1"/>
  <c r="AW56" i="1"/>
  <c r="AY56" i="1" s="1"/>
  <c r="AW55" i="1"/>
  <c r="AY55" i="1" s="1"/>
  <c r="AW54" i="1"/>
  <c r="AY54" i="1" s="1"/>
  <c r="AW52" i="1"/>
  <c r="AY52" i="1" s="1"/>
  <c r="AW51" i="1"/>
  <c r="AY51" i="1" s="1"/>
  <c r="AW50" i="1"/>
  <c r="AY50" i="1" s="1"/>
  <c r="AW49" i="1"/>
  <c r="AY49" i="1" s="1"/>
  <c r="AW48" i="1"/>
  <c r="AY48" i="1" s="1"/>
  <c r="AW47" i="1"/>
  <c r="AY47" i="1" s="1"/>
  <c r="AW46" i="1"/>
  <c r="AY46" i="1" s="1"/>
  <c r="AW45" i="1"/>
  <c r="AY45" i="1" s="1"/>
  <c r="AW44" i="1"/>
  <c r="AY44" i="1" s="1"/>
  <c r="AW43" i="1"/>
  <c r="AY43" i="1" s="1"/>
  <c r="BA12" i="1"/>
  <c r="BK222" i="1" l="1"/>
  <c r="BJ223" i="1"/>
  <c r="BJ225" i="1" s="1"/>
  <c r="BB5" i="1"/>
  <c r="AW40" i="1"/>
  <c r="AY40" i="1" s="1"/>
  <c r="BA4" i="1"/>
  <c r="BA17" i="1" s="1"/>
  <c r="BE17" i="1" s="1"/>
  <c r="AX17" i="1"/>
  <c r="AW34" i="1"/>
  <c r="AY34" i="1" s="1"/>
  <c r="AW41" i="1"/>
  <c r="AY41" i="1" s="1"/>
  <c r="AW28" i="1"/>
  <c r="AY28" i="1" s="1"/>
  <c r="AW38" i="1"/>
  <c r="AY38" i="1" s="1"/>
  <c r="AW39" i="1"/>
  <c r="AY39" i="1" s="1"/>
  <c r="AW32" i="1"/>
  <c r="AY32" i="1" s="1"/>
  <c r="AW26" i="1"/>
  <c r="AY26" i="1" s="1"/>
  <c r="AW22" i="1"/>
  <c r="AY22" i="1" s="1"/>
  <c r="AW27" i="1"/>
  <c r="AY27" i="1" s="1"/>
  <c r="AW25" i="1"/>
  <c r="AY25" i="1" s="1"/>
  <c r="AW37" i="1"/>
  <c r="AY37" i="1" s="1"/>
  <c r="AW29" i="1"/>
  <c r="AY29" i="1" s="1"/>
  <c r="AW36" i="1"/>
  <c r="AY36" i="1" s="1"/>
  <c r="AW23" i="1"/>
  <c r="AY23" i="1" s="1"/>
  <c r="AW35" i="1"/>
  <c r="AY35" i="1" s="1"/>
  <c r="AW30" i="1"/>
  <c r="AY30" i="1" s="1"/>
  <c r="AW33" i="1"/>
  <c r="AY33" i="1" s="1"/>
  <c r="AW24" i="1"/>
  <c r="AY24" i="1" s="1"/>
  <c r="AW21" i="1"/>
  <c r="AY21" i="1" s="1"/>
  <c r="AY153" i="1"/>
  <c r="AY142" i="1"/>
  <c r="AY198" i="1"/>
  <c r="AY209" i="1"/>
  <c r="AY176" i="1"/>
  <c r="AY109" i="1"/>
  <c r="AY131" i="1"/>
  <c r="AY87" i="1"/>
  <c r="AY65" i="1"/>
  <c r="AY164" i="1"/>
  <c r="AY187" i="1"/>
  <c r="AY76" i="1"/>
  <c r="AY120" i="1"/>
  <c r="AY42" i="1"/>
  <c r="AY98" i="1"/>
  <c r="AY53" i="1"/>
  <c r="O17" i="16"/>
  <c r="F216" i="13"/>
  <c r="E213" i="13"/>
  <c r="D213" i="13"/>
  <c r="E212" i="13"/>
  <c r="D212" i="13"/>
  <c r="E211" i="13"/>
  <c r="D211" i="13"/>
  <c r="E210" i="13"/>
  <c r="D210" i="13"/>
  <c r="E209" i="13"/>
  <c r="D209" i="13"/>
  <c r="E208" i="13"/>
  <c r="D208" i="13"/>
  <c r="E207" i="13"/>
  <c r="D207" i="13"/>
  <c r="E206" i="13"/>
  <c r="D206" i="13"/>
  <c r="E205" i="13"/>
  <c r="D205" i="13"/>
  <c r="E204" i="13"/>
  <c r="D204" i="13"/>
  <c r="E202" i="13"/>
  <c r="D202" i="13"/>
  <c r="E201" i="13"/>
  <c r="D201" i="13"/>
  <c r="E200" i="13"/>
  <c r="D200" i="13"/>
  <c r="E199" i="13"/>
  <c r="D199" i="13"/>
  <c r="E198" i="13"/>
  <c r="D198" i="13"/>
  <c r="E197" i="13"/>
  <c r="D197" i="13"/>
  <c r="E196" i="13"/>
  <c r="D196" i="13"/>
  <c r="E195" i="13"/>
  <c r="D195" i="13"/>
  <c r="E194" i="13"/>
  <c r="D194" i="13"/>
  <c r="E193" i="13"/>
  <c r="D193" i="13"/>
  <c r="E191" i="13"/>
  <c r="D191" i="13"/>
  <c r="E190" i="13"/>
  <c r="D190" i="13"/>
  <c r="E189" i="13"/>
  <c r="D189" i="13"/>
  <c r="E188" i="13"/>
  <c r="D188" i="13"/>
  <c r="E187" i="13"/>
  <c r="D187" i="13"/>
  <c r="E186" i="13"/>
  <c r="D186" i="13"/>
  <c r="E185" i="13"/>
  <c r="D185" i="13"/>
  <c r="E184" i="13"/>
  <c r="D184" i="13"/>
  <c r="E183" i="13"/>
  <c r="D183" i="13"/>
  <c r="E182" i="13"/>
  <c r="D182" i="13"/>
  <c r="E180" i="13"/>
  <c r="D180" i="13"/>
  <c r="E179" i="13"/>
  <c r="D179" i="13"/>
  <c r="E178" i="13"/>
  <c r="D178" i="13"/>
  <c r="E177" i="13"/>
  <c r="D177" i="13"/>
  <c r="E176" i="13"/>
  <c r="D176" i="13"/>
  <c r="E175" i="13"/>
  <c r="D175" i="13"/>
  <c r="E174" i="13"/>
  <c r="D174" i="13"/>
  <c r="E173" i="13"/>
  <c r="D173" i="13"/>
  <c r="E172" i="13"/>
  <c r="D172" i="13"/>
  <c r="E171" i="13"/>
  <c r="D171" i="13"/>
  <c r="E168" i="13"/>
  <c r="D168" i="13"/>
  <c r="E167" i="13"/>
  <c r="D167" i="13"/>
  <c r="E166" i="13"/>
  <c r="D166" i="13"/>
  <c r="E165" i="13"/>
  <c r="D165" i="13"/>
  <c r="E164" i="13"/>
  <c r="D164" i="13"/>
  <c r="E163" i="13"/>
  <c r="D163" i="13"/>
  <c r="E162" i="13"/>
  <c r="D162" i="13"/>
  <c r="E161" i="13"/>
  <c r="D161" i="13"/>
  <c r="E160" i="13"/>
  <c r="D160" i="13"/>
  <c r="E159" i="13"/>
  <c r="D159" i="13"/>
  <c r="E157" i="13"/>
  <c r="D157" i="13"/>
  <c r="E156" i="13"/>
  <c r="D156" i="13"/>
  <c r="E155" i="13"/>
  <c r="D155" i="13"/>
  <c r="E154" i="13"/>
  <c r="D154" i="13"/>
  <c r="E153" i="13"/>
  <c r="D153" i="13"/>
  <c r="E152" i="13"/>
  <c r="D152" i="13"/>
  <c r="E151" i="13"/>
  <c r="D151" i="13"/>
  <c r="E150" i="13"/>
  <c r="D150" i="13"/>
  <c r="E149" i="13"/>
  <c r="D149" i="13"/>
  <c r="E148" i="13"/>
  <c r="D148" i="13"/>
  <c r="E146" i="13"/>
  <c r="D146" i="13"/>
  <c r="E145" i="13"/>
  <c r="D145" i="13"/>
  <c r="E144" i="13"/>
  <c r="D144" i="13"/>
  <c r="E143" i="13"/>
  <c r="D143" i="13"/>
  <c r="E142" i="13"/>
  <c r="D142" i="13"/>
  <c r="E141" i="13"/>
  <c r="D141" i="13"/>
  <c r="E140" i="13"/>
  <c r="D140" i="13"/>
  <c r="E139" i="13"/>
  <c r="D139" i="13"/>
  <c r="E138" i="13"/>
  <c r="D138" i="13"/>
  <c r="E137" i="13"/>
  <c r="D137" i="13"/>
  <c r="E135" i="13"/>
  <c r="D135" i="13"/>
  <c r="E134" i="13"/>
  <c r="D134" i="13"/>
  <c r="E133" i="13"/>
  <c r="D133" i="13"/>
  <c r="E132" i="13"/>
  <c r="D132" i="13"/>
  <c r="E131" i="13"/>
  <c r="D131" i="13"/>
  <c r="E130" i="13"/>
  <c r="D130" i="13"/>
  <c r="E129" i="13"/>
  <c r="D129" i="13"/>
  <c r="E128" i="13"/>
  <c r="D128" i="13"/>
  <c r="E127" i="13"/>
  <c r="D127" i="13"/>
  <c r="E126" i="13"/>
  <c r="D126" i="13"/>
  <c r="E124" i="13"/>
  <c r="D124" i="13"/>
  <c r="E123" i="13"/>
  <c r="D123" i="13"/>
  <c r="E122" i="13"/>
  <c r="D122" i="13"/>
  <c r="E121" i="13"/>
  <c r="D121" i="13"/>
  <c r="E120" i="13"/>
  <c r="D120" i="13"/>
  <c r="E119" i="13"/>
  <c r="D119" i="13"/>
  <c r="E118" i="13"/>
  <c r="D118" i="13"/>
  <c r="E117" i="13"/>
  <c r="D117" i="13"/>
  <c r="E116" i="13"/>
  <c r="D116" i="13"/>
  <c r="E115" i="13"/>
  <c r="D115" i="13"/>
  <c r="E113" i="13"/>
  <c r="D113" i="13"/>
  <c r="E112" i="13"/>
  <c r="D112" i="13"/>
  <c r="E111" i="13"/>
  <c r="D111" i="13"/>
  <c r="E110" i="13"/>
  <c r="D110" i="13"/>
  <c r="E109" i="13"/>
  <c r="D109" i="13"/>
  <c r="E108" i="13"/>
  <c r="D108" i="13"/>
  <c r="E107" i="13"/>
  <c r="D107" i="13"/>
  <c r="E106" i="13"/>
  <c r="D106" i="13"/>
  <c r="E105" i="13"/>
  <c r="D105" i="13"/>
  <c r="E104" i="13"/>
  <c r="D104" i="13"/>
  <c r="E102" i="13"/>
  <c r="D102" i="13"/>
  <c r="E101" i="13"/>
  <c r="D101" i="13"/>
  <c r="E100" i="13"/>
  <c r="D100" i="13"/>
  <c r="E99" i="13"/>
  <c r="D99" i="13"/>
  <c r="E98" i="13"/>
  <c r="D98" i="13"/>
  <c r="E97" i="13"/>
  <c r="D97" i="13"/>
  <c r="E96" i="13"/>
  <c r="D96" i="13"/>
  <c r="E95" i="13"/>
  <c r="D95" i="13"/>
  <c r="E94" i="13"/>
  <c r="D94" i="13"/>
  <c r="E93" i="13"/>
  <c r="D93" i="13"/>
  <c r="E91" i="13"/>
  <c r="D91" i="13"/>
  <c r="E90" i="13"/>
  <c r="D90" i="13"/>
  <c r="E89" i="13"/>
  <c r="D89" i="13"/>
  <c r="E88" i="13"/>
  <c r="D88" i="13"/>
  <c r="E87" i="13"/>
  <c r="D87" i="13"/>
  <c r="E86" i="13"/>
  <c r="D86" i="13"/>
  <c r="E85" i="13"/>
  <c r="D85" i="13"/>
  <c r="E84" i="13"/>
  <c r="D84" i="13"/>
  <c r="E83" i="13"/>
  <c r="D83" i="13"/>
  <c r="E82" i="13"/>
  <c r="D82" i="13"/>
  <c r="E80" i="13"/>
  <c r="D80" i="13"/>
  <c r="E79" i="13"/>
  <c r="D79" i="13"/>
  <c r="E78" i="13"/>
  <c r="D78" i="13"/>
  <c r="E77" i="13"/>
  <c r="D77" i="13"/>
  <c r="E76" i="13"/>
  <c r="D76" i="13"/>
  <c r="E75" i="13"/>
  <c r="D75" i="13"/>
  <c r="E74" i="13"/>
  <c r="D74" i="13"/>
  <c r="E73" i="13"/>
  <c r="D73" i="13"/>
  <c r="E72" i="13"/>
  <c r="D72" i="13"/>
  <c r="E71" i="13"/>
  <c r="D71" i="13"/>
  <c r="E69" i="13"/>
  <c r="D69" i="13"/>
  <c r="E68" i="13"/>
  <c r="D68" i="13"/>
  <c r="E67" i="13"/>
  <c r="D67" i="13"/>
  <c r="E66" i="13"/>
  <c r="D66" i="13"/>
  <c r="E65" i="13"/>
  <c r="D65" i="13"/>
  <c r="E64" i="13"/>
  <c r="D64" i="13"/>
  <c r="E63" i="13"/>
  <c r="D63" i="13"/>
  <c r="E62" i="13"/>
  <c r="D62" i="13"/>
  <c r="E61" i="13"/>
  <c r="D61" i="13"/>
  <c r="E60" i="13"/>
  <c r="D60" i="13"/>
  <c r="E57" i="13"/>
  <c r="D57" i="13"/>
  <c r="E56" i="13"/>
  <c r="D56" i="13"/>
  <c r="E55" i="13"/>
  <c r="D55" i="13"/>
  <c r="E54" i="13"/>
  <c r="D54" i="13"/>
  <c r="E53" i="13"/>
  <c r="D53" i="13"/>
  <c r="E52" i="13"/>
  <c r="D52" i="13"/>
  <c r="E51" i="13"/>
  <c r="D51" i="13"/>
  <c r="E50" i="13"/>
  <c r="D50" i="13"/>
  <c r="E49" i="13"/>
  <c r="D49" i="13"/>
  <c r="E48" i="13"/>
  <c r="D48" i="13"/>
  <c r="E46" i="13"/>
  <c r="D46" i="13"/>
  <c r="E45" i="13"/>
  <c r="D45" i="13"/>
  <c r="E44" i="13"/>
  <c r="D44" i="13"/>
  <c r="E43" i="13"/>
  <c r="D43" i="13"/>
  <c r="E42" i="13"/>
  <c r="D42" i="13"/>
  <c r="E41" i="13"/>
  <c r="D41" i="13"/>
  <c r="E40" i="13"/>
  <c r="D40" i="13"/>
  <c r="E39" i="13"/>
  <c r="D39" i="13"/>
  <c r="E38" i="13"/>
  <c r="D38" i="13"/>
  <c r="E37" i="13"/>
  <c r="D37" i="13"/>
  <c r="E35" i="13"/>
  <c r="D35" i="13"/>
  <c r="E34" i="13"/>
  <c r="D34" i="13"/>
  <c r="E33" i="13"/>
  <c r="D33" i="13"/>
  <c r="E32" i="13"/>
  <c r="D32" i="13"/>
  <c r="E31" i="13"/>
  <c r="D31" i="13"/>
  <c r="E30" i="13"/>
  <c r="D30" i="13"/>
  <c r="E29" i="13"/>
  <c r="D29" i="13"/>
  <c r="E28" i="13"/>
  <c r="D28" i="13"/>
  <c r="E27" i="13"/>
  <c r="D27" i="13"/>
  <c r="E26" i="13"/>
  <c r="D26" i="13"/>
  <c r="E24" i="13"/>
  <c r="D24" i="13"/>
  <c r="E23" i="13"/>
  <c r="D23" i="13"/>
  <c r="E22" i="13"/>
  <c r="D22" i="13"/>
  <c r="E21" i="13"/>
  <c r="D21" i="13"/>
  <c r="E20" i="13"/>
  <c r="D20" i="13"/>
  <c r="E19" i="13"/>
  <c r="D19" i="13"/>
  <c r="E18" i="13"/>
  <c r="D18" i="13"/>
  <c r="E17" i="13"/>
  <c r="D17" i="13"/>
  <c r="E16" i="13"/>
  <c r="D16" i="13"/>
  <c r="E15" i="13"/>
  <c r="D15" i="13"/>
  <c r="E33" i="16"/>
  <c r="D33" i="16"/>
  <c r="C33" i="16"/>
  <c r="E10" i="13"/>
  <c r="D10" i="13"/>
  <c r="C10" i="13"/>
  <c r="B240" i="16"/>
  <c r="C192" i="16"/>
  <c r="B192" i="16"/>
  <c r="C81" i="16"/>
  <c r="B81" i="16"/>
  <c r="B36" i="16"/>
  <c r="B217" i="13"/>
  <c r="B169" i="13"/>
  <c r="B58" i="13"/>
  <c r="C217" i="13"/>
  <c r="C203" i="13"/>
  <c r="C192" i="13"/>
  <c r="C181" i="13"/>
  <c r="C170" i="13"/>
  <c r="C158" i="13"/>
  <c r="C147" i="13"/>
  <c r="C136" i="13"/>
  <c r="C125" i="13"/>
  <c r="C114" i="13"/>
  <c r="C103" i="13"/>
  <c r="C92" i="13"/>
  <c r="C81" i="13"/>
  <c r="C70" i="13"/>
  <c r="C59" i="13"/>
  <c r="C47" i="13"/>
  <c r="C36" i="13"/>
  <c r="D7" i="23"/>
  <c r="P16" i="16"/>
  <c r="U13" i="23"/>
  <c r="U14" i="23"/>
  <c r="U15" i="23"/>
  <c r="U16" i="23"/>
  <c r="U17" i="23"/>
  <c r="U18" i="23"/>
  <c r="U19" i="23"/>
  <c r="U20" i="23"/>
  <c r="U21" i="23"/>
  <c r="U22" i="23"/>
  <c r="U23" i="23"/>
  <c r="U24" i="23"/>
  <c r="U25" i="23"/>
  <c r="U26" i="23"/>
  <c r="U27" i="23"/>
  <c r="U28" i="23"/>
  <c r="U29" i="23"/>
  <c r="U30" i="23"/>
  <c r="U31" i="23"/>
  <c r="U32" i="23"/>
  <c r="U33" i="23"/>
  <c r="U34" i="23"/>
  <c r="U35" i="23"/>
  <c r="U36" i="23"/>
  <c r="U37" i="23"/>
  <c r="U38" i="23"/>
  <c r="U39" i="23"/>
  <c r="U40" i="23"/>
  <c r="U41" i="23"/>
  <c r="U42" i="23"/>
  <c r="U43" i="23"/>
  <c r="U44" i="23"/>
  <c r="U45" i="23"/>
  <c r="U46" i="23"/>
  <c r="U47" i="23"/>
  <c r="U48" i="23"/>
  <c r="U49" i="23"/>
  <c r="U50" i="23"/>
  <c r="U51" i="23"/>
  <c r="U52" i="23"/>
  <c r="U53" i="23"/>
  <c r="U54" i="23"/>
  <c r="U55" i="23"/>
  <c r="U56" i="23"/>
  <c r="U57" i="23"/>
  <c r="U58" i="23"/>
  <c r="U59" i="23"/>
  <c r="U60" i="23"/>
  <c r="U61" i="23"/>
  <c r="U62" i="23"/>
  <c r="U63" i="23"/>
  <c r="U64" i="23"/>
  <c r="U65" i="23"/>
  <c r="U66" i="23"/>
  <c r="U67" i="23"/>
  <c r="U68" i="23"/>
  <c r="U69" i="23"/>
  <c r="U70" i="23"/>
  <c r="U71" i="23"/>
  <c r="U72" i="23"/>
  <c r="U73" i="23"/>
  <c r="U74" i="23"/>
  <c r="U75" i="23"/>
  <c r="U76" i="23"/>
  <c r="U77" i="23"/>
  <c r="U78" i="23"/>
  <c r="U79" i="23"/>
  <c r="U80" i="23"/>
  <c r="U81" i="23"/>
  <c r="U82" i="23"/>
  <c r="U83" i="23"/>
  <c r="U84" i="23"/>
  <c r="U85" i="23"/>
  <c r="U86" i="23"/>
  <c r="U87" i="23"/>
  <c r="U88" i="23"/>
  <c r="U89" i="23"/>
  <c r="U90" i="23"/>
  <c r="U91" i="23"/>
  <c r="U92" i="23"/>
  <c r="U93" i="23"/>
  <c r="U94" i="23"/>
  <c r="U95" i="23"/>
  <c r="U96" i="23"/>
  <c r="U97" i="23"/>
  <c r="U98" i="23"/>
  <c r="U99" i="23"/>
  <c r="U100" i="23"/>
  <c r="U101" i="23"/>
  <c r="U102" i="23"/>
  <c r="U103" i="23"/>
  <c r="U104" i="23"/>
  <c r="U105" i="23"/>
  <c r="U106" i="23"/>
  <c r="U107" i="23"/>
  <c r="U108" i="23"/>
  <c r="U109" i="23"/>
  <c r="U110" i="23"/>
  <c r="U111" i="23"/>
  <c r="U112" i="23"/>
  <c r="U113" i="23"/>
  <c r="U114" i="23"/>
  <c r="U115" i="23"/>
  <c r="U116" i="23"/>
  <c r="U117" i="23"/>
  <c r="U118" i="23"/>
  <c r="U119" i="23"/>
  <c r="U120" i="23"/>
  <c r="U121" i="23"/>
  <c r="U122" i="23"/>
  <c r="U123" i="23"/>
  <c r="U124" i="23"/>
  <c r="U125" i="23"/>
  <c r="U126" i="23"/>
  <c r="U127" i="23"/>
  <c r="U128" i="23"/>
  <c r="U129" i="23"/>
  <c r="U130" i="23"/>
  <c r="U131" i="23"/>
  <c r="U132" i="23"/>
  <c r="U133" i="23"/>
  <c r="U134" i="23"/>
  <c r="U135" i="23"/>
  <c r="U136" i="23"/>
  <c r="U137" i="23"/>
  <c r="U138" i="23"/>
  <c r="U139" i="23"/>
  <c r="U140" i="23"/>
  <c r="U141" i="23"/>
  <c r="U142" i="23"/>
  <c r="U143" i="23"/>
  <c r="U144" i="23"/>
  <c r="U145" i="23"/>
  <c r="U146" i="23"/>
  <c r="U147" i="23"/>
  <c r="U148" i="23"/>
  <c r="U149" i="23"/>
  <c r="U150" i="23"/>
  <c r="U151" i="23"/>
  <c r="U152" i="23"/>
  <c r="U153" i="23"/>
  <c r="U154" i="23"/>
  <c r="U155" i="23"/>
  <c r="U156" i="23"/>
  <c r="U157" i="23"/>
  <c r="U158" i="23"/>
  <c r="U159" i="23"/>
  <c r="U160" i="23"/>
  <c r="U161" i="23"/>
  <c r="U162" i="23"/>
  <c r="U163" i="23"/>
  <c r="U164" i="23"/>
  <c r="U165" i="23"/>
  <c r="U166" i="23"/>
  <c r="U167" i="23"/>
  <c r="U168" i="23"/>
  <c r="U169" i="23"/>
  <c r="U170" i="23"/>
  <c r="U171" i="23"/>
  <c r="U172" i="23"/>
  <c r="U173" i="23"/>
  <c r="U174" i="23"/>
  <c r="U175" i="23"/>
  <c r="U176" i="23"/>
  <c r="U177" i="23"/>
  <c r="U178" i="23"/>
  <c r="U179" i="23"/>
  <c r="U180" i="23"/>
  <c r="U181" i="23"/>
  <c r="U182" i="23"/>
  <c r="U183" i="23"/>
  <c r="U184" i="23"/>
  <c r="U185" i="23"/>
  <c r="U186" i="23"/>
  <c r="U187" i="23"/>
  <c r="U188" i="23"/>
  <c r="U189" i="23"/>
  <c r="U190" i="23"/>
  <c r="U191" i="23"/>
  <c r="U192" i="23"/>
  <c r="U193" i="23"/>
  <c r="U194" i="23"/>
  <c r="U195" i="23"/>
  <c r="U196" i="23"/>
  <c r="U197" i="23"/>
  <c r="U198" i="23"/>
  <c r="U199" i="23"/>
  <c r="U200" i="23"/>
  <c r="U201" i="23"/>
  <c r="U202" i="23"/>
  <c r="U203" i="23"/>
  <c r="U204" i="23"/>
  <c r="U205" i="23"/>
  <c r="U206" i="23"/>
  <c r="U207" i="23"/>
  <c r="U208" i="23"/>
  <c r="U209" i="23"/>
  <c r="U210" i="23"/>
  <c r="U211" i="23"/>
  <c r="U212" i="23"/>
  <c r="U213" i="23"/>
  <c r="U214" i="23"/>
  <c r="U215" i="23"/>
  <c r="U216" i="23"/>
  <c r="U217" i="23"/>
  <c r="U218" i="23"/>
  <c r="U219" i="23"/>
  <c r="U220" i="23"/>
  <c r="U221" i="23"/>
  <c r="U222" i="23"/>
  <c r="U223" i="23"/>
  <c r="U224" i="23"/>
  <c r="U225" i="23"/>
  <c r="U226" i="23"/>
  <c r="U227" i="23"/>
  <c r="U228" i="23"/>
  <c r="U229" i="23"/>
  <c r="U230" i="23"/>
  <c r="U231" i="23"/>
  <c r="U232" i="23"/>
  <c r="U233" i="23"/>
  <c r="U234" i="23"/>
  <c r="U235" i="23"/>
  <c r="U236" i="23"/>
  <c r="U237" i="23"/>
  <c r="U238" i="23"/>
  <c r="U239" i="23"/>
  <c r="U240" i="23"/>
  <c r="U241" i="23"/>
  <c r="U242" i="23"/>
  <c r="U243" i="23"/>
  <c r="U244" i="23"/>
  <c r="U245" i="23"/>
  <c r="U246" i="23"/>
  <c r="U247" i="23"/>
  <c r="U248" i="23"/>
  <c r="U249" i="23"/>
  <c r="U250" i="23"/>
  <c r="U251" i="23"/>
  <c r="U252" i="23"/>
  <c r="U253" i="23"/>
  <c r="U254" i="23"/>
  <c r="U255" i="23"/>
  <c r="U256" i="23"/>
  <c r="U257" i="23"/>
  <c r="U258" i="23"/>
  <c r="U259" i="23"/>
  <c r="U260" i="23"/>
  <c r="U261" i="23"/>
  <c r="U262" i="23"/>
  <c r="U263" i="23"/>
  <c r="U264" i="23"/>
  <c r="U265" i="23"/>
  <c r="U266" i="23"/>
  <c r="U267" i="23"/>
  <c r="U268" i="23"/>
  <c r="U269" i="23"/>
  <c r="U270" i="23"/>
  <c r="U271" i="23"/>
  <c r="U272" i="23"/>
  <c r="U273" i="23"/>
  <c r="U274" i="23"/>
  <c r="U275" i="23"/>
  <c r="U276" i="23"/>
  <c r="U277" i="23"/>
  <c r="U278" i="23"/>
  <c r="U279" i="23"/>
  <c r="U280" i="23"/>
  <c r="U281" i="23"/>
  <c r="U282" i="23"/>
  <c r="U283" i="23"/>
  <c r="U284" i="23"/>
  <c r="U285" i="23"/>
  <c r="U286" i="23"/>
  <c r="U287" i="23"/>
  <c r="U288" i="23"/>
  <c r="U289" i="23"/>
  <c r="U290" i="23"/>
  <c r="U291" i="23"/>
  <c r="U292" i="23"/>
  <c r="U293" i="23"/>
  <c r="U294" i="23"/>
  <c r="U295" i="23"/>
  <c r="U296" i="23"/>
  <c r="U297" i="23"/>
  <c r="U298" i="23"/>
  <c r="U299" i="23"/>
  <c r="U300" i="23"/>
  <c r="U301" i="23"/>
  <c r="U302" i="23"/>
  <c r="U303" i="23"/>
  <c r="U304" i="23"/>
  <c r="U305" i="23"/>
  <c r="U306" i="23"/>
  <c r="U307" i="23"/>
  <c r="U308" i="23"/>
  <c r="U309" i="23"/>
  <c r="U310" i="23"/>
  <c r="U311" i="23"/>
  <c r="U312" i="23"/>
  <c r="U313" i="23"/>
  <c r="U314" i="23"/>
  <c r="U315" i="23"/>
  <c r="U316" i="23"/>
  <c r="U317" i="23"/>
  <c r="U318" i="23"/>
  <c r="U319" i="23"/>
  <c r="U320" i="23"/>
  <c r="U321" i="23"/>
  <c r="U322" i="23"/>
  <c r="U323" i="23"/>
  <c r="U324" i="23"/>
  <c r="U325" i="23"/>
  <c r="U326" i="23"/>
  <c r="U327" i="23"/>
  <c r="U328" i="23"/>
  <c r="U329" i="23"/>
  <c r="U330" i="23"/>
  <c r="U331" i="23"/>
  <c r="U332" i="23"/>
  <c r="U333" i="23"/>
  <c r="U334" i="23"/>
  <c r="U335" i="23"/>
  <c r="U336" i="23"/>
  <c r="U337" i="23"/>
  <c r="U338" i="23"/>
  <c r="U339" i="23"/>
  <c r="U340" i="23"/>
  <c r="U341" i="23"/>
  <c r="U342" i="23"/>
  <c r="U343" i="23"/>
  <c r="U344" i="23"/>
  <c r="U345" i="23"/>
  <c r="U346" i="23"/>
  <c r="U347" i="23"/>
  <c r="U348" i="23"/>
  <c r="U349" i="23"/>
  <c r="U350" i="23"/>
  <c r="U351" i="23"/>
  <c r="U352" i="23"/>
  <c r="U353" i="23"/>
  <c r="U354" i="23"/>
  <c r="U355" i="23"/>
  <c r="U356" i="23"/>
  <c r="U357" i="23"/>
  <c r="U358" i="23"/>
  <c r="U359" i="23"/>
  <c r="U360" i="23"/>
  <c r="U361" i="23"/>
  <c r="U362" i="23"/>
  <c r="U363" i="23"/>
  <c r="U364" i="23"/>
  <c r="U365" i="23"/>
  <c r="U366" i="23"/>
  <c r="U367" i="23"/>
  <c r="U368" i="23"/>
  <c r="U369" i="23"/>
  <c r="U370" i="23"/>
  <c r="U371" i="23"/>
  <c r="U372" i="23"/>
  <c r="U373" i="23"/>
  <c r="U374" i="23"/>
  <c r="U375" i="23"/>
  <c r="U376" i="23"/>
  <c r="U377" i="23"/>
  <c r="U378" i="23"/>
  <c r="U379" i="23"/>
  <c r="U380" i="23"/>
  <c r="U381" i="23"/>
  <c r="U382" i="23"/>
  <c r="U383" i="23"/>
  <c r="U384" i="23"/>
  <c r="U385" i="23"/>
  <c r="U386" i="23"/>
  <c r="U387" i="23"/>
  <c r="U388" i="23"/>
  <c r="U389" i="23"/>
  <c r="U390" i="23"/>
  <c r="U391" i="23"/>
  <c r="U392" i="23"/>
  <c r="U393" i="23"/>
  <c r="U394" i="23"/>
  <c r="U395" i="23"/>
  <c r="U396" i="23"/>
  <c r="U397" i="23"/>
  <c r="U398" i="23"/>
  <c r="U399" i="23"/>
  <c r="U400" i="23"/>
  <c r="U401" i="23"/>
  <c r="U402" i="23"/>
  <c r="U403" i="23"/>
  <c r="U404" i="23"/>
  <c r="U405" i="23"/>
  <c r="U406" i="23"/>
  <c r="U407" i="23"/>
  <c r="U408" i="23"/>
  <c r="U409" i="23"/>
  <c r="U410" i="23"/>
  <c r="U411" i="23"/>
  <c r="U412" i="23"/>
  <c r="U413" i="23"/>
  <c r="U414" i="23"/>
  <c r="U415" i="23"/>
  <c r="U416" i="23"/>
  <c r="U417" i="23"/>
  <c r="U418" i="23"/>
  <c r="U419" i="23"/>
  <c r="U420" i="23"/>
  <c r="U421" i="23"/>
  <c r="U422" i="23"/>
  <c r="U423" i="23"/>
  <c r="U424" i="23"/>
  <c r="U425" i="23"/>
  <c r="U426" i="23"/>
  <c r="U427" i="23"/>
  <c r="U428" i="23"/>
  <c r="U429" i="23"/>
  <c r="U430" i="23"/>
  <c r="U431" i="23"/>
  <c r="U432" i="23"/>
  <c r="U433" i="23"/>
  <c r="U434" i="23"/>
  <c r="U435" i="23"/>
  <c r="U436" i="23"/>
  <c r="U437" i="23"/>
  <c r="U438" i="23"/>
  <c r="U439" i="23"/>
  <c r="U440" i="23"/>
  <c r="U441" i="23"/>
  <c r="U442" i="23"/>
  <c r="U443" i="23"/>
  <c r="U444" i="23"/>
  <c r="U445" i="23"/>
  <c r="U446" i="23"/>
  <c r="U447" i="23"/>
  <c r="U448" i="23"/>
  <c r="U449" i="23"/>
  <c r="U450" i="23"/>
  <c r="U451" i="23"/>
  <c r="U452" i="23"/>
  <c r="U453" i="23"/>
  <c r="U454" i="23"/>
  <c r="U455" i="23"/>
  <c r="U456" i="23"/>
  <c r="U457" i="23"/>
  <c r="U458" i="23"/>
  <c r="U459" i="23"/>
  <c r="U460" i="23"/>
  <c r="U461" i="23"/>
  <c r="U462" i="23"/>
  <c r="U463" i="23"/>
  <c r="U464" i="23"/>
  <c r="U465" i="23"/>
  <c r="U466" i="23"/>
  <c r="U467" i="23"/>
  <c r="U468" i="23"/>
  <c r="U469" i="23"/>
  <c r="U470" i="23"/>
  <c r="U471" i="23"/>
  <c r="U472" i="23"/>
  <c r="U473" i="23"/>
  <c r="U474" i="23"/>
  <c r="U475" i="23"/>
  <c r="U476" i="23"/>
  <c r="U477" i="23"/>
  <c r="U478" i="23"/>
  <c r="U479" i="23"/>
  <c r="U480" i="23"/>
  <c r="U481" i="23"/>
  <c r="U482" i="23"/>
  <c r="U483" i="23"/>
  <c r="U484" i="23"/>
  <c r="U485" i="23"/>
  <c r="U486" i="23"/>
  <c r="U487" i="23"/>
  <c r="U488" i="23"/>
  <c r="U489" i="23"/>
  <c r="U490" i="23"/>
  <c r="U491" i="23"/>
  <c r="U492" i="23"/>
  <c r="U493" i="23"/>
  <c r="U494" i="23"/>
  <c r="U495" i="23"/>
  <c r="U496" i="23"/>
  <c r="U497" i="23"/>
  <c r="U498" i="23"/>
  <c r="U499" i="23"/>
  <c r="U500" i="23"/>
  <c r="U501" i="23"/>
  <c r="U502" i="23"/>
  <c r="U503" i="23"/>
  <c r="U504" i="23"/>
  <c r="U505" i="23"/>
  <c r="U506" i="23"/>
  <c r="U507" i="23"/>
  <c r="U508" i="23"/>
  <c r="U509" i="23"/>
  <c r="U510" i="23"/>
  <c r="U511" i="23"/>
  <c r="U512" i="23"/>
  <c r="U513" i="23"/>
  <c r="U514" i="23"/>
  <c r="U515" i="23"/>
  <c r="U516" i="23"/>
  <c r="U517" i="23"/>
  <c r="U518" i="23"/>
  <c r="U519" i="23"/>
  <c r="U520" i="23"/>
  <c r="U521" i="23"/>
  <c r="U522" i="23"/>
  <c r="U523" i="23"/>
  <c r="U524" i="23"/>
  <c r="U525" i="23"/>
  <c r="U526" i="23"/>
  <c r="U527" i="23"/>
  <c r="U528" i="23"/>
  <c r="U529" i="23"/>
  <c r="U530" i="23"/>
  <c r="U531" i="23"/>
  <c r="U532" i="23"/>
  <c r="U533" i="23"/>
  <c r="U534" i="23"/>
  <c r="U535" i="23"/>
  <c r="U536" i="23"/>
  <c r="U537" i="23"/>
  <c r="U538" i="23"/>
  <c r="U539" i="23"/>
  <c r="U540" i="23"/>
  <c r="U541" i="23"/>
  <c r="U542" i="23"/>
  <c r="U543" i="23"/>
  <c r="U544" i="23"/>
  <c r="U545" i="23"/>
  <c r="U546" i="23"/>
  <c r="U547" i="23"/>
  <c r="U548" i="23"/>
  <c r="U549" i="23"/>
  <c r="U550" i="23"/>
  <c r="U551" i="23"/>
  <c r="U552" i="23"/>
  <c r="U553" i="23"/>
  <c r="U554" i="23"/>
  <c r="U555" i="23"/>
  <c r="U556" i="23"/>
  <c r="U557" i="23"/>
  <c r="U558" i="23"/>
  <c r="U559" i="23"/>
  <c r="U560" i="23"/>
  <c r="U561" i="23"/>
  <c r="U562" i="23"/>
  <c r="U563" i="23"/>
  <c r="U564" i="23"/>
  <c r="U565" i="23"/>
  <c r="U566" i="23"/>
  <c r="U567" i="23"/>
  <c r="U568" i="23"/>
  <c r="U569" i="23"/>
  <c r="U570" i="23"/>
  <c r="U571" i="23"/>
  <c r="U572" i="23"/>
  <c r="U573" i="23"/>
  <c r="U574" i="23"/>
  <c r="U575" i="23"/>
  <c r="U576" i="23"/>
  <c r="U577" i="23"/>
  <c r="U578" i="23"/>
  <c r="U579" i="23"/>
  <c r="U580" i="23"/>
  <c r="U581" i="23"/>
  <c r="U582" i="23"/>
  <c r="U583" i="23"/>
  <c r="U584" i="23"/>
  <c r="U585" i="23"/>
  <c r="U586" i="23"/>
  <c r="U587" i="23"/>
  <c r="U588" i="23"/>
  <c r="U589" i="23"/>
  <c r="U590" i="23"/>
  <c r="U591" i="23"/>
  <c r="U592" i="23"/>
  <c r="U593" i="23"/>
  <c r="U594" i="23"/>
  <c r="U595" i="23"/>
  <c r="U596" i="23"/>
  <c r="U597" i="23"/>
  <c r="U598" i="23"/>
  <c r="U599" i="23"/>
  <c r="U600" i="23"/>
  <c r="U601" i="23"/>
  <c r="U602" i="23"/>
  <c r="U603" i="23"/>
  <c r="U604" i="23"/>
  <c r="U605" i="23"/>
  <c r="U606" i="23"/>
  <c r="U607" i="23"/>
  <c r="U608" i="23"/>
  <c r="U609" i="23"/>
  <c r="U610" i="23"/>
  <c r="U611" i="23"/>
  <c r="U612" i="23"/>
  <c r="U613" i="23"/>
  <c r="U614" i="23"/>
  <c r="U615" i="23"/>
  <c r="U616" i="23"/>
  <c r="U617" i="23"/>
  <c r="U618" i="23"/>
  <c r="U619" i="23"/>
  <c r="U620" i="23"/>
  <c r="U621" i="23"/>
  <c r="U622" i="23"/>
  <c r="U623" i="23"/>
  <c r="U624" i="23"/>
  <c r="U625" i="23"/>
  <c r="U626" i="23"/>
  <c r="U627" i="23"/>
  <c r="U628" i="23"/>
  <c r="U629" i="23"/>
  <c r="U630" i="23"/>
  <c r="U631" i="23"/>
  <c r="U632" i="23"/>
  <c r="U633" i="23"/>
  <c r="U634" i="23"/>
  <c r="U635" i="23"/>
  <c r="U636" i="23"/>
  <c r="U637" i="23"/>
  <c r="U638" i="23"/>
  <c r="U639" i="23"/>
  <c r="U640" i="23"/>
  <c r="U641" i="23"/>
  <c r="U642" i="23"/>
  <c r="U643" i="23"/>
  <c r="U644" i="23"/>
  <c r="U645" i="23"/>
  <c r="U646" i="23"/>
  <c r="U647" i="23"/>
  <c r="U648" i="23"/>
  <c r="U649" i="23"/>
  <c r="U650" i="23"/>
  <c r="U651" i="23"/>
  <c r="U652" i="23"/>
  <c r="U653" i="23"/>
  <c r="U654" i="23"/>
  <c r="U655" i="23"/>
  <c r="U656" i="23"/>
  <c r="U657" i="23"/>
  <c r="U658" i="23"/>
  <c r="U659" i="23"/>
  <c r="U660" i="23"/>
  <c r="U661" i="23"/>
  <c r="U662" i="23"/>
  <c r="U663" i="23"/>
  <c r="U664" i="23"/>
  <c r="U665" i="23"/>
  <c r="U666" i="23"/>
  <c r="U667" i="23"/>
  <c r="U668" i="23"/>
  <c r="U669" i="23"/>
  <c r="U670" i="23"/>
  <c r="U671" i="23"/>
  <c r="U672" i="23"/>
  <c r="U673" i="23"/>
  <c r="U674" i="23"/>
  <c r="U675" i="23"/>
  <c r="U676" i="23"/>
  <c r="U677" i="23"/>
  <c r="U678" i="23"/>
  <c r="U679" i="23"/>
  <c r="U680" i="23"/>
  <c r="U681" i="23"/>
  <c r="U682" i="23"/>
  <c r="U683" i="23"/>
  <c r="U684" i="23"/>
  <c r="U685" i="23"/>
  <c r="U686" i="23"/>
  <c r="U687" i="23"/>
  <c r="U688" i="23"/>
  <c r="U689" i="23"/>
  <c r="U690" i="23"/>
  <c r="U691" i="23"/>
  <c r="U692" i="23"/>
  <c r="U693" i="23"/>
  <c r="U694" i="23"/>
  <c r="U695" i="23"/>
  <c r="U696" i="23"/>
  <c r="U697" i="23"/>
  <c r="U698" i="23"/>
  <c r="U699" i="23"/>
  <c r="U700" i="23"/>
  <c r="U701" i="23"/>
  <c r="U702" i="23"/>
  <c r="U703" i="23"/>
  <c r="U704" i="23"/>
  <c r="U705" i="23"/>
  <c r="U706" i="23"/>
  <c r="U707" i="23"/>
  <c r="U708" i="23"/>
  <c r="U709" i="23"/>
  <c r="U710" i="23"/>
  <c r="U711" i="23"/>
  <c r="U712" i="23"/>
  <c r="U713" i="23"/>
  <c r="U714" i="23"/>
  <c r="U715" i="23"/>
  <c r="U716" i="23"/>
  <c r="U717" i="23"/>
  <c r="U718" i="23"/>
  <c r="U719" i="23"/>
  <c r="U720" i="23"/>
  <c r="U721" i="23"/>
  <c r="U722" i="23"/>
  <c r="U723" i="23"/>
  <c r="U724" i="23"/>
  <c r="U725" i="23"/>
  <c r="U726" i="23"/>
  <c r="U727" i="23"/>
  <c r="U728" i="23"/>
  <c r="U729" i="23"/>
  <c r="U730" i="23"/>
  <c r="U731" i="23"/>
  <c r="U732" i="23"/>
  <c r="U733" i="23"/>
  <c r="U734" i="23"/>
  <c r="U735" i="23"/>
  <c r="U736" i="23"/>
  <c r="U737" i="23"/>
  <c r="U738" i="23"/>
  <c r="U739" i="23"/>
  <c r="U740" i="23"/>
  <c r="U741" i="23"/>
  <c r="U742" i="23"/>
  <c r="U743" i="23"/>
  <c r="U744" i="23"/>
  <c r="U745" i="23"/>
  <c r="U746" i="23"/>
  <c r="U747" i="23"/>
  <c r="U748" i="23"/>
  <c r="U749" i="23"/>
  <c r="U750" i="23"/>
  <c r="U751" i="23"/>
  <c r="U752" i="23"/>
  <c r="U753" i="23"/>
  <c r="U754" i="23"/>
  <c r="U755" i="23"/>
  <c r="U756" i="23"/>
  <c r="U757" i="23"/>
  <c r="U758" i="23"/>
  <c r="U759" i="23"/>
  <c r="U760" i="23"/>
  <c r="U761" i="23"/>
  <c r="U762" i="23"/>
  <c r="U763" i="23"/>
  <c r="U764" i="23"/>
  <c r="U765" i="23"/>
  <c r="U766" i="23"/>
  <c r="U767" i="23"/>
  <c r="U768" i="23"/>
  <c r="U769" i="23"/>
  <c r="U770" i="23"/>
  <c r="U771" i="23"/>
  <c r="U772" i="23"/>
  <c r="U773" i="23"/>
  <c r="U774" i="23"/>
  <c r="U775" i="23"/>
  <c r="U776" i="23"/>
  <c r="U777" i="23"/>
  <c r="U778" i="23"/>
  <c r="U779" i="23"/>
  <c r="U780" i="23"/>
  <c r="U781" i="23"/>
  <c r="U782" i="23"/>
  <c r="U783" i="23"/>
  <c r="U784" i="23"/>
  <c r="U785" i="23"/>
  <c r="U786" i="23"/>
  <c r="U787" i="23"/>
  <c r="U788" i="23"/>
  <c r="U789" i="23"/>
  <c r="U790" i="23"/>
  <c r="U791" i="23"/>
  <c r="U792" i="23"/>
  <c r="U793" i="23"/>
  <c r="U794" i="23"/>
  <c r="U795" i="23"/>
  <c r="U796" i="23"/>
  <c r="U797" i="23"/>
  <c r="U798" i="23"/>
  <c r="U799" i="23"/>
  <c r="U800" i="23"/>
  <c r="U801" i="23"/>
  <c r="U802" i="23"/>
  <c r="U803" i="23"/>
  <c r="U804" i="23"/>
  <c r="U805" i="23"/>
  <c r="U806" i="23"/>
  <c r="U807" i="23"/>
  <c r="U808" i="23"/>
  <c r="U809" i="23"/>
  <c r="U810" i="23"/>
  <c r="U811" i="23"/>
  <c r="U812" i="23"/>
  <c r="U813" i="23"/>
  <c r="U814" i="23"/>
  <c r="U815" i="23"/>
  <c r="U816" i="23"/>
  <c r="U817" i="23"/>
  <c r="U818" i="23"/>
  <c r="U819" i="23"/>
  <c r="U820" i="23"/>
  <c r="U821" i="23"/>
  <c r="U822" i="23"/>
  <c r="U823" i="23"/>
  <c r="U824" i="23"/>
  <c r="U825" i="23"/>
  <c r="U826" i="23"/>
  <c r="U827" i="23"/>
  <c r="U828" i="23"/>
  <c r="U829" i="23"/>
  <c r="U830" i="23"/>
  <c r="U831" i="23"/>
  <c r="U832" i="23"/>
  <c r="U833" i="23"/>
  <c r="U834" i="23"/>
  <c r="U835" i="23"/>
  <c r="U836" i="23"/>
  <c r="U837" i="23"/>
  <c r="U838" i="23"/>
  <c r="U839" i="23"/>
  <c r="U840" i="23"/>
  <c r="U841" i="23"/>
  <c r="U842" i="23"/>
  <c r="U843" i="23"/>
  <c r="U844" i="23"/>
  <c r="U845" i="23"/>
  <c r="U846" i="23"/>
  <c r="U847" i="23"/>
  <c r="U848" i="23"/>
  <c r="U849" i="23"/>
  <c r="U850" i="23"/>
  <c r="U851" i="23"/>
  <c r="U852" i="23"/>
  <c r="U853" i="23"/>
  <c r="U854" i="23"/>
  <c r="U855" i="23"/>
  <c r="U856" i="23"/>
  <c r="U857" i="23"/>
  <c r="U858" i="23"/>
  <c r="U859" i="23"/>
  <c r="U860" i="23"/>
  <c r="U861" i="23"/>
  <c r="U862" i="23"/>
  <c r="U863" i="23"/>
  <c r="U864" i="23"/>
  <c r="U865" i="23"/>
  <c r="U866" i="23"/>
  <c r="U867" i="23"/>
  <c r="U868" i="23"/>
  <c r="U869" i="23"/>
  <c r="U870" i="23"/>
  <c r="U871" i="23"/>
  <c r="U872" i="23"/>
  <c r="U873" i="23"/>
  <c r="U874" i="23"/>
  <c r="U875" i="23"/>
  <c r="U876" i="23"/>
  <c r="U877" i="23"/>
  <c r="U878" i="23"/>
  <c r="U879" i="23"/>
  <c r="U880" i="23"/>
  <c r="U881" i="23"/>
  <c r="U882" i="23"/>
  <c r="U883" i="23"/>
  <c r="U884" i="23"/>
  <c r="U885" i="23"/>
  <c r="U886" i="23"/>
  <c r="U887" i="23"/>
  <c r="U888" i="23"/>
  <c r="U889" i="23"/>
  <c r="U890" i="23"/>
  <c r="U891" i="23"/>
  <c r="U892" i="23"/>
  <c r="U893" i="23"/>
  <c r="U894" i="23"/>
  <c r="U895" i="23"/>
  <c r="U896" i="23"/>
  <c r="U897" i="23"/>
  <c r="U898" i="23"/>
  <c r="U899" i="23"/>
  <c r="U900" i="23"/>
  <c r="U901" i="23"/>
  <c r="U902" i="23"/>
  <c r="U903" i="23"/>
  <c r="U904" i="23"/>
  <c r="U905" i="23"/>
  <c r="U906" i="23"/>
  <c r="U907" i="23"/>
  <c r="U908" i="23"/>
  <c r="U909" i="23"/>
  <c r="U910" i="23"/>
  <c r="U911" i="23"/>
  <c r="U912" i="23"/>
  <c r="U913" i="23"/>
  <c r="U914" i="23"/>
  <c r="U915" i="23"/>
  <c r="U916" i="23"/>
  <c r="U917" i="23"/>
  <c r="U918" i="23"/>
  <c r="U919" i="23"/>
  <c r="U920" i="23"/>
  <c r="U921" i="23"/>
  <c r="U922" i="23"/>
  <c r="U923" i="23"/>
  <c r="U924" i="23"/>
  <c r="U925" i="23"/>
  <c r="U926" i="23"/>
  <c r="U927" i="23"/>
  <c r="U928" i="23"/>
  <c r="U929" i="23"/>
  <c r="U930" i="23"/>
  <c r="U931" i="23"/>
  <c r="U932" i="23"/>
  <c r="U933" i="23"/>
  <c r="U934" i="23"/>
  <c r="U935" i="23"/>
  <c r="U936" i="23"/>
  <c r="U937" i="23"/>
  <c r="U938" i="23"/>
  <c r="U939" i="23"/>
  <c r="U940" i="23"/>
  <c r="U941" i="23"/>
  <c r="U942" i="23"/>
  <c r="U943" i="23"/>
  <c r="U944" i="23"/>
  <c r="U945" i="23"/>
  <c r="U946" i="23"/>
  <c r="U947" i="23"/>
  <c r="U948" i="23"/>
  <c r="U949" i="23"/>
  <c r="U950" i="23"/>
  <c r="U951" i="23"/>
  <c r="U952" i="23"/>
  <c r="U953" i="23"/>
  <c r="U954" i="23"/>
  <c r="U955" i="23"/>
  <c r="U956" i="23"/>
  <c r="U957" i="23"/>
  <c r="U958" i="23"/>
  <c r="U959" i="23"/>
  <c r="U960" i="23"/>
  <c r="U961" i="23"/>
  <c r="U962" i="23"/>
  <c r="U963" i="23"/>
  <c r="U964" i="23"/>
  <c r="U965" i="23"/>
  <c r="U966" i="23"/>
  <c r="U967" i="23"/>
  <c r="U968" i="23"/>
  <c r="U969" i="23"/>
  <c r="U970" i="23"/>
  <c r="U971" i="23"/>
  <c r="U972" i="23"/>
  <c r="U973" i="23"/>
  <c r="U974" i="23"/>
  <c r="U975" i="23"/>
  <c r="U976" i="23"/>
  <c r="U977" i="23"/>
  <c r="U978" i="23"/>
  <c r="U979" i="23"/>
  <c r="U980" i="23"/>
  <c r="U981" i="23"/>
  <c r="U982" i="23"/>
  <c r="U983" i="23"/>
  <c r="U984" i="23"/>
  <c r="U985" i="23"/>
  <c r="U986" i="23"/>
  <c r="U987" i="23"/>
  <c r="U988" i="23"/>
  <c r="U989" i="23"/>
  <c r="U990" i="23"/>
  <c r="U991" i="23"/>
  <c r="U992" i="23"/>
  <c r="U993" i="23"/>
  <c r="U994" i="23"/>
  <c r="U995" i="23"/>
  <c r="U996" i="23"/>
  <c r="U997" i="23"/>
  <c r="U998" i="23"/>
  <c r="U999" i="23"/>
  <c r="U1000" i="23"/>
  <c r="U1001" i="23"/>
  <c r="U1002" i="23"/>
  <c r="U1003" i="23"/>
  <c r="U1004" i="23"/>
  <c r="U1005" i="23"/>
  <c r="U1006" i="23"/>
  <c r="U1007" i="23"/>
  <c r="U1008" i="23"/>
  <c r="U1009" i="23"/>
  <c r="U1010" i="23"/>
  <c r="U1011" i="23"/>
  <c r="U1012" i="23"/>
  <c r="V1012" i="23" s="1"/>
  <c r="U1013" i="23"/>
  <c r="U1014" i="23"/>
  <c r="U1015" i="23"/>
  <c r="U1016" i="23"/>
  <c r="V1016" i="23" s="1"/>
  <c r="U1017" i="23"/>
  <c r="V1017" i="23" s="1"/>
  <c r="U1018" i="23"/>
  <c r="V1018" i="23" s="1"/>
  <c r="U1019" i="23"/>
  <c r="U1020" i="23"/>
  <c r="V1020" i="23" s="1"/>
  <c r="U1021" i="23"/>
  <c r="U1022" i="23"/>
  <c r="U1023" i="23"/>
  <c r="U1024" i="23"/>
  <c r="V1024" i="23" s="1"/>
  <c r="U1025" i="23"/>
  <c r="V1025" i="23" s="1"/>
  <c r="U1026" i="23"/>
  <c r="V1026" i="23" s="1"/>
  <c r="U1027" i="23"/>
  <c r="V1027" i="23" s="1"/>
  <c r="U1028" i="23"/>
  <c r="V1028" i="23" s="1"/>
  <c r="U1029" i="23"/>
  <c r="U1030" i="23"/>
  <c r="U1031" i="23"/>
  <c r="U1032" i="23"/>
  <c r="V1032" i="23" s="1"/>
  <c r="U1033" i="23"/>
  <c r="V1033" i="23" s="1"/>
  <c r="U1034" i="23"/>
  <c r="V1034" i="23" s="1"/>
  <c r="U1035" i="23"/>
  <c r="V1035" i="23" s="1"/>
  <c r="U1036" i="23"/>
  <c r="V1036" i="23" s="1"/>
  <c r="U1037" i="23"/>
  <c r="U1038" i="23"/>
  <c r="U1039" i="23"/>
  <c r="U1040" i="23"/>
  <c r="V1040" i="23" s="1"/>
  <c r="U1041" i="23"/>
  <c r="V1041" i="23" s="1"/>
  <c r="U1042" i="23"/>
  <c r="V1042" i="23" s="1"/>
  <c r="U1043" i="23"/>
  <c r="V1043" i="23" s="1"/>
  <c r="U1044" i="23"/>
  <c r="V1044" i="23" s="1"/>
  <c r="U1045" i="23"/>
  <c r="U1046" i="23"/>
  <c r="U1047" i="23"/>
  <c r="U1048" i="23"/>
  <c r="V1048" i="23" s="1"/>
  <c r="U1049" i="23"/>
  <c r="V1049" i="23" s="1"/>
  <c r="U1050" i="23"/>
  <c r="V1050" i="23" s="1"/>
  <c r="U1051" i="23"/>
  <c r="V1051" i="23" s="1"/>
  <c r="U1052" i="23"/>
  <c r="V1052" i="23" s="1"/>
  <c r="U1053" i="23"/>
  <c r="U1054" i="23"/>
  <c r="U1055" i="23"/>
  <c r="U1056" i="23"/>
  <c r="V1056" i="23" s="1"/>
  <c r="U1057" i="23"/>
  <c r="V1057" i="23" s="1"/>
  <c r="U1058" i="23"/>
  <c r="V1058" i="23" s="1"/>
  <c r="U1059" i="23"/>
  <c r="V1059" i="23" s="1"/>
  <c r="U1060" i="23"/>
  <c r="V1060" i="23" s="1"/>
  <c r="U1061" i="23"/>
  <c r="V1061" i="23" s="1"/>
  <c r="U1062" i="23"/>
  <c r="U1063" i="23"/>
  <c r="U1064" i="23"/>
  <c r="V1064" i="23" s="1"/>
  <c r="U1065" i="23"/>
  <c r="V1065" i="23" s="1"/>
  <c r="U1066" i="23"/>
  <c r="V1066" i="23" s="1"/>
  <c r="U1067" i="23"/>
  <c r="V1067" i="23" s="1"/>
  <c r="U1068" i="23"/>
  <c r="V1068" i="23" s="1"/>
  <c r="U1069" i="23"/>
  <c r="U1070" i="23"/>
  <c r="U1071" i="23"/>
  <c r="U1072" i="23"/>
  <c r="V1072" i="23" s="1"/>
  <c r="U1073" i="23"/>
  <c r="V1073" i="23" s="1"/>
  <c r="U1074" i="23"/>
  <c r="V1074" i="23" s="1"/>
  <c r="U1075" i="23"/>
  <c r="U1076" i="23"/>
  <c r="V1076" i="23" s="1"/>
  <c r="U1077" i="23"/>
  <c r="U1078" i="23"/>
  <c r="U1079" i="23"/>
  <c r="U1080" i="23"/>
  <c r="V1080" i="23" s="1"/>
  <c r="U1081" i="23"/>
  <c r="V1081" i="23" s="1"/>
  <c r="U1082" i="23"/>
  <c r="V1082" i="23" s="1"/>
  <c r="U1083" i="23"/>
  <c r="V1083" i="23" s="1"/>
  <c r="U1084" i="23"/>
  <c r="V1084" i="23" s="1"/>
  <c r="U1085" i="23"/>
  <c r="U1086" i="23"/>
  <c r="U1087" i="23"/>
  <c r="U1088" i="23"/>
  <c r="V1088" i="23" s="1"/>
  <c r="U1089" i="23"/>
  <c r="V1089" i="23" s="1"/>
  <c r="U1090" i="23"/>
  <c r="V1090" i="23" s="1"/>
  <c r="U1091" i="23"/>
  <c r="V1091" i="23" s="1"/>
  <c r="U1092" i="23"/>
  <c r="V1092" i="23" s="1"/>
  <c r="U1093" i="23"/>
  <c r="U1094" i="23"/>
  <c r="U1095" i="23"/>
  <c r="U1096" i="23"/>
  <c r="U1097" i="23"/>
  <c r="V1097" i="23" s="1"/>
  <c r="U1098" i="23"/>
  <c r="V1098" i="23" s="1"/>
  <c r="U1099" i="23"/>
  <c r="V1099" i="23" s="1"/>
  <c r="U1100" i="23"/>
  <c r="V1100" i="23" s="1"/>
  <c r="U1101" i="23"/>
  <c r="U1102" i="23"/>
  <c r="U1103" i="23"/>
  <c r="U1104" i="23"/>
  <c r="V1104" i="23" s="1"/>
  <c r="U1105" i="23"/>
  <c r="V1105" i="23" s="1"/>
  <c r="U1106" i="23"/>
  <c r="V1106" i="23" s="1"/>
  <c r="U1107" i="23"/>
  <c r="V1107" i="23" s="1"/>
  <c r="U1108" i="23"/>
  <c r="V1108" i="23" s="1"/>
  <c r="U1109" i="23"/>
  <c r="U1110" i="23"/>
  <c r="U1111" i="23"/>
  <c r="U1112" i="23"/>
  <c r="V1112" i="23" s="1"/>
  <c r="U1113" i="23"/>
  <c r="V1113" i="23" s="1"/>
  <c r="U1114" i="23"/>
  <c r="V1114" i="23" s="1"/>
  <c r="U1115" i="23"/>
  <c r="V1115" i="23" s="1"/>
  <c r="U1116" i="23"/>
  <c r="V1116" i="23" s="1"/>
  <c r="U1117" i="23"/>
  <c r="U1118" i="23"/>
  <c r="U1119" i="23"/>
  <c r="U1120" i="23"/>
  <c r="V1120" i="23" s="1"/>
  <c r="U1121" i="23"/>
  <c r="U1122" i="23"/>
  <c r="V1122" i="23" s="1"/>
  <c r="U1123" i="23"/>
  <c r="V1123" i="23" s="1"/>
  <c r="U1124" i="23"/>
  <c r="V1124" i="23" s="1"/>
  <c r="U1125" i="23"/>
  <c r="V1125" i="23" s="1"/>
  <c r="U1126" i="23"/>
  <c r="U1127" i="23"/>
  <c r="U1128" i="23"/>
  <c r="U1129" i="23"/>
  <c r="V1129" i="23" s="1"/>
  <c r="U1130" i="23"/>
  <c r="V1130" i="23" s="1"/>
  <c r="U1131" i="23"/>
  <c r="V1131" i="23" s="1"/>
  <c r="U1132" i="23"/>
  <c r="V1132" i="23" s="1"/>
  <c r="U1133" i="23"/>
  <c r="U1134" i="23"/>
  <c r="U1135" i="23"/>
  <c r="U1136" i="23"/>
  <c r="V1136" i="23" s="1"/>
  <c r="U1137" i="23"/>
  <c r="U1138" i="23"/>
  <c r="V1138" i="23" s="1"/>
  <c r="U1139" i="23"/>
  <c r="V1139" i="23" s="1"/>
  <c r="U1140" i="23"/>
  <c r="V1140" i="23" s="1"/>
  <c r="U1141" i="23"/>
  <c r="U1142" i="23"/>
  <c r="U1143" i="23"/>
  <c r="U1144" i="23"/>
  <c r="V1144" i="23" s="1"/>
  <c r="U1145" i="23"/>
  <c r="V1145" i="23" s="1"/>
  <c r="U1146" i="23"/>
  <c r="V1146" i="23" s="1"/>
  <c r="U1147" i="23"/>
  <c r="V1147" i="23" s="1"/>
  <c r="U1148" i="23"/>
  <c r="V1148" i="23" s="1"/>
  <c r="U1149" i="23"/>
  <c r="U1150" i="23"/>
  <c r="U1151" i="23"/>
  <c r="U1152" i="23"/>
  <c r="V1152" i="23" s="1"/>
  <c r="U1153" i="23"/>
  <c r="V1153" i="23" s="1"/>
  <c r="U1154" i="23"/>
  <c r="V1154" i="23" s="1"/>
  <c r="U1155" i="23"/>
  <c r="V1155" i="23" s="1"/>
  <c r="U1156" i="23"/>
  <c r="V1156" i="23" s="1"/>
  <c r="U1157" i="23"/>
  <c r="U1158" i="23"/>
  <c r="U1159" i="23"/>
  <c r="U1160" i="23"/>
  <c r="V1160" i="23" s="1"/>
  <c r="U1161" i="23"/>
  <c r="U1162" i="23"/>
  <c r="V1162" i="23" s="1"/>
  <c r="U1163" i="23"/>
  <c r="V1163" i="23" s="1"/>
  <c r="U1164" i="23"/>
  <c r="V1164" i="23" s="1"/>
  <c r="U1165" i="23"/>
  <c r="U1166" i="23"/>
  <c r="U1167" i="23"/>
  <c r="U1168" i="23"/>
  <c r="U1169" i="23"/>
  <c r="V1169" i="23" s="1"/>
  <c r="U1170" i="23"/>
  <c r="V1170" i="23" s="1"/>
  <c r="U1171" i="23"/>
  <c r="V1171" i="23" s="1"/>
  <c r="U1172" i="23"/>
  <c r="V1172" i="23" s="1"/>
  <c r="U1173" i="23"/>
  <c r="U1174" i="23"/>
  <c r="U1175" i="23"/>
  <c r="U1176" i="23"/>
  <c r="V1176" i="23" s="1"/>
  <c r="U1177" i="23"/>
  <c r="V1177" i="23" s="1"/>
  <c r="U1178" i="23"/>
  <c r="V1178" i="23" s="1"/>
  <c r="U1179" i="23"/>
  <c r="U1180" i="23"/>
  <c r="V1180" i="23" s="1"/>
  <c r="U1181" i="23"/>
  <c r="U1182" i="23"/>
  <c r="U1183" i="23"/>
  <c r="U1184" i="23"/>
  <c r="V1184" i="23" s="1"/>
  <c r="U1185" i="23"/>
  <c r="V1185" i="23" s="1"/>
  <c r="U1186" i="23"/>
  <c r="V1186" i="23" s="1"/>
  <c r="U1187" i="23"/>
  <c r="V1187" i="23" s="1"/>
  <c r="U1188" i="23"/>
  <c r="V1188" i="23" s="1"/>
  <c r="U1189" i="23"/>
  <c r="V1189" i="23" s="1"/>
  <c r="U1190" i="23"/>
  <c r="U1191" i="23"/>
  <c r="U1192" i="23"/>
  <c r="U1193" i="23"/>
  <c r="V1193" i="23" s="1"/>
  <c r="U1194" i="23"/>
  <c r="V1194" i="23" s="1"/>
  <c r="U1195" i="23"/>
  <c r="V1195" i="23" s="1"/>
  <c r="U1196" i="23"/>
  <c r="V1196" i="23" s="1"/>
  <c r="U1197" i="23"/>
  <c r="U1198" i="23"/>
  <c r="U1199" i="23"/>
  <c r="U1200" i="23"/>
  <c r="V1200" i="23" s="1"/>
  <c r="U1201" i="23"/>
  <c r="V1201" i="23" s="1"/>
  <c r="U1202" i="23"/>
  <c r="V1202" i="23" s="1"/>
  <c r="U1203" i="23"/>
  <c r="V1203" i="23" s="1"/>
  <c r="U1204" i="23"/>
  <c r="V1204" i="23" s="1"/>
  <c r="U1205" i="23"/>
  <c r="U1206" i="23"/>
  <c r="U1207" i="23"/>
  <c r="U1208" i="23"/>
  <c r="V1208" i="23" s="1"/>
  <c r="U1209" i="23"/>
  <c r="V1209" i="23" s="1"/>
  <c r="U1210" i="23"/>
  <c r="V1210" i="23" s="1"/>
  <c r="U1211" i="23"/>
  <c r="V1211" i="23" s="1"/>
  <c r="U1212" i="23"/>
  <c r="V1212" i="23" s="1"/>
  <c r="U1213" i="23"/>
  <c r="U1214" i="23"/>
  <c r="U1215" i="23"/>
  <c r="U1216" i="23"/>
  <c r="U1217" i="23"/>
  <c r="U1218" i="23"/>
  <c r="V1218" i="23" s="1"/>
  <c r="U1219" i="23"/>
  <c r="V1219" i="23" s="1"/>
  <c r="U1220" i="23"/>
  <c r="V1220" i="23" s="1"/>
  <c r="U1221" i="23"/>
  <c r="U1222" i="23"/>
  <c r="U1223" i="23"/>
  <c r="U1224" i="23"/>
  <c r="V1224" i="23" s="1"/>
  <c r="U1225" i="23"/>
  <c r="V1225" i="23" s="1"/>
  <c r="U1226" i="23"/>
  <c r="V1226" i="23" s="1"/>
  <c r="U1227" i="23"/>
  <c r="V1227" i="23" s="1"/>
  <c r="U1228" i="23"/>
  <c r="V1228" i="23" s="1"/>
  <c r="U1229" i="23"/>
  <c r="U1230" i="23"/>
  <c r="U1231" i="23"/>
  <c r="U1232" i="23"/>
  <c r="V1232" i="23" s="1"/>
  <c r="U1233" i="23"/>
  <c r="V1233" i="23" s="1"/>
  <c r="U1234" i="23"/>
  <c r="V1234" i="23" s="1"/>
  <c r="U1235" i="23"/>
  <c r="V1235" i="23" s="1"/>
  <c r="U1236" i="23"/>
  <c r="V1236" i="23" s="1"/>
  <c r="U1237" i="23"/>
  <c r="U1238" i="23"/>
  <c r="U1239" i="23"/>
  <c r="U1240" i="23"/>
  <c r="V1240" i="23" s="1"/>
  <c r="U1241" i="23"/>
  <c r="V1241" i="23" s="1"/>
  <c r="U1242" i="23"/>
  <c r="V1242" i="23" s="1"/>
  <c r="U1243" i="23"/>
  <c r="V1243" i="23" s="1"/>
  <c r="U1244" i="23"/>
  <c r="V1244" i="23" s="1"/>
  <c r="U1245" i="23"/>
  <c r="U1246" i="23"/>
  <c r="U1247" i="23"/>
  <c r="U1248" i="23"/>
  <c r="V1248" i="23" s="1"/>
  <c r="U1249" i="23"/>
  <c r="V1249" i="23" s="1"/>
  <c r="U1250" i="23"/>
  <c r="V1250" i="23" s="1"/>
  <c r="U1251" i="23"/>
  <c r="U1252" i="23"/>
  <c r="V1252" i="23" s="1"/>
  <c r="U1253" i="23"/>
  <c r="V1253" i="23" s="1"/>
  <c r="U1254" i="23"/>
  <c r="U1255" i="23"/>
  <c r="U1256" i="23"/>
  <c r="V1256" i="23" s="1"/>
  <c r="U1257" i="23"/>
  <c r="U1258" i="23"/>
  <c r="V1258" i="23" s="1"/>
  <c r="U1259" i="23"/>
  <c r="V1259" i="23" s="1"/>
  <c r="U1260" i="23"/>
  <c r="V1260" i="23" s="1"/>
  <c r="U1261" i="23"/>
  <c r="V1261" i="23" s="1"/>
  <c r="U1262" i="23"/>
  <c r="U1263" i="23"/>
  <c r="U1264" i="23"/>
  <c r="U1265" i="23"/>
  <c r="V1265" i="23" s="1"/>
  <c r="U1266" i="23"/>
  <c r="V1266" i="23" s="1"/>
  <c r="U1267" i="23"/>
  <c r="U1268" i="23"/>
  <c r="V1268" i="23" s="1"/>
  <c r="U1269" i="23"/>
  <c r="U1270" i="23"/>
  <c r="U1271" i="23"/>
  <c r="U1272" i="23"/>
  <c r="V1272" i="23" s="1"/>
  <c r="U1273" i="23"/>
  <c r="V1273" i="23" s="1"/>
  <c r="U1274" i="23"/>
  <c r="V1274" i="23" s="1"/>
  <c r="U1275" i="23"/>
  <c r="V1275" i="23" s="1"/>
  <c r="U1276" i="23"/>
  <c r="V1276" i="23" s="1"/>
  <c r="U1277" i="23"/>
  <c r="U1278" i="23"/>
  <c r="U1279" i="23"/>
  <c r="U1280" i="23"/>
  <c r="V1280" i="23" s="1"/>
  <c r="U1281" i="23"/>
  <c r="V1281" i="23" s="1"/>
  <c r="U1282" i="23"/>
  <c r="V1282" i="23" s="1"/>
  <c r="U1283" i="23"/>
  <c r="V1283" i="23" s="1"/>
  <c r="U1284" i="23"/>
  <c r="V1284" i="23" s="1"/>
  <c r="U1285" i="23"/>
  <c r="U1286" i="23"/>
  <c r="U1287" i="23"/>
  <c r="U1288" i="23"/>
  <c r="U1289" i="23"/>
  <c r="V1289" i="23" s="1"/>
  <c r="U1290" i="23"/>
  <c r="V1290" i="23" s="1"/>
  <c r="U1291" i="23"/>
  <c r="V1291" i="23" s="1"/>
  <c r="U1292" i="23"/>
  <c r="V1292" i="23" s="1"/>
  <c r="U1293" i="23"/>
  <c r="U1294" i="23"/>
  <c r="U1295" i="23"/>
  <c r="U1296" i="23"/>
  <c r="V1296" i="23" s="1"/>
  <c r="U1297" i="23"/>
  <c r="V1297" i="23" s="1"/>
  <c r="U1298" i="23"/>
  <c r="V1298" i="23" s="1"/>
  <c r="U1299" i="23"/>
  <c r="V1299" i="23" s="1"/>
  <c r="U1300" i="23"/>
  <c r="V1300" i="23" s="1"/>
  <c r="U1301" i="23"/>
  <c r="U1302" i="23"/>
  <c r="U1303" i="23"/>
  <c r="U1304" i="23"/>
  <c r="V1304" i="23" s="1"/>
  <c r="U1305" i="23"/>
  <c r="V1305" i="23" s="1"/>
  <c r="U1306" i="23"/>
  <c r="V1306" i="23" s="1"/>
  <c r="U1307" i="23"/>
  <c r="V1307" i="23" s="1"/>
  <c r="U1308" i="23"/>
  <c r="V1308" i="23" s="1"/>
  <c r="U1309" i="23"/>
  <c r="U1310" i="23"/>
  <c r="U1311" i="23"/>
  <c r="U1312" i="23"/>
  <c r="U1313" i="23"/>
  <c r="V1313" i="23" s="1"/>
  <c r="U1314" i="23"/>
  <c r="V1314" i="23" s="1"/>
  <c r="U1315" i="23"/>
  <c r="V1315" i="23" s="1"/>
  <c r="U1316" i="23"/>
  <c r="V1316" i="23" s="1"/>
  <c r="U1317" i="23"/>
  <c r="V1317" i="23" s="1"/>
  <c r="U1318" i="23"/>
  <c r="U1319" i="23"/>
  <c r="U1320" i="23"/>
  <c r="V1320" i="23" s="1"/>
  <c r="U1321" i="23"/>
  <c r="U1322" i="23"/>
  <c r="V1322" i="23" s="1"/>
  <c r="U1323" i="23"/>
  <c r="V1323" i="23" s="1"/>
  <c r="U1324" i="23"/>
  <c r="V1324" i="23" s="1"/>
  <c r="U1325" i="23"/>
  <c r="V1325" i="23" s="1"/>
  <c r="U1326" i="23"/>
  <c r="U1327" i="23"/>
  <c r="U1328" i="23"/>
  <c r="V1328" i="23" s="1"/>
  <c r="U1329" i="23"/>
  <c r="V1329" i="23" s="1"/>
  <c r="U1330" i="23"/>
  <c r="V1330" i="23" s="1"/>
  <c r="U1331" i="23"/>
  <c r="V1331" i="23" s="1"/>
  <c r="U1332" i="23"/>
  <c r="V1332" i="23" s="1"/>
  <c r="U1333" i="23"/>
  <c r="U1334" i="23"/>
  <c r="U1335" i="23"/>
  <c r="U1336" i="23"/>
  <c r="V1336" i="23" s="1"/>
  <c r="U1337" i="23"/>
  <c r="V1337" i="23" s="1"/>
  <c r="U1338" i="23"/>
  <c r="V1338" i="23" s="1"/>
  <c r="U1339" i="23"/>
  <c r="V1339" i="23" s="1"/>
  <c r="U1340" i="23"/>
  <c r="V1340" i="23" s="1"/>
  <c r="U1341" i="23"/>
  <c r="U1342" i="23"/>
  <c r="U1343" i="23"/>
  <c r="U1344" i="23"/>
  <c r="U1345" i="23"/>
  <c r="V1345" i="23" s="1"/>
  <c r="U1346" i="23"/>
  <c r="V1346" i="23" s="1"/>
  <c r="U1347" i="23"/>
  <c r="V1347" i="23" s="1"/>
  <c r="U1348" i="23"/>
  <c r="V1348" i="23" s="1"/>
  <c r="U1349" i="23"/>
  <c r="U1350" i="23"/>
  <c r="U1351" i="23"/>
  <c r="U1352" i="23"/>
  <c r="V1352" i="23" s="1"/>
  <c r="U1353" i="23"/>
  <c r="V1353" i="23" s="1"/>
  <c r="U1354" i="23"/>
  <c r="V1354" i="23" s="1"/>
  <c r="U1355" i="23"/>
  <c r="V1355" i="23" s="1"/>
  <c r="U1356" i="23"/>
  <c r="V1356" i="23" s="1"/>
  <c r="U1357" i="23"/>
  <c r="U1358" i="23"/>
  <c r="U1359" i="23"/>
  <c r="U1360" i="23"/>
  <c r="V1360" i="23" s="1"/>
  <c r="U1361" i="23"/>
  <c r="V1361" i="23" s="1"/>
  <c r="U1362" i="23"/>
  <c r="V1362" i="23" s="1"/>
  <c r="U1363" i="23"/>
  <c r="V1363" i="23" s="1"/>
  <c r="U1364" i="23"/>
  <c r="V1364" i="23" s="1"/>
  <c r="U1365" i="23"/>
  <c r="U1366" i="23"/>
  <c r="U1367" i="23"/>
  <c r="U1368" i="23"/>
  <c r="V1368" i="23" s="1"/>
  <c r="U1369" i="23"/>
  <c r="U1370" i="23"/>
  <c r="V1370" i="23" s="1"/>
  <c r="U1371" i="23"/>
  <c r="U1372" i="23"/>
  <c r="V1372" i="23" s="1"/>
  <c r="U1373" i="23"/>
  <c r="U1374" i="23"/>
  <c r="U1375" i="23"/>
  <c r="U1376" i="23"/>
  <c r="V1376" i="23" s="1"/>
  <c r="U1377" i="23"/>
  <c r="V1377" i="23" s="1"/>
  <c r="U1378" i="23"/>
  <c r="V1378" i="23" s="1"/>
  <c r="U1379" i="23"/>
  <c r="V1379" i="23" s="1"/>
  <c r="U1380" i="23"/>
  <c r="V1380" i="23" s="1"/>
  <c r="U1381" i="23"/>
  <c r="V1381" i="23" s="1"/>
  <c r="U1382" i="23"/>
  <c r="U1383" i="23"/>
  <c r="U1384" i="23"/>
  <c r="U1385" i="23"/>
  <c r="U1386" i="23"/>
  <c r="V1386" i="23" s="1"/>
  <c r="U1387" i="23"/>
  <c r="V1387" i="23" s="1"/>
  <c r="U1388" i="23"/>
  <c r="V1388" i="23" s="1"/>
  <c r="U1389" i="23"/>
  <c r="V1389" i="23" s="1"/>
  <c r="U1390" i="23"/>
  <c r="U1391" i="23"/>
  <c r="U1392" i="23"/>
  <c r="V1392" i="23" s="1"/>
  <c r="U1393" i="23"/>
  <c r="V1393" i="23" s="1"/>
  <c r="U1394" i="23"/>
  <c r="V1394" i="23" s="1"/>
  <c r="U1395" i="23"/>
  <c r="V1395" i="23" s="1"/>
  <c r="U1396" i="23"/>
  <c r="V1396" i="23" s="1"/>
  <c r="U1397" i="23"/>
  <c r="U1398" i="23"/>
  <c r="U1399" i="23"/>
  <c r="U1400" i="23"/>
  <c r="V1400" i="23" s="1"/>
  <c r="U1401" i="23"/>
  <c r="V1401" i="23" s="1"/>
  <c r="U1402" i="23"/>
  <c r="V1402" i="23" s="1"/>
  <c r="U1403" i="23"/>
  <c r="V1403" i="23" s="1"/>
  <c r="U1404" i="23"/>
  <c r="V1404" i="23" s="1"/>
  <c r="U1405" i="23"/>
  <c r="U1406" i="23"/>
  <c r="U1407" i="23"/>
  <c r="U1408" i="23"/>
  <c r="U1409" i="23"/>
  <c r="V1409" i="23" s="1"/>
  <c r="U1410" i="23"/>
  <c r="V1410" i="23" s="1"/>
  <c r="U1411" i="23"/>
  <c r="V1411" i="23" s="1"/>
  <c r="U1412" i="23"/>
  <c r="V1412" i="23" s="1"/>
  <c r="U1413" i="23"/>
  <c r="U1414" i="23"/>
  <c r="U1415" i="23"/>
  <c r="U1416" i="23"/>
  <c r="V1416" i="23" s="1"/>
  <c r="U1417" i="23"/>
  <c r="V1417" i="23" s="1"/>
  <c r="U1418" i="23"/>
  <c r="V1418" i="23" s="1"/>
  <c r="U1419" i="23"/>
  <c r="V1419" i="23" s="1"/>
  <c r="U1420" i="23"/>
  <c r="V1420" i="23" s="1"/>
  <c r="U1421" i="23"/>
  <c r="U1422" i="23"/>
  <c r="U1423" i="23"/>
  <c r="U1424" i="23"/>
  <c r="V1424" i="23" s="1"/>
  <c r="U1425" i="23"/>
  <c r="V1425" i="23" s="1"/>
  <c r="U1426" i="23"/>
  <c r="V1426" i="23" s="1"/>
  <c r="U1427" i="23"/>
  <c r="V1427" i="23" s="1"/>
  <c r="U1428" i="23"/>
  <c r="V1428" i="23" s="1"/>
  <c r="U1429" i="23"/>
  <c r="U1430" i="23"/>
  <c r="U1431" i="23"/>
  <c r="U1432" i="23"/>
  <c r="V1432" i="23" s="1"/>
  <c r="U1433" i="23"/>
  <c r="U1434" i="23"/>
  <c r="V1434" i="23" s="1"/>
  <c r="U1435" i="23"/>
  <c r="V1435" i="23" s="1"/>
  <c r="U1436" i="23"/>
  <c r="V1436" i="23" s="1"/>
  <c r="U1437" i="23"/>
  <c r="U1438" i="23"/>
  <c r="U1439" i="23"/>
  <c r="U1440" i="23"/>
  <c r="V1440" i="23" s="1"/>
  <c r="U1441" i="23"/>
  <c r="V1441" i="23" s="1"/>
  <c r="U1442" i="23"/>
  <c r="V1442" i="23" s="1"/>
  <c r="U1443" i="23"/>
  <c r="V1443" i="23" s="1"/>
  <c r="U1444" i="23"/>
  <c r="V1444" i="23" s="1"/>
  <c r="U1445" i="23"/>
  <c r="V1445" i="23" s="1"/>
  <c r="U1446" i="23"/>
  <c r="U1447" i="23"/>
  <c r="U1448" i="23"/>
  <c r="V1448" i="23" s="1"/>
  <c r="U1449" i="23"/>
  <c r="V1449" i="23" s="1"/>
  <c r="U1450" i="23"/>
  <c r="V1450" i="23" s="1"/>
  <c r="U1451" i="23"/>
  <c r="U1452" i="23"/>
  <c r="V1452" i="23" s="1"/>
  <c r="U1453" i="23"/>
  <c r="V1453" i="23" s="1"/>
  <c r="U1454" i="23"/>
  <c r="U1455" i="23"/>
  <c r="U1456" i="23"/>
  <c r="U1457" i="23"/>
  <c r="V1457" i="23" s="1"/>
  <c r="U1458" i="23"/>
  <c r="V1458" i="23" s="1"/>
  <c r="U1459" i="23"/>
  <c r="V1459" i="23" s="1"/>
  <c r="U1460" i="23"/>
  <c r="V1460" i="23" s="1"/>
  <c r="U1461" i="23"/>
  <c r="U1462" i="23"/>
  <c r="U1463" i="23"/>
  <c r="U1464" i="23"/>
  <c r="V1464" i="23" s="1"/>
  <c r="U1465" i="23"/>
  <c r="V1465" i="23" s="1"/>
  <c r="U1466" i="23"/>
  <c r="V1466" i="23" s="1"/>
  <c r="U1467" i="23"/>
  <c r="V1467" i="23" s="1"/>
  <c r="U1468" i="23"/>
  <c r="V1468" i="23" s="1"/>
  <c r="U1469" i="23"/>
  <c r="U1470" i="23"/>
  <c r="U1471" i="23"/>
  <c r="U1472" i="23"/>
  <c r="V1472" i="23" s="1"/>
  <c r="U1473" i="23"/>
  <c r="V1473" i="23" s="1"/>
  <c r="U1474" i="23"/>
  <c r="V1474" i="23" s="1"/>
  <c r="U1475" i="23"/>
  <c r="V1475" i="23" s="1"/>
  <c r="U1476" i="23"/>
  <c r="V1476" i="23" s="1"/>
  <c r="U1477" i="23"/>
  <c r="U1478" i="23"/>
  <c r="U1479" i="23"/>
  <c r="U1480" i="23"/>
  <c r="U1481" i="23"/>
  <c r="V1481" i="23" s="1"/>
  <c r="U1482" i="23"/>
  <c r="V1482" i="23" s="1"/>
  <c r="U1483" i="23"/>
  <c r="V1483" i="23" s="1"/>
  <c r="U1484" i="23"/>
  <c r="V1484" i="23" s="1"/>
  <c r="U1485" i="23"/>
  <c r="U1486" i="23"/>
  <c r="U1487" i="23"/>
  <c r="U1488" i="23"/>
  <c r="V1488" i="23" s="1"/>
  <c r="U1489" i="23"/>
  <c r="V1489" i="23" s="1"/>
  <c r="U1490" i="23"/>
  <c r="V1490" i="23" s="1"/>
  <c r="U1491" i="23"/>
  <c r="V1491" i="23" s="1"/>
  <c r="U1492" i="23"/>
  <c r="V1492" i="23" s="1"/>
  <c r="U1493" i="23"/>
  <c r="U1494" i="23"/>
  <c r="U1495" i="23"/>
  <c r="U1496" i="23"/>
  <c r="V1496" i="23" s="1"/>
  <c r="U1497" i="23"/>
  <c r="V1497" i="23" s="1"/>
  <c r="U1498" i="23"/>
  <c r="V1498" i="23" s="1"/>
  <c r="U1499" i="23"/>
  <c r="V1499" i="23" s="1"/>
  <c r="U1500" i="23"/>
  <c r="V1500" i="23" s="1"/>
  <c r="U1501" i="23"/>
  <c r="U1502" i="23"/>
  <c r="U1503" i="23"/>
  <c r="U1504" i="23"/>
  <c r="V1504" i="23" s="1"/>
  <c r="U1505" i="23"/>
  <c r="V1505" i="23" s="1"/>
  <c r="U1506" i="23"/>
  <c r="V1506" i="23" s="1"/>
  <c r="U1507" i="23"/>
  <c r="V1507" i="23" s="1"/>
  <c r="U1508" i="23"/>
  <c r="V1508" i="23" s="1"/>
  <c r="U1509" i="23"/>
  <c r="U1510" i="23"/>
  <c r="U1511" i="23"/>
  <c r="U1512" i="23"/>
  <c r="U1513" i="23"/>
  <c r="V1513" i="23" s="1"/>
  <c r="U1514" i="23"/>
  <c r="V1514" i="23" s="1"/>
  <c r="U1515" i="23"/>
  <c r="V1515" i="23" s="1"/>
  <c r="U1516" i="23"/>
  <c r="V1516" i="23" s="1"/>
  <c r="U1517" i="23"/>
  <c r="U1518" i="23"/>
  <c r="U1519" i="23"/>
  <c r="U1520" i="23"/>
  <c r="V1520" i="23" s="1"/>
  <c r="U1521" i="23"/>
  <c r="V1521" i="23" s="1"/>
  <c r="U1522" i="23"/>
  <c r="V1522" i="23" s="1"/>
  <c r="U1523" i="23"/>
  <c r="V1523" i="23" s="1"/>
  <c r="U1524" i="23"/>
  <c r="V1524" i="23" s="1"/>
  <c r="U1525" i="23"/>
  <c r="U1526" i="23"/>
  <c r="U1527" i="23"/>
  <c r="U1528" i="23"/>
  <c r="V1528" i="23" s="1"/>
  <c r="U1529" i="23"/>
  <c r="V1529" i="23" s="1"/>
  <c r="U1530" i="23"/>
  <c r="V1530" i="23" s="1"/>
  <c r="U1531" i="23"/>
  <c r="V1531" i="23" s="1"/>
  <c r="U1532" i="23"/>
  <c r="V1532" i="23" s="1"/>
  <c r="U1533" i="23"/>
  <c r="U1534" i="23"/>
  <c r="U1535" i="23"/>
  <c r="U1536" i="23"/>
  <c r="V1536" i="23" s="1"/>
  <c r="U1537" i="23"/>
  <c r="V1537" i="23" s="1"/>
  <c r="U1538" i="23"/>
  <c r="V1538" i="23" s="1"/>
  <c r="U1539" i="23"/>
  <c r="U1540" i="23"/>
  <c r="V1540" i="23" s="1"/>
  <c r="U1541" i="23"/>
  <c r="U1542" i="23"/>
  <c r="U1543" i="23"/>
  <c r="U1544" i="23"/>
  <c r="V1544" i="23" s="1"/>
  <c r="U1545" i="23"/>
  <c r="U1546" i="23"/>
  <c r="V1546" i="23" s="1"/>
  <c r="U1547" i="23"/>
  <c r="V1547" i="23" s="1"/>
  <c r="U1548" i="23"/>
  <c r="V1548" i="23" s="1"/>
  <c r="U1549" i="23"/>
  <c r="U1550" i="23"/>
  <c r="U1551" i="23"/>
  <c r="U1552" i="23"/>
  <c r="V1552" i="23" s="1"/>
  <c r="U1553" i="23"/>
  <c r="V1553" i="23" s="1"/>
  <c r="U1554" i="23"/>
  <c r="V1554" i="23" s="1"/>
  <c r="U1555" i="23"/>
  <c r="V1555" i="23" s="1"/>
  <c r="U1556" i="23"/>
  <c r="V1556" i="23" s="1"/>
  <c r="U1557" i="23"/>
  <c r="U1558" i="23"/>
  <c r="U1559" i="23"/>
  <c r="U1560" i="23"/>
  <c r="V1560" i="23" s="1"/>
  <c r="U1561" i="23"/>
  <c r="U1562" i="23"/>
  <c r="V1562" i="23" s="1"/>
  <c r="U1563" i="23"/>
  <c r="V1563" i="23" s="1"/>
  <c r="U1564" i="23"/>
  <c r="V1564" i="23" s="1"/>
  <c r="U1565" i="23"/>
  <c r="U1566" i="23"/>
  <c r="U1567" i="23"/>
  <c r="U1568" i="23"/>
  <c r="V1568" i="23" s="1"/>
  <c r="U1569" i="23"/>
  <c r="V1569" i="23" s="1"/>
  <c r="U1570" i="23"/>
  <c r="V1570" i="23" s="1"/>
  <c r="U1571" i="23"/>
  <c r="U1572" i="23"/>
  <c r="V1572" i="23" s="1"/>
  <c r="U1573" i="23"/>
  <c r="U1574" i="23"/>
  <c r="U1575" i="23"/>
  <c r="U1576" i="23"/>
  <c r="V1576" i="23" s="1"/>
  <c r="U1577" i="23"/>
  <c r="U1578" i="23"/>
  <c r="V1578" i="23" s="1"/>
  <c r="U1579" i="23"/>
  <c r="V1579" i="23" s="1"/>
  <c r="U1580" i="23"/>
  <c r="V1580" i="23" s="1"/>
  <c r="U1581" i="23"/>
  <c r="U1582" i="23"/>
  <c r="U1583" i="23"/>
  <c r="U1584" i="23"/>
  <c r="V1584" i="23" s="1"/>
  <c r="U1585" i="23"/>
  <c r="V1585" i="23" s="1"/>
  <c r="U1586" i="23"/>
  <c r="V1586" i="23" s="1"/>
  <c r="U1587" i="23"/>
  <c r="V1587" i="23" s="1"/>
  <c r="U1588" i="23"/>
  <c r="V1588" i="23" s="1"/>
  <c r="U1589" i="23"/>
  <c r="U1590" i="23"/>
  <c r="U1591" i="23"/>
  <c r="U1592" i="23"/>
  <c r="V1592" i="23" s="1"/>
  <c r="U1593" i="23"/>
  <c r="V1593" i="23" s="1"/>
  <c r="U1594" i="23"/>
  <c r="V1594" i="23" s="1"/>
  <c r="U1595" i="23"/>
  <c r="V1595" i="23" s="1"/>
  <c r="U1596" i="23"/>
  <c r="V1596" i="23" s="1"/>
  <c r="U1597" i="23"/>
  <c r="U1598" i="23"/>
  <c r="U1599" i="23"/>
  <c r="U1600" i="23"/>
  <c r="V1600" i="23" s="1"/>
  <c r="U1601" i="23"/>
  <c r="V1601" i="23" s="1"/>
  <c r="U1602" i="23"/>
  <c r="V1602" i="23" s="1"/>
  <c r="U1603" i="23"/>
  <c r="V1603" i="23" s="1"/>
  <c r="U1604" i="23"/>
  <c r="V1604" i="23" s="1"/>
  <c r="U1605" i="23"/>
  <c r="U1606" i="23"/>
  <c r="U1607" i="23"/>
  <c r="U1608" i="23"/>
  <c r="V1608" i="23" s="1"/>
  <c r="U1609" i="23"/>
  <c r="U1610" i="23"/>
  <c r="V1610" i="23" s="1"/>
  <c r="U1611" i="23"/>
  <c r="U1612" i="23"/>
  <c r="V1612" i="23" s="1"/>
  <c r="U1613" i="23"/>
  <c r="U1614" i="23"/>
  <c r="U1615" i="23"/>
  <c r="U1616" i="23"/>
  <c r="V1616" i="23" s="1"/>
  <c r="U1617" i="23"/>
  <c r="V1617" i="23" s="1"/>
  <c r="U1618" i="23"/>
  <c r="V1618" i="23" s="1"/>
  <c r="U1619" i="23"/>
  <c r="V1619" i="23" s="1"/>
  <c r="U1620" i="23"/>
  <c r="V1620" i="23" s="1"/>
  <c r="U1621" i="23"/>
  <c r="U1622" i="23"/>
  <c r="U1623" i="23"/>
  <c r="U1624" i="23"/>
  <c r="V1624" i="23" s="1"/>
  <c r="U1625" i="23"/>
  <c r="V1625" i="23" s="1"/>
  <c r="U1626" i="23"/>
  <c r="V1626" i="23" s="1"/>
  <c r="U1627" i="23"/>
  <c r="V1627" i="23" s="1"/>
  <c r="U1628" i="23"/>
  <c r="V1628" i="23" s="1"/>
  <c r="U1629" i="23"/>
  <c r="U1630" i="23"/>
  <c r="U1631" i="23"/>
  <c r="U1632" i="23"/>
  <c r="V1632" i="23" s="1"/>
  <c r="U1633" i="23"/>
  <c r="V1633" i="23" s="1"/>
  <c r="U1634" i="23"/>
  <c r="V1634" i="23" s="1"/>
  <c r="U1635" i="23"/>
  <c r="V1635" i="23" s="1"/>
  <c r="U1636" i="23"/>
  <c r="V1636" i="23" s="1"/>
  <c r="U1637" i="23"/>
  <c r="U1638" i="23"/>
  <c r="U1639" i="23"/>
  <c r="U1640" i="23"/>
  <c r="V1640" i="23" s="1"/>
  <c r="U1641" i="23"/>
  <c r="V1641" i="23" s="1"/>
  <c r="U1642" i="23"/>
  <c r="V1642" i="23" s="1"/>
  <c r="U1643" i="23"/>
  <c r="V1643" i="23" s="1"/>
  <c r="U1644" i="23"/>
  <c r="V1644" i="23" s="1"/>
  <c r="U1645" i="23"/>
  <c r="U1646" i="23"/>
  <c r="U1647" i="23"/>
  <c r="U1648" i="23"/>
  <c r="U1649" i="23"/>
  <c r="U1650" i="23"/>
  <c r="V1650" i="23" s="1"/>
  <c r="U1651" i="23"/>
  <c r="V1651" i="23" s="1"/>
  <c r="U1652" i="23"/>
  <c r="V1652" i="23" s="1"/>
  <c r="U1653" i="23"/>
  <c r="U1654" i="23"/>
  <c r="U1655" i="23"/>
  <c r="U1656" i="23"/>
  <c r="V1656" i="23" s="1"/>
  <c r="U1657" i="23"/>
  <c r="V1657" i="23" s="1"/>
  <c r="U1658" i="23"/>
  <c r="V1658" i="23" s="1"/>
  <c r="U1659" i="23"/>
  <c r="V1659" i="23" s="1"/>
  <c r="U1660" i="23"/>
  <c r="V1660" i="23" s="1"/>
  <c r="U1661" i="23"/>
  <c r="U1662" i="23"/>
  <c r="U1663" i="23"/>
  <c r="U1664" i="23"/>
  <c r="V1664" i="23" s="1"/>
  <c r="U1665" i="23"/>
  <c r="V1665" i="23" s="1"/>
  <c r="U1666" i="23"/>
  <c r="V1666" i="23" s="1"/>
  <c r="U1667" i="23"/>
  <c r="V1667" i="23" s="1"/>
  <c r="U1668" i="23"/>
  <c r="V1668" i="23" s="1"/>
  <c r="U1669" i="23"/>
  <c r="U1670" i="23"/>
  <c r="U1671" i="23"/>
  <c r="U1672" i="23"/>
  <c r="V1672" i="23" s="1"/>
  <c r="U1673" i="23"/>
  <c r="V1673" i="23" s="1"/>
  <c r="U1674" i="23"/>
  <c r="V1674" i="23" s="1"/>
  <c r="U1675" i="23"/>
  <c r="V1675" i="23" s="1"/>
  <c r="U1676" i="23"/>
  <c r="V1676" i="23" s="1"/>
  <c r="U1677" i="23"/>
  <c r="U1678" i="23"/>
  <c r="U1679" i="23"/>
  <c r="U1680" i="23"/>
  <c r="V1680" i="23" s="1"/>
  <c r="U1681" i="23"/>
  <c r="U1682" i="23"/>
  <c r="V1682" i="23" s="1"/>
  <c r="U1683" i="23"/>
  <c r="V1683" i="23" s="1"/>
  <c r="U1684" i="23"/>
  <c r="V1684" i="23" s="1"/>
  <c r="U1685" i="23"/>
  <c r="U1686" i="23"/>
  <c r="U1687" i="23"/>
  <c r="U1688" i="23"/>
  <c r="V1688" i="23" s="1"/>
  <c r="U1689" i="23"/>
  <c r="V1689" i="23" s="1"/>
  <c r="U1690" i="23"/>
  <c r="V1690" i="23" s="1"/>
  <c r="U1691" i="23"/>
  <c r="V1691" i="23" s="1"/>
  <c r="U1692" i="23"/>
  <c r="V1692" i="23" s="1"/>
  <c r="U1693" i="23"/>
  <c r="U1694" i="23"/>
  <c r="U1695" i="23"/>
  <c r="U1696" i="23"/>
  <c r="V1696" i="23" s="1"/>
  <c r="U1697" i="23"/>
  <c r="V1697" i="23" s="1"/>
  <c r="U1698" i="23"/>
  <c r="V1698" i="23" s="1"/>
  <c r="U1699" i="23"/>
  <c r="V1699" i="23" s="1"/>
  <c r="U1700" i="23"/>
  <c r="V1700" i="23" s="1"/>
  <c r="U1701" i="23"/>
  <c r="U1702" i="23"/>
  <c r="U1703" i="23"/>
  <c r="U1704" i="23"/>
  <c r="V1704" i="23" s="1"/>
  <c r="U1705" i="23"/>
  <c r="V1705" i="23" s="1"/>
  <c r="U1706" i="23"/>
  <c r="V1706" i="23" s="1"/>
  <c r="U1707" i="23"/>
  <c r="V1707" i="23" s="1"/>
  <c r="U1708" i="23"/>
  <c r="V1708" i="23" s="1"/>
  <c r="U1709" i="23"/>
  <c r="U1710" i="23"/>
  <c r="U1711" i="23"/>
  <c r="U1712" i="23"/>
  <c r="V1712" i="23" s="1"/>
  <c r="U1713" i="23"/>
  <c r="V1713" i="23" s="1"/>
  <c r="U1714" i="23"/>
  <c r="V1714" i="23" s="1"/>
  <c r="U1715" i="23"/>
  <c r="V1715" i="23" s="1"/>
  <c r="U1716" i="23"/>
  <c r="V1716" i="23" s="1"/>
  <c r="U1717" i="23"/>
  <c r="U1718" i="23"/>
  <c r="U1719" i="23"/>
  <c r="U1720" i="23"/>
  <c r="V1720" i="23" s="1"/>
  <c r="U1721" i="23"/>
  <c r="V1721" i="23" s="1"/>
  <c r="U1722" i="23"/>
  <c r="V1722" i="23" s="1"/>
  <c r="U1723" i="23"/>
  <c r="U1724" i="23"/>
  <c r="V1724" i="23" s="1"/>
  <c r="U1725" i="23"/>
  <c r="U1726" i="23"/>
  <c r="U1727" i="23"/>
  <c r="U1728" i="23"/>
  <c r="V1728" i="23" s="1"/>
  <c r="U1729" i="23"/>
  <c r="V1729" i="23" s="1"/>
  <c r="U1730" i="23"/>
  <c r="V1730" i="23" s="1"/>
  <c r="U1731" i="23"/>
  <c r="V1731" i="23" s="1"/>
  <c r="U1732" i="23"/>
  <c r="V1732" i="23" s="1"/>
  <c r="U1733" i="23"/>
  <c r="U1734" i="23"/>
  <c r="U1735" i="23"/>
  <c r="U1736" i="23"/>
  <c r="U1737" i="23"/>
  <c r="V1737" i="23" s="1"/>
  <c r="U1738" i="23"/>
  <c r="V1738" i="23" s="1"/>
  <c r="U1739" i="23"/>
  <c r="V1739" i="23" s="1"/>
  <c r="U1740" i="23"/>
  <c r="V1740" i="23" s="1"/>
  <c r="U1741" i="23"/>
  <c r="U1742" i="23"/>
  <c r="U1743" i="23"/>
  <c r="U1744" i="23"/>
  <c r="V1744" i="23" s="1"/>
  <c r="U1745" i="23"/>
  <c r="U1746" i="23"/>
  <c r="V1746" i="23" s="1"/>
  <c r="U1747" i="23"/>
  <c r="V1747" i="23" s="1"/>
  <c r="U1748" i="23"/>
  <c r="V1748" i="23" s="1"/>
  <c r="U1749" i="23"/>
  <c r="U1750" i="23"/>
  <c r="U1751" i="23"/>
  <c r="U1752" i="23"/>
  <c r="V1752" i="23" s="1"/>
  <c r="U1753" i="23"/>
  <c r="V1753" i="23" s="1"/>
  <c r="U1754" i="23"/>
  <c r="V1754" i="23" s="1"/>
  <c r="U1755" i="23"/>
  <c r="V1755" i="23" s="1"/>
  <c r="U1756" i="23"/>
  <c r="V1756" i="23" s="1"/>
  <c r="U1757" i="23"/>
  <c r="U1758" i="23"/>
  <c r="U1759" i="23"/>
  <c r="U1760" i="23"/>
  <c r="V1760" i="23" s="1"/>
  <c r="U1761" i="23"/>
  <c r="U1762" i="23"/>
  <c r="V1762" i="23" s="1"/>
  <c r="U1763" i="23"/>
  <c r="V1763" i="23" s="1"/>
  <c r="U1764" i="23"/>
  <c r="V1764" i="23" s="1"/>
  <c r="U1765" i="23"/>
  <c r="U1766" i="23"/>
  <c r="U1767" i="23"/>
  <c r="U1768" i="23"/>
  <c r="U1769" i="23"/>
  <c r="V1769" i="23" s="1"/>
  <c r="U1770" i="23"/>
  <c r="V1770" i="23" s="1"/>
  <c r="U1771" i="23"/>
  <c r="V1771" i="23" s="1"/>
  <c r="U1772" i="23"/>
  <c r="V1772" i="23" s="1"/>
  <c r="U1773" i="23"/>
  <c r="U1774" i="23"/>
  <c r="U1775" i="23"/>
  <c r="U1776" i="23"/>
  <c r="V1776" i="23" s="1"/>
  <c r="U1777" i="23"/>
  <c r="V1777" i="23" s="1"/>
  <c r="U1778" i="23"/>
  <c r="V1778" i="23" s="1"/>
  <c r="U1779" i="23"/>
  <c r="V1779" i="23" s="1"/>
  <c r="U1780" i="23"/>
  <c r="V1780" i="23" s="1"/>
  <c r="U1781" i="23"/>
  <c r="U1782" i="23"/>
  <c r="U1783" i="23"/>
  <c r="U1784" i="23"/>
  <c r="V1784" i="23" s="1"/>
  <c r="U1785" i="23"/>
  <c r="V1785" i="23" s="1"/>
  <c r="U1786" i="23"/>
  <c r="V1786" i="23" s="1"/>
  <c r="U1787" i="23"/>
  <c r="V1787" i="23" s="1"/>
  <c r="U1788" i="23"/>
  <c r="V1788" i="23" s="1"/>
  <c r="U1789" i="23"/>
  <c r="U1790" i="23"/>
  <c r="U1791" i="23"/>
  <c r="U1792" i="23"/>
  <c r="V1792" i="23" s="1"/>
  <c r="U1793" i="23"/>
  <c r="V1793" i="23" s="1"/>
  <c r="U1794" i="23"/>
  <c r="V1794" i="23" s="1"/>
  <c r="U1795" i="23"/>
  <c r="V1795" i="23" s="1"/>
  <c r="U1796" i="23"/>
  <c r="V1796" i="23" s="1"/>
  <c r="U1797" i="23"/>
  <c r="U1798" i="23"/>
  <c r="U1799" i="23"/>
  <c r="U1800" i="23"/>
  <c r="V1800" i="23" s="1"/>
  <c r="U1801" i="23"/>
  <c r="V1801" i="23" s="1"/>
  <c r="U1802" i="23"/>
  <c r="V1802" i="23" s="1"/>
  <c r="U1803" i="23"/>
  <c r="V1803" i="23" s="1"/>
  <c r="U1804" i="23"/>
  <c r="V1804" i="23" s="1"/>
  <c r="U1805" i="23"/>
  <c r="U1806" i="23"/>
  <c r="U1807" i="23"/>
  <c r="U1808" i="23"/>
  <c r="V1808" i="23" s="1"/>
  <c r="U1809" i="23"/>
  <c r="U1810" i="23"/>
  <c r="V1810" i="23" s="1"/>
  <c r="U1811" i="23"/>
  <c r="V1811" i="23" s="1"/>
  <c r="U1812" i="23"/>
  <c r="V1812" i="23" s="1"/>
  <c r="U1813" i="23"/>
  <c r="U1814" i="23"/>
  <c r="U1815" i="23"/>
  <c r="U1816" i="23"/>
  <c r="V1816" i="23" s="1"/>
  <c r="U1817" i="23"/>
  <c r="V1817" i="23" s="1"/>
  <c r="U1818" i="23"/>
  <c r="V1818" i="23" s="1"/>
  <c r="U1819" i="23"/>
  <c r="V1819" i="23" s="1"/>
  <c r="U1820" i="23"/>
  <c r="V1820" i="23" s="1"/>
  <c r="U1821" i="23"/>
  <c r="U1822" i="23"/>
  <c r="U1823" i="23"/>
  <c r="U1824" i="23"/>
  <c r="V1824" i="23" s="1"/>
  <c r="U1825" i="23"/>
  <c r="V1825" i="23" s="1"/>
  <c r="U1826" i="23"/>
  <c r="V1826" i="23" s="1"/>
  <c r="U1827" i="23"/>
  <c r="V1827" i="23" s="1"/>
  <c r="U1828" i="23"/>
  <c r="V1828" i="23" s="1"/>
  <c r="U1829" i="23"/>
  <c r="U1830" i="23"/>
  <c r="U1831" i="23"/>
  <c r="U1832" i="23"/>
  <c r="V1832" i="23" s="1"/>
  <c r="U1833" i="23"/>
  <c r="V1833" i="23" s="1"/>
  <c r="U1834" i="23"/>
  <c r="V1834" i="23" s="1"/>
  <c r="U1835" i="23"/>
  <c r="V1835" i="23" s="1"/>
  <c r="U1836" i="23"/>
  <c r="V1836" i="23" s="1"/>
  <c r="U1837" i="23"/>
  <c r="U1838" i="23"/>
  <c r="U1839" i="23"/>
  <c r="U1840" i="23"/>
  <c r="V1840" i="23" s="1"/>
  <c r="U1841" i="23"/>
  <c r="V1841" i="23" s="1"/>
  <c r="U1842" i="23"/>
  <c r="V1842" i="23" s="1"/>
  <c r="U1843" i="23"/>
  <c r="V1843" i="23" s="1"/>
  <c r="U1844" i="23"/>
  <c r="V1844" i="23" s="1"/>
  <c r="U1845" i="23"/>
  <c r="U1846" i="23"/>
  <c r="U1847" i="23"/>
  <c r="U1848" i="23"/>
  <c r="V1848" i="23" s="1"/>
  <c r="U1849" i="23"/>
  <c r="V1849" i="23" s="1"/>
  <c r="U1850" i="23"/>
  <c r="V1850" i="23" s="1"/>
  <c r="U1851" i="23"/>
  <c r="V1851" i="23" s="1"/>
  <c r="U1852" i="23"/>
  <c r="V1852" i="23" s="1"/>
  <c r="U1853" i="23"/>
  <c r="U1854" i="23"/>
  <c r="U1855" i="23"/>
  <c r="U1856" i="23"/>
  <c r="V1856" i="23" s="1"/>
  <c r="U1857" i="23"/>
  <c r="V1857" i="23" s="1"/>
  <c r="U1858" i="23"/>
  <c r="V1858" i="23" s="1"/>
  <c r="U1859" i="23"/>
  <c r="V1859" i="23" s="1"/>
  <c r="U1860" i="23"/>
  <c r="V1860" i="23" s="1"/>
  <c r="U1861" i="23"/>
  <c r="U1862" i="23"/>
  <c r="U1863" i="23"/>
  <c r="U1864" i="23"/>
  <c r="U1865" i="23"/>
  <c r="V1865" i="23" s="1"/>
  <c r="U1866" i="23"/>
  <c r="V1866" i="23" s="1"/>
  <c r="U1867" i="23"/>
  <c r="V1867" i="23" s="1"/>
  <c r="U1868" i="23"/>
  <c r="V1868" i="23" s="1"/>
  <c r="U1869" i="23"/>
  <c r="U1870" i="23"/>
  <c r="U1871" i="23"/>
  <c r="U1872" i="23"/>
  <c r="V1872" i="23" s="1"/>
  <c r="U1873" i="23"/>
  <c r="U1874" i="23"/>
  <c r="V1874" i="23" s="1"/>
  <c r="U1875" i="23"/>
  <c r="V1875" i="23" s="1"/>
  <c r="U1876" i="23"/>
  <c r="V1876" i="23" s="1"/>
  <c r="U1877" i="23"/>
  <c r="U1878" i="23"/>
  <c r="U1879" i="23"/>
  <c r="U1880" i="23"/>
  <c r="V1880" i="23" s="1"/>
  <c r="U1881" i="23"/>
  <c r="V1881" i="23" s="1"/>
  <c r="U1882" i="23"/>
  <c r="V1882" i="23" s="1"/>
  <c r="U1883" i="23"/>
  <c r="V1883" i="23" s="1"/>
  <c r="U1884" i="23"/>
  <c r="V1884" i="23" s="1"/>
  <c r="U1885" i="23"/>
  <c r="U1886" i="23"/>
  <c r="U1887" i="23"/>
  <c r="U1888" i="23"/>
  <c r="V1888" i="23" s="1"/>
  <c r="U1889" i="23"/>
  <c r="V1889" i="23" s="1"/>
  <c r="U1890" i="23"/>
  <c r="V1890" i="23" s="1"/>
  <c r="U1891" i="23"/>
  <c r="V1891" i="23" s="1"/>
  <c r="U1892" i="23"/>
  <c r="V1892" i="23" s="1"/>
  <c r="U1893" i="23"/>
  <c r="U1894" i="23"/>
  <c r="U1895" i="23"/>
  <c r="U1896" i="23"/>
  <c r="U1897" i="23"/>
  <c r="V1897" i="23" s="1"/>
  <c r="U1898" i="23"/>
  <c r="V1898" i="23" s="1"/>
  <c r="U1899" i="23"/>
  <c r="U1900" i="23"/>
  <c r="V1900" i="23" s="1"/>
  <c r="U1901" i="23"/>
  <c r="U1902" i="23"/>
  <c r="U1903" i="23"/>
  <c r="U1904" i="23"/>
  <c r="V1904" i="23" s="1"/>
  <c r="U1905" i="23"/>
  <c r="V1905" i="23" s="1"/>
  <c r="U1906" i="23"/>
  <c r="V1906" i="23" s="1"/>
  <c r="U1907" i="23"/>
  <c r="V1907" i="23" s="1"/>
  <c r="U1908" i="23"/>
  <c r="V1908" i="23" s="1"/>
  <c r="U1909" i="23"/>
  <c r="U1910" i="23"/>
  <c r="U1911" i="23"/>
  <c r="U1912" i="23"/>
  <c r="V1912" i="23" s="1"/>
  <c r="U1913" i="23"/>
  <c r="V1913" i="23" s="1"/>
  <c r="U1914" i="23"/>
  <c r="V1914" i="23" s="1"/>
  <c r="U1915" i="23"/>
  <c r="U1916" i="23"/>
  <c r="V1916" i="23" s="1"/>
  <c r="U1917" i="23"/>
  <c r="U1918" i="23"/>
  <c r="U1919" i="23"/>
  <c r="U1920" i="23"/>
  <c r="V1920" i="23" s="1"/>
  <c r="U1921" i="23"/>
  <c r="V1921" i="23" s="1"/>
  <c r="U1922" i="23"/>
  <c r="V1922" i="23" s="1"/>
  <c r="U1923" i="23"/>
  <c r="V1923" i="23" s="1"/>
  <c r="U1924" i="23"/>
  <c r="V1924" i="23" s="1"/>
  <c r="U1925" i="23"/>
  <c r="U1926" i="23"/>
  <c r="U1927" i="23"/>
  <c r="U1928" i="23"/>
  <c r="U1929" i="23"/>
  <c r="V1929" i="23" s="1"/>
  <c r="U1930" i="23"/>
  <c r="V1930" i="23" s="1"/>
  <c r="U1931" i="23"/>
  <c r="V1931" i="23" s="1"/>
  <c r="U1932" i="23"/>
  <c r="V1932" i="23" s="1"/>
  <c r="U1933" i="23"/>
  <c r="U1934" i="23"/>
  <c r="U1935" i="23"/>
  <c r="U1936" i="23"/>
  <c r="V1936" i="23" s="1"/>
  <c r="U1937" i="23"/>
  <c r="V1937" i="23" s="1"/>
  <c r="U1938" i="23"/>
  <c r="V1938" i="23" s="1"/>
  <c r="U1939" i="23"/>
  <c r="V1939" i="23" s="1"/>
  <c r="U1940" i="23"/>
  <c r="V1940" i="23" s="1"/>
  <c r="U1941" i="23"/>
  <c r="U1942" i="23"/>
  <c r="U1943" i="23"/>
  <c r="U1944" i="23"/>
  <c r="V1944" i="23" s="1"/>
  <c r="U1945" i="23"/>
  <c r="V1945" i="23" s="1"/>
  <c r="U1946" i="23"/>
  <c r="V1946" i="23" s="1"/>
  <c r="U1947" i="23"/>
  <c r="V1947" i="23" s="1"/>
  <c r="U1948" i="23"/>
  <c r="V1948" i="23" s="1"/>
  <c r="U1949" i="23"/>
  <c r="U1950" i="23"/>
  <c r="U1951" i="23"/>
  <c r="U1952" i="23"/>
  <c r="V1952" i="23" s="1"/>
  <c r="U1953" i="23"/>
  <c r="V1953" i="23" s="1"/>
  <c r="U1954" i="23"/>
  <c r="V1954" i="23" s="1"/>
  <c r="U1955" i="23"/>
  <c r="V1955" i="23" s="1"/>
  <c r="U1956" i="23"/>
  <c r="V1956" i="23" s="1"/>
  <c r="U1957" i="23"/>
  <c r="U1958" i="23"/>
  <c r="U1959" i="23"/>
  <c r="U1960" i="23"/>
  <c r="V1960" i="23" s="1"/>
  <c r="U1961" i="23"/>
  <c r="V1961" i="23" s="1"/>
  <c r="U1962" i="23"/>
  <c r="V1962" i="23" s="1"/>
  <c r="U1963" i="23"/>
  <c r="V1963" i="23" s="1"/>
  <c r="U1964" i="23"/>
  <c r="V1964" i="23" s="1"/>
  <c r="U1965" i="23"/>
  <c r="U1966" i="23"/>
  <c r="U1967" i="23"/>
  <c r="U1968" i="23"/>
  <c r="U1969" i="23"/>
  <c r="V1969" i="23" s="1"/>
  <c r="U1970" i="23"/>
  <c r="V1970" i="23" s="1"/>
  <c r="U1971" i="23"/>
  <c r="U1972" i="23"/>
  <c r="V1972" i="23" s="1"/>
  <c r="U1973" i="23"/>
  <c r="U1974" i="23"/>
  <c r="U1975" i="23"/>
  <c r="U1976" i="23"/>
  <c r="V1976" i="23" s="1"/>
  <c r="U1977" i="23"/>
  <c r="V1977" i="23" s="1"/>
  <c r="U1978" i="23"/>
  <c r="V1978" i="23" s="1"/>
  <c r="U1979" i="23"/>
  <c r="V1979" i="23" s="1"/>
  <c r="U1980" i="23"/>
  <c r="V1980" i="23" s="1"/>
  <c r="U1981" i="23"/>
  <c r="U1982" i="23"/>
  <c r="U1983" i="23"/>
  <c r="U1984" i="23"/>
  <c r="V1984" i="23" s="1"/>
  <c r="U1985" i="23"/>
  <c r="V1985" i="23" s="1"/>
  <c r="U1986" i="23"/>
  <c r="V1986" i="23" s="1"/>
  <c r="U1987" i="23"/>
  <c r="V1987" i="23" s="1"/>
  <c r="U1988" i="23"/>
  <c r="V1988" i="23" s="1"/>
  <c r="U1989" i="23"/>
  <c r="U1990" i="23"/>
  <c r="U1991" i="23"/>
  <c r="U1992" i="23"/>
  <c r="V1992" i="23" s="1"/>
  <c r="U1993" i="23"/>
  <c r="V1993" i="23" s="1"/>
  <c r="U1994" i="23"/>
  <c r="V1994" i="23" s="1"/>
  <c r="U1995" i="23"/>
  <c r="V1995" i="23" s="1"/>
  <c r="U1996" i="23"/>
  <c r="V1996" i="23" s="1"/>
  <c r="U1997" i="23"/>
  <c r="U1998" i="23"/>
  <c r="U1999" i="23"/>
  <c r="U2000" i="23"/>
  <c r="V2000" i="23" s="1"/>
  <c r="U2001" i="23"/>
  <c r="V2001" i="23" s="1"/>
  <c r="U2002" i="23"/>
  <c r="V2002" i="23" s="1"/>
  <c r="U2003" i="23"/>
  <c r="V2003" i="23" s="1"/>
  <c r="U2004" i="23"/>
  <c r="V2004" i="23" s="1"/>
  <c r="U2005" i="23"/>
  <c r="U2006" i="23"/>
  <c r="U2007" i="23"/>
  <c r="U2008" i="23"/>
  <c r="V2008" i="23" s="1"/>
  <c r="U2009" i="23"/>
  <c r="V2009" i="23" s="1"/>
  <c r="U2010" i="23"/>
  <c r="V2010" i="23" s="1"/>
  <c r="U2011" i="23"/>
  <c r="U2012" i="23"/>
  <c r="V2012" i="23" s="1"/>
  <c r="U2013" i="23"/>
  <c r="U2014" i="23"/>
  <c r="U2015" i="23"/>
  <c r="U2016" i="23"/>
  <c r="V2016" i="23" s="1"/>
  <c r="U2017" i="23"/>
  <c r="V2017" i="23" s="1"/>
  <c r="U2018" i="23"/>
  <c r="V2018" i="23" s="1"/>
  <c r="U2019" i="23"/>
  <c r="V2019" i="23" s="1"/>
  <c r="U2020" i="23"/>
  <c r="V2020" i="23" s="1"/>
  <c r="U2021" i="23"/>
  <c r="U2022" i="23"/>
  <c r="U2023" i="23"/>
  <c r="U2024" i="23"/>
  <c r="U2025" i="23"/>
  <c r="U2026" i="23"/>
  <c r="V2026" i="23" s="1"/>
  <c r="U2027" i="23"/>
  <c r="V2027" i="23" s="1"/>
  <c r="U2028" i="23"/>
  <c r="V2028" i="23" s="1"/>
  <c r="U2029" i="23"/>
  <c r="U2030" i="23"/>
  <c r="U2031" i="23"/>
  <c r="U2032" i="23"/>
  <c r="V2032" i="23" s="1"/>
  <c r="U2033" i="23"/>
  <c r="V2033" i="23" s="1"/>
  <c r="U2034" i="23"/>
  <c r="V2034" i="23" s="1"/>
  <c r="U2035" i="23"/>
  <c r="V2035" i="23" s="1"/>
  <c r="U2036" i="23"/>
  <c r="V2036" i="23" s="1"/>
  <c r="U2037" i="23"/>
  <c r="U2038" i="23"/>
  <c r="U2039" i="23"/>
  <c r="U2040" i="23"/>
  <c r="V2040" i="23" s="1"/>
  <c r="U2041" i="23"/>
  <c r="V2041" i="23" s="1"/>
  <c r="U2042" i="23"/>
  <c r="V2042" i="23" s="1"/>
  <c r="U2043" i="23"/>
  <c r="V2043" i="23" s="1"/>
  <c r="U2044" i="23"/>
  <c r="V2044" i="23" s="1"/>
  <c r="U2045" i="23"/>
  <c r="U2046" i="23"/>
  <c r="U2047" i="23"/>
  <c r="U2048" i="23"/>
  <c r="V2048" i="23" s="1"/>
  <c r="U2049" i="23"/>
  <c r="V2049" i="23" s="1"/>
  <c r="U2050" i="23"/>
  <c r="V2050" i="23" s="1"/>
  <c r="U2051" i="23"/>
  <c r="V2051" i="23" s="1"/>
  <c r="U2052" i="23"/>
  <c r="V2052" i="23" s="1"/>
  <c r="U2053" i="23"/>
  <c r="U2054" i="23"/>
  <c r="U2055" i="23"/>
  <c r="U2056" i="23"/>
  <c r="U2057" i="23"/>
  <c r="U2058" i="23"/>
  <c r="V2058" i="23" s="1"/>
  <c r="U2059" i="23"/>
  <c r="V2059" i="23" s="1"/>
  <c r="U2060" i="23"/>
  <c r="V2060" i="23" s="1"/>
  <c r="U2061" i="23"/>
  <c r="U2062" i="23"/>
  <c r="U2063" i="23"/>
  <c r="U2064" i="23"/>
  <c r="V2064" i="23" s="1"/>
  <c r="U2065" i="23"/>
  <c r="V2065" i="23" s="1"/>
  <c r="U2066" i="23"/>
  <c r="V2066" i="23" s="1"/>
  <c r="U2067" i="23"/>
  <c r="V2067" i="23" s="1"/>
  <c r="U2068" i="23"/>
  <c r="V2068" i="23" s="1"/>
  <c r="U2069" i="23"/>
  <c r="U2070" i="23"/>
  <c r="U2071" i="23"/>
  <c r="U2072" i="23"/>
  <c r="V2072" i="23" s="1"/>
  <c r="U2073" i="23"/>
  <c r="U2074" i="23"/>
  <c r="V2074" i="23" s="1"/>
  <c r="U2075" i="23"/>
  <c r="V2075" i="23" s="1"/>
  <c r="U2076" i="23"/>
  <c r="V2076" i="23" s="1"/>
  <c r="U2077" i="23"/>
  <c r="U2078" i="23"/>
  <c r="U2079" i="23"/>
  <c r="U2080" i="23"/>
  <c r="V2080" i="23" s="1"/>
  <c r="U2081" i="23"/>
  <c r="V2081" i="23" s="1"/>
  <c r="U2082" i="23"/>
  <c r="V2082" i="23" s="1"/>
  <c r="U2083" i="23"/>
  <c r="V2083" i="23" s="1"/>
  <c r="U2084" i="23"/>
  <c r="V2084" i="23" s="1"/>
  <c r="U2085" i="23"/>
  <c r="U2086" i="23"/>
  <c r="U2087" i="23"/>
  <c r="U2088" i="23"/>
  <c r="V2088" i="23" s="1"/>
  <c r="U2089" i="23"/>
  <c r="V2089" i="23" s="1"/>
  <c r="U2090" i="23"/>
  <c r="V2090" i="23" s="1"/>
  <c r="U2091" i="23"/>
  <c r="V2091" i="23" s="1"/>
  <c r="U2092" i="23"/>
  <c r="V2092" i="23" s="1"/>
  <c r="U2093" i="23"/>
  <c r="U2094" i="23"/>
  <c r="U2095" i="23"/>
  <c r="U2096" i="23"/>
  <c r="V2096" i="23" s="1"/>
  <c r="U2097" i="23"/>
  <c r="V2097" i="23" s="1"/>
  <c r="U2098" i="23"/>
  <c r="V2098" i="23" s="1"/>
  <c r="U2099" i="23"/>
  <c r="U2100" i="23"/>
  <c r="V2100" i="23" s="1"/>
  <c r="U2101" i="23"/>
  <c r="U2102" i="23"/>
  <c r="U2103" i="23"/>
  <c r="U2104" i="23"/>
  <c r="V2104" i="23" s="1"/>
  <c r="U2105" i="23"/>
  <c r="V2105" i="23" s="1"/>
  <c r="U2106" i="23"/>
  <c r="V2106" i="23" s="1"/>
  <c r="U2107" i="23"/>
  <c r="V2107" i="23" s="1"/>
  <c r="U2108" i="23"/>
  <c r="V2108" i="23" s="1"/>
  <c r="U2109" i="23"/>
  <c r="U2110" i="23"/>
  <c r="U2111" i="23"/>
  <c r="U2112" i="23"/>
  <c r="V2112" i="23" s="1"/>
  <c r="U2113" i="23"/>
  <c r="V2113" i="23" s="1"/>
  <c r="U2114" i="23"/>
  <c r="V2114" i="23" s="1"/>
  <c r="U2115" i="23"/>
  <c r="V2115" i="23" s="1"/>
  <c r="U2116" i="23"/>
  <c r="V2116" i="23" s="1"/>
  <c r="U2117" i="23"/>
  <c r="U2118" i="23"/>
  <c r="U2119" i="23"/>
  <c r="U2120" i="23"/>
  <c r="V2120" i="23" s="1"/>
  <c r="U2121" i="23"/>
  <c r="U2122" i="23"/>
  <c r="V2122" i="23" s="1"/>
  <c r="U2123" i="23"/>
  <c r="V2123" i="23" s="1"/>
  <c r="U2124" i="23"/>
  <c r="V2124" i="23" s="1"/>
  <c r="U2125" i="23"/>
  <c r="U2126" i="23"/>
  <c r="U2127" i="23"/>
  <c r="U2128" i="23"/>
  <c r="V2128" i="23" s="1"/>
  <c r="U2129" i="23"/>
  <c r="V2129" i="23" s="1"/>
  <c r="U2130" i="23"/>
  <c r="V2130" i="23" s="1"/>
  <c r="U2131" i="23"/>
  <c r="V2131" i="23" s="1"/>
  <c r="U2132" i="23"/>
  <c r="V2132" i="23" s="1"/>
  <c r="U2133" i="23"/>
  <c r="U2134" i="23"/>
  <c r="U2135" i="23"/>
  <c r="U2136" i="23"/>
  <c r="V2136" i="23" s="1"/>
  <c r="U2137" i="23"/>
  <c r="V2137" i="23" s="1"/>
  <c r="U2138" i="23"/>
  <c r="V2138" i="23" s="1"/>
  <c r="U2139" i="23"/>
  <c r="V2139" i="23" s="1"/>
  <c r="U2140" i="23"/>
  <c r="V2140" i="23" s="1"/>
  <c r="U2141" i="23"/>
  <c r="U2142" i="23"/>
  <c r="U2143" i="23"/>
  <c r="U2144" i="23"/>
  <c r="V2144" i="23" s="1"/>
  <c r="U2145" i="23"/>
  <c r="V2145" i="23" s="1"/>
  <c r="U2146" i="23"/>
  <c r="V2146" i="23" s="1"/>
  <c r="U2147" i="23"/>
  <c r="V2147" i="23" s="1"/>
  <c r="U2148" i="23"/>
  <c r="V2148" i="23" s="1"/>
  <c r="U2149" i="23"/>
  <c r="U2150" i="23"/>
  <c r="U2151" i="23"/>
  <c r="U2152" i="23"/>
  <c r="V2152" i="23" s="1"/>
  <c r="U2153" i="23"/>
  <c r="V2153" i="23" s="1"/>
  <c r="U2154" i="23"/>
  <c r="V2154" i="23" s="1"/>
  <c r="U2155" i="23"/>
  <c r="V2155" i="23" s="1"/>
  <c r="U2156" i="23"/>
  <c r="V2156" i="23" s="1"/>
  <c r="U2157" i="23"/>
  <c r="U2158" i="23"/>
  <c r="U2159" i="23"/>
  <c r="U2160" i="23"/>
  <c r="U2161" i="23"/>
  <c r="V2161" i="23" s="1"/>
  <c r="U2162" i="23"/>
  <c r="V2162" i="23" s="1"/>
  <c r="U2163" i="23"/>
  <c r="V2163" i="23" s="1"/>
  <c r="U2164" i="23"/>
  <c r="V2164" i="23" s="1"/>
  <c r="U2165" i="23"/>
  <c r="U2166" i="23"/>
  <c r="U2167" i="23"/>
  <c r="U2168" i="23"/>
  <c r="V2168" i="23" s="1"/>
  <c r="U2169" i="23"/>
  <c r="V2169" i="23" s="1"/>
  <c r="U2170" i="23"/>
  <c r="V2170" i="23" s="1"/>
  <c r="U2171" i="23"/>
  <c r="V2171" i="23" s="1"/>
  <c r="U2172" i="23"/>
  <c r="V2172" i="23" s="1"/>
  <c r="U2173" i="23"/>
  <c r="U2174" i="23"/>
  <c r="U2175" i="23"/>
  <c r="U2176" i="23"/>
  <c r="V2176" i="23" s="1"/>
  <c r="U2177" i="23"/>
  <c r="V2177" i="23" s="1"/>
  <c r="U2178" i="23"/>
  <c r="V2178" i="23" s="1"/>
  <c r="U2179" i="23"/>
  <c r="V2179" i="23" s="1"/>
  <c r="U2180" i="23"/>
  <c r="V2180" i="23" s="1"/>
  <c r="U2181" i="23"/>
  <c r="U2182" i="23"/>
  <c r="U2183" i="23"/>
  <c r="U2184" i="23"/>
  <c r="V2184" i="23" s="1"/>
  <c r="U2185" i="23"/>
  <c r="V2185" i="23" s="1"/>
  <c r="U2186" i="23"/>
  <c r="V2186" i="23" s="1"/>
  <c r="U2187" i="23"/>
  <c r="V2187" i="23" s="1"/>
  <c r="U2188" i="23"/>
  <c r="V2188" i="23" s="1"/>
  <c r="U2189" i="23"/>
  <c r="U2190" i="23"/>
  <c r="U2191" i="23"/>
  <c r="U2192" i="23"/>
  <c r="V2192" i="23" s="1"/>
  <c r="U2193" i="23"/>
  <c r="V2193" i="23" s="1"/>
  <c r="U2194" i="23"/>
  <c r="V2194" i="23" s="1"/>
  <c r="U2195" i="23"/>
  <c r="U2196" i="23"/>
  <c r="V2196" i="23" s="1"/>
  <c r="U2197" i="23"/>
  <c r="U2198" i="23"/>
  <c r="U2199" i="23"/>
  <c r="U2200" i="23"/>
  <c r="V2200" i="23" s="1"/>
  <c r="U2201" i="23"/>
  <c r="V2201" i="23" s="1"/>
  <c r="U2202" i="23"/>
  <c r="V2202" i="23" s="1"/>
  <c r="U2203" i="23"/>
  <c r="V2203" i="23" s="1"/>
  <c r="U2204" i="23"/>
  <c r="V2204" i="23" s="1"/>
  <c r="U2205" i="23"/>
  <c r="U2206" i="23"/>
  <c r="U2207" i="23"/>
  <c r="U2208" i="23"/>
  <c r="V2208" i="23" s="1"/>
  <c r="U2209" i="23"/>
  <c r="V2209" i="23" s="1"/>
  <c r="U2210" i="23"/>
  <c r="V2210" i="23" s="1"/>
  <c r="U2211" i="23"/>
  <c r="U2212" i="23"/>
  <c r="V2212" i="23" s="1"/>
  <c r="U2213" i="23"/>
  <c r="U2214" i="23"/>
  <c r="U2215" i="23"/>
  <c r="U2216" i="23"/>
  <c r="V2216" i="23" s="1"/>
  <c r="U2217" i="23"/>
  <c r="V2217" i="23" s="1"/>
  <c r="U2218" i="23"/>
  <c r="V2218" i="23" s="1"/>
  <c r="U2219" i="23"/>
  <c r="V2219" i="23" s="1"/>
  <c r="U2220" i="23"/>
  <c r="V2220" i="23" s="1"/>
  <c r="U2221" i="23"/>
  <c r="U2222" i="23"/>
  <c r="U2223" i="23"/>
  <c r="U2224" i="23"/>
  <c r="V2224" i="23" s="1"/>
  <c r="U2225" i="23"/>
  <c r="U2226" i="23"/>
  <c r="V2226" i="23" s="1"/>
  <c r="U2227" i="23"/>
  <c r="V2227" i="23" s="1"/>
  <c r="U2228" i="23"/>
  <c r="V2228" i="23" s="1"/>
  <c r="U2229" i="23"/>
  <c r="U2230" i="23"/>
  <c r="U2231" i="23"/>
  <c r="U2232" i="23"/>
  <c r="V2232" i="23" s="1"/>
  <c r="U2233" i="23"/>
  <c r="V2233" i="23" s="1"/>
  <c r="U2234" i="23"/>
  <c r="V2234" i="23" s="1"/>
  <c r="U2235" i="23"/>
  <c r="V2235" i="23" s="1"/>
  <c r="U2236" i="23"/>
  <c r="V2236" i="23" s="1"/>
  <c r="U2237" i="23"/>
  <c r="U2238" i="23"/>
  <c r="U2239" i="23"/>
  <c r="U2240" i="23"/>
  <c r="V2240" i="23" s="1"/>
  <c r="U2241" i="23"/>
  <c r="V2241" i="23" s="1"/>
  <c r="U2242" i="23"/>
  <c r="V2242" i="23" s="1"/>
  <c r="U2243" i="23"/>
  <c r="V2243" i="23" s="1"/>
  <c r="U2244" i="23"/>
  <c r="V2244" i="23" s="1"/>
  <c r="U2245" i="23"/>
  <c r="U2246" i="23"/>
  <c r="U2247" i="23"/>
  <c r="U2248" i="23"/>
  <c r="U2249" i="23"/>
  <c r="V2249" i="23" s="1"/>
  <c r="U2250" i="23"/>
  <c r="V2250" i="23" s="1"/>
  <c r="U2251" i="23"/>
  <c r="V2251" i="23" s="1"/>
  <c r="U2252" i="23"/>
  <c r="V2252" i="23" s="1"/>
  <c r="U2253" i="23"/>
  <c r="U2254" i="23"/>
  <c r="U2255" i="23"/>
  <c r="U2256" i="23"/>
  <c r="V2256" i="23" s="1"/>
  <c r="U2257" i="23"/>
  <c r="U2258" i="23"/>
  <c r="V2258" i="23" s="1"/>
  <c r="U2259" i="23"/>
  <c r="V2259" i="23" s="1"/>
  <c r="U2260" i="23"/>
  <c r="V2260" i="23" s="1"/>
  <c r="U2261" i="23"/>
  <c r="U2262" i="23"/>
  <c r="U2263" i="23"/>
  <c r="U2264" i="23"/>
  <c r="V2264" i="23" s="1"/>
  <c r="U2265" i="23"/>
  <c r="V2265" i="23" s="1"/>
  <c r="U2266" i="23"/>
  <c r="V2266" i="23" s="1"/>
  <c r="U2267" i="23"/>
  <c r="V2267" i="23" s="1"/>
  <c r="U2268" i="23"/>
  <c r="V2268" i="23" s="1"/>
  <c r="U2269" i="23"/>
  <c r="U2270" i="23"/>
  <c r="U2271" i="23"/>
  <c r="U2272" i="23"/>
  <c r="V2272" i="23" s="1"/>
  <c r="U2273" i="23"/>
  <c r="U2274" i="23"/>
  <c r="V2274" i="23" s="1"/>
  <c r="U2275" i="23"/>
  <c r="V2275" i="23" s="1"/>
  <c r="U2276" i="23"/>
  <c r="V2276" i="23" s="1"/>
  <c r="U2277" i="23"/>
  <c r="U2278" i="23"/>
  <c r="U2279" i="23"/>
  <c r="U2280" i="23"/>
  <c r="U2281" i="23"/>
  <c r="V2281" i="23" s="1"/>
  <c r="U2282" i="23"/>
  <c r="V2282" i="23" s="1"/>
  <c r="U2283" i="23"/>
  <c r="V2283" i="23" s="1"/>
  <c r="U2284" i="23"/>
  <c r="V2284" i="23" s="1"/>
  <c r="U2285" i="23"/>
  <c r="U2286" i="23"/>
  <c r="U2287" i="23"/>
  <c r="U2288" i="23"/>
  <c r="V2288" i="23" s="1"/>
  <c r="U2289" i="23"/>
  <c r="V2289" i="23" s="1"/>
  <c r="U2290" i="23"/>
  <c r="V2290" i="23" s="1"/>
  <c r="U2291" i="23"/>
  <c r="V2291" i="23" s="1"/>
  <c r="U2292" i="23"/>
  <c r="V2292" i="23" s="1"/>
  <c r="U2293" i="23"/>
  <c r="U2294" i="23"/>
  <c r="U2295" i="23"/>
  <c r="U2296" i="23"/>
  <c r="V2296" i="23" s="1"/>
  <c r="U2297" i="23"/>
  <c r="V2297" i="23" s="1"/>
  <c r="U2298" i="23"/>
  <c r="V2298" i="23" s="1"/>
  <c r="U2299" i="23"/>
  <c r="V2299" i="23" s="1"/>
  <c r="U2300" i="23"/>
  <c r="V2300" i="23" s="1"/>
  <c r="U2301" i="23"/>
  <c r="U2302" i="23"/>
  <c r="U2303" i="23"/>
  <c r="U2304" i="23"/>
  <c r="V2304" i="23" s="1"/>
  <c r="U2305" i="23"/>
  <c r="V2305" i="23" s="1"/>
  <c r="U2306" i="23"/>
  <c r="V2306" i="23" s="1"/>
  <c r="U2307" i="23"/>
  <c r="V2307" i="23" s="1"/>
  <c r="U2308" i="23"/>
  <c r="V2308" i="23" s="1"/>
  <c r="U2309" i="23"/>
  <c r="U2310" i="23"/>
  <c r="U2311" i="23"/>
  <c r="U2312" i="23"/>
  <c r="V2312" i="23" s="1"/>
  <c r="U2313" i="23"/>
  <c r="V2313" i="23" s="1"/>
  <c r="U2314" i="23"/>
  <c r="V2314" i="23" s="1"/>
  <c r="U2315" i="23"/>
  <c r="V2315" i="23" s="1"/>
  <c r="U2316" i="23"/>
  <c r="V2316" i="23" s="1"/>
  <c r="U2317" i="23"/>
  <c r="U2318" i="23"/>
  <c r="U2319" i="23"/>
  <c r="U2320" i="23"/>
  <c r="V2320" i="23" s="1"/>
  <c r="U2321" i="23"/>
  <c r="U2322" i="23"/>
  <c r="V2322" i="23" s="1"/>
  <c r="U2323" i="23"/>
  <c r="V2323" i="23" s="1"/>
  <c r="U2324" i="23"/>
  <c r="V2324" i="23" s="1"/>
  <c r="U2325" i="23"/>
  <c r="U2326" i="23"/>
  <c r="U2327" i="23"/>
  <c r="U2328" i="23"/>
  <c r="V2328" i="23" s="1"/>
  <c r="U2329" i="23"/>
  <c r="V2329" i="23" s="1"/>
  <c r="U2330" i="23"/>
  <c r="V2330" i="23" s="1"/>
  <c r="U2331" i="23"/>
  <c r="V2331" i="23" s="1"/>
  <c r="U2332" i="23"/>
  <c r="V2332" i="23" s="1"/>
  <c r="U2333" i="23"/>
  <c r="U2334" i="23"/>
  <c r="U2335" i="23"/>
  <c r="U2336" i="23"/>
  <c r="V2336" i="23" s="1"/>
  <c r="U2337" i="23"/>
  <c r="V2337" i="23" s="1"/>
  <c r="U2338" i="23"/>
  <c r="V2338" i="23" s="1"/>
  <c r="U2339" i="23"/>
  <c r="V2339" i="23" s="1"/>
  <c r="U2340" i="23"/>
  <c r="V2340" i="23" s="1"/>
  <c r="U2341" i="23"/>
  <c r="U2342" i="23"/>
  <c r="U2343" i="23"/>
  <c r="U2344" i="23"/>
  <c r="V2344" i="23" s="1"/>
  <c r="U2345" i="23"/>
  <c r="V2345" i="23" s="1"/>
  <c r="U2346" i="23"/>
  <c r="V2346" i="23" s="1"/>
  <c r="U2347" i="23"/>
  <c r="V2347" i="23" s="1"/>
  <c r="U2348" i="23"/>
  <c r="V2348" i="23" s="1"/>
  <c r="U2349" i="23"/>
  <c r="U2350" i="23"/>
  <c r="U2351" i="23"/>
  <c r="U2352" i="23"/>
  <c r="V2352" i="23" s="1"/>
  <c r="U2353" i="23"/>
  <c r="V2353" i="23" s="1"/>
  <c r="U2354" i="23"/>
  <c r="V2354" i="23" s="1"/>
  <c r="U2355" i="23"/>
  <c r="V2355" i="23" s="1"/>
  <c r="U2356" i="23"/>
  <c r="V2356" i="23" s="1"/>
  <c r="U2357" i="23"/>
  <c r="U2358" i="23"/>
  <c r="U2359" i="23"/>
  <c r="U2360" i="23"/>
  <c r="V2360" i="23" s="1"/>
  <c r="U2361" i="23"/>
  <c r="V2361" i="23" s="1"/>
  <c r="U2362" i="23"/>
  <c r="V2362" i="23" s="1"/>
  <c r="U2363" i="23"/>
  <c r="U2364" i="23"/>
  <c r="V2364" i="23" s="1"/>
  <c r="U2365" i="23"/>
  <c r="U2366" i="23"/>
  <c r="U2367" i="23"/>
  <c r="U2368" i="23"/>
  <c r="V2368" i="23" s="1"/>
  <c r="U2369" i="23"/>
  <c r="V2369" i="23" s="1"/>
  <c r="U2370" i="23"/>
  <c r="V2370" i="23" s="1"/>
  <c r="U2371" i="23"/>
  <c r="V2371" i="23" s="1"/>
  <c r="U2372" i="23"/>
  <c r="V2372" i="23" s="1"/>
  <c r="U2373" i="23"/>
  <c r="U2374" i="23"/>
  <c r="U2375" i="23"/>
  <c r="U2376" i="23"/>
  <c r="U2377" i="23"/>
  <c r="V2377" i="23" s="1"/>
  <c r="U2378" i="23"/>
  <c r="V2378" i="23" s="1"/>
  <c r="U2379" i="23"/>
  <c r="U2380" i="23"/>
  <c r="V2380" i="23" s="1"/>
  <c r="U2381" i="23"/>
  <c r="U2382" i="23"/>
  <c r="U2383" i="23"/>
  <c r="U2384" i="23"/>
  <c r="V2384" i="23" s="1"/>
  <c r="U2385" i="23"/>
  <c r="V2385" i="23" s="1"/>
  <c r="U2386" i="23"/>
  <c r="V2386" i="23" s="1"/>
  <c r="U2387" i="23"/>
  <c r="V2387" i="23" s="1"/>
  <c r="U2388" i="23"/>
  <c r="V2388" i="23" s="1"/>
  <c r="U2389" i="23"/>
  <c r="U2390" i="23"/>
  <c r="U2391" i="23"/>
  <c r="U2392" i="23"/>
  <c r="V2392" i="23" s="1"/>
  <c r="U2393" i="23"/>
  <c r="V2393" i="23" s="1"/>
  <c r="U2394" i="23"/>
  <c r="V2394" i="23" s="1"/>
  <c r="U2395" i="23"/>
  <c r="V2395" i="23" s="1"/>
  <c r="U2396" i="23"/>
  <c r="V2396" i="23" s="1"/>
  <c r="U2397" i="23"/>
  <c r="U2398" i="23"/>
  <c r="U2399" i="23"/>
  <c r="U2400" i="23"/>
  <c r="V2400" i="23" s="1"/>
  <c r="U2401" i="23"/>
  <c r="U2402" i="23"/>
  <c r="V2402" i="23" s="1"/>
  <c r="U2403" i="23"/>
  <c r="V2403" i="23" s="1"/>
  <c r="U2404" i="23"/>
  <c r="V2404" i="23" s="1"/>
  <c r="U2405" i="23"/>
  <c r="U2406" i="23"/>
  <c r="U2407" i="23"/>
  <c r="U2408" i="23"/>
  <c r="U2409" i="23"/>
  <c r="V2409" i="23" s="1"/>
  <c r="U2410" i="23"/>
  <c r="V2410" i="23" s="1"/>
  <c r="U2411" i="23"/>
  <c r="V2411" i="23" s="1"/>
  <c r="U2412" i="23"/>
  <c r="V2412" i="23" s="1"/>
  <c r="U2413" i="23"/>
  <c r="U2414" i="23"/>
  <c r="U2415" i="23"/>
  <c r="U2416" i="23"/>
  <c r="V2416" i="23" s="1"/>
  <c r="U2417" i="23"/>
  <c r="V2417" i="23" s="1"/>
  <c r="U2418" i="23"/>
  <c r="V2418" i="23" s="1"/>
  <c r="U2419" i="23"/>
  <c r="V2419" i="23" s="1"/>
  <c r="U2420" i="23"/>
  <c r="V2420" i="23" s="1"/>
  <c r="U2421" i="23"/>
  <c r="U2422" i="23"/>
  <c r="U2423" i="23"/>
  <c r="U2424" i="23"/>
  <c r="V2424" i="23" s="1"/>
  <c r="U2425" i="23"/>
  <c r="V2425" i="23" s="1"/>
  <c r="U2426" i="23"/>
  <c r="V2426" i="23" s="1"/>
  <c r="U2427" i="23"/>
  <c r="V2427" i="23" s="1"/>
  <c r="U2428" i="23"/>
  <c r="V2428" i="23" s="1"/>
  <c r="U2429" i="23"/>
  <c r="U2430" i="23"/>
  <c r="U2431" i="23"/>
  <c r="U2432" i="23"/>
  <c r="V2432" i="23" s="1"/>
  <c r="U2433" i="23"/>
  <c r="V2433" i="23" s="1"/>
  <c r="U2434" i="23"/>
  <c r="V2434" i="23" s="1"/>
  <c r="U2435" i="23"/>
  <c r="V2435" i="23" s="1"/>
  <c r="U2436" i="23"/>
  <c r="V2436" i="23" s="1"/>
  <c r="U2437" i="23"/>
  <c r="U2438" i="23"/>
  <c r="U2439" i="23"/>
  <c r="U2440" i="23"/>
  <c r="V2440" i="23" s="1"/>
  <c r="U2441" i="23"/>
  <c r="V2441" i="23" s="1"/>
  <c r="U2442" i="23"/>
  <c r="V2442" i="23" s="1"/>
  <c r="U2443" i="23"/>
  <c r="V2443" i="23" s="1"/>
  <c r="U2444" i="23"/>
  <c r="V2444" i="23" s="1"/>
  <c r="U2445" i="23"/>
  <c r="U2446" i="23"/>
  <c r="U2447" i="23"/>
  <c r="U2448" i="23"/>
  <c r="V2448" i="23" s="1"/>
  <c r="U2449" i="23"/>
  <c r="V2449" i="23" s="1"/>
  <c r="U2450" i="23"/>
  <c r="V2450" i="23" s="1"/>
  <c r="U2451" i="23"/>
  <c r="V2451" i="23" s="1"/>
  <c r="U2452" i="23"/>
  <c r="V2452" i="23" s="1"/>
  <c r="U2453" i="23"/>
  <c r="U2454" i="23"/>
  <c r="U2455" i="23"/>
  <c r="U2456" i="23"/>
  <c r="V2456" i="23" s="1"/>
  <c r="U2457" i="23"/>
  <c r="V2457" i="23" s="1"/>
  <c r="U2458" i="23"/>
  <c r="V2458" i="23" s="1"/>
  <c r="U2459" i="23"/>
  <c r="U2460" i="23"/>
  <c r="V2460" i="23" s="1"/>
  <c r="U2461" i="23"/>
  <c r="U2462" i="23"/>
  <c r="U2463" i="23"/>
  <c r="U2464" i="23"/>
  <c r="V2464" i="23" s="1"/>
  <c r="U2465" i="23"/>
  <c r="V2465" i="23" s="1"/>
  <c r="U2466" i="23"/>
  <c r="V2466" i="23" s="1"/>
  <c r="U2467" i="23"/>
  <c r="V2467" i="23" s="1"/>
  <c r="U2468" i="23"/>
  <c r="V2468" i="23" s="1"/>
  <c r="U2469" i="23"/>
  <c r="U2470" i="23"/>
  <c r="U2471" i="23"/>
  <c r="U2472" i="23"/>
  <c r="V2472" i="23" s="1"/>
  <c r="U2473" i="23"/>
  <c r="V2473" i="23" s="1"/>
  <c r="U2474" i="23"/>
  <c r="V2474" i="23" s="1"/>
  <c r="U2475" i="23"/>
  <c r="U2476" i="23"/>
  <c r="V2476" i="23" s="1"/>
  <c r="U2477" i="23"/>
  <c r="U2478" i="23"/>
  <c r="U2479" i="23"/>
  <c r="U2480" i="23"/>
  <c r="U2481" i="23"/>
  <c r="V2481" i="23" s="1"/>
  <c r="U2482" i="23"/>
  <c r="V2482" i="23" s="1"/>
  <c r="U2483" i="23"/>
  <c r="V2483" i="23" s="1"/>
  <c r="U2484" i="23"/>
  <c r="V2484" i="23" s="1"/>
  <c r="U2485" i="23"/>
  <c r="U2486" i="23"/>
  <c r="U2487" i="23"/>
  <c r="U2488" i="23"/>
  <c r="V2488" i="23" s="1"/>
  <c r="U2489" i="23"/>
  <c r="V2489" i="23" s="1"/>
  <c r="U2490" i="23"/>
  <c r="V2490" i="23" s="1"/>
  <c r="U2491" i="23"/>
  <c r="V2491" i="23" s="1"/>
  <c r="U2492" i="23"/>
  <c r="V2492" i="23" s="1"/>
  <c r="U2493" i="23"/>
  <c r="U2494" i="23"/>
  <c r="U2495" i="23"/>
  <c r="U2496" i="23"/>
  <c r="V2496" i="23" s="1"/>
  <c r="U2497" i="23"/>
  <c r="V2497" i="23" s="1"/>
  <c r="U2498" i="23"/>
  <c r="V2498" i="23" s="1"/>
  <c r="U2499" i="23"/>
  <c r="V2499" i="23" s="1"/>
  <c r="U2500" i="23"/>
  <c r="V2500" i="23" s="1"/>
  <c r="U2501" i="23"/>
  <c r="U2502" i="23"/>
  <c r="U2503" i="23"/>
  <c r="U2504" i="23"/>
  <c r="V2504" i="23" s="1"/>
  <c r="U2505" i="23"/>
  <c r="V2505" i="23" s="1"/>
  <c r="U2506" i="23"/>
  <c r="V2506" i="23" s="1"/>
  <c r="U2507" i="23"/>
  <c r="U2508" i="23"/>
  <c r="V2508" i="23" s="1"/>
  <c r="U2509" i="23"/>
  <c r="U2510" i="23"/>
  <c r="U2511" i="23"/>
  <c r="U2512" i="23"/>
  <c r="V2512" i="23" s="1"/>
  <c r="U2513" i="23"/>
  <c r="V2513" i="23" s="1"/>
  <c r="U2514" i="23"/>
  <c r="V2514" i="23" s="1"/>
  <c r="U2515" i="23"/>
  <c r="V2515" i="23" s="1"/>
  <c r="U2516" i="23"/>
  <c r="V2516" i="23" s="1"/>
  <c r="U2517" i="23"/>
  <c r="U2518" i="23"/>
  <c r="U2519" i="23"/>
  <c r="U2520" i="23"/>
  <c r="V2520" i="23" s="1"/>
  <c r="U2521" i="23"/>
  <c r="V2521" i="23" s="1"/>
  <c r="U2522" i="23"/>
  <c r="V2522" i="23" s="1"/>
  <c r="U2523" i="23"/>
  <c r="U2524" i="23"/>
  <c r="V2524" i="23" s="1"/>
  <c r="U2525" i="23"/>
  <c r="U2526" i="23"/>
  <c r="U2527" i="23"/>
  <c r="U2528" i="23"/>
  <c r="V2528" i="23" s="1"/>
  <c r="U2529" i="23"/>
  <c r="V2529" i="23" s="1"/>
  <c r="U2530" i="23"/>
  <c r="V2530" i="23" s="1"/>
  <c r="U2531" i="23"/>
  <c r="V2531" i="23" s="1"/>
  <c r="U2532" i="23"/>
  <c r="V2532" i="23" s="1"/>
  <c r="U2533" i="23"/>
  <c r="U2534" i="23"/>
  <c r="U2535" i="23"/>
  <c r="U2536" i="23"/>
  <c r="U2537" i="23"/>
  <c r="V2537" i="23" s="1"/>
  <c r="U2538" i="23"/>
  <c r="V2538" i="23" s="1"/>
  <c r="U2539" i="23"/>
  <c r="V2539" i="23" s="1"/>
  <c r="U2540" i="23"/>
  <c r="V2540" i="23" s="1"/>
  <c r="U2541" i="23"/>
  <c r="U2542" i="23"/>
  <c r="U2543" i="23"/>
  <c r="U2544" i="23"/>
  <c r="V2544" i="23" s="1"/>
  <c r="U2545" i="23"/>
  <c r="V2545" i="23" s="1"/>
  <c r="U2546" i="23"/>
  <c r="V2546" i="23" s="1"/>
  <c r="U2547" i="23"/>
  <c r="V2547" i="23" s="1"/>
  <c r="U2548" i="23"/>
  <c r="V2548" i="23" s="1"/>
  <c r="U2549" i="23"/>
  <c r="U2550" i="23"/>
  <c r="U2551" i="23"/>
  <c r="U2552" i="23"/>
  <c r="V2552" i="23" s="1"/>
  <c r="U2553" i="23"/>
  <c r="V2553" i="23" s="1"/>
  <c r="U2554" i="23"/>
  <c r="V2554" i="23" s="1"/>
  <c r="U2555" i="23"/>
  <c r="V2555" i="23" s="1"/>
  <c r="U2556" i="23"/>
  <c r="V2556" i="23" s="1"/>
  <c r="U2557" i="23"/>
  <c r="U2558" i="23"/>
  <c r="U2559" i="23"/>
  <c r="U2560" i="23"/>
  <c r="V2560" i="23" s="1"/>
  <c r="U2561" i="23"/>
  <c r="V2561" i="23" s="1"/>
  <c r="U2562" i="23"/>
  <c r="V2562" i="23" s="1"/>
  <c r="U2563" i="23"/>
  <c r="V2563" i="23" s="1"/>
  <c r="U2564" i="23"/>
  <c r="V2564" i="23" s="1"/>
  <c r="U2565" i="23"/>
  <c r="U2566" i="23"/>
  <c r="U2567" i="23"/>
  <c r="U2568" i="23"/>
  <c r="V2568" i="23" s="1"/>
  <c r="U2569" i="23"/>
  <c r="V2569" i="23" s="1"/>
  <c r="U2570" i="23"/>
  <c r="V2570" i="23" s="1"/>
  <c r="U2571" i="23"/>
  <c r="V2571" i="23" s="1"/>
  <c r="U2572" i="23"/>
  <c r="V2572" i="23" s="1"/>
  <c r="U2573" i="23"/>
  <c r="U2574" i="23"/>
  <c r="U2575" i="23"/>
  <c r="U2576" i="23"/>
  <c r="V2576" i="23" s="1"/>
  <c r="U2577" i="23"/>
  <c r="U2578" i="23"/>
  <c r="V2578" i="23" s="1"/>
  <c r="U2579" i="23"/>
  <c r="V2579" i="23" s="1"/>
  <c r="U2580" i="23"/>
  <c r="V2580" i="23" s="1"/>
  <c r="U2581" i="23"/>
  <c r="U2582" i="23"/>
  <c r="U2583" i="23"/>
  <c r="U2584" i="23"/>
  <c r="V2584" i="23" s="1"/>
  <c r="U2585" i="23"/>
  <c r="V2585" i="23" s="1"/>
  <c r="U2586" i="23"/>
  <c r="V2586" i="23" s="1"/>
  <c r="U2587" i="23"/>
  <c r="V2587" i="23" s="1"/>
  <c r="U2588" i="23"/>
  <c r="V2588" i="23" s="1"/>
  <c r="U2589" i="23"/>
  <c r="U2590" i="23"/>
  <c r="U2591" i="23"/>
  <c r="U2592" i="23"/>
  <c r="V2592" i="23" s="1"/>
  <c r="U2593" i="23"/>
  <c r="U2594" i="23"/>
  <c r="V2594" i="23" s="1"/>
  <c r="U2595" i="23"/>
  <c r="V2595" i="23" s="1"/>
  <c r="U2596" i="23"/>
  <c r="V2596" i="23" s="1"/>
  <c r="U2597" i="23"/>
  <c r="U2598" i="23"/>
  <c r="U2599" i="23"/>
  <c r="U2600" i="23"/>
  <c r="V2600" i="23" s="1"/>
  <c r="U2601" i="23"/>
  <c r="V2601" i="23" s="1"/>
  <c r="U2602" i="23"/>
  <c r="V2602" i="23" s="1"/>
  <c r="U2603" i="23"/>
  <c r="V2603" i="23" s="1"/>
  <c r="U2604" i="23"/>
  <c r="V2604" i="23" s="1"/>
  <c r="U2605" i="23"/>
  <c r="U2606" i="23"/>
  <c r="U2607" i="23"/>
  <c r="U2608" i="23"/>
  <c r="U2609" i="23"/>
  <c r="V2609" i="23" s="1"/>
  <c r="U2610" i="23"/>
  <c r="V2610" i="23" s="1"/>
  <c r="U2611" i="23"/>
  <c r="V2611" i="23" s="1"/>
  <c r="U2612" i="23"/>
  <c r="V2612" i="23" s="1"/>
  <c r="U2613" i="23"/>
  <c r="U2614" i="23"/>
  <c r="U2615" i="23"/>
  <c r="U2616" i="23"/>
  <c r="V2616" i="23" s="1"/>
  <c r="U2617" i="23"/>
  <c r="V2617" i="23" s="1"/>
  <c r="U2618" i="23"/>
  <c r="V2618" i="23" s="1"/>
  <c r="U2619" i="23"/>
  <c r="V2619" i="23" s="1"/>
  <c r="U2620" i="23"/>
  <c r="V2620" i="23" s="1"/>
  <c r="U2621" i="23"/>
  <c r="U2622" i="23"/>
  <c r="U2623" i="23"/>
  <c r="U2624" i="23"/>
  <c r="V2624" i="23" s="1"/>
  <c r="U2625" i="23"/>
  <c r="U2626" i="23"/>
  <c r="V2626" i="23" s="1"/>
  <c r="U2627" i="23"/>
  <c r="U2628" i="23"/>
  <c r="V2628" i="23" s="1"/>
  <c r="U2629" i="23"/>
  <c r="U2630" i="23"/>
  <c r="U2631" i="23"/>
  <c r="U2632" i="23"/>
  <c r="V2632" i="23" s="1"/>
  <c r="U2633" i="23"/>
  <c r="V2633" i="23" s="1"/>
  <c r="U2634" i="23"/>
  <c r="V2634" i="23" s="1"/>
  <c r="U2635" i="23"/>
  <c r="V2635" i="23" s="1"/>
  <c r="U2636" i="23"/>
  <c r="V2636" i="23" s="1"/>
  <c r="U2637" i="23"/>
  <c r="U2638" i="23"/>
  <c r="U2639" i="23"/>
  <c r="U2640" i="23"/>
  <c r="U2641" i="23"/>
  <c r="V2641" i="23" s="1"/>
  <c r="U2642" i="23"/>
  <c r="V2642" i="23" s="1"/>
  <c r="U2643" i="23"/>
  <c r="V2643" i="23" s="1"/>
  <c r="U2644" i="23"/>
  <c r="V2644" i="23" s="1"/>
  <c r="U2645" i="23"/>
  <c r="U2646" i="23"/>
  <c r="U2647" i="23"/>
  <c r="U2648" i="23"/>
  <c r="V2648" i="23" s="1"/>
  <c r="U2649" i="23"/>
  <c r="V2649" i="23" s="1"/>
  <c r="U2650" i="23"/>
  <c r="V2650" i="23" s="1"/>
  <c r="U2651" i="23"/>
  <c r="V2651" i="23" s="1"/>
  <c r="U2652" i="23"/>
  <c r="V2652" i="23" s="1"/>
  <c r="U2653" i="23"/>
  <c r="U2654" i="23"/>
  <c r="U2655" i="23"/>
  <c r="U2656" i="23"/>
  <c r="V2656" i="23" s="1"/>
  <c r="U2657" i="23"/>
  <c r="V2657" i="23" s="1"/>
  <c r="U2658" i="23"/>
  <c r="V2658" i="23" s="1"/>
  <c r="U2659" i="23"/>
  <c r="U2660" i="23"/>
  <c r="V2660" i="23" s="1"/>
  <c r="U2661" i="23"/>
  <c r="U2662" i="23"/>
  <c r="U2663" i="23"/>
  <c r="U2664" i="23"/>
  <c r="V2664" i="23" s="1"/>
  <c r="U2665" i="23"/>
  <c r="V2665" i="23" s="1"/>
  <c r="U2666" i="23"/>
  <c r="V2666" i="23" s="1"/>
  <c r="U2667" i="23"/>
  <c r="V2667" i="23" s="1"/>
  <c r="U2668" i="23"/>
  <c r="V2668" i="23" s="1"/>
  <c r="U2669" i="23"/>
  <c r="U2670" i="23"/>
  <c r="U2671" i="23"/>
  <c r="U2672" i="23"/>
  <c r="V2672" i="23" s="1"/>
  <c r="U2673" i="23"/>
  <c r="V2673" i="23" s="1"/>
  <c r="U2674" i="23"/>
  <c r="V2674" i="23" s="1"/>
  <c r="U2675" i="23"/>
  <c r="U2676" i="23"/>
  <c r="V2676" i="23" s="1"/>
  <c r="U2677" i="23"/>
  <c r="U2678" i="23"/>
  <c r="U2679" i="23"/>
  <c r="U2680" i="23"/>
  <c r="V2680" i="23" s="1"/>
  <c r="U2681" i="23"/>
  <c r="V2681" i="23" s="1"/>
  <c r="U2682" i="23"/>
  <c r="V2682" i="23" s="1"/>
  <c r="U2683" i="23"/>
  <c r="V2683" i="23" s="1"/>
  <c r="U2684" i="23"/>
  <c r="V2684" i="23" s="1"/>
  <c r="U2685" i="23"/>
  <c r="U2686" i="23"/>
  <c r="U2687" i="23"/>
  <c r="U2688" i="23"/>
  <c r="V2688" i="23" s="1"/>
  <c r="U2689" i="23"/>
  <c r="V2689" i="23" s="1"/>
  <c r="U2690" i="23"/>
  <c r="V2690" i="23" s="1"/>
  <c r="U2691" i="23"/>
  <c r="V2691" i="23" s="1"/>
  <c r="U2692" i="23"/>
  <c r="V2692" i="23" s="1"/>
  <c r="U2693" i="23"/>
  <c r="U2694" i="23"/>
  <c r="U2695" i="23"/>
  <c r="U2696" i="23"/>
  <c r="V2696" i="23" s="1"/>
  <c r="U2697" i="23"/>
  <c r="V2697" i="23" s="1"/>
  <c r="U2698" i="23"/>
  <c r="V2698" i="23" s="1"/>
  <c r="U2699" i="23"/>
  <c r="V2699" i="23" s="1"/>
  <c r="U2700" i="23"/>
  <c r="V2700" i="23" s="1"/>
  <c r="U2701" i="23"/>
  <c r="U2702" i="23"/>
  <c r="U2703" i="23"/>
  <c r="U2704" i="23"/>
  <c r="V2704" i="23" s="1"/>
  <c r="U2705" i="23"/>
  <c r="V2705" i="23" s="1"/>
  <c r="U2706" i="23"/>
  <c r="V2706" i="23" s="1"/>
  <c r="U2707" i="23"/>
  <c r="V2707" i="23" s="1"/>
  <c r="U2708" i="23"/>
  <c r="V2708" i="23" s="1"/>
  <c r="U2709" i="23"/>
  <c r="U2710" i="23"/>
  <c r="U2711" i="23"/>
  <c r="U2712" i="23"/>
  <c r="V2712" i="23" s="1"/>
  <c r="U2713" i="23"/>
  <c r="V2713" i="23" s="1"/>
  <c r="U2714" i="23"/>
  <c r="V2714" i="23" s="1"/>
  <c r="U2715" i="23"/>
  <c r="U2716" i="23"/>
  <c r="V2716" i="23" s="1"/>
  <c r="U2717" i="23"/>
  <c r="U2718" i="23"/>
  <c r="U2719" i="23"/>
  <c r="U2720" i="23"/>
  <c r="V2720" i="23" s="1"/>
  <c r="U2721" i="23"/>
  <c r="V2721" i="23" s="1"/>
  <c r="U2722" i="23"/>
  <c r="V2722" i="23" s="1"/>
  <c r="U2723" i="23"/>
  <c r="V2723" i="23" s="1"/>
  <c r="U2724" i="23"/>
  <c r="V2724" i="23" s="1"/>
  <c r="U2725" i="23"/>
  <c r="U2726" i="23"/>
  <c r="U2727" i="23"/>
  <c r="U2728" i="23"/>
  <c r="U2729" i="23"/>
  <c r="V2729" i="23" s="1"/>
  <c r="U2730" i="23"/>
  <c r="V2730" i="23" s="1"/>
  <c r="U2731" i="23"/>
  <c r="V2731" i="23" s="1"/>
  <c r="U2732" i="23"/>
  <c r="V2732" i="23" s="1"/>
  <c r="U2733" i="23"/>
  <c r="U2734" i="23"/>
  <c r="U2735" i="23"/>
  <c r="U2736" i="23"/>
  <c r="V2736" i="23" s="1"/>
  <c r="U2737" i="23"/>
  <c r="V2737" i="23" s="1"/>
  <c r="U2738" i="23"/>
  <c r="V2738" i="23" s="1"/>
  <c r="U2739" i="23"/>
  <c r="V2739" i="23" s="1"/>
  <c r="U2740" i="23"/>
  <c r="V2740" i="23" s="1"/>
  <c r="U2741" i="23"/>
  <c r="U2742" i="23"/>
  <c r="U2743" i="23"/>
  <c r="U2744" i="23"/>
  <c r="V2744" i="23" s="1"/>
  <c r="U2745" i="23"/>
  <c r="V2745" i="23" s="1"/>
  <c r="U2746" i="23"/>
  <c r="V2746" i="23" s="1"/>
  <c r="U2747" i="23"/>
  <c r="V2747" i="23" s="1"/>
  <c r="U2748" i="23"/>
  <c r="V2748" i="23" s="1"/>
  <c r="U2749" i="23"/>
  <c r="U2750" i="23"/>
  <c r="U2751" i="23"/>
  <c r="U2752" i="23"/>
  <c r="V2752" i="23" s="1"/>
  <c r="U2753" i="23"/>
  <c r="V2753" i="23" s="1"/>
  <c r="U2754" i="23"/>
  <c r="V2754" i="23" s="1"/>
  <c r="U2755" i="23"/>
  <c r="V2755" i="23" s="1"/>
  <c r="U2756" i="23"/>
  <c r="V2756" i="23" s="1"/>
  <c r="U2757" i="23"/>
  <c r="U2758" i="23"/>
  <c r="U2759" i="23"/>
  <c r="U2760" i="23"/>
  <c r="V2760" i="23" s="1"/>
  <c r="U2761" i="23"/>
  <c r="V2761" i="23" s="1"/>
  <c r="U2762" i="23"/>
  <c r="V2762" i="23" s="1"/>
  <c r="U2763" i="23"/>
  <c r="V2763" i="23" s="1"/>
  <c r="U2764" i="23"/>
  <c r="V2764" i="23" s="1"/>
  <c r="U2765" i="23"/>
  <c r="U2766" i="23"/>
  <c r="U2767" i="23"/>
  <c r="U2768" i="23"/>
  <c r="V2768" i="23" s="1"/>
  <c r="U2769" i="23"/>
  <c r="V2769" i="23" s="1"/>
  <c r="U2770" i="23"/>
  <c r="V2770" i="23" s="1"/>
  <c r="U2771" i="23"/>
  <c r="U2772" i="23"/>
  <c r="V2772" i="23" s="1"/>
  <c r="U2773" i="23"/>
  <c r="U2774" i="23"/>
  <c r="U2775" i="23"/>
  <c r="U2776" i="23"/>
  <c r="V2776" i="23" s="1"/>
  <c r="U2777" i="23"/>
  <c r="V2777" i="23" s="1"/>
  <c r="U2778" i="23"/>
  <c r="V2778" i="23" s="1"/>
  <c r="U2779" i="23"/>
  <c r="V2779" i="23" s="1"/>
  <c r="U2780" i="23"/>
  <c r="V2780" i="23" s="1"/>
  <c r="U2781" i="23"/>
  <c r="U2782" i="23"/>
  <c r="U2783" i="23"/>
  <c r="U2784" i="23"/>
  <c r="V2784" i="23" s="1"/>
  <c r="U2785" i="23"/>
  <c r="V2785" i="23" s="1"/>
  <c r="U2786" i="23"/>
  <c r="V2786" i="23" s="1"/>
  <c r="U2787" i="23"/>
  <c r="V2787" i="23" s="1"/>
  <c r="U2788" i="23"/>
  <c r="V2788" i="23" s="1"/>
  <c r="U2789" i="23"/>
  <c r="U2790" i="23"/>
  <c r="U2791" i="23"/>
  <c r="U2792" i="23"/>
  <c r="U2793" i="23"/>
  <c r="V2793" i="23" s="1"/>
  <c r="U2794" i="23"/>
  <c r="V2794" i="23" s="1"/>
  <c r="U2795" i="23"/>
  <c r="V2795" i="23" s="1"/>
  <c r="U2796" i="23"/>
  <c r="V2796" i="23" s="1"/>
  <c r="U2797" i="23"/>
  <c r="U2798" i="23"/>
  <c r="U2799" i="23"/>
  <c r="U2800" i="23"/>
  <c r="V2800" i="23" s="1"/>
  <c r="U2801" i="23"/>
  <c r="V2801" i="23" s="1"/>
  <c r="U2802" i="23"/>
  <c r="V2802" i="23" s="1"/>
  <c r="U2803" i="23"/>
  <c r="V2803" i="23" s="1"/>
  <c r="U2804" i="23"/>
  <c r="V2804" i="23" s="1"/>
  <c r="U2805" i="23"/>
  <c r="U2806" i="23"/>
  <c r="U2807" i="23"/>
  <c r="U2808" i="23"/>
  <c r="V2808" i="23" s="1"/>
  <c r="U2809" i="23"/>
  <c r="U2810" i="23"/>
  <c r="V2810" i="23" s="1"/>
  <c r="U2811" i="23"/>
  <c r="U2812" i="23"/>
  <c r="V2812" i="23" s="1"/>
  <c r="U2813" i="23"/>
  <c r="U2814" i="23"/>
  <c r="U2815" i="23"/>
  <c r="U2816" i="23"/>
  <c r="V2816" i="23" s="1"/>
  <c r="U2817" i="23"/>
  <c r="V2817" i="23" s="1"/>
  <c r="U2818" i="23"/>
  <c r="V2818" i="23" s="1"/>
  <c r="U2819" i="23"/>
  <c r="V2819" i="23" s="1"/>
  <c r="U2820" i="23"/>
  <c r="V2820" i="23" s="1"/>
  <c r="U2821" i="23"/>
  <c r="U2822" i="23"/>
  <c r="U2823" i="23"/>
  <c r="U2824" i="23"/>
  <c r="U2825" i="23"/>
  <c r="V2825" i="23" s="1"/>
  <c r="U2826" i="23"/>
  <c r="V2826" i="23" s="1"/>
  <c r="U2827" i="23"/>
  <c r="U2828" i="23"/>
  <c r="V2828" i="23" s="1"/>
  <c r="U2829" i="23"/>
  <c r="U2830" i="23"/>
  <c r="U2831" i="23"/>
  <c r="U2832" i="23"/>
  <c r="V2832" i="23" s="1"/>
  <c r="U2833" i="23"/>
  <c r="V2833" i="23" s="1"/>
  <c r="U2834" i="23"/>
  <c r="V2834" i="23" s="1"/>
  <c r="U2835" i="23"/>
  <c r="V2835" i="23" s="1"/>
  <c r="U2836" i="23"/>
  <c r="V2836" i="23" s="1"/>
  <c r="U2837" i="23"/>
  <c r="U2838" i="23"/>
  <c r="U2839" i="23"/>
  <c r="U2840" i="23"/>
  <c r="V2840" i="23" s="1"/>
  <c r="U2841" i="23"/>
  <c r="V2841" i="23" s="1"/>
  <c r="U2842" i="23"/>
  <c r="V2842" i="23" s="1"/>
  <c r="U2843" i="23"/>
  <c r="V2843" i="23" s="1"/>
  <c r="U2844" i="23"/>
  <c r="V2844" i="23" s="1"/>
  <c r="U2845" i="23"/>
  <c r="U2846" i="23"/>
  <c r="U2847" i="23"/>
  <c r="U2848" i="23"/>
  <c r="V2848" i="23" s="1"/>
  <c r="U2849" i="23"/>
  <c r="V2849" i="23" s="1"/>
  <c r="U2850" i="23"/>
  <c r="V2850" i="23" s="1"/>
  <c r="U2851" i="23"/>
  <c r="V2851" i="23" s="1"/>
  <c r="U2852" i="23"/>
  <c r="V2852" i="23" s="1"/>
  <c r="U2853" i="23"/>
  <c r="U2854" i="23"/>
  <c r="U2855" i="23"/>
  <c r="U2856" i="23"/>
  <c r="V2856" i="23" s="1"/>
  <c r="U2857" i="23"/>
  <c r="V2857" i="23" s="1"/>
  <c r="U2858" i="23"/>
  <c r="V2858" i="23" s="1"/>
  <c r="U2859" i="23"/>
  <c r="V2859" i="23" s="1"/>
  <c r="U2860" i="23"/>
  <c r="V2860" i="23" s="1"/>
  <c r="U2861" i="23"/>
  <c r="U2862" i="23"/>
  <c r="U2863" i="23"/>
  <c r="U2864" i="23"/>
  <c r="U2865" i="23"/>
  <c r="V2865" i="23" s="1"/>
  <c r="U2866" i="23"/>
  <c r="V2866" i="23" s="1"/>
  <c r="U2867" i="23"/>
  <c r="V2867" i="23" s="1"/>
  <c r="U2868" i="23"/>
  <c r="V2868" i="23" s="1"/>
  <c r="U2869" i="23"/>
  <c r="U2870" i="23"/>
  <c r="U2871" i="23"/>
  <c r="U2872" i="23"/>
  <c r="V2872" i="23" s="1"/>
  <c r="U2873" i="23"/>
  <c r="V2873" i="23" s="1"/>
  <c r="U2874" i="23"/>
  <c r="V2874" i="23" s="1"/>
  <c r="U2875" i="23"/>
  <c r="V2875" i="23" s="1"/>
  <c r="U2876" i="23"/>
  <c r="V2876" i="23" s="1"/>
  <c r="U2877" i="23"/>
  <c r="U2878" i="23"/>
  <c r="U2879" i="23"/>
  <c r="U2880" i="23"/>
  <c r="U2881" i="23"/>
  <c r="V2881" i="23" s="1"/>
  <c r="U2882" i="23"/>
  <c r="V2882" i="23" s="1"/>
  <c r="U2883" i="23"/>
  <c r="V2883" i="23" s="1"/>
  <c r="U2884" i="23"/>
  <c r="V2884" i="23" s="1"/>
  <c r="U2885" i="23"/>
  <c r="U2886" i="23"/>
  <c r="U2887" i="23"/>
  <c r="U2888" i="23"/>
  <c r="V2888" i="23" s="1"/>
  <c r="U2889" i="23"/>
  <c r="V2889" i="23" s="1"/>
  <c r="U2890" i="23"/>
  <c r="V2890" i="23" s="1"/>
  <c r="U2891" i="23"/>
  <c r="V2891" i="23" s="1"/>
  <c r="U2892" i="23"/>
  <c r="V2892" i="23" s="1"/>
  <c r="U2893" i="23"/>
  <c r="U2894" i="23"/>
  <c r="U2895" i="23"/>
  <c r="U2896" i="23"/>
  <c r="U2897" i="23"/>
  <c r="V2897" i="23" s="1"/>
  <c r="U2898" i="23"/>
  <c r="V2898" i="23" s="1"/>
  <c r="U2899" i="23"/>
  <c r="V2899" i="23" s="1"/>
  <c r="U2900" i="23"/>
  <c r="V2900" i="23" s="1"/>
  <c r="U2901" i="23"/>
  <c r="U2902" i="23"/>
  <c r="U2903" i="23"/>
  <c r="U2904" i="23"/>
  <c r="V2904" i="23" s="1"/>
  <c r="U2905" i="23"/>
  <c r="V2905" i="23" s="1"/>
  <c r="U2906" i="23"/>
  <c r="V2906" i="23" s="1"/>
  <c r="U2907" i="23"/>
  <c r="V2907" i="23" s="1"/>
  <c r="U2908" i="23"/>
  <c r="V2908" i="23" s="1"/>
  <c r="U2909" i="23"/>
  <c r="U2910" i="23"/>
  <c r="U2911" i="23"/>
  <c r="U2912" i="23"/>
  <c r="U2913" i="23"/>
  <c r="V2913" i="23" s="1"/>
  <c r="U2914" i="23"/>
  <c r="V2914" i="23" s="1"/>
  <c r="U2915" i="23"/>
  <c r="V2915" i="23" s="1"/>
  <c r="U2916" i="23"/>
  <c r="V2916" i="23" s="1"/>
  <c r="U2917" i="23"/>
  <c r="U2918" i="23"/>
  <c r="U2919" i="23"/>
  <c r="U2920" i="23"/>
  <c r="V2920" i="23" s="1"/>
  <c r="U2921" i="23"/>
  <c r="V2921" i="23" s="1"/>
  <c r="U2922" i="23"/>
  <c r="V2922" i="23" s="1"/>
  <c r="U2923" i="23"/>
  <c r="V2923" i="23" s="1"/>
  <c r="U2924" i="23"/>
  <c r="V2924" i="23" s="1"/>
  <c r="U2925" i="23"/>
  <c r="U2926" i="23"/>
  <c r="U2927" i="23"/>
  <c r="U2928" i="23"/>
  <c r="U2929" i="23"/>
  <c r="U2930" i="23"/>
  <c r="V2930" i="23" s="1"/>
  <c r="U2931" i="23"/>
  <c r="V2931" i="23" s="1"/>
  <c r="U2932" i="23"/>
  <c r="V2932" i="23" s="1"/>
  <c r="U2933" i="23"/>
  <c r="U2934" i="23"/>
  <c r="U2935" i="23"/>
  <c r="U2936" i="23"/>
  <c r="V2936" i="23" s="1"/>
  <c r="U2937" i="23"/>
  <c r="V2937" i="23" s="1"/>
  <c r="U2938" i="23"/>
  <c r="V2938" i="23" s="1"/>
  <c r="U2939" i="23"/>
  <c r="U2940" i="23"/>
  <c r="V2940" i="23" s="1"/>
  <c r="U2941" i="23"/>
  <c r="U2942" i="23"/>
  <c r="U2943" i="23"/>
  <c r="U2944" i="23"/>
  <c r="U2945" i="23"/>
  <c r="V2945" i="23" s="1"/>
  <c r="U2946" i="23"/>
  <c r="V2946" i="23" s="1"/>
  <c r="U2947" i="23"/>
  <c r="V2947" i="23" s="1"/>
  <c r="U2948" i="23"/>
  <c r="V2948" i="23" s="1"/>
  <c r="U2949" i="23"/>
  <c r="U2950" i="23"/>
  <c r="U2951" i="23"/>
  <c r="U2952" i="23"/>
  <c r="V2952" i="23" s="1"/>
  <c r="U2953" i="23"/>
  <c r="V2953" i="23" s="1"/>
  <c r="U2954" i="23"/>
  <c r="V2954" i="23" s="1"/>
  <c r="U2955" i="23"/>
  <c r="V2955" i="23" s="1"/>
  <c r="U2956" i="23"/>
  <c r="V2956" i="23" s="1"/>
  <c r="U2957" i="23"/>
  <c r="U2958" i="23"/>
  <c r="U2959" i="23"/>
  <c r="U2960" i="23"/>
  <c r="U2961" i="23"/>
  <c r="V2961" i="23" s="1"/>
  <c r="U2962" i="23"/>
  <c r="V2962" i="23" s="1"/>
  <c r="U2963" i="23"/>
  <c r="U2964" i="23"/>
  <c r="V2964" i="23" s="1"/>
  <c r="U2965" i="23"/>
  <c r="U2966" i="23"/>
  <c r="U2967" i="23"/>
  <c r="U2968" i="23"/>
  <c r="V2968" i="23" s="1"/>
  <c r="U2969" i="23"/>
  <c r="V2969" i="23" s="1"/>
  <c r="U2970" i="23"/>
  <c r="V2970" i="23" s="1"/>
  <c r="U2971" i="23"/>
  <c r="V2971" i="23" s="1"/>
  <c r="U2972" i="23"/>
  <c r="V2972" i="23" s="1"/>
  <c r="U2973" i="23"/>
  <c r="U2974" i="23"/>
  <c r="U2975" i="23"/>
  <c r="U2976" i="23"/>
  <c r="U2977" i="23"/>
  <c r="V2977" i="23" s="1"/>
  <c r="U2978" i="23"/>
  <c r="V2978" i="23" s="1"/>
  <c r="U2979" i="23"/>
  <c r="U2980" i="23"/>
  <c r="V2980" i="23" s="1"/>
  <c r="U2981" i="23"/>
  <c r="U2982" i="23"/>
  <c r="U2983" i="23"/>
  <c r="U2984" i="23"/>
  <c r="V2984" i="23" s="1"/>
  <c r="U2985" i="23"/>
  <c r="U2986" i="23"/>
  <c r="V2986" i="23" s="1"/>
  <c r="U2987" i="23"/>
  <c r="V2987" i="23" s="1"/>
  <c r="U2988" i="23"/>
  <c r="V2988" i="23" s="1"/>
  <c r="U2989" i="23"/>
  <c r="U2990" i="23"/>
  <c r="U2991" i="23"/>
  <c r="U2992" i="23"/>
  <c r="V2992" i="23" s="1"/>
  <c r="U2993" i="23"/>
  <c r="V2993" i="23" s="1"/>
  <c r="U2994" i="23"/>
  <c r="V2994" i="23" s="1"/>
  <c r="U2995" i="23"/>
  <c r="V2995" i="23" s="1"/>
  <c r="U2996" i="23"/>
  <c r="V2996" i="23" s="1"/>
  <c r="U2997" i="23"/>
  <c r="U2998" i="23"/>
  <c r="U2999" i="23"/>
  <c r="U3000" i="23"/>
  <c r="V3000" i="23" s="1"/>
  <c r="U3001" i="23"/>
  <c r="V3001" i="23" s="1"/>
  <c r="U3002" i="23"/>
  <c r="V3002" i="23" s="1"/>
  <c r="U3003" i="23"/>
  <c r="V3003" i="23" s="1"/>
  <c r="U3004" i="23"/>
  <c r="V3004" i="23" s="1"/>
  <c r="U3005" i="23"/>
  <c r="U3006" i="23"/>
  <c r="U3007" i="23"/>
  <c r="U3008" i="23"/>
  <c r="U3009" i="23"/>
  <c r="V3009" i="23" s="1"/>
  <c r="U3010" i="23"/>
  <c r="V3010" i="23" s="1"/>
  <c r="U3011" i="23"/>
  <c r="V3011" i="23" s="1"/>
  <c r="U3012" i="23"/>
  <c r="V3012" i="23" s="1"/>
  <c r="U3013" i="23"/>
  <c r="U3014" i="23"/>
  <c r="U3015" i="23"/>
  <c r="U3016" i="23"/>
  <c r="V3016" i="23" s="1"/>
  <c r="U3017" i="23"/>
  <c r="V3017" i="23" s="1"/>
  <c r="U3018" i="23"/>
  <c r="V3018" i="23" s="1"/>
  <c r="U3019" i="23"/>
  <c r="V3019" i="23" s="1"/>
  <c r="U3020" i="23"/>
  <c r="V3020" i="23" s="1"/>
  <c r="U3021" i="23"/>
  <c r="U3022" i="23"/>
  <c r="U3023" i="23"/>
  <c r="U3024" i="23"/>
  <c r="V3024" i="23" s="1"/>
  <c r="U3025" i="23"/>
  <c r="V3025" i="23" s="1"/>
  <c r="U3026" i="23"/>
  <c r="V3026" i="23" s="1"/>
  <c r="U3027" i="23"/>
  <c r="V3027" i="23" s="1"/>
  <c r="U3028" i="23"/>
  <c r="V3028" i="23" s="1"/>
  <c r="U3029" i="23"/>
  <c r="U3030" i="23"/>
  <c r="U3031" i="23"/>
  <c r="U3032" i="23"/>
  <c r="V3032" i="23" s="1"/>
  <c r="U3033" i="23"/>
  <c r="V3033" i="23" s="1"/>
  <c r="U3034" i="23"/>
  <c r="V3034" i="23" s="1"/>
  <c r="U3035" i="23"/>
  <c r="U3036" i="23"/>
  <c r="V3036" i="23" s="1"/>
  <c r="U3037" i="23"/>
  <c r="U3038" i="23"/>
  <c r="U3039" i="23"/>
  <c r="U3040" i="23"/>
  <c r="V3040" i="23" s="1"/>
  <c r="U3041" i="23"/>
  <c r="V3041" i="23" s="1"/>
  <c r="U3042" i="23"/>
  <c r="V3042" i="23" s="1"/>
  <c r="U3043" i="23"/>
  <c r="V3043" i="23" s="1"/>
  <c r="U3044" i="23"/>
  <c r="V3044" i="23" s="1"/>
  <c r="U3045" i="23"/>
  <c r="U3046" i="23"/>
  <c r="U3047" i="23"/>
  <c r="U3048" i="23"/>
  <c r="U3049" i="23"/>
  <c r="U3050" i="23"/>
  <c r="V3050" i="23" s="1"/>
  <c r="U3051" i="23"/>
  <c r="V3051" i="23" s="1"/>
  <c r="U3052" i="23"/>
  <c r="V3052" i="23" s="1"/>
  <c r="U3053" i="23"/>
  <c r="U3054" i="23"/>
  <c r="U3055" i="23"/>
  <c r="U3056" i="23"/>
  <c r="V3056" i="23" s="1"/>
  <c r="U3057" i="23"/>
  <c r="V3057" i="23" s="1"/>
  <c r="U3058" i="23"/>
  <c r="V3058" i="23" s="1"/>
  <c r="U3059" i="23"/>
  <c r="U3060" i="23"/>
  <c r="V3060" i="23" s="1"/>
  <c r="U3061" i="23"/>
  <c r="U3062" i="23"/>
  <c r="U3063" i="23"/>
  <c r="U3064" i="23"/>
  <c r="V3064" i="23" s="1"/>
  <c r="U3065" i="23"/>
  <c r="V3065" i="23" s="1"/>
  <c r="U3066" i="23"/>
  <c r="V3066" i="23" s="1"/>
  <c r="U3067" i="23"/>
  <c r="V3067" i="23" s="1"/>
  <c r="U3068" i="23"/>
  <c r="V3068" i="23" s="1"/>
  <c r="U3069" i="23"/>
  <c r="U3070" i="23"/>
  <c r="U3071" i="23"/>
  <c r="U3072" i="23"/>
  <c r="V3072" i="23" s="1"/>
  <c r="U3073" i="23"/>
  <c r="V3073" i="23" s="1"/>
  <c r="U3074" i="23"/>
  <c r="V3074" i="23" s="1"/>
  <c r="U3075" i="23"/>
  <c r="U3076" i="23"/>
  <c r="V3076" i="23" s="1"/>
  <c r="U3077" i="23"/>
  <c r="U3078" i="23"/>
  <c r="U3079" i="23"/>
  <c r="U3080" i="23"/>
  <c r="V3080" i="23" s="1"/>
  <c r="U3081" i="23"/>
  <c r="V3081" i="23" s="1"/>
  <c r="U3082" i="23"/>
  <c r="V3082" i="23" s="1"/>
  <c r="U3083" i="23"/>
  <c r="V3083" i="23" s="1"/>
  <c r="U3084" i="23"/>
  <c r="V3084" i="23" s="1"/>
  <c r="U3085" i="23"/>
  <c r="U3086" i="23"/>
  <c r="U3087" i="23"/>
  <c r="U3088" i="23"/>
  <c r="U3089" i="23"/>
  <c r="V3089" i="23" s="1"/>
  <c r="U3090" i="23"/>
  <c r="V3090" i="23" s="1"/>
  <c r="U3091" i="23"/>
  <c r="V3091" i="23" s="1"/>
  <c r="U3092" i="23"/>
  <c r="V3092" i="23" s="1"/>
  <c r="U3093" i="23"/>
  <c r="U3094" i="23"/>
  <c r="U3095" i="23"/>
  <c r="U3096" i="23"/>
  <c r="V3096" i="23" s="1"/>
  <c r="U3097" i="23"/>
  <c r="V3097" i="23" s="1"/>
  <c r="U3098" i="23"/>
  <c r="V3098" i="23" s="1"/>
  <c r="U3099" i="23"/>
  <c r="V3099" i="23" s="1"/>
  <c r="U3100" i="23"/>
  <c r="V3100" i="23" s="1"/>
  <c r="U3101" i="23"/>
  <c r="U3102" i="23"/>
  <c r="U3103" i="23"/>
  <c r="U3104" i="23"/>
  <c r="V3104" i="23" s="1"/>
  <c r="U3105" i="23"/>
  <c r="U3106" i="23"/>
  <c r="V3106" i="23" s="1"/>
  <c r="U3107" i="23"/>
  <c r="V3107" i="23" s="1"/>
  <c r="U3108" i="23"/>
  <c r="V3108" i="23" s="1"/>
  <c r="U3109" i="23"/>
  <c r="U3110" i="23"/>
  <c r="U3111" i="23"/>
  <c r="U3112" i="23"/>
  <c r="V3112" i="23" s="1"/>
  <c r="U3113" i="23"/>
  <c r="V3113" i="23" s="1"/>
  <c r="U3114" i="23"/>
  <c r="V3114" i="23" s="1"/>
  <c r="U3115" i="23"/>
  <c r="V3115" i="23" s="1"/>
  <c r="U3116" i="23"/>
  <c r="V3116" i="23" s="1"/>
  <c r="U3117" i="23"/>
  <c r="U3118" i="23"/>
  <c r="U3119" i="23"/>
  <c r="U3120" i="23"/>
  <c r="V3120" i="23" s="1"/>
  <c r="U3121" i="23"/>
  <c r="V3121" i="23" s="1"/>
  <c r="U3122" i="23"/>
  <c r="V3122" i="23" s="1"/>
  <c r="U3123" i="23"/>
  <c r="V3123" i="23" s="1"/>
  <c r="U3124" i="23"/>
  <c r="V3124" i="23" s="1"/>
  <c r="U3125" i="23"/>
  <c r="U3126" i="23"/>
  <c r="U3127" i="23"/>
  <c r="U3128" i="23"/>
  <c r="V3128" i="23" s="1"/>
  <c r="U3129" i="23"/>
  <c r="V3129" i="23" s="1"/>
  <c r="U3130" i="23"/>
  <c r="V3130" i="23" s="1"/>
  <c r="U3131" i="23"/>
  <c r="V3131" i="23" s="1"/>
  <c r="U3132" i="23"/>
  <c r="V3132" i="23" s="1"/>
  <c r="U3133" i="23"/>
  <c r="U3134" i="23"/>
  <c r="U3135" i="23"/>
  <c r="U3136" i="23"/>
  <c r="V3136" i="23" s="1"/>
  <c r="U3137" i="23"/>
  <c r="V3137" i="23" s="1"/>
  <c r="U3138" i="23"/>
  <c r="V3138" i="23" s="1"/>
  <c r="U3139" i="23"/>
  <c r="V3139" i="23" s="1"/>
  <c r="U3140" i="23"/>
  <c r="V3140" i="23" s="1"/>
  <c r="U3141" i="23"/>
  <c r="U3142" i="23"/>
  <c r="U3143" i="23"/>
  <c r="U3144" i="23"/>
  <c r="U3145" i="23"/>
  <c r="V3145" i="23" s="1"/>
  <c r="U3146" i="23"/>
  <c r="V3146" i="23" s="1"/>
  <c r="U3147" i="23"/>
  <c r="V3147" i="23" s="1"/>
  <c r="U3148" i="23"/>
  <c r="V3148" i="23" s="1"/>
  <c r="U3149" i="23"/>
  <c r="U3150" i="23"/>
  <c r="U3151" i="23"/>
  <c r="U3152" i="23"/>
  <c r="V3152" i="23" s="1"/>
  <c r="U3153" i="23"/>
  <c r="V3153" i="23" s="1"/>
  <c r="U3154" i="23"/>
  <c r="V3154" i="23" s="1"/>
  <c r="U3155" i="23"/>
  <c r="U3156" i="23"/>
  <c r="V3156" i="23" s="1"/>
  <c r="U3157" i="23"/>
  <c r="U3158" i="23"/>
  <c r="U3159" i="23"/>
  <c r="U3160" i="23"/>
  <c r="V3160" i="23" s="1"/>
  <c r="U3161" i="23"/>
  <c r="V3161" i="23" s="1"/>
  <c r="U3162" i="23"/>
  <c r="V3162" i="23" s="1"/>
  <c r="U3163" i="23"/>
  <c r="V3163" i="23" s="1"/>
  <c r="U3164" i="23"/>
  <c r="V3164" i="23" s="1"/>
  <c r="U3165" i="23"/>
  <c r="U3166" i="23"/>
  <c r="U3167" i="23"/>
  <c r="U3168" i="23"/>
  <c r="V3168" i="23" s="1"/>
  <c r="U3169" i="23"/>
  <c r="V3169" i="23" s="1"/>
  <c r="U3170" i="23"/>
  <c r="V3170" i="23" s="1"/>
  <c r="U3171" i="23"/>
  <c r="V3171" i="23" s="1"/>
  <c r="U3172" i="23"/>
  <c r="V3172" i="23" s="1"/>
  <c r="U3173" i="23"/>
  <c r="U3174" i="23"/>
  <c r="U3175" i="23"/>
  <c r="U3176" i="23"/>
  <c r="V3176" i="23" s="1"/>
  <c r="U3177" i="23"/>
  <c r="V3177" i="23" s="1"/>
  <c r="U3178" i="23"/>
  <c r="V3178" i="23" s="1"/>
  <c r="U3179" i="23"/>
  <c r="V3179" i="23" s="1"/>
  <c r="U3180" i="23"/>
  <c r="V3180" i="23" s="1"/>
  <c r="U3181" i="23"/>
  <c r="U3182" i="23"/>
  <c r="U3183" i="23"/>
  <c r="U3184" i="23"/>
  <c r="V3184" i="23" s="1"/>
  <c r="U3185" i="23"/>
  <c r="V3185" i="23" s="1"/>
  <c r="U3186" i="23"/>
  <c r="V3186" i="23" s="1"/>
  <c r="U3187" i="23"/>
  <c r="V3187" i="23" s="1"/>
  <c r="U3188" i="23"/>
  <c r="V3188" i="23" s="1"/>
  <c r="U3189" i="23"/>
  <c r="U3190" i="23"/>
  <c r="U3191" i="23"/>
  <c r="U3192" i="23"/>
  <c r="V3192" i="23" s="1"/>
  <c r="U3193" i="23"/>
  <c r="V3193" i="23" s="1"/>
  <c r="U3194" i="23"/>
  <c r="V3194" i="23" s="1"/>
  <c r="U3195" i="23"/>
  <c r="U3196" i="23"/>
  <c r="V3196" i="23" s="1"/>
  <c r="U3197" i="23"/>
  <c r="U3198" i="23"/>
  <c r="U3199" i="23"/>
  <c r="U3200" i="23"/>
  <c r="V3200" i="23" s="1"/>
  <c r="U3201" i="23"/>
  <c r="V3201" i="23" s="1"/>
  <c r="U3202" i="23"/>
  <c r="V3202" i="23" s="1"/>
  <c r="U3203" i="23"/>
  <c r="V3203" i="23" s="1"/>
  <c r="U3204" i="23"/>
  <c r="V3204" i="23" s="1"/>
  <c r="U3205" i="23"/>
  <c r="U3206" i="23"/>
  <c r="U3207" i="23"/>
  <c r="U3208" i="23"/>
  <c r="U3209" i="23"/>
  <c r="V3209" i="23" s="1"/>
  <c r="U3210" i="23"/>
  <c r="V3210" i="23" s="1"/>
  <c r="U3211" i="23"/>
  <c r="V3211" i="23" s="1"/>
  <c r="U3212" i="23"/>
  <c r="V3212" i="23" s="1"/>
  <c r="U3213" i="23"/>
  <c r="U3214" i="23"/>
  <c r="U3215" i="23"/>
  <c r="U3216" i="23"/>
  <c r="V3216" i="23" s="1"/>
  <c r="U3217" i="23"/>
  <c r="V3217" i="23" s="1"/>
  <c r="U3218" i="23"/>
  <c r="V3218" i="23" s="1"/>
  <c r="U3219" i="23"/>
  <c r="U3220" i="23"/>
  <c r="V3220" i="23" s="1"/>
  <c r="U3221" i="23"/>
  <c r="U3222" i="23"/>
  <c r="U3223" i="23"/>
  <c r="U3224" i="23"/>
  <c r="V3224" i="23" s="1"/>
  <c r="U3225" i="23"/>
  <c r="V3225" i="23" s="1"/>
  <c r="U3226" i="23"/>
  <c r="V3226" i="23" s="1"/>
  <c r="U3227" i="23"/>
  <c r="V3227" i="23" s="1"/>
  <c r="U3228" i="23"/>
  <c r="V3228" i="23" s="1"/>
  <c r="U3229" i="23"/>
  <c r="U3230" i="23"/>
  <c r="U3231" i="23"/>
  <c r="U3232" i="23"/>
  <c r="V3232" i="23" s="1"/>
  <c r="U3233" i="23"/>
  <c r="V3233" i="23" s="1"/>
  <c r="U3234" i="23"/>
  <c r="V3234" i="23" s="1"/>
  <c r="U3235" i="23"/>
  <c r="U3236" i="23"/>
  <c r="V3236" i="23" s="1"/>
  <c r="U3237" i="23"/>
  <c r="U3238" i="23"/>
  <c r="U3239" i="23"/>
  <c r="U3240" i="23"/>
  <c r="V3240" i="23" s="1"/>
  <c r="U3241" i="23"/>
  <c r="V3241" i="23" s="1"/>
  <c r="U3242" i="23"/>
  <c r="V3242" i="23" s="1"/>
  <c r="U3243" i="23"/>
  <c r="V3243" i="23" s="1"/>
  <c r="U3244" i="23"/>
  <c r="V3244" i="23" s="1"/>
  <c r="U3245" i="23"/>
  <c r="U3246" i="23"/>
  <c r="U3247" i="23"/>
  <c r="U3248" i="23"/>
  <c r="U3249" i="23"/>
  <c r="V3249" i="23" s="1"/>
  <c r="U3250" i="23"/>
  <c r="V3250" i="23" s="1"/>
  <c r="U3251" i="23"/>
  <c r="V3251" i="23" s="1"/>
  <c r="U3252" i="23"/>
  <c r="V3252" i="23" s="1"/>
  <c r="U3253" i="23"/>
  <c r="U3254" i="23"/>
  <c r="U3255" i="23"/>
  <c r="U3256" i="23"/>
  <c r="V3256" i="23" s="1"/>
  <c r="U3257" i="23"/>
  <c r="V3257" i="23" s="1"/>
  <c r="U3258" i="23"/>
  <c r="V3258" i="23" s="1"/>
  <c r="U3259" i="23"/>
  <c r="U3260" i="23"/>
  <c r="V3260" i="23" s="1"/>
  <c r="U3261" i="23"/>
  <c r="U3262" i="23"/>
  <c r="U3263" i="23"/>
  <c r="U3264" i="23"/>
  <c r="V3264" i="23" s="1"/>
  <c r="U3265" i="23"/>
  <c r="V3265" i="23" s="1"/>
  <c r="U3266" i="23"/>
  <c r="V3266" i="23" s="1"/>
  <c r="U3267" i="23"/>
  <c r="V3267" i="23" s="1"/>
  <c r="U3268" i="23"/>
  <c r="V3268" i="23" s="1"/>
  <c r="U3269" i="23"/>
  <c r="U3270" i="23"/>
  <c r="U3271" i="23"/>
  <c r="U3272" i="23"/>
  <c r="V3272" i="23" s="1"/>
  <c r="U3273" i="23"/>
  <c r="V3273" i="23" s="1"/>
  <c r="U3274" i="23"/>
  <c r="V3274" i="23" s="1"/>
  <c r="U3275" i="23"/>
  <c r="V3275" i="23" s="1"/>
  <c r="U3276" i="23"/>
  <c r="V3276" i="23" s="1"/>
  <c r="U3277" i="23"/>
  <c r="U3278" i="23"/>
  <c r="U3279" i="23"/>
  <c r="U3280" i="23"/>
  <c r="V3280" i="23" s="1"/>
  <c r="U3281" i="23"/>
  <c r="V3281" i="23" s="1"/>
  <c r="U3282" i="23"/>
  <c r="V3282" i="23" s="1"/>
  <c r="U3283" i="23"/>
  <c r="V3283" i="23" s="1"/>
  <c r="U3284" i="23"/>
  <c r="V3284" i="23" s="1"/>
  <c r="U3285" i="23"/>
  <c r="U3286" i="23"/>
  <c r="U3287" i="23"/>
  <c r="U3288" i="23"/>
  <c r="V3288" i="23" s="1"/>
  <c r="U3289" i="23"/>
  <c r="V3289" i="23" s="1"/>
  <c r="U3290" i="23"/>
  <c r="V3290" i="23" s="1"/>
  <c r="U3291" i="23"/>
  <c r="V3291" i="23" s="1"/>
  <c r="U3292" i="23"/>
  <c r="V3292" i="23" s="1"/>
  <c r="U3293" i="23"/>
  <c r="U3294" i="23"/>
  <c r="U3295" i="23"/>
  <c r="U3296" i="23"/>
  <c r="V3296" i="23" s="1"/>
  <c r="U3297" i="23"/>
  <c r="V3297" i="23" s="1"/>
  <c r="U3298" i="23"/>
  <c r="V3298" i="23" s="1"/>
  <c r="U3299" i="23"/>
  <c r="V3299" i="23" s="1"/>
  <c r="U3300" i="23"/>
  <c r="V3300" i="23" s="1"/>
  <c r="U3301" i="23"/>
  <c r="U3302" i="23"/>
  <c r="U3303" i="23"/>
  <c r="U3304" i="23"/>
  <c r="V3304" i="23" s="1"/>
  <c r="U3305" i="23"/>
  <c r="V3305" i="23" s="1"/>
  <c r="U3306" i="23"/>
  <c r="V3306" i="23" s="1"/>
  <c r="U3307" i="23"/>
  <c r="V3307" i="23" s="1"/>
  <c r="U3308" i="23"/>
  <c r="V3308" i="23" s="1"/>
  <c r="U3309" i="23"/>
  <c r="U3310" i="23"/>
  <c r="U3311" i="23"/>
  <c r="U3312" i="23"/>
  <c r="V3312" i="23" s="1"/>
  <c r="U3313" i="23"/>
  <c r="V3313" i="23" s="1"/>
  <c r="U3314" i="23"/>
  <c r="V3314" i="23" s="1"/>
  <c r="U3315" i="23"/>
  <c r="V3315" i="23" s="1"/>
  <c r="U3316" i="23"/>
  <c r="V3316" i="23" s="1"/>
  <c r="U3317" i="23"/>
  <c r="U3318" i="23"/>
  <c r="U3319" i="23"/>
  <c r="U3320" i="23"/>
  <c r="V3320" i="23" s="1"/>
  <c r="U3321" i="23"/>
  <c r="V3321" i="23" s="1"/>
  <c r="U3322" i="23"/>
  <c r="V3322" i="23" s="1"/>
  <c r="U3323" i="23"/>
  <c r="V3323" i="23" s="1"/>
  <c r="U3324" i="23"/>
  <c r="V3324" i="23" s="1"/>
  <c r="U3325" i="23"/>
  <c r="U3326" i="23"/>
  <c r="U3327" i="23"/>
  <c r="U3328" i="23"/>
  <c r="V3328" i="23" s="1"/>
  <c r="U3329" i="23"/>
  <c r="V3329" i="23" s="1"/>
  <c r="U3330" i="23"/>
  <c r="V3330" i="23" s="1"/>
  <c r="U3331" i="23"/>
  <c r="V3331" i="23" s="1"/>
  <c r="U3332" i="23"/>
  <c r="V3332" i="23" s="1"/>
  <c r="U3333" i="23"/>
  <c r="U3334" i="23"/>
  <c r="U3335" i="23"/>
  <c r="U3336" i="23"/>
  <c r="V3336" i="23" s="1"/>
  <c r="U3337" i="23"/>
  <c r="V3337" i="23" s="1"/>
  <c r="U3338" i="23"/>
  <c r="V3338" i="23" s="1"/>
  <c r="U3339" i="23"/>
  <c r="V3339" i="23" s="1"/>
  <c r="U3340" i="23"/>
  <c r="V3340" i="23" s="1"/>
  <c r="U3341" i="23"/>
  <c r="U3342" i="23"/>
  <c r="U3343" i="23"/>
  <c r="U3344" i="23"/>
  <c r="V3344" i="23" s="1"/>
  <c r="U3345" i="23"/>
  <c r="V3345" i="23" s="1"/>
  <c r="U3346" i="23"/>
  <c r="V3346" i="23" s="1"/>
  <c r="U3347" i="23"/>
  <c r="V3347" i="23" s="1"/>
  <c r="U3348" i="23"/>
  <c r="V3348" i="23" s="1"/>
  <c r="U3349" i="23"/>
  <c r="U3350" i="23"/>
  <c r="U3351" i="23"/>
  <c r="U3352" i="23"/>
  <c r="V3352" i="23" s="1"/>
  <c r="U3353" i="23"/>
  <c r="V3353" i="23" s="1"/>
  <c r="U3354" i="23"/>
  <c r="V3354" i="23" s="1"/>
  <c r="U3355" i="23"/>
  <c r="U3356" i="23"/>
  <c r="V3356" i="23" s="1"/>
  <c r="U3357" i="23"/>
  <c r="U3358" i="23"/>
  <c r="U3359" i="23"/>
  <c r="U3360" i="23"/>
  <c r="V3360" i="23" s="1"/>
  <c r="U3361" i="23"/>
  <c r="V3361" i="23" s="1"/>
  <c r="U3362" i="23"/>
  <c r="V3362" i="23" s="1"/>
  <c r="U3363" i="23"/>
  <c r="V3363" i="23" s="1"/>
  <c r="U3364" i="23"/>
  <c r="V3364" i="23" s="1"/>
  <c r="U3365" i="23"/>
  <c r="U3366" i="23"/>
  <c r="U3367" i="23"/>
  <c r="U3368" i="23"/>
  <c r="U3369" i="23"/>
  <c r="V3369" i="23" s="1"/>
  <c r="U3370" i="23"/>
  <c r="V3370" i="23" s="1"/>
  <c r="U3371" i="23"/>
  <c r="V3371" i="23" s="1"/>
  <c r="U3372" i="23"/>
  <c r="V3372" i="23" s="1"/>
  <c r="U3373" i="23"/>
  <c r="U3374" i="23"/>
  <c r="U3375" i="23"/>
  <c r="U3376" i="23"/>
  <c r="V3376" i="23" s="1"/>
  <c r="U3377" i="23"/>
  <c r="V3377" i="23" s="1"/>
  <c r="U3378" i="23"/>
  <c r="V3378" i="23" s="1"/>
  <c r="U3379" i="23"/>
  <c r="U3380" i="23"/>
  <c r="V3380" i="23" s="1"/>
  <c r="U3381" i="23"/>
  <c r="U3382" i="23"/>
  <c r="U3383" i="23"/>
  <c r="U3384" i="23"/>
  <c r="V3384" i="23" s="1"/>
  <c r="U3385" i="23"/>
  <c r="U3386" i="23"/>
  <c r="V3386" i="23" s="1"/>
  <c r="U3387" i="23"/>
  <c r="V3387" i="23" s="1"/>
  <c r="U3388" i="23"/>
  <c r="V3388" i="23" s="1"/>
  <c r="U3389" i="23"/>
  <c r="U3390" i="23"/>
  <c r="U3391" i="23"/>
  <c r="U3392" i="23"/>
  <c r="V3392" i="23" s="1"/>
  <c r="U3393" i="23"/>
  <c r="V3393" i="23" s="1"/>
  <c r="U3394" i="23"/>
  <c r="V3394" i="23" s="1"/>
  <c r="U3395" i="23"/>
  <c r="V3395" i="23" s="1"/>
  <c r="U3396" i="23"/>
  <c r="V3396" i="23" s="1"/>
  <c r="U3397" i="23"/>
  <c r="U3398" i="23"/>
  <c r="U3399" i="23"/>
  <c r="U3400" i="23"/>
  <c r="U3401" i="23"/>
  <c r="V3401" i="23" s="1"/>
  <c r="U3402" i="23"/>
  <c r="V3402" i="23" s="1"/>
  <c r="U3403" i="23"/>
  <c r="U3404" i="23"/>
  <c r="V3404" i="23" s="1"/>
  <c r="U3405" i="23"/>
  <c r="U3406" i="23"/>
  <c r="U3407" i="23"/>
  <c r="U3408" i="23"/>
  <c r="V3408" i="23" s="1"/>
  <c r="U3409" i="23"/>
  <c r="V3409" i="23" s="1"/>
  <c r="U3410" i="23"/>
  <c r="V3410" i="23" s="1"/>
  <c r="U3411" i="23"/>
  <c r="V3411" i="23" s="1"/>
  <c r="U3412" i="23"/>
  <c r="V3412" i="23" s="1"/>
  <c r="U3413" i="23"/>
  <c r="U3414" i="23"/>
  <c r="U3415" i="23"/>
  <c r="U3416" i="23"/>
  <c r="V3416" i="23" s="1"/>
  <c r="U3417" i="23"/>
  <c r="V3417" i="23" s="1"/>
  <c r="U3418" i="23"/>
  <c r="V3418" i="23" s="1"/>
  <c r="U3419" i="23"/>
  <c r="V3419" i="23" s="1"/>
  <c r="U3420" i="23"/>
  <c r="V3420" i="23" s="1"/>
  <c r="U3421" i="23"/>
  <c r="U3422" i="23"/>
  <c r="U3423" i="23"/>
  <c r="U3424" i="23"/>
  <c r="V3424" i="23" s="1"/>
  <c r="U3425" i="23"/>
  <c r="V3425" i="23" s="1"/>
  <c r="U3426" i="23"/>
  <c r="V3426" i="23" s="1"/>
  <c r="U3427" i="23"/>
  <c r="U3428" i="23"/>
  <c r="V3428" i="23" s="1"/>
  <c r="U3429" i="23"/>
  <c r="U3430" i="23"/>
  <c r="U3431" i="23"/>
  <c r="U3432" i="23"/>
  <c r="V3432" i="23" s="1"/>
  <c r="U3433" i="23"/>
  <c r="V3433" i="23" s="1"/>
  <c r="U3434" i="23"/>
  <c r="V3434" i="23" s="1"/>
  <c r="U3435" i="23"/>
  <c r="V3435" i="23" s="1"/>
  <c r="U3436" i="23"/>
  <c r="V3436" i="23" s="1"/>
  <c r="U3437" i="23"/>
  <c r="U3438" i="23"/>
  <c r="U3439" i="23"/>
  <c r="U3440" i="23"/>
  <c r="V3440" i="23" s="1"/>
  <c r="U3441" i="23"/>
  <c r="V3441" i="23" s="1"/>
  <c r="U3442" i="23"/>
  <c r="V3442" i="23" s="1"/>
  <c r="U3443" i="23"/>
  <c r="V3443" i="23" s="1"/>
  <c r="U3444" i="23"/>
  <c r="V3444" i="23" s="1"/>
  <c r="U3445" i="23"/>
  <c r="U3446" i="23"/>
  <c r="U3447" i="23"/>
  <c r="U3448" i="23"/>
  <c r="V3448" i="23" s="1"/>
  <c r="U3449" i="23"/>
  <c r="V3449" i="23" s="1"/>
  <c r="U3450" i="23"/>
  <c r="V3450" i="23" s="1"/>
  <c r="U3451" i="23"/>
  <c r="V3451" i="23" s="1"/>
  <c r="U3452" i="23"/>
  <c r="V3452" i="23" s="1"/>
  <c r="U3453" i="23"/>
  <c r="U3454" i="23"/>
  <c r="U3455" i="23"/>
  <c r="U3456" i="23"/>
  <c r="V3456" i="23" s="1"/>
  <c r="U3457" i="23"/>
  <c r="V3457" i="23" s="1"/>
  <c r="U3458" i="23"/>
  <c r="V3458" i="23" s="1"/>
  <c r="U3459" i="23"/>
  <c r="V3459" i="23" s="1"/>
  <c r="U3460" i="23"/>
  <c r="V3460" i="23" s="1"/>
  <c r="U3461" i="23"/>
  <c r="U3462" i="23"/>
  <c r="U3463" i="23"/>
  <c r="U3464" i="23"/>
  <c r="V3464" i="23" s="1"/>
  <c r="U3465" i="23"/>
  <c r="V3465" i="23" s="1"/>
  <c r="U3466" i="23"/>
  <c r="V3466" i="23" s="1"/>
  <c r="U3467" i="23"/>
  <c r="V3467" i="23" s="1"/>
  <c r="U3468" i="23"/>
  <c r="V3468" i="23" s="1"/>
  <c r="U3469" i="23"/>
  <c r="U3470" i="23"/>
  <c r="U3471" i="23"/>
  <c r="U3472" i="23"/>
  <c r="U3473" i="23"/>
  <c r="V3473" i="23" s="1"/>
  <c r="U3474" i="23"/>
  <c r="V3474" i="23" s="1"/>
  <c r="U3475" i="23"/>
  <c r="U3476" i="23"/>
  <c r="V3476" i="23" s="1"/>
  <c r="U3477" i="23"/>
  <c r="U3478" i="23"/>
  <c r="U3479" i="23"/>
  <c r="U3480" i="23"/>
  <c r="V3480" i="23" s="1"/>
  <c r="U3481" i="23"/>
  <c r="V3481" i="23" s="1"/>
  <c r="U3482" i="23"/>
  <c r="V3482" i="23" s="1"/>
  <c r="U3483" i="23"/>
  <c r="V3483" i="23" s="1"/>
  <c r="U3484" i="23"/>
  <c r="V3484" i="23" s="1"/>
  <c r="U3485" i="23"/>
  <c r="U3486" i="23"/>
  <c r="U3487" i="23"/>
  <c r="U3488" i="23"/>
  <c r="U3489" i="23"/>
  <c r="V3489" i="23" s="1"/>
  <c r="U3490" i="23"/>
  <c r="V3490" i="23" s="1"/>
  <c r="U3491" i="23"/>
  <c r="U3492" i="23"/>
  <c r="V3492" i="23" s="1"/>
  <c r="U3493" i="23"/>
  <c r="U3494" i="23"/>
  <c r="U3495" i="23"/>
  <c r="U3496" i="23"/>
  <c r="V3496" i="23" s="1"/>
  <c r="U3497" i="23"/>
  <c r="U3498" i="23"/>
  <c r="V3498" i="23" s="1"/>
  <c r="U3499" i="23"/>
  <c r="V3499" i="23" s="1"/>
  <c r="U3500" i="23"/>
  <c r="V3500" i="23" s="1"/>
  <c r="U3501" i="23"/>
  <c r="U3502" i="23"/>
  <c r="U3503" i="23"/>
  <c r="U3504" i="23"/>
  <c r="V3504" i="23" s="1"/>
  <c r="U3505" i="23"/>
  <c r="V3505" i="23" s="1"/>
  <c r="U3506" i="23"/>
  <c r="V3506" i="23" s="1"/>
  <c r="U3507" i="23"/>
  <c r="V3507" i="23" s="1"/>
  <c r="U3508" i="23"/>
  <c r="V3508" i="23" s="1"/>
  <c r="U3509" i="23"/>
  <c r="U3510" i="23"/>
  <c r="U3511" i="23"/>
  <c r="U3512" i="23"/>
  <c r="V3512" i="23" s="1"/>
  <c r="U3513" i="23"/>
  <c r="V3513" i="23" s="1"/>
  <c r="U3514" i="23"/>
  <c r="V3514" i="23" s="1"/>
  <c r="U3515" i="23"/>
  <c r="U3516" i="23"/>
  <c r="V3516" i="23" s="1"/>
  <c r="U3517" i="23"/>
  <c r="U3518" i="23"/>
  <c r="U3519" i="23"/>
  <c r="U3520" i="23"/>
  <c r="V3520" i="23" s="1"/>
  <c r="U3521" i="23"/>
  <c r="V3521" i="23" s="1"/>
  <c r="U3522" i="23"/>
  <c r="V3522" i="23" s="1"/>
  <c r="U3523" i="23"/>
  <c r="V3523" i="23" s="1"/>
  <c r="U3524" i="23"/>
  <c r="V3524" i="23" s="1"/>
  <c r="U3525" i="23"/>
  <c r="U3526" i="23"/>
  <c r="U3527" i="23"/>
  <c r="U3528" i="23"/>
  <c r="V3528" i="23" s="1"/>
  <c r="U3529" i="23"/>
  <c r="V3529" i="23" s="1"/>
  <c r="U3530" i="23"/>
  <c r="V3530" i="23" s="1"/>
  <c r="U3531" i="23"/>
  <c r="V3531" i="23" s="1"/>
  <c r="U3532" i="23"/>
  <c r="V3532" i="23" s="1"/>
  <c r="U3533" i="23"/>
  <c r="U3534" i="23"/>
  <c r="U3535" i="23"/>
  <c r="U3536" i="23"/>
  <c r="V3536" i="23" s="1"/>
  <c r="U3537" i="23"/>
  <c r="V3537" i="23" s="1"/>
  <c r="U3538" i="23"/>
  <c r="V3538" i="23" s="1"/>
  <c r="U3539" i="23"/>
  <c r="V3539" i="23" s="1"/>
  <c r="U3540" i="23"/>
  <c r="V3540" i="23" s="1"/>
  <c r="U3541" i="23"/>
  <c r="U3542" i="23"/>
  <c r="U3543" i="23"/>
  <c r="U3544" i="23"/>
  <c r="V3544" i="23" s="1"/>
  <c r="U3545" i="23"/>
  <c r="V3545" i="23" s="1"/>
  <c r="U3546" i="23"/>
  <c r="V3546" i="23" s="1"/>
  <c r="U3547" i="23"/>
  <c r="V3547" i="23" s="1"/>
  <c r="U3548" i="23"/>
  <c r="V3548" i="23" s="1"/>
  <c r="U3549" i="23"/>
  <c r="U3550" i="23"/>
  <c r="U3551" i="23"/>
  <c r="U3552" i="23"/>
  <c r="V3552" i="23" s="1"/>
  <c r="U3553" i="23"/>
  <c r="V3553" i="23" s="1"/>
  <c r="U3554" i="23"/>
  <c r="V3554" i="23" s="1"/>
  <c r="U3555" i="23"/>
  <c r="V3555" i="23" s="1"/>
  <c r="U3556" i="23"/>
  <c r="V3556" i="23" s="1"/>
  <c r="U3557" i="23"/>
  <c r="U3558" i="23"/>
  <c r="U3559" i="23"/>
  <c r="U3560" i="23"/>
  <c r="V3560" i="23" s="1"/>
  <c r="U3561" i="23"/>
  <c r="V3561" i="23" s="1"/>
  <c r="U3562" i="23"/>
  <c r="V3562" i="23" s="1"/>
  <c r="U3563" i="23"/>
  <c r="V3563" i="23" s="1"/>
  <c r="U3564" i="23"/>
  <c r="V3564" i="23" s="1"/>
  <c r="U3565" i="23"/>
  <c r="U3566" i="23"/>
  <c r="U3567" i="23"/>
  <c r="U3568" i="23"/>
  <c r="U3569" i="23"/>
  <c r="V3569" i="23" s="1"/>
  <c r="U3570" i="23"/>
  <c r="V3570" i="23" s="1"/>
  <c r="U3571" i="23"/>
  <c r="V3571" i="23" s="1"/>
  <c r="U3572" i="23"/>
  <c r="V3572" i="23" s="1"/>
  <c r="U3573" i="23"/>
  <c r="U3574" i="23"/>
  <c r="U3575" i="23"/>
  <c r="U3576" i="23"/>
  <c r="V3576" i="23" s="1"/>
  <c r="U3577" i="23"/>
  <c r="V3577" i="23" s="1"/>
  <c r="U3578" i="23"/>
  <c r="V3578" i="23" s="1"/>
  <c r="U3579" i="23"/>
  <c r="V3579" i="23" s="1"/>
  <c r="U3580" i="23"/>
  <c r="V3580" i="23" s="1"/>
  <c r="U3581" i="23"/>
  <c r="U3582" i="23"/>
  <c r="U3583" i="23"/>
  <c r="U3584" i="23"/>
  <c r="U3585" i="23"/>
  <c r="U3586" i="23"/>
  <c r="V3586" i="23" s="1"/>
  <c r="U3587" i="23"/>
  <c r="V3587" i="23" s="1"/>
  <c r="U3588" i="23"/>
  <c r="V3588" i="23" s="1"/>
  <c r="U3589" i="23"/>
  <c r="U3590" i="23"/>
  <c r="U3591" i="23"/>
  <c r="U3592" i="23"/>
  <c r="V3592" i="23" s="1"/>
  <c r="U3593" i="23"/>
  <c r="V3593" i="23" s="1"/>
  <c r="U3594" i="23"/>
  <c r="V3594" i="23" s="1"/>
  <c r="U3595" i="23"/>
  <c r="V3595" i="23" s="1"/>
  <c r="U3596" i="23"/>
  <c r="V3596" i="23" s="1"/>
  <c r="U3597" i="23"/>
  <c r="U3598" i="23"/>
  <c r="U3599" i="23"/>
  <c r="U3600" i="23"/>
  <c r="U3601" i="23"/>
  <c r="V3601" i="23" s="1"/>
  <c r="U3602" i="23"/>
  <c r="V3602" i="23" s="1"/>
  <c r="U3603" i="23"/>
  <c r="V3603" i="23" s="1"/>
  <c r="U3604" i="23"/>
  <c r="V3604" i="23" s="1"/>
  <c r="U3605" i="23"/>
  <c r="U3606" i="23"/>
  <c r="U3607" i="23"/>
  <c r="U3608" i="23"/>
  <c r="V3608" i="23" s="1"/>
  <c r="U3609" i="23"/>
  <c r="V3609" i="23" s="1"/>
  <c r="U3610" i="23"/>
  <c r="V3610" i="23" s="1"/>
  <c r="U3611" i="23"/>
  <c r="V3611" i="23" s="1"/>
  <c r="U3612" i="23"/>
  <c r="V3612" i="23" s="1"/>
  <c r="U3613" i="23"/>
  <c r="U3614" i="23"/>
  <c r="U3615" i="23"/>
  <c r="U3616" i="23"/>
  <c r="U3617" i="23"/>
  <c r="V3617" i="23" s="1"/>
  <c r="U3618" i="23"/>
  <c r="V3618" i="23" s="1"/>
  <c r="U3619" i="23"/>
  <c r="U3620" i="23"/>
  <c r="V3620" i="23" s="1"/>
  <c r="U3621" i="23"/>
  <c r="U3622" i="23"/>
  <c r="U3623" i="23"/>
  <c r="U3624" i="23"/>
  <c r="V3624" i="23" s="1"/>
  <c r="U3625" i="23"/>
  <c r="V3625" i="23" s="1"/>
  <c r="U3626" i="23"/>
  <c r="V3626" i="23" s="1"/>
  <c r="U3627" i="23"/>
  <c r="V3627" i="23" s="1"/>
  <c r="U3628" i="23"/>
  <c r="V3628" i="23" s="1"/>
  <c r="U3629" i="23"/>
  <c r="U3630" i="23"/>
  <c r="U3631" i="23"/>
  <c r="U3632" i="23"/>
  <c r="V3632" i="23" s="1"/>
  <c r="U3633" i="23"/>
  <c r="V3633" i="23" s="1"/>
  <c r="U3634" i="23"/>
  <c r="V3634" i="23" s="1"/>
  <c r="U3635" i="23"/>
  <c r="V3635" i="23" s="1"/>
  <c r="U3636" i="23"/>
  <c r="V3636" i="23" s="1"/>
  <c r="U3637" i="23"/>
  <c r="U3638" i="23"/>
  <c r="U3639" i="23"/>
  <c r="U3640" i="23"/>
  <c r="V3640" i="23" s="1"/>
  <c r="U3641" i="23"/>
  <c r="V3641" i="23" s="1"/>
  <c r="U3642" i="23"/>
  <c r="V3642" i="23" s="1"/>
  <c r="U3643" i="23"/>
  <c r="U3644" i="23"/>
  <c r="V3644" i="23" s="1"/>
  <c r="U3645" i="23"/>
  <c r="U3646" i="23"/>
  <c r="U3647" i="23"/>
  <c r="U3648" i="23"/>
  <c r="V3648" i="23" s="1"/>
  <c r="U3649" i="23"/>
  <c r="V3649" i="23" s="1"/>
  <c r="U3650" i="23"/>
  <c r="V3650" i="23" s="1"/>
  <c r="U3651" i="23"/>
  <c r="V3651" i="23" s="1"/>
  <c r="U3652" i="23"/>
  <c r="V3652" i="23" s="1"/>
  <c r="U3653" i="23"/>
  <c r="U3654" i="23"/>
  <c r="U3655" i="23"/>
  <c r="U3656" i="23"/>
  <c r="V3656" i="23" s="1"/>
  <c r="U3657" i="23"/>
  <c r="V3657" i="23" s="1"/>
  <c r="U3658" i="23"/>
  <c r="V3658" i="23" s="1"/>
  <c r="U3659" i="23"/>
  <c r="V3659" i="23" s="1"/>
  <c r="U3660" i="23"/>
  <c r="V3660" i="23" s="1"/>
  <c r="U3661" i="23"/>
  <c r="U3662" i="23"/>
  <c r="U3663" i="23"/>
  <c r="U3664" i="23"/>
  <c r="U3665" i="23"/>
  <c r="V3665" i="23" s="1"/>
  <c r="U3666" i="23"/>
  <c r="V3666" i="23" s="1"/>
  <c r="U3667" i="23"/>
  <c r="U3668" i="23"/>
  <c r="V3668" i="23" s="1"/>
  <c r="U3669" i="23"/>
  <c r="U3670" i="23"/>
  <c r="U3671" i="23"/>
  <c r="U3672" i="23"/>
  <c r="V3672" i="23" s="1"/>
  <c r="U3673" i="23"/>
  <c r="V3673" i="23" s="1"/>
  <c r="U3674" i="23"/>
  <c r="V3674" i="23" s="1"/>
  <c r="U3675" i="23"/>
  <c r="V3675" i="23" s="1"/>
  <c r="U3676" i="23"/>
  <c r="V3676" i="23" s="1"/>
  <c r="U3677" i="23"/>
  <c r="U3678" i="23"/>
  <c r="U3679" i="23"/>
  <c r="U3680" i="23"/>
  <c r="U3681" i="23"/>
  <c r="V3681" i="23" s="1"/>
  <c r="U3682" i="23"/>
  <c r="V3682" i="23" s="1"/>
  <c r="U3683" i="23"/>
  <c r="V3683" i="23" s="1"/>
  <c r="U3684" i="23"/>
  <c r="V3684" i="23" s="1"/>
  <c r="U3685" i="23"/>
  <c r="U3686" i="23"/>
  <c r="U3687" i="23"/>
  <c r="U3688" i="23"/>
  <c r="V3688" i="23" s="1"/>
  <c r="U3689" i="23"/>
  <c r="V3689" i="23" s="1"/>
  <c r="U3690" i="23"/>
  <c r="V3690" i="23" s="1"/>
  <c r="U3691" i="23"/>
  <c r="U3692" i="23"/>
  <c r="V3692" i="23" s="1"/>
  <c r="U3693" i="23"/>
  <c r="U3694" i="23"/>
  <c r="U3695" i="23"/>
  <c r="U3696" i="23"/>
  <c r="U3697" i="23"/>
  <c r="V3697" i="23" s="1"/>
  <c r="U3698" i="23"/>
  <c r="V3698" i="23" s="1"/>
  <c r="U3699" i="23"/>
  <c r="V3699" i="23" s="1"/>
  <c r="U3700" i="23"/>
  <c r="V3700" i="23" s="1"/>
  <c r="U3701" i="23"/>
  <c r="U3702" i="23"/>
  <c r="U3703" i="23"/>
  <c r="U3704" i="23"/>
  <c r="V3704" i="23" s="1"/>
  <c r="U3705" i="23"/>
  <c r="V3705" i="23" s="1"/>
  <c r="U3706" i="23"/>
  <c r="V3706" i="23" s="1"/>
  <c r="U3707" i="23"/>
  <c r="V3707" i="23" s="1"/>
  <c r="U3708" i="23"/>
  <c r="V3708" i="23" s="1"/>
  <c r="U3709" i="23"/>
  <c r="U3710" i="23"/>
  <c r="U3711" i="23"/>
  <c r="U3712" i="23"/>
  <c r="V3712" i="23" s="1"/>
  <c r="U3713" i="23"/>
  <c r="V3713" i="23" s="1"/>
  <c r="U3714" i="23"/>
  <c r="V3714" i="23" s="1"/>
  <c r="U3715" i="23"/>
  <c r="V3715" i="23" s="1"/>
  <c r="U3716" i="23"/>
  <c r="V3716" i="23" s="1"/>
  <c r="U3717" i="23"/>
  <c r="U3718" i="23"/>
  <c r="U3719" i="23"/>
  <c r="U3720" i="23"/>
  <c r="V3720" i="23" s="1"/>
  <c r="U3721" i="23"/>
  <c r="V3721" i="23" s="1"/>
  <c r="U3722" i="23"/>
  <c r="V3722" i="23" s="1"/>
  <c r="U3723" i="23"/>
  <c r="V3723" i="23" s="1"/>
  <c r="U3724" i="23"/>
  <c r="V3724" i="23" s="1"/>
  <c r="U3725" i="23"/>
  <c r="U3726" i="23"/>
  <c r="U3727" i="23"/>
  <c r="U3728" i="23"/>
  <c r="V3728" i="23" s="1"/>
  <c r="U3729" i="23"/>
  <c r="V3729" i="23" s="1"/>
  <c r="U3730" i="23"/>
  <c r="V3730" i="23" s="1"/>
  <c r="U3731" i="23"/>
  <c r="V3731" i="23" s="1"/>
  <c r="U3732" i="23"/>
  <c r="V3732" i="23" s="1"/>
  <c r="U3733" i="23"/>
  <c r="U3734" i="23"/>
  <c r="U3735" i="23"/>
  <c r="U3736" i="23"/>
  <c r="V3736" i="23" s="1"/>
  <c r="U3737" i="23"/>
  <c r="V3737" i="23" s="1"/>
  <c r="U3738" i="23"/>
  <c r="V3738" i="23" s="1"/>
  <c r="U3739" i="23"/>
  <c r="V3739" i="23" s="1"/>
  <c r="U3740" i="23"/>
  <c r="V3740" i="23" s="1"/>
  <c r="U3741" i="23"/>
  <c r="U3742" i="23"/>
  <c r="U3743" i="23"/>
  <c r="U3744" i="23"/>
  <c r="V3744" i="23" s="1"/>
  <c r="U3745" i="23"/>
  <c r="V3745" i="23" s="1"/>
  <c r="U3746" i="23"/>
  <c r="V3746" i="23" s="1"/>
  <c r="U3747" i="23"/>
  <c r="U3748" i="23"/>
  <c r="V3748" i="23" s="1"/>
  <c r="U3749" i="23"/>
  <c r="U3750" i="23"/>
  <c r="U3751" i="23"/>
  <c r="U3752" i="23"/>
  <c r="V3752" i="23" s="1"/>
  <c r="U3753" i="23"/>
  <c r="V3753" i="23" s="1"/>
  <c r="U3754" i="23"/>
  <c r="V3754" i="23" s="1"/>
  <c r="U3755" i="23"/>
  <c r="V3755" i="23" s="1"/>
  <c r="U3756" i="23"/>
  <c r="V3756" i="23" s="1"/>
  <c r="U3757" i="23"/>
  <c r="U3758" i="23"/>
  <c r="U3759" i="23"/>
  <c r="U3760" i="23"/>
  <c r="U3761" i="23"/>
  <c r="V3761" i="23" s="1"/>
  <c r="U3762" i="23"/>
  <c r="V3762" i="23" s="1"/>
  <c r="U3763" i="23"/>
  <c r="V3763" i="23" s="1"/>
  <c r="U3764" i="23"/>
  <c r="V3764" i="23" s="1"/>
  <c r="U3765" i="23"/>
  <c r="U3766" i="23"/>
  <c r="U3767" i="23"/>
  <c r="U3768" i="23"/>
  <c r="V3768" i="23" s="1"/>
  <c r="U3769" i="23"/>
  <c r="V3769" i="23" s="1"/>
  <c r="U3770" i="23"/>
  <c r="V3770" i="23" s="1"/>
  <c r="U3771" i="23"/>
  <c r="U3772" i="23"/>
  <c r="V3772" i="23" s="1"/>
  <c r="U3773" i="23"/>
  <c r="U3774" i="23"/>
  <c r="U3775" i="23"/>
  <c r="U3776" i="23"/>
  <c r="U3777" i="23"/>
  <c r="V3777" i="23" s="1"/>
  <c r="U3778" i="23"/>
  <c r="V3778" i="23" s="1"/>
  <c r="U3779" i="23"/>
  <c r="V3779" i="23" s="1"/>
  <c r="U3780" i="23"/>
  <c r="V3780" i="23" s="1"/>
  <c r="U3781" i="23"/>
  <c r="U3782" i="23"/>
  <c r="U3783" i="23"/>
  <c r="U3784" i="23"/>
  <c r="V3784" i="23" s="1"/>
  <c r="U3785" i="23"/>
  <c r="V3785" i="23" s="1"/>
  <c r="U3786" i="23"/>
  <c r="V3786" i="23" s="1"/>
  <c r="U3787" i="23"/>
  <c r="V3787" i="23" s="1"/>
  <c r="U3788" i="23"/>
  <c r="V3788" i="23" s="1"/>
  <c r="U3789" i="23"/>
  <c r="U3790" i="23"/>
  <c r="U3791" i="23"/>
  <c r="U3792" i="23"/>
  <c r="U3793" i="23"/>
  <c r="V3793" i="23" s="1"/>
  <c r="U3794" i="23"/>
  <c r="V3794" i="23" s="1"/>
  <c r="U3795" i="23"/>
  <c r="U3796" i="23"/>
  <c r="V3796" i="23" s="1"/>
  <c r="U3797" i="23"/>
  <c r="U3798" i="23"/>
  <c r="U3799" i="23"/>
  <c r="U3800" i="23"/>
  <c r="V3800" i="23" s="1"/>
  <c r="U3801" i="23"/>
  <c r="V3801" i="23" s="1"/>
  <c r="U3802" i="23"/>
  <c r="V3802" i="23" s="1"/>
  <c r="U3803" i="23"/>
  <c r="V3803" i="23" s="1"/>
  <c r="U3804" i="23"/>
  <c r="V3804" i="23" s="1"/>
  <c r="U3805" i="23"/>
  <c r="U3806" i="23"/>
  <c r="U3807" i="23"/>
  <c r="U3808" i="23"/>
  <c r="V3808" i="23" s="1"/>
  <c r="U3809" i="23"/>
  <c r="V3809" i="23" s="1"/>
  <c r="U3810" i="23"/>
  <c r="V3810" i="23" s="1"/>
  <c r="U3811" i="23"/>
  <c r="V3811" i="23" s="1"/>
  <c r="U3812" i="23"/>
  <c r="V3812" i="23" s="1"/>
  <c r="U3813" i="23"/>
  <c r="U3814" i="23"/>
  <c r="U3815" i="23"/>
  <c r="U3816" i="23"/>
  <c r="V3816" i="23" s="1"/>
  <c r="U3817" i="23"/>
  <c r="V3817" i="23" s="1"/>
  <c r="U3818" i="23"/>
  <c r="V3818" i="23" s="1"/>
  <c r="U3819" i="23"/>
  <c r="U3820" i="23"/>
  <c r="V3820" i="23" s="1"/>
  <c r="U3821" i="23"/>
  <c r="U3822" i="23"/>
  <c r="U3823" i="23"/>
  <c r="U3824" i="23"/>
  <c r="U3825" i="23"/>
  <c r="V3825" i="23" s="1"/>
  <c r="U3826" i="23"/>
  <c r="V3826" i="23" s="1"/>
  <c r="U3827" i="23"/>
  <c r="V3827" i="23" s="1"/>
  <c r="U3828" i="23"/>
  <c r="V3828" i="23" s="1"/>
  <c r="U3829" i="23"/>
  <c r="U3830" i="23"/>
  <c r="U3831" i="23"/>
  <c r="U3832" i="23"/>
  <c r="V3832" i="23" s="1"/>
  <c r="U3833" i="23"/>
  <c r="V3833" i="23" s="1"/>
  <c r="U3834" i="23"/>
  <c r="V3834" i="23" s="1"/>
  <c r="U3835" i="23"/>
  <c r="V3835" i="23" s="1"/>
  <c r="U3836" i="23"/>
  <c r="V3836" i="23" s="1"/>
  <c r="U3837" i="23"/>
  <c r="U3838" i="23"/>
  <c r="U3839" i="23"/>
  <c r="U3840" i="23"/>
  <c r="U3841" i="23"/>
  <c r="V3841" i="23" s="1"/>
  <c r="U3842" i="23"/>
  <c r="V3842" i="23" s="1"/>
  <c r="U3843" i="23"/>
  <c r="V3843" i="23" s="1"/>
  <c r="U3844" i="23"/>
  <c r="V3844" i="23" s="1"/>
  <c r="U3845" i="23"/>
  <c r="U3846" i="23"/>
  <c r="U3847" i="23"/>
  <c r="U3848" i="23"/>
  <c r="V3848" i="23" s="1"/>
  <c r="U3849" i="23"/>
  <c r="V3849" i="23" s="1"/>
  <c r="U3850" i="23"/>
  <c r="V3850" i="23" s="1"/>
  <c r="U3851" i="23"/>
  <c r="V3851" i="23" s="1"/>
  <c r="U3852" i="23"/>
  <c r="V3852" i="23" s="1"/>
  <c r="U3853" i="23"/>
  <c r="U3854" i="23"/>
  <c r="U3855" i="23"/>
  <c r="U3856" i="23"/>
  <c r="U3857" i="23"/>
  <c r="V3857" i="23" s="1"/>
  <c r="U3858" i="23"/>
  <c r="V3858" i="23" s="1"/>
  <c r="U3859" i="23"/>
  <c r="V3859" i="23" s="1"/>
  <c r="U3860" i="23"/>
  <c r="V3860" i="23" s="1"/>
  <c r="U3861" i="23"/>
  <c r="U3862" i="23"/>
  <c r="U3863" i="23"/>
  <c r="U3864" i="23"/>
  <c r="V3864" i="23" s="1"/>
  <c r="U3865" i="23"/>
  <c r="V3865" i="23" s="1"/>
  <c r="U3866" i="23"/>
  <c r="V3866" i="23" s="1"/>
  <c r="U3867" i="23"/>
  <c r="V3867" i="23" s="1"/>
  <c r="U3868" i="23"/>
  <c r="V3868" i="23" s="1"/>
  <c r="U3869" i="23"/>
  <c r="U3870" i="23"/>
  <c r="U3871" i="23"/>
  <c r="U3872" i="23"/>
  <c r="U3873" i="23"/>
  <c r="V3873" i="23" s="1"/>
  <c r="U3874" i="23"/>
  <c r="V3874" i="23" s="1"/>
  <c r="U3875" i="23"/>
  <c r="U3876" i="23"/>
  <c r="V3876" i="23" s="1"/>
  <c r="U3877" i="23"/>
  <c r="U3878" i="23"/>
  <c r="U3879" i="23"/>
  <c r="U3880" i="23"/>
  <c r="V3880" i="23" s="1"/>
  <c r="U3881" i="23"/>
  <c r="V3881" i="23" s="1"/>
  <c r="U3882" i="23"/>
  <c r="V3882" i="23" s="1"/>
  <c r="U3883" i="23"/>
  <c r="V3883" i="23" s="1"/>
  <c r="U3884" i="23"/>
  <c r="V3884" i="23" s="1"/>
  <c r="U3885" i="23"/>
  <c r="U3886" i="23"/>
  <c r="U3887" i="23"/>
  <c r="U3888" i="23"/>
  <c r="V3888" i="23" s="1"/>
  <c r="U3889" i="23"/>
  <c r="V3889" i="23" s="1"/>
  <c r="U3890" i="23"/>
  <c r="V3890" i="23" s="1"/>
  <c r="U3891" i="23"/>
  <c r="V3891" i="23" s="1"/>
  <c r="U3892" i="23"/>
  <c r="V3892" i="23" s="1"/>
  <c r="U3893" i="23"/>
  <c r="U3894" i="23"/>
  <c r="U3895" i="23"/>
  <c r="U3896" i="23"/>
  <c r="V3896" i="23" s="1"/>
  <c r="U3897" i="23"/>
  <c r="V3897" i="23" s="1"/>
  <c r="U3898" i="23"/>
  <c r="V3898" i="23" s="1"/>
  <c r="U3899" i="23"/>
  <c r="U3900" i="23"/>
  <c r="V3900" i="23" s="1"/>
  <c r="U3901" i="23"/>
  <c r="U3902" i="23"/>
  <c r="U3903" i="23"/>
  <c r="U3904" i="23"/>
  <c r="V3904" i="23" s="1"/>
  <c r="U3905" i="23"/>
  <c r="V3905" i="23" s="1"/>
  <c r="U3906" i="23"/>
  <c r="V3906" i="23" s="1"/>
  <c r="U3907" i="23"/>
  <c r="V3907" i="23" s="1"/>
  <c r="U3908" i="23"/>
  <c r="V3908" i="23" s="1"/>
  <c r="U3909" i="23"/>
  <c r="U3910" i="23"/>
  <c r="U3911" i="23"/>
  <c r="U3912" i="23"/>
  <c r="V3912" i="23" s="1"/>
  <c r="U3913" i="23"/>
  <c r="V3913" i="23" s="1"/>
  <c r="U3914" i="23"/>
  <c r="V3914" i="23" s="1"/>
  <c r="U3915" i="23"/>
  <c r="V3915" i="23" s="1"/>
  <c r="U3916" i="23"/>
  <c r="V3916" i="23" s="1"/>
  <c r="U3917" i="23"/>
  <c r="U3918" i="23"/>
  <c r="U3919" i="23"/>
  <c r="U3920" i="23"/>
  <c r="U3921" i="23"/>
  <c r="V3921" i="23" s="1"/>
  <c r="U3922" i="23"/>
  <c r="V3922" i="23" s="1"/>
  <c r="U3923" i="23"/>
  <c r="U3924" i="23"/>
  <c r="V3924" i="23" s="1"/>
  <c r="U3925" i="23"/>
  <c r="U3926" i="23"/>
  <c r="U3927" i="23"/>
  <c r="U3928" i="23"/>
  <c r="V3928" i="23" s="1"/>
  <c r="U3929" i="23"/>
  <c r="V3929" i="23" s="1"/>
  <c r="U3930" i="23"/>
  <c r="V3930" i="23" s="1"/>
  <c r="U3931" i="23"/>
  <c r="V3931" i="23" s="1"/>
  <c r="U3932" i="23"/>
  <c r="V3932" i="23" s="1"/>
  <c r="U3933" i="23"/>
  <c r="U3934" i="23"/>
  <c r="U3935" i="23"/>
  <c r="U3936" i="23"/>
  <c r="U3937" i="23"/>
  <c r="V3937" i="23" s="1"/>
  <c r="U3938" i="23"/>
  <c r="V3938" i="23" s="1"/>
  <c r="U3939" i="23"/>
  <c r="V3939" i="23" s="1"/>
  <c r="U3940" i="23"/>
  <c r="V3940" i="23" s="1"/>
  <c r="U3941" i="23"/>
  <c r="U3942" i="23"/>
  <c r="U3943" i="23"/>
  <c r="U3944" i="23"/>
  <c r="V3944" i="23" s="1"/>
  <c r="U3945" i="23"/>
  <c r="V3945" i="23" s="1"/>
  <c r="U3946" i="23"/>
  <c r="V3946" i="23" s="1"/>
  <c r="U3947" i="23"/>
  <c r="U3948" i="23"/>
  <c r="V3948" i="23" s="1"/>
  <c r="U3949" i="23"/>
  <c r="U3950" i="23"/>
  <c r="U3951" i="23"/>
  <c r="U3952" i="23"/>
  <c r="V3952" i="23" s="1"/>
  <c r="U3953" i="23"/>
  <c r="V3953" i="23" s="1"/>
  <c r="U3954" i="23"/>
  <c r="V3954" i="23" s="1"/>
  <c r="U3955" i="23"/>
  <c r="V3955" i="23" s="1"/>
  <c r="U3956" i="23"/>
  <c r="V3956" i="23" s="1"/>
  <c r="U3957" i="23"/>
  <c r="U3958" i="23"/>
  <c r="U3959" i="23"/>
  <c r="U3960" i="23"/>
  <c r="V3960" i="23" s="1"/>
  <c r="U3961" i="23"/>
  <c r="V3961" i="23" s="1"/>
  <c r="U3962" i="23"/>
  <c r="V3962" i="23" s="1"/>
  <c r="U3963" i="23"/>
  <c r="V3963" i="23" s="1"/>
  <c r="U3964" i="23"/>
  <c r="V3964" i="23" s="1"/>
  <c r="U3965" i="23"/>
  <c r="U3966" i="23"/>
  <c r="U3967" i="23"/>
  <c r="U3968" i="23"/>
  <c r="V3968" i="23" s="1"/>
  <c r="U3969" i="23"/>
  <c r="V3969" i="23" s="1"/>
  <c r="U3970" i="23"/>
  <c r="V3970" i="23" s="1"/>
  <c r="U3971" i="23"/>
  <c r="U3972" i="23"/>
  <c r="V3972" i="23" s="1"/>
  <c r="U3973" i="23"/>
  <c r="U3974" i="23"/>
  <c r="U3975" i="23"/>
  <c r="U3976" i="23"/>
  <c r="U3977" i="23"/>
  <c r="V3977" i="23" s="1"/>
  <c r="U3978" i="23"/>
  <c r="V3978" i="23" s="1"/>
  <c r="U3979" i="23"/>
  <c r="V3979" i="23" s="1"/>
  <c r="U3980" i="23"/>
  <c r="V3980" i="23" s="1"/>
  <c r="U3981" i="23"/>
  <c r="U3982" i="23"/>
  <c r="U3983" i="23"/>
  <c r="U3984" i="23"/>
  <c r="V3984" i="23" s="1"/>
  <c r="U3985" i="23"/>
  <c r="V3985" i="23" s="1"/>
  <c r="U3986" i="23"/>
  <c r="V3986" i="23" s="1"/>
  <c r="U3987" i="23"/>
  <c r="V3987" i="23" s="1"/>
  <c r="U3988" i="23"/>
  <c r="V3988" i="23" s="1"/>
  <c r="U3989" i="23"/>
  <c r="U3990" i="23"/>
  <c r="U3991" i="23"/>
  <c r="U3992" i="23"/>
  <c r="V3992" i="23" s="1"/>
  <c r="U3993" i="23"/>
  <c r="V3993" i="23" s="1"/>
  <c r="U3994" i="23"/>
  <c r="V3994" i="23" s="1"/>
  <c r="U3995" i="23"/>
  <c r="U3996" i="23"/>
  <c r="V3996" i="23" s="1"/>
  <c r="U3997" i="23"/>
  <c r="U3998" i="23"/>
  <c r="U3999" i="23"/>
  <c r="U4000" i="23"/>
  <c r="V4000" i="23" s="1"/>
  <c r="U4001" i="23"/>
  <c r="V4001" i="23" s="1"/>
  <c r="U4002" i="23"/>
  <c r="V4002" i="23" s="1"/>
  <c r="U4003" i="23"/>
  <c r="V4003" i="23" s="1"/>
  <c r="U4004" i="23"/>
  <c r="V4004" i="23" s="1"/>
  <c r="U4005" i="23"/>
  <c r="U4006" i="23"/>
  <c r="U4007" i="23"/>
  <c r="U4008" i="23"/>
  <c r="V4008" i="23" s="1"/>
  <c r="U4009" i="23"/>
  <c r="V4009" i="23" s="1"/>
  <c r="U4010" i="23"/>
  <c r="V4010" i="23" s="1"/>
  <c r="U4011" i="23"/>
  <c r="V4011" i="23" s="1"/>
  <c r="U12" i="23"/>
  <c r="V1461" i="23"/>
  <c r="V1437" i="23"/>
  <c r="V1429" i="23"/>
  <c r="V1421" i="23"/>
  <c r="V1413" i="23"/>
  <c r="V1405" i="23"/>
  <c r="V1397" i="23"/>
  <c r="V1373" i="23"/>
  <c r="V1365" i="23"/>
  <c r="V1357" i="23"/>
  <c r="V1349" i="23"/>
  <c r="V1341" i="23"/>
  <c r="V1333" i="23"/>
  <c r="V1309" i="23"/>
  <c r="V1301" i="23"/>
  <c r="V1293" i="23"/>
  <c r="V1285" i="23"/>
  <c r="V1277" i="23"/>
  <c r="V1269" i="23"/>
  <c r="V1245" i="23"/>
  <c r="V1237" i="23"/>
  <c r="V1229" i="23"/>
  <c r="V1221" i="23"/>
  <c r="V1213" i="23"/>
  <c r="V1205" i="23"/>
  <c r="V1197" i="23"/>
  <c r="V1181" i="23"/>
  <c r="V1173" i="23"/>
  <c r="V1165" i="23"/>
  <c r="V1157" i="23"/>
  <c r="V1149" i="23"/>
  <c r="V1141" i="23"/>
  <c r="V1133" i="23"/>
  <c r="V1117" i="23"/>
  <c r="V1109" i="23"/>
  <c r="V1101" i="23"/>
  <c r="V1093" i="23"/>
  <c r="V1085" i="23"/>
  <c r="V1077" i="23"/>
  <c r="V1069" i="23"/>
  <c r="V1053" i="23"/>
  <c r="V1045" i="23"/>
  <c r="V1037" i="23"/>
  <c r="V1029" i="23"/>
  <c r="V1021" i="23"/>
  <c r="V1013" i="23"/>
  <c r="V1014" i="23"/>
  <c r="V1015" i="23"/>
  <c r="V1019" i="23"/>
  <c r="V1022" i="23"/>
  <c r="V1023" i="23"/>
  <c r="V1030" i="23"/>
  <c r="V1031" i="23"/>
  <c r="V1038" i="23"/>
  <c r="V1039" i="23"/>
  <c r="V1046" i="23"/>
  <c r="V1047" i="23"/>
  <c r="V1054" i="23"/>
  <c r="V1055" i="23"/>
  <c r="V1062" i="23"/>
  <c r="V1063" i="23"/>
  <c r="V1070" i="23"/>
  <c r="V1071" i="23"/>
  <c r="V1075" i="23"/>
  <c r="V1078" i="23"/>
  <c r="V1079" i="23"/>
  <c r="V1086" i="23"/>
  <c r="V1087" i="23"/>
  <c r="V1094" i="23"/>
  <c r="V1095" i="23"/>
  <c r="V1096" i="23"/>
  <c r="V1102" i="23"/>
  <c r="V1103" i="23"/>
  <c r="V1110" i="23"/>
  <c r="V1111" i="23"/>
  <c r="V1118" i="23"/>
  <c r="V1119" i="23"/>
  <c r="V1121" i="23"/>
  <c r="V1126" i="23"/>
  <c r="V1127" i="23"/>
  <c r="V1128" i="23"/>
  <c r="V1134" i="23"/>
  <c r="V1135" i="23"/>
  <c r="V1137" i="23"/>
  <c r="V1142" i="23"/>
  <c r="V1143" i="23"/>
  <c r="V1150" i="23"/>
  <c r="V1151" i="23"/>
  <c r="V1158" i="23"/>
  <c r="V1159" i="23"/>
  <c r="V1161" i="23"/>
  <c r="V1166" i="23"/>
  <c r="V1167" i="23"/>
  <c r="V1168" i="23"/>
  <c r="V1174" i="23"/>
  <c r="V1175" i="23"/>
  <c r="V1179" i="23"/>
  <c r="V1182" i="23"/>
  <c r="V1183" i="23"/>
  <c r="V1190" i="23"/>
  <c r="V1191" i="23"/>
  <c r="V1192" i="23"/>
  <c r="V1198" i="23"/>
  <c r="V1199" i="23"/>
  <c r="V1206" i="23"/>
  <c r="V1207" i="23"/>
  <c r="V1214" i="23"/>
  <c r="V1215" i="23"/>
  <c r="V1216" i="23"/>
  <c r="V1217" i="23"/>
  <c r="V1222" i="23"/>
  <c r="V1223" i="23"/>
  <c r="V1230" i="23"/>
  <c r="V1231" i="23"/>
  <c r="V1238" i="23"/>
  <c r="V1239" i="23"/>
  <c r="V1246" i="23"/>
  <c r="V1247" i="23"/>
  <c r="V1251" i="23"/>
  <c r="V1254" i="23"/>
  <c r="V1255" i="23"/>
  <c r="V1257" i="23"/>
  <c r="V1262" i="23"/>
  <c r="V1263" i="23"/>
  <c r="V1264" i="23"/>
  <c r="V1267" i="23"/>
  <c r="V1270" i="23"/>
  <c r="V1271" i="23"/>
  <c r="V1278" i="23"/>
  <c r="V1279" i="23"/>
  <c r="V1286" i="23"/>
  <c r="V1287" i="23"/>
  <c r="V1288" i="23"/>
  <c r="V1294" i="23"/>
  <c r="V1295" i="23"/>
  <c r="V1302" i="23"/>
  <c r="V1303" i="23"/>
  <c r="V1310" i="23"/>
  <c r="V1311" i="23"/>
  <c r="V1312" i="23"/>
  <c r="V1318" i="23"/>
  <c r="V1319" i="23"/>
  <c r="V1321" i="23"/>
  <c r="V1326" i="23"/>
  <c r="V1327" i="23"/>
  <c r="V1334" i="23"/>
  <c r="V1335" i="23"/>
  <c r="V1342" i="23"/>
  <c r="V1343" i="23"/>
  <c r="V1344" i="23"/>
  <c r="V1350" i="23"/>
  <c r="V1351" i="23"/>
  <c r="V1358" i="23"/>
  <c r="V1359" i="23"/>
  <c r="V1366" i="23"/>
  <c r="V1367" i="23"/>
  <c r="V1369" i="23"/>
  <c r="V1371" i="23"/>
  <c r="V1374" i="23"/>
  <c r="V1375" i="23"/>
  <c r="V1382" i="23"/>
  <c r="V1383" i="23"/>
  <c r="V1384" i="23"/>
  <c r="V1385" i="23"/>
  <c r="V1390" i="23"/>
  <c r="V1391" i="23"/>
  <c r="V1398" i="23"/>
  <c r="V1399" i="23"/>
  <c r="V1406" i="23"/>
  <c r="V1407" i="23"/>
  <c r="V1408" i="23"/>
  <c r="V1414" i="23"/>
  <c r="V1415" i="23"/>
  <c r="V1422" i="23"/>
  <c r="V1423" i="23"/>
  <c r="V1430" i="23"/>
  <c r="V1431" i="23"/>
  <c r="V1433" i="23"/>
  <c r="V1438" i="23"/>
  <c r="V1439" i="23"/>
  <c r="V1446" i="23"/>
  <c r="V1447" i="23"/>
  <c r="V1451" i="23"/>
  <c r="V1454" i="23"/>
  <c r="V1455" i="23"/>
  <c r="V1456" i="23"/>
  <c r="V1462" i="23"/>
  <c r="V1463" i="23"/>
  <c r="V1469" i="23"/>
  <c r="V1470" i="23"/>
  <c r="V1471" i="23"/>
  <c r="V1477" i="23"/>
  <c r="V1478" i="23"/>
  <c r="V1479" i="23"/>
  <c r="V1480" i="23"/>
  <c r="V1485" i="23"/>
  <c r="V1486" i="23"/>
  <c r="V1487" i="23"/>
  <c r="V1493" i="23"/>
  <c r="V1494" i="23"/>
  <c r="V1495" i="23"/>
  <c r="V1501" i="23"/>
  <c r="V1502" i="23"/>
  <c r="V1503" i="23"/>
  <c r="V1509" i="23"/>
  <c r="V1510" i="23"/>
  <c r="V1511" i="23"/>
  <c r="V1512" i="23"/>
  <c r="V1517" i="23"/>
  <c r="V1518" i="23"/>
  <c r="V1519" i="23"/>
  <c r="V1525" i="23"/>
  <c r="V1526" i="23"/>
  <c r="V1527" i="23"/>
  <c r="V1533" i="23"/>
  <c r="V1534" i="23"/>
  <c r="V1535" i="23"/>
  <c r="V1539" i="23"/>
  <c r="V1541" i="23"/>
  <c r="V1542" i="23"/>
  <c r="V1543" i="23"/>
  <c r="V1545" i="23"/>
  <c r="V1549" i="23"/>
  <c r="V1550" i="23"/>
  <c r="V1551" i="23"/>
  <c r="V1557" i="23"/>
  <c r="V1558" i="23"/>
  <c r="V1559" i="23"/>
  <c r="V1561" i="23"/>
  <c r="V1565" i="23"/>
  <c r="V1566" i="23"/>
  <c r="V1567" i="23"/>
  <c r="V1571" i="23"/>
  <c r="V1573" i="23"/>
  <c r="V1574" i="23"/>
  <c r="V1575" i="23"/>
  <c r="V1577" i="23"/>
  <c r="V1581" i="23"/>
  <c r="V1582" i="23"/>
  <c r="V1583" i="23"/>
  <c r="V1589" i="23"/>
  <c r="V1590" i="23"/>
  <c r="V1591" i="23"/>
  <c r="V1597" i="23"/>
  <c r="V1598" i="23"/>
  <c r="V1599" i="23"/>
  <c r="V1605" i="23"/>
  <c r="V1606" i="23"/>
  <c r="V1607" i="23"/>
  <c r="V1609" i="23"/>
  <c r="V1611" i="23"/>
  <c r="V1613" i="23"/>
  <c r="V1614" i="23"/>
  <c r="V1615" i="23"/>
  <c r="V1621" i="23"/>
  <c r="V1622" i="23"/>
  <c r="V1623" i="23"/>
  <c r="V1629" i="23"/>
  <c r="V1630" i="23"/>
  <c r="V1631" i="23"/>
  <c r="V1637" i="23"/>
  <c r="V1638" i="23"/>
  <c r="V1639" i="23"/>
  <c r="V1645" i="23"/>
  <c r="V1646" i="23"/>
  <c r="V1647" i="23"/>
  <c r="V1648" i="23"/>
  <c r="V1649" i="23"/>
  <c r="V1653" i="23"/>
  <c r="V1654" i="23"/>
  <c r="V1655" i="23"/>
  <c r="V1661" i="23"/>
  <c r="V1662" i="23"/>
  <c r="V1663" i="23"/>
  <c r="V1669" i="23"/>
  <c r="V1670" i="23"/>
  <c r="V1671" i="23"/>
  <c r="V1677" i="23"/>
  <c r="V1678" i="23"/>
  <c r="V1679" i="23"/>
  <c r="V1681" i="23"/>
  <c r="V1685" i="23"/>
  <c r="V1686" i="23"/>
  <c r="V1687" i="23"/>
  <c r="V1693" i="23"/>
  <c r="V1694" i="23"/>
  <c r="V1695" i="23"/>
  <c r="V1701" i="23"/>
  <c r="V1702" i="23"/>
  <c r="V1703" i="23"/>
  <c r="V1709" i="23"/>
  <c r="V1710" i="23"/>
  <c r="V1711" i="23"/>
  <c r="V1717" i="23"/>
  <c r="V1718" i="23"/>
  <c r="V1719" i="23"/>
  <c r="V1723" i="23"/>
  <c r="V1725" i="23"/>
  <c r="V1726" i="23"/>
  <c r="V1727" i="23"/>
  <c r="V1733" i="23"/>
  <c r="V1734" i="23"/>
  <c r="V1735" i="23"/>
  <c r="V1736" i="23"/>
  <c r="V1741" i="23"/>
  <c r="V1742" i="23"/>
  <c r="V1743" i="23"/>
  <c r="V1745" i="23"/>
  <c r="V1749" i="23"/>
  <c r="V1750" i="23"/>
  <c r="V1751" i="23"/>
  <c r="V1757" i="23"/>
  <c r="V1758" i="23"/>
  <c r="V1759" i="23"/>
  <c r="V1761" i="23"/>
  <c r="V1765" i="23"/>
  <c r="V1766" i="23"/>
  <c r="V1767" i="23"/>
  <c r="V1768" i="23"/>
  <c r="V1773" i="23"/>
  <c r="V1774" i="23"/>
  <c r="V1775" i="23"/>
  <c r="V1781" i="23"/>
  <c r="V1782" i="23"/>
  <c r="V1783" i="23"/>
  <c r="V1789" i="23"/>
  <c r="V1790" i="23"/>
  <c r="V1791" i="23"/>
  <c r="V1797" i="23"/>
  <c r="V1798" i="23"/>
  <c r="V1799" i="23"/>
  <c r="V1805" i="23"/>
  <c r="V1806" i="23"/>
  <c r="V1807" i="23"/>
  <c r="V1809" i="23"/>
  <c r="V1813" i="23"/>
  <c r="V1814" i="23"/>
  <c r="V1815" i="23"/>
  <c r="V1821" i="23"/>
  <c r="V1822" i="23"/>
  <c r="V1823" i="23"/>
  <c r="V1829" i="23"/>
  <c r="V1830" i="23"/>
  <c r="V1831" i="23"/>
  <c r="V1837" i="23"/>
  <c r="V1838" i="23"/>
  <c r="V1839" i="23"/>
  <c r="V1845" i="23"/>
  <c r="V1846" i="23"/>
  <c r="V1847" i="23"/>
  <c r="V1853" i="23"/>
  <c r="V1854" i="23"/>
  <c r="V1855" i="23"/>
  <c r="V1861" i="23"/>
  <c r="V1862" i="23"/>
  <c r="V1863" i="23"/>
  <c r="V1864" i="23"/>
  <c r="V1869" i="23"/>
  <c r="V1870" i="23"/>
  <c r="V1871" i="23"/>
  <c r="V1873" i="23"/>
  <c r="V1877" i="23"/>
  <c r="V1878" i="23"/>
  <c r="V1879" i="23"/>
  <c r="V1885" i="23"/>
  <c r="V1886" i="23"/>
  <c r="V1887" i="23"/>
  <c r="V1893" i="23"/>
  <c r="V1894" i="23"/>
  <c r="V1895" i="23"/>
  <c r="V1896" i="23"/>
  <c r="V1899" i="23"/>
  <c r="V1901" i="23"/>
  <c r="V1902" i="23"/>
  <c r="V1903" i="23"/>
  <c r="V1909" i="23"/>
  <c r="V1910" i="23"/>
  <c r="V1911" i="23"/>
  <c r="V1915" i="23"/>
  <c r="V1917" i="23"/>
  <c r="V1918" i="23"/>
  <c r="V1919" i="23"/>
  <c r="V1925" i="23"/>
  <c r="V1926" i="23"/>
  <c r="V1927" i="23"/>
  <c r="V1928" i="23"/>
  <c r="V1933" i="23"/>
  <c r="V1934" i="23"/>
  <c r="V1935" i="23"/>
  <c r="V1941" i="23"/>
  <c r="V1942" i="23"/>
  <c r="V1943" i="23"/>
  <c r="V1949" i="23"/>
  <c r="V1950" i="23"/>
  <c r="V1951" i="23"/>
  <c r="V1957" i="23"/>
  <c r="V1958" i="23"/>
  <c r="V1959" i="23"/>
  <c r="V1965" i="23"/>
  <c r="V1966" i="23"/>
  <c r="V1967" i="23"/>
  <c r="V1968" i="23"/>
  <c r="V1971" i="23"/>
  <c r="V1973" i="23"/>
  <c r="V1974" i="23"/>
  <c r="V1975" i="23"/>
  <c r="V1981" i="23"/>
  <c r="V1982" i="23"/>
  <c r="V1983" i="23"/>
  <c r="V1989" i="23"/>
  <c r="V1990" i="23"/>
  <c r="V1991" i="23"/>
  <c r="V1997" i="23"/>
  <c r="V1998" i="23"/>
  <c r="V1999" i="23"/>
  <c r="V2005" i="23"/>
  <c r="V2006" i="23"/>
  <c r="V2007" i="23"/>
  <c r="V2011" i="23"/>
  <c r="V2013" i="23"/>
  <c r="V2014" i="23"/>
  <c r="V2015" i="23"/>
  <c r="V2021" i="23"/>
  <c r="V2022" i="23"/>
  <c r="V2023" i="23"/>
  <c r="V2024" i="23"/>
  <c r="V2025" i="23"/>
  <c r="V2029" i="23"/>
  <c r="V2030" i="23"/>
  <c r="V2031" i="23"/>
  <c r="V2037" i="23"/>
  <c r="V2038" i="23"/>
  <c r="V2039" i="23"/>
  <c r="V2045" i="23"/>
  <c r="V2046" i="23"/>
  <c r="V2047" i="23"/>
  <c r="V2053" i="23"/>
  <c r="V2054" i="23"/>
  <c r="V2055" i="23"/>
  <c r="V2056" i="23"/>
  <c r="V2057" i="23"/>
  <c r="V2061" i="23"/>
  <c r="V2062" i="23"/>
  <c r="V2063" i="23"/>
  <c r="V2069" i="23"/>
  <c r="V2070" i="23"/>
  <c r="V2071" i="23"/>
  <c r="V2073" i="23"/>
  <c r="V2077" i="23"/>
  <c r="V2078" i="23"/>
  <c r="V2079" i="23"/>
  <c r="V2085" i="23"/>
  <c r="V2086" i="23"/>
  <c r="V2087" i="23"/>
  <c r="V2093" i="23"/>
  <c r="V2094" i="23"/>
  <c r="V2095" i="23"/>
  <c r="V2099" i="23"/>
  <c r="V2101" i="23"/>
  <c r="V2102" i="23"/>
  <c r="V2103" i="23"/>
  <c r="V2109" i="23"/>
  <c r="V2110" i="23"/>
  <c r="V2111" i="23"/>
  <c r="V2117" i="23"/>
  <c r="V2118" i="23"/>
  <c r="V2119" i="23"/>
  <c r="V2121" i="23"/>
  <c r="V2125" i="23"/>
  <c r="V2126" i="23"/>
  <c r="V2127" i="23"/>
  <c r="V2133" i="23"/>
  <c r="V2134" i="23"/>
  <c r="V2135" i="23"/>
  <c r="V2141" i="23"/>
  <c r="V2142" i="23"/>
  <c r="V2143" i="23"/>
  <c r="V2149" i="23"/>
  <c r="V2150" i="23"/>
  <c r="V2151" i="23"/>
  <c r="V2157" i="23"/>
  <c r="V2158" i="23"/>
  <c r="V2159" i="23"/>
  <c r="V2160" i="23"/>
  <c r="V2165" i="23"/>
  <c r="V2166" i="23"/>
  <c r="V2167" i="23"/>
  <c r="V2173" i="23"/>
  <c r="V2174" i="23"/>
  <c r="V2175" i="23"/>
  <c r="V2181" i="23"/>
  <c r="V2182" i="23"/>
  <c r="V2183" i="23"/>
  <c r="V2189" i="23"/>
  <c r="V2190" i="23"/>
  <c r="V2191" i="23"/>
  <c r="V2195" i="23"/>
  <c r="V2197" i="23"/>
  <c r="V2198" i="23"/>
  <c r="V2199" i="23"/>
  <c r="V2205" i="23"/>
  <c r="V2206" i="23"/>
  <c r="V2207" i="23"/>
  <c r="V2211" i="23"/>
  <c r="V2213" i="23"/>
  <c r="V2214" i="23"/>
  <c r="V2215" i="23"/>
  <c r="V2221" i="23"/>
  <c r="V2222" i="23"/>
  <c r="V2223" i="23"/>
  <c r="V2225" i="23"/>
  <c r="V2229" i="23"/>
  <c r="V2230" i="23"/>
  <c r="V2231" i="23"/>
  <c r="V2237" i="23"/>
  <c r="V2238" i="23"/>
  <c r="V2239" i="23"/>
  <c r="V2245" i="23"/>
  <c r="V2246" i="23"/>
  <c r="V2247" i="23"/>
  <c r="V2248" i="23"/>
  <c r="V2253" i="23"/>
  <c r="V2254" i="23"/>
  <c r="V2255" i="23"/>
  <c r="V2257" i="23"/>
  <c r="V2261" i="23"/>
  <c r="V2262" i="23"/>
  <c r="V2263" i="23"/>
  <c r="V2269" i="23"/>
  <c r="V2270" i="23"/>
  <c r="V2271" i="23"/>
  <c r="V2273" i="23"/>
  <c r="V2277" i="23"/>
  <c r="V2278" i="23"/>
  <c r="V2279" i="23"/>
  <c r="V2280" i="23"/>
  <c r="V2285" i="23"/>
  <c r="V2286" i="23"/>
  <c r="V2287" i="23"/>
  <c r="V2293" i="23"/>
  <c r="V2294" i="23"/>
  <c r="V2295" i="23"/>
  <c r="V2301" i="23"/>
  <c r="V2302" i="23"/>
  <c r="V2303" i="23"/>
  <c r="V2309" i="23"/>
  <c r="V2310" i="23"/>
  <c r="V2311" i="23"/>
  <c r="V2317" i="23"/>
  <c r="V2318" i="23"/>
  <c r="V2319" i="23"/>
  <c r="V2321" i="23"/>
  <c r="V2325" i="23"/>
  <c r="V2326" i="23"/>
  <c r="V2327" i="23"/>
  <c r="V2333" i="23"/>
  <c r="V2334" i="23"/>
  <c r="V2335" i="23"/>
  <c r="V2341" i="23"/>
  <c r="V2342" i="23"/>
  <c r="V2343" i="23"/>
  <c r="V2349" i="23"/>
  <c r="V2350" i="23"/>
  <c r="V2351" i="23"/>
  <c r="V2357" i="23"/>
  <c r="V2358" i="23"/>
  <c r="V2359" i="23"/>
  <c r="V2363" i="23"/>
  <c r="V2365" i="23"/>
  <c r="V2366" i="23"/>
  <c r="V2367" i="23"/>
  <c r="V2373" i="23"/>
  <c r="V2374" i="23"/>
  <c r="V2375" i="23"/>
  <c r="V2376" i="23"/>
  <c r="V2379" i="23"/>
  <c r="V2381" i="23"/>
  <c r="V2382" i="23"/>
  <c r="V2383" i="23"/>
  <c r="V2389" i="23"/>
  <c r="V2390" i="23"/>
  <c r="V2391" i="23"/>
  <c r="V2397" i="23"/>
  <c r="V2398" i="23"/>
  <c r="V2399" i="23"/>
  <c r="V2401" i="23"/>
  <c r="V2405" i="23"/>
  <c r="V2406" i="23"/>
  <c r="V2407" i="23"/>
  <c r="V2408" i="23"/>
  <c r="V2413" i="23"/>
  <c r="V2414" i="23"/>
  <c r="V2415" i="23"/>
  <c r="V2421" i="23"/>
  <c r="V2422" i="23"/>
  <c r="V2423" i="23"/>
  <c r="V2429" i="23"/>
  <c r="V2430" i="23"/>
  <c r="V2431" i="23"/>
  <c r="V2437" i="23"/>
  <c r="V2438" i="23"/>
  <c r="V2439" i="23"/>
  <c r="V2445" i="23"/>
  <c r="V2446" i="23"/>
  <c r="V2447" i="23"/>
  <c r="V2453" i="23"/>
  <c r="V2454" i="23"/>
  <c r="V2455" i="23"/>
  <c r="V2459" i="23"/>
  <c r="V2461" i="23"/>
  <c r="V2462" i="23"/>
  <c r="V2463" i="23"/>
  <c r="V2469" i="23"/>
  <c r="V2470" i="23"/>
  <c r="V2471" i="23"/>
  <c r="V2475" i="23"/>
  <c r="V2477" i="23"/>
  <c r="V2478" i="23"/>
  <c r="V2479" i="23"/>
  <c r="V2480" i="23"/>
  <c r="V2485" i="23"/>
  <c r="V2486" i="23"/>
  <c r="V2487" i="23"/>
  <c r="V2493" i="23"/>
  <c r="V2494" i="23"/>
  <c r="V2495" i="23"/>
  <c r="V2501" i="23"/>
  <c r="V2502" i="23"/>
  <c r="V2503" i="23"/>
  <c r="V2507" i="23"/>
  <c r="V2509" i="23"/>
  <c r="V2510" i="23"/>
  <c r="V2511" i="23"/>
  <c r="V2517" i="23"/>
  <c r="V2518" i="23"/>
  <c r="V2519" i="23"/>
  <c r="V2523" i="23"/>
  <c r="V2525" i="23"/>
  <c r="V2526" i="23"/>
  <c r="V2527" i="23"/>
  <c r="V2533" i="23"/>
  <c r="V2534" i="23"/>
  <c r="V2535" i="23"/>
  <c r="V2536" i="23"/>
  <c r="V2541" i="23"/>
  <c r="V2542" i="23"/>
  <c r="V2543" i="23"/>
  <c r="V2549" i="23"/>
  <c r="V2550" i="23"/>
  <c r="V2551" i="23"/>
  <c r="V2557" i="23"/>
  <c r="V2558" i="23"/>
  <c r="V2559" i="23"/>
  <c r="V2565" i="23"/>
  <c r="V2566" i="23"/>
  <c r="V2567" i="23"/>
  <c r="V2573" i="23"/>
  <c r="V2574" i="23"/>
  <c r="V2575" i="23"/>
  <c r="V2577" i="23"/>
  <c r="V2581" i="23"/>
  <c r="V2582" i="23"/>
  <c r="V2583" i="23"/>
  <c r="V2589" i="23"/>
  <c r="V2590" i="23"/>
  <c r="V2591" i="23"/>
  <c r="V2593" i="23"/>
  <c r="V2597" i="23"/>
  <c r="V2598" i="23"/>
  <c r="V2599" i="23"/>
  <c r="V2605" i="23"/>
  <c r="V2606" i="23"/>
  <c r="V2607" i="23"/>
  <c r="V2608" i="23"/>
  <c r="V2613" i="23"/>
  <c r="V2614" i="23"/>
  <c r="V2615" i="23"/>
  <c r="V2621" i="23"/>
  <c r="V2622" i="23"/>
  <c r="V2623" i="23"/>
  <c r="V2625" i="23"/>
  <c r="V2627" i="23"/>
  <c r="V2629" i="23"/>
  <c r="V2630" i="23"/>
  <c r="V2631" i="23"/>
  <c r="V2637" i="23"/>
  <c r="V2638" i="23"/>
  <c r="V2639" i="23"/>
  <c r="V2640" i="23"/>
  <c r="V2645" i="23"/>
  <c r="V2646" i="23"/>
  <c r="V2647" i="23"/>
  <c r="V2653" i="23"/>
  <c r="V2654" i="23"/>
  <c r="V2655" i="23"/>
  <c r="V2659" i="23"/>
  <c r="V2661" i="23"/>
  <c r="V2662" i="23"/>
  <c r="V2663" i="23"/>
  <c r="V2669" i="23"/>
  <c r="V2670" i="23"/>
  <c r="V2671" i="23"/>
  <c r="V2675" i="23"/>
  <c r="V2677" i="23"/>
  <c r="V2678" i="23"/>
  <c r="V2679" i="23"/>
  <c r="V2685" i="23"/>
  <c r="V2686" i="23"/>
  <c r="V2687" i="23"/>
  <c r="V2693" i="23"/>
  <c r="V2694" i="23"/>
  <c r="V2695" i="23"/>
  <c r="V2701" i="23"/>
  <c r="V2702" i="23"/>
  <c r="V2703" i="23"/>
  <c r="V2709" i="23"/>
  <c r="V2710" i="23"/>
  <c r="V2711" i="23"/>
  <c r="V2715" i="23"/>
  <c r="V2717" i="23"/>
  <c r="V2718" i="23"/>
  <c r="V2719" i="23"/>
  <c r="V2725" i="23"/>
  <c r="V2726" i="23"/>
  <c r="V2727" i="23"/>
  <c r="V2728" i="23"/>
  <c r="V2733" i="23"/>
  <c r="V2734" i="23"/>
  <c r="V2735" i="23"/>
  <c r="V2741" i="23"/>
  <c r="V2742" i="23"/>
  <c r="V2743" i="23"/>
  <c r="V2749" i="23"/>
  <c r="V2750" i="23"/>
  <c r="V2751" i="23"/>
  <c r="V2757" i="23"/>
  <c r="V2758" i="23"/>
  <c r="V2759" i="23"/>
  <c r="V2765" i="23"/>
  <c r="V2766" i="23"/>
  <c r="V2767" i="23"/>
  <c r="V2771" i="23"/>
  <c r="V2773" i="23"/>
  <c r="V2774" i="23"/>
  <c r="V2775" i="23"/>
  <c r="V2781" i="23"/>
  <c r="V2782" i="23"/>
  <c r="V2783" i="23"/>
  <c r="V2789" i="23"/>
  <c r="V2790" i="23"/>
  <c r="V2791" i="23"/>
  <c r="V2792" i="23"/>
  <c r="V2797" i="23"/>
  <c r="V2798" i="23"/>
  <c r="V2799" i="23"/>
  <c r="V2805" i="23"/>
  <c r="V2806" i="23"/>
  <c r="V2807" i="23"/>
  <c r="V2809" i="23"/>
  <c r="V2811" i="23"/>
  <c r="V2813" i="23"/>
  <c r="V2814" i="23"/>
  <c r="V2815" i="23"/>
  <c r="V2821" i="23"/>
  <c r="V2822" i="23"/>
  <c r="V2823" i="23"/>
  <c r="V2824" i="23"/>
  <c r="V2827" i="23"/>
  <c r="V2829" i="23"/>
  <c r="V2830" i="23"/>
  <c r="V2831" i="23"/>
  <c r="V2837" i="23"/>
  <c r="V2838" i="23"/>
  <c r="V2839" i="23"/>
  <c r="V2845" i="23"/>
  <c r="V2846" i="23"/>
  <c r="V2847" i="23"/>
  <c r="V2853" i="23"/>
  <c r="V2854" i="23"/>
  <c r="V2855" i="23"/>
  <c r="V2861" i="23"/>
  <c r="V2862" i="23"/>
  <c r="V2863" i="23"/>
  <c r="V2864" i="23"/>
  <c r="V2869" i="23"/>
  <c r="V2870" i="23"/>
  <c r="V2871" i="23"/>
  <c r="V2877" i="23"/>
  <c r="V2878" i="23"/>
  <c r="V2879" i="23"/>
  <c r="V2880" i="23"/>
  <c r="V2885" i="23"/>
  <c r="V2886" i="23"/>
  <c r="V2887" i="23"/>
  <c r="V2893" i="23"/>
  <c r="V2894" i="23"/>
  <c r="V2895" i="23"/>
  <c r="V2896" i="23"/>
  <c r="V2901" i="23"/>
  <c r="V2902" i="23"/>
  <c r="V2903" i="23"/>
  <c r="V2909" i="23"/>
  <c r="V2910" i="23"/>
  <c r="V2911" i="23"/>
  <c r="V2912" i="23"/>
  <c r="V2917" i="23"/>
  <c r="V2918" i="23"/>
  <c r="V2919" i="23"/>
  <c r="V2925" i="23"/>
  <c r="V2926" i="23"/>
  <c r="V2927" i="23"/>
  <c r="V2928" i="23"/>
  <c r="V2929" i="23"/>
  <c r="V2933" i="23"/>
  <c r="V2934" i="23"/>
  <c r="V2935" i="23"/>
  <c r="V2939" i="23"/>
  <c r="V2941" i="23"/>
  <c r="V2942" i="23"/>
  <c r="V2943" i="23"/>
  <c r="V2944" i="23"/>
  <c r="V2949" i="23"/>
  <c r="V2950" i="23"/>
  <c r="V2951" i="23"/>
  <c r="V2957" i="23"/>
  <c r="V2958" i="23"/>
  <c r="V2959" i="23"/>
  <c r="V2960" i="23"/>
  <c r="V2963" i="23"/>
  <c r="V2965" i="23"/>
  <c r="V2966" i="23"/>
  <c r="V2967" i="23"/>
  <c r="V2973" i="23"/>
  <c r="V2974" i="23"/>
  <c r="V2975" i="23"/>
  <c r="V2976" i="23"/>
  <c r="V2979" i="23"/>
  <c r="V2981" i="23"/>
  <c r="V2982" i="23"/>
  <c r="V2983" i="23"/>
  <c r="V2985" i="23"/>
  <c r="V2989" i="23"/>
  <c r="V2990" i="23"/>
  <c r="V2991" i="23"/>
  <c r="V2997" i="23"/>
  <c r="V2998" i="23"/>
  <c r="V2999" i="23"/>
  <c r="V3005" i="23"/>
  <c r="V3006" i="23"/>
  <c r="V3007" i="23"/>
  <c r="V3008" i="23"/>
  <c r="V3013" i="23"/>
  <c r="V3014" i="23"/>
  <c r="V3015" i="23"/>
  <c r="V3021" i="23"/>
  <c r="V3022" i="23"/>
  <c r="V3023" i="23"/>
  <c r="V3029" i="23"/>
  <c r="V3030" i="23"/>
  <c r="V3031" i="23"/>
  <c r="V3035" i="23"/>
  <c r="V3037" i="23"/>
  <c r="V3038" i="23"/>
  <c r="V3039" i="23"/>
  <c r="V3045" i="23"/>
  <c r="V3046" i="23"/>
  <c r="V3047" i="23"/>
  <c r="V3048" i="23"/>
  <c r="V3049" i="23"/>
  <c r="V3053" i="23"/>
  <c r="V3054" i="23"/>
  <c r="V3055" i="23"/>
  <c r="V3059" i="23"/>
  <c r="V3061" i="23"/>
  <c r="V3062" i="23"/>
  <c r="V3063" i="23"/>
  <c r="V3069" i="23"/>
  <c r="V3070" i="23"/>
  <c r="V3071" i="23"/>
  <c r="V3075" i="23"/>
  <c r="V3077" i="23"/>
  <c r="V3078" i="23"/>
  <c r="V3079" i="23"/>
  <c r="V3085" i="23"/>
  <c r="V3086" i="23"/>
  <c r="V3087" i="23"/>
  <c r="V3088" i="23"/>
  <c r="V3093" i="23"/>
  <c r="V3094" i="23"/>
  <c r="V3095" i="23"/>
  <c r="V3101" i="23"/>
  <c r="V3102" i="23"/>
  <c r="V3103" i="23"/>
  <c r="V3105" i="23"/>
  <c r="V3109" i="23"/>
  <c r="V3110" i="23"/>
  <c r="V3111" i="23"/>
  <c r="V3117" i="23"/>
  <c r="V3118" i="23"/>
  <c r="V3119" i="23"/>
  <c r="V3125" i="23"/>
  <c r="V3126" i="23"/>
  <c r="V3127" i="23"/>
  <c r="V3133" i="23"/>
  <c r="V3134" i="23"/>
  <c r="V3135" i="23"/>
  <c r="V3141" i="23"/>
  <c r="V3142" i="23"/>
  <c r="V3143" i="23"/>
  <c r="V3144" i="23"/>
  <c r="V3149" i="23"/>
  <c r="V3150" i="23"/>
  <c r="V3151" i="23"/>
  <c r="V3155" i="23"/>
  <c r="V3157" i="23"/>
  <c r="V3158" i="23"/>
  <c r="V3159" i="23"/>
  <c r="V3165" i="23"/>
  <c r="V3166" i="23"/>
  <c r="V3167" i="23"/>
  <c r="V3173" i="23"/>
  <c r="V3174" i="23"/>
  <c r="V3175" i="23"/>
  <c r="V3181" i="23"/>
  <c r="V3182" i="23"/>
  <c r="V3183" i="23"/>
  <c r="V3189" i="23"/>
  <c r="V3190" i="23"/>
  <c r="V3191" i="23"/>
  <c r="V3195" i="23"/>
  <c r="V3197" i="23"/>
  <c r="V3198" i="23"/>
  <c r="V3199" i="23"/>
  <c r="V3205" i="23"/>
  <c r="V3206" i="23"/>
  <c r="V3207" i="23"/>
  <c r="V3208" i="23"/>
  <c r="V3213" i="23"/>
  <c r="V3214" i="23"/>
  <c r="V3215" i="23"/>
  <c r="V3219" i="23"/>
  <c r="V3221" i="23"/>
  <c r="V3222" i="23"/>
  <c r="V3223" i="23"/>
  <c r="V3229" i="23"/>
  <c r="V3230" i="23"/>
  <c r="V3231" i="23"/>
  <c r="V3235" i="23"/>
  <c r="V3237" i="23"/>
  <c r="V3238" i="23"/>
  <c r="V3239" i="23"/>
  <c r="V3245" i="23"/>
  <c r="V3246" i="23"/>
  <c r="V3247" i="23"/>
  <c r="V3248" i="23"/>
  <c r="V3253" i="23"/>
  <c r="V3254" i="23"/>
  <c r="V3255" i="23"/>
  <c r="V3259" i="23"/>
  <c r="V3261" i="23"/>
  <c r="V3262" i="23"/>
  <c r="V3263" i="23"/>
  <c r="V3269" i="23"/>
  <c r="V3270" i="23"/>
  <c r="V3271" i="23"/>
  <c r="V3277" i="23"/>
  <c r="V3278" i="23"/>
  <c r="V3279" i="23"/>
  <c r="V3285" i="23"/>
  <c r="V3286" i="23"/>
  <c r="V3287" i="23"/>
  <c r="V3293" i="23"/>
  <c r="V3294" i="23"/>
  <c r="V3295" i="23"/>
  <c r="V3301" i="23"/>
  <c r="V3302" i="23"/>
  <c r="V3303" i="23"/>
  <c r="V3309" i="23"/>
  <c r="V3310" i="23"/>
  <c r="V3311" i="23"/>
  <c r="V3317" i="23"/>
  <c r="V3318" i="23"/>
  <c r="V3319" i="23"/>
  <c r="V3325" i="23"/>
  <c r="V3326" i="23"/>
  <c r="V3327" i="23"/>
  <c r="V3333" i="23"/>
  <c r="V3334" i="23"/>
  <c r="V3335" i="23"/>
  <c r="V3341" i="23"/>
  <c r="V3342" i="23"/>
  <c r="V3343" i="23"/>
  <c r="V3349" i="23"/>
  <c r="V3350" i="23"/>
  <c r="V3351" i="23"/>
  <c r="V3355" i="23"/>
  <c r="V3357" i="23"/>
  <c r="V3358" i="23"/>
  <c r="V3359" i="23"/>
  <c r="V3365" i="23"/>
  <c r="V3366" i="23"/>
  <c r="V3367" i="23"/>
  <c r="V3368" i="23"/>
  <c r="V3373" i="23"/>
  <c r="V3374" i="23"/>
  <c r="V3375" i="23"/>
  <c r="V3379" i="23"/>
  <c r="V3381" i="23"/>
  <c r="V3382" i="23"/>
  <c r="V3383" i="23"/>
  <c r="V3385" i="23"/>
  <c r="V3389" i="23"/>
  <c r="V3390" i="23"/>
  <c r="V3391" i="23"/>
  <c r="V3397" i="23"/>
  <c r="V3398" i="23"/>
  <c r="V3399" i="23"/>
  <c r="V3400" i="23"/>
  <c r="V3403" i="23"/>
  <c r="V3405" i="23"/>
  <c r="V3406" i="23"/>
  <c r="V3407" i="23"/>
  <c r="V3413" i="23"/>
  <c r="V3414" i="23"/>
  <c r="V3415" i="23"/>
  <c r="V3421" i="23"/>
  <c r="V3422" i="23"/>
  <c r="V3423" i="23"/>
  <c r="V3427" i="23"/>
  <c r="V3429" i="23"/>
  <c r="V3430" i="23"/>
  <c r="V3431" i="23"/>
  <c r="V3437" i="23"/>
  <c r="V3438" i="23"/>
  <c r="V3439" i="23"/>
  <c r="V3445" i="23"/>
  <c r="V3446" i="23"/>
  <c r="V3447" i="23"/>
  <c r="V3453" i="23"/>
  <c r="V3454" i="23"/>
  <c r="V3455" i="23"/>
  <c r="V3461" i="23"/>
  <c r="V3462" i="23"/>
  <c r="V3463" i="23"/>
  <c r="V3469" i="23"/>
  <c r="V3470" i="23"/>
  <c r="V3471" i="23"/>
  <c r="V3472" i="23"/>
  <c r="V3475" i="23"/>
  <c r="V3477" i="23"/>
  <c r="V3478" i="23"/>
  <c r="V3479" i="23"/>
  <c r="V3485" i="23"/>
  <c r="V3486" i="23"/>
  <c r="V3487" i="23"/>
  <c r="V3488" i="23"/>
  <c r="V3491" i="23"/>
  <c r="V3493" i="23"/>
  <c r="V3494" i="23"/>
  <c r="V3495" i="23"/>
  <c r="V3497" i="23"/>
  <c r="V3501" i="23"/>
  <c r="V3502" i="23"/>
  <c r="V3503" i="23"/>
  <c r="V3509" i="23"/>
  <c r="V3510" i="23"/>
  <c r="V3511" i="23"/>
  <c r="V3515" i="23"/>
  <c r="V3517" i="23"/>
  <c r="V3518" i="23"/>
  <c r="V3519" i="23"/>
  <c r="V3525" i="23"/>
  <c r="V3526" i="23"/>
  <c r="V3527" i="23"/>
  <c r="V3533" i="23"/>
  <c r="V3534" i="23"/>
  <c r="V3535" i="23"/>
  <c r="V3541" i="23"/>
  <c r="V3542" i="23"/>
  <c r="V3543" i="23"/>
  <c r="V3549" i="23"/>
  <c r="V3550" i="23"/>
  <c r="V3551" i="23"/>
  <c r="V3557" i="23"/>
  <c r="V3558" i="23"/>
  <c r="V3559" i="23"/>
  <c r="V3565" i="23"/>
  <c r="V3566" i="23"/>
  <c r="V3567" i="23"/>
  <c r="V3568" i="23"/>
  <c r="V3573" i="23"/>
  <c r="V3574" i="23"/>
  <c r="V3575" i="23"/>
  <c r="V3581" i="23"/>
  <c r="V3582" i="23"/>
  <c r="V3583" i="23"/>
  <c r="V3584" i="23"/>
  <c r="V3585" i="23"/>
  <c r="V3589" i="23"/>
  <c r="V3590" i="23"/>
  <c r="V3591" i="23"/>
  <c r="V3597" i="23"/>
  <c r="V3598" i="23"/>
  <c r="V3599" i="23"/>
  <c r="V3600" i="23"/>
  <c r="V3605" i="23"/>
  <c r="V3606" i="23"/>
  <c r="V3607" i="23"/>
  <c r="V3613" i="23"/>
  <c r="V3614" i="23"/>
  <c r="V3615" i="23"/>
  <c r="V3616" i="23"/>
  <c r="V3619" i="23"/>
  <c r="V3621" i="23"/>
  <c r="V3622" i="23"/>
  <c r="V3623" i="23"/>
  <c r="V3629" i="23"/>
  <c r="V3630" i="23"/>
  <c r="V3631" i="23"/>
  <c r="V3637" i="23"/>
  <c r="V3638" i="23"/>
  <c r="V3639" i="23"/>
  <c r="V3643" i="23"/>
  <c r="V3645" i="23"/>
  <c r="V3646" i="23"/>
  <c r="V3647" i="23"/>
  <c r="V3653" i="23"/>
  <c r="V3654" i="23"/>
  <c r="V3655" i="23"/>
  <c r="V3661" i="23"/>
  <c r="V3662" i="23"/>
  <c r="V3663" i="23"/>
  <c r="V3664" i="23"/>
  <c r="V3667" i="23"/>
  <c r="V3669" i="23"/>
  <c r="V3670" i="23"/>
  <c r="V3671" i="23"/>
  <c r="V3677" i="23"/>
  <c r="V3678" i="23"/>
  <c r="V3679" i="23"/>
  <c r="V3680" i="23"/>
  <c r="V3685" i="23"/>
  <c r="V3686" i="23"/>
  <c r="V3687" i="23"/>
  <c r="V3691" i="23"/>
  <c r="V3693" i="23"/>
  <c r="V3694" i="23"/>
  <c r="V3695" i="23"/>
  <c r="V3696" i="23"/>
  <c r="V3701" i="23"/>
  <c r="V3702" i="23"/>
  <c r="V3703" i="23"/>
  <c r="V3709" i="23"/>
  <c r="V3710" i="23"/>
  <c r="V3711" i="23"/>
  <c r="V3717" i="23"/>
  <c r="V3718" i="23"/>
  <c r="V3719" i="23"/>
  <c r="V3725" i="23"/>
  <c r="V3726" i="23"/>
  <c r="V3727" i="23"/>
  <c r="V3733" i="23"/>
  <c r="V3734" i="23"/>
  <c r="V3735" i="23"/>
  <c r="V3741" i="23"/>
  <c r="V3742" i="23"/>
  <c r="V3743" i="23"/>
  <c r="V3747" i="23"/>
  <c r="V3749" i="23"/>
  <c r="V3750" i="23"/>
  <c r="V3751" i="23"/>
  <c r="V3757" i="23"/>
  <c r="V3758" i="23"/>
  <c r="V3759" i="23"/>
  <c r="V3760" i="23"/>
  <c r="V3765" i="23"/>
  <c r="V3766" i="23"/>
  <c r="V3767" i="23"/>
  <c r="V3771" i="23"/>
  <c r="V3773" i="23"/>
  <c r="V3774" i="23"/>
  <c r="V3775" i="23"/>
  <c r="V3776" i="23"/>
  <c r="V3781" i="23"/>
  <c r="V3782" i="23"/>
  <c r="V3783" i="23"/>
  <c r="V3789" i="23"/>
  <c r="V3790" i="23"/>
  <c r="V3791" i="23"/>
  <c r="V3792" i="23"/>
  <c r="V3795" i="23"/>
  <c r="V3797" i="23"/>
  <c r="V3798" i="23"/>
  <c r="V3799" i="23"/>
  <c r="V3805" i="23"/>
  <c r="V3806" i="23"/>
  <c r="V3807" i="23"/>
  <c r="V3813" i="23"/>
  <c r="V3814" i="23"/>
  <c r="V3815" i="23"/>
  <c r="V3819" i="23"/>
  <c r="V3821" i="23"/>
  <c r="V3822" i="23"/>
  <c r="V3823" i="23"/>
  <c r="V3824" i="23"/>
  <c r="V3829" i="23"/>
  <c r="V3830" i="23"/>
  <c r="V3831" i="23"/>
  <c r="V3837" i="23"/>
  <c r="V3838" i="23"/>
  <c r="V3839" i="23"/>
  <c r="V3840" i="23"/>
  <c r="V3845" i="23"/>
  <c r="V3846" i="23"/>
  <c r="V3847" i="23"/>
  <c r="V3853" i="23"/>
  <c r="V3854" i="23"/>
  <c r="V3855" i="23"/>
  <c r="V3856" i="23"/>
  <c r="V3861" i="23"/>
  <c r="V3862" i="23"/>
  <c r="V3863" i="23"/>
  <c r="V3869" i="23"/>
  <c r="V3870" i="23"/>
  <c r="V3871" i="23"/>
  <c r="V3872" i="23"/>
  <c r="V3875" i="23"/>
  <c r="V3877" i="23"/>
  <c r="V3878" i="23"/>
  <c r="V3879" i="23"/>
  <c r="V3885" i="23"/>
  <c r="V3886" i="23"/>
  <c r="V3887" i="23"/>
  <c r="V3893" i="23"/>
  <c r="V3894" i="23"/>
  <c r="V3895" i="23"/>
  <c r="V3899" i="23"/>
  <c r="V3901" i="23"/>
  <c r="V3902" i="23"/>
  <c r="V3903" i="23"/>
  <c r="V3909" i="23"/>
  <c r="V3910" i="23"/>
  <c r="V3911" i="23"/>
  <c r="V3917" i="23"/>
  <c r="V3918" i="23"/>
  <c r="V3919" i="23"/>
  <c r="V3920" i="23"/>
  <c r="V3923" i="23"/>
  <c r="V3925" i="23"/>
  <c r="V3926" i="23"/>
  <c r="V3927" i="23"/>
  <c r="V3933" i="23"/>
  <c r="V3934" i="23"/>
  <c r="V3935" i="23"/>
  <c r="V3936" i="23"/>
  <c r="V3941" i="23"/>
  <c r="V3942" i="23"/>
  <c r="V3943" i="23"/>
  <c r="V3947" i="23"/>
  <c r="V3949" i="23"/>
  <c r="V3950" i="23"/>
  <c r="V3951" i="23"/>
  <c r="V3957" i="23"/>
  <c r="V3958" i="23"/>
  <c r="V3959" i="23"/>
  <c r="V3965" i="23"/>
  <c r="V3966" i="23"/>
  <c r="V3967" i="23"/>
  <c r="V3971" i="23"/>
  <c r="V3973" i="23"/>
  <c r="V3974" i="23"/>
  <c r="V3975" i="23"/>
  <c r="V3976" i="23"/>
  <c r="V3981" i="23"/>
  <c r="V3982" i="23"/>
  <c r="V3983" i="23"/>
  <c r="V3989" i="23"/>
  <c r="V3990" i="23"/>
  <c r="V3991" i="23"/>
  <c r="V3995" i="23"/>
  <c r="V3997" i="23"/>
  <c r="V3998" i="23"/>
  <c r="V3999" i="23"/>
  <c r="V4005" i="23"/>
  <c r="V4006" i="23"/>
  <c r="V4007" i="23"/>
  <c r="I12" i="23"/>
  <c r="D184" i="16"/>
  <c r="O18" i="16"/>
  <c r="O19" i="16"/>
  <c r="O20" i="16"/>
  <c r="O21" i="16"/>
  <c r="O22" i="16"/>
  <c r="O23" i="16"/>
  <c r="O24" i="16"/>
  <c r="O25" i="16"/>
  <c r="O26" i="16"/>
  <c r="Q16" i="16"/>
  <c r="P33" i="16"/>
  <c r="Q33" i="16"/>
  <c r="R33" i="16"/>
  <c r="S33" i="16"/>
  <c r="T33" i="16"/>
  <c r="U33" i="16"/>
  <c r="V33" i="16"/>
  <c r="W33" i="16"/>
  <c r="X33" i="16"/>
  <c r="O33" i="16"/>
  <c r="O13" i="16"/>
  <c r="P13" i="16"/>
  <c r="Q13" i="16"/>
  <c r="R13" i="16"/>
  <c r="S13" i="16"/>
  <c r="T13" i="16"/>
  <c r="U13" i="16"/>
  <c r="V13" i="16"/>
  <c r="W13" i="16"/>
  <c r="X13" i="16"/>
  <c r="D6" i="16"/>
  <c r="D4" i="16"/>
  <c r="C6" i="16"/>
  <c r="C4" i="16"/>
  <c r="B174" i="1"/>
  <c r="B173" i="1"/>
  <c r="B172" i="1"/>
  <c r="C172" i="1" s="1"/>
  <c r="B171" i="1"/>
  <c r="C171" i="1" s="1"/>
  <c r="C165" i="13" s="1"/>
  <c r="B170" i="1"/>
  <c r="C170" i="1" s="1"/>
  <c r="B169" i="1"/>
  <c r="C169" i="1" s="1"/>
  <c r="B168" i="1"/>
  <c r="C168" i="1" s="1"/>
  <c r="B167" i="1"/>
  <c r="C167" i="1" s="1"/>
  <c r="C161" i="13" s="1"/>
  <c r="B166" i="1"/>
  <c r="B165" i="1"/>
  <c r="C165" i="1" s="1"/>
  <c r="C159" i="13" s="1"/>
  <c r="B163" i="1"/>
  <c r="C163" i="1" s="1"/>
  <c r="B162" i="1"/>
  <c r="C162" i="1" s="1"/>
  <c r="B161" i="1"/>
  <c r="C161" i="1" s="1"/>
  <c r="B160" i="1"/>
  <c r="C160" i="1" s="1"/>
  <c r="B159" i="1"/>
  <c r="C159" i="1" s="1"/>
  <c r="B158" i="1"/>
  <c r="C158" i="1" s="1"/>
  <c r="C152" i="13" s="1"/>
  <c r="B157" i="1"/>
  <c r="C157" i="1" s="1"/>
  <c r="B156" i="1"/>
  <c r="C156" i="1" s="1"/>
  <c r="C150" i="13" s="1"/>
  <c r="B155" i="1"/>
  <c r="C155" i="1" s="1"/>
  <c r="B154" i="1"/>
  <c r="C154" i="1" s="1"/>
  <c r="B152" i="1"/>
  <c r="C152" i="1" s="1"/>
  <c r="C146" i="13" s="1"/>
  <c r="B151" i="1"/>
  <c r="C151" i="1" s="1"/>
  <c r="C145" i="13" s="1"/>
  <c r="B150" i="1"/>
  <c r="C150" i="1" s="1"/>
  <c r="C144" i="13" s="1"/>
  <c r="B149" i="1"/>
  <c r="C149" i="1" s="1"/>
  <c r="C143" i="13" s="1"/>
  <c r="B148" i="1"/>
  <c r="C148" i="1" s="1"/>
  <c r="C142" i="13" s="1"/>
  <c r="B147" i="1"/>
  <c r="C147" i="1" s="1"/>
  <c r="C141" i="13" s="1"/>
  <c r="B146" i="1"/>
  <c r="C146" i="1" s="1"/>
  <c r="C140" i="13" s="1"/>
  <c r="B145" i="1"/>
  <c r="C145" i="1" s="1"/>
  <c r="C139" i="13" s="1"/>
  <c r="B144" i="1"/>
  <c r="C144" i="1" s="1"/>
  <c r="C138" i="13" s="1"/>
  <c r="B143" i="1"/>
  <c r="C143" i="1" s="1"/>
  <c r="C137" i="13" s="1"/>
  <c r="B141" i="1"/>
  <c r="C141" i="1" s="1"/>
  <c r="C135" i="13" s="1"/>
  <c r="B140" i="1"/>
  <c r="C140" i="1" s="1"/>
  <c r="C134" i="13" s="1"/>
  <c r="B139" i="1"/>
  <c r="C139" i="1" s="1"/>
  <c r="C156" i="16" s="1"/>
  <c r="B138" i="1"/>
  <c r="C138" i="1" s="1"/>
  <c r="C132" i="13" s="1"/>
  <c r="B137" i="1"/>
  <c r="C137" i="1" s="1"/>
  <c r="C131" i="13" s="1"/>
  <c r="B136" i="1"/>
  <c r="C136" i="1" s="1"/>
  <c r="B135" i="1"/>
  <c r="C135" i="1" s="1"/>
  <c r="C129" i="13" s="1"/>
  <c r="B134" i="1"/>
  <c r="C134" i="1" s="1"/>
  <c r="C128" i="13" s="1"/>
  <c r="B133" i="1"/>
  <c r="C133" i="1" s="1"/>
  <c r="C127" i="13" s="1"/>
  <c r="B132" i="1"/>
  <c r="C132" i="1" s="1"/>
  <c r="C126" i="13" s="1"/>
  <c r="B130" i="1"/>
  <c r="C130" i="1" s="1"/>
  <c r="C124" i="13" s="1"/>
  <c r="B129" i="1"/>
  <c r="C129" i="1" s="1"/>
  <c r="C123" i="13" s="1"/>
  <c r="B128" i="1"/>
  <c r="C128" i="1" s="1"/>
  <c r="C122" i="13" s="1"/>
  <c r="B127" i="1"/>
  <c r="C127" i="1" s="1"/>
  <c r="C121" i="13" s="1"/>
  <c r="B126" i="1"/>
  <c r="C126" i="1" s="1"/>
  <c r="C120" i="13" s="1"/>
  <c r="B125" i="1"/>
  <c r="C125" i="1" s="1"/>
  <c r="C119" i="13" s="1"/>
  <c r="B124" i="1"/>
  <c r="C124" i="1" s="1"/>
  <c r="C118" i="13" s="1"/>
  <c r="B123" i="1"/>
  <c r="C123" i="1" s="1"/>
  <c r="C117" i="13" s="1"/>
  <c r="B122" i="1"/>
  <c r="C122" i="1" s="1"/>
  <c r="C116" i="13" s="1"/>
  <c r="B121" i="1"/>
  <c r="C121" i="1" s="1"/>
  <c r="C115" i="13" s="1"/>
  <c r="E191" i="16"/>
  <c r="D191" i="16"/>
  <c r="E190" i="16"/>
  <c r="D190" i="16"/>
  <c r="E189" i="16"/>
  <c r="D189" i="16"/>
  <c r="E188" i="16"/>
  <c r="D188" i="16"/>
  <c r="E187" i="16"/>
  <c r="D187" i="16"/>
  <c r="E186" i="16"/>
  <c r="D186" i="16"/>
  <c r="E185" i="16"/>
  <c r="D185" i="16"/>
  <c r="E184" i="16"/>
  <c r="E183" i="16"/>
  <c r="D183" i="16"/>
  <c r="E182" i="16"/>
  <c r="D182" i="16"/>
  <c r="E181" i="16"/>
  <c r="C181" i="16"/>
  <c r="E180" i="16"/>
  <c r="D180" i="16"/>
  <c r="E179" i="16"/>
  <c r="D179" i="16"/>
  <c r="E178" i="16"/>
  <c r="D178" i="16"/>
  <c r="E177" i="16"/>
  <c r="D177" i="16"/>
  <c r="E176" i="16"/>
  <c r="D176" i="16"/>
  <c r="E175" i="16"/>
  <c r="D175" i="16"/>
  <c r="E174" i="16"/>
  <c r="D174" i="16"/>
  <c r="E173" i="16"/>
  <c r="D173" i="16"/>
  <c r="E172" i="16"/>
  <c r="D172" i="16"/>
  <c r="E171" i="16"/>
  <c r="D171" i="16"/>
  <c r="E170" i="16"/>
  <c r="C170" i="16"/>
  <c r="E169" i="16"/>
  <c r="D169" i="16"/>
  <c r="E168" i="16"/>
  <c r="D168" i="16"/>
  <c r="E167" i="16"/>
  <c r="D167" i="16"/>
  <c r="E166" i="16"/>
  <c r="D166" i="16"/>
  <c r="E165" i="16"/>
  <c r="D165" i="16"/>
  <c r="E164" i="16"/>
  <c r="D164" i="16"/>
  <c r="E163" i="16"/>
  <c r="D163" i="16"/>
  <c r="E162" i="16"/>
  <c r="D162" i="16"/>
  <c r="E161" i="16"/>
  <c r="D161" i="16"/>
  <c r="E160" i="16"/>
  <c r="D160" i="16"/>
  <c r="E159" i="16"/>
  <c r="C159" i="16"/>
  <c r="E158" i="16"/>
  <c r="D158" i="16"/>
  <c r="E157" i="16"/>
  <c r="D157" i="16"/>
  <c r="E156" i="16"/>
  <c r="D156" i="16"/>
  <c r="E155" i="16"/>
  <c r="D155" i="16"/>
  <c r="E154" i="16"/>
  <c r="D154" i="16"/>
  <c r="E153" i="16"/>
  <c r="D153" i="16"/>
  <c r="E152" i="16"/>
  <c r="D152" i="16"/>
  <c r="E151" i="16"/>
  <c r="D151" i="16"/>
  <c r="E150" i="16"/>
  <c r="D150" i="16"/>
  <c r="E149" i="16"/>
  <c r="D149" i="16"/>
  <c r="E148" i="16"/>
  <c r="C148" i="16"/>
  <c r="Q164" i="1"/>
  <c r="Q153" i="1"/>
  <c r="Q142" i="1"/>
  <c r="Q131" i="1"/>
  <c r="B17" i="32"/>
  <c r="B16" i="32"/>
  <c r="BL222" i="1" l="1"/>
  <c r="BK223" i="1"/>
  <c r="BK225" i="1" s="1"/>
  <c r="O12" i="16"/>
  <c r="H12" i="16"/>
  <c r="H146" i="13"/>
  <c r="H122" i="13"/>
  <c r="H116" i="13"/>
  <c r="H124" i="13"/>
  <c r="H117" i="13"/>
  <c r="H134" i="13"/>
  <c r="H118" i="13"/>
  <c r="H127" i="13"/>
  <c r="H135" i="13"/>
  <c r="H161" i="13"/>
  <c r="H119" i="13"/>
  <c r="H128" i="13"/>
  <c r="H145" i="13"/>
  <c r="H152" i="13"/>
  <c r="H120" i="13"/>
  <c r="H129" i="13"/>
  <c r="H138" i="13"/>
  <c r="H121" i="13"/>
  <c r="H139" i="13"/>
  <c r="H131" i="13"/>
  <c r="H140" i="13"/>
  <c r="H143" i="13"/>
  <c r="H123" i="13"/>
  <c r="H132" i="13"/>
  <c r="H141" i="13"/>
  <c r="H150" i="13"/>
  <c r="H165" i="13"/>
  <c r="H142" i="13"/>
  <c r="H144" i="13"/>
  <c r="C162" i="13"/>
  <c r="H162" i="13" s="1"/>
  <c r="A168" i="1"/>
  <c r="C148" i="13"/>
  <c r="C171" i="16"/>
  <c r="AY31" i="1"/>
  <c r="AG156" i="1"/>
  <c r="AY20" i="1"/>
  <c r="AY64" i="1"/>
  <c r="AY175" i="1"/>
  <c r="C155" i="13"/>
  <c r="H155" i="13" s="1"/>
  <c r="C178" i="16"/>
  <c r="C164" i="13"/>
  <c r="H164" i="13" s="1"/>
  <c r="S170" i="1"/>
  <c r="C130" i="13"/>
  <c r="H130" i="13" s="1"/>
  <c r="A136" i="1"/>
  <c r="C166" i="13"/>
  <c r="H166" i="13" s="1"/>
  <c r="C189" i="16"/>
  <c r="Q157" i="1"/>
  <c r="C151" i="13"/>
  <c r="H151" i="13" s="1"/>
  <c r="C163" i="13"/>
  <c r="H163" i="13" s="1"/>
  <c r="Q169" i="1"/>
  <c r="C133" i="13"/>
  <c r="H133" i="13" s="1"/>
  <c r="AG155" i="1"/>
  <c r="S162" i="1"/>
  <c r="C156" i="13"/>
  <c r="H156" i="13" s="1"/>
  <c r="C172" i="16"/>
  <c r="C149" i="13"/>
  <c r="H149" i="13" s="1"/>
  <c r="C180" i="16"/>
  <c r="C157" i="13"/>
  <c r="H157" i="13" s="1"/>
  <c r="AG146" i="1"/>
  <c r="AG165" i="1"/>
  <c r="AG157" i="1"/>
  <c r="AG133" i="1"/>
  <c r="C173" i="1"/>
  <c r="C167" i="13" s="1"/>
  <c r="H167" i="13" s="1"/>
  <c r="W164" i="1"/>
  <c r="C176" i="16"/>
  <c r="C153" i="13"/>
  <c r="H153" i="13" s="1"/>
  <c r="C166" i="1"/>
  <c r="C160" i="13" s="1"/>
  <c r="H160" i="13" s="1"/>
  <c r="C174" i="1"/>
  <c r="C168" i="13" s="1"/>
  <c r="H168" i="13" s="1"/>
  <c r="AG143" i="1"/>
  <c r="C177" i="16"/>
  <c r="C154" i="13"/>
  <c r="H154" i="13" s="1"/>
  <c r="O16" i="16"/>
  <c r="C188" i="16"/>
  <c r="C182" i="16"/>
  <c r="C184" i="16"/>
  <c r="A156" i="1"/>
  <c r="C158" i="16"/>
  <c r="C157" i="16"/>
  <c r="C155" i="16"/>
  <c r="C154" i="16"/>
  <c r="S135" i="1"/>
  <c r="C151" i="16"/>
  <c r="C150" i="16"/>
  <c r="C149" i="16"/>
  <c r="AF131" i="1"/>
  <c r="AG159" i="1"/>
  <c r="W142" i="1"/>
  <c r="S158" i="1"/>
  <c r="C175" i="16"/>
  <c r="AG152" i="1"/>
  <c r="AA164" i="1"/>
  <c r="C174" i="16"/>
  <c r="C187" i="16"/>
  <c r="C152" i="16"/>
  <c r="C173" i="16"/>
  <c r="C186" i="16"/>
  <c r="AE153" i="1"/>
  <c r="C179" i="16"/>
  <c r="AB142" i="1"/>
  <c r="AE142" i="1"/>
  <c r="AC164" i="1"/>
  <c r="AG171" i="1"/>
  <c r="C153" i="16"/>
  <c r="C185" i="16"/>
  <c r="AA142" i="1"/>
  <c r="AG168" i="1"/>
  <c r="AC142" i="1"/>
  <c r="Y142" i="1"/>
  <c r="AD153" i="1"/>
  <c r="AF164" i="1"/>
  <c r="W131" i="1"/>
  <c r="AE131" i="1"/>
  <c r="AC131" i="1"/>
  <c r="Y153" i="1"/>
  <c r="AD164" i="1"/>
  <c r="AG170" i="1"/>
  <c r="Z142" i="1"/>
  <c r="AD142" i="1"/>
  <c r="AF153" i="1"/>
  <c r="AB153" i="1"/>
  <c r="AF142" i="1"/>
  <c r="AC153" i="1"/>
  <c r="Z164" i="1"/>
  <c r="AG158" i="1"/>
  <c r="Y164" i="1"/>
  <c r="AG169" i="1"/>
  <c r="AA153" i="1"/>
  <c r="Z153" i="1"/>
  <c r="AB164" i="1"/>
  <c r="AE164" i="1"/>
  <c r="S154" i="1"/>
  <c r="A154" i="1"/>
  <c r="Q154" i="1"/>
  <c r="S155" i="1"/>
  <c r="A155" i="1"/>
  <c r="S167" i="1"/>
  <c r="A167" i="1"/>
  <c r="S163" i="1"/>
  <c r="A163" i="1"/>
  <c r="Q162" i="1"/>
  <c r="A162" i="1"/>
  <c r="AG163" i="1"/>
  <c r="A171" i="1"/>
  <c r="Q171" i="1"/>
  <c r="S171" i="1"/>
  <c r="Q134" i="1"/>
  <c r="A134" i="1"/>
  <c r="AG149" i="1"/>
  <c r="AG162" i="1"/>
  <c r="AG161" i="1"/>
  <c r="S161" i="1"/>
  <c r="A161" i="1"/>
  <c r="Q161" i="1"/>
  <c r="AG174" i="1"/>
  <c r="AG173" i="1"/>
  <c r="S160" i="1"/>
  <c r="A160" i="1"/>
  <c r="Q160" i="1"/>
  <c r="S165" i="1"/>
  <c r="A165" i="1"/>
  <c r="Q165" i="1"/>
  <c r="Q172" i="1"/>
  <c r="S172" i="1"/>
  <c r="A172" i="1"/>
  <c r="AG151" i="1"/>
  <c r="AG150" i="1"/>
  <c r="A159" i="1"/>
  <c r="Q159" i="1"/>
  <c r="S159" i="1"/>
  <c r="AG138" i="1"/>
  <c r="Y131" i="1"/>
  <c r="Z131" i="1"/>
  <c r="Q155" i="1"/>
  <c r="A157" i="1"/>
  <c r="Q163" i="1"/>
  <c r="Q167" i="1"/>
  <c r="A169" i="1"/>
  <c r="AG147" i="1"/>
  <c r="Q158" i="1"/>
  <c r="Q170" i="1"/>
  <c r="AG136" i="1"/>
  <c r="AG148" i="1"/>
  <c r="S157" i="1"/>
  <c r="AG160" i="1"/>
  <c r="S169" i="1"/>
  <c r="AG172" i="1"/>
  <c r="AB131" i="1"/>
  <c r="Q156" i="1"/>
  <c r="A158" i="1"/>
  <c r="Q168" i="1"/>
  <c r="A170" i="1"/>
  <c r="S156" i="1"/>
  <c r="S168" i="1"/>
  <c r="AA131" i="1"/>
  <c r="AD131" i="1"/>
  <c r="S132" i="1"/>
  <c r="A132" i="1"/>
  <c r="Q132" i="1"/>
  <c r="AG135" i="1"/>
  <c r="AG140" i="1"/>
  <c r="Q137" i="1"/>
  <c r="S137" i="1"/>
  <c r="A137" i="1"/>
  <c r="S140" i="1"/>
  <c r="A140" i="1"/>
  <c r="Q140" i="1"/>
  <c r="S141" i="1"/>
  <c r="A141" i="1"/>
  <c r="Q141" i="1"/>
  <c r="AG134" i="1"/>
  <c r="A139" i="1"/>
  <c r="Q139" i="1"/>
  <c r="S139" i="1"/>
  <c r="S133" i="1"/>
  <c r="A133" i="1"/>
  <c r="Q133" i="1"/>
  <c r="AG139" i="1"/>
  <c r="AG141" i="1"/>
  <c r="S138" i="1"/>
  <c r="A138" i="1"/>
  <c r="Q138" i="1"/>
  <c r="S136" i="1"/>
  <c r="Q135" i="1"/>
  <c r="S134" i="1"/>
  <c r="AG137" i="1"/>
  <c r="A135" i="1"/>
  <c r="Q136" i="1"/>
  <c r="E147" i="16"/>
  <c r="D147" i="16"/>
  <c r="E146" i="16"/>
  <c r="D146" i="16"/>
  <c r="E145" i="16"/>
  <c r="D145" i="16"/>
  <c r="E144" i="16"/>
  <c r="D144" i="16"/>
  <c r="E143" i="16"/>
  <c r="D143" i="16"/>
  <c r="E142" i="16"/>
  <c r="D142" i="16"/>
  <c r="E141" i="16"/>
  <c r="D141" i="16"/>
  <c r="E140" i="16"/>
  <c r="D140" i="16"/>
  <c r="E139" i="16"/>
  <c r="D139" i="16"/>
  <c r="E138" i="16"/>
  <c r="D138" i="16"/>
  <c r="E137" i="16"/>
  <c r="Q120" i="1"/>
  <c r="E136" i="16"/>
  <c r="D136" i="16"/>
  <c r="E135" i="16"/>
  <c r="D135" i="16"/>
  <c r="E134" i="16"/>
  <c r="D134" i="16"/>
  <c r="E133" i="16"/>
  <c r="D133" i="16"/>
  <c r="E132" i="16"/>
  <c r="D132" i="16"/>
  <c r="E131" i="16"/>
  <c r="D131" i="16"/>
  <c r="E130" i="16"/>
  <c r="D130" i="16"/>
  <c r="E129" i="16"/>
  <c r="D129" i="16"/>
  <c r="E128" i="16"/>
  <c r="D128" i="16"/>
  <c r="E127" i="16"/>
  <c r="D127" i="16"/>
  <c r="E126" i="16"/>
  <c r="E125" i="16"/>
  <c r="D125" i="16"/>
  <c r="E124" i="16"/>
  <c r="D124" i="16"/>
  <c r="E123" i="16"/>
  <c r="D123" i="16"/>
  <c r="E122" i="16"/>
  <c r="D122" i="16"/>
  <c r="E121" i="16"/>
  <c r="D121" i="16"/>
  <c r="E120" i="16"/>
  <c r="D120" i="16"/>
  <c r="E119" i="16"/>
  <c r="D119" i="16"/>
  <c r="E118" i="16"/>
  <c r="D118" i="16"/>
  <c r="E117" i="16"/>
  <c r="D117" i="16"/>
  <c r="E116" i="16"/>
  <c r="D116" i="16"/>
  <c r="E115" i="16"/>
  <c r="E114" i="16"/>
  <c r="D114" i="16"/>
  <c r="E113" i="16"/>
  <c r="D113" i="16"/>
  <c r="E112" i="16"/>
  <c r="D112" i="16"/>
  <c r="E111" i="16"/>
  <c r="D111" i="16"/>
  <c r="E110" i="16"/>
  <c r="D110" i="16"/>
  <c r="E109" i="16"/>
  <c r="D109" i="16"/>
  <c r="E108" i="16"/>
  <c r="D108" i="16"/>
  <c r="E107" i="16"/>
  <c r="D107" i="16"/>
  <c r="E106" i="16"/>
  <c r="D106" i="16"/>
  <c r="E105" i="16"/>
  <c r="D105" i="16"/>
  <c r="E104" i="16"/>
  <c r="B113" i="1"/>
  <c r="C113" i="1" s="1"/>
  <c r="C107" i="13" s="1"/>
  <c r="H107" i="13" s="1"/>
  <c r="B114" i="1"/>
  <c r="C114" i="1" s="1"/>
  <c r="C108" i="13" s="1"/>
  <c r="H108" i="13" s="1"/>
  <c r="B115" i="1"/>
  <c r="C115" i="1" s="1"/>
  <c r="C109" i="13" s="1"/>
  <c r="H109" i="13" s="1"/>
  <c r="B116" i="1"/>
  <c r="C116" i="1" s="1"/>
  <c r="C110" i="13" s="1"/>
  <c r="H110" i="13" s="1"/>
  <c r="B117" i="1"/>
  <c r="C117" i="1" s="1"/>
  <c r="C111" i="13" s="1"/>
  <c r="H111" i="13" s="1"/>
  <c r="B118" i="1"/>
  <c r="C118" i="1" s="1"/>
  <c r="C112" i="13" s="1"/>
  <c r="H112" i="13" s="1"/>
  <c r="B119" i="1"/>
  <c r="C119" i="1" s="1"/>
  <c r="C113" i="13" s="1"/>
  <c r="H113" i="13" s="1"/>
  <c r="B112" i="1"/>
  <c r="C112" i="1" s="1"/>
  <c r="C106" i="13" s="1"/>
  <c r="H106" i="13" s="1"/>
  <c r="B111" i="1"/>
  <c r="C111" i="1" s="1"/>
  <c r="C105" i="13" s="1"/>
  <c r="H105" i="13" s="1"/>
  <c r="B110" i="1"/>
  <c r="C110" i="1" s="1"/>
  <c r="C104" i="13" s="1"/>
  <c r="B99" i="1"/>
  <c r="Q109" i="1"/>
  <c r="BM222" i="1" l="1"/>
  <c r="BL223" i="1"/>
  <c r="BL225" i="1" s="1"/>
  <c r="A174" i="1"/>
  <c r="X153" i="1"/>
  <c r="AG154" i="1"/>
  <c r="S174" i="1"/>
  <c r="N131" i="1"/>
  <c r="O131" i="1" s="1"/>
  <c r="AG144" i="1"/>
  <c r="AG132" i="1"/>
  <c r="X164" i="1"/>
  <c r="W153" i="1"/>
  <c r="Q166" i="1"/>
  <c r="AG166" i="1"/>
  <c r="X131" i="1"/>
  <c r="AY19" i="1"/>
  <c r="AY221" i="1" s="1"/>
  <c r="N164" i="1"/>
  <c r="O164" i="1" s="1"/>
  <c r="Q173" i="1"/>
  <c r="AG145" i="1"/>
  <c r="AG167" i="1"/>
  <c r="A173" i="1"/>
  <c r="A166" i="1"/>
  <c r="X142" i="1"/>
  <c r="N153" i="1"/>
  <c r="S173" i="1"/>
  <c r="Q174" i="1"/>
  <c r="C183" i="16"/>
  <c r="N142" i="1"/>
  <c r="C191" i="16"/>
  <c r="O123" i="1"/>
  <c r="AG123" i="1"/>
  <c r="S166" i="1"/>
  <c r="C190" i="16"/>
  <c r="L4" i="23"/>
  <c r="D8" i="16"/>
  <c r="O143" i="1"/>
  <c r="O166" i="1"/>
  <c r="O171" i="1"/>
  <c r="O167" i="1"/>
  <c r="O141" i="1"/>
  <c r="O169" i="1"/>
  <c r="O157" i="1"/>
  <c r="O145" i="1"/>
  <c r="O168" i="1"/>
  <c r="O156" i="1"/>
  <c r="O152" i="1"/>
  <c r="O144" i="1"/>
  <c r="O138" i="1"/>
  <c r="O170" i="1"/>
  <c r="O146" i="1"/>
  <c r="O165" i="1"/>
  <c r="O174" i="1"/>
  <c r="O163" i="1"/>
  <c r="O150" i="1"/>
  <c r="O155" i="1"/>
  <c r="O161" i="1"/>
  <c r="O151" i="1"/>
  <c r="O173" i="1"/>
  <c r="O154" i="1"/>
  <c r="O162" i="1"/>
  <c r="O139" i="1"/>
  <c r="O158" i="1"/>
  <c r="O160" i="1"/>
  <c r="O159" i="1"/>
  <c r="O172" i="1"/>
  <c r="O148" i="1"/>
  <c r="O149" i="1"/>
  <c r="O147" i="1"/>
  <c r="O137" i="1"/>
  <c r="O132" i="1"/>
  <c r="O140" i="1"/>
  <c r="O134" i="1"/>
  <c r="O135" i="1"/>
  <c r="O136" i="1"/>
  <c r="O133" i="1"/>
  <c r="C137" i="16"/>
  <c r="O127" i="1"/>
  <c r="AG130" i="1"/>
  <c r="AG127" i="1"/>
  <c r="AG124" i="1"/>
  <c r="AA120" i="1"/>
  <c r="Z120" i="1"/>
  <c r="Y120" i="1"/>
  <c r="AC120" i="1"/>
  <c r="AD120" i="1"/>
  <c r="AE120" i="1"/>
  <c r="X120" i="1"/>
  <c r="AF120" i="1"/>
  <c r="AB120" i="1"/>
  <c r="O129" i="1"/>
  <c r="AG129" i="1"/>
  <c r="O126" i="1"/>
  <c r="AG126" i="1"/>
  <c r="O128" i="1"/>
  <c r="AG128" i="1"/>
  <c r="AG125" i="1"/>
  <c r="O125" i="1"/>
  <c r="O124" i="1"/>
  <c r="O130" i="1"/>
  <c r="C138" i="16"/>
  <c r="C139" i="16"/>
  <c r="O117" i="1"/>
  <c r="O115" i="1"/>
  <c r="C126" i="16"/>
  <c r="AG116" i="1"/>
  <c r="AG117" i="1"/>
  <c r="C127" i="16"/>
  <c r="C128" i="16"/>
  <c r="AF109" i="1"/>
  <c r="X109" i="1"/>
  <c r="AE109" i="1"/>
  <c r="AD109" i="1"/>
  <c r="AG113" i="1"/>
  <c r="O113" i="1"/>
  <c r="AB109" i="1"/>
  <c r="AA109" i="1"/>
  <c r="Z109" i="1"/>
  <c r="Y109" i="1"/>
  <c r="AC109" i="1"/>
  <c r="AG114" i="1"/>
  <c r="O114" i="1"/>
  <c r="AG119" i="1"/>
  <c r="O119" i="1"/>
  <c r="O118" i="1"/>
  <c r="AG118" i="1"/>
  <c r="O111" i="1"/>
  <c r="AG115" i="1"/>
  <c r="O116" i="1"/>
  <c r="E6" i="13"/>
  <c r="E4" i="13"/>
  <c r="BN222" i="1" l="1"/>
  <c r="BM223" i="1"/>
  <c r="BM225" i="1" s="1"/>
  <c r="AG131" i="1"/>
  <c r="AG164" i="1"/>
  <c r="AG142" i="1"/>
  <c r="O122" i="1"/>
  <c r="AG112" i="1"/>
  <c r="O153" i="1"/>
  <c r="AG153" i="1"/>
  <c r="W109" i="1"/>
  <c r="O112" i="1"/>
  <c r="O121" i="1"/>
  <c r="AG122" i="1"/>
  <c r="O110" i="1"/>
  <c r="O142" i="1"/>
  <c r="AG121" i="1"/>
  <c r="AG110" i="1"/>
  <c r="AG111" i="1"/>
  <c r="W120" i="1"/>
  <c r="AY223" i="1"/>
  <c r="N109" i="1"/>
  <c r="N120" i="1"/>
  <c r="S122" i="1"/>
  <c r="A122" i="1"/>
  <c r="Q122" i="1"/>
  <c r="S121" i="1"/>
  <c r="A121" i="1"/>
  <c r="Q121" i="1"/>
  <c r="BO222" i="1" l="1"/>
  <c r="BN223" i="1"/>
  <c r="BN225" i="1" s="1"/>
  <c r="O120" i="1"/>
  <c r="AG109" i="1"/>
  <c r="AG120" i="1"/>
  <c r="O109" i="1"/>
  <c r="AY225" i="1"/>
  <c r="D63" i="16"/>
  <c r="E63" i="16"/>
  <c r="D64" i="16"/>
  <c r="E64" i="16"/>
  <c r="D65" i="16"/>
  <c r="E65" i="16"/>
  <c r="D66" i="16"/>
  <c r="E66" i="16"/>
  <c r="D67" i="16"/>
  <c r="E67" i="16"/>
  <c r="D68" i="16"/>
  <c r="E68" i="16"/>
  <c r="D69" i="16"/>
  <c r="E69" i="16"/>
  <c r="D54" i="16"/>
  <c r="E54" i="16"/>
  <c r="D55" i="16"/>
  <c r="E55" i="16"/>
  <c r="D56" i="16"/>
  <c r="E56" i="16"/>
  <c r="D57" i="16"/>
  <c r="E57" i="16"/>
  <c r="D51" i="16"/>
  <c r="E51" i="16"/>
  <c r="D52" i="16"/>
  <c r="E52" i="16"/>
  <c r="D53" i="16"/>
  <c r="E53" i="16"/>
  <c r="D58" i="16"/>
  <c r="E58" i="16"/>
  <c r="BP222" i="1" l="1"/>
  <c r="BO223" i="1"/>
  <c r="BO225" i="1" s="1"/>
  <c r="B46" i="1"/>
  <c r="B47" i="1"/>
  <c r="B48" i="1"/>
  <c r="B49" i="1"/>
  <c r="B50" i="1"/>
  <c r="B51" i="1"/>
  <c r="B52" i="1"/>
  <c r="O5" i="1"/>
  <c r="BQ222" i="1" l="1"/>
  <c r="BP223" i="1"/>
  <c r="BP225" i="1" s="1"/>
  <c r="O50" i="1"/>
  <c r="O49" i="1"/>
  <c r="O48" i="1"/>
  <c r="O46" i="1"/>
  <c r="O52" i="1"/>
  <c r="O47" i="1"/>
  <c r="O51" i="1"/>
  <c r="BR222" i="1" l="1"/>
  <c r="BQ223" i="1"/>
  <c r="BQ225" i="1" s="1"/>
  <c r="D61" i="16"/>
  <c r="E61" i="16"/>
  <c r="D62" i="16"/>
  <c r="E62" i="16"/>
  <c r="L12" i="23"/>
  <c r="B45" i="1"/>
  <c r="BS222" i="1" l="1"/>
  <c r="BS223" i="1" s="1"/>
  <c r="BS225" i="1" s="1"/>
  <c r="BR223" i="1"/>
  <c r="BR225" i="1" s="1"/>
  <c r="O45" i="1"/>
  <c r="AA33" i="16" l="1"/>
  <c r="P34" i="16"/>
  <c r="Q34" i="16"/>
  <c r="R34" i="16"/>
  <c r="S34" i="16"/>
  <c r="T34" i="16"/>
  <c r="U34" i="16"/>
  <c r="V34" i="16"/>
  <c r="W34" i="16"/>
  <c r="X34" i="16"/>
  <c r="R16" i="16"/>
  <c r="S16" i="16"/>
  <c r="T16" i="16"/>
  <c r="U16" i="16"/>
  <c r="V16" i="16"/>
  <c r="W16" i="16"/>
  <c r="X16" i="16"/>
  <c r="M8" i="13" l="1"/>
  <c r="H154" i="16" l="1"/>
  <c r="H158" i="16"/>
  <c r="H183" i="16"/>
  <c r="H188" i="16"/>
  <c r="H190" i="16"/>
  <c r="H151" i="16"/>
  <c r="H172" i="16"/>
  <c r="H184" i="16"/>
  <c r="H191" i="16"/>
  <c r="H155" i="16"/>
  <c r="H157" i="16"/>
  <c r="H176" i="16"/>
  <c r="H150" i="16"/>
  <c r="H175" i="16"/>
  <c r="H178" i="16"/>
  <c r="H187" i="16"/>
  <c r="H189" i="16"/>
  <c r="H156" i="16"/>
  <c r="H177" i="16"/>
  <c r="H180" i="16"/>
  <c r="H179" i="16"/>
  <c r="H173" i="16"/>
  <c r="H185" i="16"/>
  <c r="H153" i="16"/>
  <c r="H174" i="16"/>
  <c r="H186" i="16"/>
  <c r="H152" i="16"/>
  <c r="H139" i="16"/>
  <c r="H128" i="16"/>
  <c r="N8" i="13"/>
  <c r="I21" i="16"/>
  <c r="I22" i="16"/>
  <c r="G23" i="16"/>
  <c r="I23" i="16"/>
  <c r="G24" i="16"/>
  <c r="I24" i="16"/>
  <c r="G25" i="16"/>
  <c r="I25" i="16"/>
  <c r="G26" i="16"/>
  <c r="I26" i="16"/>
  <c r="W222" i="1"/>
  <c r="X222" i="1" s="1"/>
  <c r="Y222" i="1" s="1"/>
  <c r="Z222" i="1" s="1"/>
  <c r="AA222" i="1" s="1"/>
  <c r="AB222" i="1" s="1"/>
  <c r="AC222" i="1" s="1"/>
  <c r="AD222" i="1" s="1"/>
  <c r="AE222" i="1" s="1"/>
  <c r="AF222" i="1" s="1"/>
  <c r="AM135" i="1" l="1"/>
  <c r="AN135" i="1" s="1"/>
  <c r="O152" i="16"/>
  <c r="P152" i="16"/>
  <c r="AM170" i="1"/>
  <c r="AN170" i="1" s="1"/>
  <c r="P187" i="16"/>
  <c r="O187" i="16"/>
  <c r="S184" i="16"/>
  <c r="T184" i="16"/>
  <c r="U184" i="16"/>
  <c r="V184" i="16"/>
  <c r="X184" i="16"/>
  <c r="Q184" i="16"/>
  <c r="W184" i="16"/>
  <c r="R184" i="16"/>
  <c r="AM168" i="1"/>
  <c r="AN168" i="1" s="1"/>
  <c r="P185" i="16"/>
  <c r="O185" i="16"/>
  <c r="AM161" i="1"/>
  <c r="AN161" i="1" s="1"/>
  <c r="P178" i="16"/>
  <c r="O178" i="16"/>
  <c r="AM136" i="1"/>
  <c r="AN136" i="1" s="1"/>
  <c r="O153" i="16"/>
  <c r="P153" i="16"/>
  <c r="AM158" i="1"/>
  <c r="AN158" i="1" s="1"/>
  <c r="P175" i="16"/>
  <c r="O175" i="16"/>
  <c r="AM134" i="1"/>
  <c r="AN134" i="1" s="1"/>
  <c r="O151" i="16"/>
  <c r="P151" i="16"/>
  <c r="AM162" i="1"/>
  <c r="AN162" i="1" s="1"/>
  <c r="P179" i="16"/>
  <c r="O179" i="16"/>
  <c r="Q150" i="16"/>
  <c r="V150" i="16"/>
  <c r="W150" i="16"/>
  <c r="U150" i="16"/>
  <c r="S150" i="16"/>
  <c r="T150" i="16"/>
  <c r="R150" i="16"/>
  <c r="X150" i="16"/>
  <c r="AM173" i="1"/>
  <c r="AN173" i="1" s="1"/>
  <c r="P190" i="16"/>
  <c r="O190" i="16"/>
  <c r="AM163" i="1"/>
  <c r="AN163" i="1" s="1"/>
  <c r="P180" i="16"/>
  <c r="O180" i="16"/>
  <c r="AM159" i="1"/>
  <c r="AN159" i="1" s="1"/>
  <c r="P176" i="16"/>
  <c r="O176" i="16"/>
  <c r="AM171" i="1"/>
  <c r="AN171" i="1" s="1"/>
  <c r="O188" i="16"/>
  <c r="P188" i="16"/>
  <c r="AM140" i="1"/>
  <c r="AN140" i="1" s="1"/>
  <c r="O157" i="16"/>
  <c r="P157" i="16"/>
  <c r="AM169" i="1"/>
  <c r="AN169" i="1" s="1"/>
  <c r="O186" i="16"/>
  <c r="P186" i="16"/>
  <c r="AM139" i="1"/>
  <c r="AN139" i="1" s="1"/>
  <c r="O156" i="16"/>
  <c r="P156" i="16"/>
  <c r="AM138" i="1"/>
  <c r="AN138" i="1" s="1"/>
  <c r="O155" i="16"/>
  <c r="P155" i="16"/>
  <c r="AM141" i="1"/>
  <c r="AN141" i="1" s="1"/>
  <c r="P158" i="16"/>
  <c r="O158" i="16"/>
  <c r="AM160" i="1"/>
  <c r="AN160" i="1" s="1"/>
  <c r="P177" i="16"/>
  <c r="O177" i="16"/>
  <c r="Q174" i="16"/>
  <c r="U174" i="16"/>
  <c r="V174" i="16"/>
  <c r="R174" i="16"/>
  <c r="W174" i="16"/>
  <c r="S174" i="16"/>
  <c r="T174" i="16"/>
  <c r="X174" i="16"/>
  <c r="AM172" i="1"/>
  <c r="AN172" i="1" s="1"/>
  <c r="P189" i="16"/>
  <c r="O189" i="16"/>
  <c r="AM174" i="1"/>
  <c r="AN174" i="1" s="1"/>
  <c r="O191" i="16"/>
  <c r="P191" i="16"/>
  <c r="AM137" i="1"/>
  <c r="AN137" i="1" s="1"/>
  <c r="O154" i="16"/>
  <c r="P154" i="16"/>
  <c r="P150" i="16"/>
  <c r="AM133" i="1"/>
  <c r="AN133" i="1" s="1"/>
  <c r="O128" i="16"/>
  <c r="AM111" i="1"/>
  <c r="AN111" i="1" s="1"/>
  <c r="O184" i="16"/>
  <c r="AM167" i="1"/>
  <c r="AN167" i="1" s="1"/>
  <c r="O174" i="16"/>
  <c r="AM157" i="1"/>
  <c r="AN157" i="1" s="1"/>
  <c r="O139" i="16"/>
  <c r="AM122" i="1"/>
  <c r="AN122" i="1" s="1"/>
  <c r="P172" i="16"/>
  <c r="AM155" i="1"/>
  <c r="AN155" i="1" s="1"/>
  <c r="P183" i="16"/>
  <c r="AM166" i="1"/>
  <c r="AN166" i="1" s="1"/>
  <c r="P173" i="16"/>
  <c r="AM156" i="1"/>
  <c r="AN156" i="1" s="1"/>
  <c r="P128" i="16"/>
  <c r="P184" i="16"/>
  <c r="P139" i="16"/>
  <c r="O172" i="16"/>
  <c r="O150" i="16"/>
  <c r="O183" i="16"/>
  <c r="O173" i="16"/>
  <c r="P174" i="16"/>
  <c r="R177" i="16"/>
  <c r="Q177" i="16"/>
  <c r="X177" i="16"/>
  <c r="S177" i="16"/>
  <c r="U177" i="16"/>
  <c r="T177" i="16"/>
  <c r="W177" i="16"/>
  <c r="V177" i="16"/>
  <c r="X191" i="16"/>
  <c r="W191" i="16"/>
  <c r="V191" i="16"/>
  <c r="Q191" i="16"/>
  <c r="T191" i="16"/>
  <c r="S191" i="16"/>
  <c r="U191" i="16"/>
  <c r="R191" i="16"/>
  <c r="R186" i="16"/>
  <c r="Q186" i="16"/>
  <c r="X186" i="16"/>
  <c r="S186" i="16"/>
  <c r="V186" i="16"/>
  <c r="T186" i="16"/>
  <c r="U186" i="16"/>
  <c r="W186" i="16"/>
  <c r="X187" i="16"/>
  <c r="W187" i="16"/>
  <c r="V187" i="16"/>
  <c r="Q187" i="16"/>
  <c r="T187" i="16"/>
  <c r="S187" i="16"/>
  <c r="U187" i="16"/>
  <c r="R187" i="16"/>
  <c r="V157" i="16"/>
  <c r="U157" i="16"/>
  <c r="T157" i="16"/>
  <c r="W157" i="16"/>
  <c r="X157" i="16"/>
  <c r="S157" i="16"/>
  <c r="R157" i="16"/>
  <c r="Q157" i="16"/>
  <c r="U151" i="16"/>
  <c r="T151" i="16"/>
  <c r="X151" i="16"/>
  <c r="W151" i="16"/>
  <c r="V151" i="16"/>
  <c r="S151" i="16"/>
  <c r="R151" i="16"/>
  <c r="Q151" i="16"/>
  <c r="V188" i="16"/>
  <c r="U188" i="16"/>
  <c r="T188" i="16"/>
  <c r="W188" i="16"/>
  <c r="R188" i="16"/>
  <c r="Q188" i="16"/>
  <c r="X188" i="16"/>
  <c r="S188" i="16"/>
  <c r="X178" i="16"/>
  <c r="W178" i="16"/>
  <c r="V178" i="16"/>
  <c r="Q178" i="16"/>
  <c r="U178" i="16"/>
  <c r="T178" i="16"/>
  <c r="R178" i="16"/>
  <c r="S178" i="16"/>
  <c r="U155" i="16"/>
  <c r="T155" i="16"/>
  <c r="X155" i="16"/>
  <c r="W155" i="16"/>
  <c r="V155" i="16"/>
  <c r="S155" i="16"/>
  <c r="R155" i="16"/>
  <c r="Q155" i="16"/>
  <c r="V179" i="16"/>
  <c r="U179" i="16"/>
  <c r="T179" i="16"/>
  <c r="W179" i="16"/>
  <c r="S179" i="16"/>
  <c r="Q179" i="16"/>
  <c r="X179" i="16"/>
  <c r="R179" i="16"/>
  <c r="V175" i="16"/>
  <c r="U175" i="16"/>
  <c r="T175" i="16"/>
  <c r="W175" i="16"/>
  <c r="S175" i="16"/>
  <c r="Q175" i="16"/>
  <c r="R175" i="16"/>
  <c r="X175" i="16"/>
  <c r="X183" i="16"/>
  <c r="W183" i="16"/>
  <c r="V183" i="16"/>
  <c r="Q183" i="16"/>
  <c r="U183" i="16"/>
  <c r="T183" i="16"/>
  <c r="R183" i="16"/>
  <c r="S183" i="16"/>
  <c r="W128" i="16"/>
  <c r="V128" i="16"/>
  <c r="R128" i="16"/>
  <c r="Q128" i="16"/>
  <c r="X128" i="16"/>
  <c r="U128" i="16"/>
  <c r="T128" i="16"/>
  <c r="S128" i="16"/>
  <c r="Q153" i="16"/>
  <c r="X153" i="16"/>
  <c r="T153" i="16"/>
  <c r="S153" i="16"/>
  <c r="W153" i="16"/>
  <c r="V153" i="16"/>
  <c r="U153" i="16"/>
  <c r="R153" i="16"/>
  <c r="T180" i="16"/>
  <c r="S180" i="16"/>
  <c r="R180" i="16"/>
  <c r="U180" i="16"/>
  <c r="W180" i="16"/>
  <c r="V180" i="16"/>
  <c r="X180" i="16"/>
  <c r="Q180" i="16"/>
  <c r="X156" i="16"/>
  <c r="W156" i="16"/>
  <c r="V156" i="16"/>
  <c r="S156" i="16"/>
  <c r="R156" i="16"/>
  <c r="U156" i="16"/>
  <c r="T156" i="16"/>
  <c r="Q156" i="16"/>
  <c r="R190" i="16"/>
  <c r="Q190" i="16"/>
  <c r="X190" i="16"/>
  <c r="S190" i="16"/>
  <c r="V190" i="16"/>
  <c r="T190" i="16"/>
  <c r="W190" i="16"/>
  <c r="U190" i="16"/>
  <c r="T158" i="16"/>
  <c r="S158" i="16"/>
  <c r="R158" i="16"/>
  <c r="U158" i="16"/>
  <c r="W158" i="16"/>
  <c r="Q158" i="16"/>
  <c r="X158" i="16"/>
  <c r="V158" i="16"/>
  <c r="T172" i="16"/>
  <c r="S172" i="16"/>
  <c r="R172" i="16"/>
  <c r="U172" i="16"/>
  <c r="W172" i="16"/>
  <c r="V172" i="16"/>
  <c r="X172" i="16"/>
  <c r="Q172" i="16"/>
  <c r="S139" i="16"/>
  <c r="R139" i="16"/>
  <c r="V139" i="16"/>
  <c r="U139" i="16"/>
  <c r="X139" i="16"/>
  <c r="W139" i="16"/>
  <c r="T139" i="16"/>
  <c r="Q139" i="16"/>
  <c r="S152" i="16"/>
  <c r="R152" i="16"/>
  <c r="V152" i="16"/>
  <c r="U152" i="16"/>
  <c r="T152" i="16"/>
  <c r="Q152" i="16"/>
  <c r="X152" i="16"/>
  <c r="W152" i="16"/>
  <c r="T185" i="16"/>
  <c r="S185" i="16"/>
  <c r="R185" i="16"/>
  <c r="U185" i="16"/>
  <c r="X185" i="16"/>
  <c r="W185" i="16"/>
  <c r="Q185" i="16"/>
  <c r="V185" i="16"/>
  <c r="R173" i="16"/>
  <c r="Q173" i="16"/>
  <c r="X173" i="16"/>
  <c r="S173" i="16"/>
  <c r="W173" i="16"/>
  <c r="U173" i="16"/>
  <c r="V173" i="16"/>
  <c r="T173" i="16"/>
  <c r="T189" i="16"/>
  <c r="S189" i="16"/>
  <c r="R189" i="16"/>
  <c r="U189" i="16"/>
  <c r="X189" i="16"/>
  <c r="W189" i="16"/>
  <c r="Q189" i="16"/>
  <c r="V189" i="16"/>
  <c r="T176" i="16"/>
  <c r="S176" i="16"/>
  <c r="R176" i="16"/>
  <c r="U176" i="16"/>
  <c r="W176" i="16"/>
  <c r="V176" i="16"/>
  <c r="Q176" i="16"/>
  <c r="X176" i="16"/>
  <c r="W154" i="16"/>
  <c r="V154" i="16"/>
  <c r="R154" i="16"/>
  <c r="Q154" i="16"/>
  <c r="U154" i="16"/>
  <c r="X154" i="16"/>
  <c r="T154" i="16"/>
  <c r="S154" i="16"/>
  <c r="O8" i="13"/>
  <c r="AA31" i="16"/>
  <c r="AB33" i="16"/>
  <c r="AA34" i="16"/>
  <c r="BA170" i="1" l="1"/>
  <c r="BT170" i="1" s="1"/>
  <c r="BA168" i="1"/>
  <c r="BT168" i="1" s="1"/>
  <c r="BA139" i="1"/>
  <c r="BT139" i="1" s="1"/>
  <c r="BA163" i="1"/>
  <c r="BT163" i="1" s="1"/>
  <c r="BA172" i="1"/>
  <c r="BT172" i="1" s="1"/>
  <c r="BA134" i="1"/>
  <c r="BT134" i="1" s="1"/>
  <c r="BA137" i="1"/>
  <c r="BT137" i="1" s="1"/>
  <c r="BA136" i="1"/>
  <c r="BT136" i="1" s="1"/>
  <c r="BA159" i="1"/>
  <c r="BT159" i="1" s="1"/>
  <c r="BA140" i="1"/>
  <c r="BT140" i="1" s="1"/>
  <c r="BA161" i="1"/>
  <c r="BT161" i="1" s="1"/>
  <c r="BA173" i="1"/>
  <c r="BT173" i="1" s="1"/>
  <c r="BA141" i="1"/>
  <c r="BT141" i="1" s="1"/>
  <c r="BA135" i="1"/>
  <c r="BT135" i="1" s="1"/>
  <c r="BA162" i="1"/>
  <c r="BT162" i="1" s="1"/>
  <c r="BA138" i="1"/>
  <c r="BT138" i="1" s="1"/>
  <c r="BA174" i="1"/>
  <c r="BT174" i="1" s="1"/>
  <c r="BA158" i="1"/>
  <c r="BT158" i="1" s="1"/>
  <c r="BA171" i="1"/>
  <c r="BT171" i="1" s="1"/>
  <c r="BA169" i="1"/>
  <c r="BT169" i="1" s="1"/>
  <c r="BA160" i="1"/>
  <c r="BT160" i="1" s="1"/>
  <c r="Y150" i="16"/>
  <c r="Y174" i="16"/>
  <c r="BA111" i="1"/>
  <c r="BT111" i="1" s="1"/>
  <c r="BA155" i="1"/>
  <c r="BT155" i="1" s="1"/>
  <c r="BA167" i="1"/>
  <c r="BT167" i="1" s="1"/>
  <c r="BA156" i="1"/>
  <c r="BT156" i="1" s="1"/>
  <c r="BA122" i="1"/>
  <c r="BT122" i="1" s="1"/>
  <c r="BA133" i="1"/>
  <c r="BT133" i="1" s="1"/>
  <c r="BA166" i="1"/>
  <c r="BT166" i="1" s="1"/>
  <c r="BA157" i="1"/>
  <c r="BT157" i="1" s="1"/>
  <c r="Y184" i="16"/>
  <c r="Y152" i="16"/>
  <c r="Y158" i="16"/>
  <c r="Y179" i="16"/>
  <c r="Y188" i="16"/>
  <c r="Y154" i="16"/>
  <c r="Y139" i="16"/>
  <c r="Y156" i="16"/>
  <c r="Y180" i="16"/>
  <c r="Y153" i="16"/>
  <c r="Y155" i="16"/>
  <c r="Y151" i="16"/>
  <c r="Y157" i="16"/>
  <c r="Y187" i="16"/>
  <c r="Y172" i="16"/>
  <c r="Y176" i="16"/>
  <c r="Y189" i="16"/>
  <c r="Y185" i="16"/>
  <c r="Y175" i="16"/>
  <c r="Y178" i="16"/>
  <c r="Y128" i="16"/>
  <c r="Y183" i="16"/>
  <c r="Y191" i="16"/>
  <c r="Y173" i="16"/>
  <c r="Y190" i="16"/>
  <c r="Y186" i="16"/>
  <c r="Y177" i="16"/>
  <c r="AA190" i="16"/>
  <c r="AA188" i="16"/>
  <c r="AA185" i="16"/>
  <c r="AA180" i="16"/>
  <c r="AA155" i="16"/>
  <c r="AA172" i="16"/>
  <c r="AA179" i="16"/>
  <c r="AA151" i="16"/>
  <c r="AA158" i="16"/>
  <c r="AA150" i="16"/>
  <c r="AA175" i="16"/>
  <c r="AA156" i="16"/>
  <c r="AA178" i="16"/>
  <c r="AA187" i="16"/>
  <c r="AA157" i="16"/>
  <c r="AA154" i="16"/>
  <c r="AA184" i="16"/>
  <c r="AA189" i="16"/>
  <c r="AA191" i="16"/>
  <c r="AA152" i="16"/>
  <c r="AA173" i="16"/>
  <c r="AA177" i="16"/>
  <c r="AA153" i="16"/>
  <c r="AA174" i="16"/>
  <c r="AA176" i="16"/>
  <c r="AA183" i="16"/>
  <c r="AA186" i="16"/>
  <c r="AA139" i="16"/>
  <c r="AA128" i="16"/>
  <c r="P8" i="13"/>
  <c r="AB31" i="16"/>
  <c r="AC33" i="16"/>
  <c r="AD33" i="16" s="1"/>
  <c r="AE33" i="16" s="1"/>
  <c r="AF33" i="16" s="1"/>
  <c r="AG33" i="16" s="1"/>
  <c r="AH33" i="16" s="1"/>
  <c r="AI33" i="16" s="1"/>
  <c r="AJ33" i="16" s="1"/>
  <c r="AK33" i="16" s="1"/>
  <c r="AL33" i="16" s="1"/>
  <c r="AM33" i="16" s="1"/>
  <c r="AN33" i="16" s="1"/>
  <c r="AO33" i="16" s="1"/>
  <c r="AP33" i="16" s="1"/>
  <c r="AQ33" i="16" s="1"/>
  <c r="AR33" i="16" s="1"/>
  <c r="AS33" i="16" s="1"/>
  <c r="AT33" i="16" s="1"/>
  <c r="AU33" i="16" s="1"/>
  <c r="AV33" i="16" s="1"/>
  <c r="AW33" i="16" s="1"/>
  <c r="AX33" i="16" s="1"/>
  <c r="AY33" i="16" s="1"/>
  <c r="AZ33" i="16" s="1"/>
  <c r="BA33" i="16" s="1"/>
  <c r="BB33" i="16" s="1"/>
  <c r="BC33" i="16" s="1"/>
  <c r="BD33" i="16" s="1"/>
  <c r="BE33" i="16" s="1"/>
  <c r="BF33" i="16" s="1"/>
  <c r="BG33" i="16" s="1"/>
  <c r="BH33" i="16" s="1"/>
  <c r="BI33" i="16" s="1"/>
  <c r="BJ33" i="16" s="1"/>
  <c r="AB34" i="16"/>
  <c r="E72" i="16"/>
  <c r="D72" i="16"/>
  <c r="D73" i="16"/>
  <c r="E73" i="16"/>
  <c r="D74" i="16"/>
  <c r="E74" i="16"/>
  <c r="D75" i="16"/>
  <c r="E75" i="16"/>
  <c r="D76" i="16"/>
  <c r="E76" i="16"/>
  <c r="D77" i="16"/>
  <c r="E77" i="16"/>
  <c r="D78" i="16"/>
  <c r="E78" i="16"/>
  <c r="D79" i="16"/>
  <c r="E79" i="16"/>
  <c r="D41" i="16"/>
  <c r="E41" i="16"/>
  <c r="D42" i="16"/>
  <c r="E42" i="16"/>
  <c r="D43" i="16"/>
  <c r="E43" i="16"/>
  <c r="D44" i="16"/>
  <c r="E44" i="16"/>
  <c r="D45" i="16"/>
  <c r="E45" i="16"/>
  <c r="D46" i="16"/>
  <c r="E46" i="16"/>
  <c r="D47" i="16"/>
  <c r="E47" i="16"/>
  <c r="B91" i="1"/>
  <c r="B92" i="1"/>
  <c r="B93" i="1"/>
  <c r="B94" i="1"/>
  <c r="B95" i="1"/>
  <c r="B96" i="1"/>
  <c r="B97" i="1"/>
  <c r="B90" i="1"/>
  <c r="B89" i="1"/>
  <c r="B88" i="1"/>
  <c r="BE136" i="1" l="1"/>
  <c r="BF136" i="1" s="1"/>
  <c r="I130" i="13"/>
  <c r="BE157" i="1"/>
  <c r="BF157" i="1" s="1"/>
  <c r="I151" i="13"/>
  <c r="BE162" i="1"/>
  <c r="BF162" i="1" s="1"/>
  <c r="I156" i="13"/>
  <c r="BE137" i="1"/>
  <c r="BF137" i="1" s="1"/>
  <c r="I131" i="13"/>
  <c r="BE166" i="1"/>
  <c r="BF166" i="1" s="1"/>
  <c r="I160" i="13"/>
  <c r="BE135" i="1"/>
  <c r="BF135" i="1" s="1"/>
  <c r="I129" i="13"/>
  <c r="BE134" i="1"/>
  <c r="BF134" i="1" s="1"/>
  <c r="I128" i="13"/>
  <c r="BE133" i="1"/>
  <c r="BF133" i="1" s="1"/>
  <c r="I127" i="13"/>
  <c r="BE160" i="1"/>
  <c r="BF160" i="1" s="1"/>
  <c r="I154" i="13"/>
  <c r="BE141" i="1"/>
  <c r="BF141" i="1" s="1"/>
  <c r="I135" i="13"/>
  <c r="BE172" i="1"/>
  <c r="BF172" i="1" s="1"/>
  <c r="I166" i="13"/>
  <c r="BE169" i="1"/>
  <c r="BF169" i="1" s="1"/>
  <c r="I163" i="13"/>
  <c r="BE173" i="1"/>
  <c r="BF173" i="1" s="1"/>
  <c r="I167" i="13"/>
  <c r="BE163" i="1"/>
  <c r="BF163" i="1" s="1"/>
  <c r="I157" i="13"/>
  <c r="BE156" i="1"/>
  <c r="BF156" i="1" s="1"/>
  <c r="I150" i="13"/>
  <c r="BE171" i="1"/>
  <c r="BF171" i="1" s="1"/>
  <c r="I165" i="13"/>
  <c r="BE161" i="1"/>
  <c r="BF161" i="1" s="1"/>
  <c r="I155" i="13"/>
  <c r="BE139" i="1"/>
  <c r="BF139" i="1" s="1"/>
  <c r="I133" i="13"/>
  <c r="BE138" i="1"/>
  <c r="BF138" i="1" s="1"/>
  <c r="I132" i="13"/>
  <c r="BE167" i="1"/>
  <c r="BF167" i="1" s="1"/>
  <c r="I161" i="13"/>
  <c r="BE158" i="1"/>
  <c r="BF158" i="1" s="1"/>
  <c r="I152" i="13"/>
  <c r="BE140" i="1"/>
  <c r="BF140" i="1" s="1"/>
  <c r="I134" i="13"/>
  <c r="BE168" i="1"/>
  <c r="BF168" i="1" s="1"/>
  <c r="I162" i="13"/>
  <c r="BE155" i="1"/>
  <c r="BF155" i="1" s="1"/>
  <c r="I149" i="13"/>
  <c r="BE174" i="1"/>
  <c r="BF174" i="1" s="1"/>
  <c r="I168" i="13"/>
  <c r="BE159" i="1"/>
  <c r="BF159" i="1" s="1"/>
  <c r="I153" i="13"/>
  <c r="BE170" i="1"/>
  <c r="BF170" i="1" s="1"/>
  <c r="I164" i="13"/>
  <c r="BE122" i="1"/>
  <c r="BF122" i="1" s="1"/>
  <c r="I116" i="13"/>
  <c r="BE111" i="1"/>
  <c r="BF111" i="1" s="1"/>
  <c r="I105" i="13"/>
  <c r="BB170" i="1"/>
  <c r="BB168" i="1"/>
  <c r="BB140" i="1"/>
  <c r="BB172" i="1"/>
  <c r="BB135" i="1"/>
  <c r="BB163" i="1"/>
  <c r="BB134" i="1"/>
  <c r="BB137" i="1"/>
  <c r="BB162" i="1"/>
  <c r="BB139" i="1"/>
  <c r="BB136" i="1"/>
  <c r="BB138" i="1"/>
  <c r="BB161" i="1"/>
  <c r="BB174" i="1"/>
  <c r="BB169" i="1"/>
  <c r="BB159" i="1"/>
  <c r="BB173" i="1"/>
  <c r="BB141" i="1"/>
  <c r="BB158" i="1"/>
  <c r="BB160" i="1"/>
  <c r="BB171" i="1"/>
  <c r="BB167" i="1"/>
  <c r="BB122" i="1"/>
  <c r="BB156" i="1"/>
  <c r="BB155" i="1"/>
  <c r="BB166" i="1"/>
  <c r="BB111" i="1"/>
  <c r="BB157" i="1"/>
  <c r="BB133" i="1"/>
  <c r="AB185" i="16"/>
  <c r="AB186" i="16"/>
  <c r="AB188" i="16"/>
  <c r="AB191" i="16"/>
  <c r="AB183" i="16"/>
  <c r="AB189" i="16"/>
  <c r="AB155" i="16"/>
  <c r="AB154" i="16"/>
  <c r="AB180" i="16"/>
  <c r="AB179" i="16"/>
  <c r="AB151" i="16"/>
  <c r="AB152" i="16"/>
  <c r="AB156" i="16"/>
  <c r="AB153" i="16"/>
  <c r="AB177" i="16"/>
  <c r="AB150" i="16"/>
  <c r="AB157" i="16"/>
  <c r="AB172" i="16"/>
  <c r="AB158" i="16"/>
  <c r="AB174" i="16"/>
  <c r="AB175" i="16"/>
  <c r="AB178" i="16"/>
  <c r="AB173" i="16"/>
  <c r="AB184" i="16"/>
  <c r="AB190" i="16"/>
  <c r="AB187" i="16"/>
  <c r="AB176" i="16"/>
  <c r="C93" i="1"/>
  <c r="C87" i="13" s="1"/>
  <c r="H87" i="13" s="1"/>
  <c r="C92" i="1"/>
  <c r="C104" i="16"/>
  <c r="AB139" i="16"/>
  <c r="C96" i="1"/>
  <c r="C90" i="13" s="1"/>
  <c r="H90" i="13" s="1"/>
  <c r="C97" i="1"/>
  <c r="C91" i="13" s="1"/>
  <c r="H91" i="13" s="1"/>
  <c r="C95" i="1"/>
  <c r="C89" i="13" s="1"/>
  <c r="H89" i="13" s="1"/>
  <c r="C94" i="1"/>
  <c r="C88" i="13" s="1"/>
  <c r="H88" i="13" s="1"/>
  <c r="AB128" i="16"/>
  <c r="C91" i="1"/>
  <c r="Q8" i="13"/>
  <c r="J175" i="16" l="1"/>
  <c r="I175" i="16"/>
  <c r="J190" i="16"/>
  <c r="I190" i="16"/>
  <c r="I150" i="16"/>
  <c r="J150" i="16"/>
  <c r="I183" i="16"/>
  <c r="J183" i="16"/>
  <c r="J188" i="16"/>
  <c r="I188" i="16"/>
  <c r="J156" i="16"/>
  <c r="I156" i="16"/>
  <c r="J174" i="16"/>
  <c r="I174" i="16"/>
  <c r="J176" i="16"/>
  <c r="I176" i="16"/>
  <c r="I173" i="16"/>
  <c r="J173" i="16"/>
  <c r="J158" i="16"/>
  <c r="I158" i="16"/>
  <c r="I185" i="16"/>
  <c r="J185" i="16"/>
  <c r="I184" i="16"/>
  <c r="J184" i="16"/>
  <c r="I151" i="16"/>
  <c r="J151" i="16"/>
  <c r="I154" i="16"/>
  <c r="J154" i="16"/>
  <c r="I191" i="16"/>
  <c r="J191" i="16"/>
  <c r="J178" i="16"/>
  <c r="I178" i="16"/>
  <c r="J186" i="16"/>
  <c r="I186" i="16"/>
  <c r="I153" i="16"/>
  <c r="J153" i="16"/>
  <c r="I157" i="16"/>
  <c r="J157" i="16"/>
  <c r="J180" i="16"/>
  <c r="I180" i="16"/>
  <c r="I177" i="16"/>
  <c r="J177" i="16"/>
  <c r="J152" i="16"/>
  <c r="I152" i="16"/>
  <c r="J172" i="16"/>
  <c r="I172" i="16"/>
  <c r="J187" i="16"/>
  <c r="I187" i="16"/>
  <c r="J155" i="16"/>
  <c r="I155" i="16"/>
  <c r="I189" i="16"/>
  <c r="J189" i="16"/>
  <c r="J179" i="16"/>
  <c r="I179" i="16"/>
  <c r="I139" i="16"/>
  <c r="J139" i="16"/>
  <c r="I128" i="16"/>
  <c r="J128" i="16"/>
  <c r="C108" i="16"/>
  <c r="AB108" i="16" s="1"/>
  <c r="C85" i="13"/>
  <c r="H85" i="13" s="1"/>
  <c r="C109" i="16"/>
  <c r="AA109" i="16" s="1"/>
  <c r="C86" i="13"/>
  <c r="H86" i="13" s="1"/>
  <c r="R8" i="13"/>
  <c r="B55" i="1"/>
  <c r="B56" i="1"/>
  <c r="B57" i="1"/>
  <c r="B58" i="1"/>
  <c r="B59" i="1"/>
  <c r="B60" i="1"/>
  <c r="B61" i="1"/>
  <c r="B62" i="1"/>
  <c r="B63" i="1"/>
  <c r="B44" i="1"/>
  <c r="B24" i="1"/>
  <c r="B25" i="1"/>
  <c r="B26" i="1"/>
  <c r="B27" i="1"/>
  <c r="B28" i="1"/>
  <c r="B29" i="1"/>
  <c r="B30" i="1"/>
  <c r="O25" i="1" l="1"/>
  <c r="H108" i="16"/>
  <c r="AA108" i="16"/>
  <c r="AB109" i="16"/>
  <c r="H109" i="16"/>
  <c r="AG90" i="1"/>
  <c r="S8" i="13"/>
  <c r="O55" i="1"/>
  <c r="O28" i="1"/>
  <c r="Q87" i="1"/>
  <c r="C89" i="1"/>
  <c r="C88" i="1"/>
  <c r="C90" i="1"/>
  <c r="AG93" i="1"/>
  <c r="AG94" i="1"/>
  <c r="O94" i="1"/>
  <c r="O91" i="1"/>
  <c r="AG91" i="1"/>
  <c r="AG96" i="1"/>
  <c r="O96" i="1"/>
  <c r="O92" i="1"/>
  <c r="AG92" i="1"/>
  <c r="O90" i="1"/>
  <c r="O95" i="1"/>
  <c r="AG95" i="1"/>
  <c r="O97" i="1"/>
  <c r="AG97" i="1"/>
  <c r="O93" i="1"/>
  <c r="O63" i="1"/>
  <c r="O56" i="1"/>
  <c r="O57" i="1"/>
  <c r="O26" i="1"/>
  <c r="O58" i="1"/>
  <c r="O27" i="1"/>
  <c r="O59" i="1"/>
  <c r="O60" i="1"/>
  <c r="O29" i="1"/>
  <c r="O61" i="1"/>
  <c r="O30" i="1"/>
  <c r="O62" i="1"/>
  <c r="AM91" i="1" l="1"/>
  <c r="BA91" i="1" s="1"/>
  <c r="BT91" i="1" s="1"/>
  <c r="P108" i="16"/>
  <c r="O108" i="16"/>
  <c r="O109" i="16"/>
  <c r="P109" i="16"/>
  <c r="T108" i="16"/>
  <c r="U108" i="16"/>
  <c r="W108" i="16"/>
  <c r="X108" i="16"/>
  <c r="V108" i="16"/>
  <c r="R108" i="16"/>
  <c r="S108" i="16"/>
  <c r="Q108" i="16"/>
  <c r="O88" i="1"/>
  <c r="N87" i="1"/>
  <c r="O87" i="1" s="1"/>
  <c r="S109" i="16"/>
  <c r="AM92" i="1"/>
  <c r="AN92" i="1" s="1"/>
  <c r="T109" i="16"/>
  <c r="X109" i="16"/>
  <c r="O24" i="1"/>
  <c r="Q109" i="16"/>
  <c r="U109" i="16"/>
  <c r="C107" i="16"/>
  <c r="AA107" i="16" s="1"/>
  <c r="C84" i="13"/>
  <c r="H84" i="13" s="1"/>
  <c r="V109" i="16"/>
  <c r="C105" i="16"/>
  <c r="C82" i="13"/>
  <c r="W109" i="16"/>
  <c r="C106" i="16"/>
  <c r="H106" i="16" s="1"/>
  <c r="C83" i="13"/>
  <c r="H83" i="13" s="1"/>
  <c r="R109" i="16"/>
  <c r="AG89" i="1"/>
  <c r="O89" i="1"/>
  <c r="O44" i="1"/>
  <c r="S88" i="1"/>
  <c r="S89" i="1"/>
  <c r="S90" i="1"/>
  <c r="T8" i="13"/>
  <c r="Q90" i="1"/>
  <c r="Q89" i="1"/>
  <c r="A90" i="1"/>
  <c r="A89" i="1"/>
  <c r="BE91" i="1" l="1"/>
  <c r="BF91" i="1" s="1"/>
  <c r="I85" i="13"/>
  <c r="AB107" i="16"/>
  <c r="H107" i="16"/>
  <c r="O107" i="16" s="1"/>
  <c r="BB91" i="1"/>
  <c r="AN91" i="1"/>
  <c r="Y108" i="16"/>
  <c r="AB106" i="16"/>
  <c r="AA106" i="16"/>
  <c r="BA92" i="1"/>
  <c r="BT92" i="1" s="1"/>
  <c r="O106" i="16"/>
  <c r="AM89" i="1"/>
  <c r="AN89" i="1" s="1"/>
  <c r="Y109" i="16"/>
  <c r="P106" i="16"/>
  <c r="W106" i="16"/>
  <c r="V106" i="16"/>
  <c r="R106" i="16"/>
  <c r="Q106" i="16"/>
  <c r="X106" i="16"/>
  <c r="T106" i="16"/>
  <c r="U106" i="16"/>
  <c r="S106" i="16"/>
  <c r="U8" i="13"/>
  <c r="P107" i="16" l="1"/>
  <c r="BE92" i="1"/>
  <c r="BF92" i="1" s="1"/>
  <c r="I86" i="13"/>
  <c r="I108" i="16"/>
  <c r="J108" i="16"/>
  <c r="T107" i="16"/>
  <c r="Q107" i="16"/>
  <c r="R107" i="16"/>
  <c r="W107" i="16"/>
  <c r="X107" i="16"/>
  <c r="U107" i="16"/>
  <c r="V107" i="16"/>
  <c r="AM90" i="1"/>
  <c r="AN90" i="1" s="1"/>
  <c r="S107" i="16"/>
  <c r="BB92" i="1"/>
  <c r="BA89" i="1"/>
  <c r="BT89" i="1" s="1"/>
  <c r="Y106" i="16"/>
  <c r="V8" i="13"/>
  <c r="I13" i="23"/>
  <c r="B39" i="1"/>
  <c r="B40" i="1"/>
  <c r="B41" i="1"/>
  <c r="I109" i="16" l="1"/>
  <c r="J109" i="16"/>
  <c r="BE89" i="1"/>
  <c r="BF89" i="1" s="1"/>
  <c r="I83" i="13"/>
  <c r="Y107" i="16"/>
  <c r="BA90" i="1"/>
  <c r="BT90" i="1" s="1"/>
  <c r="BB89" i="1"/>
  <c r="W8" i="13"/>
  <c r="O39" i="1"/>
  <c r="O40" i="1"/>
  <c r="O41" i="1"/>
  <c r="I106" i="16" l="1"/>
  <c r="J106" i="16"/>
  <c r="BE90" i="1"/>
  <c r="BF90" i="1" s="1"/>
  <c r="I84" i="13"/>
  <c r="BB90" i="1"/>
  <c r="X8" i="13"/>
  <c r="B13" i="13"/>
  <c r="C13" i="13" s="1"/>
  <c r="I107" i="16" l="1"/>
  <c r="J107" i="16"/>
  <c r="Y8" i="13"/>
  <c r="B21" i="1"/>
  <c r="AG21" i="1"/>
  <c r="B22" i="1"/>
  <c r="B23" i="1"/>
  <c r="E236" i="16"/>
  <c r="D236" i="16"/>
  <c r="E235" i="16"/>
  <c r="D235" i="16"/>
  <c r="E234" i="16"/>
  <c r="D234" i="16"/>
  <c r="E233" i="16"/>
  <c r="D233" i="16"/>
  <c r="E232" i="16"/>
  <c r="D232" i="16"/>
  <c r="E231" i="16"/>
  <c r="D231" i="16"/>
  <c r="E230" i="16"/>
  <c r="D230" i="16"/>
  <c r="E229" i="16"/>
  <c r="D229" i="16"/>
  <c r="E228" i="16"/>
  <c r="D228" i="16"/>
  <c r="E227" i="16"/>
  <c r="D227" i="16"/>
  <c r="E226" i="16"/>
  <c r="E225" i="16"/>
  <c r="D225" i="16"/>
  <c r="E224" i="16"/>
  <c r="D224" i="16"/>
  <c r="E223" i="16"/>
  <c r="E222" i="16"/>
  <c r="D222" i="16"/>
  <c r="E221" i="16"/>
  <c r="D221" i="16"/>
  <c r="E220" i="16"/>
  <c r="D220" i="16"/>
  <c r="E219" i="16"/>
  <c r="D219" i="16"/>
  <c r="E218" i="16"/>
  <c r="D218" i="16"/>
  <c r="E217" i="16"/>
  <c r="D217" i="16"/>
  <c r="E216" i="16"/>
  <c r="D216" i="16"/>
  <c r="E215" i="16"/>
  <c r="E214" i="16"/>
  <c r="D214" i="16"/>
  <c r="E213" i="16"/>
  <c r="D213" i="16"/>
  <c r="E212" i="16"/>
  <c r="D212" i="16"/>
  <c r="E211" i="16"/>
  <c r="D211" i="16"/>
  <c r="E210" i="16"/>
  <c r="D210" i="16"/>
  <c r="E209" i="16"/>
  <c r="D209" i="16"/>
  <c r="E208" i="16"/>
  <c r="D208" i="16"/>
  <c r="E207" i="16"/>
  <c r="D207" i="16"/>
  <c r="E206" i="16"/>
  <c r="D206" i="16"/>
  <c r="E205" i="16"/>
  <c r="D205" i="16"/>
  <c r="E204" i="16"/>
  <c r="E203" i="16"/>
  <c r="D203" i="16"/>
  <c r="E202" i="16"/>
  <c r="D202" i="16"/>
  <c r="E201" i="16"/>
  <c r="D201" i="16"/>
  <c r="E200" i="16"/>
  <c r="D200" i="16"/>
  <c r="E199" i="16"/>
  <c r="D199" i="16"/>
  <c r="E198" i="16"/>
  <c r="D198" i="16"/>
  <c r="E197" i="16"/>
  <c r="D197" i="16"/>
  <c r="E196" i="16"/>
  <c r="D196" i="16"/>
  <c r="E195" i="16"/>
  <c r="D195" i="16"/>
  <c r="E194" i="16"/>
  <c r="D194" i="16"/>
  <c r="E193" i="16"/>
  <c r="E103" i="16"/>
  <c r="D103" i="16"/>
  <c r="E102" i="16"/>
  <c r="D102" i="16"/>
  <c r="E101" i="16"/>
  <c r="D101" i="16"/>
  <c r="E100" i="16"/>
  <c r="D100" i="16"/>
  <c r="E99" i="16"/>
  <c r="D99" i="16"/>
  <c r="E98" i="16"/>
  <c r="D98" i="16"/>
  <c r="E97" i="16"/>
  <c r="D97" i="16"/>
  <c r="E96" i="16"/>
  <c r="D96" i="16"/>
  <c r="E95" i="16"/>
  <c r="D95" i="16"/>
  <c r="E94" i="16"/>
  <c r="D94" i="16"/>
  <c r="E93" i="16"/>
  <c r="C93" i="16"/>
  <c r="E92" i="16"/>
  <c r="D92" i="16"/>
  <c r="E91" i="16"/>
  <c r="D91" i="16"/>
  <c r="E90" i="16"/>
  <c r="D90" i="16"/>
  <c r="E89" i="16"/>
  <c r="D89" i="16"/>
  <c r="E88" i="16"/>
  <c r="D88" i="16"/>
  <c r="E87" i="16"/>
  <c r="D87" i="16"/>
  <c r="E86" i="16"/>
  <c r="D86" i="16"/>
  <c r="E85" i="16"/>
  <c r="D85" i="16"/>
  <c r="E84" i="16"/>
  <c r="D84" i="16"/>
  <c r="E83" i="16"/>
  <c r="D83" i="16"/>
  <c r="E82" i="16"/>
  <c r="E81" i="16"/>
  <c r="E80" i="16"/>
  <c r="D80" i="16"/>
  <c r="E71" i="16"/>
  <c r="D71" i="16"/>
  <c r="E70" i="16"/>
  <c r="E60" i="16"/>
  <c r="D60" i="16"/>
  <c r="E59" i="16"/>
  <c r="E50" i="16"/>
  <c r="D50" i="16"/>
  <c r="E49" i="16"/>
  <c r="D49" i="16"/>
  <c r="E48" i="16"/>
  <c r="E40" i="16"/>
  <c r="D40" i="16"/>
  <c r="E39" i="16"/>
  <c r="D39" i="16"/>
  <c r="E38" i="16"/>
  <c r="D38" i="16"/>
  <c r="E37" i="16"/>
  <c r="C36" i="16"/>
  <c r="Z8" i="13" l="1"/>
  <c r="C14" i="13"/>
  <c r="C28" i="1"/>
  <c r="C22" i="13" s="1"/>
  <c r="H22" i="13" s="1"/>
  <c r="C29" i="1"/>
  <c r="C23" i="13" s="1"/>
  <c r="H23" i="13" s="1"/>
  <c r="C24" i="1"/>
  <c r="C26" i="1"/>
  <c r="C20" i="13" s="1"/>
  <c r="H20" i="13" s="1"/>
  <c r="C25" i="1"/>
  <c r="C27" i="1"/>
  <c r="C21" i="13" s="1"/>
  <c r="H21" i="13" s="1"/>
  <c r="C30" i="1"/>
  <c r="C24" i="13" s="1"/>
  <c r="H24" i="13" s="1"/>
  <c r="C22" i="1"/>
  <c r="C23" i="1"/>
  <c r="C21" i="1"/>
  <c r="Q20" i="1"/>
  <c r="V54" i="23" l="1"/>
  <c r="V374" i="23"/>
  <c r="V598" i="23"/>
  <c r="V862" i="23"/>
  <c r="V974" i="23"/>
  <c r="V254" i="23"/>
  <c r="V334" i="23"/>
  <c r="V414" i="23"/>
  <c r="V638" i="23"/>
  <c r="V790" i="23"/>
  <c r="V1005" i="23"/>
  <c r="V294" i="23"/>
  <c r="V446" i="23"/>
  <c r="V902" i="23"/>
  <c r="V942" i="23"/>
  <c r="V166" i="23"/>
  <c r="V486" i="23"/>
  <c r="V822" i="23"/>
  <c r="V526" i="23"/>
  <c r="V558" i="23"/>
  <c r="V110" i="23"/>
  <c r="V710" i="23"/>
  <c r="V214" i="23"/>
  <c r="V678" i="23"/>
  <c r="V750" i="23"/>
  <c r="V770" i="23"/>
  <c r="V954" i="23"/>
  <c r="V690" i="23"/>
  <c r="V152" i="23"/>
  <c r="V922" i="23"/>
  <c r="V618" i="23"/>
  <c r="V426" i="23"/>
  <c r="V234" i="23"/>
  <c r="V994" i="23"/>
  <c r="V546" i="23"/>
  <c r="V354" i="23"/>
  <c r="V810" i="23"/>
  <c r="V40" i="23"/>
  <c r="V882" i="23"/>
  <c r="V658" i="23"/>
  <c r="V466" i="23"/>
  <c r="V274" i="23"/>
  <c r="V82" i="23"/>
  <c r="V730" i="23"/>
  <c r="V394" i="23"/>
  <c r="V138" i="23"/>
  <c r="V68" i="23"/>
  <c r="V96" i="23"/>
  <c r="V1004" i="23"/>
  <c r="V578" i="23"/>
  <c r="V194" i="23"/>
  <c r="V124" i="23"/>
  <c r="V842" i="23"/>
  <c r="V506" i="23"/>
  <c r="V314" i="23"/>
  <c r="V180" i="23"/>
  <c r="S25" i="1"/>
  <c r="C19" i="13"/>
  <c r="S24" i="1"/>
  <c r="C18" i="13"/>
  <c r="O22" i="1"/>
  <c r="S21" i="1"/>
  <c r="C15" i="13"/>
  <c r="S23" i="1"/>
  <c r="C17" i="13"/>
  <c r="H17" i="13" s="1"/>
  <c r="S22" i="1"/>
  <c r="C16" i="13"/>
  <c r="O23" i="1"/>
  <c r="N20" i="1"/>
  <c r="S30" i="1"/>
  <c r="S27" i="1"/>
  <c r="S29" i="1"/>
  <c r="S28" i="1"/>
  <c r="S26" i="1"/>
  <c r="C47" i="16"/>
  <c r="C46" i="16"/>
  <c r="AB46" i="16" s="1"/>
  <c r="C45" i="16"/>
  <c r="C44" i="16"/>
  <c r="C42" i="16"/>
  <c r="C43" i="16"/>
  <c r="C41" i="16"/>
  <c r="AB8" i="13"/>
  <c r="AA8" i="13"/>
  <c r="A23" i="1"/>
  <c r="A22" i="1"/>
  <c r="A30" i="1"/>
  <c r="Q30" i="1"/>
  <c r="A27" i="1"/>
  <c r="Q27" i="1"/>
  <c r="A24" i="1"/>
  <c r="Q24" i="1"/>
  <c r="Q25" i="1"/>
  <c r="A25" i="1"/>
  <c r="A26" i="1"/>
  <c r="Q26" i="1"/>
  <c r="Q28" i="1"/>
  <c r="A28" i="1"/>
  <c r="Q29" i="1"/>
  <c r="A29" i="1"/>
  <c r="Q22" i="1"/>
  <c r="Q23" i="1"/>
  <c r="A21" i="1"/>
  <c r="Q21" i="1"/>
  <c r="O20" i="1" l="1"/>
  <c r="AB45" i="16"/>
  <c r="AB44" i="16"/>
  <c r="AA44" i="16"/>
  <c r="AA47" i="16"/>
  <c r="AA45" i="16"/>
  <c r="AA46" i="16"/>
  <c r="AB47" i="16"/>
  <c r="AB43" i="16"/>
  <c r="AA43" i="16"/>
  <c r="AC8" i="13"/>
  <c r="Y239" i="16"/>
  <c r="AD8" i="13" l="1"/>
  <c r="AE8" i="13" l="1"/>
  <c r="L169" i="13"/>
  <c r="L58" i="13"/>
  <c r="L13" i="13"/>
  <c r="D6" i="23"/>
  <c r="D4" i="23"/>
  <c r="AF8" i="13" l="1"/>
  <c r="L215" i="13"/>
  <c r="AG8" i="13" l="1"/>
  <c r="Q76" i="1"/>
  <c r="B77" i="1"/>
  <c r="C77" i="1" s="1"/>
  <c r="C71" i="13" s="1"/>
  <c r="B78" i="1"/>
  <c r="C78" i="1" s="1"/>
  <c r="C72" i="13" s="1"/>
  <c r="H72" i="13" s="1"/>
  <c r="B79" i="1"/>
  <c r="C79" i="1" s="1"/>
  <c r="C73" i="13" s="1"/>
  <c r="H73" i="13" s="1"/>
  <c r="B80" i="1"/>
  <c r="C80" i="1" s="1"/>
  <c r="C74" i="13" s="1"/>
  <c r="H74" i="13" s="1"/>
  <c r="B81" i="1"/>
  <c r="C81" i="1" s="1"/>
  <c r="C75" i="13" s="1"/>
  <c r="H75" i="13" s="1"/>
  <c r="B82" i="1"/>
  <c r="C82" i="1" s="1"/>
  <c r="C76" i="13" s="1"/>
  <c r="H76" i="13" s="1"/>
  <c r="B83" i="1"/>
  <c r="C83" i="1" s="1"/>
  <c r="C77" i="13" s="1"/>
  <c r="H77" i="13" s="1"/>
  <c r="B84" i="1"/>
  <c r="C84" i="1" s="1"/>
  <c r="C78" i="13" s="1"/>
  <c r="H78" i="13" s="1"/>
  <c r="B85" i="1"/>
  <c r="C85" i="1" s="1"/>
  <c r="C79" i="13" s="1"/>
  <c r="H79" i="13" s="1"/>
  <c r="B86" i="1"/>
  <c r="C86" i="1" s="1"/>
  <c r="C80" i="13" s="1"/>
  <c r="H80" i="13" s="1"/>
  <c r="B32" i="1"/>
  <c r="S79" i="1" l="1"/>
  <c r="S86" i="1"/>
  <c r="S82" i="1"/>
  <c r="S78" i="1"/>
  <c r="S83" i="1"/>
  <c r="S85" i="1"/>
  <c r="S81" i="1"/>
  <c r="S77" i="1"/>
  <c r="S84" i="1"/>
  <c r="S80" i="1"/>
  <c r="AH8" i="13"/>
  <c r="AG81" i="1"/>
  <c r="O81" i="1"/>
  <c r="AG80" i="1"/>
  <c r="O80" i="1"/>
  <c r="AG83" i="1"/>
  <c r="O83" i="1"/>
  <c r="AG84" i="1"/>
  <c r="O84" i="1"/>
  <c r="O85" i="1"/>
  <c r="AG85" i="1"/>
  <c r="AG86" i="1"/>
  <c r="O86" i="1"/>
  <c r="AG82" i="1"/>
  <c r="O82" i="1"/>
  <c r="AG79" i="1"/>
  <c r="O79" i="1"/>
  <c r="C40" i="1"/>
  <c r="C41" i="1"/>
  <c r="C39" i="1"/>
  <c r="C33" i="13" s="1"/>
  <c r="H33" i="13" s="1"/>
  <c r="C25" i="13"/>
  <c r="C101" i="16"/>
  <c r="A84" i="1"/>
  <c r="C100" i="16"/>
  <c r="A83" i="1"/>
  <c r="C99" i="16"/>
  <c r="A82" i="1"/>
  <c r="C98" i="16"/>
  <c r="A81" i="1"/>
  <c r="C97" i="16"/>
  <c r="A80" i="1"/>
  <c r="C96" i="16"/>
  <c r="A79" i="1"/>
  <c r="C95" i="16"/>
  <c r="A78" i="1"/>
  <c r="C94" i="16"/>
  <c r="A77" i="1"/>
  <c r="C102" i="16"/>
  <c r="A85" i="1"/>
  <c r="C103" i="16"/>
  <c r="A86" i="1"/>
  <c r="C48" i="16"/>
  <c r="Q86" i="1"/>
  <c r="Q85" i="1"/>
  <c r="Q82" i="1"/>
  <c r="Q80" i="1"/>
  <c r="Q78" i="1"/>
  <c r="Q77" i="1"/>
  <c r="Q81" i="1"/>
  <c r="Q84" i="1"/>
  <c r="Q31" i="1"/>
  <c r="Q79" i="1"/>
  <c r="Q83" i="1"/>
  <c r="B36" i="1"/>
  <c r="C36" i="1" s="1"/>
  <c r="C30" i="13" s="1"/>
  <c r="B34" i="1"/>
  <c r="C34" i="1" s="1"/>
  <c r="C28" i="13" s="1"/>
  <c r="H28" i="13" s="1"/>
  <c r="B38" i="1"/>
  <c r="C38" i="1" s="1"/>
  <c r="C32" i="13" s="1"/>
  <c r="H32" i="13" s="1"/>
  <c r="B35" i="1"/>
  <c r="C35" i="1" s="1"/>
  <c r="C29" i="13" s="1"/>
  <c r="B37" i="1"/>
  <c r="C37" i="1" s="1"/>
  <c r="C31" i="13" s="1"/>
  <c r="H31" i="13" s="1"/>
  <c r="B33" i="1"/>
  <c r="C33" i="1" s="1"/>
  <c r="C32" i="1"/>
  <c r="V447" i="23" l="1"/>
  <c r="V863" i="23"/>
  <c r="V97" i="23"/>
  <c r="V943" i="23"/>
  <c r="V167" i="23"/>
  <c r="V639" i="23"/>
  <c r="V215" i="23"/>
  <c r="V559" i="23"/>
  <c r="V415" i="23"/>
  <c r="V771" i="23"/>
  <c r="V599" i="23"/>
  <c r="V315" i="23"/>
  <c r="V395" i="23"/>
  <c r="V83" i="23"/>
  <c r="V711" i="23"/>
  <c r="V235" i="23"/>
  <c r="V69" i="23"/>
  <c r="V255" i="23"/>
  <c r="V691" i="23"/>
  <c r="V139" i="23"/>
  <c r="V975" i="23"/>
  <c r="V55" i="23"/>
  <c r="V375" i="23"/>
  <c r="V923" i="23"/>
  <c r="V547" i="23"/>
  <c r="V41" i="23"/>
  <c r="V1006" i="23"/>
  <c r="V487" i="23"/>
  <c r="V823" i="23"/>
  <c r="V579" i="23"/>
  <c r="V467" i="23"/>
  <c r="V679" i="23"/>
  <c r="V295" i="23"/>
  <c r="V355" i="23"/>
  <c r="V181" i="23"/>
  <c r="V791" i="23"/>
  <c r="V843" i="23"/>
  <c r="V427" i="23"/>
  <c r="V731" i="23"/>
  <c r="V883" i="23"/>
  <c r="V527" i="23"/>
  <c r="V955" i="23"/>
  <c r="V153" i="23"/>
  <c r="V507" i="23"/>
  <c r="V811" i="23"/>
  <c r="V125" i="23"/>
  <c r="V751" i="23"/>
  <c r="V659" i="23"/>
  <c r="V619" i="23"/>
  <c r="V335" i="23"/>
  <c r="V995" i="23"/>
  <c r="V275" i="23"/>
  <c r="V1007" i="23"/>
  <c r="V903" i="23"/>
  <c r="V195" i="23"/>
  <c r="V111" i="23"/>
  <c r="O77" i="1"/>
  <c r="O78" i="1"/>
  <c r="AG78" i="1"/>
  <c r="C58" i="16"/>
  <c r="AB58" i="16" s="1"/>
  <c r="C35" i="13"/>
  <c r="H35" i="13" s="1"/>
  <c r="C57" i="16"/>
  <c r="AA57" i="16" s="1"/>
  <c r="C34" i="13"/>
  <c r="H34" i="13" s="1"/>
  <c r="N76" i="1"/>
  <c r="AG77" i="1"/>
  <c r="C26" i="13"/>
  <c r="V12" i="23"/>
  <c r="V13" i="23"/>
  <c r="E36" i="13"/>
  <c r="S33" i="1"/>
  <c r="C27" i="13"/>
  <c r="H27" i="13" s="1"/>
  <c r="S32" i="1"/>
  <c r="S38" i="1"/>
  <c r="C55" i="16"/>
  <c r="S36" i="1"/>
  <c r="C53" i="16"/>
  <c r="S34" i="1"/>
  <c r="C51" i="16"/>
  <c r="S37" i="1"/>
  <c r="C54" i="16"/>
  <c r="S35" i="1"/>
  <c r="C52" i="16"/>
  <c r="S39" i="1"/>
  <c r="C56" i="16"/>
  <c r="W76" i="1"/>
  <c r="S40" i="1"/>
  <c r="S41" i="1"/>
  <c r="AI8" i="13"/>
  <c r="AB98" i="16"/>
  <c r="AA98" i="16"/>
  <c r="AB95" i="16"/>
  <c r="AA95" i="16"/>
  <c r="AB99" i="16"/>
  <c r="AA99" i="16"/>
  <c r="AB103" i="16"/>
  <c r="AA103" i="16"/>
  <c r="AB100" i="16"/>
  <c r="AA100" i="16"/>
  <c r="AB96" i="16"/>
  <c r="AA96" i="16"/>
  <c r="AB102" i="16"/>
  <c r="AA102" i="16"/>
  <c r="AB97" i="16"/>
  <c r="AA97" i="16"/>
  <c r="AB101" i="16"/>
  <c r="AA101" i="16"/>
  <c r="AC31" i="16"/>
  <c r="AC34" i="16"/>
  <c r="Q39" i="1"/>
  <c r="A39" i="1"/>
  <c r="Q41" i="1"/>
  <c r="A41" i="1"/>
  <c r="Q40" i="1"/>
  <c r="A40" i="1"/>
  <c r="A38" i="1"/>
  <c r="C50" i="16"/>
  <c r="A33" i="1"/>
  <c r="A34" i="1"/>
  <c r="A36" i="1"/>
  <c r="A37" i="1"/>
  <c r="C49" i="16"/>
  <c r="A32" i="1"/>
  <c r="A35" i="1"/>
  <c r="Q37" i="1"/>
  <c r="Q34" i="1"/>
  <c r="Q38" i="1"/>
  <c r="Q33" i="1"/>
  <c r="Q36" i="1"/>
  <c r="Q35" i="1"/>
  <c r="Q32" i="1"/>
  <c r="E217" i="13"/>
  <c r="F239" i="16"/>
  <c r="E240" i="16"/>
  <c r="E223" i="1"/>
  <c r="N4011" i="23"/>
  <c r="M4011" i="23"/>
  <c r="L4011" i="23"/>
  <c r="I4011" i="23"/>
  <c r="J4011" i="23" s="1"/>
  <c r="B4011" i="23"/>
  <c r="N4010" i="23"/>
  <c r="M4010" i="23"/>
  <c r="L4010" i="23"/>
  <c r="I4010" i="23"/>
  <c r="J4010" i="23" s="1"/>
  <c r="B4010" i="23"/>
  <c r="N4009" i="23"/>
  <c r="M4009" i="23"/>
  <c r="L4009" i="23"/>
  <c r="I4009" i="23"/>
  <c r="J4009" i="23" s="1"/>
  <c r="B4009" i="23"/>
  <c r="N4008" i="23"/>
  <c r="M4008" i="23"/>
  <c r="L4008" i="23"/>
  <c r="I4008" i="23"/>
  <c r="J4008" i="23" s="1"/>
  <c r="B4008" i="23"/>
  <c r="N4007" i="23"/>
  <c r="M4007" i="23"/>
  <c r="L4007" i="23"/>
  <c r="I4007" i="23"/>
  <c r="J4007" i="23" s="1"/>
  <c r="B4007" i="23"/>
  <c r="N4006" i="23"/>
  <c r="M4006" i="23"/>
  <c r="L4006" i="23"/>
  <c r="I4006" i="23"/>
  <c r="J4006" i="23" s="1"/>
  <c r="B4006" i="23"/>
  <c r="N4005" i="23"/>
  <c r="M4005" i="23"/>
  <c r="L4005" i="23"/>
  <c r="I4005" i="23"/>
  <c r="J4005" i="23" s="1"/>
  <c r="B4005" i="23"/>
  <c r="N4004" i="23"/>
  <c r="M4004" i="23"/>
  <c r="L4004" i="23"/>
  <c r="I4004" i="23"/>
  <c r="J4004" i="23" s="1"/>
  <c r="B4004" i="23"/>
  <c r="N4003" i="23"/>
  <c r="M4003" i="23"/>
  <c r="L4003" i="23"/>
  <c r="I4003" i="23"/>
  <c r="J4003" i="23" s="1"/>
  <c r="B4003" i="23"/>
  <c r="N4002" i="23"/>
  <c r="M4002" i="23"/>
  <c r="L4002" i="23"/>
  <c r="I4002" i="23"/>
  <c r="J4002" i="23" s="1"/>
  <c r="B4002" i="23"/>
  <c r="N4001" i="23"/>
  <c r="M4001" i="23"/>
  <c r="L4001" i="23"/>
  <c r="I4001" i="23"/>
  <c r="J4001" i="23" s="1"/>
  <c r="B4001" i="23"/>
  <c r="N4000" i="23"/>
  <c r="M4000" i="23"/>
  <c r="L4000" i="23"/>
  <c r="I4000" i="23"/>
  <c r="J4000" i="23" s="1"/>
  <c r="B4000" i="23"/>
  <c r="N3999" i="23"/>
  <c r="M3999" i="23"/>
  <c r="L3999" i="23"/>
  <c r="I3999" i="23"/>
  <c r="J3999" i="23" s="1"/>
  <c r="B3999" i="23"/>
  <c r="N3998" i="23"/>
  <c r="M3998" i="23"/>
  <c r="L3998" i="23"/>
  <c r="I3998" i="23"/>
  <c r="J3998" i="23" s="1"/>
  <c r="B3998" i="23"/>
  <c r="N3997" i="23"/>
  <c r="M3997" i="23"/>
  <c r="L3997" i="23"/>
  <c r="I3997" i="23"/>
  <c r="J3997" i="23" s="1"/>
  <c r="B3997" i="23"/>
  <c r="N3996" i="23"/>
  <c r="M3996" i="23"/>
  <c r="L3996" i="23"/>
  <c r="I3996" i="23"/>
  <c r="J3996" i="23" s="1"/>
  <c r="B3996" i="23"/>
  <c r="N3995" i="23"/>
  <c r="M3995" i="23"/>
  <c r="L3995" i="23"/>
  <c r="I3995" i="23"/>
  <c r="J3995" i="23" s="1"/>
  <c r="B3995" i="23"/>
  <c r="N3994" i="23"/>
  <c r="M3994" i="23"/>
  <c r="L3994" i="23"/>
  <c r="I3994" i="23"/>
  <c r="J3994" i="23" s="1"/>
  <c r="B3994" i="23"/>
  <c r="N3993" i="23"/>
  <c r="M3993" i="23"/>
  <c r="L3993" i="23"/>
  <c r="I3993" i="23"/>
  <c r="J3993" i="23" s="1"/>
  <c r="B3993" i="23"/>
  <c r="N3992" i="23"/>
  <c r="M3992" i="23"/>
  <c r="L3992" i="23"/>
  <c r="I3992" i="23"/>
  <c r="J3992" i="23" s="1"/>
  <c r="B3992" i="23"/>
  <c r="N3991" i="23"/>
  <c r="M3991" i="23"/>
  <c r="L3991" i="23"/>
  <c r="I3991" i="23"/>
  <c r="J3991" i="23" s="1"/>
  <c r="B3991" i="23"/>
  <c r="N3990" i="23"/>
  <c r="M3990" i="23"/>
  <c r="L3990" i="23"/>
  <c r="I3990" i="23"/>
  <c r="J3990" i="23" s="1"/>
  <c r="B3990" i="23"/>
  <c r="N3989" i="23"/>
  <c r="M3989" i="23"/>
  <c r="L3989" i="23"/>
  <c r="I3989" i="23"/>
  <c r="J3989" i="23" s="1"/>
  <c r="B3989" i="23"/>
  <c r="N3988" i="23"/>
  <c r="M3988" i="23"/>
  <c r="L3988" i="23"/>
  <c r="I3988" i="23"/>
  <c r="J3988" i="23" s="1"/>
  <c r="B3988" i="23"/>
  <c r="N3987" i="23"/>
  <c r="M3987" i="23"/>
  <c r="L3987" i="23"/>
  <c r="I3987" i="23"/>
  <c r="J3987" i="23" s="1"/>
  <c r="B3987" i="23"/>
  <c r="N3986" i="23"/>
  <c r="M3986" i="23"/>
  <c r="L3986" i="23"/>
  <c r="I3986" i="23"/>
  <c r="J3986" i="23" s="1"/>
  <c r="B3986" i="23"/>
  <c r="N3985" i="23"/>
  <c r="M3985" i="23"/>
  <c r="L3985" i="23"/>
  <c r="I3985" i="23"/>
  <c r="J3985" i="23" s="1"/>
  <c r="B3985" i="23"/>
  <c r="N3984" i="23"/>
  <c r="M3984" i="23"/>
  <c r="L3984" i="23"/>
  <c r="I3984" i="23"/>
  <c r="J3984" i="23" s="1"/>
  <c r="B3984" i="23"/>
  <c r="N3983" i="23"/>
  <c r="M3983" i="23"/>
  <c r="L3983" i="23"/>
  <c r="I3983" i="23"/>
  <c r="J3983" i="23" s="1"/>
  <c r="B3983" i="23"/>
  <c r="N3982" i="23"/>
  <c r="M3982" i="23"/>
  <c r="L3982" i="23"/>
  <c r="I3982" i="23"/>
  <c r="J3982" i="23" s="1"/>
  <c r="B3982" i="23"/>
  <c r="N3981" i="23"/>
  <c r="M3981" i="23"/>
  <c r="L3981" i="23"/>
  <c r="I3981" i="23"/>
  <c r="J3981" i="23" s="1"/>
  <c r="B3981" i="23"/>
  <c r="N3980" i="23"/>
  <c r="M3980" i="23"/>
  <c r="L3980" i="23"/>
  <c r="I3980" i="23"/>
  <c r="J3980" i="23" s="1"/>
  <c r="B3980" i="23"/>
  <c r="N3979" i="23"/>
  <c r="M3979" i="23"/>
  <c r="L3979" i="23"/>
  <c r="I3979" i="23"/>
  <c r="J3979" i="23" s="1"/>
  <c r="B3979" i="23"/>
  <c r="N3978" i="23"/>
  <c r="M3978" i="23"/>
  <c r="L3978" i="23"/>
  <c r="I3978" i="23"/>
  <c r="J3978" i="23" s="1"/>
  <c r="B3978" i="23"/>
  <c r="N3977" i="23"/>
  <c r="M3977" i="23"/>
  <c r="L3977" i="23"/>
  <c r="I3977" i="23"/>
  <c r="J3977" i="23" s="1"/>
  <c r="B3977" i="23"/>
  <c r="N3976" i="23"/>
  <c r="M3976" i="23"/>
  <c r="L3976" i="23"/>
  <c r="I3976" i="23"/>
  <c r="J3976" i="23" s="1"/>
  <c r="B3976" i="23"/>
  <c r="N3975" i="23"/>
  <c r="M3975" i="23"/>
  <c r="L3975" i="23"/>
  <c r="I3975" i="23"/>
  <c r="J3975" i="23" s="1"/>
  <c r="B3975" i="23"/>
  <c r="N3974" i="23"/>
  <c r="M3974" i="23"/>
  <c r="L3974" i="23"/>
  <c r="I3974" i="23"/>
  <c r="J3974" i="23" s="1"/>
  <c r="B3974" i="23"/>
  <c r="N3973" i="23"/>
  <c r="M3973" i="23"/>
  <c r="L3973" i="23"/>
  <c r="I3973" i="23"/>
  <c r="J3973" i="23" s="1"/>
  <c r="B3973" i="23"/>
  <c r="N3972" i="23"/>
  <c r="M3972" i="23"/>
  <c r="L3972" i="23"/>
  <c r="I3972" i="23"/>
  <c r="J3972" i="23" s="1"/>
  <c r="B3972" i="23"/>
  <c r="N3971" i="23"/>
  <c r="M3971" i="23"/>
  <c r="L3971" i="23"/>
  <c r="I3971" i="23"/>
  <c r="J3971" i="23" s="1"/>
  <c r="B3971" i="23"/>
  <c r="N3970" i="23"/>
  <c r="M3970" i="23"/>
  <c r="L3970" i="23"/>
  <c r="I3970" i="23"/>
  <c r="J3970" i="23" s="1"/>
  <c r="B3970" i="23"/>
  <c r="N3969" i="23"/>
  <c r="M3969" i="23"/>
  <c r="L3969" i="23"/>
  <c r="I3969" i="23"/>
  <c r="J3969" i="23" s="1"/>
  <c r="B3969" i="23"/>
  <c r="N3968" i="23"/>
  <c r="M3968" i="23"/>
  <c r="L3968" i="23"/>
  <c r="I3968" i="23"/>
  <c r="J3968" i="23" s="1"/>
  <c r="B3968" i="23"/>
  <c r="N3967" i="23"/>
  <c r="M3967" i="23"/>
  <c r="L3967" i="23"/>
  <c r="I3967" i="23"/>
  <c r="J3967" i="23" s="1"/>
  <c r="B3967" i="23"/>
  <c r="N3966" i="23"/>
  <c r="M3966" i="23"/>
  <c r="L3966" i="23"/>
  <c r="I3966" i="23"/>
  <c r="J3966" i="23" s="1"/>
  <c r="B3966" i="23"/>
  <c r="N3965" i="23"/>
  <c r="M3965" i="23"/>
  <c r="L3965" i="23"/>
  <c r="I3965" i="23"/>
  <c r="J3965" i="23" s="1"/>
  <c r="B3965" i="23"/>
  <c r="N3964" i="23"/>
  <c r="M3964" i="23"/>
  <c r="L3964" i="23"/>
  <c r="I3964" i="23"/>
  <c r="J3964" i="23" s="1"/>
  <c r="B3964" i="23"/>
  <c r="N3963" i="23"/>
  <c r="M3963" i="23"/>
  <c r="L3963" i="23"/>
  <c r="I3963" i="23"/>
  <c r="J3963" i="23" s="1"/>
  <c r="B3963" i="23"/>
  <c r="N3962" i="23"/>
  <c r="M3962" i="23"/>
  <c r="L3962" i="23"/>
  <c r="I3962" i="23"/>
  <c r="J3962" i="23" s="1"/>
  <c r="B3962" i="23"/>
  <c r="N3961" i="23"/>
  <c r="M3961" i="23"/>
  <c r="L3961" i="23"/>
  <c r="I3961" i="23"/>
  <c r="J3961" i="23" s="1"/>
  <c r="B3961" i="23"/>
  <c r="N3960" i="23"/>
  <c r="M3960" i="23"/>
  <c r="L3960" i="23"/>
  <c r="I3960" i="23"/>
  <c r="J3960" i="23" s="1"/>
  <c r="B3960" i="23"/>
  <c r="N3959" i="23"/>
  <c r="M3959" i="23"/>
  <c r="L3959" i="23"/>
  <c r="I3959" i="23"/>
  <c r="J3959" i="23" s="1"/>
  <c r="B3959" i="23"/>
  <c r="N3958" i="23"/>
  <c r="M3958" i="23"/>
  <c r="L3958" i="23"/>
  <c r="I3958" i="23"/>
  <c r="J3958" i="23" s="1"/>
  <c r="B3958" i="23"/>
  <c r="N3957" i="23"/>
  <c r="M3957" i="23"/>
  <c r="L3957" i="23"/>
  <c r="I3957" i="23"/>
  <c r="J3957" i="23" s="1"/>
  <c r="B3957" i="23"/>
  <c r="N3956" i="23"/>
  <c r="M3956" i="23"/>
  <c r="L3956" i="23"/>
  <c r="I3956" i="23"/>
  <c r="J3956" i="23" s="1"/>
  <c r="B3956" i="23"/>
  <c r="N3955" i="23"/>
  <c r="M3955" i="23"/>
  <c r="L3955" i="23"/>
  <c r="I3955" i="23"/>
  <c r="J3955" i="23" s="1"/>
  <c r="B3955" i="23"/>
  <c r="N3954" i="23"/>
  <c r="M3954" i="23"/>
  <c r="L3954" i="23"/>
  <c r="I3954" i="23"/>
  <c r="J3954" i="23" s="1"/>
  <c r="B3954" i="23"/>
  <c r="N3953" i="23"/>
  <c r="M3953" i="23"/>
  <c r="L3953" i="23"/>
  <c r="I3953" i="23"/>
  <c r="J3953" i="23" s="1"/>
  <c r="B3953" i="23"/>
  <c r="N3952" i="23"/>
  <c r="M3952" i="23"/>
  <c r="L3952" i="23"/>
  <c r="I3952" i="23"/>
  <c r="J3952" i="23" s="1"/>
  <c r="B3952" i="23"/>
  <c r="N3951" i="23"/>
  <c r="M3951" i="23"/>
  <c r="L3951" i="23"/>
  <c r="I3951" i="23"/>
  <c r="J3951" i="23" s="1"/>
  <c r="B3951" i="23"/>
  <c r="N3950" i="23"/>
  <c r="M3950" i="23"/>
  <c r="L3950" i="23"/>
  <c r="I3950" i="23"/>
  <c r="J3950" i="23" s="1"/>
  <c r="B3950" i="23"/>
  <c r="N3949" i="23"/>
  <c r="M3949" i="23"/>
  <c r="L3949" i="23"/>
  <c r="I3949" i="23"/>
  <c r="J3949" i="23" s="1"/>
  <c r="B3949" i="23"/>
  <c r="N3948" i="23"/>
  <c r="M3948" i="23"/>
  <c r="L3948" i="23"/>
  <c r="I3948" i="23"/>
  <c r="J3948" i="23" s="1"/>
  <c r="B3948" i="23"/>
  <c r="N3947" i="23"/>
  <c r="M3947" i="23"/>
  <c r="L3947" i="23"/>
  <c r="I3947" i="23"/>
  <c r="J3947" i="23" s="1"/>
  <c r="B3947" i="23"/>
  <c r="N3946" i="23"/>
  <c r="M3946" i="23"/>
  <c r="L3946" i="23"/>
  <c r="I3946" i="23"/>
  <c r="J3946" i="23" s="1"/>
  <c r="B3946" i="23"/>
  <c r="N3945" i="23"/>
  <c r="M3945" i="23"/>
  <c r="L3945" i="23"/>
  <c r="I3945" i="23"/>
  <c r="J3945" i="23" s="1"/>
  <c r="B3945" i="23"/>
  <c r="N3944" i="23"/>
  <c r="M3944" i="23"/>
  <c r="L3944" i="23"/>
  <c r="I3944" i="23"/>
  <c r="J3944" i="23" s="1"/>
  <c r="B3944" i="23"/>
  <c r="N3943" i="23"/>
  <c r="M3943" i="23"/>
  <c r="L3943" i="23"/>
  <c r="I3943" i="23"/>
  <c r="J3943" i="23" s="1"/>
  <c r="B3943" i="23"/>
  <c r="N3942" i="23"/>
  <c r="M3942" i="23"/>
  <c r="L3942" i="23"/>
  <c r="I3942" i="23"/>
  <c r="J3942" i="23" s="1"/>
  <c r="B3942" i="23"/>
  <c r="N3941" i="23"/>
  <c r="M3941" i="23"/>
  <c r="L3941" i="23"/>
  <c r="I3941" i="23"/>
  <c r="J3941" i="23" s="1"/>
  <c r="B3941" i="23"/>
  <c r="N3940" i="23"/>
  <c r="M3940" i="23"/>
  <c r="L3940" i="23"/>
  <c r="I3940" i="23"/>
  <c r="J3940" i="23" s="1"/>
  <c r="B3940" i="23"/>
  <c r="N3939" i="23"/>
  <c r="M3939" i="23"/>
  <c r="L3939" i="23"/>
  <c r="I3939" i="23"/>
  <c r="J3939" i="23" s="1"/>
  <c r="B3939" i="23"/>
  <c r="N3938" i="23"/>
  <c r="M3938" i="23"/>
  <c r="L3938" i="23"/>
  <c r="I3938" i="23"/>
  <c r="J3938" i="23" s="1"/>
  <c r="B3938" i="23"/>
  <c r="N3937" i="23"/>
  <c r="M3937" i="23"/>
  <c r="L3937" i="23"/>
  <c r="I3937" i="23"/>
  <c r="J3937" i="23" s="1"/>
  <c r="B3937" i="23"/>
  <c r="N3936" i="23"/>
  <c r="M3936" i="23"/>
  <c r="L3936" i="23"/>
  <c r="I3936" i="23"/>
  <c r="J3936" i="23" s="1"/>
  <c r="B3936" i="23"/>
  <c r="N3935" i="23"/>
  <c r="M3935" i="23"/>
  <c r="L3935" i="23"/>
  <c r="I3935" i="23"/>
  <c r="J3935" i="23" s="1"/>
  <c r="B3935" i="23"/>
  <c r="N3934" i="23"/>
  <c r="M3934" i="23"/>
  <c r="L3934" i="23"/>
  <c r="I3934" i="23"/>
  <c r="J3934" i="23" s="1"/>
  <c r="B3934" i="23"/>
  <c r="N3933" i="23"/>
  <c r="M3933" i="23"/>
  <c r="L3933" i="23"/>
  <c r="I3933" i="23"/>
  <c r="J3933" i="23" s="1"/>
  <c r="B3933" i="23"/>
  <c r="N3932" i="23"/>
  <c r="M3932" i="23"/>
  <c r="L3932" i="23"/>
  <c r="I3932" i="23"/>
  <c r="J3932" i="23" s="1"/>
  <c r="B3932" i="23"/>
  <c r="N3931" i="23"/>
  <c r="M3931" i="23"/>
  <c r="L3931" i="23"/>
  <c r="I3931" i="23"/>
  <c r="J3931" i="23" s="1"/>
  <c r="B3931" i="23"/>
  <c r="N3930" i="23"/>
  <c r="M3930" i="23"/>
  <c r="L3930" i="23"/>
  <c r="I3930" i="23"/>
  <c r="J3930" i="23" s="1"/>
  <c r="B3930" i="23"/>
  <c r="N3929" i="23"/>
  <c r="M3929" i="23"/>
  <c r="L3929" i="23"/>
  <c r="I3929" i="23"/>
  <c r="J3929" i="23" s="1"/>
  <c r="B3929" i="23"/>
  <c r="N3928" i="23"/>
  <c r="M3928" i="23"/>
  <c r="L3928" i="23"/>
  <c r="I3928" i="23"/>
  <c r="J3928" i="23" s="1"/>
  <c r="B3928" i="23"/>
  <c r="N3927" i="23"/>
  <c r="M3927" i="23"/>
  <c r="L3927" i="23"/>
  <c r="I3927" i="23"/>
  <c r="J3927" i="23" s="1"/>
  <c r="B3927" i="23"/>
  <c r="N3926" i="23"/>
  <c r="M3926" i="23"/>
  <c r="L3926" i="23"/>
  <c r="I3926" i="23"/>
  <c r="J3926" i="23" s="1"/>
  <c r="B3926" i="23"/>
  <c r="N3925" i="23"/>
  <c r="M3925" i="23"/>
  <c r="L3925" i="23"/>
  <c r="I3925" i="23"/>
  <c r="J3925" i="23" s="1"/>
  <c r="B3925" i="23"/>
  <c r="N3924" i="23"/>
  <c r="M3924" i="23"/>
  <c r="L3924" i="23"/>
  <c r="I3924" i="23"/>
  <c r="J3924" i="23" s="1"/>
  <c r="B3924" i="23"/>
  <c r="N3923" i="23"/>
  <c r="M3923" i="23"/>
  <c r="L3923" i="23"/>
  <c r="I3923" i="23"/>
  <c r="J3923" i="23" s="1"/>
  <c r="B3923" i="23"/>
  <c r="N3922" i="23"/>
  <c r="M3922" i="23"/>
  <c r="L3922" i="23"/>
  <c r="I3922" i="23"/>
  <c r="J3922" i="23" s="1"/>
  <c r="B3922" i="23"/>
  <c r="N3921" i="23"/>
  <c r="M3921" i="23"/>
  <c r="L3921" i="23"/>
  <c r="I3921" i="23"/>
  <c r="J3921" i="23" s="1"/>
  <c r="B3921" i="23"/>
  <c r="N3920" i="23"/>
  <c r="M3920" i="23"/>
  <c r="L3920" i="23"/>
  <c r="I3920" i="23"/>
  <c r="J3920" i="23" s="1"/>
  <c r="B3920" i="23"/>
  <c r="N3919" i="23"/>
  <c r="M3919" i="23"/>
  <c r="L3919" i="23"/>
  <c r="I3919" i="23"/>
  <c r="J3919" i="23" s="1"/>
  <c r="B3919" i="23"/>
  <c r="N3918" i="23"/>
  <c r="M3918" i="23"/>
  <c r="L3918" i="23"/>
  <c r="I3918" i="23"/>
  <c r="J3918" i="23" s="1"/>
  <c r="B3918" i="23"/>
  <c r="N3917" i="23"/>
  <c r="M3917" i="23"/>
  <c r="L3917" i="23"/>
  <c r="I3917" i="23"/>
  <c r="J3917" i="23" s="1"/>
  <c r="B3917" i="23"/>
  <c r="N3916" i="23"/>
  <c r="M3916" i="23"/>
  <c r="L3916" i="23"/>
  <c r="I3916" i="23"/>
  <c r="J3916" i="23" s="1"/>
  <c r="B3916" i="23"/>
  <c r="N3915" i="23"/>
  <c r="M3915" i="23"/>
  <c r="L3915" i="23"/>
  <c r="I3915" i="23"/>
  <c r="J3915" i="23" s="1"/>
  <c r="B3915" i="23"/>
  <c r="N3914" i="23"/>
  <c r="M3914" i="23"/>
  <c r="L3914" i="23"/>
  <c r="I3914" i="23"/>
  <c r="J3914" i="23" s="1"/>
  <c r="B3914" i="23"/>
  <c r="N3913" i="23"/>
  <c r="M3913" i="23"/>
  <c r="L3913" i="23"/>
  <c r="I3913" i="23"/>
  <c r="J3913" i="23" s="1"/>
  <c r="B3913" i="23"/>
  <c r="N3912" i="23"/>
  <c r="M3912" i="23"/>
  <c r="L3912" i="23"/>
  <c r="I3912" i="23"/>
  <c r="J3912" i="23" s="1"/>
  <c r="B3912" i="23"/>
  <c r="N3911" i="23"/>
  <c r="M3911" i="23"/>
  <c r="L3911" i="23"/>
  <c r="I3911" i="23"/>
  <c r="J3911" i="23" s="1"/>
  <c r="B3911" i="23"/>
  <c r="N3910" i="23"/>
  <c r="M3910" i="23"/>
  <c r="L3910" i="23"/>
  <c r="I3910" i="23"/>
  <c r="J3910" i="23" s="1"/>
  <c r="B3910" i="23"/>
  <c r="N3909" i="23"/>
  <c r="M3909" i="23"/>
  <c r="L3909" i="23"/>
  <c r="I3909" i="23"/>
  <c r="J3909" i="23" s="1"/>
  <c r="B3909" i="23"/>
  <c r="N3908" i="23"/>
  <c r="M3908" i="23"/>
  <c r="L3908" i="23"/>
  <c r="I3908" i="23"/>
  <c r="J3908" i="23" s="1"/>
  <c r="B3908" i="23"/>
  <c r="N3907" i="23"/>
  <c r="M3907" i="23"/>
  <c r="L3907" i="23"/>
  <c r="I3907" i="23"/>
  <c r="J3907" i="23" s="1"/>
  <c r="B3907" i="23"/>
  <c r="N3906" i="23"/>
  <c r="M3906" i="23"/>
  <c r="L3906" i="23"/>
  <c r="I3906" i="23"/>
  <c r="J3906" i="23" s="1"/>
  <c r="B3906" i="23"/>
  <c r="N3905" i="23"/>
  <c r="M3905" i="23"/>
  <c r="L3905" i="23"/>
  <c r="I3905" i="23"/>
  <c r="J3905" i="23" s="1"/>
  <c r="B3905" i="23"/>
  <c r="N3904" i="23"/>
  <c r="M3904" i="23"/>
  <c r="L3904" i="23"/>
  <c r="I3904" i="23"/>
  <c r="J3904" i="23" s="1"/>
  <c r="B3904" i="23"/>
  <c r="N3903" i="23"/>
  <c r="M3903" i="23"/>
  <c r="L3903" i="23"/>
  <c r="I3903" i="23"/>
  <c r="J3903" i="23" s="1"/>
  <c r="B3903" i="23"/>
  <c r="N3902" i="23"/>
  <c r="M3902" i="23"/>
  <c r="L3902" i="23"/>
  <c r="I3902" i="23"/>
  <c r="J3902" i="23" s="1"/>
  <c r="B3902" i="23"/>
  <c r="N3901" i="23"/>
  <c r="M3901" i="23"/>
  <c r="L3901" i="23"/>
  <c r="I3901" i="23"/>
  <c r="J3901" i="23" s="1"/>
  <c r="B3901" i="23"/>
  <c r="N3900" i="23"/>
  <c r="M3900" i="23"/>
  <c r="L3900" i="23"/>
  <c r="I3900" i="23"/>
  <c r="J3900" i="23" s="1"/>
  <c r="B3900" i="23"/>
  <c r="N3899" i="23"/>
  <c r="M3899" i="23"/>
  <c r="L3899" i="23"/>
  <c r="I3899" i="23"/>
  <c r="J3899" i="23" s="1"/>
  <c r="B3899" i="23"/>
  <c r="N3898" i="23"/>
  <c r="M3898" i="23"/>
  <c r="L3898" i="23"/>
  <c r="I3898" i="23"/>
  <c r="J3898" i="23" s="1"/>
  <c r="B3898" i="23"/>
  <c r="N3897" i="23"/>
  <c r="M3897" i="23"/>
  <c r="L3897" i="23"/>
  <c r="I3897" i="23"/>
  <c r="J3897" i="23" s="1"/>
  <c r="B3897" i="23"/>
  <c r="N3896" i="23"/>
  <c r="M3896" i="23"/>
  <c r="L3896" i="23"/>
  <c r="I3896" i="23"/>
  <c r="J3896" i="23" s="1"/>
  <c r="B3896" i="23"/>
  <c r="N3895" i="23"/>
  <c r="M3895" i="23"/>
  <c r="L3895" i="23"/>
  <c r="I3895" i="23"/>
  <c r="J3895" i="23" s="1"/>
  <c r="B3895" i="23"/>
  <c r="N3894" i="23"/>
  <c r="M3894" i="23"/>
  <c r="L3894" i="23"/>
  <c r="I3894" i="23"/>
  <c r="J3894" i="23" s="1"/>
  <c r="B3894" i="23"/>
  <c r="N3893" i="23"/>
  <c r="M3893" i="23"/>
  <c r="L3893" i="23"/>
  <c r="I3893" i="23"/>
  <c r="J3893" i="23" s="1"/>
  <c r="B3893" i="23"/>
  <c r="N3892" i="23"/>
  <c r="M3892" i="23"/>
  <c r="L3892" i="23"/>
  <c r="I3892" i="23"/>
  <c r="J3892" i="23" s="1"/>
  <c r="B3892" i="23"/>
  <c r="N3891" i="23"/>
  <c r="M3891" i="23"/>
  <c r="L3891" i="23"/>
  <c r="I3891" i="23"/>
  <c r="J3891" i="23" s="1"/>
  <c r="B3891" i="23"/>
  <c r="N3890" i="23"/>
  <c r="M3890" i="23"/>
  <c r="L3890" i="23"/>
  <c r="I3890" i="23"/>
  <c r="J3890" i="23" s="1"/>
  <c r="B3890" i="23"/>
  <c r="N3889" i="23"/>
  <c r="M3889" i="23"/>
  <c r="L3889" i="23"/>
  <c r="I3889" i="23"/>
  <c r="J3889" i="23" s="1"/>
  <c r="B3889" i="23"/>
  <c r="N3888" i="23"/>
  <c r="M3888" i="23"/>
  <c r="L3888" i="23"/>
  <c r="I3888" i="23"/>
  <c r="J3888" i="23" s="1"/>
  <c r="B3888" i="23"/>
  <c r="N3887" i="23"/>
  <c r="M3887" i="23"/>
  <c r="L3887" i="23"/>
  <c r="I3887" i="23"/>
  <c r="J3887" i="23" s="1"/>
  <c r="B3887" i="23"/>
  <c r="N3886" i="23"/>
  <c r="M3886" i="23"/>
  <c r="L3886" i="23"/>
  <c r="I3886" i="23"/>
  <c r="J3886" i="23" s="1"/>
  <c r="B3886" i="23"/>
  <c r="N3885" i="23"/>
  <c r="M3885" i="23"/>
  <c r="L3885" i="23"/>
  <c r="I3885" i="23"/>
  <c r="J3885" i="23" s="1"/>
  <c r="B3885" i="23"/>
  <c r="N3884" i="23"/>
  <c r="M3884" i="23"/>
  <c r="L3884" i="23"/>
  <c r="I3884" i="23"/>
  <c r="J3884" i="23" s="1"/>
  <c r="B3884" i="23"/>
  <c r="N3883" i="23"/>
  <c r="M3883" i="23"/>
  <c r="L3883" i="23"/>
  <c r="I3883" i="23"/>
  <c r="J3883" i="23" s="1"/>
  <c r="B3883" i="23"/>
  <c r="N3882" i="23"/>
  <c r="M3882" i="23"/>
  <c r="L3882" i="23"/>
  <c r="I3882" i="23"/>
  <c r="J3882" i="23" s="1"/>
  <c r="B3882" i="23"/>
  <c r="N3881" i="23"/>
  <c r="M3881" i="23"/>
  <c r="L3881" i="23"/>
  <c r="I3881" i="23"/>
  <c r="J3881" i="23" s="1"/>
  <c r="B3881" i="23"/>
  <c r="N3880" i="23"/>
  <c r="M3880" i="23"/>
  <c r="L3880" i="23"/>
  <c r="I3880" i="23"/>
  <c r="J3880" i="23" s="1"/>
  <c r="B3880" i="23"/>
  <c r="N3879" i="23"/>
  <c r="M3879" i="23"/>
  <c r="L3879" i="23"/>
  <c r="I3879" i="23"/>
  <c r="J3879" i="23" s="1"/>
  <c r="B3879" i="23"/>
  <c r="N3878" i="23"/>
  <c r="M3878" i="23"/>
  <c r="L3878" i="23"/>
  <c r="I3878" i="23"/>
  <c r="J3878" i="23" s="1"/>
  <c r="B3878" i="23"/>
  <c r="N3877" i="23"/>
  <c r="M3877" i="23"/>
  <c r="L3877" i="23"/>
  <c r="I3877" i="23"/>
  <c r="J3877" i="23" s="1"/>
  <c r="B3877" i="23"/>
  <c r="N3876" i="23"/>
  <c r="M3876" i="23"/>
  <c r="L3876" i="23"/>
  <c r="I3876" i="23"/>
  <c r="J3876" i="23" s="1"/>
  <c r="B3876" i="23"/>
  <c r="N3875" i="23"/>
  <c r="M3875" i="23"/>
  <c r="L3875" i="23"/>
  <c r="I3875" i="23"/>
  <c r="J3875" i="23" s="1"/>
  <c r="B3875" i="23"/>
  <c r="N3874" i="23"/>
  <c r="M3874" i="23"/>
  <c r="L3874" i="23"/>
  <c r="I3874" i="23"/>
  <c r="J3874" i="23" s="1"/>
  <c r="B3874" i="23"/>
  <c r="N3873" i="23"/>
  <c r="M3873" i="23"/>
  <c r="L3873" i="23"/>
  <c r="I3873" i="23"/>
  <c r="J3873" i="23" s="1"/>
  <c r="B3873" i="23"/>
  <c r="N3872" i="23"/>
  <c r="M3872" i="23"/>
  <c r="L3872" i="23"/>
  <c r="I3872" i="23"/>
  <c r="J3872" i="23" s="1"/>
  <c r="B3872" i="23"/>
  <c r="N3871" i="23"/>
  <c r="M3871" i="23"/>
  <c r="L3871" i="23"/>
  <c r="I3871" i="23"/>
  <c r="J3871" i="23" s="1"/>
  <c r="B3871" i="23"/>
  <c r="N3870" i="23"/>
  <c r="M3870" i="23"/>
  <c r="L3870" i="23"/>
  <c r="I3870" i="23"/>
  <c r="J3870" i="23" s="1"/>
  <c r="B3870" i="23"/>
  <c r="N3869" i="23"/>
  <c r="M3869" i="23"/>
  <c r="L3869" i="23"/>
  <c r="I3869" i="23"/>
  <c r="J3869" i="23" s="1"/>
  <c r="B3869" i="23"/>
  <c r="N3868" i="23"/>
  <c r="M3868" i="23"/>
  <c r="L3868" i="23"/>
  <c r="I3868" i="23"/>
  <c r="J3868" i="23" s="1"/>
  <c r="B3868" i="23"/>
  <c r="N3867" i="23"/>
  <c r="M3867" i="23"/>
  <c r="L3867" i="23"/>
  <c r="I3867" i="23"/>
  <c r="J3867" i="23" s="1"/>
  <c r="B3867" i="23"/>
  <c r="N3866" i="23"/>
  <c r="M3866" i="23"/>
  <c r="L3866" i="23"/>
  <c r="I3866" i="23"/>
  <c r="J3866" i="23" s="1"/>
  <c r="B3866" i="23"/>
  <c r="N3865" i="23"/>
  <c r="M3865" i="23"/>
  <c r="L3865" i="23"/>
  <c r="I3865" i="23"/>
  <c r="J3865" i="23" s="1"/>
  <c r="B3865" i="23"/>
  <c r="N3864" i="23"/>
  <c r="M3864" i="23"/>
  <c r="L3864" i="23"/>
  <c r="I3864" i="23"/>
  <c r="J3864" i="23" s="1"/>
  <c r="B3864" i="23"/>
  <c r="N3863" i="23"/>
  <c r="M3863" i="23"/>
  <c r="L3863" i="23"/>
  <c r="I3863" i="23"/>
  <c r="J3863" i="23" s="1"/>
  <c r="B3863" i="23"/>
  <c r="N3862" i="23"/>
  <c r="M3862" i="23"/>
  <c r="L3862" i="23"/>
  <c r="I3862" i="23"/>
  <c r="J3862" i="23" s="1"/>
  <c r="B3862" i="23"/>
  <c r="N3861" i="23"/>
  <c r="M3861" i="23"/>
  <c r="L3861" i="23"/>
  <c r="I3861" i="23"/>
  <c r="J3861" i="23" s="1"/>
  <c r="B3861" i="23"/>
  <c r="N3860" i="23"/>
  <c r="M3860" i="23"/>
  <c r="L3860" i="23"/>
  <c r="I3860" i="23"/>
  <c r="J3860" i="23" s="1"/>
  <c r="B3860" i="23"/>
  <c r="N3859" i="23"/>
  <c r="M3859" i="23"/>
  <c r="L3859" i="23"/>
  <c r="I3859" i="23"/>
  <c r="J3859" i="23" s="1"/>
  <c r="B3859" i="23"/>
  <c r="N3858" i="23"/>
  <c r="M3858" i="23"/>
  <c r="L3858" i="23"/>
  <c r="I3858" i="23"/>
  <c r="J3858" i="23" s="1"/>
  <c r="B3858" i="23"/>
  <c r="N3857" i="23"/>
  <c r="M3857" i="23"/>
  <c r="L3857" i="23"/>
  <c r="I3857" i="23"/>
  <c r="J3857" i="23" s="1"/>
  <c r="B3857" i="23"/>
  <c r="N3856" i="23"/>
  <c r="M3856" i="23"/>
  <c r="L3856" i="23"/>
  <c r="I3856" i="23"/>
  <c r="J3856" i="23" s="1"/>
  <c r="B3856" i="23"/>
  <c r="N3855" i="23"/>
  <c r="M3855" i="23"/>
  <c r="L3855" i="23"/>
  <c r="I3855" i="23"/>
  <c r="J3855" i="23" s="1"/>
  <c r="B3855" i="23"/>
  <c r="N3854" i="23"/>
  <c r="M3854" i="23"/>
  <c r="L3854" i="23"/>
  <c r="I3854" i="23"/>
  <c r="J3854" i="23" s="1"/>
  <c r="B3854" i="23"/>
  <c r="N3853" i="23"/>
  <c r="M3853" i="23"/>
  <c r="L3853" i="23"/>
  <c r="I3853" i="23"/>
  <c r="J3853" i="23" s="1"/>
  <c r="B3853" i="23"/>
  <c r="N3852" i="23"/>
  <c r="M3852" i="23"/>
  <c r="L3852" i="23"/>
  <c r="I3852" i="23"/>
  <c r="J3852" i="23" s="1"/>
  <c r="B3852" i="23"/>
  <c r="N3851" i="23"/>
  <c r="M3851" i="23"/>
  <c r="L3851" i="23"/>
  <c r="I3851" i="23"/>
  <c r="J3851" i="23" s="1"/>
  <c r="B3851" i="23"/>
  <c r="N3850" i="23"/>
  <c r="M3850" i="23"/>
  <c r="L3850" i="23"/>
  <c r="I3850" i="23"/>
  <c r="J3850" i="23" s="1"/>
  <c r="B3850" i="23"/>
  <c r="N3849" i="23"/>
  <c r="M3849" i="23"/>
  <c r="L3849" i="23"/>
  <c r="I3849" i="23"/>
  <c r="J3849" i="23" s="1"/>
  <c r="B3849" i="23"/>
  <c r="N3848" i="23"/>
  <c r="M3848" i="23"/>
  <c r="L3848" i="23"/>
  <c r="I3848" i="23"/>
  <c r="J3848" i="23" s="1"/>
  <c r="B3848" i="23"/>
  <c r="N3847" i="23"/>
  <c r="M3847" i="23"/>
  <c r="L3847" i="23"/>
  <c r="I3847" i="23"/>
  <c r="J3847" i="23" s="1"/>
  <c r="B3847" i="23"/>
  <c r="N3846" i="23"/>
  <c r="M3846" i="23"/>
  <c r="L3846" i="23"/>
  <c r="I3846" i="23"/>
  <c r="J3846" i="23" s="1"/>
  <c r="B3846" i="23"/>
  <c r="N3845" i="23"/>
  <c r="M3845" i="23"/>
  <c r="L3845" i="23"/>
  <c r="I3845" i="23"/>
  <c r="J3845" i="23" s="1"/>
  <c r="B3845" i="23"/>
  <c r="N3844" i="23"/>
  <c r="M3844" i="23"/>
  <c r="L3844" i="23"/>
  <c r="I3844" i="23"/>
  <c r="J3844" i="23" s="1"/>
  <c r="B3844" i="23"/>
  <c r="N3843" i="23"/>
  <c r="M3843" i="23"/>
  <c r="L3843" i="23"/>
  <c r="I3843" i="23"/>
  <c r="J3843" i="23" s="1"/>
  <c r="B3843" i="23"/>
  <c r="N3842" i="23"/>
  <c r="M3842" i="23"/>
  <c r="L3842" i="23"/>
  <c r="I3842" i="23"/>
  <c r="J3842" i="23" s="1"/>
  <c r="B3842" i="23"/>
  <c r="N3841" i="23"/>
  <c r="M3841" i="23"/>
  <c r="L3841" i="23"/>
  <c r="I3841" i="23"/>
  <c r="J3841" i="23" s="1"/>
  <c r="B3841" i="23"/>
  <c r="N3840" i="23"/>
  <c r="M3840" i="23"/>
  <c r="L3840" i="23"/>
  <c r="I3840" i="23"/>
  <c r="J3840" i="23" s="1"/>
  <c r="B3840" i="23"/>
  <c r="N3839" i="23"/>
  <c r="M3839" i="23"/>
  <c r="L3839" i="23"/>
  <c r="I3839" i="23"/>
  <c r="J3839" i="23" s="1"/>
  <c r="B3839" i="23"/>
  <c r="N3838" i="23"/>
  <c r="M3838" i="23"/>
  <c r="L3838" i="23"/>
  <c r="I3838" i="23"/>
  <c r="J3838" i="23" s="1"/>
  <c r="B3838" i="23"/>
  <c r="N3837" i="23"/>
  <c r="M3837" i="23"/>
  <c r="L3837" i="23"/>
  <c r="I3837" i="23"/>
  <c r="J3837" i="23" s="1"/>
  <c r="B3837" i="23"/>
  <c r="N3836" i="23"/>
  <c r="M3836" i="23"/>
  <c r="L3836" i="23"/>
  <c r="I3836" i="23"/>
  <c r="J3836" i="23" s="1"/>
  <c r="B3836" i="23"/>
  <c r="N3835" i="23"/>
  <c r="M3835" i="23"/>
  <c r="L3835" i="23"/>
  <c r="I3835" i="23"/>
  <c r="J3835" i="23" s="1"/>
  <c r="B3835" i="23"/>
  <c r="N3834" i="23"/>
  <c r="M3834" i="23"/>
  <c r="L3834" i="23"/>
  <c r="I3834" i="23"/>
  <c r="J3834" i="23" s="1"/>
  <c r="B3834" i="23"/>
  <c r="N3833" i="23"/>
  <c r="M3833" i="23"/>
  <c r="L3833" i="23"/>
  <c r="I3833" i="23"/>
  <c r="J3833" i="23" s="1"/>
  <c r="B3833" i="23"/>
  <c r="N3832" i="23"/>
  <c r="M3832" i="23"/>
  <c r="L3832" i="23"/>
  <c r="I3832" i="23"/>
  <c r="J3832" i="23" s="1"/>
  <c r="B3832" i="23"/>
  <c r="N3831" i="23"/>
  <c r="M3831" i="23"/>
  <c r="L3831" i="23"/>
  <c r="I3831" i="23"/>
  <c r="J3831" i="23" s="1"/>
  <c r="B3831" i="23"/>
  <c r="N3830" i="23"/>
  <c r="M3830" i="23"/>
  <c r="L3830" i="23"/>
  <c r="I3830" i="23"/>
  <c r="J3830" i="23" s="1"/>
  <c r="B3830" i="23"/>
  <c r="N3829" i="23"/>
  <c r="M3829" i="23"/>
  <c r="L3829" i="23"/>
  <c r="I3829" i="23"/>
  <c r="J3829" i="23" s="1"/>
  <c r="B3829" i="23"/>
  <c r="N3828" i="23"/>
  <c r="M3828" i="23"/>
  <c r="L3828" i="23"/>
  <c r="I3828" i="23"/>
  <c r="J3828" i="23" s="1"/>
  <c r="B3828" i="23"/>
  <c r="N3827" i="23"/>
  <c r="M3827" i="23"/>
  <c r="L3827" i="23"/>
  <c r="I3827" i="23"/>
  <c r="J3827" i="23" s="1"/>
  <c r="B3827" i="23"/>
  <c r="N3826" i="23"/>
  <c r="M3826" i="23"/>
  <c r="L3826" i="23"/>
  <c r="I3826" i="23"/>
  <c r="J3826" i="23" s="1"/>
  <c r="B3826" i="23"/>
  <c r="N3825" i="23"/>
  <c r="M3825" i="23"/>
  <c r="L3825" i="23"/>
  <c r="I3825" i="23"/>
  <c r="J3825" i="23" s="1"/>
  <c r="B3825" i="23"/>
  <c r="N3824" i="23"/>
  <c r="M3824" i="23"/>
  <c r="L3824" i="23"/>
  <c r="I3824" i="23"/>
  <c r="J3824" i="23" s="1"/>
  <c r="B3824" i="23"/>
  <c r="N3823" i="23"/>
  <c r="M3823" i="23"/>
  <c r="L3823" i="23"/>
  <c r="I3823" i="23"/>
  <c r="J3823" i="23" s="1"/>
  <c r="B3823" i="23"/>
  <c r="N3822" i="23"/>
  <c r="M3822" i="23"/>
  <c r="L3822" i="23"/>
  <c r="I3822" i="23"/>
  <c r="J3822" i="23" s="1"/>
  <c r="B3822" i="23"/>
  <c r="N3821" i="23"/>
  <c r="M3821" i="23"/>
  <c r="L3821" i="23"/>
  <c r="I3821" i="23"/>
  <c r="J3821" i="23" s="1"/>
  <c r="B3821" i="23"/>
  <c r="N3820" i="23"/>
  <c r="M3820" i="23"/>
  <c r="L3820" i="23"/>
  <c r="I3820" i="23"/>
  <c r="J3820" i="23" s="1"/>
  <c r="B3820" i="23"/>
  <c r="N3819" i="23"/>
  <c r="M3819" i="23"/>
  <c r="L3819" i="23"/>
  <c r="I3819" i="23"/>
  <c r="J3819" i="23" s="1"/>
  <c r="B3819" i="23"/>
  <c r="N3818" i="23"/>
  <c r="M3818" i="23"/>
  <c r="L3818" i="23"/>
  <c r="I3818" i="23"/>
  <c r="J3818" i="23" s="1"/>
  <c r="B3818" i="23"/>
  <c r="N3817" i="23"/>
  <c r="M3817" i="23"/>
  <c r="L3817" i="23"/>
  <c r="I3817" i="23"/>
  <c r="J3817" i="23" s="1"/>
  <c r="B3817" i="23"/>
  <c r="N3816" i="23"/>
  <c r="M3816" i="23"/>
  <c r="L3816" i="23"/>
  <c r="I3816" i="23"/>
  <c r="J3816" i="23" s="1"/>
  <c r="B3816" i="23"/>
  <c r="N3815" i="23"/>
  <c r="M3815" i="23"/>
  <c r="L3815" i="23"/>
  <c r="I3815" i="23"/>
  <c r="J3815" i="23" s="1"/>
  <c r="B3815" i="23"/>
  <c r="N3814" i="23"/>
  <c r="M3814" i="23"/>
  <c r="L3814" i="23"/>
  <c r="I3814" i="23"/>
  <c r="J3814" i="23" s="1"/>
  <c r="B3814" i="23"/>
  <c r="N3813" i="23"/>
  <c r="M3813" i="23"/>
  <c r="L3813" i="23"/>
  <c r="I3813" i="23"/>
  <c r="J3813" i="23" s="1"/>
  <c r="B3813" i="23"/>
  <c r="N3812" i="23"/>
  <c r="M3812" i="23"/>
  <c r="L3812" i="23"/>
  <c r="I3812" i="23"/>
  <c r="J3812" i="23" s="1"/>
  <c r="B3812" i="23"/>
  <c r="N3811" i="23"/>
  <c r="M3811" i="23"/>
  <c r="L3811" i="23"/>
  <c r="I3811" i="23"/>
  <c r="J3811" i="23" s="1"/>
  <c r="B3811" i="23"/>
  <c r="N3810" i="23"/>
  <c r="M3810" i="23"/>
  <c r="L3810" i="23"/>
  <c r="I3810" i="23"/>
  <c r="J3810" i="23" s="1"/>
  <c r="B3810" i="23"/>
  <c r="N3809" i="23"/>
  <c r="M3809" i="23"/>
  <c r="L3809" i="23"/>
  <c r="I3809" i="23"/>
  <c r="J3809" i="23" s="1"/>
  <c r="B3809" i="23"/>
  <c r="N3808" i="23"/>
  <c r="M3808" i="23"/>
  <c r="L3808" i="23"/>
  <c r="I3808" i="23"/>
  <c r="J3808" i="23" s="1"/>
  <c r="B3808" i="23"/>
  <c r="N3807" i="23"/>
  <c r="M3807" i="23"/>
  <c r="L3807" i="23"/>
  <c r="I3807" i="23"/>
  <c r="J3807" i="23" s="1"/>
  <c r="B3807" i="23"/>
  <c r="N3806" i="23"/>
  <c r="M3806" i="23"/>
  <c r="L3806" i="23"/>
  <c r="I3806" i="23"/>
  <c r="J3806" i="23" s="1"/>
  <c r="B3806" i="23"/>
  <c r="N3805" i="23"/>
  <c r="M3805" i="23"/>
  <c r="L3805" i="23"/>
  <c r="I3805" i="23"/>
  <c r="J3805" i="23" s="1"/>
  <c r="B3805" i="23"/>
  <c r="N3804" i="23"/>
  <c r="M3804" i="23"/>
  <c r="L3804" i="23"/>
  <c r="I3804" i="23"/>
  <c r="J3804" i="23" s="1"/>
  <c r="B3804" i="23"/>
  <c r="N3803" i="23"/>
  <c r="M3803" i="23"/>
  <c r="L3803" i="23"/>
  <c r="I3803" i="23"/>
  <c r="J3803" i="23" s="1"/>
  <c r="B3803" i="23"/>
  <c r="N3802" i="23"/>
  <c r="M3802" i="23"/>
  <c r="L3802" i="23"/>
  <c r="I3802" i="23"/>
  <c r="J3802" i="23" s="1"/>
  <c r="B3802" i="23"/>
  <c r="N3801" i="23"/>
  <c r="M3801" i="23"/>
  <c r="L3801" i="23"/>
  <c r="I3801" i="23"/>
  <c r="J3801" i="23" s="1"/>
  <c r="B3801" i="23"/>
  <c r="N3800" i="23"/>
  <c r="M3800" i="23"/>
  <c r="L3800" i="23"/>
  <c r="I3800" i="23"/>
  <c r="J3800" i="23" s="1"/>
  <c r="B3800" i="23"/>
  <c r="N3799" i="23"/>
  <c r="M3799" i="23"/>
  <c r="L3799" i="23"/>
  <c r="I3799" i="23"/>
  <c r="J3799" i="23" s="1"/>
  <c r="B3799" i="23"/>
  <c r="N3798" i="23"/>
  <c r="M3798" i="23"/>
  <c r="L3798" i="23"/>
  <c r="I3798" i="23"/>
  <c r="J3798" i="23" s="1"/>
  <c r="B3798" i="23"/>
  <c r="N3797" i="23"/>
  <c r="M3797" i="23"/>
  <c r="L3797" i="23"/>
  <c r="I3797" i="23"/>
  <c r="J3797" i="23" s="1"/>
  <c r="B3797" i="23"/>
  <c r="N3796" i="23"/>
  <c r="M3796" i="23"/>
  <c r="L3796" i="23"/>
  <c r="I3796" i="23"/>
  <c r="J3796" i="23" s="1"/>
  <c r="B3796" i="23"/>
  <c r="N3795" i="23"/>
  <c r="M3795" i="23"/>
  <c r="L3795" i="23"/>
  <c r="I3795" i="23"/>
  <c r="J3795" i="23" s="1"/>
  <c r="B3795" i="23"/>
  <c r="N3794" i="23"/>
  <c r="M3794" i="23"/>
  <c r="L3794" i="23"/>
  <c r="I3794" i="23"/>
  <c r="J3794" i="23" s="1"/>
  <c r="B3794" i="23"/>
  <c r="N3793" i="23"/>
  <c r="M3793" i="23"/>
  <c r="L3793" i="23"/>
  <c r="I3793" i="23"/>
  <c r="J3793" i="23" s="1"/>
  <c r="B3793" i="23"/>
  <c r="N3792" i="23"/>
  <c r="M3792" i="23"/>
  <c r="L3792" i="23"/>
  <c r="I3792" i="23"/>
  <c r="J3792" i="23" s="1"/>
  <c r="B3792" i="23"/>
  <c r="N3791" i="23"/>
  <c r="M3791" i="23"/>
  <c r="L3791" i="23"/>
  <c r="I3791" i="23"/>
  <c r="J3791" i="23" s="1"/>
  <c r="B3791" i="23"/>
  <c r="N3790" i="23"/>
  <c r="M3790" i="23"/>
  <c r="L3790" i="23"/>
  <c r="I3790" i="23"/>
  <c r="J3790" i="23" s="1"/>
  <c r="B3790" i="23"/>
  <c r="N3789" i="23"/>
  <c r="M3789" i="23"/>
  <c r="L3789" i="23"/>
  <c r="I3789" i="23"/>
  <c r="J3789" i="23" s="1"/>
  <c r="B3789" i="23"/>
  <c r="N3788" i="23"/>
  <c r="M3788" i="23"/>
  <c r="L3788" i="23"/>
  <c r="I3788" i="23"/>
  <c r="J3788" i="23" s="1"/>
  <c r="B3788" i="23"/>
  <c r="N3787" i="23"/>
  <c r="M3787" i="23"/>
  <c r="L3787" i="23"/>
  <c r="I3787" i="23"/>
  <c r="J3787" i="23" s="1"/>
  <c r="B3787" i="23"/>
  <c r="N3786" i="23"/>
  <c r="M3786" i="23"/>
  <c r="L3786" i="23"/>
  <c r="I3786" i="23"/>
  <c r="J3786" i="23" s="1"/>
  <c r="B3786" i="23"/>
  <c r="N3785" i="23"/>
  <c r="M3785" i="23"/>
  <c r="L3785" i="23"/>
  <c r="I3785" i="23"/>
  <c r="J3785" i="23" s="1"/>
  <c r="B3785" i="23"/>
  <c r="N3784" i="23"/>
  <c r="M3784" i="23"/>
  <c r="L3784" i="23"/>
  <c r="I3784" i="23"/>
  <c r="J3784" i="23" s="1"/>
  <c r="B3784" i="23"/>
  <c r="N3783" i="23"/>
  <c r="M3783" i="23"/>
  <c r="L3783" i="23"/>
  <c r="I3783" i="23"/>
  <c r="J3783" i="23" s="1"/>
  <c r="B3783" i="23"/>
  <c r="N3782" i="23"/>
  <c r="M3782" i="23"/>
  <c r="L3782" i="23"/>
  <c r="I3782" i="23"/>
  <c r="J3782" i="23" s="1"/>
  <c r="B3782" i="23"/>
  <c r="N3781" i="23"/>
  <c r="M3781" i="23"/>
  <c r="L3781" i="23"/>
  <c r="I3781" i="23"/>
  <c r="J3781" i="23" s="1"/>
  <c r="B3781" i="23"/>
  <c r="N3780" i="23"/>
  <c r="M3780" i="23"/>
  <c r="L3780" i="23"/>
  <c r="I3780" i="23"/>
  <c r="J3780" i="23" s="1"/>
  <c r="B3780" i="23"/>
  <c r="N3779" i="23"/>
  <c r="M3779" i="23"/>
  <c r="L3779" i="23"/>
  <c r="I3779" i="23"/>
  <c r="J3779" i="23" s="1"/>
  <c r="B3779" i="23"/>
  <c r="N3778" i="23"/>
  <c r="M3778" i="23"/>
  <c r="L3778" i="23"/>
  <c r="I3778" i="23"/>
  <c r="J3778" i="23" s="1"/>
  <c r="B3778" i="23"/>
  <c r="N3777" i="23"/>
  <c r="M3777" i="23"/>
  <c r="L3777" i="23"/>
  <c r="I3777" i="23"/>
  <c r="J3777" i="23" s="1"/>
  <c r="B3777" i="23"/>
  <c r="N3776" i="23"/>
  <c r="M3776" i="23"/>
  <c r="L3776" i="23"/>
  <c r="I3776" i="23"/>
  <c r="J3776" i="23" s="1"/>
  <c r="B3776" i="23"/>
  <c r="N3775" i="23"/>
  <c r="M3775" i="23"/>
  <c r="L3775" i="23"/>
  <c r="I3775" i="23"/>
  <c r="J3775" i="23" s="1"/>
  <c r="B3775" i="23"/>
  <c r="N3774" i="23"/>
  <c r="M3774" i="23"/>
  <c r="L3774" i="23"/>
  <c r="I3774" i="23"/>
  <c r="J3774" i="23" s="1"/>
  <c r="B3774" i="23"/>
  <c r="N3773" i="23"/>
  <c r="M3773" i="23"/>
  <c r="L3773" i="23"/>
  <c r="I3773" i="23"/>
  <c r="J3773" i="23" s="1"/>
  <c r="B3773" i="23"/>
  <c r="N3772" i="23"/>
  <c r="M3772" i="23"/>
  <c r="L3772" i="23"/>
  <c r="I3772" i="23"/>
  <c r="J3772" i="23" s="1"/>
  <c r="B3772" i="23"/>
  <c r="N3771" i="23"/>
  <c r="M3771" i="23"/>
  <c r="L3771" i="23"/>
  <c r="I3771" i="23"/>
  <c r="J3771" i="23" s="1"/>
  <c r="B3771" i="23"/>
  <c r="N3770" i="23"/>
  <c r="M3770" i="23"/>
  <c r="L3770" i="23"/>
  <c r="I3770" i="23"/>
  <c r="J3770" i="23" s="1"/>
  <c r="B3770" i="23"/>
  <c r="N3769" i="23"/>
  <c r="M3769" i="23"/>
  <c r="L3769" i="23"/>
  <c r="I3769" i="23"/>
  <c r="J3769" i="23" s="1"/>
  <c r="B3769" i="23"/>
  <c r="N3768" i="23"/>
  <c r="M3768" i="23"/>
  <c r="L3768" i="23"/>
  <c r="I3768" i="23"/>
  <c r="J3768" i="23" s="1"/>
  <c r="B3768" i="23"/>
  <c r="N3767" i="23"/>
  <c r="M3767" i="23"/>
  <c r="L3767" i="23"/>
  <c r="I3767" i="23"/>
  <c r="J3767" i="23" s="1"/>
  <c r="B3767" i="23"/>
  <c r="N3766" i="23"/>
  <c r="M3766" i="23"/>
  <c r="L3766" i="23"/>
  <c r="I3766" i="23"/>
  <c r="J3766" i="23" s="1"/>
  <c r="B3766" i="23"/>
  <c r="N3765" i="23"/>
  <c r="M3765" i="23"/>
  <c r="L3765" i="23"/>
  <c r="I3765" i="23"/>
  <c r="J3765" i="23" s="1"/>
  <c r="B3765" i="23"/>
  <c r="N3764" i="23"/>
  <c r="M3764" i="23"/>
  <c r="L3764" i="23"/>
  <c r="I3764" i="23"/>
  <c r="J3764" i="23" s="1"/>
  <c r="B3764" i="23"/>
  <c r="N3763" i="23"/>
  <c r="M3763" i="23"/>
  <c r="L3763" i="23"/>
  <c r="I3763" i="23"/>
  <c r="J3763" i="23" s="1"/>
  <c r="B3763" i="23"/>
  <c r="N3762" i="23"/>
  <c r="M3762" i="23"/>
  <c r="L3762" i="23"/>
  <c r="I3762" i="23"/>
  <c r="J3762" i="23" s="1"/>
  <c r="B3762" i="23"/>
  <c r="N3761" i="23"/>
  <c r="M3761" i="23"/>
  <c r="L3761" i="23"/>
  <c r="I3761" i="23"/>
  <c r="J3761" i="23" s="1"/>
  <c r="B3761" i="23"/>
  <c r="N3760" i="23"/>
  <c r="M3760" i="23"/>
  <c r="L3760" i="23"/>
  <c r="I3760" i="23"/>
  <c r="J3760" i="23" s="1"/>
  <c r="B3760" i="23"/>
  <c r="N3759" i="23"/>
  <c r="M3759" i="23"/>
  <c r="L3759" i="23"/>
  <c r="I3759" i="23"/>
  <c r="J3759" i="23" s="1"/>
  <c r="B3759" i="23"/>
  <c r="N3758" i="23"/>
  <c r="M3758" i="23"/>
  <c r="L3758" i="23"/>
  <c r="I3758" i="23"/>
  <c r="J3758" i="23" s="1"/>
  <c r="B3758" i="23"/>
  <c r="N3757" i="23"/>
  <c r="M3757" i="23"/>
  <c r="L3757" i="23"/>
  <c r="I3757" i="23"/>
  <c r="J3757" i="23" s="1"/>
  <c r="B3757" i="23"/>
  <c r="N3756" i="23"/>
  <c r="M3756" i="23"/>
  <c r="L3756" i="23"/>
  <c r="I3756" i="23"/>
  <c r="J3756" i="23" s="1"/>
  <c r="B3756" i="23"/>
  <c r="N3755" i="23"/>
  <c r="M3755" i="23"/>
  <c r="L3755" i="23"/>
  <c r="I3755" i="23"/>
  <c r="J3755" i="23" s="1"/>
  <c r="B3755" i="23"/>
  <c r="N3754" i="23"/>
  <c r="M3754" i="23"/>
  <c r="L3754" i="23"/>
  <c r="I3754" i="23"/>
  <c r="J3754" i="23" s="1"/>
  <c r="B3754" i="23"/>
  <c r="N3753" i="23"/>
  <c r="M3753" i="23"/>
  <c r="L3753" i="23"/>
  <c r="I3753" i="23"/>
  <c r="J3753" i="23" s="1"/>
  <c r="B3753" i="23"/>
  <c r="N3752" i="23"/>
  <c r="M3752" i="23"/>
  <c r="L3752" i="23"/>
  <c r="I3752" i="23"/>
  <c r="J3752" i="23" s="1"/>
  <c r="B3752" i="23"/>
  <c r="N3751" i="23"/>
  <c r="M3751" i="23"/>
  <c r="L3751" i="23"/>
  <c r="I3751" i="23"/>
  <c r="J3751" i="23" s="1"/>
  <c r="B3751" i="23"/>
  <c r="N3750" i="23"/>
  <c r="M3750" i="23"/>
  <c r="L3750" i="23"/>
  <c r="I3750" i="23"/>
  <c r="J3750" i="23" s="1"/>
  <c r="B3750" i="23"/>
  <c r="N3749" i="23"/>
  <c r="M3749" i="23"/>
  <c r="L3749" i="23"/>
  <c r="I3749" i="23"/>
  <c r="J3749" i="23" s="1"/>
  <c r="B3749" i="23"/>
  <c r="N3748" i="23"/>
  <c r="M3748" i="23"/>
  <c r="L3748" i="23"/>
  <c r="I3748" i="23"/>
  <c r="J3748" i="23" s="1"/>
  <c r="B3748" i="23"/>
  <c r="N3747" i="23"/>
  <c r="M3747" i="23"/>
  <c r="L3747" i="23"/>
  <c r="I3747" i="23"/>
  <c r="J3747" i="23" s="1"/>
  <c r="B3747" i="23"/>
  <c r="N3746" i="23"/>
  <c r="M3746" i="23"/>
  <c r="L3746" i="23"/>
  <c r="I3746" i="23"/>
  <c r="J3746" i="23" s="1"/>
  <c r="B3746" i="23"/>
  <c r="N3745" i="23"/>
  <c r="M3745" i="23"/>
  <c r="L3745" i="23"/>
  <c r="I3745" i="23"/>
  <c r="J3745" i="23" s="1"/>
  <c r="B3745" i="23"/>
  <c r="N3744" i="23"/>
  <c r="M3744" i="23"/>
  <c r="L3744" i="23"/>
  <c r="I3744" i="23"/>
  <c r="J3744" i="23" s="1"/>
  <c r="B3744" i="23"/>
  <c r="N3743" i="23"/>
  <c r="M3743" i="23"/>
  <c r="L3743" i="23"/>
  <c r="I3743" i="23"/>
  <c r="J3743" i="23" s="1"/>
  <c r="B3743" i="23"/>
  <c r="N3742" i="23"/>
  <c r="M3742" i="23"/>
  <c r="L3742" i="23"/>
  <c r="I3742" i="23"/>
  <c r="J3742" i="23" s="1"/>
  <c r="B3742" i="23"/>
  <c r="N3741" i="23"/>
  <c r="M3741" i="23"/>
  <c r="L3741" i="23"/>
  <c r="I3741" i="23"/>
  <c r="J3741" i="23" s="1"/>
  <c r="B3741" i="23"/>
  <c r="N3740" i="23"/>
  <c r="M3740" i="23"/>
  <c r="L3740" i="23"/>
  <c r="I3740" i="23"/>
  <c r="J3740" i="23" s="1"/>
  <c r="B3740" i="23"/>
  <c r="N3739" i="23"/>
  <c r="M3739" i="23"/>
  <c r="L3739" i="23"/>
  <c r="I3739" i="23"/>
  <c r="J3739" i="23" s="1"/>
  <c r="B3739" i="23"/>
  <c r="N3738" i="23"/>
  <c r="M3738" i="23"/>
  <c r="L3738" i="23"/>
  <c r="I3738" i="23"/>
  <c r="J3738" i="23" s="1"/>
  <c r="B3738" i="23"/>
  <c r="N3737" i="23"/>
  <c r="M3737" i="23"/>
  <c r="L3737" i="23"/>
  <c r="I3737" i="23"/>
  <c r="J3737" i="23" s="1"/>
  <c r="B3737" i="23"/>
  <c r="N3736" i="23"/>
  <c r="M3736" i="23"/>
  <c r="L3736" i="23"/>
  <c r="I3736" i="23"/>
  <c r="J3736" i="23" s="1"/>
  <c r="B3736" i="23"/>
  <c r="N3735" i="23"/>
  <c r="M3735" i="23"/>
  <c r="L3735" i="23"/>
  <c r="I3735" i="23"/>
  <c r="J3735" i="23" s="1"/>
  <c r="B3735" i="23"/>
  <c r="N3734" i="23"/>
  <c r="M3734" i="23"/>
  <c r="L3734" i="23"/>
  <c r="I3734" i="23"/>
  <c r="J3734" i="23" s="1"/>
  <c r="B3734" i="23"/>
  <c r="N3733" i="23"/>
  <c r="M3733" i="23"/>
  <c r="L3733" i="23"/>
  <c r="I3733" i="23"/>
  <c r="J3733" i="23" s="1"/>
  <c r="B3733" i="23"/>
  <c r="N3732" i="23"/>
  <c r="M3732" i="23"/>
  <c r="L3732" i="23"/>
  <c r="I3732" i="23"/>
  <c r="J3732" i="23" s="1"/>
  <c r="B3732" i="23"/>
  <c r="N3731" i="23"/>
  <c r="M3731" i="23"/>
  <c r="L3731" i="23"/>
  <c r="I3731" i="23"/>
  <c r="J3731" i="23" s="1"/>
  <c r="B3731" i="23"/>
  <c r="N3730" i="23"/>
  <c r="M3730" i="23"/>
  <c r="L3730" i="23"/>
  <c r="I3730" i="23"/>
  <c r="J3730" i="23" s="1"/>
  <c r="B3730" i="23"/>
  <c r="N3729" i="23"/>
  <c r="M3729" i="23"/>
  <c r="L3729" i="23"/>
  <c r="I3729" i="23"/>
  <c r="J3729" i="23" s="1"/>
  <c r="B3729" i="23"/>
  <c r="N3728" i="23"/>
  <c r="M3728" i="23"/>
  <c r="L3728" i="23"/>
  <c r="I3728" i="23"/>
  <c r="J3728" i="23" s="1"/>
  <c r="B3728" i="23"/>
  <c r="N3727" i="23"/>
  <c r="M3727" i="23"/>
  <c r="L3727" i="23"/>
  <c r="I3727" i="23"/>
  <c r="J3727" i="23" s="1"/>
  <c r="B3727" i="23"/>
  <c r="N3726" i="23"/>
  <c r="M3726" i="23"/>
  <c r="L3726" i="23"/>
  <c r="I3726" i="23"/>
  <c r="J3726" i="23" s="1"/>
  <c r="B3726" i="23"/>
  <c r="N3725" i="23"/>
  <c r="M3725" i="23"/>
  <c r="L3725" i="23"/>
  <c r="I3725" i="23"/>
  <c r="J3725" i="23" s="1"/>
  <c r="B3725" i="23"/>
  <c r="N3724" i="23"/>
  <c r="M3724" i="23"/>
  <c r="L3724" i="23"/>
  <c r="I3724" i="23"/>
  <c r="J3724" i="23" s="1"/>
  <c r="B3724" i="23"/>
  <c r="N3723" i="23"/>
  <c r="M3723" i="23"/>
  <c r="L3723" i="23"/>
  <c r="I3723" i="23"/>
  <c r="J3723" i="23" s="1"/>
  <c r="B3723" i="23"/>
  <c r="N3722" i="23"/>
  <c r="M3722" i="23"/>
  <c r="L3722" i="23"/>
  <c r="I3722" i="23"/>
  <c r="J3722" i="23" s="1"/>
  <c r="B3722" i="23"/>
  <c r="N3721" i="23"/>
  <c r="M3721" i="23"/>
  <c r="L3721" i="23"/>
  <c r="I3721" i="23"/>
  <c r="J3721" i="23" s="1"/>
  <c r="B3721" i="23"/>
  <c r="N3720" i="23"/>
  <c r="M3720" i="23"/>
  <c r="L3720" i="23"/>
  <c r="I3720" i="23"/>
  <c r="J3720" i="23" s="1"/>
  <c r="B3720" i="23"/>
  <c r="N3719" i="23"/>
  <c r="M3719" i="23"/>
  <c r="L3719" i="23"/>
  <c r="I3719" i="23"/>
  <c r="J3719" i="23" s="1"/>
  <c r="B3719" i="23"/>
  <c r="N3718" i="23"/>
  <c r="M3718" i="23"/>
  <c r="L3718" i="23"/>
  <c r="I3718" i="23"/>
  <c r="J3718" i="23" s="1"/>
  <c r="B3718" i="23"/>
  <c r="N3717" i="23"/>
  <c r="M3717" i="23"/>
  <c r="L3717" i="23"/>
  <c r="I3717" i="23"/>
  <c r="J3717" i="23" s="1"/>
  <c r="B3717" i="23"/>
  <c r="N3716" i="23"/>
  <c r="M3716" i="23"/>
  <c r="L3716" i="23"/>
  <c r="I3716" i="23"/>
  <c r="J3716" i="23" s="1"/>
  <c r="B3716" i="23"/>
  <c r="N3715" i="23"/>
  <c r="M3715" i="23"/>
  <c r="L3715" i="23"/>
  <c r="I3715" i="23"/>
  <c r="J3715" i="23" s="1"/>
  <c r="B3715" i="23"/>
  <c r="N3714" i="23"/>
  <c r="M3714" i="23"/>
  <c r="L3714" i="23"/>
  <c r="I3714" i="23"/>
  <c r="J3714" i="23" s="1"/>
  <c r="B3714" i="23"/>
  <c r="N3713" i="23"/>
  <c r="M3713" i="23"/>
  <c r="L3713" i="23"/>
  <c r="I3713" i="23"/>
  <c r="J3713" i="23" s="1"/>
  <c r="B3713" i="23"/>
  <c r="N3712" i="23"/>
  <c r="M3712" i="23"/>
  <c r="L3712" i="23"/>
  <c r="I3712" i="23"/>
  <c r="J3712" i="23" s="1"/>
  <c r="B3712" i="23"/>
  <c r="N3711" i="23"/>
  <c r="M3711" i="23"/>
  <c r="L3711" i="23"/>
  <c r="I3711" i="23"/>
  <c r="J3711" i="23" s="1"/>
  <c r="B3711" i="23"/>
  <c r="N3710" i="23"/>
  <c r="M3710" i="23"/>
  <c r="L3710" i="23"/>
  <c r="I3710" i="23"/>
  <c r="J3710" i="23" s="1"/>
  <c r="B3710" i="23"/>
  <c r="N3709" i="23"/>
  <c r="M3709" i="23"/>
  <c r="L3709" i="23"/>
  <c r="I3709" i="23"/>
  <c r="J3709" i="23" s="1"/>
  <c r="B3709" i="23"/>
  <c r="N3708" i="23"/>
  <c r="M3708" i="23"/>
  <c r="L3708" i="23"/>
  <c r="I3708" i="23"/>
  <c r="J3708" i="23" s="1"/>
  <c r="B3708" i="23"/>
  <c r="N3707" i="23"/>
  <c r="M3707" i="23"/>
  <c r="L3707" i="23"/>
  <c r="I3707" i="23"/>
  <c r="J3707" i="23" s="1"/>
  <c r="B3707" i="23"/>
  <c r="N3706" i="23"/>
  <c r="M3706" i="23"/>
  <c r="L3706" i="23"/>
  <c r="I3706" i="23"/>
  <c r="J3706" i="23" s="1"/>
  <c r="B3706" i="23"/>
  <c r="N3705" i="23"/>
  <c r="M3705" i="23"/>
  <c r="L3705" i="23"/>
  <c r="I3705" i="23"/>
  <c r="J3705" i="23" s="1"/>
  <c r="B3705" i="23"/>
  <c r="N3704" i="23"/>
  <c r="M3704" i="23"/>
  <c r="L3704" i="23"/>
  <c r="I3704" i="23"/>
  <c r="J3704" i="23" s="1"/>
  <c r="B3704" i="23"/>
  <c r="N3703" i="23"/>
  <c r="M3703" i="23"/>
  <c r="L3703" i="23"/>
  <c r="I3703" i="23"/>
  <c r="J3703" i="23" s="1"/>
  <c r="B3703" i="23"/>
  <c r="N3702" i="23"/>
  <c r="M3702" i="23"/>
  <c r="L3702" i="23"/>
  <c r="I3702" i="23"/>
  <c r="J3702" i="23" s="1"/>
  <c r="B3702" i="23"/>
  <c r="N3701" i="23"/>
  <c r="M3701" i="23"/>
  <c r="L3701" i="23"/>
  <c r="I3701" i="23"/>
  <c r="J3701" i="23" s="1"/>
  <c r="B3701" i="23"/>
  <c r="N3700" i="23"/>
  <c r="M3700" i="23"/>
  <c r="L3700" i="23"/>
  <c r="I3700" i="23"/>
  <c r="J3700" i="23" s="1"/>
  <c r="B3700" i="23"/>
  <c r="N3699" i="23"/>
  <c r="M3699" i="23"/>
  <c r="L3699" i="23"/>
  <c r="I3699" i="23"/>
  <c r="J3699" i="23" s="1"/>
  <c r="B3699" i="23"/>
  <c r="N3698" i="23"/>
  <c r="M3698" i="23"/>
  <c r="L3698" i="23"/>
  <c r="I3698" i="23"/>
  <c r="J3698" i="23" s="1"/>
  <c r="B3698" i="23"/>
  <c r="N3697" i="23"/>
  <c r="M3697" i="23"/>
  <c r="L3697" i="23"/>
  <c r="I3697" i="23"/>
  <c r="J3697" i="23" s="1"/>
  <c r="B3697" i="23"/>
  <c r="N3696" i="23"/>
  <c r="M3696" i="23"/>
  <c r="L3696" i="23"/>
  <c r="I3696" i="23"/>
  <c r="J3696" i="23" s="1"/>
  <c r="B3696" i="23"/>
  <c r="N3695" i="23"/>
  <c r="M3695" i="23"/>
  <c r="L3695" i="23"/>
  <c r="I3695" i="23"/>
  <c r="J3695" i="23" s="1"/>
  <c r="B3695" i="23"/>
  <c r="N3694" i="23"/>
  <c r="M3694" i="23"/>
  <c r="L3694" i="23"/>
  <c r="I3694" i="23"/>
  <c r="J3694" i="23" s="1"/>
  <c r="B3694" i="23"/>
  <c r="N3693" i="23"/>
  <c r="M3693" i="23"/>
  <c r="L3693" i="23"/>
  <c r="I3693" i="23"/>
  <c r="J3693" i="23" s="1"/>
  <c r="B3693" i="23"/>
  <c r="N3692" i="23"/>
  <c r="M3692" i="23"/>
  <c r="L3692" i="23"/>
  <c r="I3692" i="23"/>
  <c r="J3692" i="23" s="1"/>
  <c r="B3692" i="23"/>
  <c r="N3691" i="23"/>
  <c r="M3691" i="23"/>
  <c r="L3691" i="23"/>
  <c r="I3691" i="23"/>
  <c r="J3691" i="23" s="1"/>
  <c r="B3691" i="23"/>
  <c r="N3690" i="23"/>
  <c r="M3690" i="23"/>
  <c r="L3690" i="23"/>
  <c r="I3690" i="23"/>
  <c r="J3690" i="23" s="1"/>
  <c r="B3690" i="23"/>
  <c r="N3689" i="23"/>
  <c r="M3689" i="23"/>
  <c r="L3689" i="23"/>
  <c r="I3689" i="23"/>
  <c r="J3689" i="23" s="1"/>
  <c r="B3689" i="23"/>
  <c r="N3688" i="23"/>
  <c r="M3688" i="23"/>
  <c r="L3688" i="23"/>
  <c r="I3688" i="23"/>
  <c r="J3688" i="23" s="1"/>
  <c r="B3688" i="23"/>
  <c r="N3687" i="23"/>
  <c r="M3687" i="23"/>
  <c r="L3687" i="23"/>
  <c r="I3687" i="23"/>
  <c r="J3687" i="23" s="1"/>
  <c r="B3687" i="23"/>
  <c r="N3686" i="23"/>
  <c r="M3686" i="23"/>
  <c r="L3686" i="23"/>
  <c r="I3686" i="23"/>
  <c r="J3686" i="23" s="1"/>
  <c r="B3686" i="23"/>
  <c r="N3685" i="23"/>
  <c r="M3685" i="23"/>
  <c r="L3685" i="23"/>
  <c r="I3685" i="23"/>
  <c r="J3685" i="23" s="1"/>
  <c r="B3685" i="23"/>
  <c r="N3684" i="23"/>
  <c r="M3684" i="23"/>
  <c r="L3684" i="23"/>
  <c r="I3684" i="23"/>
  <c r="J3684" i="23" s="1"/>
  <c r="B3684" i="23"/>
  <c r="N3683" i="23"/>
  <c r="M3683" i="23"/>
  <c r="L3683" i="23"/>
  <c r="I3683" i="23"/>
  <c r="J3683" i="23" s="1"/>
  <c r="B3683" i="23"/>
  <c r="N3682" i="23"/>
  <c r="M3682" i="23"/>
  <c r="L3682" i="23"/>
  <c r="I3682" i="23"/>
  <c r="J3682" i="23" s="1"/>
  <c r="B3682" i="23"/>
  <c r="N3681" i="23"/>
  <c r="M3681" i="23"/>
  <c r="L3681" i="23"/>
  <c r="I3681" i="23"/>
  <c r="J3681" i="23" s="1"/>
  <c r="B3681" i="23"/>
  <c r="N3680" i="23"/>
  <c r="M3680" i="23"/>
  <c r="L3680" i="23"/>
  <c r="I3680" i="23"/>
  <c r="J3680" i="23" s="1"/>
  <c r="B3680" i="23"/>
  <c r="N3679" i="23"/>
  <c r="M3679" i="23"/>
  <c r="L3679" i="23"/>
  <c r="I3679" i="23"/>
  <c r="J3679" i="23" s="1"/>
  <c r="B3679" i="23"/>
  <c r="N3678" i="23"/>
  <c r="M3678" i="23"/>
  <c r="L3678" i="23"/>
  <c r="I3678" i="23"/>
  <c r="J3678" i="23" s="1"/>
  <c r="B3678" i="23"/>
  <c r="N3677" i="23"/>
  <c r="M3677" i="23"/>
  <c r="L3677" i="23"/>
  <c r="I3677" i="23"/>
  <c r="J3677" i="23" s="1"/>
  <c r="B3677" i="23"/>
  <c r="N3676" i="23"/>
  <c r="M3676" i="23"/>
  <c r="L3676" i="23"/>
  <c r="I3676" i="23"/>
  <c r="J3676" i="23" s="1"/>
  <c r="B3676" i="23"/>
  <c r="N3675" i="23"/>
  <c r="M3675" i="23"/>
  <c r="L3675" i="23"/>
  <c r="I3675" i="23"/>
  <c r="J3675" i="23" s="1"/>
  <c r="B3675" i="23"/>
  <c r="N3674" i="23"/>
  <c r="M3674" i="23"/>
  <c r="L3674" i="23"/>
  <c r="I3674" i="23"/>
  <c r="J3674" i="23" s="1"/>
  <c r="B3674" i="23"/>
  <c r="N3673" i="23"/>
  <c r="M3673" i="23"/>
  <c r="L3673" i="23"/>
  <c r="I3673" i="23"/>
  <c r="J3673" i="23" s="1"/>
  <c r="B3673" i="23"/>
  <c r="N3672" i="23"/>
  <c r="M3672" i="23"/>
  <c r="L3672" i="23"/>
  <c r="I3672" i="23"/>
  <c r="J3672" i="23" s="1"/>
  <c r="B3672" i="23"/>
  <c r="N3671" i="23"/>
  <c r="M3671" i="23"/>
  <c r="L3671" i="23"/>
  <c r="I3671" i="23"/>
  <c r="J3671" i="23" s="1"/>
  <c r="B3671" i="23"/>
  <c r="N3670" i="23"/>
  <c r="M3670" i="23"/>
  <c r="L3670" i="23"/>
  <c r="I3670" i="23"/>
  <c r="J3670" i="23" s="1"/>
  <c r="B3670" i="23"/>
  <c r="N3669" i="23"/>
  <c r="M3669" i="23"/>
  <c r="L3669" i="23"/>
  <c r="I3669" i="23"/>
  <c r="J3669" i="23" s="1"/>
  <c r="B3669" i="23"/>
  <c r="N3668" i="23"/>
  <c r="M3668" i="23"/>
  <c r="L3668" i="23"/>
  <c r="I3668" i="23"/>
  <c r="J3668" i="23" s="1"/>
  <c r="B3668" i="23"/>
  <c r="N3667" i="23"/>
  <c r="M3667" i="23"/>
  <c r="L3667" i="23"/>
  <c r="I3667" i="23"/>
  <c r="J3667" i="23" s="1"/>
  <c r="B3667" i="23"/>
  <c r="N3666" i="23"/>
  <c r="M3666" i="23"/>
  <c r="L3666" i="23"/>
  <c r="I3666" i="23"/>
  <c r="J3666" i="23" s="1"/>
  <c r="B3666" i="23"/>
  <c r="N3665" i="23"/>
  <c r="M3665" i="23"/>
  <c r="L3665" i="23"/>
  <c r="I3665" i="23"/>
  <c r="J3665" i="23" s="1"/>
  <c r="B3665" i="23"/>
  <c r="N3664" i="23"/>
  <c r="M3664" i="23"/>
  <c r="L3664" i="23"/>
  <c r="I3664" i="23"/>
  <c r="J3664" i="23" s="1"/>
  <c r="B3664" i="23"/>
  <c r="N3663" i="23"/>
  <c r="M3663" i="23"/>
  <c r="L3663" i="23"/>
  <c r="I3663" i="23"/>
  <c r="J3663" i="23" s="1"/>
  <c r="B3663" i="23"/>
  <c r="N3662" i="23"/>
  <c r="M3662" i="23"/>
  <c r="L3662" i="23"/>
  <c r="I3662" i="23"/>
  <c r="J3662" i="23" s="1"/>
  <c r="B3662" i="23"/>
  <c r="N3661" i="23"/>
  <c r="M3661" i="23"/>
  <c r="L3661" i="23"/>
  <c r="I3661" i="23"/>
  <c r="J3661" i="23" s="1"/>
  <c r="B3661" i="23"/>
  <c r="N3660" i="23"/>
  <c r="M3660" i="23"/>
  <c r="L3660" i="23"/>
  <c r="I3660" i="23"/>
  <c r="J3660" i="23" s="1"/>
  <c r="B3660" i="23"/>
  <c r="N3659" i="23"/>
  <c r="M3659" i="23"/>
  <c r="L3659" i="23"/>
  <c r="I3659" i="23"/>
  <c r="J3659" i="23" s="1"/>
  <c r="B3659" i="23"/>
  <c r="N3658" i="23"/>
  <c r="M3658" i="23"/>
  <c r="L3658" i="23"/>
  <c r="I3658" i="23"/>
  <c r="J3658" i="23" s="1"/>
  <c r="B3658" i="23"/>
  <c r="N3657" i="23"/>
  <c r="M3657" i="23"/>
  <c r="L3657" i="23"/>
  <c r="I3657" i="23"/>
  <c r="J3657" i="23" s="1"/>
  <c r="B3657" i="23"/>
  <c r="N3656" i="23"/>
  <c r="M3656" i="23"/>
  <c r="L3656" i="23"/>
  <c r="I3656" i="23"/>
  <c r="J3656" i="23" s="1"/>
  <c r="B3656" i="23"/>
  <c r="N3655" i="23"/>
  <c r="M3655" i="23"/>
  <c r="L3655" i="23"/>
  <c r="I3655" i="23"/>
  <c r="J3655" i="23" s="1"/>
  <c r="B3655" i="23"/>
  <c r="N3654" i="23"/>
  <c r="M3654" i="23"/>
  <c r="L3654" i="23"/>
  <c r="I3654" i="23"/>
  <c r="J3654" i="23" s="1"/>
  <c r="B3654" i="23"/>
  <c r="N3653" i="23"/>
  <c r="M3653" i="23"/>
  <c r="L3653" i="23"/>
  <c r="I3653" i="23"/>
  <c r="J3653" i="23" s="1"/>
  <c r="B3653" i="23"/>
  <c r="N3652" i="23"/>
  <c r="M3652" i="23"/>
  <c r="L3652" i="23"/>
  <c r="I3652" i="23"/>
  <c r="J3652" i="23" s="1"/>
  <c r="B3652" i="23"/>
  <c r="N3651" i="23"/>
  <c r="M3651" i="23"/>
  <c r="L3651" i="23"/>
  <c r="I3651" i="23"/>
  <c r="J3651" i="23" s="1"/>
  <c r="B3651" i="23"/>
  <c r="N3650" i="23"/>
  <c r="M3650" i="23"/>
  <c r="L3650" i="23"/>
  <c r="I3650" i="23"/>
  <c r="J3650" i="23" s="1"/>
  <c r="B3650" i="23"/>
  <c r="N3649" i="23"/>
  <c r="M3649" i="23"/>
  <c r="L3649" i="23"/>
  <c r="I3649" i="23"/>
  <c r="J3649" i="23" s="1"/>
  <c r="B3649" i="23"/>
  <c r="N3648" i="23"/>
  <c r="M3648" i="23"/>
  <c r="L3648" i="23"/>
  <c r="I3648" i="23"/>
  <c r="J3648" i="23" s="1"/>
  <c r="B3648" i="23"/>
  <c r="N3647" i="23"/>
  <c r="M3647" i="23"/>
  <c r="L3647" i="23"/>
  <c r="I3647" i="23"/>
  <c r="J3647" i="23" s="1"/>
  <c r="B3647" i="23"/>
  <c r="N3646" i="23"/>
  <c r="M3646" i="23"/>
  <c r="L3646" i="23"/>
  <c r="I3646" i="23"/>
  <c r="J3646" i="23" s="1"/>
  <c r="B3646" i="23"/>
  <c r="N3645" i="23"/>
  <c r="M3645" i="23"/>
  <c r="L3645" i="23"/>
  <c r="I3645" i="23"/>
  <c r="J3645" i="23" s="1"/>
  <c r="B3645" i="23"/>
  <c r="N3644" i="23"/>
  <c r="M3644" i="23"/>
  <c r="L3644" i="23"/>
  <c r="I3644" i="23"/>
  <c r="J3644" i="23" s="1"/>
  <c r="B3644" i="23"/>
  <c r="N3643" i="23"/>
  <c r="M3643" i="23"/>
  <c r="L3643" i="23"/>
  <c r="I3643" i="23"/>
  <c r="J3643" i="23" s="1"/>
  <c r="B3643" i="23"/>
  <c r="N3642" i="23"/>
  <c r="M3642" i="23"/>
  <c r="L3642" i="23"/>
  <c r="I3642" i="23"/>
  <c r="J3642" i="23" s="1"/>
  <c r="B3642" i="23"/>
  <c r="N3641" i="23"/>
  <c r="M3641" i="23"/>
  <c r="L3641" i="23"/>
  <c r="I3641" i="23"/>
  <c r="J3641" i="23" s="1"/>
  <c r="B3641" i="23"/>
  <c r="N3640" i="23"/>
  <c r="M3640" i="23"/>
  <c r="L3640" i="23"/>
  <c r="I3640" i="23"/>
  <c r="J3640" i="23" s="1"/>
  <c r="B3640" i="23"/>
  <c r="N3639" i="23"/>
  <c r="M3639" i="23"/>
  <c r="L3639" i="23"/>
  <c r="I3639" i="23"/>
  <c r="J3639" i="23" s="1"/>
  <c r="B3639" i="23"/>
  <c r="N3638" i="23"/>
  <c r="M3638" i="23"/>
  <c r="L3638" i="23"/>
  <c r="I3638" i="23"/>
  <c r="J3638" i="23" s="1"/>
  <c r="B3638" i="23"/>
  <c r="N3637" i="23"/>
  <c r="M3637" i="23"/>
  <c r="L3637" i="23"/>
  <c r="I3637" i="23"/>
  <c r="J3637" i="23" s="1"/>
  <c r="B3637" i="23"/>
  <c r="N3636" i="23"/>
  <c r="M3636" i="23"/>
  <c r="L3636" i="23"/>
  <c r="I3636" i="23"/>
  <c r="J3636" i="23" s="1"/>
  <c r="B3636" i="23"/>
  <c r="N3635" i="23"/>
  <c r="M3635" i="23"/>
  <c r="L3635" i="23"/>
  <c r="I3635" i="23"/>
  <c r="J3635" i="23" s="1"/>
  <c r="B3635" i="23"/>
  <c r="N3634" i="23"/>
  <c r="M3634" i="23"/>
  <c r="L3634" i="23"/>
  <c r="I3634" i="23"/>
  <c r="J3634" i="23" s="1"/>
  <c r="B3634" i="23"/>
  <c r="N3633" i="23"/>
  <c r="M3633" i="23"/>
  <c r="L3633" i="23"/>
  <c r="I3633" i="23"/>
  <c r="J3633" i="23" s="1"/>
  <c r="B3633" i="23"/>
  <c r="N3632" i="23"/>
  <c r="M3632" i="23"/>
  <c r="L3632" i="23"/>
  <c r="I3632" i="23"/>
  <c r="J3632" i="23" s="1"/>
  <c r="B3632" i="23"/>
  <c r="N3631" i="23"/>
  <c r="M3631" i="23"/>
  <c r="L3631" i="23"/>
  <c r="I3631" i="23"/>
  <c r="J3631" i="23" s="1"/>
  <c r="B3631" i="23"/>
  <c r="N3630" i="23"/>
  <c r="M3630" i="23"/>
  <c r="L3630" i="23"/>
  <c r="I3630" i="23"/>
  <c r="J3630" i="23" s="1"/>
  <c r="B3630" i="23"/>
  <c r="N3629" i="23"/>
  <c r="M3629" i="23"/>
  <c r="L3629" i="23"/>
  <c r="I3629" i="23"/>
  <c r="J3629" i="23" s="1"/>
  <c r="B3629" i="23"/>
  <c r="N3628" i="23"/>
  <c r="M3628" i="23"/>
  <c r="L3628" i="23"/>
  <c r="I3628" i="23"/>
  <c r="J3628" i="23" s="1"/>
  <c r="B3628" i="23"/>
  <c r="N3627" i="23"/>
  <c r="M3627" i="23"/>
  <c r="L3627" i="23"/>
  <c r="I3627" i="23"/>
  <c r="J3627" i="23" s="1"/>
  <c r="B3627" i="23"/>
  <c r="N3626" i="23"/>
  <c r="M3626" i="23"/>
  <c r="L3626" i="23"/>
  <c r="I3626" i="23"/>
  <c r="J3626" i="23" s="1"/>
  <c r="B3626" i="23"/>
  <c r="N3625" i="23"/>
  <c r="M3625" i="23"/>
  <c r="L3625" i="23"/>
  <c r="I3625" i="23"/>
  <c r="J3625" i="23" s="1"/>
  <c r="B3625" i="23"/>
  <c r="N3624" i="23"/>
  <c r="M3624" i="23"/>
  <c r="L3624" i="23"/>
  <c r="I3624" i="23"/>
  <c r="J3624" i="23" s="1"/>
  <c r="B3624" i="23"/>
  <c r="N3623" i="23"/>
  <c r="M3623" i="23"/>
  <c r="L3623" i="23"/>
  <c r="I3623" i="23"/>
  <c r="J3623" i="23" s="1"/>
  <c r="B3623" i="23"/>
  <c r="N3622" i="23"/>
  <c r="M3622" i="23"/>
  <c r="L3622" i="23"/>
  <c r="I3622" i="23"/>
  <c r="J3622" i="23" s="1"/>
  <c r="B3622" i="23"/>
  <c r="N3621" i="23"/>
  <c r="M3621" i="23"/>
  <c r="L3621" i="23"/>
  <c r="I3621" i="23"/>
  <c r="J3621" i="23" s="1"/>
  <c r="B3621" i="23"/>
  <c r="N3620" i="23"/>
  <c r="M3620" i="23"/>
  <c r="L3620" i="23"/>
  <c r="I3620" i="23"/>
  <c r="J3620" i="23" s="1"/>
  <c r="B3620" i="23"/>
  <c r="N3619" i="23"/>
  <c r="M3619" i="23"/>
  <c r="L3619" i="23"/>
  <c r="I3619" i="23"/>
  <c r="J3619" i="23" s="1"/>
  <c r="B3619" i="23"/>
  <c r="N3618" i="23"/>
  <c r="M3618" i="23"/>
  <c r="L3618" i="23"/>
  <c r="I3618" i="23"/>
  <c r="J3618" i="23" s="1"/>
  <c r="B3618" i="23"/>
  <c r="N3617" i="23"/>
  <c r="M3617" i="23"/>
  <c r="L3617" i="23"/>
  <c r="I3617" i="23"/>
  <c r="J3617" i="23" s="1"/>
  <c r="B3617" i="23"/>
  <c r="N3616" i="23"/>
  <c r="M3616" i="23"/>
  <c r="L3616" i="23"/>
  <c r="I3616" i="23"/>
  <c r="J3616" i="23" s="1"/>
  <c r="B3616" i="23"/>
  <c r="N3615" i="23"/>
  <c r="M3615" i="23"/>
  <c r="L3615" i="23"/>
  <c r="I3615" i="23"/>
  <c r="J3615" i="23" s="1"/>
  <c r="B3615" i="23"/>
  <c r="N3614" i="23"/>
  <c r="M3614" i="23"/>
  <c r="L3614" i="23"/>
  <c r="I3614" i="23"/>
  <c r="J3614" i="23" s="1"/>
  <c r="B3614" i="23"/>
  <c r="N3613" i="23"/>
  <c r="M3613" i="23"/>
  <c r="L3613" i="23"/>
  <c r="I3613" i="23"/>
  <c r="J3613" i="23" s="1"/>
  <c r="B3613" i="23"/>
  <c r="N3612" i="23"/>
  <c r="M3612" i="23"/>
  <c r="L3612" i="23"/>
  <c r="I3612" i="23"/>
  <c r="J3612" i="23" s="1"/>
  <c r="B3612" i="23"/>
  <c r="N3611" i="23"/>
  <c r="M3611" i="23"/>
  <c r="L3611" i="23"/>
  <c r="I3611" i="23"/>
  <c r="J3611" i="23" s="1"/>
  <c r="B3611" i="23"/>
  <c r="N3610" i="23"/>
  <c r="M3610" i="23"/>
  <c r="L3610" i="23"/>
  <c r="I3610" i="23"/>
  <c r="J3610" i="23" s="1"/>
  <c r="B3610" i="23"/>
  <c r="N3609" i="23"/>
  <c r="M3609" i="23"/>
  <c r="L3609" i="23"/>
  <c r="I3609" i="23"/>
  <c r="J3609" i="23" s="1"/>
  <c r="B3609" i="23"/>
  <c r="N3608" i="23"/>
  <c r="M3608" i="23"/>
  <c r="L3608" i="23"/>
  <c r="I3608" i="23"/>
  <c r="J3608" i="23" s="1"/>
  <c r="B3608" i="23"/>
  <c r="N3607" i="23"/>
  <c r="M3607" i="23"/>
  <c r="L3607" i="23"/>
  <c r="I3607" i="23"/>
  <c r="J3607" i="23" s="1"/>
  <c r="B3607" i="23"/>
  <c r="N3606" i="23"/>
  <c r="M3606" i="23"/>
  <c r="L3606" i="23"/>
  <c r="I3606" i="23"/>
  <c r="J3606" i="23" s="1"/>
  <c r="B3606" i="23"/>
  <c r="N3605" i="23"/>
  <c r="M3605" i="23"/>
  <c r="L3605" i="23"/>
  <c r="I3605" i="23"/>
  <c r="J3605" i="23" s="1"/>
  <c r="B3605" i="23"/>
  <c r="N3604" i="23"/>
  <c r="M3604" i="23"/>
  <c r="L3604" i="23"/>
  <c r="I3604" i="23"/>
  <c r="J3604" i="23" s="1"/>
  <c r="B3604" i="23"/>
  <c r="N3603" i="23"/>
  <c r="M3603" i="23"/>
  <c r="L3603" i="23"/>
  <c r="I3603" i="23"/>
  <c r="J3603" i="23" s="1"/>
  <c r="B3603" i="23"/>
  <c r="N3602" i="23"/>
  <c r="M3602" i="23"/>
  <c r="L3602" i="23"/>
  <c r="I3602" i="23"/>
  <c r="J3602" i="23" s="1"/>
  <c r="B3602" i="23"/>
  <c r="N3601" i="23"/>
  <c r="M3601" i="23"/>
  <c r="L3601" i="23"/>
  <c r="I3601" i="23"/>
  <c r="J3601" i="23" s="1"/>
  <c r="B3601" i="23"/>
  <c r="N3600" i="23"/>
  <c r="M3600" i="23"/>
  <c r="L3600" i="23"/>
  <c r="I3600" i="23"/>
  <c r="J3600" i="23" s="1"/>
  <c r="B3600" i="23"/>
  <c r="N3599" i="23"/>
  <c r="M3599" i="23"/>
  <c r="L3599" i="23"/>
  <c r="I3599" i="23"/>
  <c r="J3599" i="23" s="1"/>
  <c r="B3599" i="23"/>
  <c r="N3598" i="23"/>
  <c r="M3598" i="23"/>
  <c r="L3598" i="23"/>
  <c r="I3598" i="23"/>
  <c r="J3598" i="23" s="1"/>
  <c r="B3598" i="23"/>
  <c r="N3597" i="23"/>
  <c r="M3597" i="23"/>
  <c r="L3597" i="23"/>
  <c r="I3597" i="23"/>
  <c r="J3597" i="23" s="1"/>
  <c r="B3597" i="23"/>
  <c r="N3596" i="23"/>
  <c r="M3596" i="23"/>
  <c r="L3596" i="23"/>
  <c r="I3596" i="23"/>
  <c r="J3596" i="23" s="1"/>
  <c r="B3596" i="23"/>
  <c r="N3595" i="23"/>
  <c r="M3595" i="23"/>
  <c r="L3595" i="23"/>
  <c r="I3595" i="23"/>
  <c r="J3595" i="23" s="1"/>
  <c r="B3595" i="23"/>
  <c r="N3594" i="23"/>
  <c r="M3594" i="23"/>
  <c r="L3594" i="23"/>
  <c r="I3594" i="23"/>
  <c r="J3594" i="23" s="1"/>
  <c r="B3594" i="23"/>
  <c r="N3593" i="23"/>
  <c r="M3593" i="23"/>
  <c r="L3593" i="23"/>
  <c r="I3593" i="23"/>
  <c r="J3593" i="23" s="1"/>
  <c r="B3593" i="23"/>
  <c r="N3592" i="23"/>
  <c r="M3592" i="23"/>
  <c r="L3592" i="23"/>
  <c r="I3592" i="23"/>
  <c r="J3592" i="23" s="1"/>
  <c r="B3592" i="23"/>
  <c r="N3591" i="23"/>
  <c r="M3591" i="23"/>
  <c r="L3591" i="23"/>
  <c r="I3591" i="23"/>
  <c r="J3591" i="23" s="1"/>
  <c r="B3591" i="23"/>
  <c r="N3590" i="23"/>
  <c r="M3590" i="23"/>
  <c r="L3590" i="23"/>
  <c r="I3590" i="23"/>
  <c r="J3590" i="23" s="1"/>
  <c r="B3590" i="23"/>
  <c r="N3589" i="23"/>
  <c r="M3589" i="23"/>
  <c r="L3589" i="23"/>
  <c r="I3589" i="23"/>
  <c r="J3589" i="23" s="1"/>
  <c r="B3589" i="23"/>
  <c r="N3588" i="23"/>
  <c r="M3588" i="23"/>
  <c r="L3588" i="23"/>
  <c r="I3588" i="23"/>
  <c r="J3588" i="23" s="1"/>
  <c r="B3588" i="23"/>
  <c r="N3587" i="23"/>
  <c r="M3587" i="23"/>
  <c r="L3587" i="23"/>
  <c r="I3587" i="23"/>
  <c r="J3587" i="23" s="1"/>
  <c r="B3587" i="23"/>
  <c r="N3586" i="23"/>
  <c r="M3586" i="23"/>
  <c r="L3586" i="23"/>
  <c r="I3586" i="23"/>
  <c r="J3586" i="23" s="1"/>
  <c r="B3586" i="23"/>
  <c r="N3585" i="23"/>
  <c r="M3585" i="23"/>
  <c r="L3585" i="23"/>
  <c r="I3585" i="23"/>
  <c r="J3585" i="23" s="1"/>
  <c r="B3585" i="23"/>
  <c r="N3584" i="23"/>
  <c r="M3584" i="23"/>
  <c r="L3584" i="23"/>
  <c r="I3584" i="23"/>
  <c r="J3584" i="23" s="1"/>
  <c r="B3584" i="23"/>
  <c r="N3583" i="23"/>
  <c r="M3583" i="23"/>
  <c r="L3583" i="23"/>
  <c r="I3583" i="23"/>
  <c r="J3583" i="23" s="1"/>
  <c r="B3583" i="23"/>
  <c r="N3582" i="23"/>
  <c r="M3582" i="23"/>
  <c r="L3582" i="23"/>
  <c r="I3582" i="23"/>
  <c r="J3582" i="23" s="1"/>
  <c r="B3582" i="23"/>
  <c r="N3581" i="23"/>
  <c r="M3581" i="23"/>
  <c r="L3581" i="23"/>
  <c r="I3581" i="23"/>
  <c r="J3581" i="23" s="1"/>
  <c r="B3581" i="23"/>
  <c r="N3580" i="23"/>
  <c r="M3580" i="23"/>
  <c r="L3580" i="23"/>
  <c r="I3580" i="23"/>
  <c r="J3580" i="23" s="1"/>
  <c r="B3580" i="23"/>
  <c r="N3579" i="23"/>
  <c r="M3579" i="23"/>
  <c r="L3579" i="23"/>
  <c r="I3579" i="23"/>
  <c r="J3579" i="23" s="1"/>
  <c r="B3579" i="23"/>
  <c r="N3578" i="23"/>
  <c r="M3578" i="23"/>
  <c r="L3578" i="23"/>
  <c r="I3578" i="23"/>
  <c r="J3578" i="23" s="1"/>
  <c r="B3578" i="23"/>
  <c r="N3577" i="23"/>
  <c r="M3577" i="23"/>
  <c r="L3577" i="23"/>
  <c r="I3577" i="23"/>
  <c r="J3577" i="23" s="1"/>
  <c r="B3577" i="23"/>
  <c r="N3576" i="23"/>
  <c r="M3576" i="23"/>
  <c r="L3576" i="23"/>
  <c r="I3576" i="23"/>
  <c r="J3576" i="23" s="1"/>
  <c r="B3576" i="23"/>
  <c r="N3575" i="23"/>
  <c r="M3575" i="23"/>
  <c r="L3575" i="23"/>
  <c r="I3575" i="23"/>
  <c r="J3575" i="23" s="1"/>
  <c r="B3575" i="23"/>
  <c r="N3574" i="23"/>
  <c r="M3574" i="23"/>
  <c r="L3574" i="23"/>
  <c r="I3574" i="23"/>
  <c r="J3574" i="23" s="1"/>
  <c r="B3574" i="23"/>
  <c r="N3573" i="23"/>
  <c r="M3573" i="23"/>
  <c r="L3573" i="23"/>
  <c r="I3573" i="23"/>
  <c r="J3573" i="23" s="1"/>
  <c r="B3573" i="23"/>
  <c r="N3572" i="23"/>
  <c r="M3572" i="23"/>
  <c r="L3572" i="23"/>
  <c r="I3572" i="23"/>
  <c r="J3572" i="23" s="1"/>
  <c r="B3572" i="23"/>
  <c r="N3571" i="23"/>
  <c r="M3571" i="23"/>
  <c r="L3571" i="23"/>
  <c r="I3571" i="23"/>
  <c r="J3571" i="23" s="1"/>
  <c r="B3571" i="23"/>
  <c r="N3570" i="23"/>
  <c r="M3570" i="23"/>
  <c r="L3570" i="23"/>
  <c r="I3570" i="23"/>
  <c r="J3570" i="23" s="1"/>
  <c r="B3570" i="23"/>
  <c r="N3569" i="23"/>
  <c r="M3569" i="23"/>
  <c r="L3569" i="23"/>
  <c r="I3569" i="23"/>
  <c r="J3569" i="23" s="1"/>
  <c r="B3569" i="23"/>
  <c r="N3568" i="23"/>
  <c r="M3568" i="23"/>
  <c r="L3568" i="23"/>
  <c r="I3568" i="23"/>
  <c r="J3568" i="23" s="1"/>
  <c r="B3568" i="23"/>
  <c r="N3567" i="23"/>
  <c r="M3567" i="23"/>
  <c r="L3567" i="23"/>
  <c r="I3567" i="23"/>
  <c r="J3567" i="23" s="1"/>
  <c r="B3567" i="23"/>
  <c r="N3566" i="23"/>
  <c r="M3566" i="23"/>
  <c r="L3566" i="23"/>
  <c r="I3566" i="23"/>
  <c r="J3566" i="23" s="1"/>
  <c r="B3566" i="23"/>
  <c r="N3565" i="23"/>
  <c r="M3565" i="23"/>
  <c r="L3565" i="23"/>
  <c r="I3565" i="23"/>
  <c r="J3565" i="23" s="1"/>
  <c r="B3565" i="23"/>
  <c r="N3564" i="23"/>
  <c r="M3564" i="23"/>
  <c r="L3564" i="23"/>
  <c r="I3564" i="23"/>
  <c r="J3564" i="23" s="1"/>
  <c r="B3564" i="23"/>
  <c r="N3563" i="23"/>
  <c r="M3563" i="23"/>
  <c r="L3563" i="23"/>
  <c r="I3563" i="23"/>
  <c r="J3563" i="23" s="1"/>
  <c r="B3563" i="23"/>
  <c r="N3562" i="23"/>
  <c r="M3562" i="23"/>
  <c r="L3562" i="23"/>
  <c r="I3562" i="23"/>
  <c r="J3562" i="23" s="1"/>
  <c r="B3562" i="23"/>
  <c r="N3561" i="23"/>
  <c r="M3561" i="23"/>
  <c r="L3561" i="23"/>
  <c r="I3561" i="23"/>
  <c r="J3561" i="23" s="1"/>
  <c r="B3561" i="23"/>
  <c r="N3560" i="23"/>
  <c r="M3560" i="23"/>
  <c r="L3560" i="23"/>
  <c r="I3560" i="23"/>
  <c r="J3560" i="23" s="1"/>
  <c r="B3560" i="23"/>
  <c r="N3559" i="23"/>
  <c r="M3559" i="23"/>
  <c r="L3559" i="23"/>
  <c r="I3559" i="23"/>
  <c r="J3559" i="23" s="1"/>
  <c r="B3559" i="23"/>
  <c r="N3558" i="23"/>
  <c r="M3558" i="23"/>
  <c r="L3558" i="23"/>
  <c r="I3558" i="23"/>
  <c r="J3558" i="23" s="1"/>
  <c r="B3558" i="23"/>
  <c r="N3557" i="23"/>
  <c r="M3557" i="23"/>
  <c r="L3557" i="23"/>
  <c r="I3557" i="23"/>
  <c r="J3557" i="23" s="1"/>
  <c r="B3557" i="23"/>
  <c r="N3556" i="23"/>
  <c r="M3556" i="23"/>
  <c r="L3556" i="23"/>
  <c r="I3556" i="23"/>
  <c r="J3556" i="23" s="1"/>
  <c r="B3556" i="23"/>
  <c r="N3555" i="23"/>
  <c r="M3555" i="23"/>
  <c r="L3555" i="23"/>
  <c r="I3555" i="23"/>
  <c r="J3555" i="23" s="1"/>
  <c r="B3555" i="23"/>
  <c r="N3554" i="23"/>
  <c r="M3554" i="23"/>
  <c r="L3554" i="23"/>
  <c r="I3554" i="23"/>
  <c r="J3554" i="23" s="1"/>
  <c r="B3554" i="23"/>
  <c r="N3553" i="23"/>
  <c r="M3553" i="23"/>
  <c r="L3553" i="23"/>
  <c r="I3553" i="23"/>
  <c r="J3553" i="23" s="1"/>
  <c r="B3553" i="23"/>
  <c r="N3552" i="23"/>
  <c r="M3552" i="23"/>
  <c r="L3552" i="23"/>
  <c r="I3552" i="23"/>
  <c r="J3552" i="23" s="1"/>
  <c r="B3552" i="23"/>
  <c r="N3551" i="23"/>
  <c r="M3551" i="23"/>
  <c r="L3551" i="23"/>
  <c r="I3551" i="23"/>
  <c r="J3551" i="23" s="1"/>
  <c r="B3551" i="23"/>
  <c r="N3550" i="23"/>
  <c r="M3550" i="23"/>
  <c r="L3550" i="23"/>
  <c r="I3550" i="23"/>
  <c r="J3550" i="23" s="1"/>
  <c r="B3550" i="23"/>
  <c r="N3549" i="23"/>
  <c r="M3549" i="23"/>
  <c r="L3549" i="23"/>
  <c r="I3549" i="23"/>
  <c r="J3549" i="23" s="1"/>
  <c r="B3549" i="23"/>
  <c r="N3548" i="23"/>
  <c r="M3548" i="23"/>
  <c r="L3548" i="23"/>
  <c r="I3548" i="23"/>
  <c r="J3548" i="23" s="1"/>
  <c r="B3548" i="23"/>
  <c r="N3547" i="23"/>
  <c r="M3547" i="23"/>
  <c r="L3547" i="23"/>
  <c r="I3547" i="23"/>
  <c r="J3547" i="23" s="1"/>
  <c r="B3547" i="23"/>
  <c r="N3546" i="23"/>
  <c r="M3546" i="23"/>
  <c r="L3546" i="23"/>
  <c r="I3546" i="23"/>
  <c r="J3546" i="23" s="1"/>
  <c r="B3546" i="23"/>
  <c r="N3545" i="23"/>
  <c r="M3545" i="23"/>
  <c r="L3545" i="23"/>
  <c r="I3545" i="23"/>
  <c r="J3545" i="23" s="1"/>
  <c r="B3545" i="23"/>
  <c r="N3544" i="23"/>
  <c r="M3544" i="23"/>
  <c r="L3544" i="23"/>
  <c r="I3544" i="23"/>
  <c r="J3544" i="23" s="1"/>
  <c r="B3544" i="23"/>
  <c r="N3543" i="23"/>
  <c r="M3543" i="23"/>
  <c r="L3543" i="23"/>
  <c r="I3543" i="23"/>
  <c r="J3543" i="23" s="1"/>
  <c r="B3543" i="23"/>
  <c r="N3542" i="23"/>
  <c r="M3542" i="23"/>
  <c r="L3542" i="23"/>
  <c r="I3542" i="23"/>
  <c r="J3542" i="23" s="1"/>
  <c r="B3542" i="23"/>
  <c r="N3541" i="23"/>
  <c r="M3541" i="23"/>
  <c r="L3541" i="23"/>
  <c r="I3541" i="23"/>
  <c r="J3541" i="23" s="1"/>
  <c r="B3541" i="23"/>
  <c r="N3540" i="23"/>
  <c r="M3540" i="23"/>
  <c r="L3540" i="23"/>
  <c r="I3540" i="23"/>
  <c r="J3540" i="23" s="1"/>
  <c r="B3540" i="23"/>
  <c r="N3539" i="23"/>
  <c r="M3539" i="23"/>
  <c r="L3539" i="23"/>
  <c r="I3539" i="23"/>
  <c r="J3539" i="23" s="1"/>
  <c r="B3539" i="23"/>
  <c r="N3538" i="23"/>
  <c r="M3538" i="23"/>
  <c r="L3538" i="23"/>
  <c r="I3538" i="23"/>
  <c r="J3538" i="23" s="1"/>
  <c r="B3538" i="23"/>
  <c r="N3537" i="23"/>
  <c r="M3537" i="23"/>
  <c r="L3537" i="23"/>
  <c r="I3537" i="23"/>
  <c r="J3537" i="23" s="1"/>
  <c r="B3537" i="23"/>
  <c r="N3536" i="23"/>
  <c r="M3536" i="23"/>
  <c r="L3536" i="23"/>
  <c r="I3536" i="23"/>
  <c r="J3536" i="23" s="1"/>
  <c r="B3536" i="23"/>
  <c r="N3535" i="23"/>
  <c r="M3535" i="23"/>
  <c r="L3535" i="23"/>
  <c r="I3535" i="23"/>
  <c r="J3535" i="23" s="1"/>
  <c r="B3535" i="23"/>
  <c r="N3534" i="23"/>
  <c r="M3534" i="23"/>
  <c r="L3534" i="23"/>
  <c r="I3534" i="23"/>
  <c r="J3534" i="23" s="1"/>
  <c r="B3534" i="23"/>
  <c r="N3533" i="23"/>
  <c r="M3533" i="23"/>
  <c r="L3533" i="23"/>
  <c r="I3533" i="23"/>
  <c r="J3533" i="23" s="1"/>
  <c r="B3533" i="23"/>
  <c r="N3532" i="23"/>
  <c r="M3532" i="23"/>
  <c r="L3532" i="23"/>
  <c r="I3532" i="23"/>
  <c r="J3532" i="23" s="1"/>
  <c r="B3532" i="23"/>
  <c r="N3531" i="23"/>
  <c r="M3531" i="23"/>
  <c r="L3531" i="23"/>
  <c r="I3531" i="23"/>
  <c r="J3531" i="23" s="1"/>
  <c r="B3531" i="23"/>
  <c r="N3530" i="23"/>
  <c r="M3530" i="23"/>
  <c r="L3530" i="23"/>
  <c r="I3530" i="23"/>
  <c r="J3530" i="23" s="1"/>
  <c r="B3530" i="23"/>
  <c r="N3529" i="23"/>
  <c r="M3529" i="23"/>
  <c r="L3529" i="23"/>
  <c r="I3529" i="23"/>
  <c r="J3529" i="23" s="1"/>
  <c r="B3529" i="23"/>
  <c r="N3528" i="23"/>
  <c r="M3528" i="23"/>
  <c r="L3528" i="23"/>
  <c r="I3528" i="23"/>
  <c r="J3528" i="23" s="1"/>
  <c r="B3528" i="23"/>
  <c r="N3527" i="23"/>
  <c r="M3527" i="23"/>
  <c r="L3527" i="23"/>
  <c r="I3527" i="23"/>
  <c r="J3527" i="23" s="1"/>
  <c r="B3527" i="23"/>
  <c r="N3526" i="23"/>
  <c r="M3526" i="23"/>
  <c r="L3526" i="23"/>
  <c r="I3526" i="23"/>
  <c r="J3526" i="23" s="1"/>
  <c r="B3526" i="23"/>
  <c r="N3525" i="23"/>
  <c r="M3525" i="23"/>
  <c r="L3525" i="23"/>
  <c r="I3525" i="23"/>
  <c r="J3525" i="23" s="1"/>
  <c r="B3525" i="23"/>
  <c r="N3524" i="23"/>
  <c r="M3524" i="23"/>
  <c r="L3524" i="23"/>
  <c r="I3524" i="23"/>
  <c r="J3524" i="23" s="1"/>
  <c r="B3524" i="23"/>
  <c r="N3523" i="23"/>
  <c r="M3523" i="23"/>
  <c r="L3523" i="23"/>
  <c r="I3523" i="23"/>
  <c r="J3523" i="23" s="1"/>
  <c r="B3523" i="23"/>
  <c r="N3522" i="23"/>
  <c r="M3522" i="23"/>
  <c r="L3522" i="23"/>
  <c r="I3522" i="23"/>
  <c r="J3522" i="23" s="1"/>
  <c r="B3522" i="23"/>
  <c r="N3521" i="23"/>
  <c r="M3521" i="23"/>
  <c r="L3521" i="23"/>
  <c r="I3521" i="23"/>
  <c r="J3521" i="23" s="1"/>
  <c r="B3521" i="23"/>
  <c r="N3520" i="23"/>
  <c r="M3520" i="23"/>
  <c r="L3520" i="23"/>
  <c r="I3520" i="23"/>
  <c r="J3520" i="23" s="1"/>
  <c r="B3520" i="23"/>
  <c r="N3519" i="23"/>
  <c r="M3519" i="23"/>
  <c r="L3519" i="23"/>
  <c r="I3519" i="23"/>
  <c r="J3519" i="23" s="1"/>
  <c r="B3519" i="23"/>
  <c r="N3518" i="23"/>
  <c r="M3518" i="23"/>
  <c r="L3518" i="23"/>
  <c r="I3518" i="23"/>
  <c r="J3518" i="23" s="1"/>
  <c r="B3518" i="23"/>
  <c r="N3517" i="23"/>
  <c r="M3517" i="23"/>
  <c r="L3517" i="23"/>
  <c r="I3517" i="23"/>
  <c r="J3517" i="23" s="1"/>
  <c r="B3517" i="23"/>
  <c r="N3516" i="23"/>
  <c r="M3516" i="23"/>
  <c r="L3516" i="23"/>
  <c r="I3516" i="23"/>
  <c r="J3516" i="23" s="1"/>
  <c r="B3516" i="23"/>
  <c r="N3515" i="23"/>
  <c r="M3515" i="23"/>
  <c r="L3515" i="23"/>
  <c r="I3515" i="23"/>
  <c r="J3515" i="23" s="1"/>
  <c r="B3515" i="23"/>
  <c r="N3514" i="23"/>
  <c r="M3514" i="23"/>
  <c r="L3514" i="23"/>
  <c r="I3514" i="23"/>
  <c r="J3514" i="23" s="1"/>
  <c r="B3514" i="23"/>
  <c r="N3513" i="23"/>
  <c r="M3513" i="23"/>
  <c r="L3513" i="23"/>
  <c r="I3513" i="23"/>
  <c r="J3513" i="23" s="1"/>
  <c r="B3513" i="23"/>
  <c r="N3512" i="23"/>
  <c r="M3512" i="23"/>
  <c r="L3512" i="23"/>
  <c r="I3512" i="23"/>
  <c r="J3512" i="23" s="1"/>
  <c r="B3512" i="23"/>
  <c r="N3511" i="23"/>
  <c r="M3511" i="23"/>
  <c r="L3511" i="23"/>
  <c r="I3511" i="23"/>
  <c r="J3511" i="23" s="1"/>
  <c r="B3511" i="23"/>
  <c r="N3510" i="23"/>
  <c r="M3510" i="23"/>
  <c r="L3510" i="23"/>
  <c r="I3510" i="23"/>
  <c r="J3510" i="23" s="1"/>
  <c r="B3510" i="23"/>
  <c r="N3509" i="23"/>
  <c r="M3509" i="23"/>
  <c r="L3509" i="23"/>
  <c r="I3509" i="23"/>
  <c r="J3509" i="23" s="1"/>
  <c r="B3509" i="23"/>
  <c r="N3508" i="23"/>
  <c r="M3508" i="23"/>
  <c r="L3508" i="23"/>
  <c r="I3508" i="23"/>
  <c r="J3508" i="23" s="1"/>
  <c r="B3508" i="23"/>
  <c r="N3507" i="23"/>
  <c r="M3507" i="23"/>
  <c r="L3507" i="23"/>
  <c r="I3507" i="23"/>
  <c r="J3507" i="23" s="1"/>
  <c r="B3507" i="23"/>
  <c r="N3506" i="23"/>
  <c r="M3506" i="23"/>
  <c r="L3506" i="23"/>
  <c r="I3506" i="23"/>
  <c r="J3506" i="23" s="1"/>
  <c r="B3506" i="23"/>
  <c r="N3505" i="23"/>
  <c r="M3505" i="23"/>
  <c r="L3505" i="23"/>
  <c r="I3505" i="23"/>
  <c r="J3505" i="23" s="1"/>
  <c r="B3505" i="23"/>
  <c r="N3504" i="23"/>
  <c r="M3504" i="23"/>
  <c r="L3504" i="23"/>
  <c r="I3504" i="23"/>
  <c r="J3504" i="23" s="1"/>
  <c r="B3504" i="23"/>
  <c r="N3503" i="23"/>
  <c r="M3503" i="23"/>
  <c r="L3503" i="23"/>
  <c r="I3503" i="23"/>
  <c r="J3503" i="23" s="1"/>
  <c r="B3503" i="23"/>
  <c r="N3502" i="23"/>
  <c r="M3502" i="23"/>
  <c r="L3502" i="23"/>
  <c r="I3502" i="23"/>
  <c r="J3502" i="23" s="1"/>
  <c r="B3502" i="23"/>
  <c r="N3501" i="23"/>
  <c r="M3501" i="23"/>
  <c r="L3501" i="23"/>
  <c r="I3501" i="23"/>
  <c r="J3501" i="23" s="1"/>
  <c r="B3501" i="23"/>
  <c r="N3500" i="23"/>
  <c r="M3500" i="23"/>
  <c r="L3500" i="23"/>
  <c r="I3500" i="23"/>
  <c r="J3500" i="23" s="1"/>
  <c r="B3500" i="23"/>
  <c r="N3499" i="23"/>
  <c r="M3499" i="23"/>
  <c r="L3499" i="23"/>
  <c r="I3499" i="23"/>
  <c r="J3499" i="23" s="1"/>
  <c r="B3499" i="23"/>
  <c r="N3498" i="23"/>
  <c r="M3498" i="23"/>
  <c r="L3498" i="23"/>
  <c r="I3498" i="23"/>
  <c r="J3498" i="23" s="1"/>
  <c r="B3498" i="23"/>
  <c r="N3497" i="23"/>
  <c r="M3497" i="23"/>
  <c r="L3497" i="23"/>
  <c r="I3497" i="23"/>
  <c r="J3497" i="23" s="1"/>
  <c r="B3497" i="23"/>
  <c r="N3496" i="23"/>
  <c r="M3496" i="23"/>
  <c r="L3496" i="23"/>
  <c r="I3496" i="23"/>
  <c r="J3496" i="23" s="1"/>
  <c r="B3496" i="23"/>
  <c r="N3495" i="23"/>
  <c r="M3495" i="23"/>
  <c r="L3495" i="23"/>
  <c r="I3495" i="23"/>
  <c r="J3495" i="23" s="1"/>
  <c r="B3495" i="23"/>
  <c r="N3494" i="23"/>
  <c r="M3494" i="23"/>
  <c r="L3494" i="23"/>
  <c r="I3494" i="23"/>
  <c r="J3494" i="23" s="1"/>
  <c r="B3494" i="23"/>
  <c r="N3493" i="23"/>
  <c r="M3493" i="23"/>
  <c r="L3493" i="23"/>
  <c r="I3493" i="23"/>
  <c r="J3493" i="23" s="1"/>
  <c r="B3493" i="23"/>
  <c r="N3492" i="23"/>
  <c r="M3492" i="23"/>
  <c r="L3492" i="23"/>
  <c r="I3492" i="23"/>
  <c r="J3492" i="23" s="1"/>
  <c r="B3492" i="23"/>
  <c r="N3491" i="23"/>
  <c r="M3491" i="23"/>
  <c r="L3491" i="23"/>
  <c r="I3491" i="23"/>
  <c r="J3491" i="23" s="1"/>
  <c r="B3491" i="23"/>
  <c r="N3490" i="23"/>
  <c r="M3490" i="23"/>
  <c r="L3490" i="23"/>
  <c r="I3490" i="23"/>
  <c r="J3490" i="23" s="1"/>
  <c r="B3490" i="23"/>
  <c r="N3489" i="23"/>
  <c r="M3489" i="23"/>
  <c r="L3489" i="23"/>
  <c r="I3489" i="23"/>
  <c r="J3489" i="23" s="1"/>
  <c r="B3489" i="23"/>
  <c r="N3488" i="23"/>
  <c r="M3488" i="23"/>
  <c r="L3488" i="23"/>
  <c r="I3488" i="23"/>
  <c r="J3488" i="23" s="1"/>
  <c r="B3488" i="23"/>
  <c r="N3487" i="23"/>
  <c r="M3487" i="23"/>
  <c r="L3487" i="23"/>
  <c r="I3487" i="23"/>
  <c r="J3487" i="23" s="1"/>
  <c r="B3487" i="23"/>
  <c r="N3486" i="23"/>
  <c r="M3486" i="23"/>
  <c r="L3486" i="23"/>
  <c r="I3486" i="23"/>
  <c r="J3486" i="23" s="1"/>
  <c r="B3486" i="23"/>
  <c r="N3485" i="23"/>
  <c r="M3485" i="23"/>
  <c r="L3485" i="23"/>
  <c r="I3485" i="23"/>
  <c r="J3485" i="23" s="1"/>
  <c r="B3485" i="23"/>
  <c r="N3484" i="23"/>
  <c r="M3484" i="23"/>
  <c r="L3484" i="23"/>
  <c r="I3484" i="23"/>
  <c r="J3484" i="23" s="1"/>
  <c r="B3484" i="23"/>
  <c r="N3483" i="23"/>
  <c r="M3483" i="23"/>
  <c r="L3483" i="23"/>
  <c r="I3483" i="23"/>
  <c r="J3483" i="23" s="1"/>
  <c r="B3483" i="23"/>
  <c r="N3482" i="23"/>
  <c r="M3482" i="23"/>
  <c r="L3482" i="23"/>
  <c r="I3482" i="23"/>
  <c r="J3482" i="23" s="1"/>
  <c r="B3482" i="23"/>
  <c r="N3481" i="23"/>
  <c r="M3481" i="23"/>
  <c r="L3481" i="23"/>
  <c r="I3481" i="23"/>
  <c r="J3481" i="23" s="1"/>
  <c r="B3481" i="23"/>
  <c r="N3480" i="23"/>
  <c r="M3480" i="23"/>
  <c r="L3480" i="23"/>
  <c r="I3480" i="23"/>
  <c r="J3480" i="23" s="1"/>
  <c r="B3480" i="23"/>
  <c r="N3479" i="23"/>
  <c r="M3479" i="23"/>
  <c r="L3479" i="23"/>
  <c r="I3479" i="23"/>
  <c r="J3479" i="23" s="1"/>
  <c r="B3479" i="23"/>
  <c r="N3478" i="23"/>
  <c r="M3478" i="23"/>
  <c r="L3478" i="23"/>
  <c r="I3478" i="23"/>
  <c r="J3478" i="23" s="1"/>
  <c r="B3478" i="23"/>
  <c r="N3477" i="23"/>
  <c r="M3477" i="23"/>
  <c r="L3477" i="23"/>
  <c r="I3477" i="23"/>
  <c r="J3477" i="23" s="1"/>
  <c r="B3477" i="23"/>
  <c r="N3476" i="23"/>
  <c r="M3476" i="23"/>
  <c r="L3476" i="23"/>
  <c r="I3476" i="23"/>
  <c r="J3476" i="23" s="1"/>
  <c r="B3476" i="23"/>
  <c r="N3475" i="23"/>
  <c r="M3475" i="23"/>
  <c r="L3475" i="23"/>
  <c r="I3475" i="23"/>
  <c r="J3475" i="23" s="1"/>
  <c r="B3475" i="23"/>
  <c r="N3474" i="23"/>
  <c r="M3474" i="23"/>
  <c r="L3474" i="23"/>
  <c r="I3474" i="23"/>
  <c r="J3474" i="23" s="1"/>
  <c r="B3474" i="23"/>
  <c r="N3473" i="23"/>
  <c r="M3473" i="23"/>
  <c r="L3473" i="23"/>
  <c r="I3473" i="23"/>
  <c r="J3473" i="23" s="1"/>
  <c r="B3473" i="23"/>
  <c r="N3472" i="23"/>
  <c r="M3472" i="23"/>
  <c r="L3472" i="23"/>
  <c r="I3472" i="23"/>
  <c r="J3472" i="23" s="1"/>
  <c r="B3472" i="23"/>
  <c r="N3471" i="23"/>
  <c r="M3471" i="23"/>
  <c r="L3471" i="23"/>
  <c r="I3471" i="23"/>
  <c r="J3471" i="23" s="1"/>
  <c r="B3471" i="23"/>
  <c r="N3470" i="23"/>
  <c r="M3470" i="23"/>
  <c r="L3470" i="23"/>
  <c r="I3470" i="23"/>
  <c r="J3470" i="23" s="1"/>
  <c r="B3470" i="23"/>
  <c r="N3469" i="23"/>
  <c r="M3469" i="23"/>
  <c r="L3469" i="23"/>
  <c r="I3469" i="23"/>
  <c r="J3469" i="23" s="1"/>
  <c r="B3469" i="23"/>
  <c r="N3468" i="23"/>
  <c r="M3468" i="23"/>
  <c r="L3468" i="23"/>
  <c r="I3468" i="23"/>
  <c r="J3468" i="23" s="1"/>
  <c r="B3468" i="23"/>
  <c r="N3467" i="23"/>
  <c r="M3467" i="23"/>
  <c r="L3467" i="23"/>
  <c r="I3467" i="23"/>
  <c r="J3467" i="23" s="1"/>
  <c r="B3467" i="23"/>
  <c r="N3466" i="23"/>
  <c r="M3466" i="23"/>
  <c r="L3466" i="23"/>
  <c r="I3466" i="23"/>
  <c r="J3466" i="23" s="1"/>
  <c r="B3466" i="23"/>
  <c r="N3465" i="23"/>
  <c r="M3465" i="23"/>
  <c r="L3465" i="23"/>
  <c r="I3465" i="23"/>
  <c r="J3465" i="23" s="1"/>
  <c r="B3465" i="23"/>
  <c r="N3464" i="23"/>
  <c r="M3464" i="23"/>
  <c r="L3464" i="23"/>
  <c r="I3464" i="23"/>
  <c r="J3464" i="23" s="1"/>
  <c r="B3464" i="23"/>
  <c r="N3463" i="23"/>
  <c r="M3463" i="23"/>
  <c r="L3463" i="23"/>
  <c r="I3463" i="23"/>
  <c r="J3463" i="23" s="1"/>
  <c r="B3463" i="23"/>
  <c r="N3462" i="23"/>
  <c r="M3462" i="23"/>
  <c r="L3462" i="23"/>
  <c r="I3462" i="23"/>
  <c r="J3462" i="23" s="1"/>
  <c r="B3462" i="23"/>
  <c r="N3461" i="23"/>
  <c r="M3461" i="23"/>
  <c r="L3461" i="23"/>
  <c r="I3461" i="23"/>
  <c r="J3461" i="23" s="1"/>
  <c r="B3461" i="23"/>
  <c r="N3460" i="23"/>
  <c r="M3460" i="23"/>
  <c r="L3460" i="23"/>
  <c r="I3460" i="23"/>
  <c r="J3460" i="23" s="1"/>
  <c r="B3460" i="23"/>
  <c r="N3459" i="23"/>
  <c r="M3459" i="23"/>
  <c r="L3459" i="23"/>
  <c r="I3459" i="23"/>
  <c r="J3459" i="23" s="1"/>
  <c r="B3459" i="23"/>
  <c r="N3458" i="23"/>
  <c r="M3458" i="23"/>
  <c r="L3458" i="23"/>
  <c r="I3458" i="23"/>
  <c r="J3458" i="23" s="1"/>
  <c r="B3458" i="23"/>
  <c r="N3457" i="23"/>
  <c r="M3457" i="23"/>
  <c r="L3457" i="23"/>
  <c r="I3457" i="23"/>
  <c r="J3457" i="23" s="1"/>
  <c r="B3457" i="23"/>
  <c r="N3456" i="23"/>
  <c r="M3456" i="23"/>
  <c r="L3456" i="23"/>
  <c r="I3456" i="23"/>
  <c r="J3456" i="23" s="1"/>
  <c r="B3456" i="23"/>
  <c r="N3455" i="23"/>
  <c r="M3455" i="23"/>
  <c r="L3455" i="23"/>
  <c r="I3455" i="23"/>
  <c r="J3455" i="23" s="1"/>
  <c r="B3455" i="23"/>
  <c r="N3454" i="23"/>
  <c r="M3454" i="23"/>
  <c r="L3454" i="23"/>
  <c r="I3454" i="23"/>
  <c r="J3454" i="23" s="1"/>
  <c r="B3454" i="23"/>
  <c r="N3453" i="23"/>
  <c r="M3453" i="23"/>
  <c r="L3453" i="23"/>
  <c r="I3453" i="23"/>
  <c r="J3453" i="23" s="1"/>
  <c r="B3453" i="23"/>
  <c r="N3452" i="23"/>
  <c r="M3452" i="23"/>
  <c r="L3452" i="23"/>
  <c r="I3452" i="23"/>
  <c r="J3452" i="23" s="1"/>
  <c r="B3452" i="23"/>
  <c r="N3451" i="23"/>
  <c r="M3451" i="23"/>
  <c r="L3451" i="23"/>
  <c r="I3451" i="23"/>
  <c r="J3451" i="23" s="1"/>
  <c r="B3451" i="23"/>
  <c r="N3450" i="23"/>
  <c r="M3450" i="23"/>
  <c r="L3450" i="23"/>
  <c r="I3450" i="23"/>
  <c r="J3450" i="23" s="1"/>
  <c r="B3450" i="23"/>
  <c r="N3449" i="23"/>
  <c r="M3449" i="23"/>
  <c r="L3449" i="23"/>
  <c r="I3449" i="23"/>
  <c r="J3449" i="23" s="1"/>
  <c r="B3449" i="23"/>
  <c r="N3448" i="23"/>
  <c r="M3448" i="23"/>
  <c r="L3448" i="23"/>
  <c r="I3448" i="23"/>
  <c r="J3448" i="23" s="1"/>
  <c r="B3448" i="23"/>
  <c r="N3447" i="23"/>
  <c r="M3447" i="23"/>
  <c r="L3447" i="23"/>
  <c r="I3447" i="23"/>
  <c r="J3447" i="23" s="1"/>
  <c r="B3447" i="23"/>
  <c r="N3446" i="23"/>
  <c r="M3446" i="23"/>
  <c r="L3446" i="23"/>
  <c r="I3446" i="23"/>
  <c r="J3446" i="23" s="1"/>
  <c r="B3446" i="23"/>
  <c r="N3445" i="23"/>
  <c r="M3445" i="23"/>
  <c r="L3445" i="23"/>
  <c r="I3445" i="23"/>
  <c r="J3445" i="23" s="1"/>
  <c r="B3445" i="23"/>
  <c r="N3444" i="23"/>
  <c r="M3444" i="23"/>
  <c r="L3444" i="23"/>
  <c r="I3444" i="23"/>
  <c r="J3444" i="23" s="1"/>
  <c r="B3444" i="23"/>
  <c r="N3443" i="23"/>
  <c r="M3443" i="23"/>
  <c r="L3443" i="23"/>
  <c r="I3443" i="23"/>
  <c r="J3443" i="23" s="1"/>
  <c r="B3443" i="23"/>
  <c r="N3442" i="23"/>
  <c r="M3442" i="23"/>
  <c r="L3442" i="23"/>
  <c r="I3442" i="23"/>
  <c r="J3442" i="23" s="1"/>
  <c r="B3442" i="23"/>
  <c r="N3441" i="23"/>
  <c r="M3441" i="23"/>
  <c r="L3441" i="23"/>
  <c r="I3441" i="23"/>
  <c r="J3441" i="23" s="1"/>
  <c r="B3441" i="23"/>
  <c r="N3440" i="23"/>
  <c r="M3440" i="23"/>
  <c r="L3440" i="23"/>
  <c r="I3440" i="23"/>
  <c r="J3440" i="23" s="1"/>
  <c r="B3440" i="23"/>
  <c r="N3439" i="23"/>
  <c r="M3439" i="23"/>
  <c r="L3439" i="23"/>
  <c r="I3439" i="23"/>
  <c r="J3439" i="23" s="1"/>
  <c r="B3439" i="23"/>
  <c r="N3438" i="23"/>
  <c r="M3438" i="23"/>
  <c r="L3438" i="23"/>
  <c r="I3438" i="23"/>
  <c r="J3438" i="23" s="1"/>
  <c r="B3438" i="23"/>
  <c r="N3437" i="23"/>
  <c r="M3437" i="23"/>
  <c r="L3437" i="23"/>
  <c r="I3437" i="23"/>
  <c r="J3437" i="23" s="1"/>
  <c r="B3437" i="23"/>
  <c r="N3436" i="23"/>
  <c r="M3436" i="23"/>
  <c r="L3436" i="23"/>
  <c r="I3436" i="23"/>
  <c r="J3436" i="23" s="1"/>
  <c r="B3436" i="23"/>
  <c r="N3435" i="23"/>
  <c r="M3435" i="23"/>
  <c r="L3435" i="23"/>
  <c r="I3435" i="23"/>
  <c r="J3435" i="23" s="1"/>
  <c r="B3435" i="23"/>
  <c r="N3434" i="23"/>
  <c r="M3434" i="23"/>
  <c r="L3434" i="23"/>
  <c r="I3434" i="23"/>
  <c r="J3434" i="23" s="1"/>
  <c r="B3434" i="23"/>
  <c r="N3433" i="23"/>
  <c r="M3433" i="23"/>
  <c r="L3433" i="23"/>
  <c r="I3433" i="23"/>
  <c r="J3433" i="23" s="1"/>
  <c r="B3433" i="23"/>
  <c r="N3432" i="23"/>
  <c r="M3432" i="23"/>
  <c r="L3432" i="23"/>
  <c r="I3432" i="23"/>
  <c r="J3432" i="23" s="1"/>
  <c r="B3432" i="23"/>
  <c r="N3431" i="23"/>
  <c r="M3431" i="23"/>
  <c r="L3431" i="23"/>
  <c r="I3431" i="23"/>
  <c r="J3431" i="23" s="1"/>
  <c r="B3431" i="23"/>
  <c r="N3430" i="23"/>
  <c r="M3430" i="23"/>
  <c r="L3430" i="23"/>
  <c r="I3430" i="23"/>
  <c r="J3430" i="23" s="1"/>
  <c r="B3430" i="23"/>
  <c r="N3429" i="23"/>
  <c r="M3429" i="23"/>
  <c r="L3429" i="23"/>
  <c r="I3429" i="23"/>
  <c r="J3429" i="23" s="1"/>
  <c r="B3429" i="23"/>
  <c r="N3428" i="23"/>
  <c r="M3428" i="23"/>
  <c r="L3428" i="23"/>
  <c r="I3428" i="23"/>
  <c r="J3428" i="23" s="1"/>
  <c r="B3428" i="23"/>
  <c r="N3427" i="23"/>
  <c r="M3427" i="23"/>
  <c r="L3427" i="23"/>
  <c r="I3427" i="23"/>
  <c r="J3427" i="23" s="1"/>
  <c r="B3427" i="23"/>
  <c r="N3426" i="23"/>
  <c r="M3426" i="23"/>
  <c r="L3426" i="23"/>
  <c r="I3426" i="23"/>
  <c r="J3426" i="23" s="1"/>
  <c r="B3426" i="23"/>
  <c r="N3425" i="23"/>
  <c r="M3425" i="23"/>
  <c r="L3425" i="23"/>
  <c r="I3425" i="23"/>
  <c r="J3425" i="23" s="1"/>
  <c r="B3425" i="23"/>
  <c r="N3424" i="23"/>
  <c r="M3424" i="23"/>
  <c r="L3424" i="23"/>
  <c r="I3424" i="23"/>
  <c r="J3424" i="23" s="1"/>
  <c r="B3424" i="23"/>
  <c r="N3423" i="23"/>
  <c r="M3423" i="23"/>
  <c r="L3423" i="23"/>
  <c r="I3423" i="23"/>
  <c r="J3423" i="23" s="1"/>
  <c r="B3423" i="23"/>
  <c r="N3422" i="23"/>
  <c r="M3422" i="23"/>
  <c r="L3422" i="23"/>
  <c r="I3422" i="23"/>
  <c r="J3422" i="23" s="1"/>
  <c r="B3422" i="23"/>
  <c r="N3421" i="23"/>
  <c r="M3421" i="23"/>
  <c r="L3421" i="23"/>
  <c r="I3421" i="23"/>
  <c r="J3421" i="23" s="1"/>
  <c r="B3421" i="23"/>
  <c r="N3420" i="23"/>
  <c r="M3420" i="23"/>
  <c r="L3420" i="23"/>
  <c r="I3420" i="23"/>
  <c r="J3420" i="23" s="1"/>
  <c r="B3420" i="23"/>
  <c r="N3419" i="23"/>
  <c r="M3419" i="23"/>
  <c r="L3419" i="23"/>
  <c r="I3419" i="23"/>
  <c r="J3419" i="23" s="1"/>
  <c r="B3419" i="23"/>
  <c r="N3418" i="23"/>
  <c r="M3418" i="23"/>
  <c r="L3418" i="23"/>
  <c r="I3418" i="23"/>
  <c r="J3418" i="23" s="1"/>
  <c r="B3418" i="23"/>
  <c r="N3417" i="23"/>
  <c r="M3417" i="23"/>
  <c r="L3417" i="23"/>
  <c r="I3417" i="23"/>
  <c r="J3417" i="23" s="1"/>
  <c r="B3417" i="23"/>
  <c r="N3416" i="23"/>
  <c r="M3416" i="23"/>
  <c r="L3416" i="23"/>
  <c r="I3416" i="23"/>
  <c r="J3416" i="23" s="1"/>
  <c r="B3416" i="23"/>
  <c r="N3415" i="23"/>
  <c r="M3415" i="23"/>
  <c r="L3415" i="23"/>
  <c r="I3415" i="23"/>
  <c r="J3415" i="23" s="1"/>
  <c r="B3415" i="23"/>
  <c r="N3414" i="23"/>
  <c r="M3414" i="23"/>
  <c r="L3414" i="23"/>
  <c r="I3414" i="23"/>
  <c r="J3414" i="23" s="1"/>
  <c r="B3414" i="23"/>
  <c r="N3413" i="23"/>
  <c r="M3413" i="23"/>
  <c r="L3413" i="23"/>
  <c r="I3413" i="23"/>
  <c r="J3413" i="23" s="1"/>
  <c r="B3413" i="23"/>
  <c r="N3412" i="23"/>
  <c r="M3412" i="23"/>
  <c r="L3412" i="23"/>
  <c r="I3412" i="23"/>
  <c r="J3412" i="23" s="1"/>
  <c r="B3412" i="23"/>
  <c r="N3411" i="23"/>
  <c r="M3411" i="23"/>
  <c r="L3411" i="23"/>
  <c r="I3411" i="23"/>
  <c r="J3411" i="23" s="1"/>
  <c r="B3411" i="23"/>
  <c r="N3410" i="23"/>
  <c r="M3410" i="23"/>
  <c r="L3410" i="23"/>
  <c r="I3410" i="23"/>
  <c r="J3410" i="23" s="1"/>
  <c r="B3410" i="23"/>
  <c r="N3409" i="23"/>
  <c r="M3409" i="23"/>
  <c r="L3409" i="23"/>
  <c r="I3409" i="23"/>
  <c r="J3409" i="23" s="1"/>
  <c r="B3409" i="23"/>
  <c r="N3408" i="23"/>
  <c r="M3408" i="23"/>
  <c r="L3408" i="23"/>
  <c r="I3408" i="23"/>
  <c r="J3408" i="23" s="1"/>
  <c r="B3408" i="23"/>
  <c r="N3407" i="23"/>
  <c r="M3407" i="23"/>
  <c r="L3407" i="23"/>
  <c r="I3407" i="23"/>
  <c r="J3407" i="23" s="1"/>
  <c r="B3407" i="23"/>
  <c r="N3406" i="23"/>
  <c r="M3406" i="23"/>
  <c r="L3406" i="23"/>
  <c r="I3406" i="23"/>
  <c r="J3406" i="23" s="1"/>
  <c r="B3406" i="23"/>
  <c r="N3405" i="23"/>
  <c r="M3405" i="23"/>
  <c r="L3405" i="23"/>
  <c r="I3405" i="23"/>
  <c r="J3405" i="23" s="1"/>
  <c r="B3405" i="23"/>
  <c r="N3404" i="23"/>
  <c r="M3404" i="23"/>
  <c r="L3404" i="23"/>
  <c r="I3404" i="23"/>
  <c r="J3404" i="23" s="1"/>
  <c r="B3404" i="23"/>
  <c r="N3403" i="23"/>
  <c r="M3403" i="23"/>
  <c r="L3403" i="23"/>
  <c r="I3403" i="23"/>
  <c r="J3403" i="23" s="1"/>
  <c r="B3403" i="23"/>
  <c r="N3402" i="23"/>
  <c r="M3402" i="23"/>
  <c r="L3402" i="23"/>
  <c r="I3402" i="23"/>
  <c r="J3402" i="23" s="1"/>
  <c r="B3402" i="23"/>
  <c r="N3401" i="23"/>
  <c r="M3401" i="23"/>
  <c r="L3401" i="23"/>
  <c r="I3401" i="23"/>
  <c r="J3401" i="23" s="1"/>
  <c r="B3401" i="23"/>
  <c r="N3400" i="23"/>
  <c r="M3400" i="23"/>
  <c r="L3400" i="23"/>
  <c r="I3400" i="23"/>
  <c r="J3400" i="23" s="1"/>
  <c r="B3400" i="23"/>
  <c r="N3399" i="23"/>
  <c r="M3399" i="23"/>
  <c r="L3399" i="23"/>
  <c r="I3399" i="23"/>
  <c r="J3399" i="23" s="1"/>
  <c r="B3399" i="23"/>
  <c r="N3398" i="23"/>
  <c r="M3398" i="23"/>
  <c r="L3398" i="23"/>
  <c r="I3398" i="23"/>
  <c r="J3398" i="23" s="1"/>
  <c r="B3398" i="23"/>
  <c r="N3397" i="23"/>
  <c r="M3397" i="23"/>
  <c r="L3397" i="23"/>
  <c r="I3397" i="23"/>
  <c r="J3397" i="23" s="1"/>
  <c r="B3397" i="23"/>
  <c r="N3396" i="23"/>
  <c r="M3396" i="23"/>
  <c r="L3396" i="23"/>
  <c r="I3396" i="23"/>
  <c r="J3396" i="23" s="1"/>
  <c r="B3396" i="23"/>
  <c r="N3395" i="23"/>
  <c r="M3395" i="23"/>
  <c r="L3395" i="23"/>
  <c r="I3395" i="23"/>
  <c r="J3395" i="23" s="1"/>
  <c r="B3395" i="23"/>
  <c r="N3394" i="23"/>
  <c r="M3394" i="23"/>
  <c r="L3394" i="23"/>
  <c r="I3394" i="23"/>
  <c r="J3394" i="23" s="1"/>
  <c r="B3394" i="23"/>
  <c r="N3393" i="23"/>
  <c r="M3393" i="23"/>
  <c r="L3393" i="23"/>
  <c r="I3393" i="23"/>
  <c r="J3393" i="23" s="1"/>
  <c r="B3393" i="23"/>
  <c r="N3392" i="23"/>
  <c r="M3392" i="23"/>
  <c r="L3392" i="23"/>
  <c r="I3392" i="23"/>
  <c r="J3392" i="23" s="1"/>
  <c r="B3392" i="23"/>
  <c r="N3391" i="23"/>
  <c r="M3391" i="23"/>
  <c r="L3391" i="23"/>
  <c r="I3391" i="23"/>
  <c r="J3391" i="23" s="1"/>
  <c r="B3391" i="23"/>
  <c r="N3390" i="23"/>
  <c r="M3390" i="23"/>
  <c r="L3390" i="23"/>
  <c r="I3390" i="23"/>
  <c r="J3390" i="23" s="1"/>
  <c r="B3390" i="23"/>
  <c r="N3389" i="23"/>
  <c r="M3389" i="23"/>
  <c r="L3389" i="23"/>
  <c r="I3389" i="23"/>
  <c r="J3389" i="23" s="1"/>
  <c r="B3389" i="23"/>
  <c r="N3388" i="23"/>
  <c r="M3388" i="23"/>
  <c r="L3388" i="23"/>
  <c r="I3388" i="23"/>
  <c r="J3388" i="23" s="1"/>
  <c r="B3388" i="23"/>
  <c r="N3387" i="23"/>
  <c r="M3387" i="23"/>
  <c r="L3387" i="23"/>
  <c r="I3387" i="23"/>
  <c r="J3387" i="23" s="1"/>
  <c r="B3387" i="23"/>
  <c r="N3386" i="23"/>
  <c r="M3386" i="23"/>
  <c r="L3386" i="23"/>
  <c r="I3386" i="23"/>
  <c r="J3386" i="23" s="1"/>
  <c r="B3386" i="23"/>
  <c r="N3385" i="23"/>
  <c r="M3385" i="23"/>
  <c r="L3385" i="23"/>
  <c r="I3385" i="23"/>
  <c r="J3385" i="23" s="1"/>
  <c r="B3385" i="23"/>
  <c r="N3384" i="23"/>
  <c r="M3384" i="23"/>
  <c r="L3384" i="23"/>
  <c r="I3384" i="23"/>
  <c r="J3384" i="23" s="1"/>
  <c r="B3384" i="23"/>
  <c r="N3383" i="23"/>
  <c r="M3383" i="23"/>
  <c r="L3383" i="23"/>
  <c r="I3383" i="23"/>
  <c r="J3383" i="23" s="1"/>
  <c r="B3383" i="23"/>
  <c r="N3382" i="23"/>
  <c r="M3382" i="23"/>
  <c r="L3382" i="23"/>
  <c r="I3382" i="23"/>
  <c r="J3382" i="23" s="1"/>
  <c r="B3382" i="23"/>
  <c r="N3381" i="23"/>
  <c r="M3381" i="23"/>
  <c r="L3381" i="23"/>
  <c r="I3381" i="23"/>
  <c r="J3381" i="23" s="1"/>
  <c r="B3381" i="23"/>
  <c r="N3380" i="23"/>
  <c r="M3380" i="23"/>
  <c r="L3380" i="23"/>
  <c r="I3380" i="23"/>
  <c r="J3380" i="23" s="1"/>
  <c r="B3380" i="23"/>
  <c r="N3379" i="23"/>
  <c r="M3379" i="23"/>
  <c r="L3379" i="23"/>
  <c r="I3379" i="23"/>
  <c r="J3379" i="23" s="1"/>
  <c r="B3379" i="23"/>
  <c r="N3378" i="23"/>
  <c r="M3378" i="23"/>
  <c r="L3378" i="23"/>
  <c r="I3378" i="23"/>
  <c r="J3378" i="23" s="1"/>
  <c r="B3378" i="23"/>
  <c r="N3377" i="23"/>
  <c r="M3377" i="23"/>
  <c r="L3377" i="23"/>
  <c r="I3377" i="23"/>
  <c r="J3377" i="23" s="1"/>
  <c r="B3377" i="23"/>
  <c r="N3376" i="23"/>
  <c r="M3376" i="23"/>
  <c r="L3376" i="23"/>
  <c r="I3376" i="23"/>
  <c r="J3376" i="23" s="1"/>
  <c r="B3376" i="23"/>
  <c r="N3375" i="23"/>
  <c r="M3375" i="23"/>
  <c r="L3375" i="23"/>
  <c r="I3375" i="23"/>
  <c r="J3375" i="23" s="1"/>
  <c r="B3375" i="23"/>
  <c r="N3374" i="23"/>
  <c r="M3374" i="23"/>
  <c r="L3374" i="23"/>
  <c r="I3374" i="23"/>
  <c r="J3374" i="23" s="1"/>
  <c r="B3374" i="23"/>
  <c r="N3373" i="23"/>
  <c r="M3373" i="23"/>
  <c r="L3373" i="23"/>
  <c r="I3373" i="23"/>
  <c r="J3373" i="23" s="1"/>
  <c r="B3373" i="23"/>
  <c r="N3372" i="23"/>
  <c r="M3372" i="23"/>
  <c r="L3372" i="23"/>
  <c r="I3372" i="23"/>
  <c r="J3372" i="23" s="1"/>
  <c r="B3372" i="23"/>
  <c r="N3371" i="23"/>
  <c r="M3371" i="23"/>
  <c r="L3371" i="23"/>
  <c r="I3371" i="23"/>
  <c r="J3371" i="23" s="1"/>
  <c r="B3371" i="23"/>
  <c r="N3370" i="23"/>
  <c r="M3370" i="23"/>
  <c r="L3370" i="23"/>
  <c r="I3370" i="23"/>
  <c r="J3370" i="23" s="1"/>
  <c r="B3370" i="23"/>
  <c r="N3369" i="23"/>
  <c r="M3369" i="23"/>
  <c r="L3369" i="23"/>
  <c r="I3369" i="23"/>
  <c r="J3369" i="23" s="1"/>
  <c r="B3369" i="23"/>
  <c r="N3368" i="23"/>
  <c r="M3368" i="23"/>
  <c r="L3368" i="23"/>
  <c r="I3368" i="23"/>
  <c r="J3368" i="23" s="1"/>
  <c r="B3368" i="23"/>
  <c r="N3367" i="23"/>
  <c r="M3367" i="23"/>
  <c r="L3367" i="23"/>
  <c r="I3367" i="23"/>
  <c r="J3367" i="23" s="1"/>
  <c r="B3367" i="23"/>
  <c r="N3366" i="23"/>
  <c r="M3366" i="23"/>
  <c r="L3366" i="23"/>
  <c r="I3366" i="23"/>
  <c r="J3366" i="23" s="1"/>
  <c r="B3366" i="23"/>
  <c r="N3365" i="23"/>
  <c r="M3365" i="23"/>
  <c r="L3365" i="23"/>
  <c r="I3365" i="23"/>
  <c r="J3365" i="23" s="1"/>
  <c r="B3365" i="23"/>
  <c r="N3364" i="23"/>
  <c r="M3364" i="23"/>
  <c r="L3364" i="23"/>
  <c r="I3364" i="23"/>
  <c r="J3364" i="23" s="1"/>
  <c r="B3364" i="23"/>
  <c r="N3363" i="23"/>
  <c r="M3363" i="23"/>
  <c r="L3363" i="23"/>
  <c r="I3363" i="23"/>
  <c r="J3363" i="23" s="1"/>
  <c r="B3363" i="23"/>
  <c r="N3362" i="23"/>
  <c r="M3362" i="23"/>
  <c r="L3362" i="23"/>
  <c r="I3362" i="23"/>
  <c r="J3362" i="23" s="1"/>
  <c r="B3362" i="23"/>
  <c r="N3361" i="23"/>
  <c r="M3361" i="23"/>
  <c r="L3361" i="23"/>
  <c r="I3361" i="23"/>
  <c r="J3361" i="23" s="1"/>
  <c r="B3361" i="23"/>
  <c r="N3360" i="23"/>
  <c r="M3360" i="23"/>
  <c r="L3360" i="23"/>
  <c r="I3360" i="23"/>
  <c r="J3360" i="23" s="1"/>
  <c r="B3360" i="23"/>
  <c r="N3359" i="23"/>
  <c r="M3359" i="23"/>
  <c r="L3359" i="23"/>
  <c r="I3359" i="23"/>
  <c r="J3359" i="23" s="1"/>
  <c r="B3359" i="23"/>
  <c r="N3358" i="23"/>
  <c r="M3358" i="23"/>
  <c r="L3358" i="23"/>
  <c r="I3358" i="23"/>
  <c r="J3358" i="23" s="1"/>
  <c r="B3358" i="23"/>
  <c r="N3357" i="23"/>
  <c r="M3357" i="23"/>
  <c r="L3357" i="23"/>
  <c r="I3357" i="23"/>
  <c r="J3357" i="23" s="1"/>
  <c r="B3357" i="23"/>
  <c r="N3356" i="23"/>
  <c r="M3356" i="23"/>
  <c r="L3356" i="23"/>
  <c r="I3356" i="23"/>
  <c r="J3356" i="23" s="1"/>
  <c r="B3356" i="23"/>
  <c r="N3355" i="23"/>
  <c r="M3355" i="23"/>
  <c r="L3355" i="23"/>
  <c r="I3355" i="23"/>
  <c r="J3355" i="23" s="1"/>
  <c r="B3355" i="23"/>
  <c r="N3354" i="23"/>
  <c r="M3354" i="23"/>
  <c r="L3354" i="23"/>
  <c r="I3354" i="23"/>
  <c r="J3354" i="23" s="1"/>
  <c r="B3354" i="23"/>
  <c r="N3353" i="23"/>
  <c r="M3353" i="23"/>
  <c r="L3353" i="23"/>
  <c r="I3353" i="23"/>
  <c r="J3353" i="23" s="1"/>
  <c r="B3353" i="23"/>
  <c r="N3352" i="23"/>
  <c r="M3352" i="23"/>
  <c r="L3352" i="23"/>
  <c r="I3352" i="23"/>
  <c r="J3352" i="23" s="1"/>
  <c r="B3352" i="23"/>
  <c r="N3351" i="23"/>
  <c r="M3351" i="23"/>
  <c r="L3351" i="23"/>
  <c r="I3351" i="23"/>
  <c r="J3351" i="23" s="1"/>
  <c r="B3351" i="23"/>
  <c r="N3350" i="23"/>
  <c r="M3350" i="23"/>
  <c r="L3350" i="23"/>
  <c r="I3350" i="23"/>
  <c r="J3350" i="23" s="1"/>
  <c r="B3350" i="23"/>
  <c r="N3349" i="23"/>
  <c r="M3349" i="23"/>
  <c r="L3349" i="23"/>
  <c r="I3349" i="23"/>
  <c r="J3349" i="23" s="1"/>
  <c r="B3349" i="23"/>
  <c r="N3348" i="23"/>
  <c r="M3348" i="23"/>
  <c r="L3348" i="23"/>
  <c r="I3348" i="23"/>
  <c r="J3348" i="23" s="1"/>
  <c r="B3348" i="23"/>
  <c r="N3347" i="23"/>
  <c r="M3347" i="23"/>
  <c r="L3347" i="23"/>
  <c r="I3347" i="23"/>
  <c r="J3347" i="23" s="1"/>
  <c r="B3347" i="23"/>
  <c r="N3346" i="23"/>
  <c r="M3346" i="23"/>
  <c r="L3346" i="23"/>
  <c r="I3346" i="23"/>
  <c r="J3346" i="23" s="1"/>
  <c r="B3346" i="23"/>
  <c r="N3345" i="23"/>
  <c r="M3345" i="23"/>
  <c r="L3345" i="23"/>
  <c r="I3345" i="23"/>
  <c r="J3345" i="23" s="1"/>
  <c r="B3345" i="23"/>
  <c r="N3344" i="23"/>
  <c r="M3344" i="23"/>
  <c r="L3344" i="23"/>
  <c r="I3344" i="23"/>
  <c r="J3344" i="23" s="1"/>
  <c r="B3344" i="23"/>
  <c r="N3343" i="23"/>
  <c r="M3343" i="23"/>
  <c r="L3343" i="23"/>
  <c r="I3343" i="23"/>
  <c r="J3343" i="23" s="1"/>
  <c r="B3343" i="23"/>
  <c r="N3342" i="23"/>
  <c r="M3342" i="23"/>
  <c r="L3342" i="23"/>
  <c r="I3342" i="23"/>
  <c r="J3342" i="23" s="1"/>
  <c r="B3342" i="23"/>
  <c r="N3341" i="23"/>
  <c r="M3341" i="23"/>
  <c r="L3341" i="23"/>
  <c r="I3341" i="23"/>
  <c r="J3341" i="23" s="1"/>
  <c r="B3341" i="23"/>
  <c r="N3340" i="23"/>
  <c r="M3340" i="23"/>
  <c r="L3340" i="23"/>
  <c r="I3340" i="23"/>
  <c r="J3340" i="23" s="1"/>
  <c r="B3340" i="23"/>
  <c r="N3339" i="23"/>
  <c r="M3339" i="23"/>
  <c r="L3339" i="23"/>
  <c r="I3339" i="23"/>
  <c r="J3339" i="23" s="1"/>
  <c r="B3339" i="23"/>
  <c r="N3338" i="23"/>
  <c r="M3338" i="23"/>
  <c r="L3338" i="23"/>
  <c r="I3338" i="23"/>
  <c r="J3338" i="23" s="1"/>
  <c r="B3338" i="23"/>
  <c r="N3337" i="23"/>
  <c r="M3337" i="23"/>
  <c r="L3337" i="23"/>
  <c r="I3337" i="23"/>
  <c r="J3337" i="23" s="1"/>
  <c r="B3337" i="23"/>
  <c r="N3336" i="23"/>
  <c r="M3336" i="23"/>
  <c r="L3336" i="23"/>
  <c r="I3336" i="23"/>
  <c r="J3336" i="23" s="1"/>
  <c r="B3336" i="23"/>
  <c r="N3335" i="23"/>
  <c r="M3335" i="23"/>
  <c r="L3335" i="23"/>
  <c r="I3335" i="23"/>
  <c r="J3335" i="23" s="1"/>
  <c r="B3335" i="23"/>
  <c r="N3334" i="23"/>
  <c r="M3334" i="23"/>
  <c r="L3334" i="23"/>
  <c r="I3334" i="23"/>
  <c r="J3334" i="23" s="1"/>
  <c r="B3334" i="23"/>
  <c r="N3333" i="23"/>
  <c r="M3333" i="23"/>
  <c r="L3333" i="23"/>
  <c r="I3333" i="23"/>
  <c r="J3333" i="23" s="1"/>
  <c r="B3333" i="23"/>
  <c r="N3332" i="23"/>
  <c r="M3332" i="23"/>
  <c r="L3332" i="23"/>
  <c r="I3332" i="23"/>
  <c r="J3332" i="23" s="1"/>
  <c r="B3332" i="23"/>
  <c r="N3331" i="23"/>
  <c r="M3331" i="23"/>
  <c r="L3331" i="23"/>
  <c r="I3331" i="23"/>
  <c r="J3331" i="23" s="1"/>
  <c r="B3331" i="23"/>
  <c r="N3330" i="23"/>
  <c r="M3330" i="23"/>
  <c r="L3330" i="23"/>
  <c r="I3330" i="23"/>
  <c r="J3330" i="23" s="1"/>
  <c r="B3330" i="23"/>
  <c r="N3329" i="23"/>
  <c r="M3329" i="23"/>
  <c r="L3329" i="23"/>
  <c r="I3329" i="23"/>
  <c r="J3329" i="23" s="1"/>
  <c r="B3329" i="23"/>
  <c r="N3328" i="23"/>
  <c r="M3328" i="23"/>
  <c r="L3328" i="23"/>
  <c r="I3328" i="23"/>
  <c r="J3328" i="23" s="1"/>
  <c r="B3328" i="23"/>
  <c r="N3327" i="23"/>
  <c r="M3327" i="23"/>
  <c r="L3327" i="23"/>
  <c r="I3327" i="23"/>
  <c r="J3327" i="23" s="1"/>
  <c r="B3327" i="23"/>
  <c r="N3326" i="23"/>
  <c r="M3326" i="23"/>
  <c r="L3326" i="23"/>
  <c r="I3326" i="23"/>
  <c r="J3326" i="23" s="1"/>
  <c r="B3326" i="23"/>
  <c r="N3325" i="23"/>
  <c r="M3325" i="23"/>
  <c r="L3325" i="23"/>
  <c r="I3325" i="23"/>
  <c r="J3325" i="23" s="1"/>
  <c r="B3325" i="23"/>
  <c r="N3324" i="23"/>
  <c r="M3324" i="23"/>
  <c r="L3324" i="23"/>
  <c r="I3324" i="23"/>
  <c r="J3324" i="23" s="1"/>
  <c r="B3324" i="23"/>
  <c r="N3323" i="23"/>
  <c r="M3323" i="23"/>
  <c r="L3323" i="23"/>
  <c r="I3323" i="23"/>
  <c r="J3323" i="23" s="1"/>
  <c r="B3323" i="23"/>
  <c r="N3322" i="23"/>
  <c r="M3322" i="23"/>
  <c r="L3322" i="23"/>
  <c r="I3322" i="23"/>
  <c r="J3322" i="23" s="1"/>
  <c r="B3322" i="23"/>
  <c r="N3321" i="23"/>
  <c r="M3321" i="23"/>
  <c r="L3321" i="23"/>
  <c r="I3321" i="23"/>
  <c r="J3321" i="23" s="1"/>
  <c r="B3321" i="23"/>
  <c r="N3320" i="23"/>
  <c r="M3320" i="23"/>
  <c r="L3320" i="23"/>
  <c r="I3320" i="23"/>
  <c r="J3320" i="23" s="1"/>
  <c r="B3320" i="23"/>
  <c r="N3319" i="23"/>
  <c r="M3319" i="23"/>
  <c r="L3319" i="23"/>
  <c r="I3319" i="23"/>
  <c r="J3319" i="23" s="1"/>
  <c r="B3319" i="23"/>
  <c r="N3318" i="23"/>
  <c r="M3318" i="23"/>
  <c r="L3318" i="23"/>
  <c r="I3318" i="23"/>
  <c r="J3318" i="23" s="1"/>
  <c r="B3318" i="23"/>
  <c r="N3317" i="23"/>
  <c r="M3317" i="23"/>
  <c r="L3317" i="23"/>
  <c r="I3317" i="23"/>
  <c r="J3317" i="23" s="1"/>
  <c r="B3317" i="23"/>
  <c r="N3316" i="23"/>
  <c r="M3316" i="23"/>
  <c r="L3316" i="23"/>
  <c r="I3316" i="23"/>
  <c r="J3316" i="23" s="1"/>
  <c r="B3316" i="23"/>
  <c r="N3315" i="23"/>
  <c r="M3315" i="23"/>
  <c r="L3315" i="23"/>
  <c r="I3315" i="23"/>
  <c r="J3315" i="23" s="1"/>
  <c r="B3315" i="23"/>
  <c r="N3314" i="23"/>
  <c r="M3314" i="23"/>
  <c r="L3314" i="23"/>
  <c r="I3314" i="23"/>
  <c r="J3314" i="23" s="1"/>
  <c r="B3314" i="23"/>
  <c r="N3313" i="23"/>
  <c r="M3313" i="23"/>
  <c r="L3313" i="23"/>
  <c r="I3313" i="23"/>
  <c r="J3313" i="23" s="1"/>
  <c r="B3313" i="23"/>
  <c r="N3312" i="23"/>
  <c r="M3312" i="23"/>
  <c r="L3312" i="23"/>
  <c r="I3312" i="23"/>
  <c r="J3312" i="23" s="1"/>
  <c r="B3312" i="23"/>
  <c r="N3311" i="23"/>
  <c r="M3311" i="23"/>
  <c r="L3311" i="23"/>
  <c r="I3311" i="23"/>
  <c r="J3311" i="23" s="1"/>
  <c r="B3311" i="23"/>
  <c r="N3310" i="23"/>
  <c r="M3310" i="23"/>
  <c r="L3310" i="23"/>
  <c r="I3310" i="23"/>
  <c r="J3310" i="23" s="1"/>
  <c r="B3310" i="23"/>
  <c r="N3309" i="23"/>
  <c r="M3309" i="23"/>
  <c r="L3309" i="23"/>
  <c r="I3309" i="23"/>
  <c r="J3309" i="23" s="1"/>
  <c r="B3309" i="23"/>
  <c r="N3308" i="23"/>
  <c r="M3308" i="23"/>
  <c r="L3308" i="23"/>
  <c r="I3308" i="23"/>
  <c r="J3308" i="23" s="1"/>
  <c r="B3308" i="23"/>
  <c r="N3307" i="23"/>
  <c r="M3307" i="23"/>
  <c r="L3307" i="23"/>
  <c r="I3307" i="23"/>
  <c r="J3307" i="23" s="1"/>
  <c r="B3307" i="23"/>
  <c r="N3306" i="23"/>
  <c r="M3306" i="23"/>
  <c r="L3306" i="23"/>
  <c r="I3306" i="23"/>
  <c r="J3306" i="23" s="1"/>
  <c r="B3306" i="23"/>
  <c r="N3305" i="23"/>
  <c r="M3305" i="23"/>
  <c r="L3305" i="23"/>
  <c r="I3305" i="23"/>
  <c r="J3305" i="23" s="1"/>
  <c r="B3305" i="23"/>
  <c r="N3304" i="23"/>
  <c r="M3304" i="23"/>
  <c r="L3304" i="23"/>
  <c r="I3304" i="23"/>
  <c r="J3304" i="23" s="1"/>
  <c r="B3304" i="23"/>
  <c r="N3303" i="23"/>
  <c r="M3303" i="23"/>
  <c r="L3303" i="23"/>
  <c r="I3303" i="23"/>
  <c r="J3303" i="23" s="1"/>
  <c r="B3303" i="23"/>
  <c r="N3302" i="23"/>
  <c r="M3302" i="23"/>
  <c r="L3302" i="23"/>
  <c r="I3302" i="23"/>
  <c r="J3302" i="23" s="1"/>
  <c r="B3302" i="23"/>
  <c r="N3301" i="23"/>
  <c r="M3301" i="23"/>
  <c r="L3301" i="23"/>
  <c r="I3301" i="23"/>
  <c r="J3301" i="23" s="1"/>
  <c r="B3301" i="23"/>
  <c r="N3300" i="23"/>
  <c r="M3300" i="23"/>
  <c r="L3300" i="23"/>
  <c r="I3300" i="23"/>
  <c r="J3300" i="23" s="1"/>
  <c r="B3300" i="23"/>
  <c r="N3299" i="23"/>
  <c r="M3299" i="23"/>
  <c r="L3299" i="23"/>
  <c r="I3299" i="23"/>
  <c r="J3299" i="23" s="1"/>
  <c r="B3299" i="23"/>
  <c r="N3298" i="23"/>
  <c r="M3298" i="23"/>
  <c r="L3298" i="23"/>
  <c r="I3298" i="23"/>
  <c r="J3298" i="23" s="1"/>
  <c r="B3298" i="23"/>
  <c r="N3297" i="23"/>
  <c r="M3297" i="23"/>
  <c r="L3297" i="23"/>
  <c r="I3297" i="23"/>
  <c r="J3297" i="23" s="1"/>
  <c r="B3297" i="23"/>
  <c r="N3296" i="23"/>
  <c r="M3296" i="23"/>
  <c r="L3296" i="23"/>
  <c r="I3296" i="23"/>
  <c r="J3296" i="23" s="1"/>
  <c r="B3296" i="23"/>
  <c r="N3295" i="23"/>
  <c r="M3295" i="23"/>
  <c r="L3295" i="23"/>
  <c r="I3295" i="23"/>
  <c r="J3295" i="23" s="1"/>
  <c r="B3295" i="23"/>
  <c r="N3294" i="23"/>
  <c r="M3294" i="23"/>
  <c r="L3294" i="23"/>
  <c r="I3294" i="23"/>
  <c r="J3294" i="23" s="1"/>
  <c r="B3294" i="23"/>
  <c r="N3293" i="23"/>
  <c r="M3293" i="23"/>
  <c r="L3293" i="23"/>
  <c r="I3293" i="23"/>
  <c r="J3293" i="23" s="1"/>
  <c r="B3293" i="23"/>
  <c r="N3292" i="23"/>
  <c r="M3292" i="23"/>
  <c r="L3292" i="23"/>
  <c r="I3292" i="23"/>
  <c r="J3292" i="23" s="1"/>
  <c r="B3292" i="23"/>
  <c r="N3291" i="23"/>
  <c r="M3291" i="23"/>
  <c r="L3291" i="23"/>
  <c r="I3291" i="23"/>
  <c r="J3291" i="23" s="1"/>
  <c r="B3291" i="23"/>
  <c r="N3290" i="23"/>
  <c r="M3290" i="23"/>
  <c r="L3290" i="23"/>
  <c r="I3290" i="23"/>
  <c r="J3290" i="23" s="1"/>
  <c r="B3290" i="23"/>
  <c r="N3289" i="23"/>
  <c r="M3289" i="23"/>
  <c r="L3289" i="23"/>
  <c r="I3289" i="23"/>
  <c r="J3289" i="23" s="1"/>
  <c r="B3289" i="23"/>
  <c r="N3288" i="23"/>
  <c r="M3288" i="23"/>
  <c r="L3288" i="23"/>
  <c r="I3288" i="23"/>
  <c r="J3288" i="23" s="1"/>
  <c r="B3288" i="23"/>
  <c r="N3287" i="23"/>
  <c r="M3287" i="23"/>
  <c r="L3287" i="23"/>
  <c r="I3287" i="23"/>
  <c r="J3287" i="23" s="1"/>
  <c r="B3287" i="23"/>
  <c r="N3286" i="23"/>
  <c r="M3286" i="23"/>
  <c r="L3286" i="23"/>
  <c r="I3286" i="23"/>
  <c r="J3286" i="23" s="1"/>
  <c r="B3286" i="23"/>
  <c r="N3285" i="23"/>
  <c r="M3285" i="23"/>
  <c r="L3285" i="23"/>
  <c r="I3285" i="23"/>
  <c r="J3285" i="23" s="1"/>
  <c r="B3285" i="23"/>
  <c r="N3284" i="23"/>
  <c r="M3284" i="23"/>
  <c r="L3284" i="23"/>
  <c r="I3284" i="23"/>
  <c r="J3284" i="23" s="1"/>
  <c r="B3284" i="23"/>
  <c r="N3283" i="23"/>
  <c r="M3283" i="23"/>
  <c r="L3283" i="23"/>
  <c r="I3283" i="23"/>
  <c r="J3283" i="23" s="1"/>
  <c r="B3283" i="23"/>
  <c r="N3282" i="23"/>
  <c r="M3282" i="23"/>
  <c r="L3282" i="23"/>
  <c r="I3282" i="23"/>
  <c r="J3282" i="23" s="1"/>
  <c r="B3282" i="23"/>
  <c r="N3281" i="23"/>
  <c r="M3281" i="23"/>
  <c r="L3281" i="23"/>
  <c r="I3281" i="23"/>
  <c r="J3281" i="23" s="1"/>
  <c r="B3281" i="23"/>
  <c r="N3280" i="23"/>
  <c r="M3280" i="23"/>
  <c r="L3280" i="23"/>
  <c r="I3280" i="23"/>
  <c r="J3280" i="23" s="1"/>
  <c r="B3280" i="23"/>
  <c r="N3279" i="23"/>
  <c r="M3279" i="23"/>
  <c r="L3279" i="23"/>
  <c r="I3279" i="23"/>
  <c r="J3279" i="23" s="1"/>
  <c r="B3279" i="23"/>
  <c r="N3278" i="23"/>
  <c r="M3278" i="23"/>
  <c r="L3278" i="23"/>
  <c r="I3278" i="23"/>
  <c r="J3278" i="23" s="1"/>
  <c r="B3278" i="23"/>
  <c r="N3277" i="23"/>
  <c r="M3277" i="23"/>
  <c r="L3277" i="23"/>
  <c r="I3277" i="23"/>
  <c r="J3277" i="23" s="1"/>
  <c r="B3277" i="23"/>
  <c r="N3276" i="23"/>
  <c r="M3276" i="23"/>
  <c r="L3276" i="23"/>
  <c r="I3276" i="23"/>
  <c r="J3276" i="23" s="1"/>
  <c r="B3276" i="23"/>
  <c r="N3275" i="23"/>
  <c r="M3275" i="23"/>
  <c r="L3275" i="23"/>
  <c r="I3275" i="23"/>
  <c r="J3275" i="23" s="1"/>
  <c r="B3275" i="23"/>
  <c r="N3274" i="23"/>
  <c r="M3274" i="23"/>
  <c r="L3274" i="23"/>
  <c r="I3274" i="23"/>
  <c r="J3274" i="23" s="1"/>
  <c r="B3274" i="23"/>
  <c r="N3273" i="23"/>
  <c r="M3273" i="23"/>
  <c r="L3273" i="23"/>
  <c r="I3273" i="23"/>
  <c r="J3273" i="23" s="1"/>
  <c r="B3273" i="23"/>
  <c r="N3272" i="23"/>
  <c r="M3272" i="23"/>
  <c r="L3272" i="23"/>
  <c r="I3272" i="23"/>
  <c r="J3272" i="23" s="1"/>
  <c r="B3272" i="23"/>
  <c r="N3271" i="23"/>
  <c r="M3271" i="23"/>
  <c r="L3271" i="23"/>
  <c r="I3271" i="23"/>
  <c r="J3271" i="23" s="1"/>
  <c r="B3271" i="23"/>
  <c r="N3270" i="23"/>
  <c r="M3270" i="23"/>
  <c r="L3270" i="23"/>
  <c r="I3270" i="23"/>
  <c r="J3270" i="23" s="1"/>
  <c r="B3270" i="23"/>
  <c r="N3269" i="23"/>
  <c r="M3269" i="23"/>
  <c r="L3269" i="23"/>
  <c r="I3269" i="23"/>
  <c r="J3269" i="23" s="1"/>
  <c r="B3269" i="23"/>
  <c r="N3268" i="23"/>
  <c r="M3268" i="23"/>
  <c r="L3268" i="23"/>
  <c r="I3268" i="23"/>
  <c r="J3268" i="23" s="1"/>
  <c r="B3268" i="23"/>
  <c r="N3267" i="23"/>
  <c r="M3267" i="23"/>
  <c r="L3267" i="23"/>
  <c r="I3267" i="23"/>
  <c r="J3267" i="23" s="1"/>
  <c r="B3267" i="23"/>
  <c r="N3266" i="23"/>
  <c r="M3266" i="23"/>
  <c r="L3266" i="23"/>
  <c r="I3266" i="23"/>
  <c r="J3266" i="23" s="1"/>
  <c r="B3266" i="23"/>
  <c r="N3265" i="23"/>
  <c r="M3265" i="23"/>
  <c r="L3265" i="23"/>
  <c r="I3265" i="23"/>
  <c r="J3265" i="23" s="1"/>
  <c r="B3265" i="23"/>
  <c r="N3264" i="23"/>
  <c r="M3264" i="23"/>
  <c r="L3264" i="23"/>
  <c r="I3264" i="23"/>
  <c r="J3264" i="23" s="1"/>
  <c r="B3264" i="23"/>
  <c r="N3263" i="23"/>
  <c r="M3263" i="23"/>
  <c r="L3263" i="23"/>
  <c r="I3263" i="23"/>
  <c r="J3263" i="23" s="1"/>
  <c r="B3263" i="23"/>
  <c r="N3262" i="23"/>
  <c r="M3262" i="23"/>
  <c r="L3262" i="23"/>
  <c r="I3262" i="23"/>
  <c r="J3262" i="23" s="1"/>
  <c r="B3262" i="23"/>
  <c r="N3261" i="23"/>
  <c r="M3261" i="23"/>
  <c r="L3261" i="23"/>
  <c r="I3261" i="23"/>
  <c r="J3261" i="23" s="1"/>
  <c r="B3261" i="23"/>
  <c r="N3260" i="23"/>
  <c r="M3260" i="23"/>
  <c r="L3260" i="23"/>
  <c r="I3260" i="23"/>
  <c r="J3260" i="23" s="1"/>
  <c r="B3260" i="23"/>
  <c r="N3259" i="23"/>
  <c r="M3259" i="23"/>
  <c r="L3259" i="23"/>
  <c r="I3259" i="23"/>
  <c r="J3259" i="23" s="1"/>
  <c r="B3259" i="23"/>
  <c r="N3258" i="23"/>
  <c r="M3258" i="23"/>
  <c r="L3258" i="23"/>
  <c r="I3258" i="23"/>
  <c r="J3258" i="23" s="1"/>
  <c r="B3258" i="23"/>
  <c r="N3257" i="23"/>
  <c r="M3257" i="23"/>
  <c r="L3257" i="23"/>
  <c r="I3257" i="23"/>
  <c r="J3257" i="23" s="1"/>
  <c r="B3257" i="23"/>
  <c r="N3256" i="23"/>
  <c r="M3256" i="23"/>
  <c r="L3256" i="23"/>
  <c r="I3256" i="23"/>
  <c r="J3256" i="23" s="1"/>
  <c r="B3256" i="23"/>
  <c r="N3255" i="23"/>
  <c r="M3255" i="23"/>
  <c r="L3255" i="23"/>
  <c r="I3255" i="23"/>
  <c r="J3255" i="23" s="1"/>
  <c r="B3255" i="23"/>
  <c r="N3254" i="23"/>
  <c r="M3254" i="23"/>
  <c r="L3254" i="23"/>
  <c r="I3254" i="23"/>
  <c r="J3254" i="23" s="1"/>
  <c r="B3254" i="23"/>
  <c r="N3253" i="23"/>
  <c r="M3253" i="23"/>
  <c r="L3253" i="23"/>
  <c r="I3253" i="23"/>
  <c r="J3253" i="23" s="1"/>
  <c r="B3253" i="23"/>
  <c r="N3252" i="23"/>
  <c r="M3252" i="23"/>
  <c r="L3252" i="23"/>
  <c r="I3252" i="23"/>
  <c r="J3252" i="23" s="1"/>
  <c r="B3252" i="23"/>
  <c r="N3251" i="23"/>
  <c r="M3251" i="23"/>
  <c r="L3251" i="23"/>
  <c r="I3251" i="23"/>
  <c r="J3251" i="23" s="1"/>
  <c r="B3251" i="23"/>
  <c r="N3250" i="23"/>
  <c r="M3250" i="23"/>
  <c r="L3250" i="23"/>
  <c r="I3250" i="23"/>
  <c r="J3250" i="23" s="1"/>
  <c r="B3250" i="23"/>
  <c r="N3249" i="23"/>
  <c r="M3249" i="23"/>
  <c r="L3249" i="23"/>
  <c r="I3249" i="23"/>
  <c r="J3249" i="23" s="1"/>
  <c r="B3249" i="23"/>
  <c r="N3248" i="23"/>
  <c r="M3248" i="23"/>
  <c r="L3248" i="23"/>
  <c r="I3248" i="23"/>
  <c r="J3248" i="23" s="1"/>
  <c r="B3248" i="23"/>
  <c r="N3247" i="23"/>
  <c r="M3247" i="23"/>
  <c r="L3247" i="23"/>
  <c r="I3247" i="23"/>
  <c r="J3247" i="23" s="1"/>
  <c r="B3247" i="23"/>
  <c r="N3246" i="23"/>
  <c r="M3246" i="23"/>
  <c r="L3246" i="23"/>
  <c r="I3246" i="23"/>
  <c r="J3246" i="23" s="1"/>
  <c r="B3246" i="23"/>
  <c r="N3245" i="23"/>
  <c r="M3245" i="23"/>
  <c r="L3245" i="23"/>
  <c r="I3245" i="23"/>
  <c r="J3245" i="23" s="1"/>
  <c r="B3245" i="23"/>
  <c r="N3244" i="23"/>
  <c r="M3244" i="23"/>
  <c r="L3244" i="23"/>
  <c r="I3244" i="23"/>
  <c r="J3244" i="23" s="1"/>
  <c r="B3244" i="23"/>
  <c r="N3243" i="23"/>
  <c r="M3243" i="23"/>
  <c r="L3243" i="23"/>
  <c r="I3243" i="23"/>
  <c r="J3243" i="23" s="1"/>
  <c r="B3243" i="23"/>
  <c r="N3242" i="23"/>
  <c r="M3242" i="23"/>
  <c r="L3242" i="23"/>
  <c r="I3242" i="23"/>
  <c r="J3242" i="23" s="1"/>
  <c r="B3242" i="23"/>
  <c r="N3241" i="23"/>
  <c r="M3241" i="23"/>
  <c r="L3241" i="23"/>
  <c r="I3241" i="23"/>
  <c r="J3241" i="23" s="1"/>
  <c r="B3241" i="23"/>
  <c r="N3240" i="23"/>
  <c r="M3240" i="23"/>
  <c r="L3240" i="23"/>
  <c r="I3240" i="23"/>
  <c r="J3240" i="23" s="1"/>
  <c r="B3240" i="23"/>
  <c r="N3239" i="23"/>
  <c r="M3239" i="23"/>
  <c r="L3239" i="23"/>
  <c r="I3239" i="23"/>
  <c r="J3239" i="23" s="1"/>
  <c r="B3239" i="23"/>
  <c r="N3238" i="23"/>
  <c r="M3238" i="23"/>
  <c r="L3238" i="23"/>
  <c r="I3238" i="23"/>
  <c r="J3238" i="23" s="1"/>
  <c r="B3238" i="23"/>
  <c r="N3237" i="23"/>
  <c r="M3237" i="23"/>
  <c r="L3237" i="23"/>
  <c r="I3237" i="23"/>
  <c r="J3237" i="23" s="1"/>
  <c r="B3237" i="23"/>
  <c r="N3236" i="23"/>
  <c r="M3236" i="23"/>
  <c r="L3236" i="23"/>
  <c r="I3236" i="23"/>
  <c r="J3236" i="23" s="1"/>
  <c r="B3236" i="23"/>
  <c r="N3235" i="23"/>
  <c r="M3235" i="23"/>
  <c r="L3235" i="23"/>
  <c r="I3235" i="23"/>
  <c r="J3235" i="23" s="1"/>
  <c r="B3235" i="23"/>
  <c r="N3234" i="23"/>
  <c r="M3234" i="23"/>
  <c r="L3234" i="23"/>
  <c r="I3234" i="23"/>
  <c r="J3234" i="23" s="1"/>
  <c r="B3234" i="23"/>
  <c r="N3233" i="23"/>
  <c r="M3233" i="23"/>
  <c r="L3233" i="23"/>
  <c r="I3233" i="23"/>
  <c r="J3233" i="23" s="1"/>
  <c r="B3233" i="23"/>
  <c r="N3232" i="23"/>
  <c r="M3232" i="23"/>
  <c r="L3232" i="23"/>
  <c r="I3232" i="23"/>
  <c r="J3232" i="23" s="1"/>
  <c r="B3232" i="23"/>
  <c r="N3231" i="23"/>
  <c r="M3231" i="23"/>
  <c r="L3231" i="23"/>
  <c r="I3231" i="23"/>
  <c r="J3231" i="23" s="1"/>
  <c r="B3231" i="23"/>
  <c r="N3230" i="23"/>
  <c r="M3230" i="23"/>
  <c r="L3230" i="23"/>
  <c r="I3230" i="23"/>
  <c r="J3230" i="23" s="1"/>
  <c r="B3230" i="23"/>
  <c r="N3229" i="23"/>
  <c r="M3229" i="23"/>
  <c r="L3229" i="23"/>
  <c r="I3229" i="23"/>
  <c r="J3229" i="23" s="1"/>
  <c r="B3229" i="23"/>
  <c r="N3228" i="23"/>
  <c r="M3228" i="23"/>
  <c r="L3228" i="23"/>
  <c r="I3228" i="23"/>
  <c r="J3228" i="23" s="1"/>
  <c r="B3228" i="23"/>
  <c r="N3227" i="23"/>
  <c r="M3227" i="23"/>
  <c r="L3227" i="23"/>
  <c r="I3227" i="23"/>
  <c r="J3227" i="23" s="1"/>
  <c r="B3227" i="23"/>
  <c r="N3226" i="23"/>
  <c r="M3226" i="23"/>
  <c r="L3226" i="23"/>
  <c r="I3226" i="23"/>
  <c r="J3226" i="23" s="1"/>
  <c r="B3226" i="23"/>
  <c r="N3225" i="23"/>
  <c r="M3225" i="23"/>
  <c r="L3225" i="23"/>
  <c r="I3225" i="23"/>
  <c r="J3225" i="23" s="1"/>
  <c r="B3225" i="23"/>
  <c r="N3224" i="23"/>
  <c r="M3224" i="23"/>
  <c r="L3224" i="23"/>
  <c r="I3224" i="23"/>
  <c r="J3224" i="23" s="1"/>
  <c r="B3224" i="23"/>
  <c r="N3223" i="23"/>
  <c r="M3223" i="23"/>
  <c r="L3223" i="23"/>
  <c r="I3223" i="23"/>
  <c r="J3223" i="23" s="1"/>
  <c r="B3223" i="23"/>
  <c r="N3222" i="23"/>
  <c r="M3222" i="23"/>
  <c r="L3222" i="23"/>
  <c r="I3222" i="23"/>
  <c r="J3222" i="23" s="1"/>
  <c r="B3222" i="23"/>
  <c r="N3221" i="23"/>
  <c r="M3221" i="23"/>
  <c r="L3221" i="23"/>
  <c r="I3221" i="23"/>
  <c r="J3221" i="23" s="1"/>
  <c r="B3221" i="23"/>
  <c r="N3220" i="23"/>
  <c r="M3220" i="23"/>
  <c r="L3220" i="23"/>
  <c r="I3220" i="23"/>
  <c r="J3220" i="23" s="1"/>
  <c r="B3220" i="23"/>
  <c r="N3219" i="23"/>
  <c r="M3219" i="23"/>
  <c r="L3219" i="23"/>
  <c r="I3219" i="23"/>
  <c r="J3219" i="23" s="1"/>
  <c r="B3219" i="23"/>
  <c r="N3218" i="23"/>
  <c r="M3218" i="23"/>
  <c r="L3218" i="23"/>
  <c r="I3218" i="23"/>
  <c r="J3218" i="23" s="1"/>
  <c r="B3218" i="23"/>
  <c r="N3217" i="23"/>
  <c r="M3217" i="23"/>
  <c r="L3217" i="23"/>
  <c r="I3217" i="23"/>
  <c r="J3217" i="23" s="1"/>
  <c r="B3217" i="23"/>
  <c r="N3216" i="23"/>
  <c r="M3216" i="23"/>
  <c r="L3216" i="23"/>
  <c r="I3216" i="23"/>
  <c r="J3216" i="23" s="1"/>
  <c r="B3216" i="23"/>
  <c r="N3215" i="23"/>
  <c r="M3215" i="23"/>
  <c r="L3215" i="23"/>
  <c r="I3215" i="23"/>
  <c r="J3215" i="23" s="1"/>
  <c r="B3215" i="23"/>
  <c r="N3214" i="23"/>
  <c r="M3214" i="23"/>
  <c r="L3214" i="23"/>
  <c r="I3214" i="23"/>
  <c r="J3214" i="23" s="1"/>
  <c r="B3214" i="23"/>
  <c r="N3213" i="23"/>
  <c r="M3213" i="23"/>
  <c r="L3213" i="23"/>
  <c r="I3213" i="23"/>
  <c r="J3213" i="23" s="1"/>
  <c r="B3213" i="23"/>
  <c r="N3212" i="23"/>
  <c r="M3212" i="23"/>
  <c r="L3212" i="23"/>
  <c r="I3212" i="23"/>
  <c r="J3212" i="23" s="1"/>
  <c r="B3212" i="23"/>
  <c r="N3211" i="23"/>
  <c r="M3211" i="23"/>
  <c r="L3211" i="23"/>
  <c r="I3211" i="23"/>
  <c r="J3211" i="23" s="1"/>
  <c r="B3211" i="23"/>
  <c r="N3210" i="23"/>
  <c r="M3210" i="23"/>
  <c r="L3210" i="23"/>
  <c r="I3210" i="23"/>
  <c r="J3210" i="23" s="1"/>
  <c r="B3210" i="23"/>
  <c r="N3209" i="23"/>
  <c r="M3209" i="23"/>
  <c r="L3209" i="23"/>
  <c r="I3209" i="23"/>
  <c r="J3209" i="23" s="1"/>
  <c r="B3209" i="23"/>
  <c r="N3208" i="23"/>
  <c r="M3208" i="23"/>
  <c r="L3208" i="23"/>
  <c r="I3208" i="23"/>
  <c r="J3208" i="23" s="1"/>
  <c r="B3208" i="23"/>
  <c r="N3207" i="23"/>
  <c r="M3207" i="23"/>
  <c r="L3207" i="23"/>
  <c r="I3207" i="23"/>
  <c r="J3207" i="23" s="1"/>
  <c r="B3207" i="23"/>
  <c r="N3206" i="23"/>
  <c r="M3206" i="23"/>
  <c r="L3206" i="23"/>
  <c r="I3206" i="23"/>
  <c r="J3206" i="23" s="1"/>
  <c r="B3206" i="23"/>
  <c r="N3205" i="23"/>
  <c r="M3205" i="23"/>
  <c r="L3205" i="23"/>
  <c r="I3205" i="23"/>
  <c r="J3205" i="23" s="1"/>
  <c r="B3205" i="23"/>
  <c r="N3204" i="23"/>
  <c r="M3204" i="23"/>
  <c r="L3204" i="23"/>
  <c r="I3204" i="23"/>
  <c r="J3204" i="23" s="1"/>
  <c r="B3204" i="23"/>
  <c r="N3203" i="23"/>
  <c r="M3203" i="23"/>
  <c r="L3203" i="23"/>
  <c r="I3203" i="23"/>
  <c r="J3203" i="23" s="1"/>
  <c r="B3203" i="23"/>
  <c r="N3202" i="23"/>
  <c r="M3202" i="23"/>
  <c r="L3202" i="23"/>
  <c r="I3202" i="23"/>
  <c r="J3202" i="23" s="1"/>
  <c r="B3202" i="23"/>
  <c r="N3201" i="23"/>
  <c r="M3201" i="23"/>
  <c r="L3201" i="23"/>
  <c r="I3201" i="23"/>
  <c r="J3201" i="23" s="1"/>
  <c r="B3201" i="23"/>
  <c r="N3200" i="23"/>
  <c r="M3200" i="23"/>
  <c r="L3200" i="23"/>
  <c r="I3200" i="23"/>
  <c r="J3200" i="23" s="1"/>
  <c r="B3200" i="23"/>
  <c r="N3199" i="23"/>
  <c r="M3199" i="23"/>
  <c r="L3199" i="23"/>
  <c r="I3199" i="23"/>
  <c r="J3199" i="23" s="1"/>
  <c r="B3199" i="23"/>
  <c r="N3198" i="23"/>
  <c r="M3198" i="23"/>
  <c r="L3198" i="23"/>
  <c r="I3198" i="23"/>
  <c r="J3198" i="23" s="1"/>
  <c r="B3198" i="23"/>
  <c r="N3197" i="23"/>
  <c r="M3197" i="23"/>
  <c r="L3197" i="23"/>
  <c r="I3197" i="23"/>
  <c r="J3197" i="23" s="1"/>
  <c r="B3197" i="23"/>
  <c r="N3196" i="23"/>
  <c r="M3196" i="23"/>
  <c r="L3196" i="23"/>
  <c r="I3196" i="23"/>
  <c r="J3196" i="23" s="1"/>
  <c r="B3196" i="23"/>
  <c r="N3195" i="23"/>
  <c r="M3195" i="23"/>
  <c r="L3195" i="23"/>
  <c r="I3195" i="23"/>
  <c r="J3195" i="23" s="1"/>
  <c r="B3195" i="23"/>
  <c r="N3194" i="23"/>
  <c r="M3194" i="23"/>
  <c r="L3194" i="23"/>
  <c r="I3194" i="23"/>
  <c r="J3194" i="23" s="1"/>
  <c r="B3194" i="23"/>
  <c r="N3193" i="23"/>
  <c r="M3193" i="23"/>
  <c r="L3193" i="23"/>
  <c r="I3193" i="23"/>
  <c r="J3193" i="23" s="1"/>
  <c r="B3193" i="23"/>
  <c r="N3192" i="23"/>
  <c r="M3192" i="23"/>
  <c r="L3192" i="23"/>
  <c r="I3192" i="23"/>
  <c r="J3192" i="23" s="1"/>
  <c r="B3192" i="23"/>
  <c r="N3191" i="23"/>
  <c r="M3191" i="23"/>
  <c r="L3191" i="23"/>
  <c r="I3191" i="23"/>
  <c r="J3191" i="23" s="1"/>
  <c r="B3191" i="23"/>
  <c r="N3190" i="23"/>
  <c r="M3190" i="23"/>
  <c r="L3190" i="23"/>
  <c r="I3190" i="23"/>
  <c r="J3190" i="23" s="1"/>
  <c r="B3190" i="23"/>
  <c r="N3189" i="23"/>
  <c r="M3189" i="23"/>
  <c r="L3189" i="23"/>
  <c r="I3189" i="23"/>
  <c r="J3189" i="23" s="1"/>
  <c r="B3189" i="23"/>
  <c r="N3188" i="23"/>
  <c r="M3188" i="23"/>
  <c r="L3188" i="23"/>
  <c r="I3188" i="23"/>
  <c r="J3188" i="23" s="1"/>
  <c r="B3188" i="23"/>
  <c r="N3187" i="23"/>
  <c r="M3187" i="23"/>
  <c r="L3187" i="23"/>
  <c r="I3187" i="23"/>
  <c r="J3187" i="23" s="1"/>
  <c r="B3187" i="23"/>
  <c r="N3186" i="23"/>
  <c r="M3186" i="23"/>
  <c r="L3186" i="23"/>
  <c r="I3186" i="23"/>
  <c r="J3186" i="23" s="1"/>
  <c r="B3186" i="23"/>
  <c r="N3185" i="23"/>
  <c r="M3185" i="23"/>
  <c r="L3185" i="23"/>
  <c r="I3185" i="23"/>
  <c r="J3185" i="23" s="1"/>
  <c r="B3185" i="23"/>
  <c r="N3184" i="23"/>
  <c r="M3184" i="23"/>
  <c r="L3184" i="23"/>
  <c r="I3184" i="23"/>
  <c r="J3184" i="23" s="1"/>
  <c r="B3184" i="23"/>
  <c r="N3183" i="23"/>
  <c r="M3183" i="23"/>
  <c r="L3183" i="23"/>
  <c r="I3183" i="23"/>
  <c r="J3183" i="23" s="1"/>
  <c r="B3183" i="23"/>
  <c r="N3182" i="23"/>
  <c r="M3182" i="23"/>
  <c r="L3182" i="23"/>
  <c r="I3182" i="23"/>
  <c r="J3182" i="23" s="1"/>
  <c r="B3182" i="23"/>
  <c r="N3181" i="23"/>
  <c r="M3181" i="23"/>
  <c r="L3181" i="23"/>
  <c r="I3181" i="23"/>
  <c r="J3181" i="23" s="1"/>
  <c r="B3181" i="23"/>
  <c r="N3180" i="23"/>
  <c r="M3180" i="23"/>
  <c r="L3180" i="23"/>
  <c r="I3180" i="23"/>
  <c r="J3180" i="23" s="1"/>
  <c r="B3180" i="23"/>
  <c r="N3179" i="23"/>
  <c r="M3179" i="23"/>
  <c r="L3179" i="23"/>
  <c r="I3179" i="23"/>
  <c r="J3179" i="23" s="1"/>
  <c r="B3179" i="23"/>
  <c r="N3178" i="23"/>
  <c r="M3178" i="23"/>
  <c r="L3178" i="23"/>
  <c r="I3178" i="23"/>
  <c r="J3178" i="23" s="1"/>
  <c r="B3178" i="23"/>
  <c r="N3177" i="23"/>
  <c r="M3177" i="23"/>
  <c r="L3177" i="23"/>
  <c r="I3177" i="23"/>
  <c r="J3177" i="23" s="1"/>
  <c r="B3177" i="23"/>
  <c r="N3176" i="23"/>
  <c r="M3176" i="23"/>
  <c r="L3176" i="23"/>
  <c r="I3176" i="23"/>
  <c r="J3176" i="23" s="1"/>
  <c r="B3176" i="23"/>
  <c r="N3175" i="23"/>
  <c r="M3175" i="23"/>
  <c r="L3175" i="23"/>
  <c r="I3175" i="23"/>
  <c r="J3175" i="23" s="1"/>
  <c r="B3175" i="23"/>
  <c r="N3174" i="23"/>
  <c r="M3174" i="23"/>
  <c r="L3174" i="23"/>
  <c r="I3174" i="23"/>
  <c r="J3174" i="23" s="1"/>
  <c r="B3174" i="23"/>
  <c r="N3173" i="23"/>
  <c r="M3173" i="23"/>
  <c r="L3173" i="23"/>
  <c r="I3173" i="23"/>
  <c r="J3173" i="23" s="1"/>
  <c r="B3173" i="23"/>
  <c r="N3172" i="23"/>
  <c r="M3172" i="23"/>
  <c r="L3172" i="23"/>
  <c r="I3172" i="23"/>
  <c r="J3172" i="23" s="1"/>
  <c r="B3172" i="23"/>
  <c r="N3171" i="23"/>
  <c r="M3171" i="23"/>
  <c r="L3171" i="23"/>
  <c r="I3171" i="23"/>
  <c r="J3171" i="23" s="1"/>
  <c r="B3171" i="23"/>
  <c r="N3170" i="23"/>
  <c r="M3170" i="23"/>
  <c r="L3170" i="23"/>
  <c r="I3170" i="23"/>
  <c r="J3170" i="23" s="1"/>
  <c r="B3170" i="23"/>
  <c r="N3169" i="23"/>
  <c r="M3169" i="23"/>
  <c r="L3169" i="23"/>
  <c r="I3169" i="23"/>
  <c r="J3169" i="23" s="1"/>
  <c r="B3169" i="23"/>
  <c r="N3168" i="23"/>
  <c r="M3168" i="23"/>
  <c r="L3168" i="23"/>
  <c r="I3168" i="23"/>
  <c r="J3168" i="23" s="1"/>
  <c r="B3168" i="23"/>
  <c r="N3167" i="23"/>
  <c r="M3167" i="23"/>
  <c r="L3167" i="23"/>
  <c r="I3167" i="23"/>
  <c r="J3167" i="23" s="1"/>
  <c r="B3167" i="23"/>
  <c r="N3166" i="23"/>
  <c r="M3166" i="23"/>
  <c r="L3166" i="23"/>
  <c r="I3166" i="23"/>
  <c r="J3166" i="23" s="1"/>
  <c r="B3166" i="23"/>
  <c r="N3165" i="23"/>
  <c r="M3165" i="23"/>
  <c r="L3165" i="23"/>
  <c r="I3165" i="23"/>
  <c r="J3165" i="23" s="1"/>
  <c r="B3165" i="23"/>
  <c r="N3164" i="23"/>
  <c r="M3164" i="23"/>
  <c r="L3164" i="23"/>
  <c r="I3164" i="23"/>
  <c r="J3164" i="23" s="1"/>
  <c r="B3164" i="23"/>
  <c r="N3163" i="23"/>
  <c r="M3163" i="23"/>
  <c r="L3163" i="23"/>
  <c r="I3163" i="23"/>
  <c r="J3163" i="23" s="1"/>
  <c r="B3163" i="23"/>
  <c r="N3162" i="23"/>
  <c r="M3162" i="23"/>
  <c r="L3162" i="23"/>
  <c r="I3162" i="23"/>
  <c r="J3162" i="23" s="1"/>
  <c r="B3162" i="23"/>
  <c r="N3161" i="23"/>
  <c r="M3161" i="23"/>
  <c r="L3161" i="23"/>
  <c r="I3161" i="23"/>
  <c r="J3161" i="23" s="1"/>
  <c r="B3161" i="23"/>
  <c r="N3160" i="23"/>
  <c r="M3160" i="23"/>
  <c r="L3160" i="23"/>
  <c r="I3160" i="23"/>
  <c r="J3160" i="23" s="1"/>
  <c r="B3160" i="23"/>
  <c r="N3159" i="23"/>
  <c r="M3159" i="23"/>
  <c r="L3159" i="23"/>
  <c r="I3159" i="23"/>
  <c r="J3159" i="23" s="1"/>
  <c r="B3159" i="23"/>
  <c r="N3158" i="23"/>
  <c r="M3158" i="23"/>
  <c r="L3158" i="23"/>
  <c r="I3158" i="23"/>
  <c r="J3158" i="23" s="1"/>
  <c r="B3158" i="23"/>
  <c r="N3157" i="23"/>
  <c r="M3157" i="23"/>
  <c r="L3157" i="23"/>
  <c r="I3157" i="23"/>
  <c r="J3157" i="23" s="1"/>
  <c r="B3157" i="23"/>
  <c r="N3156" i="23"/>
  <c r="M3156" i="23"/>
  <c r="L3156" i="23"/>
  <c r="I3156" i="23"/>
  <c r="J3156" i="23" s="1"/>
  <c r="B3156" i="23"/>
  <c r="N3155" i="23"/>
  <c r="M3155" i="23"/>
  <c r="L3155" i="23"/>
  <c r="I3155" i="23"/>
  <c r="J3155" i="23" s="1"/>
  <c r="B3155" i="23"/>
  <c r="N3154" i="23"/>
  <c r="M3154" i="23"/>
  <c r="L3154" i="23"/>
  <c r="I3154" i="23"/>
  <c r="J3154" i="23" s="1"/>
  <c r="B3154" i="23"/>
  <c r="N3153" i="23"/>
  <c r="M3153" i="23"/>
  <c r="L3153" i="23"/>
  <c r="I3153" i="23"/>
  <c r="J3153" i="23" s="1"/>
  <c r="B3153" i="23"/>
  <c r="N3152" i="23"/>
  <c r="M3152" i="23"/>
  <c r="L3152" i="23"/>
  <c r="I3152" i="23"/>
  <c r="J3152" i="23" s="1"/>
  <c r="B3152" i="23"/>
  <c r="N3151" i="23"/>
  <c r="M3151" i="23"/>
  <c r="L3151" i="23"/>
  <c r="I3151" i="23"/>
  <c r="J3151" i="23" s="1"/>
  <c r="B3151" i="23"/>
  <c r="N3150" i="23"/>
  <c r="M3150" i="23"/>
  <c r="L3150" i="23"/>
  <c r="I3150" i="23"/>
  <c r="J3150" i="23" s="1"/>
  <c r="B3150" i="23"/>
  <c r="N3149" i="23"/>
  <c r="M3149" i="23"/>
  <c r="L3149" i="23"/>
  <c r="I3149" i="23"/>
  <c r="J3149" i="23" s="1"/>
  <c r="B3149" i="23"/>
  <c r="N3148" i="23"/>
  <c r="M3148" i="23"/>
  <c r="L3148" i="23"/>
  <c r="I3148" i="23"/>
  <c r="J3148" i="23" s="1"/>
  <c r="B3148" i="23"/>
  <c r="N3147" i="23"/>
  <c r="M3147" i="23"/>
  <c r="L3147" i="23"/>
  <c r="I3147" i="23"/>
  <c r="J3147" i="23" s="1"/>
  <c r="B3147" i="23"/>
  <c r="N3146" i="23"/>
  <c r="M3146" i="23"/>
  <c r="L3146" i="23"/>
  <c r="I3146" i="23"/>
  <c r="J3146" i="23" s="1"/>
  <c r="B3146" i="23"/>
  <c r="N3145" i="23"/>
  <c r="M3145" i="23"/>
  <c r="L3145" i="23"/>
  <c r="I3145" i="23"/>
  <c r="J3145" i="23" s="1"/>
  <c r="B3145" i="23"/>
  <c r="N3144" i="23"/>
  <c r="M3144" i="23"/>
  <c r="L3144" i="23"/>
  <c r="I3144" i="23"/>
  <c r="J3144" i="23" s="1"/>
  <c r="B3144" i="23"/>
  <c r="N3143" i="23"/>
  <c r="M3143" i="23"/>
  <c r="L3143" i="23"/>
  <c r="I3143" i="23"/>
  <c r="J3143" i="23" s="1"/>
  <c r="B3143" i="23"/>
  <c r="N3142" i="23"/>
  <c r="M3142" i="23"/>
  <c r="L3142" i="23"/>
  <c r="I3142" i="23"/>
  <c r="J3142" i="23" s="1"/>
  <c r="B3142" i="23"/>
  <c r="N3141" i="23"/>
  <c r="M3141" i="23"/>
  <c r="L3141" i="23"/>
  <c r="I3141" i="23"/>
  <c r="J3141" i="23" s="1"/>
  <c r="B3141" i="23"/>
  <c r="N3140" i="23"/>
  <c r="M3140" i="23"/>
  <c r="L3140" i="23"/>
  <c r="I3140" i="23"/>
  <c r="J3140" i="23" s="1"/>
  <c r="B3140" i="23"/>
  <c r="N3139" i="23"/>
  <c r="M3139" i="23"/>
  <c r="L3139" i="23"/>
  <c r="I3139" i="23"/>
  <c r="J3139" i="23" s="1"/>
  <c r="B3139" i="23"/>
  <c r="N3138" i="23"/>
  <c r="M3138" i="23"/>
  <c r="L3138" i="23"/>
  <c r="I3138" i="23"/>
  <c r="J3138" i="23" s="1"/>
  <c r="B3138" i="23"/>
  <c r="N3137" i="23"/>
  <c r="M3137" i="23"/>
  <c r="L3137" i="23"/>
  <c r="I3137" i="23"/>
  <c r="J3137" i="23" s="1"/>
  <c r="B3137" i="23"/>
  <c r="N3136" i="23"/>
  <c r="M3136" i="23"/>
  <c r="L3136" i="23"/>
  <c r="I3136" i="23"/>
  <c r="J3136" i="23" s="1"/>
  <c r="B3136" i="23"/>
  <c r="N3135" i="23"/>
  <c r="M3135" i="23"/>
  <c r="L3135" i="23"/>
  <c r="I3135" i="23"/>
  <c r="J3135" i="23" s="1"/>
  <c r="B3135" i="23"/>
  <c r="N3134" i="23"/>
  <c r="M3134" i="23"/>
  <c r="L3134" i="23"/>
  <c r="I3134" i="23"/>
  <c r="J3134" i="23" s="1"/>
  <c r="B3134" i="23"/>
  <c r="N3133" i="23"/>
  <c r="M3133" i="23"/>
  <c r="L3133" i="23"/>
  <c r="I3133" i="23"/>
  <c r="J3133" i="23" s="1"/>
  <c r="B3133" i="23"/>
  <c r="N3132" i="23"/>
  <c r="M3132" i="23"/>
  <c r="L3132" i="23"/>
  <c r="I3132" i="23"/>
  <c r="J3132" i="23" s="1"/>
  <c r="B3132" i="23"/>
  <c r="N3131" i="23"/>
  <c r="M3131" i="23"/>
  <c r="L3131" i="23"/>
  <c r="I3131" i="23"/>
  <c r="J3131" i="23" s="1"/>
  <c r="B3131" i="23"/>
  <c r="N3130" i="23"/>
  <c r="M3130" i="23"/>
  <c r="L3130" i="23"/>
  <c r="I3130" i="23"/>
  <c r="J3130" i="23" s="1"/>
  <c r="B3130" i="23"/>
  <c r="N3129" i="23"/>
  <c r="M3129" i="23"/>
  <c r="L3129" i="23"/>
  <c r="I3129" i="23"/>
  <c r="J3129" i="23" s="1"/>
  <c r="B3129" i="23"/>
  <c r="N3128" i="23"/>
  <c r="M3128" i="23"/>
  <c r="L3128" i="23"/>
  <c r="I3128" i="23"/>
  <c r="J3128" i="23" s="1"/>
  <c r="B3128" i="23"/>
  <c r="N3127" i="23"/>
  <c r="M3127" i="23"/>
  <c r="L3127" i="23"/>
  <c r="I3127" i="23"/>
  <c r="J3127" i="23" s="1"/>
  <c r="B3127" i="23"/>
  <c r="N3126" i="23"/>
  <c r="M3126" i="23"/>
  <c r="L3126" i="23"/>
  <c r="I3126" i="23"/>
  <c r="J3126" i="23" s="1"/>
  <c r="B3126" i="23"/>
  <c r="N3125" i="23"/>
  <c r="M3125" i="23"/>
  <c r="L3125" i="23"/>
  <c r="I3125" i="23"/>
  <c r="J3125" i="23" s="1"/>
  <c r="B3125" i="23"/>
  <c r="N3124" i="23"/>
  <c r="M3124" i="23"/>
  <c r="L3124" i="23"/>
  <c r="I3124" i="23"/>
  <c r="J3124" i="23" s="1"/>
  <c r="B3124" i="23"/>
  <c r="N3123" i="23"/>
  <c r="M3123" i="23"/>
  <c r="L3123" i="23"/>
  <c r="I3123" i="23"/>
  <c r="J3123" i="23" s="1"/>
  <c r="B3123" i="23"/>
  <c r="N3122" i="23"/>
  <c r="M3122" i="23"/>
  <c r="L3122" i="23"/>
  <c r="I3122" i="23"/>
  <c r="J3122" i="23" s="1"/>
  <c r="B3122" i="23"/>
  <c r="N3121" i="23"/>
  <c r="M3121" i="23"/>
  <c r="L3121" i="23"/>
  <c r="I3121" i="23"/>
  <c r="J3121" i="23" s="1"/>
  <c r="B3121" i="23"/>
  <c r="N3120" i="23"/>
  <c r="M3120" i="23"/>
  <c r="L3120" i="23"/>
  <c r="I3120" i="23"/>
  <c r="J3120" i="23" s="1"/>
  <c r="B3120" i="23"/>
  <c r="N3119" i="23"/>
  <c r="M3119" i="23"/>
  <c r="L3119" i="23"/>
  <c r="I3119" i="23"/>
  <c r="J3119" i="23" s="1"/>
  <c r="B3119" i="23"/>
  <c r="N3118" i="23"/>
  <c r="M3118" i="23"/>
  <c r="L3118" i="23"/>
  <c r="I3118" i="23"/>
  <c r="J3118" i="23" s="1"/>
  <c r="B3118" i="23"/>
  <c r="N3117" i="23"/>
  <c r="M3117" i="23"/>
  <c r="L3117" i="23"/>
  <c r="I3117" i="23"/>
  <c r="J3117" i="23" s="1"/>
  <c r="B3117" i="23"/>
  <c r="N3116" i="23"/>
  <c r="M3116" i="23"/>
  <c r="L3116" i="23"/>
  <c r="I3116" i="23"/>
  <c r="J3116" i="23" s="1"/>
  <c r="B3116" i="23"/>
  <c r="N3115" i="23"/>
  <c r="M3115" i="23"/>
  <c r="L3115" i="23"/>
  <c r="I3115" i="23"/>
  <c r="J3115" i="23" s="1"/>
  <c r="B3115" i="23"/>
  <c r="N3114" i="23"/>
  <c r="M3114" i="23"/>
  <c r="L3114" i="23"/>
  <c r="I3114" i="23"/>
  <c r="J3114" i="23" s="1"/>
  <c r="B3114" i="23"/>
  <c r="N3113" i="23"/>
  <c r="M3113" i="23"/>
  <c r="L3113" i="23"/>
  <c r="I3113" i="23"/>
  <c r="J3113" i="23" s="1"/>
  <c r="B3113" i="23"/>
  <c r="N3112" i="23"/>
  <c r="M3112" i="23"/>
  <c r="L3112" i="23"/>
  <c r="I3112" i="23"/>
  <c r="J3112" i="23" s="1"/>
  <c r="B3112" i="23"/>
  <c r="N3111" i="23"/>
  <c r="M3111" i="23"/>
  <c r="L3111" i="23"/>
  <c r="I3111" i="23"/>
  <c r="J3111" i="23" s="1"/>
  <c r="B3111" i="23"/>
  <c r="N3110" i="23"/>
  <c r="M3110" i="23"/>
  <c r="L3110" i="23"/>
  <c r="I3110" i="23"/>
  <c r="J3110" i="23" s="1"/>
  <c r="B3110" i="23"/>
  <c r="N3109" i="23"/>
  <c r="M3109" i="23"/>
  <c r="L3109" i="23"/>
  <c r="I3109" i="23"/>
  <c r="J3109" i="23" s="1"/>
  <c r="B3109" i="23"/>
  <c r="N3108" i="23"/>
  <c r="M3108" i="23"/>
  <c r="L3108" i="23"/>
  <c r="I3108" i="23"/>
  <c r="J3108" i="23" s="1"/>
  <c r="B3108" i="23"/>
  <c r="N3107" i="23"/>
  <c r="M3107" i="23"/>
  <c r="L3107" i="23"/>
  <c r="I3107" i="23"/>
  <c r="J3107" i="23" s="1"/>
  <c r="B3107" i="23"/>
  <c r="N3106" i="23"/>
  <c r="M3106" i="23"/>
  <c r="L3106" i="23"/>
  <c r="I3106" i="23"/>
  <c r="J3106" i="23" s="1"/>
  <c r="B3106" i="23"/>
  <c r="N3105" i="23"/>
  <c r="M3105" i="23"/>
  <c r="L3105" i="23"/>
  <c r="I3105" i="23"/>
  <c r="J3105" i="23" s="1"/>
  <c r="B3105" i="23"/>
  <c r="N3104" i="23"/>
  <c r="M3104" i="23"/>
  <c r="L3104" i="23"/>
  <c r="I3104" i="23"/>
  <c r="J3104" i="23" s="1"/>
  <c r="B3104" i="23"/>
  <c r="N3103" i="23"/>
  <c r="M3103" i="23"/>
  <c r="L3103" i="23"/>
  <c r="I3103" i="23"/>
  <c r="J3103" i="23" s="1"/>
  <c r="B3103" i="23"/>
  <c r="N3102" i="23"/>
  <c r="M3102" i="23"/>
  <c r="L3102" i="23"/>
  <c r="I3102" i="23"/>
  <c r="J3102" i="23" s="1"/>
  <c r="B3102" i="23"/>
  <c r="N3101" i="23"/>
  <c r="M3101" i="23"/>
  <c r="L3101" i="23"/>
  <c r="I3101" i="23"/>
  <c r="J3101" i="23" s="1"/>
  <c r="B3101" i="23"/>
  <c r="N3100" i="23"/>
  <c r="M3100" i="23"/>
  <c r="L3100" i="23"/>
  <c r="I3100" i="23"/>
  <c r="J3100" i="23" s="1"/>
  <c r="B3100" i="23"/>
  <c r="N3099" i="23"/>
  <c r="M3099" i="23"/>
  <c r="L3099" i="23"/>
  <c r="I3099" i="23"/>
  <c r="J3099" i="23" s="1"/>
  <c r="B3099" i="23"/>
  <c r="N3098" i="23"/>
  <c r="M3098" i="23"/>
  <c r="L3098" i="23"/>
  <c r="I3098" i="23"/>
  <c r="J3098" i="23" s="1"/>
  <c r="B3098" i="23"/>
  <c r="N3097" i="23"/>
  <c r="M3097" i="23"/>
  <c r="L3097" i="23"/>
  <c r="I3097" i="23"/>
  <c r="J3097" i="23" s="1"/>
  <c r="B3097" i="23"/>
  <c r="N3096" i="23"/>
  <c r="M3096" i="23"/>
  <c r="L3096" i="23"/>
  <c r="I3096" i="23"/>
  <c r="J3096" i="23" s="1"/>
  <c r="B3096" i="23"/>
  <c r="N3095" i="23"/>
  <c r="M3095" i="23"/>
  <c r="L3095" i="23"/>
  <c r="I3095" i="23"/>
  <c r="J3095" i="23" s="1"/>
  <c r="B3095" i="23"/>
  <c r="N3094" i="23"/>
  <c r="M3094" i="23"/>
  <c r="L3094" i="23"/>
  <c r="I3094" i="23"/>
  <c r="J3094" i="23" s="1"/>
  <c r="B3094" i="23"/>
  <c r="N3093" i="23"/>
  <c r="M3093" i="23"/>
  <c r="L3093" i="23"/>
  <c r="I3093" i="23"/>
  <c r="J3093" i="23" s="1"/>
  <c r="B3093" i="23"/>
  <c r="N3092" i="23"/>
  <c r="M3092" i="23"/>
  <c r="L3092" i="23"/>
  <c r="I3092" i="23"/>
  <c r="J3092" i="23" s="1"/>
  <c r="B3092" i="23"/>
  <c r="N3091" i="23"/>
  <c r="M3091" i="23"/>
  <c r="L3091" i="23"/>
  <c r="I3091" i="23"/>
  <c r="J3091" i="23" s="1"/>
  <c r="B3091" i="23"/>
  <c r="N3090" i="23"/>
  <c r="M3090" i="23"/>
  <c r="L3090" i="23"/>
  <c r="I3090" i="23"/>
  <c r="J3090" i="23" s="1"/>
  <c r="B3090" i="23"/>
  <c r="N3089" i="23"/>
  <c r="M3089" i="23"/>
  <c r="L3089" i="23"/>
  <c r="I3089" i="23"/>
  <c r="J3089" i="23" s="1"/>
  <c r="B3089" i="23"/>
  <c r="N3088" i="23"/>
  <c r="M3088" i="23"/>
  <c r="L3088" i="23"/>
  <c r="I3088" i="23"/>
  <c r="J3088" i="23" s="1"/>
  <c r="B3088" i="23"/>
  <c r="N3087" i="23"/>
  <c r="M3087" i="23"/>
  <c r="L3087" i="23"/>
  <c r="I3087" i="23"/>
  <c r="J3087" i="23" s="1"/>
  <c r="B3087" i="23"/>
  <c r="N3086" i="23"/>
  <c r="M3086" i="23"/>
  <c r="L3086" i="23"/>
  <c r="I3086" i="23"/>
  <c r="J3086" i="23" s="1"/>
  <c r="B3086" i="23"/>
  <c r="N3085" i="23"/>
  <c r="M3085" i="23"/>
  <c r="L3085" i="23"/>
  <c r="I3085" i="23"/>
  <c r="J3085" i="23" s="1"/>
  <c r="B3085" i="23"/>
  <c r="N3084" i="23"/>
  <c r="M3084" i="23"/>
  <c r="L3084" i="23"/>
  <c r="I3084" i="23"/>
  <c r="J3084" i="23" s="1"/>
  <c r="B3084" i="23"/>
  <c r="N3083" i="23"/>
  <c r="M3083" i="23"/>
  <c r="L3083" i="23"/>
  <c r="I3083" i="23"/>
  <c r="J3083" i="23" s="1"/>
  <c r="B3083" i="23"/>
  <c r="N3082" i="23"/>
  <c r="M3082" i="23"/>
  <c r="L3082" i="23"/>
  <c r="I3082" i="23"/>
  <c r="J3082" i="23" s="1"/>
  <c r="B3082" i="23"/>
  <c r="N3081" i="23"/>
  <c r="M3081" i="23"/>
  <c r="L3081" i="23"/>
  <c r="I3081" i="23"/>
  <c r="J3081" i="23" s="1"/>
  <c r="B3081" i="23"/>
  <c r="N3080" i="23"/>
  <c r="M3080" i="23"/>
  <c r="L3080" i="23"/>
  <c r="I3080" i="23"/>
  <c r="J3080" i="23" s="1"/>
  <c r="B3080" i="23"/>
  <c r="N3079" i="23"/>
  <c r="M3079" i="23"/>
  <c r="L3079" i="23"/>
  <c r="I3079" i="23"/>
  <c r="J3079" i="23" s="1"/>
  <c r="B3079" i="23"/>
  <c r="N3078" i="23"/>
  <c r="M3078" i="23"/>
  <c r="L3078" i="23"/>
  <c r="I3078" i="23"/>
  <c r="J3078" i="23" s="1"/>
  <c r="B3078" i="23"/>
  <c r="N3077" i="23"/>
  <c r="M3077" i="23"/>
  <c r="L3077" i="23"/>
  <c r="I3077" i="23"/>
  <c r="J3077" i="23" s="1"/>
  <c r="B3077" i="23"/>
  <c r="N3076" i="23"/>
  <c r="M3076" i="23"/>
  <c r="L3076" i="23"/>
  <c r="I3076" i="23"/>
  <c r="J3076" i="23" s="1"/>
  <c r="B3076" i="23"/>
  <c r="N3075" i="23"/>
  <c r="M3075" i="23"/>
  <c r="L3075" i="23"/>
  <c r="I3075" i="23"/>
  <c r="J3075" i="23" s="1"/>
  <c r="B3075" i="23"/>
  <c r="N3074" i="23"/>
  <c r="M3074" i="23"/>
  <c r="L3074" i="23"/>
  <c r="I3074" i="23"/>
  <c r="J3074" i="23" s="1"/>
  <c r="B3074" i="23"/>
  <c r="N3073" i="23"/>
  <c r="M3073" i="23"/>
  <c r="L3073" i="23"/>
  <c r="I3073" i="23"/>
  <c r="J3073" i="23" s="1"/>
  <c r="B3073" i="23"/>
  <c r="N3072" i="23"/>
  <c r="M3072" i="23"/>
  <c r="L3072" i="23"/>
  <c r="I3072" i="23"/>
  <c r="J3072" i="23" s="1"/>
  <c r="B3072" i="23"/>
  <c r="N3071" i="23"/>
  <c r="M3071" i="23"/>
  <c r="L3071" i="23"/>
  <c r="I3071" i="23"/>
  <c r="J3071" i="23" s="1"/>
  <c r="B3071" i="23"/>
  <c r="N3070" i="23"/>
  <c r="M3070" i="23"/>
  <c r="L3070" i="23"/>
  <c r="I3070" i="23"/>
  <c r="J3070" i="23" s="1"/>
  <c r="B3070" i="23"/>
  <c r="N3069" i="23"/>
  <c r="M3069" i="23"/>
  <c r="L3069" i="23"/>
  <c r="I3069" i="23"/>
  <c r="J3069" i="23" s="1"/>
  <c r="B3069" i="23"/>
  <c r="N3068" i="23"/>
  <c r="M3068" i="23"/>
  <c r="L3068" i="23"/>
  <c r="I3068" i="23"/>
  <c r="J3068" i="23" s="1"/>
  <c r="B3068" i="23"/>
  <c r="N3067" i="23"/>
  <c r="M3067" i="23"/>
  <c r="L3067" i="23"/>
  <c r="I3067" i="23"/>
  <c r="J3067" i="23" s="1"/>
  <c r="B3067" i="23"/>
  <c r="N3066" i="23"/>
  <c r="M3066" i="23"/>
  <c r="L3066" i="23"/>
  <c r="I3066" i="23"/>
  <c r="J3066" i="23" s="1"/>
  <c r="B3066" i="23"/>
  <c r="N3065" i="23"/>
  <c r="M3065" i="23"/>
  <c r="L3065" i="23"/>
  <c r="I3065" i="23"/>
  <c r="J3065" i="23" s="1"/>
  <c r="B3065" i="23"/>
  <c r="N3064" i="23"/>
  <c r="M3064" i="23"/>
  <c r="L3064" i="23"/>
  <c r="I3064" i="23"/>
  <c r="J3064" i="23" s="1"/>
  <c r="B3064" i="23"/>
  <c r="N3063" i="23"/>
  <c r="M3063" i="23"/>
  <c r="L3063" i="23"/>
  <c r="I3063" i="23"/>
  <c r="J3063" i="23" s="1"/>
  <c r="B3063" i="23"/>
  <c r="N3062" i="23"/>
  <c r="M3062" i="23"/>
  <c r="L3062" i="23"/>
  <c r="I3062" i="23"/>
  <c r="J3062" i="23" s="1"/>
  <c r="B3062" i="23"/>
  <c r="N3061" i="23"/>
  <c r="M3061" i="23"/>
  <c r="L3061" i="23"/>
  <c r="I3061" i="23"/>
  <c r="J3061" i="23" s="1"/>
  <c r="B3061" i="23"/>
  <c r="N3060" i="23"/>
  <c r="M3060" i="23"/>
  <c r="L3060" i="23"/>
  <c r="I3060" i="23"/>
  <c r="J3060" i="23" s="1"/>
  <c r="B3060" i="23"/>
  <c r="N3059" i="23"/>
  <c r="M3059" i="23"/>
  <c r="L3059" i="23"/>
  <c r="I3059" i="23"/>
  <c r="J3059" i="23" s="1"/>
  <c r="B3059" i="23"/>
  <c r="N3058" i="23"/>
  <c r="M3058" i="23"/>
  <c r="L3058" i="23"/>
  <c r="I3058" i="23"/>
  <c r="J3058" i="23" s="1"/>
  <c r="B3058" i="23"/>
  <c r="N3057" i="23"/>
  <c r="M3057" i="23"/>
  <c r="L3057" i="23"/>
  <c r="I3057" i="23"/>
  <c r="J3057" i="23" s="1"/>
  <c r="B3057" i="23"/>
  <c r="N3056" i="23"/>
  <c r="M3056" i="23"/>
  <c r="L3056" i="23"/>
  <c r="I3056" i="23"/>
  <c r="J3056" i="23" s="1"/>
  <c r="B3056" i="23"/>
  <c r="N3055" i="23"/>
  <c r="M3055" i="23"/>
  <c r="L3055" i="23"/>
  <c r="I3055" i="23"/>
  <c r="J3055" i="23" s="1"/>
  <c r="B3055" i="23"/>
  <c r="N3054" i="23"/>
  <c r="M3054" i="23"/>
  <c r="L3054" i="23"/>
  <c r="I3054" i="23"/>
  <c r="J3054" i="23" s="1"/>
  <c r="B3054" i="23"/>
  <c r="N3053" i="23"/>
  <c r="M3053" i="23"/>
  <c r="L3053" i="23"/>
  <c r="I3053" i="23"/>
  <c r="J3053" i="23" s="1"/>
  <c r="B3053" i="23"/>
  <c r="N3052" i="23"/>
  <c r="M3052" i="23"/>
  <c r="L3052" i="23"/>
  <c r="I3052" i="23"/>
  <c r="J3052" i="23" s="1"/>
  <c r="B3052" i="23"/>
  <c r="N3051" i="23"/>
  <c r="M3051" i="23"/>
  <c r="L3051" i="23"/>
  <c r="I3051" i="23"/>
  <c r="J3051" i="23" s="1"/>
  <c r="B3051" i="23"/>
  <c r="N3050" i="23"/>
  <c r="M3050" i="23"/>
  <c r="L3050" i="23"/>
  <c r="I3050" i="23"/>
  <c r="J3050" i="23" s="1"/>
  <c r="B3050" i="23"/>
  <c r="N3049" i="23"/>
  <c r="M3049" i="23"/>
  <c r="L3049" i="23"/>
  <c r="I3049" i="23"/>
  <c r="J3049" i="23" s="1"/>
  <c r="B3049" i="23"/>
  <c r="N3048" i="23"/>
  <c r="M3048" i="23"/>
  <c r="L3048" i="23"/>
  <c r="I3048" i="23"/>
  <c r="J3048" i="23" s="1"/>
  <c r="B3048" i="23"/>
  <c r="N3047" i="23"/>
  <c r="M3047" i="23"/>
  <c r="L3047" i="23"/>
  <c r="I3047" i="23"/>
  <c r="J3047" i="23" s="1"/>
  <c r="B3047" i="23"/>
  <c r="N3046" i="23"/>
  <c r="M3046" i="23"/>
  <c r="L3046" i="23"/>
  <c r="I3046" i="23"/>
  <c r="J3046" i="23" s="1"/>
  <c r="B3046" i="23"/>
  <c r="N3045" i="23"/>
  <c r="M3045" i="23"/>
  <c r="L3045" i="23"/>
  <c r="I3045" i="23"/>
  <c r="J3045" i="23" s="1"/>
  <c r="B3045" i="23"/>
  <c r="N3044" i="23"/>
  <c r="M3044" i="23"/>
  <c r="L3044" i="23"/>
  <c r="I3044" i="23"/>
  <c r="J3044" i="23" s="1"/>
  <c r="B3044" i="23"/>
  <c r="N3043" i="23"/>
  <c r="M3043" i="23"/>
  <c r="L3043" i="23"/>
  <c r="I3043" i="23"/>
  <c r="J3043" i="23" s="1"/>
  <c r="B3043" i="23"/>
  <c r="N3042" i="23"/>
  <c r="M3042" i="23"/>
  <c r="L3042" i="23"/>
  <c r="I3042" i="23"/>
  <c r="J3042" i="23" s="1"/>
  <c r="B3042" i="23"/>
  <c r="N3041" i="23"/>
  <c r="M3041" i="23"/>
  <c r="L3041" i="23"/>
  <c r="I3041" i="23"/>
  <c r="J3041" i="23" s="1"/>
  <c r="B3041" i="23"/>
  <c r="N3040" i="23"/>
  <c r="M3040" i="23"/>
  <c r="L3040" i="23"/>
  <c r="I3040" i="23"/>
  <c r="J3040" i="23" s="1"/>
  <c r="B3040" i="23"/>
  <c r="N3039" i="23"/>
  <c r="M3039" i="23"/>
  <c r="L3039" i="23"/>
  <c r="I3039" i="23"/>
  <c r="J3039" i="23" s="1"/>
  <c r="B3039" i="23"/>
  <c r="N3038" i="23"/>
  <c r="M3038" i="23"/>
  <c r="L3038" i="23"/>
  <c r="I3038" i="23"/>
  <c r="J3038" i="23" s="1"/>
  <c r="B3038" i="23"/>
  <c r="N3037" i="23"/>
  <c r="M3037" i="23"/>
  <c r="L3037" i="23"/>
  <c r="I3037" i="23"/>
  <c r="J3037" i="23" s="1"/>
  <c r="B3037" i="23"/>
  <c r="N3036" i="23"/>
  <c r="M3036" i="23"/>
  <c r="L3036" i="23"/>
  <c r="I3036" i="23"/>
  <c r="J3036" i="23" s="1"/>
  <c r="B3036" i="23"/>
  <c r="N3035" i="23"/>
  <c r="M3035" i="23"/>
  <c r="L3035" i="23"/>
  <c r="I3035" i="23"/>
  <c r="J3035" i="23" s="1"/>
  <c r="B3035" i="23"/>
  <c r="N3034" i="23"/>
  <c r="M3034" i="23"/>
  <c r="L3034" i="23"/>
  <c r="I3034" i="23"/>
  <c r="J3034" i="23" s="1"/>
  <c r="B3034" i="23"/>
  <c r="N3033" i="23"/>
  <c r="M3033" i="23"/>
  <c r="L3033" i="23"/>
  <c r="I3033" i="23"/>
  <c r="J3033" i="23" s="1"/>
  <c r="B3033" i="23"/>
  <c r="N3032" i="23"/>
  <c r="M3032" i="23"/>
  <c r="L3032" i="23"/>
  <c r="I3032" i="23"/>
  <c r="J3032" i="23" s="1"/>
  <c r="B3032" i="23"/>
  <c r="N3031" i="23"/>
  <c r="M3031" i="23"/>
  <c r="L3031" i="23"/>
  <c r="I3031" i="23"/>
  <c r="J3031" i="23" s="1"/>
  <c r="B3031" i="23"/>
  <c r="N3030" i="23"/>
  <c r="M3030" i="23"/>
  <c r="L3030" i="23"/>
  <c r="I3030" i="23"/>
  <c r="J3030" i="23" s="1"/>
  <c r="B3030" i="23"/>
  <c r="N3029" i="23"/>
  <c r="M3029" i="23"/>
  <c r="L3029" i="23"/>
  <c r="I3029" i="23"/>
  <c r="J3029" i="23" s="1"/>
  <c r="B3029" i="23"/>
  <c r="N3028" i="23"/>
  <c r="M3028" i="23"/>
  <c r="L3028" i="23"/>
  <c r="I3028" i="23"/>
  <c r="J3028" i="23" s="1"/>
  <c r="B3028" i="23"/>
  <c r="N3027" i="23"/>
  <c r="M3027" i="23"/>
  <c r="L3027" i="23"/>
  <c r="I3027" i="23"/>
  <c r="J3027" i="23" s="1"/>
  <c r="B3027" i="23"/>
  <c r="N3026" i="23"/>
  <c r="M3026" i="23"/>
  <c r="L3026" i="23"/>
  <c r="I3026" i="23"/>
  <c r="J3026" i="23" s="1"/>
  <c r="B3026" i="23"/>
  <c r="N3025" i="23"/>
  <c r="M3025" i="23"/>
  <c r="L3025" i="23"/>
  <c r="I3025" i="23"/>
  <c r="J3025" i="23" s="1"/>
  <c r="B3025" i="23"/>
  <c r="N3024" i="23"/>
  <c r="M3024" i="23"/>
  <c r="L3024" i="23"/>
  <c r="I3024" i="23"/>
  <c r="J3024" i="23" s="1"/>
  <c r="B3024" i="23"/>
  <c r="N3023" i="23"/>
  <c r="M3023" i="23"/>
  <c r="L3023" i="23"/>
  <c r="I3023" i="23"/>
  <c r="J3023" i="23" s="1"/>
  <c r="B3023" i="23"/>
  <c r="N3022" i="23"/>
  <c r="M3022" i="23"/>
  <c r="L3022" i="23"/>
  <c r="I3022" i="23"/>
  <c r="J3022" i="23" s="1"/>
  <c r="B3022" i="23"/>
  <c r="N3021" i="23"/>
  <c r="M3021" i="23"/>
  <c r="L3021" i="23"/>
  <c r="I3021" i="23"/>
  <c r="J3021" i="23" s="1"/>
  <c r="B3021" i="23"/>
  <c r="N3020" i="23"/>
  <c r="M3020" i="23"/>
  <c r="L3020" i="23"/>
  <c r="I3020" i="23"/>
  <c r="J3020" i="23" s="1"/>
  <c r="B3020" i="23"/>
  <c r="N3019" i="23"/>
  <c r="M3019" i="23"/>
  <c r="L3019" i="23"/>
  <c r="I3019" i="23"/>
  <c r="J3019" i="23" s="1"/>
  <c r="B3019" i="23"/>
  <c r="N3018" i="23"/>
  <c r="M3018" i="23"/>
  <c r="L3018" i="23"/>
  <c r="I3018" i="23"/>
  <c r="J3018" i="23" s="1"/>
  <c r="B3018" i="23"/>
  <c r="N3017" i="23"/>
  <c r="M3017" i="23"/>
  <c r="L3017" i="23"/>
  <c r="I3017" i="23"/>
  <c r="J3017" i="23" s="1"/>
  <c r="B3017" i="23"/>
  <c r="N3016" i="23"/>
  <c r="M3016" i="23"/>
  <c r="L3016" i="23"/>
  <c r="I3016" i="23"/>
  <c r="J3016" i="23" s="1"/>
  <c r="B3016" i="23"/>
  <c r="N3015" i="23"/>
  <c r="M3015" i="23"/>
  <c r="L3015" i="23"/>
  <c r="I3015" i="23"/>
  <c r="J3015" i="23" s="1"/>
  <c r="B3015" i="23"/>
  <c r="N3014" i="23"/>
  <c r="M3014" i="23"/>
  <c r="L3014" i="23"/>
  <c r="I3014" i="23"/>
  <c r="J3014" i="23" s="1"/>
  <c r="B3014" i="23"/>
  <c r="N3013" i="23"/>
  <c r="M3013" i="23"/>
  <c r="L3013" i="23"/>
  <c r="I3013" i="23"/>
  <c r="J3013" i="23" s="1"/>
  <c r="B3013" i="23"/>
  <c r="N3012" i="23"/>
  <c r="M3012" i="23"/>
  <c r="L3012" i="23"/>
  <c r="I3012" i="23"/>
  <c r="J3012" i="23" s="1"/>
  <c r="B3012" i="23"/>
  <c r="N3011" i="23"/>
  <c r="M3011" i="23"/>
  <c r="L3011" i="23"/>
  <c r="I3011" i="23"/>
  <c r="J3011" i="23" s="1"/>
  <c r="B3011" i="23"/>
  <c r="N3010" i="23"/>
  <c r="M3010" i="23"/>
  <c r="L3010" i="23"/>
  <c r="I3010" i="23"/>
  <c r="J3010" i="23" s="1"/>
  <c r="B3010" i="23"/>
  <c r="N3009" i="23"/>
  <c r="M3009" i="23"/>
  <c r="L3009" i="23"/>
  <c r="I3009" i="23"/>
  <c r="J3009" i="23" s="1"/>
  <c r="B3009" i="23"/>
  <c r="N3008" i="23"/>
  <c r="M3008" i="23"/>
  <c r="L3008" i="23"/>
  <c r="I3008" i="23"/>
  <c r="J3008" i="23" s="1"/>
  <c r="B3008" i="23"/>
  <c r="N3007" i="23"/>
  <c r="M3007" i="23"/>
  <c r="L3007" i="23"/>
  <c r="I3007" i="23"/>
  <c r="J3007" i="23" s="1"/>
  <c r="B3007" i="23"/>
  <c r="N3006" i="23"/>
  <c r="M3006" i="23"/>
  <c r="L3006" i="23"/>
  <c r="I3006" i="23"/>
  <c r="J3006" i="23" s="1"/>
  <c r="B3006" i="23"/>
  <c r="N3005" i="23"/>
  <c r="M3005" i="23"/>
  <c r="L3005" i="23"/>
  <c r="I3005" i="23"/>
  <c r="J3005" i="23" s="1"/>
  <c r="B3005" i="23"/>
  <c r="N3004" i="23"/>
  <c r="M3004" i="23"/>
  <c r="L3004" i="23"/>
  <c r="I3004" i="23"/>
  <c r="J3004" i="23" s="1"/>
  <c r="B3004" i="23"/>
  <c r="N3003" i="23"/>
  <c r="M3003" i="23"/>
  <c r="L3003" i="23"/>
  <c r="I3003" i="23"/>
  <c r="J3003" i="23" s="1"/>
  <c r="B3003" i="23"/>
  <c r="N3002" i="23"/>
  <c r="M3002" i="23"/>
  <c r="L3002" i="23"/>
  <c r="I3002" i="23"/>
  <c r="J3002" i="23" s="1"/>
  <c r="B3002" i="23"/>
  <c r="N3001" i="23"/>
  <c r="M3001" i="23"/>
  <c r="L3001" i="23"/>
  <c r="I3001" i="23"/>
  <c r="J3001" i="23" s="1"/>
  <c r="B3001" i="23"/>
  <c r="N3000" i="23"/>
  <c r="M3000" i="23"/>
  <c r="L3000" i="23"/>
  <c r="I3000" i="23"/>
  <c r="J3000" i="23" s="1"/>
  <c r="B3000" i="23"/>
  <c r="N2999" i="23"/>
  <c r="M2999" i="23"/>
  <c r="L2999" i="23"/>
  <c r="I2999" i="23"/>
  <c r="J2999" i="23" s="1"/>
  <c r="B2999" i="23"/>
  <c r="N2998" i="23"/>
  <c r="M2998" i="23"/>
  <c r="L2998" i="23"/>
  <c r="I2998" i="23"/>
  <c r="J2998" i="23" s="1"/>
  <c r="B2998" i="23"/>
  <c r="N2997" i="23"/>
  <c r="M2997" i="23"/>
  <c r="L2997" i="23"/>
  <c r="I2997" i="23"/>
  <c r="J2997" i="23" s="1"/>
  <c r="B2997" i="23"/>
  <c r="N2996" i="23"/>
  <c r="M2996" i="23"/>
  <c r="L2996" i="23"/>
  <c r="I2996" i="23"/>
  <c r="J2996" i="23" s="1"/>
  <c r="B2996" i="23"/>
  <c r="N2995" i="23"/>
  <c r="M2995" i="23"/>
  <c r="L2995" i="23"/>
  <c r="I2995" i="23"/>
  <c r="J2995" i="23" s="1"/>
  <c r="B2995" i="23"/>
  <c r="N2994" i="23"/>
  <c r="M2994" i="23"/>
  <c r="L2994" i="23"/>
  <c r="I2994" i="23"/>
  <c r="J2994" i="23" s="1"/>
  <c r="B2994" i="23"/>
  <c r="N2993" i="23"/>
  <c r="M2993" i="23"/>
  <c r="L2993" i="23"/>
  <c r="I2993" i="23"/>
  <c r="J2993" i="23" s="1"/>
  <c r="B2993" i="23"/>
  <c r="N2992" i="23"/>
  <c r="M2992" i="23"/>
  <c r="L2992" i="23"/>
  <c r="I2992" i="23"/>
  <c r="J2992" i="23" s="1"/>
  <c r="B2992" i="23"/>
  <c r="N2991" i="23"/>
  <c r="M2991" i="23"/>
  <c r="L2991" i="23"/>
  <c r="I2991" i="23"/>
  <c r="J2991" i="23" s="1"/>
  <c r="B2991" i="23"/>
  <c r="N2990" i="23"/>
  <c r="M2990" i="23"/>
  <c r="L2990" i="23"/>
  <c r="I2990" i="23"/>
  <c r="J2990" i="23" s="1"/>
  <c r="B2990" i="23"/>
  <c r="N2989" i="23"/>
  <c r="M2989" i="23"/>
  <c r="L2989" i="23"/>
  <c r="I2989" i="23"/>
  <c r="J2989" i="23" s="1"/>
  <c r="B2989" i="23"/>
  <c r="N2988" i="23"/>
  <c r="M2988" i="23"/>
  <c r="L2988" i="23"/>
  <c r="I2988" i="23"/>
  <c r="J2988" i="23" s="1"/>
  <c r="B2988" i="23"/>
  <c r="N2987" i="23"/>
  <c r="M2987" i="23"/>
  <c r="L2987" i="23"/>
  <c r="I2987" i="23"/>
  <c r="J2987" i="23" s="1"/>
  <c r="B2987" i="23"/>
  <c r="N2986" i="23"/>
  <c r="M2986" i="23"/>
  <c r="L2986" i="23"/>
  <c r="I2986" i="23"/>
  <c r="J2986" i="23" s="1"/>
  <c r="B2986" i="23"/>
  <c r="N2985" i="23"/>
  <c r="M2985" i="23"/>
  <c r="L2985" i="23"/>
  <c r="I2985" i="23"/>
  <c r="J2985" i="23" s="1"/>
  <c r="B2985" i="23"/>
  <c r="N2984" i="23"/>
  <c r="M2984" i="23"/>
  <c r="L2984" i="23"/>
  <c r="I2984" i="23"/>
  <c r="J2984" i="23" s="1"/>
  <c r="B2984" i="23"/>
  <c r="N2983" i="23"/>
  <c r="M2983" i="23"/>
  <c r="L2983" i="23"/>
  <c r="I2983" i="23"/>
  <c r="J2983" i="23" s="1"/>
  <c r="B2983" i="23"/>
  <c r="N2982" i="23"/>
  <c r="M2982" i="23"/>
  <c r="L2982" i="23"/>
  <c r="I2982" i="23"/>
  <c r="J2982" i="23" s="1"/>
  <c r="B2982" i="23"/>
  <c r="N2981" i="23"/>
  <c r="M2981" i="23"/>
  <c r="L2981" i="23"/>
  <c r="I2981" i="23"/>
  <c r="J2981" i="23" s="1"/>
  <c r="B2981" i="23"/>
  <c r="N2980" i="23"/>
  <c r="M2980" i="23"/>
  <c r="L2980" i="23"/>
  <c r="I2980" i="23"/>
  <c r="J2980" i="23" s="1"/>
  <c r="B2980" i="23"/>
  <c r="N2979" i="23"/>
  <c r="M2979" i="23"/>
  <c r="L2979" i="23"/>
  <c r="I2979" i="23"/>
  <c r="J2979" i="23" s="1"/>
  <c r="B2979" i="23"/>
  <c r="N2978" i="23"/>
  <c r="M2978" i="23"/>
  <c r="L2978" i="23"/>
  <c r="I2978" i="23"/>
  <c r="J2978" i="23" s="1"/>
  <c r="B2978" i="23"/>
  <c r="N2977" i="23"/>
  <c r="M2977" i="23"/>
  <c r="L2977" i="23"/>
  <c r="I2977" i="23"/>
  <c r="J2977" i="23" s="1"/>
  <c r="B2977" i="23"/>
  <c r="N2976" i="23"/>
  <c r="M2976" i="23"/>
  <c r="L2976" i="23"/>
  <c r="I2976" i="23"/>
  <c r="J2976" i="23" s="1"/>
  <c r="B2976" i="23"/>
  <c r="N2975" i="23"/>
  <c r="M2975" i="23"/>
  <c r="L2975" i="23"/>
  <c r="I2975" i="23"/>
  <c r="J2975" i="23" s="1"/>
  <c r="B2975" i="23"/>
  <c r="N2974" i="23"/>
  <c r="M2974" i="23"/>
  <c r="L2974" i="23"/>
  <c r="I2974" i="23"/>
  <c r="J2974" i="23" s="1"/>
  <c r="B2974" i="23"/>
  <c r="N2973" i="23"/>
  <c r="M2973" i="23"/>
  <c r="L2973" i="23"/>
  <c r="I2973" i="23"/>
  <c r="J2973" i="23" s="1"/>
  <c r="B2973" i="23"/>
  <c r="N2972" i="23"/>
  <c r="M2972" i="23"/>
  <c r="L2972" i="23"/>
  <c r="I2972" i="23"/>
  <c r="J2972" i="23" s="1"/>
  <c r="B2972" i="23"/>
  <c r="N2971" i="23"/>
  <c r="M2971" i="23"/>
  <c r="L2971" i="23"/>
  <c r="I2971" i="23"/>
  <c r="J2971" i="23" s="1"/>
  <c r="B2971" i="23"/>
  <c r="N2970" i="23"/>
  <c r="M2970" i="23"/>
  <c r="L2970" i="23"/>
  <c r="I2970" i="23"/>
  <c r="J2970" i="23" s="1"/>
  <c r="B2970" i="23"/>
  <c r="N2969" i="23"/>
  <c r="M2969" i="23"/>
  <c r="L2969" i="23"/>
  <c r="I2969" i="23"/>
  <c r="J2969" i="23" s="1"/>
  <c r="B2969" i="23"/>
  <c r="N2968" i="23"/>
  <c r="M2968" i="23"/>
  <c r="L2968" i="23"/>
  <c r="I2968" i="23"/>
  <c r="J2968" i="23" s="1"/>
  <c r="B2968" i="23"/>
  <c r="N2967" i="23"/>
  <c r="M2967" i="23"/>
  <c r="L2967" i="23"/>
  <c r="I2967" i="23"/>
  <c r="J2967" i="23" s="1"/>
  <c r="B2967" i="23"/>
  <c r="N2966" i="23"/>
  <c r="M2966" i="23"/>
  <c r="L2966" i="23"/>
  <c r="I2966" i="23"/>
  <c r="J2966" i="23" s="1"/>
  <c r="B2966" i="23"/>
  <c r="N2965" i="23"/>
  <c r="M2965" i="23"/>
  <c r="L2965" i="23"/>
  <c r="I2965" i="23"/>
  <c r="J2965" i="23" s="1"/>
  <c r="B2965" i="23"/>
  <c r="N2964" i="23"/>
  <c r="M2964" i="23"/>
  <c r="L2964" i="23"/>
  <c r="I2964" i="23"/>
  <c r="J2964" i="23" s="1"/>
  <c r="B2964" i="23"/>
  <c r="N2963" i="23"/>
  <c r="M2963" i="23"/>
  <c r="L2963" i="23"/>
  <c r="I2963" i="23"/>
  <c r="J2963" i="23" s="1"/>
  <c r="B2963" i="23"/>
  <c r="N2962" i="23"/>
  <c r="M2962" i="23"/>
  <c r="L2962" i="23"/>
  <c r="I2962" i="23"/>
  <c r="J2962" i="23" s="1"/>
  <c r="B2962" i="23"/>
  <c r="N2961" i="23"/>
  <c r="M2961" i="23"/>
  <c r="L2961" i="23"/>
  <c r="I2961" i="23"/>
  <c r="J2961" i="23" s="1"/>
  <c r="B2961" i="23"/>
  <c r="N2960" i="23"/>
  <c r="M2960" i="23"/>
  <c r="L2960" i="23"/>
  <c r="I2960" i="23"/>
  <c r="J2960" i="23" s="1"/>
  <c r="B2960" i="23"/>
  <c r="N2959" i="23"/>
  <c r="M2959" i="23"/>
  <c r="L2959" i="23"/>
  <c r="I2959" i="23"/>
  <c r="J2959" i="23" s="1"/>
  <c r="B2959" i="23"/>
  <c r="N2958" i="23"/>
  <c r="M2958" i="23"/>
  <c r="L2958" i="23"/>
  <c r="I2958" i="23"/>
  <c r="J2958" i="23" s="1"/>
  <c r="B2958" i="23"/>
  <c r="N2957" i="23"/>
  <c r="M2957" i="23"/>
  <c r="L2957" i="23"/>
  <c r="I2957" i="23"/>
  <c r="J2957" i="23" s="1"/>
  <c r="B2957" i="23"/>
  <c r="N2956" i="23"/>
  <c r="M2956" i="23"/>
  <c r="L2956" i="23"/>
  <c r="I2956" i="23"/>
  <c r="J2956" i="23" s="1"/>
  <c r="B2956" i="23"/>
  <c r="N2955" i="23"/>
  <c r="M2955" i="23"/>
  <c r="L2955" i="23"/>
  <c r="I2955" i="23"/>
  <c r="J2955" i="23" s="1"/>
  <c r="B2955" i="23"/>
  <c r="N2954" i="23"/>
  <c r="M2954" i="23"/>
  <c r="L2954" i="23"/>
  <c r="I2954" i="23"/>
  <c r="J2954" i="23" s="1"/>
  <c r="B2954" i="23"/>
  <c r="N2953" i="23"/>
  <c r="M2953" i="23"/>
  <c r="L2953" i="23"/>
  <c r="I2953" i="23"/>
  <c r="J2953" i="23" s="1"/>
  <c r="B2953" i="23"/>
  <c r="N2952" i="23"/>
  <c r="M2952" i="23"/>
  <c r="L2952" i="23"/>
  <c r="I2952" i="23"/>
  <c r="J2952" i="23" s="1"/>
  <c r="B2952" i="23"/>
  <c r="N2951" i="23"/>
  <c r="M2951" i="23"/>
  <c r="L2951" i="23"/>
  <c r="I2951" i="23"/>
  <c r="J2951" i="23" s="1"/>
  <c r="B2951" i="23"/>
  <c r="N2950" i="23"/>
  <c r="M2950" i="23"/>
  <c r="L2950" i="23"/>
  <c r="I2950" i="23"/>
  <c r="J2950" i="23" s="1"/>
  <c r="B2950" i="23"/>
  <c r="N2949" i="23"/>
  <c r="M2949" i="23"/>
  <c r="L2949" i="23"/>
  <c r="I2949" i="23"/>
  <c r="J2949" i="23" s="1"/>
  <c r="B2949" i="23"/>
  <c r="N2948" i="23"/>
  <c r="M2948" i="23"/>
  <c r="L2948" i="23"/>
  <c r="I2948" i="23"/>
  <c r="J2948" i="23" s="1"/>
  <c r="B2948" i="23"/>
  <c r="N2947" i="23"/>
  <c r="M2947" i="23"/>
  <c r="L2947" i="23"/>
  <c r="I2947" i="23"/>
  <c r="J2947" i="23" s="1"/>
  <c r="B2947" i="23"/>
  <c r="N2946" i="23"/>
  <c r="M2946" i="23"/>
  <c r="L2946" i="23"/>
  <c r="I2946" i="23"/>
  <c r="J2946" i="23" s="1"/>
  <c r="B2946" i="23"/>
  <c r="N2945" i="23"/>
  <c r="M2945" i="23"/>
  <c r="L2945" i="23"/>
  <c r="I2945" i="23"/>
  <c r="J2945" i="23" s="1"/>
  <c r="B2945" i="23"/>
  <c r="N2944" i="23"/>
  <c r="M2944" i="23"/>
  <c r="L2944" i="23"/>
  <c r="I2944" i="23"/>
  <c r="J2944" i="23" s="1"/>
  <c r="B2944" i="23"/>
  <c r="N2943" i="23"/>
  <c r="M2943" i="23"/>
  <c r="L2943" i="23"/>
  <c r="I2943" i="23"/>
  <c r="J2943" i="23" s="1"/>
  <c r="B2943" i="23"/>
  <c r="N2942" i="23"/>
  <c r="M2942" i="23"/>
  <c r="L2942" i="23"/>
  <c r="I2942" i="23"/>
  <c r="J2942" i="23" s="1"/>
  <c r="B2942" i="23"/>
  <c r="N2941" i="23"/>
  <c r="M2941" i="23"/>
  <c r="L2941" i="23"/>
  <c r="I2941" i="23"/>
  <c r="J2941" i="23" s="1"/>
  <c r="B2941" i="23"/>
  <c r="N2940" i="23"/>
  <c r="M2940" i="23"/>
  <c r="L2940" i="23"/>
  <c r="I2940" i="23"/>
  <c r="J2940" i="23" s="1"/>
  <c r="B2940" i="23"/>
  <c r="N2939" i="23"/>
  <c r="M2939" i="23"/>
  <c r="L2939" i="23"/>
  <c r="I2939" i="23"/>
  <c r="J2939" i="23" s="1"/>
  <c r="B2939" i="23"/>
  <c r="N2938" i="23"/>
  <c r="M2938" i="23"/>
  <c r="L2938" i="23"/>
  <c r="I2938" i="23"/>
  <c r="J2938" i="23" s="1"/>
  <c r="B2938" i="23"/>
  <c r="N2937" i="23"/>
  <c r="M2937" i="23"/>
  <c r="L2937" i="23"/>
  <c r="I2937" i="23"/>
  <c r="J2937" i="23" s="1"/>
  <c r="B2937" i="23"/>
  <c r="N2936" i="23"/>
  <c r="M2936" i="23"/>
  <c r="L2936" i="23"/>
  <c r="I2936" i="23"/>
  <c r="J2936" i="23" s="1"/>
  <c r="B2936" i="23"/>
  <c r="N2935" i="23"/>
  <c r="M2935" i="23"/>
  <c r="L2935" i="23"/>
  <c r="I2935" i="23"/>
  <c r="J2935" i="23" s="1"/>
  <c r="B2935" i="23"/>
  <c r="N2934" i="23"/>
  <c r="M2934" i="23"/>
  <c r="L2934" i="23"/>
  <c r="I2934" i="23"/>
  <c r="J2934" i="23" s="1"/>
  <c r="B2934" i="23"/>
  <c r="N2933" i="23"/>
  <c r="M2933" i="23"/>
  <c r="L2933" i="23"/>
  <c r="I2933" i="23"/>
  <c r="J2933" i="23" s="1"/>
  <c r="B2933" i="23"/>
  <c r="N2932" i="23"/>
  <c r="M2932" i="23"/>
  <c r="L2932" i="23"/>
  <c r="I2932" i="23"/>
  <c r="J2932" i="23" s="1"/>
  <c r="B2932" i="23"/>
  <c r="N2931" i="23"/>
  <c r="M2931" i="23"/>
  <c r="L2931" i="23"/>
  <c r="I2931" i="23"/>
  <c r="J2931" i="23" s="1"/>
  <c r="B2931" i="23"/>
  <c r="N2930" i="23"/>
  <c r="M2930" i="23"/>
  <c r="L2930" i="23"/>
  <c r="I2930" i="23"/>
  <c r="J2930" i="23" s="1"/>
  <c r="B2930" i="23"/>
  <c r="N2929" i="23"/>
  <c r="M2929" i="23"/>
  <c r="L2929" i="23"/>
  <c r="I2929" i="23"/>
  <c r="J2929" i="23" s="1"/>
  <c r="B2929" i="23"/>
  <c r="N2928" i="23"/>
  <c r="M2928" i="23"/>
  <c r="L2928" i="23"/>
  <c r="I2928" i="23"/>
  <c r="J2928" i="23" s="1"/>
  <c r="B2928" i="23"/>
  <c r="N2927" i="23"/>
  <c r="M2927" i="23"/>
  <c r="L2927" i="23"/>
  <c r="I2927" i="23"/>
  <c r="J2927" i="23" s="1"/>
  <c r="B2927" i="23"/>
  <c r="N2926" i="23"/>
  <c r="M2926" i="23"/>
  <c r="L2926" i="23"/>
  <c r="I2926" i="23"/>
  <c r="J2926" i="23" s="1"/>
  <c r="B2926" i="23"/>
  <c r="N2925" i="23"/>
  <c r="M2925" i="23"/>
  <c r="L2925" i="23"/>
  <c r="I2925" i="23"/>
  <c r="J2925" i="23" s="1"/>
  <c r="B2925" i="23"/>
  <c r="N2924" i="23"/>
  <c r="M2924" i="23"/>
  <c r="L2924" i="23"/>
  <c r="I2924" i="23"/>
  <c r="J2924" i="23" s="1"/>
  <c r="B2924" i="23"/>
  <c r="N2923" i="23"/>
  <c r="M2923" i="23"/>
  <c r="L2923" i="23"/>
  <c r="I2923" i="23"/>
  <c r="J2923" i="23" s="1"/>
  <c r="B2923" i="23"/>
  <c r="N2922" i="23"/>
  <c r="M2922" i="23"/>
  <c r="L2922" i="23"/>
  <c r="I2922" i="23"/>
  <c r="J2922" i="23" s="1"/>
  <c r="B2922" i="23"/>
  <c r="N2921" i="23"/>
  <c r="M2921" i="23"/>
  <c r="L2921" i="23"/>
  <c r="I2921" i="23"/>
  <c r="J2921" i="23" s="1"/>
  <c r="B2921" i="23"/>
  <c r="N2920" i="23"/>
  <c r="M2920" i="23"/>
  <c r="L2920" i="23"/>
  <c r="I2920" i="23"/>
  <c r="J2920" i="23" s="1"/>
  <c r="B2920" i="23"/>
  <c r="N2919" i="23"/>
  <c r="M2919" i="23"/>
  <c r="L2919" i="23"/>
  <c r="I2919" i="23"/>
  <c r="J2919" i="23" s="1"/>
  <c r="B2919" i="23"/>
  <c r="N2918" i="23"/>
  <c r="M2918" i="23"/>
  <c r="L2918" i="23"/>
  <c r="I2918" i="23"/>
  <c r="J2918" i="23" s="1"/>
  <c r="B2918" i="23"/>
  <c r="N2917" i="23"/>
  <c r="M2917" i="23"/>
  <c r="L2917" i="23"/>
  <c r="I2917" i="23"/>
  <c r="J2917" i="23" s="1"/>
  <c r="B2917" i="23"/>
  <c r="N2916" i="23"/>
  <c r="M2916" i="23"/>
  <c r="L2916" i="23"/>
  <c r="I2916" i="23"/>
  <c r="J2916" i="23" s="1"/>
  <c r="B2916" i="23"/>
  <c r="N2915" i="23"/>
  <c r="M2915" i="23"/>
  <c r="L2915" i="23"/>
  <c r="I2915" i="23"/>
  <c r="J2915" i="23" s="1"/>
  <c r="B2915" i="23"/>
  <c r="N2914" i="23"/>
  <c r="M2914" i="23"/>
  <c r="L2914" i="23"/>
  <c r="I2914" i="23"/>
  <c r="J2914" i="23" s="1"/>
  <c r="B2914" i="23"/>
  <c r="N2913" i="23"/>
  <c r="M2913" i="23"/>
  <c r="L2913" i="23"/>
  <c r="I2913" i="23"/>
  <c r="J2913" i="23" s="1"/>
  <c r="B2913" i="23"/>
  <c r="N2912" i="23"/>
  <c r="M2912" i="23"/>
  <c r="L2912" i="23"/>
  <c r="I2912" i="23"/>
  <c r="J2912" i="23" s="1"/>
  <c r="B2912" i="23"/>
  <c r="N2911" i="23"/>
  <c r="M2911" i="23"/>
  <c r="L2911" i="23"/>
  <c r="I2911" i="23"/>
  <c r="J2911" i="23" s="1"/>
  <c r="B2911" i="23"/>
  <c r="N2910" i="23"/>
  <c r="M2910" i="23"/>
  <c r="L2910" i="23"/>
  <c r="I2910" i="23"/>
  <c r="J2910" i="23" s="1"/>
  <c r="B2910" i="23"/>
  <c r="N2909" i="23"/>
  <c r="M2909" i="23"/>
  <c r="L2909" i="23"/>
  <c r="I2909" i="23"/>
  <c r="J2909" i="23" s="1"/>
  <c r="B2909" i="23"/>
  <c r="N2908" i="23"/>
  <c r="M2908" i="23"/>
  <c r="L2908" i="23"/>
  <c r="I2908" i="23"/>
  <c r="J2908" i="23" s="1"/>
  <c r="B2908" i="23"/>
  <c r="N2907" i="23"/>
  <c r="M2907" i="23"/>
  <c r="L2907" i="23"/>
  <c r="I2907" i="23"/>
  <c r="J2907" i="23" s="1"/>
  <c r="B2907" i="23"/>
  <c r="N2906" i="23"/>
  <c r="M2906" i="23"/>
  <c r="L2906" i="23"/>
  <c r="I2906" i="23"/>
  <c r="J2906" i="23" s="1"/>
  <c r="B2906" i="23"/>
  <c r="N2905" i="23"/>
  <c r="M2905" i="23"/>
  <c r="L2905" i="23"/>
  <c r="I2905" i="23"/>
  <c r="J2905" i="23" s="1"/>
  <c r="B2905" i="23"/>
  <c r="N2904" i="23"/>
  <c r="M2904" i="23"/>
  <c r="L2904" i="23"/>
  <c r="I2904" i="23"/>
  <c r="J2904" i="23" s="1"/>
  <c r="B2904" i="23"/>
  <c r="N2903" i="23"/>
  <c r="M2903" i="23"/>
  <c r="L2903" i="23"/>
  <c r="I2903" i="23"/>
  <c r="J2903" i="23" s="1"/>
  <c r="B2903" i="23"/>
  <c r="N2902" i="23"/>
  <c r="M2902" i="23"/>
  <c r="L2902" i="23"/>
  <c r="I2902" i="23"/>
  <c r="J2902" i="23" s="1"/>
  <c r="B2902" i="23"/>
  <c r="N2901" i="23"/>
  <c r="M2901" i="23"/>
  <c r="L2901" i="23"/>
  <c r="I2901" i="23"/>
  <c r="J2901" i="23" s="1"/>
  <c r="B2901" i="23"/>
  <c r="N2900" i="23"/>
  <c r="M2900" i="23"/>
  <c r="L2900" i="23"/>
  <c r="I2900" i="23"/>
  <c r="J2900" i="23" s="1"/>
  <c r="B2900" i="23"/>
  <c r="N2899" i="23"/>
  <c r="M2899" i="23"/>
  <c r="L2899" i="23"/>
  <c r="I2899" i="23"/>
  <c r="J2899" i="23" s="1"/>
  <c r="B2899" i="23"/>
  <c r="N2898" i="23"/>
  <c r="M2898" i="23"/>
  <c r="L2898" i="23"/>
  <c r="I2898" i="23"/>
  <c r="J2898" i="23" s="1"/>
  <c r="B2898" i="23"/>
  <c r="N2897" i="23"/>
  <c r="M2897" i="23"/>
  <c r="L2897" i="23"/>
  <c r="I2897" i="23"/>
  <c r="J2897" i="23" s="1"/>
  <c r="B2897" i="23"/>
  <c r="N2896" i="23"/>
  <c r="M2896" i="23"/>
  <c r="L2896" i="23"/>
  <c r="I2896" i="23"/>
  <c r="J2896" i="23" s="1"/>
  <c r="B2896" i="23"/>
  <c r="N2895" i="23"/>
  <c r="M2895" i="23"/>
  <c r="L2895" i="23"/>
  <c r="I2895" i="23"/>
  <c r="J2895" i="23" s="1"/>
  <c r="B2895" i="23"/>
  <c r="N2894" i="23"/>
  <c r="M2894" i="23"/>
  <c r="L2894" i="23"/>
  <c r="I2894" i="23"/>
  <c r="J2894" i="23" s="1"/>
  <c r="B2894" i="23"/>
  <c r="N2893" i="23"/>
  <c r="M2893" i="23"/>
  <c r="L2893" i="23"/>
  <c r="I2893" i="23"/>
  <c r="J2893" i="23" s="1"/>
  <c r="B2893" i="23"/>
  <c r="N2892" i="23"/>
  <c r="M2892" i="23"/>
  <c r="L2892" i="23"/>
  <c r="I2892" i="23"/>
  <c r="J2892" i="23" s="1"/>
  <c r="B2892" i="23"/>
  <c r="N2891" i="23"/>
  <c r="M2891" i="23"/>
  <c r="L2891" i="23"/>
  <c r="I2891" i="23"/>
  <c r="J2891" i="23" s="1"/>
  <c r="B2891" i="23"/>
  <c r="N2890" i="23"/>
  <c r="M2890" i="23"/>
  <c r="L2890" i="23"/>
  <c r="I2890" i="23"/>
  <c r="J2890" i="23" s="1"/>
  <c r="B2890" i="23"/>
  <c r="N2889" i="23"/>
  <c r="M2889" i="23"/>
  <c r="L2889" i="23"/>
  <c r="I2889" i="23"/>
  <c r="J2889" i="23" s="1"/>
  <c r="B2889" i="23"/>
  <c r="N2888" i="23"/>
  <c r="M2888" i="23"/>
  <c r="L2888" i="23"/>
  <c r="I2888" i="23"/>
  <c r="J2888" i="23" s="1"/>
  <c r="B2888" i="23"/>
  <c r="N2887" i="23"/>
  <c r="M2887" i="23"/>
  <c r="L2887" i="23"/>
  <c r="I2887" i="23"/>
  <c r="J2887" i="23" s="1"/>
  <c r="B2887" i="23"/>
  <c r="N2886" i="23"/>
  <c r="M2886" i="23"/>
  <c r="L2886" i="23"/>
  <c r="I2886" i="23"/>
  <c r="J2886" i="23" s="1"/>
  <c r="B2886" i="23"/>
  <c r="N2885" i="23"/>
  <c r="M2885" i="23"/>
  <c r="L2885" i="23"/>
  <c r="I2885" i="23"/>
  <c r="J2885" i="23" s="1"/>
  <c r="B2885" i="23"/>
  <c r="N2884" i="23"/>
  <c r="M2884" i="23"/>
  <c r="L2884" i="23"/>
  <c r="I2884" i="23"/>
  <c r="J2884" i="23" s="1"/>
  <c r="B2884" i="23"/>
  <c r="N2883" i="23"/>
  <c r="M2883" i="23"/>
  <c r="L2883" i="23"/>
  <c r="I2883" i="23"/>
  <c r="J2883" i="23" s="1"/>
  <c r="B2883" i="23"/>
  <c r="N2882" i="23"/>
  <c r="M2882" i="23"/>
  <c r="L2882" i="23"/>
  <c r="I2882" i="23"/>
  <c r="J2882" i="23" s="1"/>
  <c r="B2882" i="23"/>
  <c r="N2881" i="23"/>
  <c r="M2881" i="23"/>
  <c r="L2881" i="23"/>
  <c r="I2881" i="23"/>
  <c r="J2881" i="23" s="1"/>
  <c r="B2881" i="23"/>
  <c r="N2880" i="23"/>
  <c r="M2880" i="23"/>
  <c r="L2880" i="23"/>
  <c r="I2880" i="23"/>
  <c r="J2880" i="23" s="1"/>
  <c r="B2880" i="23"/>
  <c r="N2879" i="23"/>
  <c r="M2879" i="23"/>
  <c r="L2879" i="23"/>
  <c r="I2879" i="23"/>
  <c r="J2879" i="23" s="1"/>
  <c r="B2879" i="23"/>
  <c r="N2878" i="23"/>
  <c r="M2878" i="23"/>
  <c r="L2878" i="23"/>
  <c r="I2878" i="23"/>
  <c r="J2878" i="23" s="1"/>
  <c r="B2878" i="23"/>
  <c r="N2877" i="23"/>
  <c r="M2877" i="23"/>
  <c r="L2877" i="23"/>
  <c r="I2877" i="23"/>
  <c r="J2877" i="23" s="1"/>
  <c r="B2877" i="23"/>
  <c r="N2876" i="23"/>
  <c r="M2876" i="23"/>
  <c r="L2876" i="23"/>
  <c r="I2876" i="23"/>
  <c r="J2876" i="23" s="1"/>
  <c r="B2876" i="23"/>
  <c r="N2875" i="23"/>
  <c r="M2875" i="23"/>
  <c r="L2875" i="23"/>
  <c r="I2875" i="23"/>
  <c r="J2875" i="23" s="1"/>
  <c r="B2875" i="23"/>
  <c r="N2874" i="23"/>
  <c r="M2874" i="23"/>
  <c r="L2874" i="23"/>
  <c r="I2874" i="23"/>
  <c r="J2874" i="23" s="1"/>
  <c r="B2874" i="23"/>
  <c r="N2873" i="23"/>
  <c r="M2873" i="23"/>
  <c r="L2873" i="23"/>
  <c r="I2873" i="23"/>
  <c r="J2873" i="23" s="1"/>
  <c r="B2873" i="23"/>
  <c r="N2872" i="23"/>
  <c r="M2872" i="23"/>
  <c r="L2872" i="23"/>
  <c r="I2872" i="23"/>
  <c r="J2872" i="23" s="1"/>
  <c r="B2872" i="23"/>
  <c r="N2871" i="23"/>
  <c r="M2871" i="23"/>
  <c r="L2871" i="23"/>
  <c r="I2871" i="23"/>
  <c r="J2871" i="23" s="1"/>
  <c r="B2871" i="23"/>
  <c r="N2870" i="23"/>
  <c r="M2870" i="23"/>
  <c r="L2870" i="23"/>
  <c r="I2870" i="23"/>
  <c r="J2870" i="23" s="1"/>
  <c r="B2870" i="23"/>
  <c r="N2869" i="23"/>
  <c r="M2869" i="23"/>
  <c r="L2869" i="23"/>
  <c r="I2869" i="23"/>
  <c r="J2869" i="23" s="1"/>
  <c r="B2869" i="23"/>
  <c r="N2868" i="23"/>
  <c r="M2868" i="23"/>
  <c r="L2868" i="23"/>
  <c r="I2868" i="23"/>
  <c r="J2868" i="23" s="1"/>
  <c r="B2868" i="23"/>
  <c r="N2867" i="23"/>
  <c r="M2867" i="23"/>
  <c r="L2867" i="23"/>
  <c r="I2867" i="23"/>
  <c r="J2867" i="23" s="1"/>
  <c r="B2867" i="23"/>
  <c r="N2866" i="23"/>
  <c r="M2866" i="23"/>
  <c r="L2866" i="23"/>
  <c r="I2866" i="23"/>
  <c r="J2866" i="23" s="1"/>
  <c r="B2866" i="23"/>
  <c r="N2865" i="23"/>
  <c r="M2865" i="23"/>
  <c r="L2865" i="23"/>
  <c r="I2865" i="23"/>
  <c r="J2865" i="23" s="1"/>
  <c r="B2865" i="23"/>
  <c r="N2864" i="23"/>
  <c r="M2864" i="23"/>
  <c r="L2864" i="23"/>
  <c r="I2864" i="23"/>
  <c r="J2864" i="23" s="1"/>
  <c r="B2864" i="23"/>
  <c r="N2863" i="23"/>
  <c r="M2863" i="23"/>
  <c r="L2863" i="23"/>
  <c r="I2863" i="23"/>
  <c r="J2863" i="23" s="1"/>
  <c r="B2863" i="23"/>
  <c r="N2862" i="23"/>
  <c r="M2862" i="23"/>
  <c r="L2862" i="23"/>
  <c r="I2862" i="23"/>
  <c r="J2862" i="23" s="1"/>
  <c r="B2862" i="23"/>
  <c r="N2861" i="23"/>
  <c r="M2861" i="23"/>
  <c r="L2861" i="23"/>
  <c r="I2861" i="23"/>
  <c r="J2861" i="23" s="1"/>
  <c r="B2861" i="23"/>
  <c r="N2860" i="23"/>
  <c r="M2860" i="23"/>
  <c r="L2860" i="23"/>
  <c r="I2860" i="23"/>
  <c r="J2860" i="23" s="1"/>
  <c r="B2860" i="23"/>
  <c r="N2859" i="23"/>
  <c r="M2859" i="23"/>
  <c r="L2859" i="23"/>
  <c r="I2859" i="23"/>
  <c r="J2859" i="23" s="1"/>
  <c r="B2859" i="23"/>
  <c r="N2858" i="23"/>
  <c r="M2858" i="23"/>
  <c r="L2858" i="23"/>
  <c r="I2858" i="23"/>
  <c r="J2858" i="23" s="1"/>
  <c r="B2858" i="23"/>
  <c r="N2857" i="23"/>
  <c r="M2857" i="23"/>
  <c r="L2857" i="23"/>
  <c r="I2857" i="23"/>
  <c r="J2857" i="23" s="1"/>
  <c r="B2857" i="23"/>
  <c r="N2856" i="23"/>
  <c r="M2856" i="23"/>
  <c r="L2856" i="23"/>
  <c r="I2856" i="23"/>
  <c r="J2856" i="23" s="1"/>
  <c r="B2856" i="23"/>
  <c r="N2855" i="23"/>
  <c r="M2855" i="23"/>
  <c r="L2855" i="23"/>
  <c r="I2855" i="23"/>
  <c r="J2855" i="23" s="1"/>
  <c r="B2855" i="23"/>
  <c r="N2854" i="23"/>
  <c r="M2854" i="23"/>
  <c r="L2854" i="23"/>
  <c r="I2854" i="23"/>
  <c r="J2854" i="23" s="1"/>
  <c r="B2854" i="23"/>
  <c r="N2853" i="23"/>
  <c r="M2853" i="23"/>
  <c r="L2853" i="23"/>
  <c r="I2853" i="23"/>
  <c r="J2853" i="23" s="1"/>
  <c r="B2853" i="23"/>
  <c r="N2852" i="23"/>
  <c r="M2852" i="23"/>
  <c r="L2852" i="23"/>
  <c r="I2852" i="23"/>
  <c r="J2852" i="23" s="1"/>
  <c r="B2852" i="23"/>
  <c r="N2851" i="23"/>
  <c r="M2851" i="23"/>
  <c r="L2851" i="23"/>
  <c r="I2851" i="23"/>
  <c r="J2851" i="23" s="1"/>
  <c r="B2851" i="23"/>
  <c r="N2850" i="23"/>
  <c r="M2850" i="23"/>
  <c r="L2850" i="23"/>
  <c r="I2850" i="23"/>
  <c r="J2850" i="23" s="1"/>
  <c r="B2850" i="23"/>
  <c r="N2849" i="23"/>
  <c r="M2849" i="23"/>
  <c r="L2849" i="23"/>
  <c r="I2849" i="23"/>
  <c r="J2849" i="23" s="1"/>
  <c r="B2849" i="23"/>
  <c r="N2848" i="23"/>
  <c r="M2848" i="23"/>
  <c r="L2848" i="23"/>
  <c r="I2848" i="23"/>
  <c r="J2848" i="23" s="1"/>
  <c r="B2848" i="23"/>
  <c r="N2847" i="23"/>
  <c r="M2847" i="23"/>
  <c r="L2847" i="23"/>
  <c r="I2847" i="23"/>
  <c r="J2847" i="23" s="1"/>
  <c r="B2847" i="23"/>
  <c r="N2846" i="23"/>
  <c r="M2846" i="23"/>
  <c r="L2846" i="23"/>
  <c r="I2846" i="23"/>
  <c r="J2846" i="23" s="1"/>
  <c r="B2846" i="23"/>
  <c r="N2845" i="23"/>
  <c r="M2845" i="23"/>
  <c r="L2845" i="23"/>
  <c r="I2845" i="23"/>
  <c r="J2845" i="23" s="1"/>
  <c r="B2845" i="23"/>
  <c r="N2844" i="23"/>
  <c r="M2844" i="23"/>
  <c r="L2844" i="23"/>
  <c r="I2844" i="23"/>
  <c r="J2844" i="23" s="1"/>
  <c r="B2844" i="23"/>
  <c r="N2843" i="23"/>
  <c r="M2843" i="23"/>
  <c r="L2843" i="23"/>
  <c r="I2843" i="23"/>
  <c r="J2843" i="23" s="1"/>
  <c r="B2843" i="23"/>
  <c r="N2842" i="23"/>
  <c r="M2842" i="23"/>
  <c r="L2842" i="23"/>
  <c r="I2842" i="23"/>
  <c r="J2842" i="23" s="1"/>
  <c r="B2842" i="23"/>
  <c r="N2841" i="23"/>
  <c r="M2841" i="23"/>
  <c r="L2841" i="23"/>
  <c r="I2841" i="23"/>
  <c r="J2841" i="23" s="1"/>
  <c r="B2841" i="23"/>
  <c r="N2840" i="23"/>
  <c r="M2840" i="23"/>
  <c r="L2840" i="23"/>
  <c r="I2840" i="23"/>
  <c r="J2840" i="23" s="1"/>
  <c r="B2840" i="23"/>
  <c r="N2839" i="23"/>
  <c r="M2839" i="23"/>
  <c r="L2839" i="23"/>
  <c r="I2839" i="23"/>
  <c r="J2839" i="23" s="1"/>
  <c r="B2839" i="23"/>
  <c r="N2838" i="23"/>
  <c r="M2838" i="23"/>
  <c r="L2838" i="23"/>
  <c r="I2838" i="23"/>
  <c r="J2838" i="23" s="1"/>
  <c r="B2838" i="23"/>
  <c r="N2837" i="23"/>
  <c r="M2837" i="23"/>
  <c r="L2837" i="23"/>
  <c r="I2837" i="23"/>
  <c r="J2837" i="23" s="1"/>
  <c r="B2837" i="23"/>
  <c r="N2836" i="23"/>
  <c r="M2836" i="23"/>
  <c r="L2836" i="23"/>
  <c r="I2836" i="23"/>
  <c r="J2836" i="23" s="1"/>
  <c r="B2836" i="23"/>
  <c r="N2835" i="23"/>
  <c r="M2835" i="23"/>
  <c r="L2835" i="23"/>
  <c r="I2835" i="23"/>
  <c r="J2835" i="23" s="1"/>
  <c r="B2835" i="23"/>
  <c r="N2834" i="23"/>
  <c r="M2834" i="23"/>
  <c r="L2834" i="23"/>
  <c r="I2834" i="23"/>
  <c r="J2834" i="23" s="1"/>
  <c r="B2834" i="23"/>
  <c r="N2833" i="23"/>
  <c r="M2833" i="23"/>
  <c r="L2833" i="23"/>
  <c r="I2833" i="23"/>
  <c r="J2833" i="23" s="1"/>
  <c r="B2833" i="23"/>
  <c r="N2832" i="23"/>
  <c r="M2832" i="23"/>
  <c r="L2832" i="23"/>
  <c r="I2832" i="23"/>
  <c r="J2832" i="23" s="1"/>
  <c r="B2832" i="23"/>
  <c r="N2831" i="23"/>
  <c r="M2831" i="23"/>
  <c r="L2831" i="23"/>
  <c r="I2831" i="23"/>
  <c r="J2831" i="23" s="1"/>
  <c r="B2831" i="23"/>
  <c r="N2830" i="23"/>
  <c r="M2830" i="23"/>
  <c r="L2830" i="23"/>
  <c r="I2830" i="23"/>
  <c r="J2830" i="23" s="1"/>
  <c r="B2830" i="23"/>
  <c r="N2829" i="23"/>
  <c r="M2829" i="23"/>
  <c r="L2829" i="23"/>
  <c r="I2829" i="23"/>
  <c r="J2829" i="23" s="1"/>
  <c r="B2829" i="23"/>
  <c r="N2828" i="23"/>
  <c r="M2828" i="23"/>
  <c r="L2828" i="23"/>
  <c r="I2828" i="23"/>
  <c r="J2828" i="23" s="1"/>
  <c r="B2828" i="23"/>
  <c r="N2827" i="23"/>
  <c r="M2827" i="23"/>
  <c r="L2827" i="23"/>
  <c r="I2827" i="23"/>
  <c r="J2827" i="23" s="1"/>
  <c r="B2827" i="23"/>
  <c r="N2826" i="23"/>
  <c r="M2826" i="23"/>
  <c r="L2826" i="23"/>
  <c r="I2826" i="23"/>
  <c r="J2826" i="23" s="1"/>
  <c r="B2826" i="23"/>
  <c r="N2825" i="23"/>
  <c r="M2825" i="23"/>
  <c r="L2825" i="23"/>
  <c r="I2825" i="23"/>
  <c r="J2825" i="23" s="1"/>
  <c r="B2825" i="23"/>
  <c r="N2824" i="23"/>
  <c r="M2824" i="23"/>
  <c r="L2824" i="23"/>
  <c r="I2824" i="23"/>
  <c r="J2824" i="23" s="1"/>
  <c r="B2824" i="23"/>
  <c r="N2823" i="23"/>
  <c r="M2823" i="23"/>
  <c r="L2823" i="23"/>
  <c r="I2823" i="23"/>
  <c r="J2823" i="23" s="1"/>
  <c r="B2823" i="23"/>
  <c r="N2822" i="23"/>
  <c r="M2822" i="23"/>
  <c r="L2822" i="23"/>
  <c r="I2822" i="23"/>
  <c r="J2822" i="23" s="1"/>
  <c r="B2822" i="23"/>
  <c r="N2821" i="23"/>
  <c r="M2821" i="23"/>
  <c r="L2821" i="23"/>
  <c r="I2821" i="23"/>
  <c r="J2821" i="23" s="1"/>
  <c r="B2821" i="23"/>
  <c r="N2820" i="23"/>
  <c r="M2820" i="23"/>
  <c r="L2820" i="23"/>
  <c r="I2820" i="23"/>
  <c r="J2820" i="23" s="1"/>
  <c r="B2820" i="23"/>
  <c r="N2819" i="23"/>
  <c r="M2819" i="23"/>
  <c r="L2819" i="23"/>
  <c r="I2819" i="23"/>
  <c r="J2819" i="23" s="1"/>
  <c r="B2819" i="23"/>
  <c r="N2818" i="23"/>
  <c r="M2818" i="23"/>
  <c r="L2818" i="23"/>
  <c r="I2818" i="23"/>
  <c r="J2818" i="23" s="1"/>
  <c r="B2818" i="23"/>
  <c r="N2817" i="23"/>
  <c r="M2817" i="23"/>
  <c r="L2817" i="23"/>
  <c r="I2817" i="23"/>
  <c r="J2817" i="23" s="1"/>
  <c r="B2817" i="23"/>
  <c r="N2816" i="23"/>
  <c r="M2816" i="23"/>
  <c r="L2816" i="23"/>
  <c r="I2816" i="23"/>
  <c r="J2816" i="23" s="1"/>
  <c r="B2816" i="23"/>
  <c r="N2815" i="23"/>
  <c r="M2815" i="23"/>
  <c r="L2815" i="23"/>
  <c r="I2815" i="23"/>
  <c r="J2815" i="23" s="1"/>
  <c r="B2815" i="23"/>
  <c r="N2814" i="23"/>
  <c r="M2814" i="23"/>
  <c r="L2814" i="23"/>
  <c r="I2814" i="23"/>
  <c r="J2814" i="23" s="1"/>
  <c r="B2814" i="23"/>
  <c r="N2813" i="23"/>
  <c r="M2813" i="23"/>
  <c r="L2813" i="23"/>
  <c r="I2813" i="23"/>
  <c r="J2813" i="23" s="1"/>
  <c r="B2813" i="23"/>
  <c r="N2812" i="23"/>
  <c r="M2812" i="23"/>
  <c r="L2812" i="23"/>
  <c r="I2812" i="23"/>
  <c r="J2812" i="23" s="1"/>
  <c r="B2812" i="23"/>
  <c r="N2811" i="23"/>
  <c r="M2811" i="23"/>
  <c r="L2811" i="23"/>
  <c r="I2811" i="23"/>
  <c r="J2811" i="23" s="1"/>
  <c r="B2811" i="23"/>
  <c r="N2810" i="23"/>
  <c r="M2810" i="23"/>
  <c r="L2810" i="23"/>
  <c r="I2810" i="23"/>
  <c r="J2810" i="23" s="1"/>
  <c r="B2810" i="23"/>
  <c r="N2809" i="23"/>
  <c r="M2809" i="23"/>
  <c r="L2809" i="23"/>
  <c r="I2809" i="23"/>
  <c r="J2809" i="23" s="1"/>
  <c r="B2809" i="23"/>
  <c r="N2808" i="23"/>
  <c r="M2808" i="23"/>
  <c r="L2808" i="23"/>
  <c r="I2808" i="23"/>
  <c r="J2808" i="23" s="1"/>
  <c r="B2808" i="23"/>
  <c r="N2807" i="23"/>
  <c r="M2807" i="23"/>
  <c r="L2807" i="23"/>
  <c r="I2807" i="23"/>
  <c r="J2807" i="23" s="1"/>
  <c r="B2807" i="23"/>
  <c r="N2806" i="23"/>
  <c r="M2806" i="23"/>
  <c r="L2806" i="23"/>
  <c r="I2806" i="23"/>
  <c r="J2806" i="23" s="1"/>
  <c r="B2806" i="23"/>
  <c r="N2805" i="23"/>
  <c r="M2805" i="23"/>
  <c r="L2805" i="23"/>
  <c r="I2805" i="23"/>
  <c r="J2805" i="23" s="1"/>
  <c r="B2805" i="23"/>
  <c r="N2804" i="23"/>
  <c r="M2804" i="23"/>
  <c r="L2804" i="23"/>
  <c r="I2804" i="23"/>
  <c r="J2804" i="23" s="1"/>
  <c r="B2804" i="23"/>
  <c r="N2803" i="23"/>
  <c r="M2803" i="23"/>
  <c r="L2803" i="23"/>
  <c r="I2803" i="23"/>
  <c r="J2803" i="23" s="1"/>
  <c r="B2803" i="23"/>
  <c r="N2802" i="23"/>
  <c r="M2802" i="23"/>
  <c r="L2802" i="23"/>
  <c r="I2802" i="23"/>
  <c r="J2802" i="23" s="1"/>
  <c r="B2802" i="23"/>
  <c r="N2801" i="23"/>
  <c r="M2801" i="23"/>
  <c r="L2801" i="23"/>
  <c r="I2801" i="23"/>
  <c r="J2801" i="23" s="1"/>
  <c r="B2801" i="23"/>
  <c r="N2800" i="23"/>
  <c r="M2800" i="23"/>
  <c r="L2800" i="23"/>
  <c r="I2800" i="23"/>
  <c r="J2800" i="23" s="1"/>
  <c r="B2800" i="23"/>
  <c r="N2799" i="23"/>
  <c r="M2799" i="23"/>
  <c r="L2799" i="23"/>
  <c r="I2799" i="23"/>
  <c r="J2799" i="23" s="1"/>
  <c r="B2799" i="23"/>
  <c r="N2798" i="23"/>
  <c r="M2798" i="23"/>
  <c r="L2798" i="23"/>
  <c r="I2798" i="23"/>
  <c r="J2798" i="23" s="1"/>
  <c r="B2798" i="23"/>
  <c r="N2797" i="23"/>
  <c r="M2797" i="23"/>
  <c r="L2797" i="23"/>
  <c r="I2797" i="23"/>
  <c r="J2797" i="23" s="1"/>
  <c r="B2797" i="23"/>
  <c r="N2796" i="23"/>
  <c r="M2796" i="23"/>
  <c r="L2796" i="23"/>
  <c r="I2796" i="23"/>
  <c r="J2796" i="23" s="1"/>
  <c r="B2796" i="23"/>
  <c r="N2795" i="23"/>
  <c r="M2795" i="23"/>
  <c r="L2795" i="23"/>
  <c r="I2795" i="23"/>
  <c r="J2795" i="23" s="1"/>
  <c r="B2795" i="23"/>
  <c r="N2794" i="23"/>
  <c r="M2794" i="23"/>
  <c r="L2794" i="23"/>
  <c r="I2794" i="23"/>
  <c r="J2794" i="23" s="1"/>
  <c r="B2794" i="23"/>
  <c r="N2793" i="23"/>
  <c r="M2793" i="23"/>
  <c r="L2793" i="23"/>
  <c r="I2793" i="23"/>
  <c r="J2793" i="23" s="1"/>
  <c r="B2793" i="23"/>
  <c r="N2792" i="23"/>
  <c r="M2792" i="23"/>
  <c r="L2792" i="23"/>
  <c r="I2792" i="23"/>
  <c r="J2792" i="23" s="1"/>
  <c r="B2792" i="23"/>
  <c r="N2791" i="23"/>
  <c r="M2791" i="23"/>
  <c r="L2791" i="23"/>
  <c r="I2791" i="23"/>
  <c r="J2791" i="23" s="1"/>
  <c r="B2791" i="23"/>
  <c r="N2790" i="23"/>
  <c r="M2790" i="23"/>
  <c r="L2790" i="23"/>
  <c r="I2790" i="23"/>
  <c r="J2790" i="23" s="1"/>
  <c r="B2790" i="23"/>
  <c r="N2789" i="23"/>
  <c r="M2789" i="23"/>
  <c r="L2789" i="23"/>
  <c r="I2789" i="23"/>
  <c r="J2789" i="23" s="1"/>
  <c r="B2789" i="23"/>
  <c r="N2788" i="23"/>
  <c r="M2788" i="23"/>
  <c r="L2788" i="23"/>
  <c r="I2788" i="23"/>
  <c r="J2788" i="23" s="1"/>
  <c r="B2788" i="23"/>
  <c r="N2787" i="23"/>
  <c r="M2787" i="23"/>
  <c r="L2787" i="23"/>
  <c r="I2787" i="23"/>
  <c r="J2787" i="23" s="1"/>
  <c r="B2787" i="23"/>
  <c r="N2786" i="23"/>
  <c r="M2786" i="23"/>
  <c r="L2786" i="23"/>
  <c r="I2786" i="23"/>
  <c r="J2786" i="23" s="1"/>
  <c r="B2786" i="23"/>
  <c r="N2785" i="23"/>
  <c r="M2785" i="23"/>
  <c r="L2785" i="23"/>
  <c r="I2785" i="23"/>
  <c r="J2785" i="23" s="1"/>
  <c r="B2785" i="23"/>
  <c r="N2784" i="23"/>
  <c r="M2784" i="23"/>
  <c r="L2784" i="23"/>
  <c r="I2784" i="23"/>
  <c r="J2784" i="23" s="1"/>
  <c r="B2784" i="23"/>
  <c r="N2783" i="23"/>
  <c r="M2783" i="23"/>
  <c r="L2783" i="23"/>
  <c r="I2783" i="23"/>
  <c r="J2783" i="23" s="1"/>
  <c r="B2783" i="23"/>
  <c r="N2782" i="23"/>
  <c r="M2782" i="23"/>
  <c r="L2782" i="23"/>
  <c r="I2782" i="23"/>
  <c r="J2782" i="23" s="1"/>
  <c r="B2782" i="23"/>
  <c r="N2781" i="23"/>
  <c r="M2781" i="23"/>
  <c r="L2781" i="23"/>
  <c r="I2781" i="23"/>
  <c r="J2781" i="23" s="1"/>
  <c r="B2781" i="23"/>
  <c r="N2780" i="23"/>
  <c r="M2780" i="23"/>
  <c r="L2780" i="23"/>
  <c r="I2780" i="23"/>
  <c r="J2780" i="23" s="1"/>
  <c r="B2780" i="23"/>
  <c r="N2779" i="23"/>
  <c r="M2779" i="23"/>
  <c r="L2779" i="23"/>
  <c r="I2779" i="23"/>
  <c r="J2779" i="23" s="1"/>
  <c r="B2779" i="23"/>
  <c r="N2778" i="23"/>
  <c r="M2778" i="23"/>
  <c r="L2778" i="23"/>
  <c r="I2778" i="23"/>
  <c r="J2778" i="23" s="1"/>
  <c r="B2778" i="23"/>
  <c r="N2777" i="23"/>
  <c r="M2777" i="23"/>
  <c r="L2777" i="23"/>
  <c r="I2777" i="23"/>
  <c r="J2777" i="23" s="1"/>
  <c r="B2777" i="23"/>
  <c r="N2776" i="23"/>
  <c r="M2776" i="23"/>
  <c r="L2776" i="23"/>
  <c r="I2776" i="23"/>
  <c r="J2776" i="23" s="1"/>
  <c r="B2776" i="23"/>
  <c r="N2775" i="23"/>
  <c r="M2775" i="23"/>
  <c r="L2775" i="23"/>
  <c r="I2775" i="23"/>
  <c r="J2775" i="23" s="1"/>
  <c r="B2775" i="23"/>
  <c r="N2774" i="23"/>
  <c r="M2774" i="23"/>
  <c r="L2774" i="23"/>
  <c r="I2774" i="23"/>
  <c r="J2774" i="23" s="1"/>
  <c r="B2774" i="23"/>
  <c r="N2773" i="23"/>
  <c r="M2773" i="23"/>
  <c r="L2773" i="23"/>
  <c r="I2773" i="23"/>
  <c r="J2773" i="23" s="1"/>
  <c r="B2773" i="23"/>
  <c r="N2772" i="23"/>
  <c r="M2772" i="23"/>
  <c r="L2772" i="23"/>
  <c r="I2772" i="23"/>
  <c r="J2772" i="23" s="1"/>
  <c r="B2772" i="23"/>
  <c r="N2771" i="23"/>
  <c r="M2771" i="23"/>
  <c r="L2771" i="23"/>
  <c r="I2771" i="23"/>
  <c r="J2771" i="23" s="1"/>
  <c r="B2771" i="23"/>
  <c r="N2770" i="23"/>
  <c r="M2770" i="23"/>
  <c r="L2770" i="23"/>
  <c r="I2770" i="23"/>
  <c r="J2770" i="23" s="1"/>
  <c r="B2770" i="23"/>
  <c r="N2769" i="23"/>
  <c r="M2769" i="23"/>
  <c r="L2769" i="23"/>
  <c r="I2769" i="23"/>
  <c r="J2769" i="23" s="1"/>
  <c r="B2769" i="23"/>
  <c r="N2768" i="23"/>
  <c r="M2768" i="23"/>
  <c r="L2768" i="23"/>
  <c r="I2768" i="23"/>
  <c r="J2768" i="23" s="1"/>
  <c r="B2768" i="23"/>
  <c r="N2767" i="23"/>
  <c r="M2767" i="23"/>
  <c r="L2767" i="23"/>
  <c r="I2767" i="23"/>
  <c r="J2767" i="23" s="1"/>
  <c r="B2767" i="23"/>
  <c r="N2766" i="23"/>
  <c r="M2766" i="23"/>
  <c r="L2766" i="23"/>
  <c r="I2766" i="23"/>
  <c r="J2766" i="23" s="1"/>
  <c r="B2766" i="23"/>
  <c r="N2765" i="23"/>
  <c r="M2765" i="23"/>
  <c r="L2765" i="23"/>
  <c r="I2765" i="23"/>
  <c r="J2765" i="23" s="1"/>
  <c r="B2765" i="23"/>
  <c r="N2764" i="23"/>
  <c r="M2764" i="23"/>
  <c r="L2764" i="23"/>
  <c r="I2764" i="23"/>
  <c r="J2764" i="23" s="1"/>
  <c r="B2764" i="23"/>
  <c r="N2763" i="23"/>
  <c r="M2763" i="23"/>
  <c r="L2763" i="23"/>
  <c r="I2763" i="23"/>
  <c r="J2763" i="23" s="1"/>
  <c r="B2763" i="23"/>
  <c r="N2762" i="23"/>
  <c r="M2762" i="23"/>
  <c r="L2762" i="23"/>
  <c r="I2762" i="23"/>
  <c r="J2762" i="23" s="1"/>
  <c r="B2762" i="23"/>
  <c r="N2761" i="23"/>
  <c r="M2761" i="23"/>
  <c r="L2761" i="23"/>
  <c r="I2761" i="23"/>
  <c r="J2761" i="23" s="1"/>
  <c r="B2761" i="23"/>
  <c r="N2760" i="23"/>
  <c r="M2760" i="23"/>
  <c r="L2760" i="23"/>
  <c r="I2760" i="23"/>
  <c r="J2760" i="23" s="1"/>
  <c r="B2760" i="23"/>
  <c r="N2759" i="23"/>
  <c r="M2759" i="23"/>
  <c r="L2759" i="23"/>
  <c r="I2759" i="23"/>
  <c r="J2759" i="23" s="1"/>
  <c r="B2759" i="23"/>
  <c r="N2758" i="23"/>
  <c r="M2758" i="23"/>
  <c r="L2758" i="23"/>
  <c r="I2758" i="23"/>
  <c r="J2758" i="23" s="1"/>
  <c r="B2758" i="23"/>
  <c r="N2757" i="23"/>
  <c r="M2757" i="23"/>
  <c r="L2757" i="23"/>
  <c r="I2757" i="23"/>
  <c r="J2757" i="23" s="1"/>
  <c r="B2757" i="23"/>
  <c r="N2756" i="23"/>
  <c r="M2756" i="23"/>
  <c r="L2756" i="23"/>
  <c r="I2756" i="23"/>
  <c r="J2756" i="23" s="1"/>
  <c r="B2756" i="23"/>
  <c r="N2755" i="23"/>
  <c r="M2755" i="23"/>
  <c r="L2755" i="23"/>
  <c r="I2755" i="23"/>
  <c r="J2755" i="23" s="1"/>
  <c r="B2755" i="23"/>
  <c r="N2754" i="23"/>
  <c r="M2754" i="23"/>
  <c r="L2754" i="23"/>
  <c r="I2754" i="23"/>
  <c r="J2754" i="23" s="1"/>
  <c r="B2754" i="23"/>
  <c r="N2753" i="23"/>
  <c r="M2753" i="23"/>
  <c r="L2753" i="23"/>
  <c r="I2753" i="23"/>
  <c r="J2753" i="23" s="1"/>
  <c r="B2753" i="23"/>
  <c r="N2752" i="23"/>
  <c r="M2752" i="23"/>
  <c r="L2752" i="23"/>
  <c r="I2752" i="23"/>
  <c r="J2752" i="23" s="1"/>
  <c r="B2752" i="23"/>
  <c r="N2751" i="23"/>
  <c r="M2751" i="23"/>
  <c r="L2751" i="23"/>
  <c r="I2751" i="23"/>
  <c r="J2751" i="23" s="1"/>
  <c r="B2751" i="23"/>
  <c r="N2750" i="23"/>
  <c r="M2750" i="23"/>
  <c r="L2750" i="23"/>
  <c r="I2750" i="23"/>
  <c r="J2750" i="23" s="1"/>
  <c r="B2750" i="23"/>
  <c r="N2749" i="23"/>
  <c r="M2749" i="23"/>
  <c r="L2749" i="23"/>
  <c r="I2749" i="23"/>
  <c r="J2749" i="23" s="1"/>
  <c r="B2749" i="23"/>
  <c r="N2748" i="23"/>
  <c r="M2748" i="23"/>
  <c r="L2748" i="23"/>
  <c r="I2748" i="23"/>
  <c r="J2748" i="23" s="1"/>
  <c r="B2748" i="23"/>
  <c r="N2747" i="23"/>
  <c r="M2747" i="23"/>
  <c r="L2747" i="23"/>
  <c r="I2747" i="23"/>
  <c r="J2747" i="23" s="1"/>
  <c r="B2747" i="23"/>
  <c r="N2746" i="23"/>
  <c r="M2746" i="23"/>
  <c r="L2746" i="23"/>
  <c r="I2746" i="23"/>
  <c r="J2746" i="23" s="1"/>
  <c r="B2746" i="23"/>
  <c r="N2745" i="23"/>
  <c r="M2745" i="23"/>
  <c r="L2745" i="23"/>
  <c r="I2745" i="23"/>
  <c r="J2745" i="23" s="1"/>
  <c r="B2745" i="23"/>
  <c r="N2744" i="23"/>
  <c r="M2744" i="23"/>
  <c r="L2744" i="23"/>
  <c r="I2744" i="23"/>
  <c r="J2744" i="23" s="1"/>
  <c r="B2744" i="23"/>
  <c r="N2743" i="23"/>
  <c r="M2743" i="23"/>
  <c r="L2743" i="23"/>
  <c r="I2743" i="23"/>
  <c r="J2743" i="23" s="1"/>
  <c r="B2743" i="23"/>
  <c r="N2742" i="23"/>
  <c r="M2742" i="23"/>
  <c r="L2742" i="23"/>
  <c r="I2742" i="23"/>
  <c r="J2742" i="23" s="1"/>
  <c r="B2742" i="23"/>
  <c r="N2741" i="23"/>
  <c r="M2741" i="23"/>
  <c r="L2741" i="23"/>
  <c r="I2741" i="23"/>
  <c r="J2741" i="23" s="1"/>
  <c r="B2741" i="23"/>
  <c r="N2740" i="23"/>
  <c r="M2740" i="23"/>
  <c r="L2740" i="23"/>
  <c r="I2740" i="23"/>
  <c r="J2740" i="23" s="1"/>
  <c r="B2740" i="23"/>
  <c r="N2739" i="23"/>
  <c r="M2739" i="23"/>
  <c r="L2739" i="23"/>
  <c r="I2739" i="23"/>
  <c r="J2739" i="23" s="1"/>
  <c r="B2739" i="23"/>
  <c r="N2738" i="23"/>
  <c r="M2738" i="23"/>
  <c r="L2738" i="23"/>
  <c r="I2738" i="23"/>
  <c r="J2738" i="23" s="1"/>
  <c r="B2738" i="23"/>
  <c r="N2737" i="23"/>
  <c r="M2737" i="23"/>
  <c r="L2737" i="23"/>
  <c r="I2737" i="23"/>
  <c r="J2737" i="23" s="1"/>
  <c r="B2737" i="23"/>
  <c r="N2736" i="23"/>
  <c r="M2736" i="23"/>
  <c r="L2736" i="23"/>
  <c r="I2736" i="23"/>
  <c r="J2736" i="23" s="1"/>
  <c r="B2736" i="23"/>
  <c r="N2735" i="23"/>
  <c r="M2735" i="23"/>
  <c r="L2735" i="23"/>
  <c r="I2735" i="23"/>
  <c r="J2735" i="23" s="1"/>
  <c r="B2735" i="23"/>
  <c r="N2734" i="23"/>
  <c r="M2734" i="23"/>
  <c r="L2734" i="23"/>
  <c r="I2734" i="23"/>
  <c r="J2734" i="23" s="1"/>
  <c r="B2734" i="23"/>
  <c r="N2733" i="23"/>
  <c r="M2733" i="23"/>
  <c r="L2733" i="23"/>
  <c r="I2733" i="23"/>
  <c r="J2733" i="23" s="1"/>
  <c r="B2733" i="23"/>
  <c r="N2732" i="23"/>
  <c r="M2732" i="23"/>
  <c r="L2732" i="23"/>
  <c r="I2732" i="23"/>
  <c r="J2732" i="23" s="1"/>
  <c r="B2732" i="23"/>
  <c r="N2731" i="23"/>
  <c r="M2731" i="23"/>
  <c r="L2731" i="23"/>
  <c r="I2731" i="23"/>
  <c r="J2731" i="23" s="1"/>
  <c r="B2731" i="23"/>
  <c r="N2730" i="23"/>
  <c r="M2730" i="23"/>
  <c r="L2730" i="23"/>
  <c r="I2730" i="23"/>
  <c r="J2730" i="23" s="1"/>
  <c r="B2730" i="23"/>
  <c r="N2729" i="23"/>
  <c r="M2729" i="23"/>
  <c r="L2729" i="23"/>
  <c r="I2729" i="23"/>
  <c r="J2729" i="23" s="1"/>
  <c r="B2729" i="23"/>
  <c r="N2728" i="23"/>
  <c r="M2728" i="23"/>
  <c r="L2728" i="23"/>
  <c r="I2728" i="23"/>
  <c r="J2728" i="23" s="1"/>
  <c r="B2728" i="23"/>
  <c r="N2727" i="23"/>
  <c r="M2727" i="23"/>
  <c r="L2727" i="23"/>
  <c r="I2727" i="23"/>
  <c r="J2727" i="23" s="1"/>
  <c r="B2727" i="23"/>
  <c r="N2726" i="23"/>
  <c r="M2726" i="23"/>
  <c r="L2726" i="23"/>
  <c r="I2726" i="23"/>
  <c r="J2726" i="23" s="1"/>
  <c r="B2726" i="23"/>
  <c r="N2725" i="23"/>
  <c r="M2725" i="23"/>
  <c r="L2725" i="23"/>
  <c r="I2725" i="23"/>
  <c r="J2725" i="23" s="1"/>
  <c r="B2725" i="23"/>
  <c r="N2724" i="23"/>
  <c r="M2724" i="23"/>
  <c r="L2724" i="23"/>
  <c r="I2724" i="23"/>
  <c r="J2724" i="23" s="1"/>
  <c r="B2724" i="23"/>
  <c r="N2723" i="23"/>
  <c r="M2723" i="23"/>
  <c r="L2723" i="23"/>
  <c r="I2723" i="23"/>
  <c r="J2723" i="23" s="1"/>
  <c r="B2723" i="23"/>
  <c r="N2722" i="23"/>
  <c r="M2722" i="23"/>
  <c r="L2722" i="23"/>
  <c r="I2722" i="23"/>
  <c r="J2722" i="23" s="1"/>
  <c r="B2722" i="23"/>
  <c r="N2721" i="23"/>
  <c r="M2721" i="23"/>
  <c r="L2721" i="23"/>
  <c r="I2721" i="23"/>
  <c r="J2721" i="23" s="1"/>
  <c r="B2721" i="23"/>
  <c r="N2720" i="23"/>
  <c r="M2720" i="23"/>
  <c r="L2720" i="23"/>
  <c r="I2720" i="23"/>
  <c r="J2720" i="23" s="1"/>
  <c r="B2720" i="23"/>
  <c r="N2719" i="23"/>
  <c r="M2719" i="23"/>
  <c r="L2719" i="23"/>
  <c r="I2719" i="23"/>
  <c r="J2719" i="23" s="1"/>
  <c r="B2719" i="23"/>
  <c r="N2718" i="23"/>
  <c r="M2718" i="23"/>
  <c r="L2718" i="23"/>
  <c r="I2718" i="23"/>
  <c r="J2718" i="23" s="1"/>
  <c r="B2718" i="23"/>
  <c r="N2717" i="23"/>
  <c r="M2717" i="23"/>
  <c r="L2717" i="23"/>
  <c r="I2717" i="23"/>
  <c r="J2717" i="23" s="1"/>
  <c r="B2717" i="23"/>
  <c r="N2716" i="23"/>
  <c r="M2716" i="23"/>
  <c r="L2716" i="23"/>
  <c r="I2716" i="23"/>
  <c r="J2716" i="23" s="1"/>
  <c r="B2716" i="23"/>
  <c r="N2715" i="23"/>
  <c r="M2715" i="23"/>
  <c r="L2715" i="23"/>
  <c r="I2715" i="23"/>
  <c r="J2715" i="23" s="1"/>
  <c r="B2715" i="23"/>
  <c r="N2714" i="23"/>
  <c r="M2714" i="23"/>
  <c r="L2714" i="23"/>
  <c r="I2714" i="23"/>
  <c r="J2714" i="23" s="1"/>
  <c r="B2714" i="23"/>
  <c r="N2713" i="23"/>
  <c r="M2713" i="23"/>
  <c r="L2713" i="23"/>
  <c r="I2713" i="23"/>
  <c r="J2713" i="23" s="1"/>
  <c r="B2713" i="23"/>
  <c r="N2712" i="23"/>
  <c r="M2712" i="23"/>
  <c r="L2712" i="23"/>
  <c r="I2712" i="23"/>
  <c r="J2712" i="23" s="1"/>
  <c r="B2712" i="23"/>
  <c r="N2711" i="23"/>
  <c r="M2711" i="23"/>
  <c r="L2711" i="23"/>
  <c r="I2711" i="23"/>
  <c r="J2711" i="23" s="1"/>
  <c r="B2711" i="23"/>
  <c r="N2710" i="23"/>
  <c r="M2710" i="23"/>
  <c r="L2710" i="23"/>
  <c r="I2710" i="23"/>
  <c r="J2710" i="23" s="1"/>
  <c r="B2710" i="23"/>
  <c r="N2709" i="23"/>
  <c r="M2709" i="23"/>
  <c r="L2709" i="23"/>
  <c r="I2709" i="23"/>
  <c r="J2709" i="23" s="1"/>
  <c r="B2709" i="23"/>
  <c r="N2708" i="23"/>
  <c r="M2708" i="23"/>
  <c r="L2708" i="23"/>
  <c r="I2708" i="23"/>
  <c r="J2708" i="23" s="1"/>
  <c r="B2708" i="23"/>
  <c r="N2707" i="23"/>
  <c r="M2707" i="23"/>
  <c r="L2707" i="23"/>
  <c r="I2707" i="23"/>
  <c r="J2707" i="23" s="1"/>
  <c r="B2707" i="23"/>
  <c r="N2706" i="23"/>
  <c r="M2706" i="23"/>
  <c r="L2706" i="23"/>
  <c r="I2706" i="23"/>
  <c r="J2706" i="23" s="1"/>
  <c r="B2706" i="23"/>
  <c r="N2705" i="23"/>
  <c r="M2705" i="23"/>
  <c r="L2705" i="23"/>
  <c r="I2705" i="23"/>
  <c r="J2705" i="23" s="1"/>
  <c r="B2705" i="23"/>
  <c r="N2704" i="23"/>
  <c r="M2704" i="23"/>
  <c r="L2704" i="23"/>
  <c r="I2704" i="23"/>
  <c r="J2704" i="23" s="1"/>
  <c r="B2704" i="23"/>
  <c r="N2703" i="23"/>
  <c r="M2703" i="23"/>
  <c r="L2703" i="23"/>
  <c r="I2703" i="23"/>
  <c r="J2703" i="23" s="1"/>
  <c r="B2703" i="23"/>
  <c r="N2702" i="23"/>
  <c r="M2702" i="23"/>
  <c r="L2702" i="23"/>
  <c r="I2702" i="23"/>
  <c r="J2702" i="23" s="1"/>
  <c r="B2702" i="23"/>
  <c r="N2701" i="23"/>
  <c r="M2701" i="23"/>
  <c r="L2701" i="23"/>
  <c r="I2701" i="23"/>
  <c r="J2701" i="23" s="1"/>
  <c r="B2701" i="23"/>
  <c r="N2700" i="23"/>
  <c r="M2700" i="23"/>
  <c r="L2700" i="23"/>
  <c r="I2700" i="23"/>
  <c r="J2700" i="23" s="1"/>
  <c r="B2700" i="23"/>
  <c r="N2699" i="23"/>
  <c r="M2699" i="23"/>
  <c r="L2699" i="23"/>
  <c r="I2699" i="23"/>
  <c r="J2699" i="23" s="1"/>
  <c r="B2699" i="23"/>
  <c r="N2698" i="23"/>
  <c r="M2698" i="23"/>
  <c r="L2698" i="23"/>
  <c r="I2698" i="23"/>
  <c r="J2698" i="23" s="1"/>
  <c r="B2698" i="23"/>
  <c r="N2697" i="23"/>
  <c r="M2697" i="23"/>
  <c r="L2697" i="23"/>
  <c r="I2697" i="23"/>
  <c r="J2697" i="23" s="1"/>
  <c r="B2697" i="23"/>
  <c r="N2696" i="23"/>
  <c r="M2696" i="23"/>
  <c r="L2696" i="23"/>
  <c r="I2696" i="23"/>
  <c r="J2696" i="23" s="1"/>
  <c r="B2696" i="23"/>
  <c r="N2695" i="23"/>
  <c r="M2695" i="23"/>
  <c r="L2695" i="23"/>
  <c r="I2695" i="23"/>
  <c r="J2695" i="23" s="1"/>
  <c r="B2695" i="23"/>
  <c r="N2694" i="23"/>
  <c r="M2694" i="23"/>
  <c r="L2694" i="23"/>
  <c r="I2694" i="23"/>
  <c r="J2694" i="23" s="1"/>
  <c r="B2694" i="23"/>
  <c r="N2693" i="23"/>
  <c r="M2693" i="23"/>
  <c r="L2693" i="23"/>
  <c r="I2693" i="23"/>
  <c r="J2693" i="23" s="1"/>
  <c r="B2693" i="23"/>
  <c r="N2692" i="23"/>
  <c r="M2692" i="23"/>
  <c r="L2692" i="23"/>
  <c r="I2692" i="23"/>
  <c r="J2692" i="23" s="1"/>
  <c r="B2692" i="23"/>
  <c r="N2691" i="23"/>
  <c r="M2691" i="23"/>
  <c r="L2691" i="23"/>
  <c r="I2691" i="23"/>
  <c r="J2691" i="23" s="1"/>
  <c r="B2691" i="23"/>
  <c r="N2690" i="23"/>
  <c r="M2690" i="23"/>
  <c r="L2690" i="23"/>
  <c r="I2690" i="23"/>
  <c r="J2690" i="23" s="1"/>
  <c r="B2690" i="23"/>
  <c r="N2689" i="23"/>
  <c r="M2689" i="23"/>
  <c r="L2689" i="23"/>
  <c r="I2689" i="23"/>
  <c r="J2689" i="23" s="1"/>
  <c r="B2689" i="23"/>
  <c r="N2688" i="23"/>
  <c r="M2688" i="23"/>
  <c r="L2688" i="23"/>
  <c r="I2688" i="23"/>
  <c r="J2688" i="23" s="1"/>
  <c r="B2688" i="23"/>
  <c r="N2687" i="23"/>
  <c r="M2687" i="23"/>
  <c r="L2687" i="23"/>
  <c r="I2687" i="23"/>
  <c r="J2687" i="23" s="1"/>
  <c r="B2687" i="23"/>
  <c r="N2686" i="23"/>
  <c r="M2686" i="23"/>
  <c r="L2686" i="23"/>
  <c r="I2686" i="23"/>
  <c r="J2686" i="23" s="1"/>
  <c r="B2686" i="23"/>
  <c r="N2685" i="23"/>
  <c r="M2685" i="23"/>
  <c r="L2685" i="23"/>
  <c r="I2685" i="23"/>
  <c r="J2685" i="23" s="1"/>
  <c r="B2685" i="23"/>
  <c r="N2684" i="23"/>
  <c r="M2684" i="23"/>
  <c r="L2684" i="23"/>
  <c r="I2684" i="23"/>
  <c r="J2684" i="23" s="1"/>
  <c r="B2684" i="23"/>
  <c r="N2683" i="23"/>
  <c r="M2683" i="23"/>
  <c r="L2683" i="23"/>
  <c r="I2683" i="23"/>
  <c r="J2683" i="23" s="1"/>
  <c r="B2683" i="23"/>
  <c r="N2682" i="23"/>
  <c r="M2682" i="23"/>
  <c r="L2682" i="23"/>
  <c r="I2682" i="23"/>
  <c r="J2682" i="23" s="1"/>
  <c r="B2682" i="23"/>
  <c r="N2681" i="23"/>
  <c r="M2681" i="23"/>
  <c r="L2681" i="23"/>
  <c r="I2681" i="23"/>
  <c r="J2681" i="23" s="1"/>
  <c r="B2681" i="23"/>
  <c r="N2680" i="23"/>
  <c r="M2680" i="23"/>
  <c r="L2680" i="23"/>
  <c r="I2680" i="23"/>
  <c r="J2680" i="23" s="1"/>
  <c r="B2680" i="23"/>
  <c r="N2679" i="23"/>
  <c r="M2679" i="23"/>
  <c r="L2679" i="23"/>
  <c r="I2679" i="23"/>
  <c r="J2679" i="23" s="1"/>
  <c r="B2679" i="23"/>
  <c r="N2678" i="23"/>
  <c r="M2678" i="23"/>
  <c r="L2678" i="23"/>
  <c r="I2678" i="23"/>
  <c r="J2678" i="23" s="1"/>
  <c r="B2678" i="23"/>
  <c r="N2677" i="23"/>
  <c r="M2677" i="23"/>
  <c r="L2677" i="23"/>
  <c r="I2677" i="23"/>
  <c r="J2677" i="23" s="1"/>
  <c r="B2677" i="23"/>
  <c r="N2676" i="23"/>
  <c r="M2676" i="23"/>
  <c r="L2676" i="23"/>
  <c r="I2676" i="23"/>
  <c r="J2676" i="23" s="1"/>
  <c r="B2676" i="23"/>
  <c r="N2675" i="23"/>
  <c r="M2675" i="23"/>
  <c r="L2675" i="23"/>
  <c r="I2675" i="23"/>
  <c r="J2675" i="23" s="1"/>
  <c r="B2675" i="23"/>
  <c r="N2674" i="23"/>
  <c r="M2674" i="23"/>
  <c r="L2674" i="23"/>
  <c r="I2674" i="23"/>
  <c r="J2674" i="23" s="1"/>
  <c r="B2674" i="23"/>
  <c r="N2673" i="23"/>
  <c r="M2673" i="23"/>
  <c r="L2673" i="23"/>
  <c r="I2673" i="23"/>
  <c r="J2673" i="23" s="1"/>
  <c r="B2673" i="23"/>
  <c r="N2672" i="23"/>
  <c r="M2672" i="23"/>
  <c r="L2672" i="23"/>
  <c r="I2672" i="23"/>
  <c r="J2672" i="23" s="1"/>
  <c r="B2672" i="23"/>
  <c r="N2671" i="23"/>
  <c r="M2671" i="23"/>
  <c r="L2671" i="23"/>
  <c r="I2671" i="23"/>
  <c r="J2671" i="23" s="1"/>
  <c r="B2671" i="23"/>
  <c r="N2670" i="23"/>
  <c r="M2670" i="23"/>
  <c r="L2670" i="23"/>
  <c r="I2670" i="23"/>
  <c r="J2670" i="23" s="1"/>
  <c r="B2670" i="23"/>
  <c r="N2669" i="23"/>
  <c r="M2669" i="23"/>
  <c r="L2669" i="23"/>
  <c r="I2669" i="23"/>
  <c r="J2669" i="23" s="1"/>
  <c r="B2669" i="23"/>
  <c r="N2668" i="23"/>
  <c r="M2668" i="23"/>
  <c r="L2668" i="23"/>
  <c r="I2668" i="23"/>
  <c r="J2668" i="23" s="1"/>
  <c r="B2668" i="23"/>
  <c r="N2667" i="23"/>
  <c r="M2667" i="23"/>
  <c r="L2667" i="23"/>
  <c r="I2667" i="23"/>
  <c r="J2667" i="23" s="1"/>
  <c r="B2667" i="23"/>
  <c r="N2666" i="23"/>
  <c r="M2666" i="23"/>
  <c r="L2666" i="23"/>
  <c r="I2666" i="23"/>
  <c r="J2666" i="23" s="1"/>
  <c r="B2666" i="23"/>
  <c r="N2665" i="23"/>
  <c r="M2665" i="23"/>
  <c r="L2665" i="23"/>
  <c r="I2665" i="23"/>
  <c r="J2665" i="23" s="1"/>
  <c r="B2665" i="23"/>
  <c r="N2664" i="23"/>
  <c r="M2664" i="23"/>
  <c r="L2664" i="23"/>
  <c r="I2664" i="23"/>
  <c r="J2664" i="23" s="1"/>
  <c r="B2664" i="23"/>
  <c r="N2663" i="23"/>
  <c r="M2663" i="23"/>
  <c r="L2663" i="23"/>
  <c r="I2663" i="23"/>
  <c r="J2663" i="23" s="1"/>
  <c r="B2663" i="23"/>
  <c r="N2662" i="23"/>
  <c r="M2662" i="23"/>
  <c r="L2662" i="23"/>
  <c r="I2662" i="23"/>
  <c r="J2662" i="23" s="1"/>
  <c r="B2662" i="23"/>
  <c r="N2661" i="23"/>
  <c r="M2661" i="23"/>
  <c r="L2661" i="23"/>
  <c r="I2661" i="23"/>
  <c r="J2661" i="23" s="1"/>
  <c r="B2661" i="23"/>
  <c r="N2660" i="23"/>
  <c r="M2660" i="23"/>
  <c r="L2660" i="23"/>
  <c r="I2660" i="23"/>
  <c r="J2660" i="23" s="1"/>
  <c r="B2660" i="23"/>
  <c r="N2659" i="23"/>
  <c r="M2659" i="23"/>
  <c r="L2659" i="23"/>
  <c r="I2659" i="23"/>
  <c r="J2659" i="23" s="1"/>
  <c r="B2659" i="23"/>
  <c r="N2658" i="23"/>
  <c r="M2658" i="23"/>
  <c r="L2658" i="23"/>
  <c r="I2658" i="23"/>
  <c r="J2658" i="23" s="1"/>
  <c r="B2658" i="23"/>
  <c r="N2657" i="23"/>
  <c r="M2657" i="23"/>
  <c r="L2657" i="23"/>
  <c r="I2657" i="23"/>
  <c r="J2657" i="23" s="1"/>
  <c r="B2657" i="23"/>
  <c r="N2656" i="23"/>
  <c r="M2656" i="23"/>
  <c r="L2656" i="23"/>
  <c r="I2656" i="23"/>
  <c r="J2656" i="23" s="1"/>
  <c r="B2656" i="23"/>
  <c r="N2655" i="23"/>
  <c r="M2655" i="23"/>
  <c r="L2655" i="23"/>
  <c r="I2655" i="23"/>
  <c r="J2655" i="23" s="1"/>
  <c r="B2655" i="23"/>
  <c r="N2654" i="23"/>
  <c r="M2654" i="23"/>
  <c r="L2654" i="23"/>
  <c r="I2654" i="23"/>
  <c r="J2654" i="23" s="1"/>
  <c r="B2654" i="23"/>
  <c r="N2653" i="23"/>
  <c r="M2653" i="23"/>
  <c r="L2653" i="23"/>
  <c r="I2653" i="23"/>
  <c r="J2653" i="23" s="1"/>
  <c r="B2653" i="23"/>
  <c r="N2652" i="23"/>
  <c r="M2652" i="23"/>
  <c r="L2652" i="23"/>
  <c r="I2652" i="23"/>
  <c r="J2652" i="23" s="1"/>
  <c r="B2652" i="23"/>
  <c r="N2651" i="23"/>
  <c r="M2651" i="23"/>
  <c r="L2651" i="23"/>
  <c r="I2651" i="23"/>
  <c r="J2651" i="23" s="1"/>
  <c r="B2651" i="23"/>
  <c r="N2650" i="23"/>
  <c r="M2650" i="23"/>
  <c r="L2650" i="23"/>
  <c r="I2650" i="23"/>
  <c r="J2650" i="23" s="1"/>
  <c r="B2650" i="23"/>
  <c r="N2649" i="23"/>
  <c r="M2649" i="23"/>
  <c r="L2649" i="23"/>
  <c r="I2649" i="23"/>
  <c r="J2649" i="23" s="1"/>
  <c r="B2649" i="23"/>
  <c r="N2648" i="23"/>
  <c r="M2648" i="23"/>
  <c r="L2648" i="23"/>
  <c r="I2648" i="23"/>
  <c r="J2648" i="23" s="1"/>
  <c r="B2648" i="23"/>
  <c r="N2647" i="23"/>
  <c r="M2647" i="23"/>
  <c r="L2647" i="23"/>
  <c r="I2647" i="23"/>
  <c r="J2647" i="23" s="1"/>
  <c r="B2647" i="23"/>
  <c r="N2646" i="23"/>
  <c r="M2646" i="23"/>
  <c r="L2646" i="23"/>
  <c r="I2646" i="23"/>
  <c r="J2646" i="23" s="1"/>
  <c r="B2646" i="23"/>
  <c r="N2645" i="23"/>
  <c r="M2645" i="23"/>
  <c r="L2645" i="23"/>
  <c r="I2645" i="23"/>
  <c r="J2645" i="23" s="1"/>
  <c r="B2645" i="23"/>
  <c r="N2644" i="23"/>
  <c r="M2644" i="23"/>
  <c r="L2644" i="23"/>
  <c r="I2644" i="23"/>
  <c r="J2644" i="23" s="1"/>
  <c r="B2644" i="23"/>
  <c r="N2643" i="23"/>
  <c r="M2643" i="23"/>
  <c r="L2643" i="23"/>
  <c r="I2643" i="23"/>
  <c r="J2643" i="23" s="1"/>
  <c r="B2643" i="23"/>
  <c r="N2642" i="23"/>
  <c r="M2642" i="23"/>
  <c r="L2642" i="23"/>
  <c r="I2642" i="23"/>
  <c r="J2642" i="23" s="1"/>
  <c r="B2642" i="23"/>
  <c r="N2641" i="23"/>
  <c r="M2641" i="23"/>
  <c r="L2641" i="23"/>
  <c r="I2641" i="23"/>
  <c r="J2641" i="23" s="1"/>
  <c r="B2641" i="23"/>
  <c r="N2640" i="23"/>
  <c r="M2640" i="23"/>
  <c r="L2640" i="23"/>
  <c r="I2640" i="23"/>
  <c r="J2640" i="23" s="1"/>
  <c r="B2640" i="23"/>
  <c r="N2639" i="23"/>
  <c r="M2639" i="23"/>
  <c r="L2639" i="23"/>
  <c r="I2639" i="23"/>
  <c r="J2639" i="23" s="1"/>
  <c r="B2639" i="23"/>
  <c r="N2638" i="23"/>
  <c r="M2638" i="23"/>
  <c r="L2638" i="23"/>
  <c r="I2638" i="23"/>
  <c r="J2638" i="23" s="1"/>
  <c r="B2638" i="23"/>
  <c r="N2637" i="23"/>
  <c r="M2637" i="23"/>
  <c r="L2637" i="23"/>
  <c r="I2637" i="23"/>
  <c r="J2637" i="23" s="1"/>
  <c r="B2637" i="23"/>
  <c r="N2636" i="23"/>
  <c r="M2636" i="23"/>
  <c r="L2636" i="23"/>
  <c r="I2636" i="23"/>
  <c r="J2636" i="23" s="1"/>
  <c r="B2636" i="23"/>
  <c r="N2635" i="23"/>
  <c r="M2635" i="23"/>
  <c r="L2635" i="23"/>
  <c r="I2635" i="23"/>
  <c r="J2635" i="23" s="1"/>
  <c r="B2635" i="23"/>
  <c r="N2634" i="23"/>
  <c r="M2634" i="23"/>
  <c r="L2634" i="23"/>
  <c r="I2634" i="23"/>
  <c r="J2634" i="23" s="1"/>
  <c r="B2634" i="23"/>
  <c r="N2633" i="23"/>
  <c r="M2633" i="23"/>
  <c r="L2633" i="23"/>
  <c r="I2633" i="23"/>
  <c r="J2633" i="23" s="1"/>
  <c r="B2633" i="23"/>
  <c r="N2632" i="23"/>
  <c r="M2632" i="23"/>
  <c r="L2632" i="23"/>
  <c r="I2632" i="23"/>
  <c r="J2632" i="23" s="1"/>
  <c r="B2632" i="23"/>
  <c r="N2631" i="23"/>
  <c r="M2631" i="23"/>
  <c r="L2631" i="23"/>
  <c r="I2631" i="23"/>
  <c r="J2631" i="23" s="1"/>
  <c r="B2631" i="23"/>
  <c r="N2630" i="23"/>
  <c r="M2630" i="23"/>
  <c r="L2630" i="23"/>
  <c r="I2630" i="23"/>
  <c r="J2630" i="23" s="1"/>
  <c r="B2630" i="23"/>
  <c r="N2629" i="23"/>
  <c r="M2629" i="23"/>
  <c r="L2629" i="23"/>
  <c r="I2629" i="23"/>
  <c r="J2629" i="23" s="1"/>
  <c r="B2629" i="23"/>
  <c r="N2628" i="23"/>
  <c r="M2628" i="23"/>
  <c r="L2628" i="23"/>
  <c r="I2628" i="23"/>
  <c r="J2628" i="23" s="1"/>
  <c r="B2628" i="23"/>
  <c r="N2627" i="23"/>
  <c r="M2627" i="23"/>
  <c r="L2627" i="23"/>
  <c r="I2627" i="23"/>
  <c r="J2627" i="23" s="1"/>
  <c r="B2627" i="23"/>
  <c r="N2626" i="23"/>
  <c r="M2626" i="23"/>
  <c r="L2626" i="23"/>
  <c r="I2626" i="23"/>
  <c r="J2626" i="23" s="1"/>
  <c r="B2626" i="23"/>
  <c r="N2625" i="23"/>
  <c r="M2625" i="23"/>
  <c r="L2625" i="23"/>
  <c r="I2625" i="23"/>
  <c r="J2625" i="23" s="1"/>
  <c r="B2625" i="23"/>
  <c r="N2624" i="23"/>
  <c r="M2624" i="23"/>
  <c r="L2624" i="23"/>
  <c r="I2624" i="23"/>
  <c r="J2624" i="23" s="1"/>
  <c r="B2624" i="23"/>
  <c r="N2623" i="23"/>
  <c r="M2623" i="23"/>
  <c r="L2623" i="23"/>
  <c r="I2623" i="23"/>
  <c r="J2623" i="23" s="1"/>
  <c r="B2623" i="23"/>
  <c r="N2622" i="23"/>
  <c r="M2622" i="23"/>
  <c r="L2622" i="23"/>
  <c r="I2622" i="23"/>
  <c r="J2622" i="23" s="1"/>
  <c r="B2622" i="23"/>
  <c r="N2621" i="23"/>
  <c r="M2621" i="23"/>
  <c r="L2621" i="23"/>
  <c r="I2621" i="23"/>
  <c r="J2621" i="23" s="1"/>
  <c r="B2621" i="23"/>
  <c r="N2620" i="23"/>
  <c r="M2620" i="23"/>
  <c r="L2620" i="23"/>
  <c r="I2620" i="23"/>
  <c r="J2620" i="23" s="1"/>
  <c r="B2620" i="23"/>
  <c r="N2619" i="23"/>
  <c r="M2619" i="23"/>
  <c r="L2619" i="23"/>
  <c r="I2619" i="23"/>
  <c r="J2619" i="23" s="1"/>
  <c r="B2619" i="23"/>
  <c r="N2618" i="23"/>
  <c r="M2618" i="23"/>
  <c r="L2618" i="23"/>
  <c r="I2618" i="23"/>
  <c r="J2618" i="23" s="1"/>
  <c r="B2618" i="23"/>
  <c r="N2617" i="23"/>
  <c r="M2617" i="23"/>
  <c r="L2617" i="23"/>
  <c r="I2617" i="23"/>
  <c r="J2617" i="23" s="1"/>
  <c r="B2617" i="23"/>
  <c r="N2616" i="23"/>
  <c r="M2616" i="23"/>
  <c r="L2616" i="23"/>
  <c r="I2616" i="23"/>
  <c r="J2616" i="23" s="1"/>
  <c r="B2616" i="23"/>
  <c r="N2615" i="23"/>
  <c r="M2615" i="23"/>
  <c r="L2615" i="23"/>
  <c r="I2615" i="23"/>
  <c r="J2615" i="23" s="1"/>
  <c r="B2615" i="23"/>
  <c r="N2614" i="23"/>
  <c r="M2614" i="23"/>
  <c r="L2614" i="23"/>
  <c r="I2614" i="23"/>
  <c r="J2614" i="23" s="1"/>
  <c r="B2614" i="23"/>
  <c r="N2613" i="23"/>
  <c r="M2613" i="23"/>
  <c r="L2613" i="23"/>
  <c r="I2613" i="23"/>
  <c r="J2613" i="23" s="1"/>
  <c r="B2613" i="23"/>
  <c r="N2612" i="23"/>
  <c r="M2612" i="23"/>
  <c r="L2612" i="23"/>
  <c r="I2612" i="23"/>
  <c r="J2612" i="23" s="1"/>
  <c r="B2612" i="23"/>
  <c r="N2611" i="23"/>
  <c r="M2611" i="23"/>
  <c r="L2611" i="23"/>
  <c r="I2611" i="23"/>
  <c r="J2611" i="23" s="1"/>
  <c r="B2611" i="23"/>
  <c r="N2610" i="23"/>
  <c r="M2610" i="23"/>
  <c r="L2610" i="23"/>
  <c r="I2610" i="23"/>
  <c r="J2610" i="23" s="1"/>
  <c r="B2610" i="23"/>
  <c r="N2609" i="23"/>
  <c r="M2609" i="23"/>
  <c r="L2609" i="23"/>
  <c r="I2609" i="23"/>
  <c r="J2609" i="23" s="1"/>
  <c r="B2609" i="23"/>
  <c r="N2608" i="23"/>
  <c r="M2608" i="23"/>
  <c r="L2608" i="23"/>
  <c r="I2608" i="23"/>
  <c r="J2608" i="23" s="1"/>
  <c r="B2608" i="23"/>
  <c r="N2607" i="23"/>
  <c r="M2607" i="23"/>
  <c r="L2607" i="23"/>
  <c r="I2607" i="23"/>
  <c r="J2607" i="23" s="1"/>
  <c r="B2607" i="23"/>
  <c r="N2606" i="23"/>
  <c r="M2606" i="23"/>
  <c r="L2606" i="23"/>
  <c r="I2606" i="23"/>
  <c r="J2606" i="23" s="1"/>
  <c r="B2606" i="23"/>
  <c r="N2605" i="23"/>
  <c r="M2605" i="23"/>
  <c r="L2605" i="23"/>
  <c r="I2605" i="23"/>
  <c r="J2605" i="23" s="1"/>
  <c r="B2605" i="23"/>
  <c r="N2604" i="23"/>
  <c r="M2604" i="23"/>
  <c r="L2604" i="23"/>
  <c r="I2604" i="23"/>
  <c r="J2604" i="23" s="1"/>
  <c r="B2604" i="23"/>
  <c r="N2603" i="23"/>
  <c r="M2603" i="23"/>
  <c r="L2603" i="23"/>
  <c r="I2603" i="23"/>
  <c r="J2603" i="23" s="1"/>
  <c r="B2603" i="23"/>
  <c r="N2602" i="23"/>
  <c r="M2602" i="23"/>
  <c r="L2602" i="23"/>
  <c r="I2602" i="23"/>
  <c r="J2602" i="23" s="1"/>
  <c r="B2602" i="23"/>
  <c r="N2601" i="23"/>
  <c r="M2601" i="23"/>
  <c r="L2601" i="23"/>
  <c r="I2601" i="23"/>
  <c r="J2601" i="23" s="1"/>
  <c r="B2601" i="23"/>
  <c r="N2600" i="23"/>
  <c r="M2600" i="23"/>
  <c r="L2600" i="23"/>
  <c r="I2600" i="23"/>
  <c r="J2600" i="23" s="1"/>
  <c r="B2600" i="23"/>
  <c r="N2599" i="23"/>
  <c r="M2599" i="23"/>
  <c r="L2599" i="23"/>
  <c r="I2599" i="23"/>
  <c r="J2599" i="23" s="1"/>
  <c r="B2599" i="23"/>
  <c r="N2598" i="23"/>
  <c r="M2598" i="23"/>
  <c r="L2598" i="23"/>
  <c r="I2598" i="23"/>
  <c r="J2598" i="23" s="1"/>
  <c r="B2598" i="23"/>
  <c r="N2597" i="23"/>
  <c r="M2597" i="23"/>
  <c r="L2597" i="23"/>
  <c r="I2597" i="23"/>
  <c r="J2597" i="23" s="1"/>
  <c r="B2597" i="23"/>
  <c r="N2596" i="23"/>
  <c r="M2596" i="23"/>
  <c r="L2596" i="23"/>
  <c r="I2596" i="23"/>
  <c r="J2596" i="23" s="1"/>
  <c r="B2596" i="23"/>
  <c r="N2595" i="23"/>
  <c r="M2595" i="23"/>
  <c r="L2595" i="23"/>
  <c r="I2595" i="23"/>
  <c r="J2595" i="23" s="1"/>
  <c r="B2595" i="23"/>
  <c r="N2594" i="23"/>
  <c r="M2594" i="23"/>
  <c r="L2594" i="23"/>
  <c r="I2594" i="23"/>
  <c r="J2594" i="23" s="1"/>
  <c r="B2594" i="23"/>
  <c r="N2593" i="23"/>
  <c r="M2593" i="23"/>
  <c r="L2593" i="23"/>
  <c r="I2593" i="23"/>
  <c r="J2593" i="23" s="1"/>
  <c r="B2593" i="23"/>
  <c r="N2592" i="23"/>
  <c r="M2592" i="23"/>
  <c r="L2592" i="23"/>
  <c r="I2592" i="23"/>
  <c r="J2592" i="23" s="1"/>
  <c r="B2592" i="23"/>
  <c r="N2591" i="23"/>
  <c r="M2591" i="23"/>
  <c r="L2591" i="23"/>
  <c r="I2591" i="23"/>
  <c r="J2591" i="23" s="1"/>
  <c r="B2591" i="23"/>
  <c r="N2590" i="23"/>
  <c r="M2590" i="23"/>
  <c r="L2590" i="23"/>
  <c r="I2590" i="23"/>
  <c r="J2590" i="23" s="1"/>
  <c r="B2590" i="23"/>
  <c r="N2589" i="23"/>
  <c r="M2589" i="23"/>
  <c r="L2589" i="23"/>
  <c r="I2589" i="23"/>
  <c r="J2589" i="23" s="1"/>
  <c r="B2589" i="23"/>
  <c r="N2588" i="23"/>
  <c r="M2588" i="23"/>
  <c r="L2588" i="23"/>
  <c r="I2588" i="23"/>
  <c r="J2588" i="23" s="1"/>
  <c r="B2588" i="23"/>
  <c r="N2587" i="23"/>
  <c r="M2587" i="23"/>
  <c r="L2587" i="23"/>
  <c r="I2587" i="23"/>
  <c r="J2587" i="23" s="1"/>
  <c r="B2587" i="23"/>
  <c r="N2586" i="23"/>
  <c r="M2586" i="23"/>
  <c r="L2586" i="23"/>
  <c r="I2586" i="23"/>
  <c r="J2586" i="23" s="1"/>
  <c r="B2586" i="23"/>
  <c r="N2585" i="23"/>
  <c r="M2585" i="23"/>
  <c r="L2585" i="23"/>
  <c r="I2585" i="23"/>
  <c r="J2585" i="23" s="1"/>
  <c r="B2585" i="23"/>
  <c r="N2584" i="23"/>
  <c r="M2584" i="23"/>
  <c r="L2584" i="23"/>
  <c r="I2584" i="23"/>
  <c r="J2584" i="23" s="1"/>
  <c r="B2584" i="23"/>
  <c r="N2583" i="23"/>
  <c r="M2583" i="23"/>
  <c r="L2583" i="23"/>
  <c r="I2583" i="23"/>
  <c r="J2583" i="23" s="1"/>
  <c r="B2583" i="23"/>
  <c r="N2582" i="23"/>
  <c r="M2582" i="23"/>
  <c r="L2582" i="23"/>
  <c r="I2582" i="23"/>
  <c r="J2582" i="23" s="1"/>
  <c r="B2582" i="23"/>
  <c r="N2581" i="23"/>
  <c r="M2581" i="23"/>
  <c r="L2581" i="23"/>
  <c r="I2581" i="23"/>
  <c r="J2581" i="23" s="1"/>
  <c r="B2581" i="23"/>
  <c r="N2580" i="23"/>
  <c r="M2580" i="23"/>
  <c r="L2580" i="23"/>
  <c r="I2580" i="23"/>
  <c r="J2580" i="23" s="1"/>
  <c r="B2580" i="23"/>
  <c r="N2579" i="23"/>
  <c r="M2579" i="23"/>
  <c r="L2579" i="23"/>
  <c r="I2579" i="23"/>
  <c r="J2579" i="23" s="1"/>
  <c r="B2579" i="23"/>
  <c r="N2578" i="23"/>
  <c r="M2578" i="23"/>
  <c r="L2578" i="23"/>
  <c r="I2578" i="23"/>
  <c r="J2578" i="23" s="1"/>
  <c r="B2578" i="23"/>
  <c r="N2577" i="23"/>
  <c r="M2577" i="23"/>
  <c r="L2577" i="23"/>
  <c r="I2577" i="23"/>
  <c r="J2577" i="23" s="1"/>
  <c r="B2577" i="23"/>
  <c r="N2576" i="23"/>
  <c r="M2576" i="23"/>
  <c r="L2576" i="23"/>
  <c r="I2576" i="23"/>
  <c r="J2576" i="23" s="1"/>
  <c r="B2576" i="23"/>
  <c r="N2575" i="23"/>
  <c r="M2575" i="23"/>
  <c r="L2575" i="23"/>
  <c r="I2575" i="23"/>
  <c r="J2575" i="23" s="1"/>
  <c r="B2575" i="23"/>
  <c r="N2574" i="23"/>
  <c r="M2574" i="23"/>
  <c r="L2574" i="23"/>
  <c r="I2574" i="23"/>
  <c r="J2574" i="23" s="1"/>
  <c r="B2574" i="23"/>
  <c r="N2573" i="23"/>
  <c r="M2573" i="23"/>
  <c r="L2573" i="23"/>
  <c r="I2573" i="23"/>
  <c r="J2573" i="23" s="1"/>
  <c r="B2573" i="23"/>
  <c r="N2572" i="23"/>
  <c r="M2572" i="23"/>
  <c r="L2572" i="23"/>
  <c r="I2572" i="23"/>
  <c r="J2572" i="23" s="1"/>
  <c r="B2572" i="23"/>
  <c r="N2571" i="23"/>
  <c r="M2571" i="23"/>
  <c r="L2571" i="23"/>
  <c r="I2571" i="23"/>
  <c r="J2571" i="23" s="1"/>
  <c r="B2571" i="23"/>
  <c r="N2570" i="23"/>
  <c r="M2570" i="23"/>
  <c r="L2570" i="23"/>
  <c r="I2570" i="23"/>
  <c r="J2570" i="23" s="1"/>
  <c r="B2570" i="23"/>
  <c r="N2569" i="23"/>
  <c r="M2569" i="23"/>
  <c r="L2569" i="23"/>
  <c r="I2569" i="23"/>
  <c r="J2569" i="23" s="1"/>
  <c r="B2569" i="23"/>
  <c r="N2568" i="23"/>
  <c r="M2568" i="23"/>
  <c r="L2568" i="23"/>
  <c r="I2568" i="23"/>
  <c r="J2568" i="23" s="1"/>
  <c r="B2568" i="23"/>
  <c r="N2567" i="23"/>
  <c r="M2567" i="23"/>
  <c r="L2567" i="23"/>
  <c r="I2567" i="23"/>
  <c r="J2567" i="23" s="1"/>
  <c r="B2567" i="23"/>
  <c r="N2566" i="23"/>
  <c r="M2566" i="23"/>
  <c r="L2566" i="23"/>
  <c r="I2566" i="23"/>
  <c r="J2566" i="23" s="1"/>
  <c r="B2566" i="23"/>
  <c r="N2565" i="23"/>
  <c r="M2565" i="23"/>
  <c r="L2565" i="23"/>
  <c r="I2565" i="23"/>
  <c r="J2565" i="23" s="1"/>
  <c r="B2565" i="23"/>
  <c r="N2564" i="23"/>
  <c r="M2564" i="23"/>
  <c r="L2564" i="23"/>
  <c r="I2564" i="23"/>
  <c r="J2564" i="23" s="1"/>
  <c r="B2564" i="23"/>
  <c r="N2563" i="23"/>
  <c r="M2563" i="23"/>
  <c r="L2563" i="23"/>
  <c r="I2563" i="23"/>
  <c r="J2563" i="23" s="1"/>
  <c r="B2563" i="23"/>
  <c r="N2562" i="23"/>
  <c r="M2562" i="23"/>
  <c r="L2562" i="23"/>
  <c r="I2562" i="23"/>
  <c r="J2562" i="23" s="1"/>
  <c r="B2562" i="23"/>
  <c r="N2561" i="23"/>
  <c r="M2561" i="23"/>
  <c r="L2561" i="23"/>
  <c r="I2561" i="23"/>
  <c r="J2561" i="23" s="1"/>
  <c r="B2561" i="23"/>
  <c r="N2560" i="23"/>
  <c r="M2560" i="23"/>
  <c r="L2560" i="23"/>
  <c r="I2560" i="23"/>
  <c r="J2560" i="23" s="1"/>
  <c r="B2560" i="23"/>
  <c r="N2559" i="23"/>
  <c r="M2559" i="23"/>
  <c r="L2559" i="23"/>
  <c r="I2559" i="23"/>
  <c r="J2559" i="23" s="1"/>
  <c r="B2559" i="23"/>
  <c r="N2558" i="23"/>
  <c r="M2558" i="23"/>
  <c r="L2558" i="23"/>
  <c r="I2558" i="23"/>
  <c r="J2558" i="23" s="1"/>
  <c r="B2558" i="23"/>
  <c r="N2557" i="23"/>
  <c r="M2557" i="23"/>
  <c r="L2557" i="23"/>
  <c r="I2557" i="23"/>
  <c r="J2557" i="23" s="1"/>
  <c r="B2557" i="23"/>
  <c r="N2556" i="23"/>
  <c r="M2556" i="23"/>
  <c r="L2556" i="23"/>
  <c r="I2556" i="23"/>
  <c r="J2556" i="23" s="1"/>
  <c r="B2556" i="23"/>
  <c r="N2555" i="23"/>
  <c r="M2555" i="23"/>
  <c r="L2555" i="23"/>
  <c r="I2555" i="23"/>
  <c r="J2555" i="23" s="1"/>
  <c r="B2555" i="23"/>
  <c r="N2554" i="23"/>
  <c r="M2554" i="23"/>
  <c r="L2554" i="23"/>
  <c r="I2554" i="23"/>
  <c r="J2554" i="23" s="1"/>
  <c r="B2554" i="23"/>
  <c r="N2553" i="23"/>
  <c r="M2553" i="23"/>
  <c r="L2553" i="23"/>
  <c r="I2553" i="23"/>
  <c r="J2553" i="23" s="1"/>
  <c r="B2553" i="23"/>
  <c r="N2552" i="23"/>
  <c r="M2552" i="23"/>
  <c r="L2552" i="23"/>
  <c r="I2552" i="23"/>
  <c r="J2552" i="23" s="1"/>
  <c r="B2552" i="23"/>
  <c r="N2551" i="23"/>
  <c r="M2551" i="23"/>
  <c r="L2551" i="23"/>
  <c r="I2551" i="23"/>
  <c r="J2551" i="23" s="1"/>
  <c r="B2551" i="23"/>
  <c r="N2550" i="23"/>
  <c r="M2550" i="23"/>
  <c r="L2550" i="23"/>
  <c r="I2550" i="23"/>
  <c r="J2550" i="23" s="1"/>
  <c r="B2550" i="23"/>
  <c r="N2549" i="23"/>
  <c r="M2549" i="23"/>
  <c r="L2549" i="23"/>
  <c r="I2549" i="23"/>
  <c r="J2549" i="23" s="1"/>
  <c r="B2549" i="23"/>
  <c r="N2548" i="23"/>
  <c r="M2548" i="23"/>
  <c r="L2548" i="23"/>
  <c r="I2548" i="23"/>
  <c r="J2548" i="23" s="1"/>
  <c r="B2548" i="23"/>
  <c r="N2547" i="23"/>
  <c r="M2547" i="23"/>
  <c r="L2547" i="23"/>
  <c r="I2547" i="23"/>
  <c r="J2547" i="23" s="1"/>
  <c r="B2547" i="23"/>
  <c r="N2546" i="23"/>
  <c r="M2546" i="23"/>
  <c r="L2546" i="23"/>
  <c r="I2546" i="23"/>
  <c r="J2546" i="23" s="1"/>
  <c r="B2546" i="23"/>
  <c r="N2545" i="23"/>
  <c r="M2545" i="23"/>
  <c r="L2545" i="23"/>
  <c r="I2545" i="23"/>
  <c r="J2545" i="23" s="1"/>
  <c r="B2545" i="23"/>
  <c r="N2544" i="23"/>
  <c r="M2544" i="23"/>
  <c r="L2544" i="23"/>
  <c r="I2544" i="23"/>
  <c r="J2544" i="23" s="1"/>
  <c r="B2544" i="23"/>
  <c r="N2543" i="23"/>
  <c r="M2543" i="23"/>
  <c r="L2543" i="23"/>
  <c r="I2543" i="23"/>
  <c r="J2543" i="23" s="1"/>
  <c r="B2543" i="23"/>
  <c r="N2542" i="23"/>
  <c r="M2542" i="23"/>
  <c r="L2542" i="23"/>
  <c r="I2542" i="23"/>
  <c r="J2542" i="23" s="1"/>
  <c r="B2542" i="23"/>
  <c r="N2541" i="23"/>
  <c r="M2541" i="23"/>
  <c r="L2541" i="23"/>
  <c r="I2541" i="23"/>
  <c r="J2541" i="23" s="1"/>
  <c r="B2541" i="23"/>
  <c r="N2540" i="23"/>
  <c r="M2540" i="23"/>
  <c r="L2540" i="23"/>
  <c r="I2540" i="23"/>
  <c r="J2540" i="23" s="1"/>
  <c r="B2540" i="23"/>
  <c r="N2539" i="23"/>
  <c r="M2539" i="23"/>
  <c r="L2539" i="23"/>
  <c r="I2539" i="23"/>
  <c r="J2539" i="23" s="1"/>
  <c r="B2539" i="23"/>
  <c r="N2538" i="23"/>
  <c r="M2538" i="23"/>
  <c r="L2538" i="23"/>
  <c r="I2538" i="23"/>
  <c r="J2538" i="23" s="1"/>
  <c r="B2538" i="23"/>
  <c r="N2537" i="23"/>
  <c r="M2537" i="23"/>
  <c r="L2537" i="23"/>
  <c r="I2537" i="23"/>
  <c r="J2537" i="23" s="1"/>
  <c r="B2537" i="23"/>
  <c r="N2536" i="23"/>
  <c r="M2536" i="23"/>
  <c r="L2536" i="23"/>
  <c r="I2536" i="23"/>
  <c r="J2536" i="23" s="1"/>
  <c r="B2536" i="23"/>
  <c r="N2535" i="23"/>
  <c r="M2535" i="23"/>
  <c r="L2535" i="23"/>
  <c r="I2535" i="23"/>
  <c r="J2535" i="23" s="1"/>
  <c r="B2535" i="23"/>
  <c r="N2534" i="23"/>
  <c r="M2534" i="23"/>
  <c r="L2534" i="23"/>
  <c r="I2534" i="23"/>
  <c r="J2534" i="23" s="1"/>
  <c r="B2534" i="23"/>
  <c r="N2533" i="23"/>
  <c r="M2533" i="23"/>
  <c r="L2533" i="23"/>
  <c r="I2533" i="23"/>
  <c r="J2533" i="23" s="1"/>
  <c r="B2533" i="23"/>
  <c r="N2532" i="23"/>
  <c r="M2532" i="23"/>
  <c r="L2532" i="23"/>
  <c r="I2532" i="23"/>
  <c r="J2532" i="23" s="1"/>
  <c r="B2532" i="23"/>
  <c r="N2531" i="23"/>
  <c r="M2531" i="23"/>
  <c r="L2531" i="23"/>
  <c r="I2531" i="23"/>
  <c r="J2531" i="23" s="1"/>
  <c r="B2531" i="23"/>
  <c r="N2530" i="23"/>
  <c r="M2530" i="23"/>
  <c r="L2530" i="23"/>
  <c r="I2530" i="23"/>
  <c r="J2530" i="23" s="1"/>
  <c r="B2530" i="23"/>
  <c r="N2529" i="23"/>
  <c r="M2529" i="23"/>
  <c r="L2529" i="23"/>
  <c r="I2529" i="23"/>
  <c r="J2529" i="23" s="1"/>
  <c r="B2529" i="23"/>
  <c r="N2528" i="23"/>
  <c r="M2528" i="23"/>
  <c r="L2528" i="23"/>
  <c r="I2528" i="23"/>
  <c r="J2528" i="23" s="1"/>
  <c r="B2528" i="23"/>
  <c r="N2527" i="23"/>
  <c r="M2527" i="23"/>
  <c r="L2527" i="23"/>
  <c r="I2527" i="23"/>
  <c r="J2527" i="23" s="1"/>
  <c r="B2527" i="23"/>
  <c r="N2526" i="23"/>
  <c r="M2526" i="23"/>
  <c r="L2526" i="23"/>
  <c r="I2526" i="23"/>
  <c r="J2526" i="23" s="1"/>
  <c r="B2526" i="23"/>
  <c r="N2525" i="23"/>
  <c r="M2525" i="23"/>
  <c r="L2525" i="23"/>
  <c r="I2525" i="23"/>
  <c r="J2525" i="23" s="1"/>
  <c r="B2525" i="23"/>
  <c r="N2524" i="23"/>
  <c r="M2524" i="23"/>
  <c r="L2524" i="23"/>
  <c r="I2524" i="23"/>
  <c r="J2524" i="23" s="1"/>
  <c r="B2524" i="23"/>
  <c r="N2523" i="23"/>
  <c r="M2523" i="23"/>
  <c r="L2523" i="23"/>
  <c r="I2523" i="23"/>
  <c r="J2523" i="23" s="1"/>
  <c r="B2523" i="23"/>
  <c r="N2522" i="23"/>
  <c r="M2522" i="23"/>
  <c r="L2522" i="23"/>
  <c r="I2522" i="23"/>
  <c r="J2522" i="23" s="1"/>
  <c r="B2522" i="23"/>
  <c r="N2521" i="23"/>
  <c r="M2521" i="23"/>
  <c r="L2521" i="23"/>
  <c r="I2521" i="23"/>
  <c r="J2521" i="23" s="1"/>
  <c r="B2521" i="23"/>
  <c r="N2520" i="23"/>
  <c r="M2520" i="23"/>
  <c r="L2520" i="23"/>
  <c r="I2520" i="23"/>
  <c r="J2520" i="23" s="1"/>
  <c r="B2520" i="23"/>
  <c r="N2519" i="23"/>
  <c r="M2519" i="23"/>
  <c r="L2519" i="23"/>
  <c r="I2519" i="23"/>
  <c r="J2519" i="23" s="1"/>
  <c r="B2519" i="23"/>
  <c r="N2518" i="23"/>
  <c r="M2518" i="23"/>
  <c r="L2518" i="23"/>
  <c r="I2518" i="23"/>
  <c r="J2518" i="23" s="1"/>
  <c r="B2518" i="23"/>
  <c r="N2517" i="23"/>
  <c r="M2517" i="23"/>
  <c r="L2517" i="23"/>
  <c r="I2517" i="23"/>
  <c r="J2517" i="23" s="1"/>
  <c r="B2517" i="23"/>
  <c r="N2516" i="23"/>
  <c r="M2516" i="23"/>
  <c r="L2516" i="23"/>
  <c r="I2516" i="23"/>
  <c r="J2516" i="23" s="1"/>
  <c r="B2516" i="23"/>
  <c r="N2515" i="23"/>
  <c r="M2515" i="23"/>
  <c r="L2515" i="23"/>
  <c r="I2515" i="23"/>
  <c r="J2515" i="23" s="1"/>
  <c r="B2515" i="23"/>
  <c r="N2514" i="23"/>
  <c r="M2514" i="23"/>
  <c r="L2514" i="23"/>
  <c r="I2514" i="23"/>
  <c r="J2514" i="23" s="1"/>
  <c r="B2514" i="23"/>
  <c r="N2513" i="23"/>
  <c r="M2513" i="23"/>
  <c r="L2513" i="23"/>
  <c r="I2513" i="23"/>
  <c r="J2513" i="23" s="1"/>
  <c r="B2513" i="23"/>
  <c r="N2512" i="23"/>
  <c r="M2512" i="23"/>
  <c r="L2512" i="23"/>
  <c r="I2512" i="23"/>
  <c r="J2512" i="23" s="1"/>
  <c r="B2512" i="23"/>
  <c r="N2511" i="23"/>
  <c r="M2511" i="23"/>
  <c r="L2511" i="23"/>
  <c r="I2511" i="23"/>
  <c r="J2511" i="23" s="1"/>
  <c r="B2511" i="23"/>
  <c r="N2510" i="23"/>
  <c r="M2510" i="23"/>
  <c r="L2510" i="23"/>
  <c r="I2510" i="23"/>
  <c r="J2510" i="23" s="1"/>
  <c r="B2510" i="23"/>
  <c r="N2509" i="23"/>
  <c r="M2509" i="23"/>
  <c r="L2509" i="23"/>
  <c r="I2509" i="23"/>
  <c r="J2509" i="23" s="1"/>
  <c r="B2509" i="23"/>
  <c r="N2508" i="23"/>
  <c r="M2508" i="23"/>
  <c r="L2508" i="23"/>
  <c r="I2508" i="23"/>
  <c r="J2508" i="23" s="1"/>
  <c r="B2508" i="23"/>
  <c r="N2507" i="23"/>
  <c r="M2507" i="23"/>
  <c r="L2507" i="23"/>
  <c r="I2507" i="23"/>
  <c r="J2507" i="23" s="1"/>
  <c r="B2507" i="23"/>
  <c r="N2506" i="23"/>
  <c r="M2506" i="23"/>
  <c r="L2506" i="23"/>
  <c r="I2506" i="23"/>
  <c r="J2506" i="23" s="1"/>
  <c r="B2506" i="23"/>
  <c r="N2505" i="23"/>
  <c r="M2505" i="23"/>
  <c r="L2505" i="23"/>
  <c r="I2505" i="23"/>
  <c r="J2505" i="23" s="1"/>
  <c r="B2505" i="23"/>
  <c r="N2504" i="23"/>
  <c r="M2504" i="23"/>
  <c r="L2504" i="23"/>
  <c r="I2504" i="23"/>
  <c r="J2504" i="23" s="1"/>
  <c r="B2504" i="23"/>
  <c r="N2503" i="23"/>
  <c r="M2503" i="23"/>
  <c r="L2503" i="23"/>
  <c r="I2503" i="23"/>
  <c r="J2503" i="23" s="1"/>
  <c r="B2503" i="23"/>
  <c r="N2502" i="23"/>
  <c r="M2502" i="23"/>
  <c r="L2502" i="23"/>
  <c r="I2502" i="23"/>
  <c r="J2502" i="23" s="1"/>
  <c r="B2502" i="23"/>
  <c r="N2501" i="23"/>
  <c r="M2501" i="23"/>
  <c r="L2501" i="23"/>
  <c r="I2501" i="23"/>
  <c r="J2501" i="23" s="1"/>
  <c r="B2501" i="23"/>
  <c r="N2500" i="23"/>
  <c r="M2500" i="23"/>
  <c r="L2500" i="23"/>
  <c r="I2500" i="23"/>
  <c r="J2500" i="23" s="1"/>
  <c r="B2500" i="23"/>
  <c r="N2499" i="23"/>
  <c r="M2499" i="23"/>
  <c r="L2499" i="23"/>
  <c r="I2499" i="23"/>
  <c r="J2499" i="23" s="1"/>
  <c r="B2499" i="23"/>
  <c r="N2498" i="23"/>
  <c r="M2498" i="23"/>
  <c r="L2498" i="23"/>
  <c r="I2498" i="23"/>
  <c r="J2498" i="23" s="1"/>
  <c r="B2498" i="23"/>
  <c r="N2497" i="23"/>
  <c r="M2497" i="23"/>
  <c r="L2497" i="23"/>
  <c r="I2497" i="23"/>
  <c r="J2497" i="23" s="1"/>
  <c r="B2497" i="23"/>
  <c r="N2496" i="23"/>
  <c r="M2496" i="23"/>
  <c r="L2496" i="23"/>
  <c r="I2496" i="23"/>
  <c r="J2496" i="23" s="1"/>
  <c r="B2496" i="23"/>
  <c r="N2495" i="23"/>
  <c r="M2495" i="23"/>
  <c r="L2495" i="23"/>
  <c r="I2495" i="23"/>
  <c r="J2495" i="23" s="1"/>
  <c r="B2495" i="23"/>
  <c r="N2494" i="23"/>
  <c r="M2494" i="23"/>
  <c r="L2494" i="23"/>
  <c r="I2494" i="23"/>
  <c r="J2494" i="23" s="1"/>
  <c r="B2494" i="23"/>
  <c r="N2493" i="23"/>
  <c r="M2493" i="23"/>
  <c r="L2493" i="23"/>
  <c r="I2493" i="23"/>
  <c r="J2493" i="23" s="1"/>
  <c r="B2493" i="23"/>
  <c r="N2492" i="23"/>
  <c r="M2492" i="23"/>
  <c r="L2492" i="23"/>
  <c r="I2492" i="23"/>
  <c r="J2492" i="23" s="1"/>
  <c r="B2492" i="23"/>
  <c r="N2491" i="23"/>
  <c r="M2491" i="23"/>
  <c r="L2491" i="23"/>
  <c r="I2491" i="23"/>
  <c r="J2491" i="23" s="1"/>
  <c r="B2491" i="23"/>
  <c r="N2490" i="23"/>
  <c r="M2490" i="23"/>
  <c r="L2490" i="23"/>
  <c r="I2490" i="23"/>
  <c r="J2490" i="23" s="1"/>
  <c r="B2490" i="23"/>
  <c r="N2489" i="23"/>
  <c r="M2489" i="23"/>
  <c r="L2489" i="23"/>
  <c r="I2489" i="23"/>
  <c r="J2489" i="23" s="1"/>
  <c r="B2489" i="23"/>
  <c r="N2488" i="23"/>
  <c r="M2488" i="23"/>
  <c r="L2488" i="23"/>
  <c r="I2488" i="23"/>
  <c r="J2488" i="23" s="1"/>
  <c r="B2488" i="23"/>
  <c r="N2487" i="23"/>
  <c r="M2487" i="23"/>
  <c r="L2487" i="23"/>
  <c r="I2487" i="23"/>
  <c r="J2487" i="23" s="1"/>
  <c r="B2487" i="23"/>
  <c r="N2486" i="23"/>
  <c r="M2486" i="23"/>
  <c r="L2486" i="23"/>
  <c r="I2486" i="23"/>
  <c r="J2486" i="23" s="1"/>
  <c r="B2486" i="23"/>
  <c r="N2485" i="23"/>
  <c r="M2485" i="23"/>
  <c r="L2485" i="23"/>
  <c r="I2485" i="23"/>
  <c r="J2485" i="23" s="1"/>
  <c r="B2485" i="23"/>
  <c r="N2484" i="23"/>
  <c r="M2484" i="23"/>
  <c r="L2484" i="23"/>
  <c r="I2484" i="23"/>
  <c r="J2484" i="23" s="1"/>
  <c r="B2484" i="23"/>
  <c r="N2483" i="23"/>
  <c r="M2483" i="23"/>
  <c r="L2483" i="23"/>
  <c r="I2483" i="23"/>
  <c r="J2483" i="23" s="1"/>
  <c r="B2483" i="23"/>
  <c r="N2482" i="23"/>
  <c r="M2482" i="23"/>
  <c r="L2482" i="23"/>
  <c r="I2482" i="23"/>
  <c r="J2482" i="23" s="1"/>
  <c r="B2482" i="23"/>
  <c r="N2481" i="23"/>
  <c r="M2481" i="23"/>
  <c r="L2481" i="23"/>
  <c r="I2481" i="23"/>
  <c r="J2481" i="23" s="1"/>
  <c r="B2481" i="23"/>
  <c r="N2480" i="23"/>
  <c r="M2480" i="23"/>
  <c r="L2480" i="23"/>
  <c r="I2480" i="23"/>
  <c r="J2480" i="23" s="1"/>
  <c r="B2480" i="23"/>
  <c r="N2479" i="23"/>
  <c r="M2479" i="23"/>
  <c r="L2479" i="23"/>
  <c r="I2479" i="23"/>
  <c r="J2479" i="23" s="1"/>
  <c r="B2479" i="23"/>
  <c r="N2478" i="23"/>
  <c r="M2478" i="23"/>
  <c r="L2478" i="23"/>
  <c r="I2478" i="23"/>
  <c r="J2478" i="23" s="1"/>
  <c r="B2478" i="23"/>
  <c r="N2477" i="23"/>
  <c r="M2477" i="23"/>
  <c r="L2477" i="23"/>
  <c r="I2477" i="23"/>
  <c r="J2477" i="23" s="1"/>
  <c r="B2477" i="23"/>
  <c r="N2476" i="23"/>
  <c r="M2476" i="23"/>
  <c r="L2476" i="23"/>
  <c r="I2476" i="23"/>
  <c r="J2476" i="23" s="1"/>
  <c r="B2476" i="23"/>
  <c r="N2475" i="23"/>
  <c r="M2475" i="23"/>
  <c r="L2475" i="23"/>
  <c r="I2475" i="23"/>
  <c r="J2475" i="23" s="1"/>
  <c r="B2475" i="23"/>
  <c r="N2474" i="23"/>
  <c r="M2474" i="23"/>
  <c r="L2474" i="23"/>
  <c r="I2474" i="23"/>
  <c r="J2474" i="23" s="1"/>
  <c r="B2474" i="23"/>
  <c r="N2473" i="23"/>
  <c r="M2473" i="23"/>
  <c r="L2473" i="23"/>
  <c r="I2473" i="23"/>
  <c r="J2473" i="23" s="1"/>
  <c r="B2473" i="23"/>
  <c r="N2472" i="23"/>
  <c r="M2472" i="23"/>
  <c r="L2472" i="23"/>
  <c r="I2472" i="23"/>
  <c r="J2472" i="23" s="1"/>
  <c r="B2472" i="23"/>
  <c r="N2471" i="23"/>
  <c r="M2471" i="23"/>
  <c r="L2471" i="23"/>
  <c r="I2471" i="23"/>
  <c r="J2471" i="23" s="1"/>
  <c r="B2471" i="23"/>
  <c r="N2470" i="23"/>
  <c r="M2470" i="23"/>
  <c r="L2470" i="23"/>
  <c r="I2470" i="23"/>
  <c r="J2470" i="23" s="1"/>
  <c r="B2470" i="23"/>
  <c r="N2469" i="23"/>
  <c r="M2469" i="23"/>
  <c r="L2469" i="23"/>
  <c r="I2469" i="23"/>
  <c r="J2469" i="23" s="1"/>
  <c r="B2469" i="23"/>
  <c r="N2468" i="23"/>
  <c r="M2468" i="23"/>
  <c r="L2468" i="23"/>
  <c r="I2468" i="23"/>
  <c r="J2468" i="23" s="1"/>
  <c r="B2468" i="23"/>
  <c r="N2467" i="23"/>
  <c r="M2467" i="23"/>
  <c r="L2467" i="23"/>
  <c r="I2467" i="23"/>
  <c r="J2467" i="23" s="1"/>
  <c r="B2467" i="23"/>
  <c r="N2466" i="23"/>
  <c r="M2466" i="23"/>
  <c r="L2466" i="23"/>
  <c r="I2466" i="23"/>
  <c r="J2466" i="23" s="1"/>
  <c r="B2466" i="23"/>
  <c r="N2465" i="23"/>
  <c r="M2465" i="23"/>
  <c r="L2465" i="23"/>
  <c r="I2465" i="23"/>
  <c r="J2465" i="23" s="1"/>
  <c r="B2465" i="23"/>
  <c r="N2464" i="23"/>
  <c r="M2464" i="23"/>
  <c r="L2464" i="23"/>
  <c r="I2464" i="23"/>
  <c r="J2464" i="23" s="1"/>
  <c r="B2464" i="23"/>
  <c r="N2463" i="23"/>
  <c r="M2463" i="23"/>
  <c r="L2463" i="23"/>
  <c r="I2463" i="23"/>
  <c r="J2463" i="23" s="1"/>
  <c r="B2463" i="23"/>
  <c r="N2462" i="23"/>
  <c r="M2462" i="23"/>
  <c r="L2462" i="23"/>
  <c r="I2462" i="23"/>
  <c r="J2462" i="23" s="1"/>
  <c r="B2462" i="23"/>
  <c r="N2461" i="23"/>
  <c r="M2461" i="23"/>
  <c r="L2461" i="23"/>
  <c r="I2461" i="23"/>
  <c r="J2461" i="23" s="1"/>
  <c r="B2461" i="23"/>
  <c r="N2460" i="23"/>
  <c r="M2460" i="23"/>
  <c r="L2460" i="23"/>
  <c r="I2460" i="23"/>
  <c r="J2460" i="23" s="1"/>
  <c r="B2460" i="23"/>
  <c r="N2459" i="23"/>
  <c r="M2459" i="23"/>
  <c r="L2459" i="23"/>
  <c r="I2459" i="23"/>
  <c r="J2459" i="23" s="1"/>
  <c r="B2459" i="23"/>
  <c r="N2458" i="23"/>
  <c r="M2458" i="23"/>
  <c r="L2458" i="23"/>
  <c r="I2458" i="23"/>
  <c r="J2458" i="23" s="1"/>
  <c r="B2458" i="23"/>
  <c r="N2457" i="23"/>
  <c r="M2457" i="23"/>
  <c r="L2457" i="23"/>
  <c r="I2457" i="23"/>
  <c r="J2457" i="23" s="1"/>
  <c r="B2457" i="23"/>
  <c r="N2456" i="23"/>
  <c r="M2456" i="23"/>
  <c r="L2456" i="23"/>
  <c r="I2456" i="23"/>
  <c r="J2456" i="23" s="1"/>
  <c r="B2456" i="23"/>
  <c r="N2455" i="23"/>
  <c r="M2455" i="23"/>
  <c r="L2455" i="23"/>
  <c r="I2455" i="23"/>
  <c r="J2455" i="23" s="1"/>
  <c r="B2455" i="23"/>
  <c r="N2454" i="23"/>
  <c r="M2454" i="23"/>
  <c r="L2454" i="23"/>
  <c r="I2454" i="23"/>
  <c r="J2454" i="23" s="1"/>
  <c r="B2454" i="23"/>
  <c r="N2453" i="23"/>
  <c r="M2453" i="23"/>
  <c r="L2453" i="23"/>
  <c r="I2453" i="23"/>
  <c r="J2453" i="23" s="1"/>
  <c r="B2453" i="23"/>
  <c r="N2452" i="23"/>
  <c r="M2452" i="23"/>
  <c r="L2452" i="23"/>
  <c r="I2452" i="23"/>
  <c r="J2452" i="23" s="1"/>
  <c r="B2452" i="23"/>
  <c r="N2451" i="23"/>
  <c r="M2451" i="23"/>
  <c r="L2451" i="23"/>
  <c r="I2451" i="23"/>
  <c r="J2451" i="23" s="1"/>
  <c r="B2451" i="23"/>
  <c r="N2450" i="23"/>
  <c r="M2450" i="23"/>
  <c r="L2450" i="23"/>
  <c r="I2450" i="23"/>
  <c r="J2450" i="23" s="1"/>
  <c r="B2450" i="23"/>
  <c r="N2449" i="23"/>
  <c r="M2449" i="23"/>
  <c r="L2449" i="23"/>
  <c r="I2449" i="23"/>
  <c r="J2449" i="23" s="1"/>
  <c r="B2449" i="23"/>
  <c r="N2448" i="23"/>
  <c r="M2448" i="23"/>
  <c r="L2448" i="23"/>
  <c r="I2448" i="23"/>
  <c r="J2448" i="23" s="1"/>
  <c r="B2448" i="23"/>
  <c r="N2447" i="23"/>
  <c r="M2447" i="23"/>
  <c r="L2447" i="23"/>
  <c r="I2447" i="23"/>
  <c r="J2447" i="23" s="1"/>
  <c r="B2447" i="23"/>
  <c r="N2446" i="23"/>
  <c r="M2446" i="23"/>
  <c r="L2446" i="23"/>
  <c r="I2446" i="23"/>
  <c r="J2446" i="23" s="1"/>
  <c r="B2446" i="23"/>
  <c r="N2445" i="23"/>
  <c r="M2445" i="23"/>
  <c r="L2445" i="23"/>
  <c r="I2445" i="23"/>
  <c r="J2445" i="23" s="1"/>
  <c r="B2445" i="23"/>
  <c r="N2444" i="23"/>
  <c r="M2444" i="23"/>
  <c r="L2444" i="23"/>
  <c r="I2444" i="23"/>
  <c r="J2444" i="23" s="1"/>
  <c r="B2444" i="23"/>
  <c r="N2443" i="23"/>
  <c r="M2443" i="23"/>
  <c r="L2443" i="23"/>
  <c r="I2443" i="23"/>
  <c r="J2443" i="23" s="1"/>
  <c r="B2443" i="23"/>
  <c r="N2442" i="23"/>
  <c r="M2442" i="23"/>
  <c r="L2442" i="23"/>
  <c r="I2442" i="23"/>
  <c r="J2442" i="23" s="1"/>
  <c r="B2442" i="23"/>
  <c r="N2441" i="23"/>
  <c r="M2441" i="23"/>
  <c r="L2441" i="23"/>
  <c r="I2441" i="23"/>
  <c r="J2441" i="23" s="1"/>
  <c r="B2441" i="23"/>
  <c r="N2440" i="23"/>
  <c r="M2440" i="23"/>
  <c r="L2440" i="23"/>
  <c r="I2440" i="23"/>
  <c r="J2440" i="23" s="1"/>
  <c r="B2440" i="23"/>
  <c r="N2439" i="23"/>
  <c r="M2439" i="23"/>
  <c r="L2439" i="23"/>
  <c r="I2439" i="23"/>
  <c r="J2439" i="23" s="1"/>
  <c r="B2439" i="23"/>
  <c r="N2438" i="23"/>
  <c r="M2438" i="23"/>
  <c r="L2438" i="23"/>
  <c r="I2438" i="23"/>
  <c r="J2438" i="23" s="1"/>
  <c r="B2438" i="23"/>
  <c r="N2437" i="23"/>
  <c r="M2437" i="23"/>
  <c r="L2437" i="23"/>
  <c r="I2437" i="23"/>
  <c r="J2437" i="23" s="1"/>
  <c r="B2437" i="23"/>
  <c r="N2436" i="23"/>
  <c r="M2436" i="23"/>
  <c r="L2436" i="23"/>
  <c r="I2436" i="23"/>
  <c r="J2436" i="23" s="1"/>
  <c r="B2436" i="23"/>
  <c r="N2435" i="23"/>
  <c r="M2435" i="23"/>
  <c r="L2435" i="23"/>
  <c r="I2435" i="23"/>
  <c r="J2435" i="23" s="1"/>
  <c r="B2435" i="23"/>
  <c r="N2434" i="23"/>
  <c r="M2434" i="23"/>
  <c r="L2434" i="23"/>
  <c r="I2434" i="23"/>
  <c r="J2434" i="23" s="1"/>
  <c r="B2434" i="23"/>
  <c r="N2433" i="23"/>
  <c r="M2433" i="23"/>
  <c r="L2433" i="23"/>
  <c r="I2433" i="23"/>
  <c r="J2433" i="23" s="1"/>
  <c r="B2433" i="23"/>
  <c r="N2432" i="23"/>
  <c r="M2432" i="23"/>
  <c r="L2432" i="23"/>
  <c r="I2432" i="23"/>
  <c r="J2432" i="23" s="1"/>
  <c r="B2432" i="23"/>
  <c r="N2431" i="23"/>
  <c r="M2431" i="23"/>
  <c r="L2431" i="23"/>
  <c r="I2431" i="23"/>
  <c r="J2431" i="23" s="1"/>
  <c r="B2431" i="23"/>
  <c r="N2430" i="23"/>
  <c r="M2430" i="23"/>
  <c r="L2430" i="23"/>
  <c r="I2430" i="23"/>
  <c r="J2430" i="23" s="1"/>
  <c r="B2430" i="23"/>
  <c r="N2429" i="23"/>
  <c r="M2429" i="23"/>
  <c r="L2429" i="23"/>
  <c r="I2429" i="23"/>
  <c r="J2429" i="23" s="1"/>
  <c r="B2429" i="23"/>
  <c r="N2428" i="23"/>
  <c r="M2428" i="23"/>
  <c r="L2428" i="23"/>
  <c r="I2428" i="23"/>
  <c r="J2428" i="23" s="1"/>
  <c r="B2428" i="23"/>
  <c r="N2427" i="23"/>
  <c r="M2427" i="23"/>
  <c r="L2427" i="23"/>
  <c r="I2427" i="23"/>
  <c r="J2427" i="23" s="1"/>
  <c r="B2427" i="23"/>
  <c r="N2426" i="23"/>
  <c r="M2426" i="23"/>
  <c r="L2426" i="23"/>
  <c r="I2426" i="23"/>
  <c r="J2426" i="23" s="1"/>
  <c r="B2426" i="23"/>
  <c r="N2425" i="23"/>
  <c r="M2425" i="23"/>
  <c r="L2425" i="23"/>
  <c r="I2425" i="23"/>
  <c r="J2425" i="23" s="1"/>
  <c r="B2425" i="23"/>
  <c r="N2424" i="23"/>
  <c r="M2424" i="23"/>
  <c r="L2424" i="23"/>
  <c r="I2424" i="23"/>
  <c r="J2424" i="23" s="1"/>
  <c r="B2424" i="23"/>
  <c r="N2423" i="23"/>
  <c r="M2423" i="23"/>
  <c r="L2423" i="23"/>
  <c r="I2423" i="23"/>
  <c r="J2423" i="23" s="1"/>
  <c r="B2423" i="23"/>
  <c r="N2422" i="23"/>
  <c r="M2422" i="23"/>
  <c r="L2422" i="23"/>
  <c r="I2422" i="23"/>
  <c r="J2422" i="23" s="1"/>
  <c r="B2422" i="23"/>
  <c r="N2421" i="23"/>
  <c r="M2421" i="23"/>
  <c r="L2421" i="23"/>
  <c r="I2421" i="23"/>
  <c r="J2421" i="23" s="1"/>
  <c r="B2421" i="23"/>
  <c r="N2420" i="23"/>
  <c r="M2420" i="23"/>
  <c r="L2420" i="23"/>
  <c r="I2420" i="23"/>
  <c r="J2420" i="23" s="1"/>
  <c r="B2420" i="23"/>
  <c r="N2419" i="23"/>
  <c r="M2419" i="23"/>
  <c r="L2419" i="23"/>
  <c r="I2419" i="23"/>
  <c r="J2419" i="23" s="1"/>
  <c r="B2419" i="23"/>
  <c r="N2418" i="23"/>
  <c r="M2418" i="23"/>
  <c r="L2418" i="23"/>
  <c r="I2418" i="23"/>
  <c r="J2418" i="23" s="1"/>
  <c r="B2418" i="23"/>
  <c r="N2417" i="23"/>
  <c r="M2417" i="23"/>
  <c r="L2417" i="23"/>
  <c r="I2417" i="23"/>
  <c r="J2417" i="23" s="1"/>
  <c r="B2417" i="23"/>
  <c r="N2416" i="23"/>
  <c r="M2416" i="23"/>
  <c r="L2416" i="23"/>
  <c r="I2416" i="23"/>
  <c r="J2416" i="23" s="1"/>
  <c r="B2416" i="23"/>
  <c r="N2415" i="23"/>
  <c r="M2415" i="23"/>
  <c r="L2415" i="23"/>
  <c r="I2415" i="23"/>
  <c r="J2415" i="23" s="1"/>
  <c r="B2415" i="23"/>
  <c r="N2414" i="23"/>
  <c r="M2414" i="23"/>
  <c r="L2414" i="23"/>
  <c r="I2414" i="23"/>
  <c r="J2414" i="23" s="1"/>
  <c r="B2414" i="23"/>
  <c r="N2413" i="23"/>
  <c r="M2413" i="23"/>
  <c r="L2413" i="23"/>
  <c r="I2413" i="23"/>
  <c r="J2413" i="23" s="1"/>
  <c r="B2413" i="23"/>
  <c r="N2412" i="23"/>
  <c r="M2412" i="23"/>
  <c r="L2412" i="23"/>
  <c r="I2412" i="23"/>
  <c r="J2412" i="23" s="1"/>
  <c r="B2412" i="23"/>
  <c r="N2411" i="23"/>
  <c r="M2411" i="23"/>
  <c r="L2411" i="23"/>
  <c r="I2411" i="23"/>
  <c r="J2411" i="23" s="1"/>
  <c r="B2411" i="23"/>
  <c r="N2410" i="23"/>
  <c r="M2410" i="23"/>
  <c r="L2410" i="23"/>
  <c r="I2410" i="23"/>
  <c r="J2410" i="23" s="1"/>
  <c r="B2410" i="23"/>
  <c r="N2409" i="23"/>
  <c r="M2409" i="23"/>
  <c r="L2409" i="23"/>
  <c r="I2409" i="23"/>
  <c r="J2409" i="23" s="1"/>
  <c r="B2409" i="23"/>
  <c r="N2408" i="23"/>
  <c r="M2408" i="23"/>
  <c r="L2408" i="23"/>
  <c r="I2408" i="23"/>
  <c r="J2408" i="23" s="1"/>
  <c r="B2408" i="23"/>
  <c r="N2407" i="23"/>
  <c r="M2407" i="23"/>
  <c r="L2407" i="23"/>
  <c r="I2407" i="23"/>
  <c r="J2407" i="23" s="1"/>
  <c r="B2407" i="23"/>
  <c r="N2406" i="23"/>
  <c r="M2406" i="23"/>
  <c r="L2406" i="23"/>
  <c r="I2406" i="23"/>
  <c r="J2406" i="23" s="1"/>
  <c r="B2406" i="23"/>
  <c r="N2405" i="23"/>
  <c r="M2405" i="23"/>
  <c r="L2405" i="23"/>
  <c r="I2405" i="23"/>
  <c r="J2405" i="23" s="1"/>
  <c r="B2405" i="23"/>
  <c r="N2404" i="23"/>
  <c r="M2404" i="23"/>
  <c r="L2404" i="23"/>
  <c r="I2404" i="23"/>
  <c r="J2404" i="23" s="1"/>
  <c r="B2404" i="23"/>
  <c r="N2403" i="23"/>
  <c r="M2403" i="23"/>
  <c r="L2403" i="23"/>
  <c r="I2403" i="23"/>
  <c r="J2403" i="23" s="1"/>
  <c r="B2403" i="23"/>
  <c r="N2402" i="23"/>
  <c r="M2402" i="23"/>
  <c r="L2402" i="23"/>
  <c r="I2402" i="23"/>
  <c r="J2402" i="23" s="1"/>
  <c r="B2402" i="23"/>
  <c r="N2401" i="23"/>
  <c r="M2401" i="23"/>
  <c r="L2401" i="23"/>
  <c r="I2401" i="23"/>
  <c r="J2401" i="23" s="1"/>
  <c r="B2401" i="23"/>
  <c r="N2400" i="23"/>
  <c r="M2400" i="23"/>
  <c r="L2400" i="23"/>
  <c r="I2400" i="23"/>
  <c r="J2400" i="23" s="1"/>
  <c r="B2400" i="23"/>
  <c r="N2399" i="23"/>
  <c r="M2399" i="23"/>
  <c r="L2399" i="23"/>
  <c r="I2399" i="23"/>
  <c r="J2399" i="23" s="1"/>
  <c r="B2399" i="23"/>
  <c r="N2398" i="23"/>
  <c r="M2398" i="23"/>
  <c r="L2398" i="23"/>
  <c r="I2398" i="23"/>
  <c r="J2398" i="23" s="1"/>
  <c r="B2398" i="23"/>
  <c r="N2397" i="23"/>
  <c r="M2397" i="23"/>
  <c r="L2397" i="23"/>
  <c r="I2397" i="23"/>
  <c r="J2397" i="23" s="1"/>
  <c r="B2397" i="23"/>
  <c r="N2396" i="23"/>
  <c r="M2396" i="23"/>
  <c r="L2396" i="23"/>
  <c r="I2396" i="23"/>
  <c r="J2396" i="23" s="1"/>
  <c r="B2396" i="23"/>
  <c r="N2395" i="23"/>
  <c r="M2395" i="23"/>
  <c r="L2395" i="23"/>
  <c r="I2395" i="23"/>
  <c r="J2395" i="23" s="1"/>
  <c r="B2395" i="23"/>
  <c r="N2394" i="23"/>
  <c r="M2394" i="23"/>
  <c r="L2394" i="23"/>
  <c r="I2394" i="23"/>
  <c r="J2394" i="23" s="1"/>
  <c r="B2394" i="23"/>
  <c r="N2393" i="23"/>
  <c r="M2393" i="23"/>
  <c r="L2393" i="23"/>
  <c r="I2393" i="23"/>
  <c r="J2393" i="23" s="1"/>
  <c r="B2393" i="23"/>
  <c r="N2392" i="23"/>
  <c r="M2392" i="23"/>
  <c r="L2392" i="23"/>
  <c r="I2392" i="23"/>
  <c r="J2392" i="23" s="1"/>
  <c r="B2392" i="23"/>
  <c r="N2391" i="23"/>
  <c r="M2391" i="23"/>
  <c r="L2391" i="23"/>
  <c r="I2391" i="23"/>
  <c r="J2391" i="23" s="1"/>
  <c r="B2391" i="23"/>
  <c r="N2390" i="23"/>
  <c r="M2390" i="23"/>
  <c r="L2390" i="23"/>
  <c r="I2390" i="23"/>
  <c r="J2390" i="23" s="1"/>
  <c r="B2390" i="23"/>
  <c r="N2389" i="23"/>
  <c r="M2389" i="23"/>
  <c r="L2389" i="23"/>
  <c r="I2389" i="23"/>
  <c r="J2389" i="23" s="1"/>
  <c r="B2389" i="23"/>
  <c r="N2388" i="23"/>
  <c r="M2388" i="23"/>
  <c r="L2388" i="23"/>
  <c r="I2388" i="23"/>
  <c r="J2388" i="23" s="1"/>
  <c r="B2388" i="23"/>
  <c r="N2387" i="23"/>
  <c r="M2387" i="23"/>
  <c r="L2387" i="23"/>
  <c r="I2387" i="23"/>
  <c r="J2387" i="23" s="1"/>
  <c r="B2387" i="23"/>
  <c r="N2386" i="23"/>
  <c r="M2386" i="23"/>
  <c r="L2386" i="23"/>
  <c r="I2386" i="23"/>
  <c r="J2386" i="23" s="1"/>
  <c r="B2386" i="23"/>
  <c r="N2385" i="23"/>
  <c r="M2385" i="23"/>
  <c r="L2385" i="23"/>
  <c r="I2385" i="23"/>
  <c r="J2385" i="23" s="1"/>
  <c r="B2385" i="23"/>
  <c r="N2384" i="23"/>
  <c r="M2384" i="23"/>
  <c r="L2384" i="23"/>
  <c r="I2384" i="23"/>
  <c r="J2384" i="23" s="1"/>
  <c r="B2384" i="23"/>
  <c r="N2383" i="23"/>
  <c r="M2383" i="23"/>
  <c r="L2383" i="23"/>
  <c r="I2383" i="23"/>
  <c r="J2383" i="23" s="1"/>
  <c r="B2383" i="23"/>
  <c r="N2382" i="23"/>
  <c r="M2382" i="23"/>
  <c r="L2382" i="23"/>
  <c r="I2382" i="23"/>
  <c r="J2382" i="23" s="1"/>
  <c r="B2382" i="23"/>
  <c r="N2381" i="23"/>
  <c r="M2381" i="23"/>
  <c r="L2381" i="23"/>
  <c r="I2381" i="23"/>
  <c r="J2381" i="23" s="1"/>
  <c r="B2381" i="23"/>
  <c r="N2380" i="23"/>
  <c r="M2380" i="23"/>
  <c r="L2380" i="23"/>
  <c r="I2380" i="23"/>
  <c r="J2380" i="23" s="1"/>
  <c r="B2380" i="23"/>
  <c r="N2379" i="23"/>
  <c r="M2379" i="23"/>
  <c r="L2379" i="23"/>
  <c r="I2379" i="23"/>
  <c r="J2379" i="23" s="1"/>
  <c r="B2379" i="23"/>
  <c r="N2378" i="23"/>
  <c r="M2378" i="23"/>
  <c r="L2378" i="23"/>
  <c r="I2378" i="23"/>
  <c r="J2378" i="23" s="1"/>
  <c r="B2378" i="23"/>
  <c r="N2377" i="23"/>
  <c r="M2377" i="23"/>
  <c r="L2377" i="23"/>
  <c r="I2377" i="23"/>
  <c r="J2377" i="23" s="1"/>
  <c r="B2377" i="23"/>
  <c r="N2376" i="23"/>
  <c r="M2376" i="23"/>
  <c r="L2376" i="23"/>
  <c r="I2376" i="23"/>
  <c r="J2376" i="23" s="1"/>
  <c r="B2376" i="23"/>
  <c r="N2375" i="23"/>
  <c r="M2375" i="23"/>
  <c r="L2375" i="23"/>
  <c r="I2375" i="23"/>
  <c r="J2375" i="23" s="1"/>
  <c r="B2375" i="23"/>
  <c r="N2374" i="23"/>
  <c r="M2374" i="23"/>
  <c r="L2374" i="23"/>
  <c r="I2374" i="23"/>
  <c r="J2374" i="23" s="1"/>
  <c r="B2374" i="23"/>
  <c r="N2373" i="23"/>
  <c r="M2373" i="23"/>
  <c r="L2373" i="23"/>
  <c r="I2373" i="23"/>
  <c r="J2373" i="23" s="1"/>
  <c r="B2373" i="23"/>
  <c r="N2372" i="23"/>
  <c r="M2372" i="23"/>
  <c r="L2372" i="23"/>
  <c r="I2372" i="23"/>
  <c r="J2372" i="23" s="1"/>
  <c r="B2372" i="23"/>
  <c r="N2371" i="23"/>
  <c r="M2371" i="23"/>
  <c r="L2371" i="23"/>
  <c r="I2371" i="23"/>
  <c r="J2371" i="23" s="1"/>
  <c r="B2371" i="23"/>
  <c r="N2370" i="23"/>
  <c r="M2370" i="23"/>
  <c r="L2370" i="23"/>
  <c r="I2370" i="23"/>
  <c r="J2370" i="23" s="1"/>
  <c r="B2370" i="23"/>
  <c r="N2369" i="23"/>
  <c r="M2369" i="23"/>
  <c r="L2369" i="23"/>
  <c r="I2369" i="23"/>
  <c r="J2369" i="23" s="1"/>
  <c r="B2369" i="23"/>
  <c r="N2368" i="23"/>
  <c r="M2368" i="23"/>
  <c r="L2368" i="23"/>
  <c r="I2368" i="23"/>
  <c r="J2368" i="23" s="1"/>
  <c r="B2368" i="23"/>
  <c r="N2367" i="23"/>
  <c r="M2367" i="23"/>
  <c r="L2367" i="23"/>
  <c r="I2367" i="23"/>
  <c r="J2367" i="23" s="1"/>
  <c r="B2367" i="23"/>
  <c r="N2366" i="23"/>
  <c r="M2366" i="23"/>
  <c r="L2366" i="23"/>
  <c r="I2366" i="23"/>
  <c r="J2366" i="23" s="1"/>
  <c r="B2366" i="23"/>
  <c r="N2365" i="23"/>
  <c r="M2365" i="23"/>
  <c r="L2365" i="23"/>
  <c r="I2365" i="23"/>
  <c r="J2365" i="23" s="1"/>
  <c r="B2365" i="23"/>
  <c r="N2364" i="23"/>
  <c r="M2364" i="23"/>
  <c r="L2364" i="23"/>
  <c r="I2364" i="23"/>
  <c r="J2364" i="23" s="1"/>
  <c r="B2364" i="23"/>
  <c r="N2363" i="23"/>
  <c r="M2363" i="23"/>
  <c r="L2363" i="23"/>
  <c r="I2363" i="23"/>
  <c r="J2363" i="23" s="1"/>
  <c r="B2363" i="23"/>
  <c r="N2362" i="23"/>
  <c r="M2362" i="23"/>
  <c r="L2362" i="23"/>
  <c r="I2362" i="23"/>
  <c r="J2362" i="23" s="1"/>
  <c r="B2362" i="23"/>
  <c r="N2361" i="23"/>
  <c r="M2361" i="23"/>
  <c r="L2361" i="23"/>
  <c r="I2361" i="23"/>
  <c r="J2361" i="23" s="1"/>
  <c r="B2361" i="23"/>
  <c r="N2360" i="23"/>
  <c r="M2360" i="23"/>
  <c r="L2360" i="23"/>
  <c r="I2360" i="23"/>
  <c r="J2360" i="23" s="1"/>
  <c r="B2360" i="23"/>
  <c r="N2359" i="23"/>
  <c r="M2359" i="23"/>
  <c r="L2359" i="23"/>
  <c r="I2359" i="23"/>
  <c r="J2359" i="23" s="1"/>
  <c r="B2359" i="23"/>
  <c r="N2358" i="23"/>
  <c r="M2358" i="23"/>
  <c r="L2358" i="23"/>
  <c r="I2358" i="23"/>
  <c r="J2358" i="23" s="1"/>
  <c r="B2358" i="23"/>
  <c r="N2357" i="23"/>
  <c r="M2357" i="23"/>
  <c r="L2357" i="23"/>
  <c r="I2357" i="23"/>
  <c r="J2357" i="23" s="1"/>
  <c r="B2357" i="23"/>
  <c r="N2356" i="23"/>
  <c r="M2356" i="23"/>
  <c r="L2356" i="23"/>
  <c r="I2356" i="23"/>
  <c r="J2356" i="23" s="1"/>
  <c r="B2356" i="23"/>
  <c r="N2355" i="23"/>
  <c r="M2355" i="23"/>
  <c r="L2355" i="23"/>
  <c r="I2355" i="23"/>
  <c r="J2355" i="23" s="1"/>
  <c r="B2355" i="23"/>
  <c r="N2354" i="23"/>
  <c r="M2354" i="23"/>
  <c r="L2354" i="23"/>
  <c r="I2354" i="23"/>
  <c r="J2354" i="23" s="1"/>
  <c r="B2354" i="23"/>
  <c r="N2353" i="23"/>
  <c r="M2353" i="23"/>
  <c r="L2353" i="23"/>
  <c r="I2353" i="23"/>
  <c r="J2353" i="23" s="1"/>
  <c r="B2353" i="23"/>
  <c r="N2352" i="23"/>
  <c r="M2352" i="23"/>
  <c r="L2352" i="23"/>
  <c r="I2352" i="23"/>
  <c r="J2352" i="23" s="1"/>
  <c r="B2352" i="23"/>
  <c r="N2351" i="23"/>
  <c r="M2351" i="23"/>
  <c r="L2351" i="23"/>
  <c r="I2351" i="23"/>
  <c r="J2351" i="23" s="1"/>
  <c r="B2351" i="23"/>
  <c r="N2350" i="23"/>
  <c r="M2350" i="23"/>
  <c r="L2350" i="23"/>
  <c r="I2350" i="23"/>
  <c r="J2350" i="23" s="1"/>
  <c r="B2350" i="23"/>
  <c r="N2349" i="23"/>
  <c r="M2349" i="23"/>
  <c r="L2349" i="23"/>
  <c r="I2349" i="23"/>
  <c r="J2349" i="23" s="1"/>
  <c r="B2349" i="23"/>
  <c r="N2348" i="23"/>
  <c r="M2348" i="23"/>
  <c r="L2348" i="23"/>
  <c r="I2348" i="23"/>
  <c r="J2348" i="23" s="1"/>
  <c r="B2348" i="23"/>
  <c r="N2347" i="23"/>
  <c r="M2347" i="23"/>
  <c r="L2347" i="23"/>
  <c r="I2347" i="23"/>
  <c r="J2347" i="23" s="1"/>
  <c r="B2347" i="23"/>
  <c r="N2346" i="23"/>
  <c r="M2346" i="23"/>
  <c r="L2346" i="23"/>
  <c r="I2346" i="23"/>
  <c r="J2346" i="23" s="1"/>
  <c r="B2346" i="23"/>
  <c r="N2345" i="23"/>
  <c r="M2345" i="23"/>
  <c r="L2345" i="23"/>
  <c r="I2345" i="23"/>
  <c r="J2345" i="23" s="1"/>
  <c r="B2345" i="23"/>
  <c r="N2344" i="23"/>
  <c r="M2344" i="23"/>
  <c r="L2344" i="23"/>
  <c r="I2344" i="23"/>
  <c r="J2344" i="23" s="1"/>
  <c r="B2344" i="23"/>
  <c r="N2343" i="23"/>
  <c r="M2343" i="23"/>
  <c r="L2343" i="23"/>
  <c r="I2343" i="23"/>
  <c r="J2343" i="23" s="1"/>
  <c r="B2343" i="23"/>
  <c r="N2342" i="23"/>
  <c r="M2342" i="23"/>
  <c r="L2342" i="23"/>
  <c r="I2342" i="23"/>
  <c r="J2342" i="23" s="1"/>
  <c r="B2342" i="23"/>
  <c r="N2341" i="23"/>
  <c r="M2341" i="23"/>
  <c r="L2341" i="23"/>
  <c r="I2341" i="23"/>
  <c r="J2341" i="23" s="1"/>
  <c r="B2341" i="23"/>
  <c r="N2340" i="23"/>
  <c r="M2340" i="23"/>
  <c r="L2340" i="23"/>
  <c r="I2340" i="23"/>
  <c r="J2340" i="23" s="1"/>
  <c r="B2340" i="23"/>
  <c r="N2339" i="23"/>
  <c r="M2339" i="23"/>
  <c r="L2339" i="23"/>
  <c r="I2339" i="23"/>
  <c r="J2339" i="23" s="1"/>
  <c r="B2339" i="23"/>
  <c r="N2338" i="23"/>
  <c r="M2338" i="23"/>
  <c r="L2338" i="23"/>
  <c r="I2338" i="23"/>
  <c r="J2338" i="23" s="1"/>
  <c r="B2338" i="23"/>
  <c r="N2337" i="23"/>
  <c r="M2337" i="23"/>
  <c r="L2337" i="23"/>
  <c r="I2337" i="23"/>
  <c r="J2337" i="23" s="1"/>
  <c r="B2337" i="23"/>
  <c r="N2336" i="23"/>
  <c r="M2336" i="23"/>
  <c r="L2336" i="23"/>
  <c r="I2336" i="23"/>
  <c r="J2336" i="23" s="1"/>
  <c r="B2336" i="23"/>
  <c r="N2335" i="23"/>
  <c r="M2335" i="23"/>
  <c r="L2335" i="23"/>
  <c r="I2335" i="23"/>
  <c r="J2335" i="23" s="1"/>
  <c r="B2335" i="23"/>
  <c r="N2334" i="23"/>
  <c r="M2334" i="23"/>
  <c r="L2334" i="23"/>
  <c r="I2334" i="23"/>
  <c r="J2334" i="23" s="1"/>
  <c r="B2334" i="23"/>
  <c r="N2333" i="23"/>
  <c r="M2333" i="23"/>
  <c r="L2333" i="23"/>
  <c r="I2333" i="23"/>
  <c r="J2333" i="23" s="1"/>
  <c r="B2333" i="23"/>
  <c r="N2332" i="23"/>
  <c r="M2332" i="23"/>
  <c r="L2332" i="23"/>
  <c r="I2332" i="23"/>
  <c r="J2332" i="23" s="1"/>
  <c r="B2332" i="23"/>
  <c r="N2331" i="23"/>
  <c r="M2331" i="23"/>
  <c r="L2331" i="23"/>
  <c r="I2331" i="23"/>
  <c r="J2331" i="23" s="1"/>
  <c r="B2331" i="23"/>
  <c r="N2330" i="23"/>
  <c r="M2330" i="23"/>
  <c r="L2330" i="23"/>
  <c r="I2330" i="23"/>
  <c r="J2330" i="23" s="1"/>
  <c r="B2330" i="23"/>
  <c r="N2329" i="23"/>
  <c r="M2329" i="23"/>
  <c r="L2329" i="23"/>
  <c r="I2329" i="23"/>
  <c r="J2329" i="23" s="1"/>
  <c r="B2329" i="23"/>
  <c r="N2328" i="23"/>
  <c r="M2328" i="23"/>
  <c r="L2328" i="23"/>
  <c r="I2328" i="23"/>
  <c r="J2328" i="23" s="1"/>
  <c r="B2328" i="23"/>
  <c r="N2327" i="23"/>
  <c r="M2327" i="23"/>
  <c r="L2327" i="23"/>
  <c r="I2327" i="23"/>
  <c r="J2327" i="23" s="1"/>
  <c r="B2327" i="23"/>
  <c r="N2326" i="23"/>
  <c r="M2326" i="23"/>
  <c r="L2326" i="23"/>
  <c r="I2326" i="23"/>
  <c r="J2326" i="23" s="1"/>
  <c r="B2326" i="23"/>
  <c r="N2325" i="23"/>
  <c r="M2325" i="23"/>
  <c r="L2325" i="23"/>
  <c r="I2325" i="23"/>
  <c r="J2325" i="23" s="1"/>
  <c r="B2325" i="23"/>
  <c r="N2324" i="23"/>
  <c r="M2324" i="23"/>
  <c r="L2324" i="23"/>
  <c r="I2324" i="23"/>
  <c r="J2324" i="23" s="1"/>
  <c r="B2324" i="23"/>
  <c r="N2323" i="23"/>
  <c r="M2323" i="23"/>
  <c r="L2323" i="23"/>
  <c r="I2323" i="23"/>
  <c r="J2323" i="23" s="1"/>
  <c r="B2323" i="23"/>
  <c r="N2322" i="23"/>
  <c r="M2322" i="23"/>
  <c r="L2322" i="23"/>
  <c r="I2322" i="23"/>
  <c r="J2322" i="23" s="1"/>
  <c r="B2322" i="23"/>
  <c r="N2321" i="23"/>
  <c r="M2321" i="23"/>
  <c r="L2321" i="23"/>
  <c r="I2321" i="23"/>
  <c r="J2321" i="23" s="1"/>
  <c r="B2321" i="23"/>
  <c r="N2320" i="23"/>
  <c r="M2320" i="23"/>
  <c r="L2320" i="23"/>
  <c r="I2320" i="23"/>
  <c r="J2320" i="23" s="1"/>
  <c r="B2320" i="23"/>
  <c r="N2319" i="23"/>
  <c r="M2319" i="23"/>
  <c r="L2319" i="23"/>
  <c r="I2319" i="23"/>
  <c r="J2319" i="23" s="1"/>
  <c r="B2319" i="23"/>
  <c r="N2318" i="23"/>
  <c r="M2318" i="23"/>
  <c r="L2318" i="23"/>
  <c r="I2318" i="23"/>
  <c r="J2318" i="23" s="1"/>
  <c r="B2318" i="23"/>
  <c r="N2317" i="23"/>
  <c r="M2317" i="23"/>
  <c r="L2317" i="23"/>
  <c r="I2317" i="23"/>
  <c r="J2317" i="23" s="1"/>
  <c r="B2317" i="23"/>
  <c r="N2316" i="23"/>
  <c r="M2316" i="23"/>
  <c r="L2316" i="23"/>
  <c r="I2316" i="23"/>
  <c r="J2316" i="23" s="1"/>
  <c r="B2316" i="23"/>
  <c r="N2315" i="23"/>
  <c r="M2315" i="23"/>
  <c r="L2315" i="23"/>
  <c r="I2315" i="23"/>
  <c r="J2315" i="23" s="1"/>
  <c r="B2315" i="23"/>
  <c r="N2314" i="23"/>
  <c r="M2314" i="23"/>
  <c r="L2314" i="23"/>
  <c r="I2314" i="23"/>
  <c r="J2314" i="23" s="1"/>
  <c r="B2314" i="23"/>
  <c r="N2313" i="23"/>
  <c r="M2313" i="23"/>
  <c r="L2313" i="23"/>
  <c r="I2313" i="23"/>
  <c r="J2313" i="23" s="1"/>
  <c r="B2313" i="23"/>
  <c r="N2312" i="23"/>
  <c r="M2312" i="23"/>
  <c r="L2312" i="23"/>
  <c r="I2312" i="23"/>
  <c r="J2312" i="23" s="1"/>
  <c r="B2312" i="23"/>
  <c r="N2311" i="23"/>
  <c r="M2311" i="23"/>
  <c r="L2311" i="23"/>
  <c r="I2311" i="23"/>
  <c r="J2311" i="23" s="1"/>
  <c r="B2311" i="23"/>
  <c r="N2310" i="23"/>
  <c r="M2310" i="23"/>
  <c r="L2310" i="23"/>
  <c r="I2310" i="23"/>
  <c r="J2310" i="23" s="1"/>
  <c r="B2310" i="23"/>
  <c r="N2309" i="23"/>
  <c r="M2309" i="23"/>
  <c r="L2309" i="23"/>
  <c r="I2309" i="23"/>
  <c r="J2309" i="23" s="1"/>
  <c r="B2309" i="23"/>
  <c r="N2308" i="23"/>
  <c r="M2308" i="23"/>
  <c r="L2308" i="23"/>
  <c r="I2308" i="23"/>
  <c r="J2308" i="23" s="1"/>
  <c r="B2308" i="23"/>
  <c r="N2307" i="23"/>
  <c r="M2307" i="23"/>
  <c r="L2307" i="23"/>
  <c r="I2307" i="23"/>
  <c r="J2307" i="23" s="1"/>
  <c r="B2307" i="23"/>
  <c r="N2306" i="23"/>
  <c r="M2306" i="23"/>
  <c r="L2306" i="23"/>
  <c r="I2306" i="23"/>
  <c r="J2306" i="23" s="1"/>
  <c r="B2306" i="23"/>
  <c r="N2305" i="23"/>
  <c r="M2305" i="23"/>
  <c r="L2305" i="23"/>
  <c r="I2305" i="23"/>
  <c r="J2305" i="23" s="1"/>
  <c r="B2305" i="23"/>
  <c r="N2304" i="23"/>
  <c r="M2304" i="23"/>
  <c r="L2304" i="23"/>
  <c r="I2304" i="23"/>
  <c r="J2304" i="23" s="1"/>
  <c r="B2304" i="23"/>
  <c r="N2303" i="23"/>
  <c r="M2303" i="23"/>
  <c r="L2303" i="23"/>
  <c r="I2303" i="23"/>
  <c r="J2303" i="23" s="1"/>
  <c r="B2303" i="23"/>
  <c r="N2302" i="23"/>
  <c r="M2302" i="23"/>
  <c r="L2302" i="23"/>
  <c r="I2302" i="23"/>
  <c r="J2302" i="23" s="1"/>
  <c r="B2302" i="23"/>
  <c r="N2301" i="23"/>
  <c r="M2301" i="23"/>
  <c r="L2301" i="23"/>
  <c r="I2301" i="23"/>
  <c r="J2301" i="23" s="1"/>
  <c r="B2301" i="23"/>
  <c r="N2300" i="23"/>
  <c r="M2300" i="23"/>
  <c r="L2300" i="23"/>
  <c r="I2300" i="23"/>
  <c r="J2300" i="23" s="1"/>
  <c r="B2300" i="23"/>
  <c r="N2299" i="23"/>
  <c r="M2299" i="23"/>
  <c r="L2299" i="23"/>
  <c r="I2299" i="23"/>
  <c r="J2299" i="23" s="1"/>
  <c r="B2299" i="23"/>
  <c r="N2298" i="23"/>
  <c r="M2298" i="23"/>
  <c r="L2298" i="23"/>
  <c r="I2298" i="23"/>
  <c r="J2298" i="23" s="1"/>
  <c r="B2298" i="23"/>
  <c r="N2297" i="23"/>
  <c r="M2297" i="23"/>
  <c r="L2297" i="23"/>
  <c r="I2297" i="23"/>
  <c r="J2297" i="23" s="1"/>
  <c r="B2297" i="23"/>
  <c r="N2296" i="23"/>
  <c r="M2296" i="23"/>
  <c r="L2296" i="23"/>
  <c r="I2296" i="23"/>
  <c r="J2296" i="23" s="1"/>
  <c r="B2296" i="23"/>
  <c r="N2295" i="23"/>
  <c r="M2295" i="23"/>
  <c r="L2295" i="23"/>
  <c r="I2295" i="23"/>
  <c r="J2295" i="23" s="1"/>
  <c r="B2295" i="23"/>
  <c r="N2294" i="23"/>
  <c r="M2294" i="23"/>
  <c r="L2294" i="23"/>
  <c r="I2294" i="23"/>
  <c r="J2294" i="23" s="1"/>
  <c r="B2294" i="23"/>
  <c r="N2293" i="23"/>
  <c r="M2293" i="23"/>
  <c r="L2293" i="23"/>
  <c r="I2293" i="23"/>
  <c r="J2293" i="23" s="1"/>
  <c r="B2293" i="23"/>
  <c r="N2292" i="23"/>
  <c r="M2292" i="23"/>
  <c r="L2292" i="23"/>
  <c r="I2292" i="23"/>
  <c r="J2292" i="23" s="1"/>
  <c r="B2292" i="23"/>
  <c r="N2291" i="23"/>
  <c r="M2291" i="23"/>
  <c r="L2291" i="23"/>
  <c r="I2291" i="23"/>
  <c r="J2291" i="23" s="1"/>
  <c r="B2291" i="23"/>
  <c r="N2290" i="23"/>
  <c r="M2290" i="23"/>
  <c r="L2290" i="23"/>
  <c r="I2290" i="23"/>
  <c r="J2290" i="23" s="1"/>
  <c r="B2290" i="23"/>
  <c r="N2289" i="23"/>
  <c r="M2289" i="23"/>
  <c r="L2289" i="23"/>
  <c r="I2289" i="23"/>
  <c r="J2289" i="23" s="1"/>
  <c r="B2289" i="23"/>
  <c r="N2288" i="23"/>
  <c r="M2288" i="23"/>
  <c r="L2288" i="23"/>
  <c r="I2288" i="23"/>
  <c r="J2288" i="23" s="1"/>
  <c r="B2288" i="23"/>
  <c r="N2287" i="23"/>
  <c r="M2287" i="23"/>
  <c r="L2287" i="23"/>
  <c r="I2287" i="23"/>
  <c r="J2287" i="23" s="1"/>
  <c r="B2287" i="23"/>
  <c r="N2286" i="23"/>
  <c r="M2286" i="23"/>
  <c r="L2286" i="23"/>
  <c r="I2286" i="23"/>
  <c r="J2286" i="23" s="1"/>
  <c r="B2286" i="23"/>
  <c r="N2285" i="23"/>
  <c r="M2285" i="23"/>
  <c r="L2285" i="23"/>
  <c r="I2285" i="23"/>
  <c r="J2285" i="23" s="1"/>
  <c r="B2285" i="23"/>
  <c r="N2284" i="23"/>
  <c r="M2284" i="23"/>
  <c r="L2284" i="23"/>
  <c r="I2284" i="23"/>
  <c r="J2284" i="23" s="1"/>
  <c r="B2284" i="23"/>
  <c r="N2283" i="23"/>
  <c r="M2283" i="23"/>
  <c r="L2283" i="23"/>
  <c r="I2283" i="23"/>
  <c r="J2283" i="23" s="1"/>
  <c r="B2283" i="23"/>
  <c r="N2282" i="23"/>
  <c r="M2282" i="23"/>
  <c r="L2282" i="23"/>
  <c r="I2282" i="23"/>
  <c r="J2282" i="23" s="1"/>
  <c r="B2282" i="23"/>
  <c r="N2281" i="23"/>
  <c r="M2281" i="23"/>
  <c r="L2281" i="23"/>
  <c r="I2281" i="23"/>
  <c r="J2281" i="23" s="1"/>
  <c r="B2281" i="23"/>
  <c r="N2280" i="23"/>
  <c r="M2280" i="23"/>
  <c r="L2280" i="23"/>
  <c r="I2280" i="23"/>
  <c r="J2280" i="23" s="1"/>
  <c r="B2280" i="23"/>
  <c r="N2279" i="23"/>
  <c r="M2279" i="23"/>
  <c r="L2279" i="23"/>
  <c r="I2279" i="23"/>
  <c r="J2279" i="23" s="1"/>
  <c r="B2279" i="23"/>
  <c r="N2278" i="23"/>
  <c r="M2278" i="23"/>
  <c r="L2278" i="23"/>
  <c r="I2278" i="23"/>
  <c r="J2278" i="23" s="1"/>
  <c r="B2278" i="23"/>
  <c r="N2277" i="23"/>
  <c r="M2277" i="23"/>
  <c r="L2277" i="23"/>
  <c r="I2277" i="23"/>
  <c r="J2277" i="23" s="1"/>
  <c r="B2277" i="23"/>
  <c r="N2276" i="23"/>
  <c r="M2276" i="23"/>
  <c r="L2276" i="23"/>
  <c r="I2276" i="23"/>
  <c r="J2276" i="23" s="1"/>
  <c r="B2276" i="23"/>
  <c r="N2275" i="23"/>
  <c r="M2275" i="23"/>
  <c r="L2275" i="23"/>
  <c r="I2275" i="23"/>
  <c r="J2275" i="23" s="1"/>
  <c r="B2275" i="23"/>
  <c r="N2274" i="23"/>
  <c r="M2274" i="23"/>
  <c r="L2274" i="23"/>
  <c r="I2274" i="23"/>
  <c r="J2274" i="23" s="1"/>
  <c r="B2274" i="23"/>
  <c r="N2273" i="23"/>
  <c r="M2273" i="23"/>
  <c r="L2273" i="23"/>
  <c r="I2273" i="23"/>
  <c r="J2273" i="23" s="1"/>
  <c r="B2273" i="23"/>
  <c r="N2272" i="23"/>
  <c r="M2272" i="23"/>
  <c r="L2272" i="23"/>
  <c r="I2272" i="23"/>
  <c r="J2272" i="23" s="1"/>
  <c r="B2272" i="23"/>
  <c r="N2271" i="23"/>
  <c r="M2271" i="23"/>
  <c r="L2271" i="23"/>
  <c r="I2271" i="23"/>
  <c r="J2271" i="23" s="1"/>
  <c r="B2271" i="23"/>
  <c r="N2270" i="23"/>
  <c r="M2270" i="23"/>
  <c r="L2270" i="23"/>
  <c r="I2270" i="23"/>
  <c r="J2270" i="23" s="1"/>
  <c r="B2270" i="23"/>
  <c r="N2269" i="23"/>
  <c r="M2269" i="23"/>
  <c r="L2269" i="23"/>
  <c r="I2269" i="23"/>
  <c r="J2269" i="23" s="1"/>
  <c r="B2269" i="23"/>
  <c r="N2268" i="23"/>
  <c r="M2268" i="23"/>
  <c r="L2268" i="23"/>
  <c r="I2268" i="23"/>
  <c r="J2268" i="23" s="1"/>
  <c r="B2268" i="23"/>
  <c r="N2267" i="23"/>
  <c r="M2267" i="23"/>
  <c r="L2267" i="23"/>
  <c r="I2267" i="23"/>
  <c r="J2267" i="23" s="1"/>
  <c r="B2267" i="23"/>
  <c r="N2266" i="23"/>
  <c r="M2266" i="23"/>
  <c r="L2266" i="23"/>
  <c r="I2266" i="23"/>
  <c r="J2266" i="23" s="1"/>
  <c r="B2266" i="23"/>
  <c r="N2265" i="23"/>
  <c r="M2265" i="23"/>
  <c r="L2265" i="23"/>
  <c r="I2265" i="23"/>
  <c r="J2265" i="23" s="1"/>
  <c r="B2265" i="23"/>
  <c r="N2264" i="23"/>
  <c r="M2264" i="23"/>
  <c r="L2264" i="23"/>
  <c r="I2264" i="23"/>
  <c r="J2264" i="23" s="1"/>
  <c r="B2264" i="23"/>
  <c r="N2263" i="23"/>
  <c r="M2263" i="23"/>
  <c r="L2263" i="23"/>
  <c r="I2263" i="23"/>
  <c r="J2263" i="23" s="1"/>
  <c r="B2263" i="23"/>
  <c r="N2262" i="23"/>
  <c r="M2262" i="23"/>
  <c r="L2262" i="23"/>
  <c r="I2262" i="23"/>
  <c r="J2262" i="23" s="1"/>
  <c r="B2262" i="23"/>
  <c r="N2261" i="23"/>
  <c r="M2261" i="23"/>
  <c r="L2261" i="23"/>
  <c r="I2261" i="23"/>
  <c r="J2261" i="23" s="1"/>
  <c r="B2261" i="23"/>
  <c r="N2260" i="23"/>
  <c r="M2260" i="23"/>
  <c r="L2260" i="23"/>
  <c r="I2260" i="23"/>
  <c r="J2260" i="23" s="1"/>
  <c r="B2260" i="23"/>
  <c r="N2259" i="23"/>
  <c r="M2259" i="23"/>
  <c r="L2259" i="23"/>
  <c r="I2259" i="23"/>
  <c r="J2259" i="23" s="1"/>
  <c r="B2259" i="23"/>
  <c r="N2258" i="23"/>
  <c r="M2258" i="23"/>
  <c r="L2258" i="23"/>
  <c r="I2258" i="23"/>
  <c r="J2258" i="23" s="1"/>
  <c r="B2258" i="23"/>
  <c r="N2257" i="23"/>
  <c r="M2257" i="23"/>
  <c r="L2257" i="23"/>
  <c r="I2257" i="23"/>
  <c r="J2257" i="23" s="1"/>
  <c r="B2257" i="23"/>
  <c r="N2256" i="23"/>
  <c r="M2256" i="23"/>
  <c r="L2256" i="23"/>
  <c r="I2256" i="23"/>
  <c r="J2256" i="23" s="1"/>
  <c r="B2256" i="23"/>
  <c r="N2255" i="23"/>
  <c r="M2255" i="23"/>
  <c r="L2255" i="23"/>
  <c r="I2255" i="23"/>
  <c r="J2255" i="23" s="1"/>
  <c r="B2255" i="23"/>
  <c r="N2254" i="23"/>
  <c r="M2254" i="23"/>
  <c r="L2254" i="23"/>
  <c r="I2254" i="23"/>
  <c r="J2254" i="23" s="1"/>
  <c r="B2254" i="23"/>
  <c r="N2253" i="23"/>
  <c r="M2253" i="23"/>
  <c r="L2253" i="23"/>
  <c r="I2253" i="23"/>
  <c r="J2253" i="23" s="1"/>
  <c r="B2253" i="23"/>
  <c r="N2252" i="23"/>
  <c r="M2252" i="23"/>
  <c r="L2252" i="23"/>
  <c r="I2252" i="23"/>
  <c r="J2252" i="23" s="1"/>
  <c r="B2252" i="23"/>
  <c r="N2251" i="23"/>
  <c r="M2251" i="23"/>
  <c r="L2251" i="23"/>
  <c r="I2251" i="23"/>
  <c r="J2251" i="23" s="1"/>
  <c r="B2251" i="23"/>
  <c r="N2250" i="23"/>
  <c r="M2250" i="23"/>
  <c r="L2250" i="23"/>
  <c r="I2250" i="23"/>
  <c r="J2250" i="23" s="1"/>
  <c r="B2250" i="23"/>
  <c r="N2249" i="23"/>
  <c r="M2249" i="23"/>
  <c r="L2249" i="23"/>
  <c r="I2249" i="23"/>
  <c r="J2249" i="23" s="1"/>
  <c r="B2249" i="23"/>
  <c r="N2248" i="23"/>
  <c r="M2248" i="23"/>
  <c r="L2248" i="23"/>
  <c r="I2248" i="23"/>
  <c r="J2248" i="23" s="1"/>
  <c r="B2248" i="23"/>
  <c r="N2247" i="23"/>
  <c r="M2247" i="23"/>
  <c r="L2247" i="23"/>
  <c r="I2247" i="23"/>
  <c r="J2247" i="23" s="1"/>
  <c r="B2247" i="23"/>
  <c r="N2246" i="23"/>
  <c r="M2246" i="23"/>
  <c r="L2246" i="23"/>
  <c r="I2246" i="23"/>
  <c r="J2246" i="23" s="1"/>
  <c r="B2246" i="23"/>
  <c r="N2245" i="23"/>
  <c r="M2245" i="23"/>
  <c r="L2245" i="23"/>
  <c r="I2245" i="23"/>
  <c r="J2245" i="23" s="1"/>
  <c r="B2245" i="23"/>
  <c r="N2244" i="23"/>
  <c r="M2244" i="23"/>
  <c r="L2244" i="23"/>
  <c r="I2244" i="23"/>
  <c r="J2244" i="23" s="1"/>
  <c r="B2244" i="23"/>
  <c r="N2243" i="23"/>
  <c r="M2243" i="23"/>
  <c r="L2243" i="23"/>
  <c r="I2243" i="23"/>
  <c r="J2243" i="23" s="1"/>
  <c r="B2243" i="23"/>
  <c r="N2242" i="23"/>
  <c r="M2242" i="23"/>
  <c r="L2242" i="23"/>
  <c r="I2242" i="23"/>
  <c r="J2242" i="23" s="1"/>
  <c r="B2242" i="23"/>
  <c r="N2241" i="23"/>
  <c r="M2241" i="23"/>
  <c r="L2241" i="23"/>
  <c r="I2241" i="23"/>
  <c r="J2241" i="23" s="1"/>
  <c r="B2241" i="23"/>
  <c r="N2240" i="23"/>
  <c r="M2240" i="23"/>
  <c r="L2240" i="23"/>
  <c r="I2240" i="23"/>
  <c r="J2240" i="23" s="1"/>
  <c r="B2240" i="23"/>
  <c r="N2239" i="23"/>
  <c r="M2239" i="23"/>
  <c r="L2239" i="23"/>
  <c r="I2239" i="23"/>
  <c r="J2239" i="23" s="1"/>
  <c r="B2239" i="23"/>
  <c r="N2238" i="23"/>
  <c r="M2238" i="23"/>
  <c r="L2238" i="23"/>
  <c r="I2238" i="23"/>
  <c r="J2238" i="23" s="1"/>
  <c r="B2238" i="23"/>
  <c r="N2237" i="23"/>
  <c r="M2237" i="23"/>
  <c r="L2237" i="23"/>
  <c r="I2237" i="23"/>
  <c r="J2237" i="23" s="1"/>
  <c r="B2237" i="23"/>
  <c r="N2236" i="23"/>
  <c r="M2236" i="23"/>
  <c r="L2236" i="23"/>
  <c r="I2236" i="23"/>
  <c r="J2236" i="23" s="1"/>
  <c r="B2236" i="23"/>
  <c r="N2235" i="23"/>
  <c r="M2235" i="23"/>
  <c r="L2235" i="23"/>
  <c r="I2235" i="23"/>
  <c r="J2235" i="23" s="1"/>
  <c r="B2235" i="23"/>
  <c r="N2234" i="23"/>
  <c r="M2234" i="23"/>
  <c r="L2234" i="23"/>
  <c r="I2234" i="23"/>
  <c r="J2234" i="23" s="1"/>
  <c r="B2234" i="23"/>
  <c r="N2233" i="23"/>
  <c r="M2233" i="23"/>
  <c r="L2233" i="23"/>
  <c r="I2233" i="23"/>
  <c r="J2233" i="23" s="1"/>
  <c r="B2233" i="23"/>
  <c r="N2232" i="23"/>
  <c r="M2232" i="23"/>
  <c r="L2232" i="23"/>
  <c r="I2232" i="23"/>
  <c r="J2232" i="23" s="1"/>
  <c r="B2232" i="23"/>
  <c r="N2231" i="23"/>
  <c r="M2231" i="23"/>
  <c r="L2231" i="23"/>
  <c r="I2231" i="23"/>
  <c r="J2231" i="23" s="1"/>
  <c r="B2231" i="23"/>
  <c r="N2230" i="23"/>
  <c r="M2230" i="23"/>
  <c r="L2230" i="23"/>
  <c r="I2230" i="23"/>
  <c r="J2230" i="23" s="1"/>
  <c r="B2230" i="23"/>
  <c r="N2229" i="23"/>
  <c r="M2229" i="23"/>
  <c r="L2229" i="23"/>
  <c r="I2229" i="23"/>
  <c r="J2229" i="23" s="1"/>
  <c r="B2229" i="23"/>
  <c r="N2228" i="23"/>
  <c r="M2228" i="23"/>
  <c r="L2228" i="23"/>
  <c r="I2228" i="23"/>
  <c r="J2228" i="23" s="1"/>
  <c r="B2228" i="23"/>
  <c r="N2227" i="23"/>
  <c r="M2227" i="23"/>
  <c r="L2227" i="23"/>
  <c r="I2227" i="23"/>
  <c r="J2227" i="23" s="1"/>
  <c r="B2227" i="23"/>
  <c r="N2226" i="23"/>
  <c r="M2226" i="23"/>
  <c r="L2226" i="23"/>
  <c r="I2226" i="23"/>
  <c r="J2226" i="23" s="1"/>
  <c r="B2226" i="23"/>
  <c r="N2225" i="23"/>
  <c r="M2225" i="23"/>
  <c r="L2225" i="23"/>
  <c r="I2225" i="23"/>
  <c r="J2225" i="23" s="1"/>
  <c r="B2225" i="23"/>
  <c r="N2224" i="23"/>
  <c r="M2224" i="23"/>
  <c r="L2224" i="23"/>
  <c r="I2224" i="23"/>
  <c r="J2224" i="23" s="1"/>
  <c r="B2224" i="23"/>
  <c r="N2223" i="23"/>
  <c r="M2223" i="23"/>
  <c r="L2223" i="23"/>
  <c r="I2223" i="23"/>
  <c r="J2223" i="23" s="1"/>
  <c r="B2223" i="23"/>
  <c r="N2222" i="23"/>
  <c r="M2222" i="23"/>
  <c r="L2222" i="23"/>
  <c r="I2222" i="23"/>
  <c r="J2222" i="23" s="1"/>
  <c r="B2222" i="23"/>
  <c r="N2221" i="23"/>
  <c r="M2221" i="23"/>
  <c r="L2221" i="23"/>
  <c r="I2221" i="23"/>
  <c r="J2221" i="23" s="1"/>
  <c r="B2221" i="23"/>
  <c r="N2220" i="23"/>
  <c r="M2220" i="23"/>
  <c r="L2220" i="23"/>
  <c r="I2220" i="23"/>
  <c r="J2220" i="23" s="1"/>
  <c r="B2220" i="23"/>
  <c r="N2219" i="23"/>
  <c r="M2219" i="23"/>
  <c r="L2219" i="23"/>
  <c r="I2219" i="23"/>
  <c r="J2219" i="23" s="1"/>
  <c r="B2219" i="23"/>
  <c r="N2218" i="23"/>
  <c r="M2218" i="23"/>
  <c r="L2218" i="23"/>
  <c r="I2218" i="23"/>
  <c r="J2218" i="23" s="1"/>
  <c r="B2218" i="23"/>
  <c r="N2217" i="23"/>
  <c r="M2217" i="23"/>
  <c r="L2217" i="23"/>
  <c r="I2217" i="23"/>
  <c r="J2217" i="23" s="1"/>
  <c r="B2217" i="23"/>
  <c r="N2216" i="23"/>
  <c r="M2216" i="23"/>
  <c r="L2216" i="23"/>
  <c r="I2216" i="23"/>
  <c r="J2216" i="23" s="1"/>
  <c r="B2216" i="23"/>
  <c r="N2215" i="23"/>
  <c r="M2215" i="23"/>
  <c r="L2215" i="23"/>
  <c r="I2215" i="23"/>
  <c r="J2215" i="23" s="1"/>
  <c r="B2215" i="23"/>
  <c r="N2214" i="23"/>
  <c r="M2214" i="23"/>
  <c r="L2214" i="23"/>
  <c r="I2214" i="23"/>
  <c r="J2214" i="23" s="1"/>
  <c r="B2214" i="23"/>
  <c r="N2213" i="23"/>
  <c r="M2213" i="23"/>
  <c r="L2213" i="23"/>
  <c r="I2213" i="23"/>
  <c r="J2213" i="23" s="1"/>
  <c r="B2213" i="23"/>
  <c r="N2212" i="23"/>
  <c r="M2212" i="23"/>
  <c r="L2212" i="23"/>
  <c r="I2212" i="23"/>
  <c r="J2212" i="23" s="1"/>
  <c r="B2212" i="23"/>
  <c r="N2211" i="23"/>
  <c r="M2211" i="23"/>
  <c r="L2211" i="23"/>
  <c r="I2211" i="23"/>
  <c r="J2211" i="23" s="1"/>
  <c r="B2211" i="23"/>
  <c r="N2210" i="23"/>
  <c r="M2210" i="23"/>
  <c r="L2210" i="23"/>
  <c r="I2210" i="23"/>
  <c r="J2210" i="23" s="1"/>
  <c r="B2210" i="23"/>
  <c r="N2209" i="23"/>
  <c r="M2209" i="23"/>
  <c r="L2209" i="23"/>
  <c r="I2209" i="23"/>
  <c r="J2209" i="23" s="1"/>
  <c r="B2209" i="23"/>
  <c r="N2208" i="23"/>
  <c r="M2208" i="23"/>
  <c r="L2208" i="23"/>
  <c r="I2208" i="23"/>
  <c r="J2208" i="23" s="1"/>
  <c r="B2208" i="23"/>
  <c r="N2207" i="23"/>
  <c r="M2207" i="23"/>
  <c r="L2207" i="23"/>
  <c r="I2207" i="23"/>
  <c r="J2207" i="23" s="1"/>
  <c r="B2207" i="23"/>
  <c r="N2206" i="23"/>
  <c r="M2206" i="23"/>
  <c r="L2206" i="23"/>
  <c r="I2206" i="23"/>
  <c r="J2206" i="23" s="1"/>
  <c r="B2206" i="23"/>
  <c r="N2205" i="23"/>
  <c r="M2205" i="23"/>
  <c r="L2205" i="23"/>
  <c r="I2205" i="23"/>
  <c r="J2205" i="23" s="1"/>
  <c r="B2205" i="23"/>
  <c r="N2204" i="23"/>
  <c r="M2204" i="23"/>
  <c r="L2204" i="23"/>
  <c r="I2204" i="23"/>
  <c r="J2204" i="23" s="1"/>
  <c r="B2204" i="23"/>
  <c r="N2203" i="23"/>
  <c r="M2203" i="23"/>
  <c r="L2203" i="23"/>
  <c r="I2203" i="23"/>
  <c r="J2203" i="23" s="1"/>
  <c r="B2203" i="23"/>
  <c r="N2202" i="23"/>
  <c r="M2202" i="23"/>
  <c r="L2202" i="23"/>
  <c r="I2202" i="23"/>
  <c r="J2202" i="23" s="1"/>
  <c r="B2202" i="23"/>
  <c r="N2201" i="23"/>
  <c r="M2201" i="23"/>
  <c r="L2201" i="23"/>
  <c r="I2201" i="23"/>
  <c r="J2201" i="23" s="1"/>
  <c r="B2201" i="23"/>
  <c r="N2200" i="23"/>
  <c r="M2200" i="23"/>
  <c r="L2200" i="23"/>
  <c r="I2200" i="23"/>
  <c r="J2200" i="23" s="1"/>
  <c r="B2200" i="23"/>
  <c r="N2199" i="23"/>
  <c r="M2199" i="23"/>
  <c r="L2199" i="23"/>
  <c r="I2199" i="23"/>
  <c r="J2199" i="23" s="1"/>
  <c r="B2199" i="23"/>
  <c r="N2198" i="23"/>
  <c r="M2198" i="23"/>
  <c r="L2198" i="23"/>
  <c r="I2198" i="23"/>
  <c r="J2198" i="23" s="1"/>
  <c r="B2198" i="23"/>
  <c r="N2197" i="23"/>
  <c r="M2197" i="23"/>
  <c r="L2197" i="23"/>
  <c r="I2197" i="23"/>
  <c r="J2197" i="23" s="1"/>
  <c r="B2197" i="23"/>
  <c r="N2196" i="23"/>
  <c r="M2196" i="23"/>
  <c r="L2196" i="23"/>
  <c r="I2196" i="23"/>
  <c r="J2196" i="23" s="1"/>
  <c r="B2196" i="23"/>
  <c r="N2195" i="23"/>
  <c r="M2195" i="23"/>
  <c r="L2195" i="23"/>
  <c r="I2195" i="23"/>
  <c r="J2195" i="23" s="1"/>
  <c r="B2195" i="23"/>
  <c r="N2194" i="23"/>
  <c r="M2194" i="23"/>
  <c r="L2194" i="23"/>
  <c r="I2194" i="23"/>
  <c r="J2194" i="23" s="1"/>
  <c r="B2194" i="23"/>
  <c r="N2193" i="23"/>
  <c r="M2193" i="23"/>
  <c r="L2193" i="23"/>
  <c r="I2193" i="23"/>
  <c r="J2193" i="23" s="1"/>
  <c r="B2193" i="23"/>
  <c r="N2192" i="23"/>
  <c r="M2192" i="23"/>
  <c r="L2192" i="23"/>
  <c r="I2192" i="23"/>
  <c r="J2192" i="23" s="1"/>
  <c r="B2192" i="23"/>
  <c r="N2191" i="23"/>
  <c r="M2191" i="23"/>
  <c r="L2191" i="23"/>
  <c r="I2191" i="23"/>
  <c r="J2191" i="23" s="1"/>
  <c r="B2191" i="23"/>
  <c r="N2190" i="23"/>
  <c r="M2190" i="23"/>
  <c r="L2190" i="23"/>
  <c r="I2190" i="23"/>
  <c r="J2190" i="23" s="1"/>
  <c r="B2190" i="23"/>
  <c r="N2189" i="23"/>
  <c r="M2189" i="23"/>
  <c r="L2189" i="23"/>
  <c r="I2189" i="23"/>
  <c r="J2189" i="23" s="1"/>
  <c r="B2189" i="23"/>
  <c r="N2188" i="23"/>
  <c r="M2188" i="23"/>
  <c r="L2188" i="23"/>
  <c r="I2188" i="23"/>
  <c r="J2188" i="23" s="1"/>
  <c r="B2188" i="23"/>
  <c r="N2187" i="23"/>
  <c r="M2187" i="23"/>
  <c r="L2187" i="23"/>
  <c r="I2187" i="23"/>
  <c r="J2187" i="23" s="1"/>
  <c r="B2187" i="23"/>
  <c r="N2186" i="23"/>
  <c r="M2186" i="23"/>
  <c r="L2186" i="23"/>
  <c r="I2186" i="23"/>
  <c r="J2186" i="23" s="1"/>
  <c r="B2186" i="23"/>
  <c r="N2185" i="23"/>
  <c r="M2185" i="23"/>
  <c r="L2185" i="23"/>
  <c r="I2185" i="23"/>
  <c r="J2185" i="23" s="1"/>
  <c r="B2185" i="23"/>
  <c r="N2184" i="23"/>
  <c r="M2184" i="23"/>
  <c r="L2184" i="23"/>
  <c r="I2184" i="23"/>
  <c r="J2184" i="23" s="1"/>
  <c r="B2184" i="23"/>
  <c r="N2183" i="23"/>
  <c r="M2183" i="23"/>
  <c r="L2183" i="23"/>
  <c r="I2183" i="23"/>
  <c r="J2183" i="23" s="1"/>
  <c r="B2183" i="23"/>
  <c r="N2182" i="23"/>
  <c r="M2182" i="23"/>
  <c r="L2182" i="23"/>
  <c r="I2182" i="23"/>
  <c r="J2182" i="23" s="1"/>
  <c r="B2182" i="23"/>
  <c r="N2181" i="23"/>
  <c r="M2181" i="23"/>
  <c r="L2181" i="23"/>
  <c r="I2181" i="23"/>
  <c r="J2181" i="23" s="1"/>
  <c r="B2181" i="23"/>
  <c r="N2180" i="23"/>
  <c r="M2180" i="23"/>
  <c r="L2180" i="23"/>
  <c r="I2180" i="23"/>
  <c r="J2180" i="23" s="1"/>
  <c r="B2180" i="23"/>
  <c r="N2179" i="23"/>
  <c r="M2179" i="23"/>
  <c r="L2179" i="23"/>
  <c r="I2179" i="23"/>
  <c r="J2179" i="23" s="1"/>
  <c r="B2179" i="23"/>
  <c r="N2178" i="23"/>
  <c r="M2178" i="23"/>
  <c r="L2178" i="23"/>
  <c r="I2178" i="23"/>
  <c r="J2178" i="23" s="1"/>
  <c r="B2178" i="23"/>
  <c r="N2177" i="23"/>
  <c r="M2177" i="23"/>
  <c r="L2177" i="23"/>
  <c r="I2177" i="23"/>
  <c r="J2177" i="23" s="1"/>
  <c r="B2177" i="23"/>
  <c r="N2176" i="23"/>
  <c r="M2176" i="23"/>
  <c r="L2176" i="23"/>
  <c r="I2176" i="23"/>
  <c r="J2176" i="23" s="1"/>
  <c r="B2176" i="23"/>
  <c r="N2175" i="23"/>
  <c r="M2175" i="23"/>
  <c r="L2175" i="23"/>
  <c r="I2175" i="23"/>
  <c r="J2175" i="23" s="1"/>
  <c r="B2175" i="23"/>
  <c r="N2174" i="23"/>
  <c r="M2174" i="23"/>
  <c r="L2174" i="23"/>
  <c r="I2174" i="23"/>
  <c r="J2174" i="23" s="1"/>
  <c r="B2174" i="23"/>
  <c r="N2173" i="23"/>
  <c r="M2173" i="23"/>
  <c r="L2173" i="23"/>
  <c r="I2173" i="23"/>
  <c r="J2173" i="23" s="1"/>
  <c r="B2173" i="23"/>
  <c r="N2172" i="23"/>
  <c r="M2172" i="23"/>
  <c r="L2172" i="23"/>
  <c r="I2172" i="23"/>
  <c r="J2172" i="23" s="1"/>
  <c r="B2172" i="23"/>
  <c r="N2171" i="23"/>
  <c r="M2171" i="23"/>
  <c r="L2171" i="23"/>
  <c r="I2171" i="23"/>
  <c r="J2171" i="23" s="1"/>
  <c r="B2171" i="23"/>
  <c r="N2170" i="23"/>
  <c r="M2170" i="23"/>
  <c r="L2170" i="23"/>
  <c r="I2170" i="23"/>
  <c r="J2170" i="23" s="1"/>
  <c r="B2170" i="23"/>
  <c r="N2169" i="23"/>
  <c r="M2169" i="23"/>
  <c r="L2169" i="23"/>
  <c r="I2169" i="23"/>
  <c r="J2169" i="23" s="1"/>
  <c r="B2169" i="23"/>
  <c r="N2168" i="23"/>
  <c r="M2168" i="23"/>
  <c r="L2168" i="23"/>
  <c r="I2168" i="23"/>
  <c r="J2168" i="23" s="1"/>
  <c r="B2168" i="23"/>
  <c r="N2167" i="23"/>
  <c r="M2167" i="23"/>
  <c r="L2167" i="23"/>
  <c r="I2167" i="23"/>
  <c r="J2167" i="23" s="1"/>
  <c r="B2167" i="23"/>
  <c r="N2166" i="23"/>
  <c r="M2166" i="23"/>
  <c r="L2166" i="23"/>
  <c r="I2166" i="23"/>
  <c r="J2166" i="23" s="1"/>
  <c r="B2166" i="23"/>
  <c r="N2165" i="23"/>
  <c r="M2165" i="23"/>
  <c r="L2165" i="23"/>
  <c r="I2165" i="23"/>
  <c r="J2165" i="23" s="1"/>
  <c r="B2165" i="23"/>
  <c r="N2164" i="23"/>
  <c r="M2164" i="23"/>
  <c r="L2164" i="23"/>
  <c r="I2164" i="23"/>
  <c r="J2164" i="23" s="1"/>
  <c r="B2164" i="23"/>
  <c r="N2163" i="23"/>
  <c r="M2163" i="23"/>
  <c r="L2163" i="23"/>
  <c r="I2163" i="23"/>
  <c r="J2163" i="23" s="1"/>
  <c r="B2163" i="23"/>
  <c r="N2162" i="23"/>
  <c r="M2162" i="23"/>
  <c r="L2162" i="23"/>
  <c r="I2162" i="23"/>
  <c r="J2162" i="23" s="1"/>
  <c r="B2162" i="23"/>
  <c r="N2161" i="23"/>
  <c r="M2161" i="23"/>
  <c r="L2161" i="23"/>
  <c r="I2161" i="23"/>
  <c r="J2161" i="23" s="1"/>
  <c r="B2161" i="23"/>
  <c r="N2160" i="23"/>
  <c r="M2160" i="23"/>
  <c r="L2160" i="23"/>
  <c r="I2160" i="23"/>
  <c r="J2160" i="23" s="1"/>
  <c r="B2160" i="23"/>
  <c r="N2159" i="23"/>
  <c r="M2159" i="23"/>
  <c r="L2159" i="23"/>
  <c r="I2159" i="23"/>
  <c r="J2159" i="23" s="1"/>
  <c r="B2159" i="23"/>
  <c r="N2158" i="23"/>
  <c r="M2158" i="23"/>
  <c r="L2158" i="23"/>
  <c r="I2158" i="23"/>
  <c r="J2158" i="23" s="1"/>
  <c r="B2158" i="23"/>
  <c r="N2157" i="23"/>
  <c r="M2157" i="23"/>
  <c r="L2157" i="23"/>
  <c r="I2157" i="23"/>
  <c r="J2157" i="23" s="1"/>
  <c r="B2157" i="23"/>
  <c r="N2156" i="23"/>
  <c r="M2156" i="23"/>
  <c r="L2156" i="23"/>
  <c r="I2156" i="23"/>
  <c r="J2156" i="23" s="1"/>
  <c r="B2156" i="23"/>
  <c r="N2155" i="23"/>
  <c r="M2155" i="23"/>
  <c r="L2155" i="23"/>
  <c r="I2155" i="23"/>
  <c r="J2155" i="23" s="1"/>
  <c r="B2155" i="23"/>
  <c r="N2154" i="23"/>
  <c r="M2154" i="23"/>
  <c r="L2154" i="23"/>
  <c r="I2154" i="23"/>
  <c r="J2154" i="23" s="1"/>
  <c r="B2154" i="23"/>
  <c r="N2153" i="23"/>
  <c r="M2153" i="23"/>
  <c r="L2153" i="23"/>
  <c r="I2153" i="23"/>
  <c r="J2153" i="23" s="1"/>
  <c r="B2153" i="23"/>
  <c r="N2152" i="23"/>
  <c r="M2152" i="23"/>
  <c r="L2152" i="23"/>
  <c r="I2152" i="23"/>
  <c r="J2152" i="23" s="1"/>
  <c r="B2152" i="23"/>
  <c r="N2151" i="23"/>
  <c r="M2151" i="23"/>
  <c r="L2151" i="23"/>
  <c r="I2151" i="23"/>
  <c r="J2151" i="23" s="1"/>
  <c r="B2151" i="23"/>
  <c r="N2150" i="23"/>
  <c r="M2150" i="23"/>
  <c r="L2150" i="23"/>
  <c r="I2150" i="23"/>
  <c r="J2150" i="23" s="1"/>
  <c r="B2150" i="23"/>
  <c r="N2149" i="23"/>
  <c r="M2149" i="23"/>
  <c r="L2149" i="23"/>
  <c r="I2149" i="23"/>
  <c r="J2149" i="23" s="1"/>
  <c r="B2149" i="23"/>
  <c r="N2148" i="23"/>
  <c r="M2148" i="23"/>
  <c r="L2148" i="23"/>
  <c r="I2148" i="23"/>
  <c r="J2148" i="23" s="1"/>
  <c r="B2148" i="23"/>
  <c r="N2147" i="23"/>
  <c r="M2147" i="23"/>
  <c r="L2147" i="23"/>
  <c r="I2147" i="23"/>
  <c r="J2147" i="23" s="1"/>
  <c r="B2147" i="23"/>
  <c r="N2146" i="23"/>
  <c r="M2146" i="23"/>
  <c r="L2146" i="23"/>
  <c r="I2146" i="23"/>
  <c r="J2146" i="23" s="1"/>
  <c r="B2146" i="23"/>
  <c r="N2145" i="23"/>
  <c r="M2145" i="23"/>
  <c r="L2145" i="23"/>
  <c r="I2145" i="23"/>
  <c r="J2145" i="23" s="1"/>
  <c r="B2145" i="23"/>
  <c r="N2144" i="23"/>
  <c r="M2144" i="23"/>
  <c r="L2144" i="23"/>
  <c r="I2144" i="23"/>
  <c r="J2144" i="23" s="1"/>
  <c r="B2144" i="23"/>
  <c r="N2143" i="23"/>
  <c r="M2143" i="23"/>
  <c r="L2143" i="23"/>
  <c r="I2143" i="23"/>
  <c r="J2143" i="23" s="1"/>
  <c r="B2143" i="23"/>
  <c r="N2142" i="23"/>
  <c r="M2142" i="23"/>
  <c r="L2142" i="23"/>
  <c r="I2142" i="23"/>
  <c r="J2142" i="23" s="1"/>
  <c r="B2142" i="23"/>
  <c r="N2141" i="23"/>
  <c r="M2141" i="23"/>
  <c r="L2141" i="23"/>
  <c r="I2141" i="23"/>
  <c r="J2141" i="23" s="1"/>
  <c r="B2141" i="23"/>
  <c r="N2140" i="23"/>
  <c r="M2140" i="23"/>
  <c r="L2140" i="23"/>
  <c r="I2140" i="23"/>
  <c r="J2140" i="23" s="1"/>
  <c r="B2140" i="23"/>
  <c r="N2139" i="23"/>
  <c r="M2139" i="23"/>
  <c r="L2139" i="23"/>
  <c r="I2139" i="23"/>
  <c r="J2139" i="23" s="1"/>
  <c r="B2139" i="23"/>
  <c r="N2138" i="23"/>
  <c r="M2138" i="23"/>
  <c r="L2138" i="23"/>
  <c r="I2138" i="23"/>
  <c r="J2138" i="23" s="1"/>
  <c r="B2138" i="23"/>
  <c r="N2137" i="23"/>
  <c r="M2137" i="23"/>
  <c r="L2137" i="23"/>
  <c r="I2137" i="23"/>
  <c r="J2137" i="23" s="1"/>
  <c r="B2137" i="23"/>
  <c r="N2136" i="23"/>
  <c r="M2136" i="23"/>
  <c r="L2136" i="23"/>
  <c r="I2136" i="23"/>
  <c r="J2136" i="23" s="1"/>
  <c r="B2136" i="23"/>
  <c r="N2135" i="23"/>
  <c r="M2135" i="23"/>
  <c r="L2135" i="23"/>
  <c r="I2135" i="23"/>
  <c r="J2135" i="23" s="1"/>
  <c r="B2135" i="23"/>
  <c r="N2134" i="23"/>
  <c r="M2134" i="23"/>
  <c r="L2134" i="23"/>
  <c r="I2134" i="23"/>
  <c r="J2134" i="23" s="1"/>
  <c r="B2134" i="23"/>
  <c r="N2133" i="23"/>
  <c r="M2133" i="23"/>
  <c r="L2133" i="23"/>
  <c r="I2133" i="23"/>
  <c r="J2133" i="23" s="1"/>
  <c r="B2133" i="23"/>
  <c r="N2132" i="23"/>
  <c r="M2132" i="23"/>
  <c r="L2132" i="23"/>
  <c r="I2132" i="23"/>
  <c r="J2132" i="23" s="1"/>
  <c r="B2132" i="23"/>
  <c r="N2131" i="23"/>
  <c r="M2131" i="23"/>
  <c r="L2131" i="23"/>
  <c r="I2131" i="23"/>
  <c r="J2131" i="23" s="1"/>
  <c r="B2131" i="23"/>
  <c r="N2130" i="23"/>
  <c r="M2130" i="23"/>
  <c r="L2130" i="23"/>
  <c r="I2130" i="23"/>
  <c r="J2130" i="23" s="1"/>
  <c r="B2130" i="23"/>
  <c r="N2129" i="23"/>
  <c r="M2129" i="23"/>
  <c r="L2129" i="23"/>
  <c r="I2129" i="23"/>
  <c r="J2129" i="23" s="1"/>
  <c r="B2129" i="23"/>
  <c r="N2128" i="23"/>
  <c r="M2128" i="23"/>
  <c r="L2128" i="23"/>
  <c r="I2128" i="23"/>
  <c r="J2128" i="23" s="1"/>
  <c r="B2128" i="23"/>
  <c r="N2127" i="23"/>
  <c r="M2127" i="23"/>
  <c r="L2127" i="23"/>
  <c r="I2127" i="23"/>
  <c r="J2127" i="23" s="1"/>
  <c r="B2127" i="23"/>
  <c r="N2126" i="23"/>
  <c r="M2126" i="23"/>
  <c r="L2126" i="23"/>
  <c r="I2126" i="23"/>
  <c r="J2126" i="23" s="1"/>
  <c r="B2126" i="23"/>
  <c r="N2125" i="23"/>
  <c r="M2125" i="23"/>
  <c r="L2125" i="23"/>
  <c r="I2125" i="23"/>
  <c r="J2125" i="23" s="1"/>
  <c r="B2125" i="23"/>
  <c r="N2124" i="23"/>
  <c r="M2124" i="23"/>
  <c r="L2124" i="23"/>
  <c r="I2124" i="23"/>
  <c r="J2124" i="23" s="1"/>
  <c r="B2124" i="23"/>
  <c r="N2123" i="23"/>
  <c r="M2123" i="23"/>
  <c r="L2123" i="23"/>
  <c r="I2123" i="23"/>
  <c r="J2123" i="23" s="1"/>
  <c r="B2123" i="23"/>
  <c r="N2122" i="23"/>
  <c r="M2122" i="23"/>
  <c r="L2122" i="23"/>
  <c r="I2122" i="23"/>
  <c r="J2122" i="23" s="1"/>
  <c r="B2122" i="23"/>
  <c r="N2121" i="23"/>
  <c r="M2121" i="23"/>
  <c r="L2121" i="23"/>
  <c r="I2121" i="23"/>
  <c r="J2121" i="23" s="1"/>
  <c r="B2121" i="23"/>
  <c r="N2120" i="23"/>
  <c r="M2120" i="23"/>
  <c r="L2120" i="23"/>
  <c r="I2120" i="23"/>
  <c r="J2120" i="23" s="1"/>
  <c r="B2120" i="23"/>
  <c r="N2119" i="23"/>
  <c r="M2119" i="23"/>
  <c r="L2119" i="23"/>
  <c r="I2119" i="23"/>
  <c r="J2119" i="23" s="1"/>
  <c r="B2119" i="23"/>
  <c r="N2118" i="23"/>
  <c r="M2118" i="23"/>
  <c r="L2118" i="23"/>
  <c r="I2118" i="23"/>
  <c r="J2118" i="23" s="1"/>
  <c r="B2118" i="23"/>
  <c r="N2117" i="23"/>
  <c r="M2117" i="23"/>
  <c r="L2117" i="23"/>
  <c r="I2117" i="23"/>
  <c r="J2117" i="23" s="1"/>
  <c r="B2117" i="23"/>
  <c r="N2116" i="23"/>
  <c r="M2116" i="23"/>
  <c r="L2116" i="23"/>
  <c r="I2116" i="23"/>
  <c r="J2116" i="23" s="1"/>
  <c r="B2116" i="23"/>
  <c r="N2115" i="23"/>
  <c r="M2115" i="23"/>
  <c r="L2115" i="23"/>
  <c r="I2115" i="23"/>
  <c r="J2115" i="23" s="1"/>
  <c r="B2115" i="23"/>
  <c r="N2114" i="23"/>
  <c r="M2114" i="23"/>
  <c r="L2114" i="23"/>
  <c r="I2114" i="23"/>
  <c r="J2114" i="23" s="1"/>
  <c r="B2114" i="23"/>
  <c r="N2113" i="23"/>
  <c r="M2113" i="23"/>
  <c r="L2113" i="23"/>
  <c r="I2113" i="23"/>
  <c r="J2113" i="23" s="1"/>
  <c r="B2113" i="23"/>
  <c r="N2112" i="23"/>
  <c r="M2112" i="23"/>
  <c r="L2112" i="23"/>
  <c r="I2112" i="23"/>
  <c r="J2112" i="23" s="1"/>
  <c r="B2112" i="23"/>
  <c r="N2111" i="23"/>
  <c r="M2111" i="23"/>
  <c r="L2111" i="23"/>
  <c r="I2111" i="23"/>
  <c r="J2111" i="23" s="1"/>
  <c r="B2111" i="23"/>
  <c r="N2110" i="23"/>
  <c r="M2110" i="23"/>
  <c r="L2110" i="23"/>
  <c r="I2110" i="23"/>
  <c r="J2110" i="23" s="1"/>
  <c r="B2110" i="23"/>
  <c r="N2109" i="23"/>
  <c r="M2109" i="23"/>
  <c r="L2109" i="23"/>
  <c r="I2109" i="23"/>
  <c r="J2109" i="23" s="1"/>
  <c r="B2109" i="23"/>
  <c r="N2108" i="23"/>
  <c r="M2108" i="23"/>
  <c r="L2108" i="23"/>
  <c r="I2108" i="23"/>
  <c r="J2108" i="23" s="1"/>
  <c r="B2108" i="23"/>
  <c r="N2107" i="23"/>
  <c r="M2107" i="23"/>
  <c r="L2107" i="23"/>
  <c r="I2107" i="23"/>
  <c r="J2107" i="23" s="1"/>
  <c r="B2107" i="23"/>
  <c r="N2106" i="23"/>
  <c r="M2106" i="23"/>
  <c r="L2106" i="23"/>
  <c r="I2106" i="23"/>
  <c r="J2106" i="23" s="1"/>
  <c r="B2106" i="23"/>
  <c r="N2105" i="23"/>
  <c r="M2105" i="23"/>
  <c r="L2105" i="23"/>
  <c r="I2105" i="23"/>
  <c r="J2105" i="23" s="1"/>
  <c r="B2105" i="23"/>
  <c r="N2104" i="23"/>
  <c r="M2104" i="23"/>
  <c r="L2104" i="23"/>
  <c r="I2104" i="23"/>
  <c r="J2104" i="23" s="1"/>
  <c r="B2104" i="23"/>
  <c r="N2103" i="23"/>
  <c r="M2103" i="23"/>
  <c r="L2103" i="23"/>
  <c r="I2103" i="23"/>
  <c r="J2103" i="23" s="1"/>
  <c r="B2103" i="23"/>
  <c r="N2102" i="23"/>
  <c r="M2102" i="23"/>
  <c r="L2102" i="23"/>
  <c r="I2102" i="23"/>
  <c r="J2102" i="23" s="1"/>
  <c r="B2102" i="23"/>
  <c r="N2101" i="23"/>
  <c r="M2101" i="23"/>
  <c r="L2101" i="23"/>
  <c r="I2101" i="23"/>
  <c r="J2101" i="23" s="1"/>
  <c r="B2101" i="23"/>
  <c r="N2100" i="23"/>
  <c r="M2100" i="23"/>
  <c r="L2100" i="23"/>
  <c r="I2100" i="23"/>
  <c r="J2100" i="23" s="1"/>
  <c r="B2100" i="23"/>
  <c r="N2099" i="23"/>
  <c r="M2099" i="23"/>
  <c r="L2099" i="23"/>
  <c r="I2099" i="23"/>
  <c r="J2099" i="23" s="1"/>
  <c r="B2099" i="23"/>
  <c r="N2098" i="23"/>
  <c r="M2098" i="23"/>
  <c r="L2098" i="23"/>
  <c r="I2098" i="23"/>
  <c r="J2098" i="23" s="1"/>
  <c r="B2098" i="23"/>
  <c r="N2097" i="23"/>
  <c r="M2097" i="23"/>
  <c r="L2097" i="23"/>
  <c r="I2097" i="23"/>
  <c r="J2097" i="23" s="1"/>
  <c r="B2097" i="23"/>
  <c r="N2096" i="23"/>
  <c r="M2096" i="23"/>
  <c r="L2096" i="23"/>
  <c r="I2096" i="23"/>
  <c r="J2096" i="23" s="1"/>
  <c r="B2096" i="23"/>
  <c r="N2095" i="23"/>
  <c r="M2095" i="23"/>
  <c r="L2095" i="23"/>
  <c r="I2095" i="23"/>
  <c r="J2095" i="23" s="1"/>
  <c r="B2095" i="23"/>
  <c r="N2094" i="23"/>
  <c r="M2094" i="23"/>
  <c r="L2094" i="23"/>
  <c r="I2094" i="23"/>
  <c r="J2094" i="23" s="1"/>
  <c r="B2094" i="23"/>
  <c r="N2093" i="23"/>
  <c r="M2093" i="23"/>
  <c r="L2093" i="23"/>
  <c r="I2093" i="23"/>
  <c r="J2093" i="23" s="1"/>
  <c r="B2093" i="23"/>
  <c r="N2092" i="23"/>
  <c r="M2092" i="23"/>
  <c r="L2092" i="23"/>
  <c r="I2092" i="23"/>
  <c r="J2092" i="23" s="1"/>
  <c r="B2092" i="23"/>
  <c r="N2091" i="23"/>
  <c r="M2091" i="23"/>
  <c r="L2091" i="23"/>
  <c r="I2091" i="23"/>
  <c r="J2091" i="23" s="1"/>
  <c r="B2091" i="23"/>
  <c r="N2090" i="23"/>
  <c r="M2090" i="23"/>
  <c r="L2090" i="23"/>
  <c r="I2090" i="23"/>
  <c r="J2090" i="23" s="1"/>
  <c r="B2090" i="23"/>
  <c r="N2089" i="23"/>
  <c r="M2089" i="23"/>
  <c r="L2089" i="23"/>
  <c r="I2089" i="23"/>
  <c r="J2089" i="23" s="1"/>
  <c r="B2089" i="23"/>
  <c r="N2088" i="23"/>
  <c r="M2088" i="23"/>
  <c r="L2088" i="23"/>
  <c r="I2088" i="23"/>
  <c r="J2088" i="23" s="1"/>
  <c r="B2088" i="23"/>
  <c r="N2087" i="23"/>
  <c r="M2087" i="23"/>
  <c r="L2087" i="23"/>
  <c r="I2087" i="23"/>
  <c r="J2087" i="23" s="1"/>
  <c r="B2087" i="23"/>
  <c r="N2086" i="23"/>
  <c r="M2086" i="23"/>
  <c r="L2086" i="23"/>
  <c r="I2086" i="23"/>
  <c r="J2086" i="23" s="1"/>
  <c r="B2086" i="23"/>
  <c r="N2085" i="23"/>
  <c r="M2085" i="23"/>
  <c r="L2085" i="23"/>
  <c r="I2085" i="23"/>
  <c r="J2085" i="23" s="1"/>
  <c r="B2085" i="23"/>
  <c r="N2084" i="23"/>
  <c r="M2084" i="23"/>
  <c r="L2084" i="23"/>
  <c r="I2084" i="23"/>
  <c r="J2084" i="23" s="1"/>
  <c r="B2084" i="23"/>
  <c r="N2083" i="23"/>
  <c r="M2083" i="23"/>
  <c r="L2083" i="23"/>
  <c r="I2083" i="23"/>
  <c r="J2083" i="23" s="1"/>
  <c r="B2083" i="23"/>
  <c r="N2082" i="23"/>
  <c r="M2082" i="23"/>
  <c r="L2082" i="23"/>
  <c r="I2082" i="23"/>
  <c r="J2082" i="23" s="1"/>
  <c r="B2082" i="23"/>
  <c r="N2081" i="23"/>
  <c r="M2081" i="23"/>
  <c r="L2081" i="23"/>
  <c r="I2081" i="23"/>
  <c r="J2081" i="23" s="1"/>
  <c r="B2081" i="23"/>
  <c r="N2080" i="23"/>
  <c r="M2080" i="23"/>
  <c r="L2080" i="23"/>
  <c r="I2080" i="23"/>
  <c r="J2080" i="23" s="1"/>
  <c r="B2080" i="23"/>
  <c r="N2079" i="23"/>
  <c r="M2079" i="23"/>
  <c r="L2079" i="23"/>
  <c r="I2079" i="23"/>
  <c r="J2079" i="23" s="1"/>
  <c r="B2079" i="23"/>
  <c r="N2078" i="23"/>
  <c r="M2078" i="23"/>
  <c r="L2078" i="23"/>
  <c r="I2078" i="23"/>
  <c r="J2078" i="23" s="1"/>
  <c r="B2078" i="23"/>
  <c r="N2077" i="23"/>
  <c r="M2077" i="23"/>
  <c r="L2077" i="23"/>
  <c r="I2077" i="23"/>
  <c r="J2077" i="23" s="1"/>
  <c r="B2077" i="23"/>
  <c r="N2076" i="23"/>
  <c r="M2076" i="23"/>
  <c r="L2076" i="23"/>
  <c r="I2076" i="23"/>
  <c r="J2076" i="23" s="1"/>
  <c r="B2076" i="23"/>
  <c r="N2075" i="23"/>
  <c r="M2075" i="23"/>
  <c r="L2075" i="23"/>
  <c r="I2075" i="23"/>
  <c r="J2075" i="23" s="1"/>
  <c r="B2075" i="23"/>
  <c r="N2074" i="23"/>
  <c r="M2074" i="23"/>
  <c r="L2074" i="23"/>
  <c r="I2074" i="23"/>
  <c r="J2074" i="23" s="1"/>
  <c r="B2074" i="23"/>
  <c r="N2073" i="23"/>
  <c r="M2073" i="23"/>
  <c r="L2073" i="23"/>
  <c r="I2073" i="23"/>
  <c r="J2073" i="23" s="1"/>
  <c r="B2073" i="23"/>
  <c r="N2072" i="23"/>
  <c r="M2072" i="23"/>
  <c r="L2072" i="23"/>
  <c r="I2072" i="23"/>
  <c r="J2072" i="23" s="1"/>
  <c r="B2072" i="23"/>
  <c r="N2071" i="23"/>
  <c r="M2071" i="23"/>
  <c r="L2071" i="23"/>
  <c r="I2071" i="23"/>
  <c r="J2071" i="23" s="1"/>
  <c r="B2071" i="23"/>
  <c r="N2070" i="23"/>
  <c r="M2070" i="23"/>
  <c r="L2070" i="23"/>
  <c r="I2070" i="23"/>
  <c r="J2070" i="23" s="1"/>
  <c r="B2070" i="23"/>
  <c r="N2069" i="23"/>
  <c r="M2069" i="23"/>
  <c r="L2069" i="23"/>
  <c r="I2069" i="23"/>
  <c r="J2069" i="23" s="1"/>
  <c r="B2069" i="23"/>
  <c r="N2068" i="23"/>
  <c r="M2068" i="23"/>
  <c r="L2068" i="23"/>
  <c r="I2068" i="23"/>
  <c r="J2068" i="23" s="1"/>
  <c r="B2068" i="23"/>
  <c r="N2067" i="23"/>
  <c r="M2067" i="23"/>
  <c r="L2067" i="23"/>
  <c r="I2067" i="23"/>
  <c r="J2067" i="23" s="1"/>
  <c r="B2067" i="23"/>
  <c r="N2066" i="23"/>
  <c r="M2066" i="23"/>
  <c r="L2066" i="23"/>
  <c r="I2066" i="23"/>
  <c r="J2066" i="23" s="1"/>
  <c r="B2066" i="23"/>
  <c r="N2065" i="23"/>
  <c r="M2065" i="23"/>
  <c r="L2065" i="23"/>
  <c r="I2065" i="23"/>
  <c r="J2065" i="23" s="1"/>
  <c r="B2065" i="23"/>
  <c r="N2064" i="23"/>
  <c r="M2064" i="23"/>
  <c r="L2064" i="23"/>
  <c r="I2064" i="23"/>
  <c r="J2064" i="23" s="1"/>
  <c r="B2064" i="23"/>
  <c r="N2063" i="23"/>
  <c r="M2063" i="23"/>
  <c r="L2063" i="23"/>
  <c r="I2063" i="23"/>
  <c r="J2063" i="23" s="1"/>
  <c r="B2063" i="23"/>
  <c r="N2062" i="23"/>
  <c r="M2062" i="23"/>
  <c r="L2062" i="23"/>
  <c r="I2062" i="23"/>
  <c r="J2062" i="23" s="1"/>
  <c r="B2062" i="23"/>
  <c r="N2061" i="23"/>
  <c r="M2061" i="23"/>
  <c r="L2061" i="23"/>
  <c r="I2061" i="23"/>
  <c r="J2061" i="23" s="1"/>
  <c r="B2061" i="23"/>
  <c r="N2060" i="23"/>
  <c r="M2060" i="23"/>
  <c r="L2060" i="23"/>
  <c r="I2060" i="23"/>
  <c r="J2060" i="23" s="1"/>
  <c r="B2060" i="23"/>
  <c r="N2059" i="23"/>
  <c r="M2059" i="23"/>
  <c r="L2059" i="23"/>
  <c r="I2059" i="23"/>
  <c r="J2059" i="23" s="1"/>
  <c r="B2059" i="23"/>
  <c r="N2058" i="23"/>
  <c r="M2058" i="23"/>
  <c r="L2058" i="23"/>
  <c r="I2058" i="23"/>
  <c r="J2058" i="23" s="1"/>
  <c r="B2058" i="23"/>
  <c r="N2057" i="23"/>
  <c r="M2057" i="23"/>
  <c r="L2057" i="23"/>
  <c r="I2057" i="23"/>
  <c r="J2057" i="23" s="1"/>
  <c r="B2057" i="23"/>
  <c r="N2056" i="23"/>
  <c r="M2056" i="23"/>
  <c r="L2056" i="23"/>
  <c r="I2056" i="23"/>
  <c r="J2056" i="23" s="1"/>
  <c r="B2056" i="23"/>
  <c r="N2055" i="23"/>
  <c r="M2055" i="23"/>
  <c r="L2055" i="23"/>
  <c r="I2055" i="23"/>
  <c r="J2055" i="23" s="1"/>
  <c r="B2055" i="23"/>
  <c r="N2054" i="23"/>
  <c r="M2054" i="23"/>
  <c r="L2054" i="23"/>
  <c r="I2054" i="23"/>
  <c r="J2054" i="23" s="1"/>
  <c r="B2054" i="23"/>
  <c r="N2053" i="23"/>
  <c r="M2053" i="23"/>
  <c r="L2053" i="23"/>
  <c r="I2053" i="23"/>
  <c r="J2053" i="23" s="1"/>
  <c r="B2053" i="23"/>
  <c r="N2052" i="23"/>
  <c r="M2052" i="23"/>
  <c r="L2052" i="23"/>
  <c r="I2052" i="23"/>
  <c r="J2052" i="23" s="1"/>
  <c r="B2052" i="23"/>
  <c r="N2051" i="23"/>
  <c r="M2051" i="23"/>
  <c r="L2051" i="23"/>
  <c r="I2051" i="23"/>
  <c r="J2051" i="23" s="1"/>
  <c r="B2051" i="23"/>
  <c r="N2050" i="23"/>
  <c r="M2050" i="23"/>
  <c r="L2050" i="23"/>
  <c r="I2050" i="23"/>
  <c r="J2050" i="23" s="1"/>
  <c r="B2050" i="23"/>
  <c r="N2049" i="23"/>
  <c r="M2049" i="23"/>
  <c r="L2049" i="23"/>
  <c r="I2049" i="23"/>
  <c r="J2049" i="23" s="1"/>
  <c r="B2049" i="23"/>
  <c r="N2048" i="23"/>
  <c r="M2048" i="23"/>
  <c r="L2048" i="23"/>
  <c r="I2048" i="23"/>
  <c r="J2048" i="23" s="1"/>
  <c r="B2048" i="23"/>
  <c r="N2047" i="23"/>
  <c r="M2047" i="23"/>
  <c r="L2047" i="23"/>
  <c r="I2047" i="23"/>
  <c r="J2047" i="23" s="1"/>
  <c r="B2047" i="23"/>
  <c r="N2046" i="23"/>
  <c r="M2046" i="23"/>
  <c r="L2046" i="23"/>
  <c r="I2046" i="23"/>
  <c r="J2046" i="23" s="1"/>
  <c r="B2046" i="23"/>
  <c r="N2045" i="23"/>
  <c r="M2045" i="23"/>
  <c r="L2045" i="23"/>
  <c r="I2045" i="23"/>
  <c r="J2045" i="23" s="1"/>
  <c r="B2045" i="23"/>
  <c r="N2044" i="23"/>
  <c r="M2044" i="23"/>
  <c r="L2044" i="23"/>
  <c r="I2044" i="23"/>
  <c r="J2044" i="23" s="1"/>
  <c r="B2044" i="23"/>
  <c r="N2043" i="23"/>
  <c r="M2043" i="23"/>
  <c r="L2043" i="23"/>
  <c r="I2043" i="23"/>
  <c r="J2043" i="23" s="1"/>
  <c r="B2043" i="23"/>
  <c r="N2042" i="23"/>
  <c r="M2042" i="23"/>
  <c r="L2042" i="23"/>
  <c r="I2042" i="23"/>
  <c r="J2042" i="23" s="1"/>
  <c r="B2042" i="23"/>
  <c r="N2041" i="23"/>
  <c r="M2041" i="23"/>
  <c r="L2041" i="23"/>
  <c r="I2041" i="23"/>
  <c r="J2041" i="23" s="1"/>
  <c r="B2041" i="23"/>
  <c r="N2040" i="23"/>
  <c r="M2040" i="23"/>
  <c r="L2040" i="23"/>
  <c r="I2040" i="23"/>
  <c r="J2040" i="23" s="1"/>
  <c r="B2040" i="23"/>
  <c r="N2039" i="23"/>
  <c r="M2039" i="23"/>
  <c r="L2039" i="23"/>
  <c r="I2039" i="23"/>
  <c r="J2039" i="23" s="1"/>
  <c r="B2039" i="23"/>
  <c r="N2038" i="23"/>
  <c r="M2038" i="23"/>
  <c r="L2038" i="23"/>
  <c r="I2038" i="23"/>
  <c r="J2038" i="23" s="1"/>
  <c r="B2038" i="23"/>
  <c r="N2037" i="23"/>
  <c r="M2037" i="23"/>
  <c r="L2037" i="23"/>
  <c r="I2037" i="23"/>
  <c r="J2037" i="23" s="1"/>
  <c r="B2037" i="23"/>
  <c r="N2036" i="23"/>
  <c r="M2036" i="23"/>
  <c r="L2036" i="23"/>
  <c r="I2036" i="23"/>
  <c r="J2036" i="23" s="1"/>
  <c r="B2036" i="23"/>
  <c r="N2035" i="23"/>
  <c r="M2035" i="23"/>
  <c r="L2035" i="23"/>
  <c r="I2035" i="23"/>
  <c r="J2035" i="23" s="1"/>
  <c r="B2035" i="23"/>
  <c r="N2034" i="23"/>
  <c r="M2034" i="23"/>
  <c r="L2034" i="23"/>
  <c r="I2034" i="23"/>
  <c r="J2034" i="23" s="1"/>
  <c r="B2034" i="23"/>
  <c r="N2033" i="23"/>
  <c r="M2033" i="23"/>
  <c r="L2033" i="23"/>
  <c r="I2033" i="23"/>
  <c r="J2033" i="23" s="1"/>
  <c r="B2033" i="23"/>
  <c r="N2032" i="23"/>
  <c r="M2032" i="23"/>
  <c r="L2032" i="23"/>
  <c r="I2032" i="23"/>
  <c r="J2032" i="23" s="1"/>
  <c r="B2032" i="23"/>
  <c r="N2031" i="23"/>
  <c r="M2031" i="23"/>
  <c r="L2031" i="23"/>
  <c r="I2031" i="23"/>
  <c r="J2031" i="23" s="1"/>
  <c r="B2031" i="23"/>
  <c r="N2030" i="23"/>
  <c r="M2030" i="23"/>
  <c r="L2030" i="23"/>
  <c r="I2030" i="23"/>
  <c r="J2030" i="23" s="1"/>
  <c r="B2030" i="23"/>
  <c r="N2029" i="23"/>
  <c r="M2029" i="23"/>
  <c r="L2029" i="23"/>
  <c r="I2029" i="23"/>
  <c r="J2029" i="23" s="1"/>
  <c r="B2029" i="23"/>
  <c r="N2028" i="23"/>
  <c r="M2028" i="23"/>
  <c r="L2028" i="23"/>
  <c r="I2028" i="23"/>
  <c r="J2028" i="23" s="1"/>
  <c r="B2028" i="23"/>
  <c r="N2027" i="23"/>
  <c r="M2027" i="23"/>
  <c r="L2027" i="23"/>
  <c r="I2027" i="23"/>
  <c r="J2027" i="23" s="1"/>
  <c r="B2027" i="23"/>
  <c r="N2026" i="23"/>
  <c r="M2026" i="23"/>
  <c r="L2026" i="23"/>
  <c r="I2026" i="23"/>
  <c r="J2026" i="23" s="1"/>
  <c r="B2026" i="23"/>
  <c r="N2025" i="23"/>
  <c r="M2025" i="23"/>
  <c r="L2025" i="23"/>
  <c r="I2025" i="23"/>
  <c r="J2025" i="23" s="1"/>
  <c r="B2025" i="23"/>
  <c r="N2024" i="23"/>
  <c r="M2024" i="23"/>
  <c r="L2024" i="23"/>
  <c r="I2024" i="23"/>
  <c r="J2024" i="23" s="1"/>
  <c r="B2024" i="23"/>
  <c r="N2023" i="23"/>
  <c r="M2023" i="23"/>
  <c r="L2023" i="23"/>
  <c r="I2023" i="23"/>
  <c r="J2023" i="23" s="1"/>
  <c r="B2023" i="23"/>
  <c r="N2022" i="23"/>
  <c r="M2022" i="23"/>
  <c r="L2022" i="23"/>
  <c r="I2022" i="23"/>
  <c r="J2022" i="23" s="1"/>
  <c r="B2022" i="23"/>
  <c r="N2021" i="23"/>
  <c r="M2021" i="23"/>
  <c r="L2021" i="23"/>
  <c r="I2021" i="23"/>
  <c r="J2021" i="23" s="1"/>
  <c r="B2021" i="23"/>
  <c r="N2020" i="23"/>
  <c r="M2020" i="23"/>
  <c r="L2020" i="23"/>
  <c r="I2020" i="23"/>
  <c r="J2020" i="23" s="1"/>
  <c r="B2020" i="23"/>
  <c r="N2019" i="23"/>
  <c r="M2019" i="23"/>
  <c r="L2019" i="23"/>
  <c r="I2019" i="23"/>
  <c r="J2019" i="23" s="1"/>
  <c r="B2019" i="23"/>
  <c r="N2018" i="23"/>
  <c r="M2018" i="23"/>
  <c r="L2018" i="23"/>
  <c r="I2018" i="23"/>
  <c r="J2018" i="23" s="1"/>
  <c r="B2018" i="23"/>
  <c r="N2017" i="23"/>
  <c r="M2017" i="23"/>
  <c r="L2017" i="23"/>
  <c r="I2017" i="23"/>
  <c r="J2017" i="23" s="1"/>
  <c r="B2017" i="23"/>
  <c r="N2016" i="23"/>
  <c r="M2016" i="23"/>
  <c r="L2016" i="23"/>
  <c r="I2016" i="23"/>
  <c r="J2016" i="23" s="1"/>
  <c r="B2016" i="23"/>
  <c r="N2015" i="23"/>
  <c r="M2015" i="23"/>
  <c r="L2015" i="23"/>
  <c r="I2015" i="23"/>
  <c r="J2015" i="23" s="1"/>
  <c r="B2015" i="23"/>
  <c r="N2014" i="23"/>
  <c r="M2014" i="23"/>
  <c r="L2014" i="23"/>
  <c r="I2014" i="23"/>
  <c r="J2014" i="23" s="1"/>
  <c r="B2014" i="23"/>
  <c r="N2013" i="23"/>
  <c r="M2013" i="23"/>
  <c r="L2013" i="23"/>
  <c r="I2013" i="23"/>
  <c r="J2013" i="23" s="1"/>
  <c r="B2013" i="23"/>
  <c r="N2012" i="23"/>
  <c r="M2012" i="23"/>
  <c r="L2012" i="23"/>
  <c r="I2012" i="23"/>
  <c r="J2012" i="23" s="1"/>
  <c r="B2012" i="23"/>
  <c r="N2011" i="23"/>
  <c r="M2011" i="23"/>
  <c r="L2011" i="23"/>
  <c r="I2011" i="23"/>
  <c r="J2011" i="23" s="1"/>
  <c r="B2011" i="23"/>
  <c r="N2010" i="23"/>
  <c r="M2010" i="23"/>
  <c r="L2010" i="23"/>
  <c r="I2010" i="23"/>
  <c r="J2010" i="23" s="1"/>
  <c r="B2010" i="23"/>
  <c r="N2009" i="23"/>
  <c r="M2009" i="23"/>
  <c r="L2009" i="23"/>
  <c r="I2009" i="23"/>
  <c r="J2009" i="23" s="1"/>
  <c r="B2009" i="23"/>
  <c r="N2008" i="23"/>
  <c r="M2008" i="23"/>
  <c r="L2008" i="23"/>
  <c r="I2008" i="23"/>
  <c r="J2008" i="23" s="1"/>
  <c r="B2008" i="23"/>
  <c r="N2007" i="23"/>
  <c r="M2007" i="23"/>
  <c r="L2007" i="23"/>
  <c r="I2007" i="23"/>
  <c r="J2007" i="23" s="1"/>
  <c r="B2007" i="23"/>
  <c r="N2006" i="23"/>
  <c r="M2006" i="23"/>
  <c r="L2006" i="23"/>
  <c r="I2006" i="23"/>
  <c r="J2006" i="23" s="1"/>
  <c r="B2006" i="23"/>
  <c r="N2005" i="23"/>
  <c r="M2005" i="23"/>
  <c r="L2005" i="23"/>
  <c r="I2005" i="23"/>
  <c r="J2005" i="23" s="1"/>
  <c r="B2005" i="23"/>
  <c r="N2004" i="23"/>
  <c r="M2004" i="23"/>
  <c r="L2004" i="23"/>
  <c r="I2004" i="23"/>
  <c r="J2004" i="23" s="1"/>
  <c r="B2004" i="23"/>
  <c r="N2003" i="23"/>
  <c r="M2003" i="23"/>
  <c r="L2003" i="23"/>
  <c r="I2003" i="23"/>
  <c r="J2003" i="23" s="1"/>
  <c r="B2003" i="23"/>
  <c r="N2002" i="23"/>
  <c r="M2002" i="23"/>
  <c r="L2002" i="23"/>
  <c r="I2002" i="23"/>
  <c r="J2002" i="23" s="1"/>
  <c r="B2002" i="23"/>
  <c r="N2001" i="23"/>
  <c r="M2001" i="23"/>
  <c r="L2001" i="23"/>
  <c r="I2001" i="23"/>
  <c r="J2001" i="23" s="1"/>
  <c r="B2001" i="23"/>
  <c r="N2000" i="23"/>
  <c r="M2000" i="23"/>
  <c r="L2000" i="23"/>
  <c r="I2000" i="23"/>
  <c r="J2000" i="23" s="1"/>
  <c r="B2000" i="23"/>
  <c r="N1999" i="23"/>
  <c r="M1999" i="23"/>
  <c r="L1999" i="23"/>
  <c r="I1999" i="23"/>
  <c r="J1999" i="23" s="1"/>
  <c r="B1999" i="23"/>
  <c r="N1998" i="23"/>
  <c r="M1998" i="23"/>
  <c r="L1998" i="23"/>
  <c r="I1998" i="23"/>
  <c r="J1998" i="23" s="1"/>
  <c r="B1998" i="23"/>
  <c r="N1997" i="23"/>
  <c r="M1997" i="23"/>
  <c r="L1997" i="23"/>
  <c r="I1997" i="23"/>
  <c r="J1997" i="23" s="1"/>
  <c r="B1997" i="23"/>
  <c r="N1996" i="23"/>
  <c r="M1996" i="23"/>
  <c r="L1996" i="23"/>
  <c r="I1996" i="23"/>
  <c r="J1996" i="23" s="1"/>
  <c r="B1996" i="23"/>
  <c r="N1995" i="23"/>
  <c r="M1995" i="23"/>
  <c r="L1995" i="23"/>
  <c r="I1995" i="23"/>
  <c r="J1995" i="23" s="1"/>
  <c r="B1995" i="23"/>
  <c r="N1994" i="23"/>
  <c r="M1994" i="23"/>
  <c r="L1994" i="23"/>
  <c r="I1994" i="23"/>
  <c r="J1994" i="23" s="1"/>
  <c r="B1994" i="23"/>
  <c r="N1993" i="23"/>
  <c r="M1993" i="23"/>
  <c r="L1993" i="23"/>
  <c r="I1993" i="23"/>
  <c r="J1993" i="23" s="1"/>
  <c r="B1993" i="23"/>
  <c r="N1992" i="23"/>
  <c r="M1992" i="23"/>
  <c r="L1992" i="23"/>
  <c r="I1992" i="23"/>
  <c r="J1992" i="23" s="1"/>
  <c r="B1992" i="23"/>
  <c r="N1991" i="23"/>
  <c r="M1991" i="23"/>
  <c r="L1991" i="23"/>
  <c r="I1991" i="23"/>
  <c r="J1991" i="23" s="1"/>
  <c r="B1991" i="23"/>
  <c r="N1990" i="23"/>
  <c r="M1990" i="23"/>
  <c r="L1990" i="23"/>
  <c r="I1990" i="23"/>
  <c r="J1990" i="23" s="1"/>
  <c r="B1990" i="23"/>
  <c r="N1989" i="23"/>
  <c r="M1989" i="23"/>
  <c r="L1989" i="23"/>
  <c r="I1989" i="23"/>
  <c r="J1989" i="23" s="1"/>
  <c r="B1989" i="23"/>
  <c r="N1988" i="23"/>
  <c r="M1988" i="23"/>
  <c r="L1988" i="23"/>
  <c r="I1988" i="23"/>
  <c r="J1988" i="23" s="1"/>
  <c r="B1988" i="23"/>
  <c r="N1987" i="23"/>
  <c r="M1987" i="23"/>
  <c r="L1987" i="23"/>
  <c r="I1987" i="23"/>
  <c r="J1987" i="23" s="1"/>
  <c r="B1987" i="23"/>
  <c r="N1986" i="23"/>
  <c r="M1986" i="23"/>
  <c r="L1986" i="23"/>
  <c r="I1986" i="23"/>
  <c r="J1986" i="23" s="1"/>
  <c r="B1986" i="23"/>
  <c r="N1985" i="23"/>
  <c r="M1985" i="23"/>
  <c r="L1985" i="23"/>
  <c r="I1985" i="23"/>
  <c r="J1985" i="23" s="1"/>
  <c r="B1985" i="23"/>
  <c r="N1984" i="23"/>
  <c r="M1984" i="23"/>
  <c r="L1984" i="23"/>
  <c r="I1984" i="23"/>
  <c r="J1984" i="23" s="1"/>
  <c r="B1984" i="23"/>
  <c r="N1983" i="23"/>
  <c r="M1983" i="23"/>
  <c r="L1983" i="23"/>
  <c r="I1983" i="23"/>
  <c r="J1983" i="23" s="1"/>
  <c r="B1983" i="23"/>
  <c r="N1982" i="23"/>
  <c r="M1982" i="23"/>
  <c r="L1982" i="23"/>
  <c r="I1982" i="23"/>
  <c r="J1982" i="23" s="1"/>
  <c r="B1982" i="23"/>
  <c r="N1981" i="23"/>
  <c r="M1981" i="23"/>
  <c r="L1981" i="23"/>
  <c r="I1981" i="23"/>
  <c r="J1981" i="23" s="1"/>
  <c r="B1981" i="23"/>
  <c r="N1980" i="23"/>
  <c r="M1980" i="23"/>
  <c r="L1980" i="23"/>
  <c r="I1980" i="23"/>
  <c r="J1980" i="23" s="1"/>
  <c r="B1980" i="23"/>
  <c r="N1979" i="23"/>
  <c r="M1979" i="23"/>
  <c r="L1979" i="23"/>
  <c r="I1979" i="23"/>
  <c r="J1979" i="23" s="1"/>
  <c r="B1979" i="23"/>
  <c r="N1978" i="23"/>
  <c r="M1978" i="23"/>
  <c r="L1978" i="23"/>
  <c r="I1978" i="23"/>
  <c r="J1978" i="23" s="1"/>
  <c r="B1978" i="23"/>
  <c r="N1977" i="23"/>
  <c r="M1977" i="23"/>
  <c r="L1977" i="23"/>
  <c r="I1977" i="23"/>
  <c r="J1977" i="23" s="1"/>
  <c r="B1977" i="23"/>
  <c r="N1976" i="23"/>
  <c r="M1976" i="23"/>
  <c r="L1976" i="23"/>
  <c r="I1976" i="23"/>
  <c r="J1976" i="23" s="1"/>
  <c r="B1976" i="23"/>
  <c r="N1975" i="23"/>
  <c r="M1975" i="23"/>
  <c r="L1975" i="23"/>
  <c r="I1975" i="23"/>
  <c r="J1975" i="23" s="1"/>
  <c r="B1975" i="23"/>
  <c r="N1974" i="23"/>
  <c r="M1974" i="23"/>
  <c r="L1974" i="23"/>
  <c r="I1974" i="23"/>
  <c r="J1974" i="23" s="1"/>
  <c r="B1974" i="23"/>
  <c r="N1973" i="23"/>
  <c r="M1973" i="23"/>
  <c r="L1973" i="23"/>
  <c r="I1973" i="23"/>
  <c r="J1973" i="23" s="1"/>
  <c r="B1973" i="23"/>
  <c r="N1972" i="23"/>
  <c r="M1972" i="23"/>
  <c r="L1972" i="23"/>
  <c r="I1972" i="23"/>
  <c r="J1972" i="23" s="1"/>
  <c r="B1972" i="23"/>
  <c r="N1971" i="23"/>
  <c r="M1971" i="23"/>
  <c r="L1971" i="23"/>
  <c r="I1971" i="23"/>
  <c r="J1971" i="23" s="1"/>
  <c r="B1971" i="23"/>
  <c r="N1970" i="23"/>
  <c r="M1970" i="23"/>
  <c r="L1970" i="23"/>
  <c r="I1970" i="23"/>
  <c r="J1970" i="23" s="1"/>
  <c r="B1970" i="23"/>
  <c r="N1969" i="23"/>
  <c r="M1969" i="23"/>
  <c r="L1969" i="23"/>
  <c r="I1969" i="23"/>
  <c r="J1969" i="23" s="1"/>
  <c r="B1969" i="23"/>
  <c r="N1968" i="23"/>
  <c r="M1968" i="23"/>
  <c r="L1968" i="23"/>
  <c r="I1968" i="23"/>
  <c r="J1968" i="23" s="1"/>
  <c r="B1968" i="23"/>
  <c r="N1967" i="23"/>
  <c r="M1967" i="23"/>
  <c r="L1967" i="23"/>
  <c r="I1967" i="23"/>
  <c r="J1967" i="23" s="1"/>
  <c r="B1967" i="23"/>
  <c r="N1966" i="23"/>
  <c r="M1966" i="23"/>
  <c r="L1966" i="23"/>
  <c r="I1966" i="23"/>
  <c r="J1966" i="23" s="1"/>
  <c r="B1966" i="23"/>
  <c r="N1965" i="23"/>
  <c r="M1965" i="23"/>
  <c r="L1965" i="23"/>
  <c r="I1965" i="23"/>
  <c r="J1965" i="23" s="1"/>
  <c r="B1965" i="23"/>
  <c r="N1964" i="23"/>
  <c r="M1964" i="23"/>
  <c r="L1964" i="23"/>
  <c r="I1964" i="23"/>
  <c r="J1964" i="23" s="1"/>
  <c r="B1964" i="23"/>
  <c r="N1963" i="23"/>
  <c r="M1963" i="23"/>
  <c r="L1963" i="23"/>
  <c r="I1963" i="23"/>
  <c r="J1963" i="23" s="1"/>
  <c r="B1963" i="23"/>
  <c r="N1962" i="23"/>
  <c r="M1962" i="23"/>
  <c r="L1962" i="23"/>
  <c r="I1962" i="23"/>
  <c r="J1962" i="23" s="1"/>
  <c r="B1962" i="23"/>
  <c r="N1961" i="23"/>
  <c r="M1961" i="23"/>
  <c r="L1961" i="23"/>
  <c r="I1961" i="23"/>
  <c r="J1961" i="23" s="1"/>
  <c r="B1961" i="23"/>
  <c r="N1960" i="23"/>
  <c r="M1960" i="23"/>
  <c r="L1960" i="23"/>
  <c r="I1960" i="23"/>
  <c r="J1960" i="23" s="1"/>
  <c r="B1960" i="23"/>
  <c r="N1959" i="23"/>
  <c r="M1959" i="23"/>
  <c r="L1959" i="23"/>
  <c r="I1959" i="23"/>
  <c r="J1959" i="23" s="1"/>
  <c r="B1959" i="23"/>
  <c r="N1958" i="23"/>
  <c r="M1958" i="23"/>
  <c r="L1958" i="23"/>
  <c r="I1958" i="23"/>
  <c r="J1958" i="23" s="1"/>
  <c r="B1958" i="23"/>
  <c r="N1957" i="23"/>
  <c r="M1957" i="23"/>
  <c r="L1957" i="23"/>
  <c r="I1957" i="23"/>
  <c r="J1957" i="23" s="1"/>
  <c r="B1957" i="23"/>
  <c r="N1956" i="23"/>
  <c r="M1956" i="23"/>
  <c r="L1956" i="23"/>
  <c r="I1956" i="23"/>
  <c r="J1956" i="23" s="1"/>
  <c r="B1956" i="23"/>
  <c r="N1955" i="23"/>
  <c r="M1955" i="23"/>
  <c r="L1955" i="23"/>
  <c r="I1955" i="23"/>
  <c r="J1955" i="23" s="1"/>
  <c r="B1955" i="23"/>
  <c r="N1954" i="23"/>
  <c r="M1954" i="23"/>
  <c r="L1954" i="23"/>
  <c r="I1954" i="23"/>
  <c r="J1954" i="23" s="1"/>
  <c r="B1954" i="23"/>
  <c r="N1953" i="23"/>
  <c r="M1953" i="23"/>
  <c r="L1953" i="23"/>
  <c r="I1953" i="23"/>
  <c r="J1953" i="23" s="1"/>
  <c r="B1953" i="23"/>
  <c r="N1952" i="23"/>
  <c r="M1952" i="23"/>
  <c r="L1952" i="23"/>
  <c r="I1952" i="23"/>
  <c r="J1952" i="23" s="1"/>
  <c r="B1952" i="23"/>
  <c r="N1951" i="23"/>
  <c r="M1951" i="23"/>
  <c r="L1951" i="23"/>
  <c r="I1951" i="23"/>
  <c r="J1951" i="23" s="1"/>
  <c r="B1951" i="23"/>
  <c r="N1950" i="23"/>
  <c r="M1950" i="23"/>
  <c r="L1950" i="23"/>
  <c r="I1950" i="23"/>
  <c r="J1950" i="23" s="1"/>
  <c r="B1950" i="23"/>
  <c r="N1949" i="23"/>
  <c r="M1949" i="23"/>
  <c r="L1949" i="23"/>
  <c r="I1949" i="23"/>
  <c r="J1949" i="23" s="1"/>
  <c r="B1949" i="23"/>
  <c r="N1948" i="23"/>
  <c r="M1948" i="23"/>
  <c r="L1948" i="23"/>
  <c r="I1948" i="23"/>
  <c r="J1948" i="23" s="1"/>
  <c r="B1948" i="23"/>
  <c r="N1947" i="23"/>
  <c r="M1947" i="23"/>
  <c r="L1947" i="23"/>
  <c r="I1947" i="23"/>
  <c r="J1947" i="23" s="1"/>
  <c r="B1947" i="23"/>
  <c r="N1946" i="23"/>
  <c r="M1946" i="23"/>
  <c r="L1946" i="23"/>
  <c r="I1946" i="23"/>
  <c r="J1946" i="23" s="1"/>
  <c r="B1946" i="23"/>
  <c r="N1945" i="23"/>
  <c r="M1945" i="23"/>
  <c r="L1945" i="23"/>
  <c r="I1945" i="23"/>
  <c r="J1945" i="23" s="1"/>
  <c r="B1945" i="23"/>
  <c r="N1944" i="23"/>
  <c r="M1944" i="23"/>
  <c r="L1944" i="23"/>
  <c r="I1944" i="23"/>
  <c r="J1944" i="23" s="1"/>
  <c r="B1944" i="23"/>
  <c r="N1943" i="23"/>
  <c r="M1943" i="23"/>
  <c r="L1943" i="23"/>
  <c r="I1943" i="23"/>
  <c r="J1943" i="23" s="1"/>
  <c r="B1943" i="23"/>
  <c r="N1942" i="23"/>
  <c r="M1942" i="23"/>
  <c r="L1942" i="23"/>
  <c r="I1942" i="23"/>
  <c r="J1942" i="23" s="1"/>
  <c r="B1942" i="23"/>
  <c r="N1941" i="23"/>
  <c r="M1941" i="23"/>
  <c r="L1941" i="23"/>
  <c r="I1941" i="23"/>
  <c r="J1941" i="23" s="1"/>
  <c r="B1941" i="23"/>
  <c r="N1940" i="23"/>
  <c r="M1940" i="23"/>
  <c r="L1940" i="23"/>
  <c r="I1940" i="23"/>
  <c r="J1940" i="23" s="1"/>
  <c r="B1940" i="23"/>
  <c r="N1939" i="23"/>
  <c r="M1939" i="23"/>
  <c r="L1939" i="23"/>
  <c r="I1939" i="23"/>
  <c r="J1939" i="23" s="1"/>
  <c r="B1939" i="23"/>
  <c r="N1938" i="23"/>
  <c r="M1938" i="23"/>
  <c r="L1938" i="23"/>
  <c r="I1938" i="23"/>
  <c r="J1938" i="23" s="1"/>
  <c r="B1938" i="23"/>
  <c r="N1937" i="23"/>
  <c r="M1937" i="23"/>
  <c r="L1937" i="23"/>
  <c r="I1937" i="23"/>
  <c r="J1937" i="23" s="1"/>
  <c r="B1937" i="23"/>
  <c r="N1936" i="23"/>
  <c r="M1936" i="23"/>
  <c r="L1936" i="23"/>
  <c r="I1936" i="23"/>
  <c r="J1936" i="23" s="1"/>
  <c r="B1936" i="23"/>
  <c r="N1935" i="23"/>
  <c r="M1935" i="23"/>
  <c r="L1935" i="23"/>
  <c r="I1935" i="23"/>
  <c r="J1935" i="23" s="1"/>
  <c r="B1935" i="23"/>
  <c r="N1934" i="23"/>
  <c r="M1934" i="23"/>
  <c r="L1934" i="23"/>
  <c r="I1934" i="23"/>
  <c r="J1934" i="23" s="1"/>
  <c r="B1934" i="23"/>
  <c r="N1933" i="23"/>
  <c r="M1933" i="23"/>
  <c r="L1933" i="23"/>
  <c r="I1933" i="23"/>
  <c r="J1933" i="23" s="1"/>
  <c r="B1933" i="23"/>
  <c r="N1932" i="23"/>
  <c r="M1932" i="23"/>
  <c r="L1932" i="23"/>
  <c r="I1932" i="23"/>
  <c r="J1932" i="23" s="1"/>
  <c r="B1932" i="23"/>
  <c r="N1931" i="23"/>
  <c r="M1931" i="23"/>
  <c r="L1931" i="23"/>
  <c r="I1931" i="23"/>
  <c r="J1931" i="23" s="1"/>
  <c r="B1931" i="23"/>
  <c r="N1930" i="23"/>
  <c r="M1930" i="23"/>
  <c r="L1930" i="23"/>
  <c r="I1930" i="23"/>
  <c r="J1930" i="23" s="1"/>
  <c r="B1930" i="23"/>
  <c r="N1929" i="23"/>
  <c r="M1929" i="23"/>
  <c r="L1929" i="23"/>
  <c r="I1929" i="23"/>
  <c r="J1929" i="23" s="1"/>
  <c r="B1929" i="23"/>
  <c r="N1928" i="23"/>
  <c r="M1928" i="23"/>
  <c r="L1928" i="23"/>
  <c r="I1928" i="23"/>
  <c r="J1928" i="23" s="1"/>
  <c r="B1928" i="23"/>
  <c r="N1927" i="23"/>
  <c r="M1927" i="23"/>
  <c r="L1927" i="23"/>
  <c r="I1927" i="23"/>
  <c r="J1927" i="23" s="1"/>
  <c r="B1927" i="23"/>
  <c r="N1926" i="23"/>
  <c r="M1926" i="23"/>
  <c r="L1926" i="23"/>
  <c r="I1926" i="23"/>
  <c r="J1926" i="23" s="1"/>
  <c r="B1926" i="23"/>
  <c r="N1925" i="23"/>
  <c r="M1925" i="23"/>
  <c r="L1925" i="23"/>
  <c r="I1925" i="23"/>
  <c r="J1925" i="23" s="1"/>
  <c r="B1925" i="23"/>
  <c r="N1924" i="23"/>
  <c r="M1924" i="23"/>
  <c r="L1924" i="23"/>
  <c r="I1924" i="23"/>
  <c r="J1924" i="23" s="1"/>
  <c r="B1924" i="23"/>
  <c r="N1923" i="23"/>
  <c r="M1923" i="23"/>
  <c r="L1923" i="23"/>
  <c r="I1923" i="23"/>
  <c r="J1923" i="23" s="1"/>
  <c r="B1923" i="23"/>
  <c r="N1922" i="23"/>
  <c r="M1922" i="23"/>
  <c r="L1922" i="23"/>
  <c r="I1922" i="23"/>
  <c r="J1922" i="23" s="1"/>
  <c r="B1922" i="23"/>
  <c r="N1921" i="23"/>
  <c r="M1921" i="23"/>
  <c r="L1921" i="23"/>
  <c r="I1921" i="23"/>
  <c r="J1921" i="23" s="1"/>
  <c r="B1921" i="23"/>
  <c r="N1920" i="23"/>
  <c r="M1920" i="23"/>
  <c r="L1920" i="23"/>
  <c r="I1920" i="23"/>
  <c r="J1920" i="23" s="1"/>
  <c r="B1920" i="23"/>
  <c r="N1919" i="23"/>
  <c r="M1919" i="23"/>
  <c r="L1919" i="23"/>
  <c r="I1919" i="23"/>
  <c r="J1919" i="23" s="1"/>
  <c r="B1919" i="23"/>
  <c r="N1918" i="23"/>
  <c r="M1918" i="23"/>
  <c r="L1918" i="23"/>
  <c r="I1918" i="23"/>
  <c r="J1918" i="23" s="1"/>
  <c r="B1918" i="23"/>
  <c r="N1917" i="23"/>
  <c r="M1917" i="23"/>
  <c r="L1917" i="23"/>
  <c r="I1917" i="23"/>
  <c r="J1917" i="23" s="1"/>
  <c r="B1917" i="23"/>
  <c r="N1916" i="23"/>
  <c r="M1916" i="23"/>
  <c r="L1916" i="23"/>
  <c r="I1916" i="23"/>
  <c r="J1916" i="23" s="1"/>
  <c r="B1916" i="23"/>
  <c r="N1915" i="23"/>
  <c r="M1915" i="23"/>
  <c r="L1915" i="23"/>
  <c r="I1915" i="23"/>
  <c r="J1915" i="23" s="1"/>
  <c r="B1915" i="23"/>
  <c r="N1914" i="23"/>
  <c r="M1914" i="23"/>
  <c r="L1914" i="23"/>
  <c r="I1914" i="23"/>
  <c r="J1914" i="23" s="1"/>
  <c r="B1914" i="23"/>
  <c r="N1913" i="23"/>
  <c r="M1913" i="23"/>
  <c r="L1913" i="23"/>
  <c r="I1913" i="23"/>
  <c r="J1913" i="23" s="1"/>
  <c r="B1913" i="23"/>
  <c r="N1912" i="23"/>
  <c r="M1912" i="23"/>
  <c r="L1912" i="23"/>
  <c r="I1912" i="23"/>
  <c r="J1912" i="23" s="1"/>
  <c r="B1912" i="23"/>
  <c r="N1911" i="23"/>
  <c r="M1911" i="23"/>
  <c r="L1911" i="23"/>
  <c r="I1911" i="23"/>
  <c r="J1911" i="23" s="1"/>
  <c r="B1911" i="23"/>
  <c r="N1910" i="23"/>
  <c r="M1910" i="23"/>
  <c r="L1910" i="23"/>
  <c r="I1910" i="23"/>
  <c r="J1910" i="23" s="1"/>
  <c r="B1910" i="23"/>
  <c r="N1909" i="23"/>
  <c r="M1909" i="23"/>
  <c r="L1909" i="23"/>
  <c r="I1909" i="23"/>
  <c r="J1909" i="23" s="1"/>
  <c r="B1909" i="23"/>
  <c r="N1908" i="23"/>
  <c r="M1908" i="23"/>
  <c r="L1908" i="23"/>
  <c r="I1908" i="23"/>
  <c r="J1908" i="23" s="1"/>
  <c r="B1908" i="23"/>
  <c r="N1907" i="23"/>
  <c r="M1907" i="23"/>
  <c r="L1907" i="23"/>
  <c r="I1907" i="23"/>
  <c r="J1907" i="23" s="1"/>
  <c r="B1907" i="23"/>
  <c r="N1906" i="23"/>
  <c r="M1906" i="23"/>
  <c r="L1906" i="23"/>
  <c r="I1906" i="23"/>
  <c r="J1906" i="23" s="1"/>
  <c r="B1906" i="23"/>
  <c r="N1905" i="23"/>
  <c r="M1905" i="23"/>
  <c r="L1905" i="23"/>
  <c r="I1905" i="23"/>
  <c r="J1905" i="23" s="1"/>
  <c r="B1905" i="23"/>
  <c r="N1904" i="23"/>
  <c r="M1904" i="23"/>
  <c r="L1904" i="23"/>
  <c r="I1904" i="23"/>
  <c r="J1904" i="23" s="1"/>
  <c r="B1904" i="23"/>
  <c r="N1903" i="23"/>
  <c r="M1903" i="23"/>
  <c r="L1903" i="23"/>
  <c r="I1903" i="23"/>
  <c r="J1903" i="23" s="1"/>
  <c r="B1903" i="23"/>
  <c r="N1902" i="23"/>
  <c r="M1902" i="23"/>
  <c r="L1902" i="23"/>
  <c r="I1902" i="23"/>
  <c r="J1902" i="23" s="1"/>
  <c r="B1902" i="23"/>
  <c r="N1901" i="23"/>
  <c r="M1901" i="23"/>
  <c r="L1901" i="23"/>
  <c r="I1901" i="23"/>
  <c r="J1901" i="23" s="1"/>
  <c r="B1901" i="23"/>
  <c r="N1900" i="23"/>
  <c r="M1900" i="23"/>
  <c r="L1900" i="23"/>
  <c r="I1900" i="23"/>
  <c r="J1900" i="23" s="1"/>
  <c r="B1900" i="23"/>
  <c r="N1899" i="23"/>
  <c r="M1899" i="23"/>
  <c r="L1899" i="23"/>
  <c r="I1899" i="23"/>
  <c r="J1899" i="23" s="1"/>
  <c r="B1899" i="23"/>
  <c r="N1898" i="23"/>
  <c r="M1898" i="23"/>
  <c r="L1898" i="23"/>
  <c r="I1898" i="23"/>
  <c r="J1898" i="23" s="1"/>
  <c r="B1898" i="23"/>
  <c r="N1897" i="23"/>
  <c r="M1897" i="23"/>
  <c r="L1897" i="23"/>
  <c r="I1897" i="23"/>
  <c r="J1897" i="23" s="1"/>
  <c r="B1897" i="23"/>
  <c r="N1896" i="23"/>
  <c r="M1896" i="23"/>
  <c r="L1896" i="23"/>
  <c r="I1896" i="23"/>
  <c r="J1896" i="23" s="1"/>
  <c r="B1896" i="23"/>
  <c r="N1895" i="23"/>
  <c r="M1895" i="23"/>
  <c r="L1895" i="23"/>
  <c r="I1895" i="23"/>
  <c r="J1895" i="23" s="1"/>
  <c r="B1895" i="23"/>
  <c r="N1894" i="23"/>
  <c r="M1894" i="23"/>
  <c r="L1894" i="23"/>
  <c r="I1894" i="23"/>
  <c r="J1894" i="23" s="1"/>
  <c r="B1894" i="23"/>
  <c r="N1893" i="23"/>
  <c r="M1893" i="23"/>
  <c r="L1893" i="23"/>
  <c r="I1893" i="23"/>
  <c r="J1893" i="23" s="1"/>
  <c r="B1893" i="23"/>
  <c r="N1892" i="23"/>
  <c r="M1892" i="23"/>
  <c r="L1892" i="23"/>
  <c r="I1892" i="23"/>
  <c r="J1892" i="23" s="1"/>
  <c r="B1892" i="23"/>
  <c r="N1891" i="23"/>
  <c r="M1891" i="23"/>
  <c r="L1891" i="23"/>
  <c r="I1891" i="23"/>
  <c r="J1891" i="23" s="1"/>
  <c r="B1891" i="23"/>
  <c r="N1890" i="23"/>
  <c r="M1890" i="23"/>
  <c r="L1890" i="23"/>
  <c r="I1890" i="23"/>
  <c r="J1890" i="23" s="1"/>
  <c r="B1890" i="23"/>
  <c r="N1889" i="23"/>
  <c r="M1889" i="23"/>
  <c r="L1889" i="23"/>
  <c r="I1889" i="23"/>
  <c r="J1889" i="23" s="1"/>
  <c r="B1889" i="23"/>
  <c r="N1888" i="23"/>
  <c r="M1888" i="23"/>
  <c r="L1888" i="23"/>
  <c r="I1888" i="23"/>
  <c r="J1888" i="23" s="1"/>
  <c r="B1888" i="23"/>
  <c r="N1887" i="23"/>
  <c r="M1887" i="23"/>
  <c r="L1887" i="23"/>
  <c r="I1887" i="23"/>
  <c r="J1887" i="23" s="1"/>
  <c r="B1887" i="23"/>
  <c r="N1886" i="23"/>
  <c r="M1886" i="23"/>
  <c r="L1886" i="23"/>
  <c r="I1886" i="23"/>
  <c r="J1886" i="23" s="1"/>
  <c r="B1886" i="23"/>
  <c r="N1885" i="23"/>
  <c r="M1885" i="23"/>
  <c r="L1885" i="23"/>
  <c r="I1885" i="23"/>
  <c r="J1885" i="23" s="1"/>
  <c r="B1885" i="23"/>
  <c r="N1884" i="23"/>
  <c r="M1884" i="23"/>
  <c r="L1884" i="23"/>
  <c r="I1884" i="23"/>
  <c r="J1884" i="23" s="1"/>
  <c r="B1884" i="23"/>
  <c r="N1883" i="23"/>
  <c r="M1883" i="23"/>
  <c r="L1883" i="23"/>
  <c r="I1883" i="23"/>
  <c r="J1883" i="23" s="1"/>
  <c r="B1883" i="23"/>
  <c r="N1882" i="23"/>
  <c r="M1882" i="23"/>
  <c r="L1882" i="23"/>
  <c r="I1882" i="23"/>
  <c r="J1882" i="23" s="1"/>
  <c r="B1882" i="23"/>
  <c r="N1881" i="23"/>
  <c r="M1881" i="23"/>
  <c r="L1881" i="23"/>
  <c r="I1881" i="23"/>
  <c r="J1881" i="23" s="1"/>
  <c r="B1881" i="23"/>
  <c r="N1880" i="23"/>
  <c r="M1880" i="23"/>
  <c r="L1880" i="23"/>
  <c r="I1880" i="23"/>
  <c r="J1880" i="23" s="1"/>
  <c r="B1880" i="23"/>
  <c r="N1879" i="23"/>
  <c r="M1879" i="23"/>
  <c r="L1879" i="23"/>
  <c r="I1879" i="23"/>
  <c r="J1879" i="23" s="1"/>
  <c r="B1879" i="23"/>
  <c r="N1878" i="23"/>
  <c r="M1878" i="23"/>
  <c r="L1878" i="23"/>
  <c r="I1878" i="23"/>
  <c r="J1878" i="23" s="1"/>
  <c r="B1878" i="23"/>
  <c r="N1877" i="23"/>
  <c r="M1877" i="23"/>
  <c r="L1877" i="23"/>
  <c r="I1877" i="23"/>
  <c r="J1877" i="23" s="1"/>
  <c r="B1877" i="23"/>
  <c r="N1876" i="23"/>
  <c r="M1876" i="23"/>
  <c r="L1876" i="23"/>
  <c r="I1876" i="23"/>
  <c r="J1876" i="23" s="1"/>
  <c r="B1876" i="23"/>
  <c r="N1875" i="23"/>
  <c r="M1875" i="23"/>
  <c r="L1875" i="23"/>
  <c r="I1875" i="23"/>
  <c r="J1875" i="23" s="1"/>
  <c r="B1875" i="23"/>
  <c r="N1874" i="23"/>
  <c r="M1874" i="23"/>
  <c r="L1874" i="23"/>
  <c r="I1874" i="23"/>
  <c r="J1874" i="23" s="1"/>
  <c r="B1874" i="23"/>
  <c r="N1873" i="23"/>
  <c r="M1873" i="23"/>
  <c r="L1873" i="23"/>
  <c r="I1873" i="23"/>
  <c r="J1873" i="23" s="1"/>
  <c r="B1873" i="23"/>
  <c r="N1872" i="23"/>
  <c r="M1872" i="23"/>
  <c r="L1872" i="23"/>
  <c r="I1872" i="23"/>
  <c r="J1872" i="23" s="1"/>
  <c r="B1872" i="23"/>
  <c r="N1871" i="23"/>
  <c r="M1871" i="23"/>
  <c r="L1871" i="23"/>
  <c r="I1871" i="23"/>
  <c r="J1871" i="23" s="1"/>
  <c r="B1871" i="23"/>
  <c r="N1870" i="23"/>
  <c r="M1870" i="23"/>
  <c r="L1870" i="23"/>
  <c r="I1870" i="23"/>
  <c r="J1870" i="23" s="1"/>
  <c r="B1870" i="23"/>
  <c r="N1869" i="23"/>
  <c r="M1869" i="23"/>
  <c r="L1869" i="23"/>
  <c r="I1869" i="23"/>
  <c r="J1869" i="23" s="1"/>
  <c r="B1869" i="23"/>
  <c r="N1868" i="23"/>
  <c r="M1868" i="23"/>
  <c r="L1868" i="23"/>
  <c r="I1868" i="23"/>
  <c r="J1868" i="23" s="1"/>
  <c r="B1868" i="23"/>
  <c r="N1867" i="23"/>
  <c r="M1867" i="23"/>
  <c r="L1867" i="23"/>
  <c r="I1867" i="23"/>
  <c r="J1867" i="23" s="1"/>
  <c r="B1867" i="23"/>
  <c r="N1866" i="23"/>
  <c r="M1866" i="23"/>
  <c r="L1866" i="23"/>
  <c r="I1866" i="23"/>
  <c r="J1866" i="23" s="1"/>
  <c r="B1866" i="23"/>
  <c r="N1865" i="23"/>
  <c r="M1865" i="23"/>
  <c r="L1865" i="23"/>
  <c r="I1865" i="23"/>
  <c r="J1865" i="23" s="1"/>
  <c r="B1865" i="23"/>
  <c r="N1864" i="23"/>
  <c r="M1864" i="23"/>
  <c r="L1864" i="23"/>
  <c r="I1864" i="23"/>
  <c r="J1864" i="23" s="1"/>
  <c r="B1864" i="23"/>
  <c r="N1863" i="23"/>
  <c r="M1863" i="23"/>
  <c r="L1863" i="23"/>
  <c r="I1863" i="23"/>
  <c r="J1863" i="23" s="1"/>
  <c r="B1863" i="23"/>
  <c r="N1862" i="23"/>
  <c r="M1862" i="23"/>
  <c r="L1862" i="23"/>
  <c r="I1862" i="23"/>
  <c r="J1862" i="23" s="1"/>
  <c r="B1862" i="23"/>
  <c r="N1861" i="23"/>
  <c r="M1861" i="23"/>
  <c r="L1861" i="23"/>
  <c r="I1861" i="23"/>
  <c r="J1861" i="23" s="1"/>
  <c r="B1861" i="23"/>
  <c r="N1860" i="23"/>
  <c r="M1860" i="23"/>
  <c r="L1860" i="23"/>
  <c r="I1860" i="23"/>
  <c r="J1860" i="23" s="1"/>
  <c r="B1860" i="23"/>
  <c r="N1859" i="23"/>
  <c r="M1859" i="23"/>
  <c r="L1859" i="23"/>
  <c r="I1859" i="23"/>
  <c r="J1859" i="23" s="1"/>
  <c r="B1859" i="23"/>
  <c r="N1858" i="23"/>
  <c r="M1858" i="23"/>
  <c r="L1858" i="23"/>
  <c r="I1858" i="23"/>
  <c r="J1858" i="23" s="1"/>
  <c r="B1858" i="23"/>
  <c r="N1857" i="23"/>
  <c r="M1857" i="23"/>
  <c r="L1857" i="23"/>
  <c r="I1857" i="23"/>
  <c r="J1857" i="23" s="1"/>
  <c r="B1857" i="23"/>
  <c r="N1856" i="23"/>
  <c r="M1856" i="23"/>
  <c r="L1856" i="23"/>
  <c r="I1856" i="23"/>
  <c r="J1856" i="23" s="1"/>
  <c r="B1856" i="23"/>
  <c r="N1855" i="23"/>
  <c r="M1855" i="23"/>
  <c r="L1855" i="23"/>
  <c r="I1855" i="23"/>
  <c r="J1855" i="23" s="1"/>
  <c r="B1855" i="23"/>
  <c r="N1854" i="23"/>
  <c r="M1854" i="23"/>
  <c r="L1854" i="23"/>
  <c r="I1854" i="23"/>
  <c r="J1854" i="23" s="1"/>
  <c r="B1854" i="23"/>
  <c r="N1853" i="23"/>
  <c r="M1853" i="23"/>
  <c r="L1853" i="23"/>
  <c r="I1853" i="23"/>
  <c r="J1853" i="23" s="1"/>
  <c r="B1853" i="23"/>
  <c r="N1852" i="23"/>
  <c r="M1852" i="23"/>
  <c r="L1852" i="23"/>
  <c r="I1852" i="23"/>
  <c r="J1852" i="23" s="1"/>
  <c r="B1852" i="23"/>
  <c r="N1851" i="23"/>
  <c r="M1851" i="23"/>
  <c r="L1851" i="23"/>
  <c r="I1851" i="23"/>
  <c r="J1851" i="23" s="1"/>
  <c r="B1851" i="23"/>
  <c r="N1850" i="23"/>
  <c r="M1850" i="23"/>
  <c r="L1850" i="23"/>
  <c r="I1850" i="23"/>
  <c r="J1850" i="23" s="1"/>
  <c r="B1850" i="23"/>
  <c r="N1849" i="23"/>
  <c r="M1849" i="23"/>
  <c r="L1849" i="23"/>
  <c r="I1849" i="23"/>
  <c r="J1849" i="23" s="1"/>
  <c r="B1849" i="23"/>
  <c r="N1848" i="23"/>
  <c r="M1848" i="23"/>
  <c r="L1848" i="23"/>
  <c r="I1848" i="23"/>
  <c r="J1848" i="23" s="1"/>
  <c r="B1848" i="23"/>
  <c r="N1847" i="23"/>
  <c r="M1847" i="23"/>
  <c r="L1847" i="23"/>
  <c r="I1847" i="23"/>
  <c r="J1847" i="23" s="1"/>
  <c r="B1847" i="23"/>
  <c r="N1846" i="23"/>
  <c r="M1846" i="23"/>
  <c r="L1846" i="23"/>
  <c r="I1846" i="23"/>
  <c r="J1846" i="23" s="1"/>
  <c r="B1846" i="23"/>
  <c r="N1845" i="23"/>
  <c r="M1845" i="23"/>
  <c r="L1845" i="23"/>
  <c r="I1845" i="23"/>
  <c r="J1845" i="23" s="1"/>
  <c r="B1845" i="23"/>
  <c r="N1844" i="23"/>
  <c r="M1844" i="23"/>
  <c r="L1844" i="23"/>
  <c r="I1844" i="23"/>
  <c r="J1844" i="23" s="1"/>
  <c r="B1844" i="23"/>
  <c r="N1843" i="23"/>
  <c r="M1843" i="23"/>
  <c r="L1843" i="23"/>
  <c r="I1843" i="23"/>
  <c r="J1843" i="23" s="1"/>
  <c r="B1843" i="23"/>
  <c r="N1842" i="23"/>
  <c r="M1842" i="23"/>
  <c r="L1842" i="23"/>
  <c r="I1842" i="23"/>
  <c r="J1842" i="23" s="1"/>
  <c r="B1842" i="23"/>
  <c r="N1841" i="23"/>
  <c r="M1841" i="23"/>
  <c r="L1841" i="23"/>
  <c r="I1841" i="23"/>
  <c r="J1841" i="23" s="1"/>
  <c r="B1841" i="23"/>
  <c r="N1840" i="23"/>
  <c r="M1840" i="23"/>
  <c r="L1840" i="23"/>
  <c r="I1840" i="23"/>
  <c r="J1840" i="23" s="1"/>
  <c r="B1840" i="23"/>
  <c r="N1839" i="23"/>
  <c r="M1839" i="23"/>
  <c r="L1839" i="23"/>
  <c r="I1839" i="23"/>
  <c r="J1839" i="23" s="1"/>
  <c r="B1839" i="23"/>
  <c r="N1838" i="23"/>
  <c r="M1838" i="23"/>
  <c r="L1838" i="23"/>
  <c r="I1838" i="23"/>
  <c r="J1838" i="23" s="1"/>
  <c r="B1838" i="23"/>
  <c r="N1837" i="23"/>
  <c r="M1837" i="23"/>
  <c r="L1837" i="23"/>
  <c r="I1837" i="23"/>
  <c r="J1837" i="23" s="1"/>
  <c r="B1837" i="23"/>
  <c r="N1836" i="23"/>
  <c r="M1836" i="23"/>
  <c r="L1836" i="23"/>
  <c r="I1836" i="23"/>
  <c r="J1836" i="23" s="1"/>
  <c r="B1836" i="23"/>
  <c r="N1835" i="23"/>
  <c r="M1835" i="23"/>
  <c r="L1835" i="23"/>
  <c r="I1835" i="23"/>
  <c r="J1835" i="23" s="1"/>
  <c r="B1835" i="23"/>
  <c r="N1834" i="23"/>
  <c r="M1834" i="23"/>
  <c r="L1834" i="23"/>
  <c r="I1834" i="23"/>
  <c r="J1834" i="23" s="1"/>
  <c r="B1834" i="23"/>
  <c r="N1833" i="23"/>
  <c r="M1833" i="23"/>
  <c r="L1833" i="23"/>
  <c r="I1833" i="23"/>
  <c r="J1833" i="23" s="1"/>
  <c r="B1833" i="23"/>
  <c r="N1832" i="23"/>
  <c r="M1832" i="23"/>
  <c r="L1832" i="23"/>
  <c r="I1832" i="23"/>
  <c r="J1832" i="23" s="1"/>
  <c r="B1832" i="23"/>
  <c r="N1831" i="23"/>
  <c r="M1831" i="23"/>
  <c r="L1831" i="23"/>
  <c r="I1831" i="23"/>
  <c r="J1831" i="23" s="1"/>
  <c r="B1831" i="23"/>
  <c r="N1830" i="23"/>
  <c r="M1830" i="23"/>
  <c r="L1830" i="23"/>
  <c r="I1830" i="23"/>
  <c r="J1830" i="23" s="1"/>
  <c r="B1830" i="23"/>
  <c r="N1829" i="23"/>
  <c r="M1829" i="23"/>
  <c r="L1829" i="23"/>
  <c r="I1829" i="23"/>
  <c r="J1829" i="23" s="1"/>
  <c r="B1829" i="23"/>
  <c r="N1828" i="23"/>
  <c r="M1828" i="23"/>
  <c r="L1828" i="23"/>
  <c r="I1828" i="23"/>
  <c r="J1828" i="23" s="1"/>
  <c r="B1828" i="23"/>
  <c r="N1827" i="23"/>
  <c r="M1827" i="23"/>
  <c r="L1827" i="23"/>
  <c r="I1827" i="23"/>
  <c r="J1827" i="23" s="1"/>
  <c r="B1827" i="23"/>
  <c r="N1826" i="23"/>
  <c r="M1826" i="23"/>
  <c r="L1826" i="23"/>
  <c r="I1826" i="23"/>
  <c r="J1826" i="23" s="1"/>
  <c r="B1826" i="23"/>
  <c r="N1825" i="23"/>
  <c r="M1825" i="23"/>
  <c r="L1825" i="23"/>
  <c r="I1825" i="23"/>
  <c r="J1825" i="23" s="1"/>
  <c r="B1825" i="23"/>
  <c r="N1824" i="23"/>
  <c r="M1824" i="23"/>
  <c r="L1824" i="23"/>
  <c r="I1824" i="23"/>
  <c r="J1824" i="23" s="1"/>
  <c r="B1824" i="23"/>
  <c r="N1823" i="23"/>
  <c r="M1823" i="23"/>
  <c r="L1823" i="23"/>
  <c r="I1823" i="23"/>
  <c r="J1823" i="23" s="1"/>
  <c r="B1823" i="23"/>
  <c r="N1822" i="23"/>
  <c r="M1822" i="23"/>
  <c r="L1822" i="23"/>
  <c r="I1822" i="23"/>
  <c r="J1822" i="23" s="1"/>
  <c r="B1822" i="23"/>
  <c r="N1821" i="23"/>
  <c r="M1821" i="23"/>
  <c r="L1821" i="23"/>
  <c r="I1821" i="23"/>
  <c r="J1821" i="23" s="1"/>
  <c r="B1821" i="23"/>
  <c r="N1820" i="23"/>
  <c r="M1820" i="23"/>
  <c r="L1820" i="23"/>
  <c r="I1820" i="23"/>
  <c r="J1820" i="23" s="1"/>
  <c r="B1820" i="23"/>
  <c r="N1819" i="23"/>
  <c r="M1819" i="23"/>
  <c r="L1819" i="23"/>
  <c r="I1819" i="23"/>
  <c r="J1819" i="23" s="1"/>
  <c r="B1819" i="23"/>
  <c r="N1818" i="23"/>
  <c r="M1818" i="23"/>
  <c r="L1818" i="23"/>
  <c r="I1818" i="23"/>
  <c r="J1818" i="23" s="1"/>
  <c r="B1818" i="23"/>
  <c r="N1817" i="23"/>
  <c r="M1817" i="23"/>
  <c r="L1817" i="23"/>
  <c r="I1817" i="23"/>
  <c r="J1817" i="23" s="1"/>
  <c r="B1817" i="23"/>
  <c r="N1816" i="23"/>
  <c r="M1816" i="23"/>
  <c r="L1816" i="23"/>
  <c r="I1816" i="23"/>
  <c r="J1816" i="23" s="1"/>
  <c r="B1816" i="23"/>
  <c r="N1815" i="23"/>
  <c r="M1815" i="23"/>
  <c r="L1815" i="23"/>
  <c r="I1815" i="23"/>
  <c r="J1815" i="23" s="1"/>
  <c r="B1815" i="23"/>
  <c r="N1814" i="23"/>
  <c r="M1814" i="23"/>
  <c r="L1814" i="23"/>
  <c r="I1814" i="23"/>
  <c r="J1814" i="23" s="1"/>
  <c r="B1814" i="23"/>
  <c r="N1813" i="23"/>
  <c r="M1813" i="23"/>
  <c r="L1813" i="23"/>
  <c r="I1813" i="23"/>
  <c r="J1813" i="23" s="1"/>
  <c r="B1813" i="23"/>
  <c r="N1812" i="23"/>
  <c r="M1812" i="23"/>
  <c r="L1812" i="23"/>
  <c r="I1812" i="23"/>
  <c r="J1812" i="23" s="1"/>
  <c r="B1812" i="23"/>
  <c r="N1811" i="23"/>
  <c r="M1811" i="23"/>
  <c r="L1811" i="23"/>
  <c r="I1811" i="23"/>
  <c r="J1811" i="23" s="1"/>
  <c r="B1811" i="23"/>
  <c r="N1810" i="23"/>
  <c r="M1810" i="23"/>
  <c r="L1810" i="23"/>
  <c r="I1810" i="23"/>
  <c r="J1810" i="23" s="1"/>
  <c r="B1810" i="23"/>
  <c r="N1809" i="23"/>
  <c r="M1809" i="23"/>
  <c r="L1809" i="23"/>
  <c r="I1809" i="23"/>
  <c r="J1809" i="23" s="1"/>
  <c r="B1809" i="23"/>
  <c r="N1808" i="23"/>
  <c r="M1808" i="23"/>
  <c r="L1808" i="23"/>
  <c r="I1808" i="23"/>
  <c r="J1808" i="23" s="1"/>
  <c r="B1808" i="23"/>
  <c r="N1807" i="23"/>
  <c r="M1807" i="23"/>
  <c r="L1807" i="23"/>
  <c r="I1807" i="23"/>
  <c r="J1807" i="23" s="1"/>
  <c r="B1807" i="23"/>
  <c r="N1806" i="23"/>
  <c r="M1806" i="23"/>
  <c r="L1806" i="23"/>
  <c r="I1806" i="23"/>
  <c r="J1806" i="23" s="1"/>
  <c r="B1806" i="23"/>
  <c r="N1805" i="23"/>
  <c r="M1805" i="23"/>
  <c r="L1805" i="23"/>
  <c r="I1805" i="23"/>
  <c r="J1805" i="23" s="1"/>
  <c r="B1805" i="23"/>
  <c r="N1804" i="23"/>
  <c r="M1804" i="23"/>
  <c r="L1804" i="23"/>
  <c r="I1804" i="23"/>
  <c r="J1804" i="23" s="1"/>
  <c r="B1804" i="23"/>
  <c r="N1803" i="23"/>
  <c r="M1803" i="23"/>
  <c r="L1803" i="23"/>
  <c r="I1803" i="23"/>
  <c r="J1803" i="23" s="1"/>
  <c r="B1803" i="23"/>
  <c r="N1802" i="23"/>
  <c r="M1802" i="23"/>
  <c r="L1802" i="23"/>
  <c r="I1802" i="23"/>
  <c r="J1802" i="23" s="1"/>
  <c r="B1802" i="23"/>
  <c r="N1801" i="23"/>
  <c r="M1801" i="23"/>
  <c r="L1801" i="23"/>
  <c r="I1801" i="23"/>
  <c r="J1801" i="23" s="1"/>
  <c r="B1801" i="23"/>
  <c r="N1800" i="23"/>
  <c r="M1800" i="23"/>
  <c r="L1800" i="23"/>
  <c r="I1800" i="23"/>
  <c r="J1800" i="23" s="1"/>
  <c r="B1800" i="23"/>
  <c r="N1799" i="23"/>
  <c r="M1799" i="23"/>
  <c r="L1799" i="23"/>
  <c r="I1799" i="23"/>
  <c r="J1799" i="23" s="1"/>
  <c r="B1799" i="23"/>
  <c r="N1798" i="23"/>
  <c r="M1798" i="23"/>
  <c r="L1798" i="23"/>
  <c r="I1798" i="23"/>
  <c r="J1798" i="23" s="1"/>
  <c r="B1798" i="23"/>
  <c r="N1797" i="23"/>
  <c r="M1797" i="23"/>
  <c r="L1797" i="23"/>
  <c r="I1797" i="23"/>
  <c r="J1797" i="23" s="1"/>
  <c r="B1797" i="23"/>
  <c r="N1796" i="23"/>
  <c r="M1796" i="23"/>
  <c r="L1796" i="23"/>
  <c r="I1796" i="23"/>
  <c r="J1796" i="23" s="1"/>
  <c r="B1796" i="23"/>
  <c r="N1795" i="23"/>
  <c r="M1795" i="23"/>
  <c r="L1795" i="23"/>
  <c r="I1795" i="23"/>
  <c r="J1795" i="23" s="1"/>
  <c r="B1795" i="23"/>
  <c r="N1794" i="23"/>
  <c r="M1794" i="23"/>
  <c r="L1794" i="23"/>
  <c r="I1794" i="23"/>
  <c r="J1794" i="23" s="1"/>
  <c r="B1794" i="23"/>
  <c r="N1793" i="23"/>
  <c r="M1793" i="23"/>
  <c r="L1793" i="23"/>
  <c r="I1793" i="23"/>
  <c r="J1793" i="23" s="1"/>
  <c r="B1793" i="23"/>
  <c r="N1792" i="23"/>
  <c r="M1792" i="23"/>
  <c r="L1792" i="23"/>
  <c r="I1792" i="23"/>
  <c r="J1792" i="23" s="1"/>
  <c r="B1792" i="23"/>
  <c r="N1791" i="23"/>
  <c r="M1791" i="23"/>
  <c r="L1791" i="23"/>
  <c r="I1791" i="23"/>
  <c r="J1791" i="23" s="1"/>
  <c r="B1791" i="23"/>
  <c r="N1790" i="23"/>
  <c r="M1790" i="23"/>
  <c r="L1790" i="23"/>
  <c r="I1790" i="23"/>
  <c r="J1790" i="23" s="1"/>
  <c r="B1790" i="23"/>
  <c r="N1789" i="23"/>
  <c r="M1789" i="23"/>
  <c r="L1789" i="23"/>
  <c r="I1789" i="23"/>
  <c r="J1789" i="23" s="1"/>
  <c r="B1789" i="23"/>
  <c r="N1788" i="23"/>
  <c r="M1788" i="23"/>
  <c r="L1788" i="23"/>
  <c r="I1788" i="23"/>
  <c r="J1788" i="23" s="1"/>
  <c r="B1788" i="23"/>
  <c r="N1787" i="23"/>
  <c r="M1787" i="23"/>
  <c r="L1787" i="23"/>
  <c r="I1787" i="23"/>
  <c r="J1787" i="23" s="1"/>
  <c r="B1787" i="23"/>
  <c r="N1786" i="23"/>
  <c r="M1786" i="23"/>
  <c r="L1786" i="23"/>
  <c r="I1786" i="23"/>
  <c r="J1786" i="23" s="1"/>
  <c r="B1786" i="23"/>
  <c r="N1785" i="23"/>
  <c r="M1785" i="23"/>
  <c r="L1785" i="23"/>
  <c r="I1785" i="23"/>
  <c r="J1785" i="23" s="1"/>
  <c r="B1785" i="23"/>
  <c r="N1784" i="23"/>
  <c r="M1784" i="23"/>
  <c r="L1784" i="23"/>
  <c r="I1784" i="23"/>
  <c r="J1784" i="23" s="1"/>
  <c r="B1784" i="23"/>
  <c r="N1783" i="23"/>
  <c r="M1783" i="23"/>
  <c r="L1783" i="23"/>
  <c r="I1783" i="23"/>
  <c r="J1783" i="23" s="1"/>
  <c r="B1783" i="23"/>
  <c r="N1782" i="23"/>
  <c r="M1782" i="23"/>
  <c r="L1782" i="23"/>
  <c r="I1782" i="23"/>
  <c r="J1782" i="23" s="1"/>
  <c r="B1782" i="23"/>
  <c r="N1781" i="23"/>
  <c r="M1781" i="23"/>
  <c r="L1781" i="23"/>
  <c r="I1781" i="23"/>
  <c r="J1781" i="23" s="1"/>
  <c r="B1781" i="23"/>
  <c r="N1780" i="23"/>
  <c r="M1780" i="23"/>
  <c r="L1780" i="23"/>
  <c r="I1780" i="23"/>
  <c r="J1780" i="23" s="1"/>
  <c r="B1780" i="23"/>
  <c r="N1779" i="23"/>
  <c r="M1779" i="23"/>
  <c r="L1779" i="23"/>
  <c r="I1779" i="23"/>
  <c r="J1779" i="23" s="1"/>
  <c r="B1779" i="23"/>
  <c r="N1778" i="23"/>
  <c r="M1778" i="23"/>
  <c r="L1778" i="23"/>
  <c r="I1778" i="23"/>
  <c r="J1778" i="23" s="1"/>
  <c r="B1778" i="23"/>
  <c r="N1777" i="23"/>
  <c r="M1777" i="23"/>
  <c r="L1777" i="23"/>
  <c r="I1777" i="23"/>
  <c r="J1777" i="23" s="1"/>
  <c r="B1777" i="23"/>
  <c r="N1776" i="23"/>
  <c r="M1776" i="23"/>
  <c r="L1776" i="23"/>
  <c r="I1776" i="23"/>
  <c r="J1776" i="23" s="1"/>
  <c r="B1776" i="23"/>
  <c r="N1775" i="23"/>
  <c r="M1775" i="23"/>
  <c r="L1775" i="23"/>
  <c r="I1775" i="23"/>
  <c r="J1775" i="23" s="1"/>
  <c r="B1775" i="23"/>
  <c r="N1774" i="23"/>
  <c r="M1774" i="23"/>
  <c r="L1774" i="23"/>
  <c r="I1774" i="23"/>
  <c r="J1774" i="23" s="1"/>
  <c r="B1774" i="23"/>
  <c r="N1773" i="23"/>
  <c r="M1773" i="23"/>
  <c r="L1773" i="23"/>
  <c r="I1773" i="23"/>
  <c r="J1773" i="23" s="1"/>
  <c r="B1773" i="23"/>
  <c r="N1772" i="23"/>
  <c r="M1772" i="23"/>
  <c r="L1772" i="23"/>
  <c r="I1772" i="23"/>
  <c r="J1772" i="23" s="1"/>
  <c r="B1772" i="23"/>
  <c r="N1771" i="23"/>
  <c r="M1771" i="23"/>
  <c r="L1771" i="23"/>
  <c r="I1771" i="23"/>
  <c r="J1771" i="23" s="1"/>
  <c r="B1771" i="23"/>
  <c r="N1770" i="23"/>
  <c r="M1770" i="23"/>
  <c r="L1770" i="23"/>
  <c r="I1770" i="23"/>
  <c r="J1770" i="23" s="1"/>
  <c r="B1770" i="23"/>
  <c r="N1769" i="23"/>
  <c r="M1769" i="23"/>
  <c r="L1769" i="23"/>
  <c r="I1769" i="23"/>
  <c r="J1769" i="23" s="1"/>
  <c r="B1769" i="23"/>
  <c r="N1768" i="23"/>
  <c r="M1768" i="23"/>
  <c r="L1768" i="23"/>
  <c r="I1768" i="23"/>
  <c r="J1768" i="23" s="1"/>
  <c r="B1768" i="23"/>
  <c r="N1767" i="23"/>
  <c r="M1767" i="23"/>
  <c r="L1767" i="23"/>
  <c r="I1767" i="23"/>
  <c r="J1767" i="23" s="1"/>
  <c r="B1767" i="23"/>
  <c r="N1766" i="23"/>
  <c r="M1766" i="23"/>
  <c r="L1766" i="23"/>
  <c r="I1766" i="23"/>
  <c r="J1766" i="23" s="1"/>
  <c r="B1766" i="23"/>
  <c r="N1765" i="23"/>
  <c r="M1765" i="23"/>
  <c r="L1765" i="23"/>
  <c r="I1765" i="23"/>
  <c r="J1765" i="23" s="1"/>
  <c r="B1765" i="23"/>
  <c r="N1764" i="23"/>
  <c r="M1764" i="23"/>
  <c r="L1764" i="23"/>
  <c r="I1764" i="23"/>
  <c r="J1764" i="23" s="1"/>
  <c r="B1764" i="23"/>
  <c r="N1763" i="23"/>
  <c r="M1763" i="23"/>
  <c r="L1763" i="23"/>
  <c r="I1763" i="23"/>
  <c r="J1763" i="23" s="1"/>
  <c r="B1763" i="23"/>
  <c r="N1762" i="23"/>
  <c r="M1762" i="23"/>
  <c r="L1762" i="23"/>
  <c r="I1762" i="23"/>
  <c r="J1762" i="23" s="1"/>
  <c r="B1762" i="23"/>
  <c r="N1761" i="23"/>
  <c r="M1761" i="23"/>
  <c r="L1761" i="23"/>
  <c r="I1761" i="23"/>
  <c r="J1761" i="23" s="1"/>
  <c r="B1761" i="23"/>
  <c r="N1760" i="23"/>
  <c r="M1760" i="23"/>
  <c r="L1760" i="23"/>
  <c r="I1760" i="23"/>
  <c r="J1760" i="23" s="1"/>
  <c r="B1760" i="23"/>
  <c r="N1759" i="23"/>
  <c r="M1759" i="23"/>
  <c r="L1759" i="23"/>
  <c r="I1759" i="23"/>
  <c r="J1759" i="23" s="1"/>
  <c r="B1759" i="23"/>
  <c r="N1758" i="23"/>
  <c r="M1758" i="23"/>
  <c r="L1758" i="23"/>
  <c r="I1758" i="23"/>
  <c r="J1758" i="23" s="1"/>
  <c r="B1758" i="23"/>
  <c r="N1757" i="23"/>
  <c r="M1757" i="23"/>
  <c r="L1757" i="23"/>
  <c r="I1757" i="23"/>
  <c r="J1757" i="23" s="1"/>
  <c r="B1757" i="23"/>
  <c r="N1756" i="23"/>
  <c r="M1756" i="23"/>
  <c r="L1756" i="23"/>
  <c r="I1756" i="23"/>
  <c r="J1756" i="23" s="1"/>
  <c r="B1756" i="23"/>
  <c r="N1755" i="23"/>
  <c r="M1755" i="23"/>
  <c r="L1755" i="23"/>
  <c r="I1755" i="23"/>
  <c r="J1755" i="23" s="1"/>
  <c r="B1755" i="23"/>
  <c r="N1754" i="23"/>
  <c r="M1754" i="23"/>
  <c r="L1754" i="23"/>
  <c r="I1754" i="23"/>
  <c r="J1754" i="23" s="1"/>
  <c r="B1754" i="23"/>
  <c r="N1753" i="23"/>
  <c r="M1753" i="23"/>
  <c r="L1753" i="23"/>
  <c r="I1753" i="23"/>
  <c r="J1753" i="23" s="1"/>
  <c r="B1753" i="23"/>
  <c r="N1752" i="23"/>
  <c r="M1752" i="23"/>
  <c r="L1752" i="23"/>
  <c r="I1752" i="23"/>
  <c r="J1752" i="23" s="1"/>
  <c r="B1752" i="23"/>
  <c r="N1751" i="23"/>
  <c r="M1751" i="23"/>
  <c r="L1751" i="23"/>
  <c r="I1751" i="23"/>
  <c r="J1751" i="23" s="1"/>
  <c r="B1751" i="23"/>
  <c r="N1750" i="23"/>
  <c r="M1750" i="23"/>
  <c r="L1750" i="23"/>
  <c r="I1750" i="23"/>
  <c r="J1750" i="23" s="1"/>
  <c r="B1750" i="23"/>
  <c r="N1749" i="23"/>
  <c r="M1749" i="23"/>
  <c r="L1749" i="23"/>
  <c r="I1749" i="23"/>
  <c r="J1749" i="23" s="1"/>
  <c r="B1749" i="23"/>
  <c r="N1748" i="23"/>
  <c r="M1748" i="23"/>
  <c r="L1748" i="23"/>
  <c r="I1748" i="23"/>
  <c r="J1748" i="23" s="1"/>
  <c r="B1748" i="23"/>
  <c r="N1747" i="23"/>
  <c r="M1747" i="23"/>
  <c r="L1747" i="23"/>
  <c r="I1747" i="23"/>
  <c r="J1747" i="23" s="1"/>
  <c r="B1747" i="23"/>
  <c r="N1746" i="23"/>
  <c r="M1746" i="23"/>
  <c r="L1746" i="23"/>
  <c r="I1746" i="23"/>
  <c r="J1746" i="23" s="1"/>
  <c r="B1746" i="23"/>
  <c r="N1745" i="23"/>
  <c r="M1745" i="23"/>
  <c r="L1745" i="23"/>
  <c r="I1745" i="23"/>
  <c r="J1745" i="23" s="1"/>
  <c r="B1745" i="23"/>
  <c r="N1744" i="23"/>
  <c r="M1744" i="23"/>
  <c r="L1744" i="23"/>
  <c r="I1744" i="23"/>
  <c r="J1744" i="23" s="1"/>
  <c r="B1744" i="23"/>
  <c r="N1743" i="23"/>
  <c r="M1743" i="23"/>
  <c r="L1743" i="23"/>
  <c r="I1743" i="23"/>
  <c r="J1743" i="23" s="1"/>
  <c r="B1743" i="23"/>
  <c r="N1742" i="23"/>
  <c r="M1742" i="23"/>
  <c r="L1742" i="23"/>
  <c r="I1742" i="23"/>
  <c r="J1742" i="23" s="1"/>
  <c r="B1742" i="23"/>
  <c r="N1741" i="23"/>
  <c r="M1741" i="23"/>
  <c r="L1741" i="23"/>
  <c r="I1741" i="23"/>
  <c r="J1741" i="23" s="1"/>
  <c r="B1741" i="23"/>
  <c r="N1740" i="23"/>
  <c r="M1740" i="23"/>
  <c r="L1740" i="23"/>
  <c r="I1740" i="23"/>
  <c r="J1740" i="23" s="1"/>
  <c r="B1740" i="23"/>
  <c r="N1739" i="23"/>
  <c r="M1739" i="23"/>
  <c r="L1739" i="23"/>
  <c r="I1739" i="23"/>
  <c r="J1739" i="23" s="1"/>
  <c r="B1739" i="23"/>
  <c r="N1738" i="23"/>
  <c r="M1738" i="23"/>
  <c r="L1738" i="23"/>
  <c r="I1738" i="23"/>
  <c r="J1738" i="23" s="1"/>
  <c r="B1738" i="23"/>
  <c r="N1737" i="23"/>
  <c r="M1737" i="23"/>
  <c r="L1737" i="23"/>
  <c r="I1737" i="23"/>
  <c r="J1737" i="23" s="1"/>
  <c r="B1737" i="23"/>
  <c r="N1736" i="23"/>
  <c r="M1736" i="23"/>
  <c r="L1736" i="23"/>
  <c r="I1736" i="23"/>
  <c r="J1736" i="23" s="1"/>
  <c r="B1736" i="23"/>
  <c r="N1735" i="23"/>
  <c r="M1735" i="23"/>
  <c r="L1735" i="23"/>
  <c r="I1735" i="23"/>
  <c r="J1735" i="23" s="1"/>
  <c r="B1735" i="23"/>
  <c r="N1734" i="23"/>
  <c r="M1734" i="23"/>
  <c r="L1734" i="23"/>
  <c r="I1734" i="23"/>
  <c r="J1734" i="23" s="1"/>
  <c r="B1734" i="23"/>
  <c r="N1733" i="23"/>
  <c r="M1733" i="23"/>
  <c r="L1733" i="23"/>
  <c r="I1733" i="23"/>
  <c r="J1733" i="23" s="1"/>
  <c r="B1733" i="23"/>
  <c r="N1732" i="23"/>
  <c r="M1732" i="23"/>
  <c r="L1732" i="23"/>
  <c r="I1732" i="23"/>
  <c r="J1732" i="23" s="1"/>
  <c r="B1732" i="23"/>
  <c r="N1731" i="23"/>
  <c r="M1731" i="23"/>
  <c r="L1731" i="23"/>
  <c r="I1731" i="23"/>
  <c r="J1731" i="23" s="1"/>
  <c r="B1731" i="23"/>
  <c r="N1730" i="23"/>
  <c r="M1730" i="23"/>
  <c r="L1730" i="23"/>
  <c r="I1730" i="23"/>
  <c r="J1730" i="23" s="1"/>
  <c r="B1730" i="23"/>
  <c r="N1729" i="23"/>
  <c r="M1729" i="23"/>
  <c r="L1729" i="23"/>
  <c r="I1729" i="23"/>
  <c r="J1729" i="23" s="1"/>
  <c r="B1729" i="23"/>
  <c r="N1728" i="23"/>
  <c r="M1728" i="23"/>
  <c r="L1728" i="23"/>
  <c r="I1728" i="23"/>
  <c r="J1728" i="23" s="1"/>
  <c r="B1728" i="23"/>
  <c r="N1727" i="23"/>
  <c r="M1727" i="23"/>
  <c r="L1727" i="23"/>
  <c r="I1727" i="23"/>
  <c r="J1727" i="23" s="1"/>
  <c r="B1727" i="23"/>
  <c r="N1726" i="23"/>
  <c r="M1726" i="23"/>
  <c r="L1726" i="23"/>
  <c r="I1726" i="23"/>
  <c r="J1726" i="23" s="1"/>
  <c r="B1726" i="23"/>
  <c r="N1725" i="23"/>
  <c r="M1725" i="23"/>
  <c r="L1725" i="23"/>
  <c r="I1725" i="23"/>
  <c r="J1725" i="23" s="1"/>
  <c r="B1725" i="23"/>
  <c r="N1724" i="23"/>
  <c r="M1724" i="23"/>
  <c r="L1724" i="23"/>
  <c r="I1724" i="23"/>
  <c r="J1724" i="23" s="1"/>
  <c r="B1724" i="23"/>
  <c r="N1723" i="23"/>
  <c r="M1723" i="23"/>
  <c r="L1723" i="23"/>
  <c r="I1723" i="23"/>
  <c r="J1723" i="23" s="1"/>
  <c r="B1723" i="23"/>
  <c r="N1722" i="23"/>
  <c r="M1722" i="23"/>
  <c r="L1722" i="23"/>
  <c r="I1722" i="23"/>
  <c r="J1722" i="23" s="1"/>
  <c r="B1722" i="23"/>
  <c r="N1721" i="23"/>
  <c r="M1721" i="23"/>
  <c r="L1721" i="23"/>
  <c r="I1721" i="23"/>
  <c r="J1721" i="23" s="1"/>
  <c r="B1721" i="23"/>
  <c r="N1720" i="23"/>
  <c r="M1720" i="23"/>
  <c r="L1720" i="23"/>
  <c r="I1720" i="23"/>
  <c r="J1720" i="23" s="1"/>
  <c r="B1720" i="23"/>
  <c r="N1719" i="23"/>
  <c r="M1719" i="23"/>
  <c r="L1719" i="23"/>
  <c r="I1719" i="23"/>
  <c r="J1719" i="23" s="1"/>
  <c r="B1719" i="23"/>
  <c r="N1718" i="23"/>
  <c r="M1718" i="23"/>
  <c r="L1718" i="23"/>
  <c r="I1718" i="23"/>
  <c r="J1718" i="23" s="1"/>
  <c r="B1718" i="23"/>
  <c r="N1717" i="23"/>
  <c r="M1717" i="23"/>
  <c r="L1717" i="23"/>
  <c r="I1717" i="23"/>
  <c r="J1717" i="23" s="1"/>
  <c r="B1717" i="23"/>
  <c r="N1716" i="23"/>
  <c r="M1716" i="23"/>
  <c r="L1716" i="23"/>
  <c r="I1716" i="23"/>
  <c r="J1716" i="23" s="1"/>
  <c r="B1716" i="23"/>
  <c r="N1715" i="23"/>
  <c r="M1715" i="23"/>
  <c r="L1715" i="23"/>
  <c r="I1715" i="23"/>
  <c r="J1715" i="23" s="1"/>
  <c r="B1715" i="23"/>
  <c r="N1714" i="23"/>
  <c r="M1714" i="23"/>
  <c r="L1714" i="23"/>
  <c r="I1714" i="23"/>
  <c r="J1714" i="23" s="1"/>
  <c r="B1714" i="23"/>
  <c r="N1713" i="23"/>
  <c r="M1713" i="23"/>
  <c r="L1713" i="23"/>
  <c r="I1713" i="23"/>
  <c r="J1713" i="23" s="1"/>
  <c r="B1713" i="23"/>
  <c r="N1712" i="23"/>
  <c r="M1712" i="23"/>
  <c r="L1712" i="23"/>
  <c r="I1712" i="23"/>
  <c r="J1712" i="23" s="1"/>
  <c r="B1712" i="23"/>
  <c r="N1711" i="23"/>
  <c r="M1711" i="23"/>
  <c r="L1711" i="23"/>
  <c r="I1711" i="23"/>
  <c r="J1711" i="23" s="1"/>
  <c r="B1711" i="23"/>
  <c r="N1710" i="23"/>
  <c r="M1710" i="23"/>
  <c r="L1710" i="23"/>
  <c r="I1710" i="23"/>
  <c r="J1710" i="23" s="1"/>
  <c r="B1710" i="23"/>
  <c r="N1709" i="23"/>
  <c r="M1709" i="23"/>
  <c r="L1709" i="23"/>
  <c r="I1709" i="23"/>
  <c r="J1709" i="23" s="1"/>
  <c r="B1709" i="23"/>
  <c r="N1708" i="23"/>
  <c r="M1708" i="23"/>
  <c r="L1708" i="23"/>
  <c r="I1708" i="23"/>
  <c r="J1708" i="23" s="1"/>
  <c r="B1708" i="23"/>
  <c r="N1707" i="23"/>
  <c r="M1707" i="23"/>
  <c r="L1707" i="23"/>
  <c r="I1707" i="23"/>
  <c r="J1707" i="23" s="1"/>
  <c r="B1707" i="23"/>
  <c r="N1706" i="23"/>
  <c r="M1706" i="23"/>
  <c r="L1706" i="23"/>
  <c r="I1706" i="23"/>
  <c r="J1706" i="23" s="1"/>
  <c r="B1706" i="23"/>
  <c r="N1705" i="23"/>
  <c r="M1705" i="23"/>
  <c r="L1705" i="23"/>
  <c r="I1705" i="23"/>
  <c r="J1705" i="23" s="1"/>
  <c r="B1705" i="23"/>
  <c r="N1704" i="23"/>
  <c r="M1704" i="23"/>
  <c r="L1704" i="23"/>
  <c r="I1704" i="23"/>
  <c r="J1704" i="23" s="1"/>
  <c r="B1704" i="23"/>
  <c r="N1703" i="23"/>
  <c r="M1703" i="23"/>
  <c r="L1703" i="23"/>
  <c r="I1703" i="23"/>
  <c r="J1703" i="23" s="1"/>
  <c r="B1703" i="23"/>
  <c r="N1702" i="23"/>
  <c r="M1702" i="23"/>
  <c r="L1702" i="23"/>
  <c r="I1702" i="23"/>
  <c r="J1702" i="23" s="1"/>
  <c r="B1702" i="23"/>
  <c r="N1701" i="23"/>
  <c r="M1701" i="23"/>
  <c r="L1701" i="23"/>
  <c r="I1701" i="23"/>
  <c r="J1701" i="23" s="1"/>
  <c r="B1701" i="23"/>
  <c r="N1700" i="23"/>
  <c r="M1700" i="23"/>
  <c r="L1700" i="23"/>
  <c r="I1700" i="23"/>
  <c r="J1700" i="23" s="1"/>
  <c r="B1700" i="23"/>
  <c r="N1699" i="23"/>
  <c r="M1699" i="23"/>
  <c r="L1699" i="23"/>
  <c r="I1699" i="23"/>
  <c r="J1699" i="23" s="1"/>
  <c r="B1699" i="23"/>
  <c r="N1698" i="23"/>
  <c r="M1698" i="23"/>
  <c r="L1698" i="23"/>
  <c r="I1698" i="23"/>
  <c r="J1698" i="23" s="1"/>
  <c r="B1698" i="23"/>
  <c r="N1697" i="23"/>
  <c r="M1697" i="23"/>
  <c r="L1697" i="23"/>
  <c r="I1697" i="23"/>
  <c r="J1697" i="23" s="1"/>
  <c r="B1697" i="23"/>
  <c r="N1696" i="23"/>
  <c r="M1696" i="23"/>
  <c r="L1696" i="23"/>
  <c r="I1696" i="23"/>
  <c r="J1696" i="23" s="1"/>
  <c r="B1696" i="23"/>
  <c r="N1695" i="23"/>
  <c r="M1695" i="23"/>
  <c r="L1695" i="23"/>
  <c r="I1695" i="23"/>
  <c r="J1695" i="23" s="1"/>
  <c r="B1695" i="23"/>
  <c r="N1694" i="23"/>
  <c r="M1694" i="23"/>
  <c r="L1694" i="23"/>
  <c r="I1694" i="23"/>
  <c r="J1694" i="23" s="1"/>
  <c r="B1694" i="23"/>
  <c r="N1693" i="23"/>
  <c r="M1693" i="23"/>
  <c r="L1693" i="23"/>
  <c r="I1693" i="23"/>
  <c r="J1693" i="23" s="1"/>
  <c r="B1693" i="23"/>
  <c r="N1692" i="23"/>
  <c r="M1692" i="23"/>
  <c r="L1692" i="23"/>
  <c r="I1692" i="23"/>
  <c r="J1692" i="23" s="1"/>
  <c r="B1692" i="23"/>
  <c r="N1691" i="23"/>
  <c r="M1691" i="23"/>
  <c r="L1691" i="23"/>
  <c r="I1691" i="23"/>
  <c r="J1691" i="23" s="1"/>
  <c r="B1691" i="23"/>
  <c r="N1690" i="23"/>
  <c r="M1690" i="23"/>
  <c r="L1690" i="23"/>
  <c r="I1690" i="23"/>
  <c r="J1690" i="23" s="1"/>
  <c r="B1690" i="23"/>
  <c r="N1689" i="23"/>
  <c r="M1689" i="23"/>
  <c r="L1689" i="23"/>
  <c r="I1689" i="23"/>
  <c r="J1689" i="23" s="1"/>
  <c r="B1689" i="23"/>
  <c r="N1688" i="23"/>
  <c r="M1688" i="23"/>
  <c r="L1688" i="23"/>
  <c r="I1688" i="23"/>
  <c r="J1688" i="23" s="1"/>
  <c r="B1688" i="23"/>
  <c r="N1687" i="23"/>
  <c r="M1687" i="23"/>
  <c r="L1687" i="23"/>
  <c r="I1687" i="23"/>
  <c r="J1687" i="23" s="1"/>
  <c r="B1687" i="23"/>
  <c r="N1686" i="23"/>
  <c r="M1686" i="23"/>
  <c r="L1686" i="23"/>
  <c r="I1686" i="23"/>
  <c r="J1686" i="23" s="1"/>
  <c r="B1686" i="23"/>
  <c r="N1685" i="23"/>
  <c r="M1685" i="23"/>
  <c r="L1685" i="23"/>
  <c r="I1685" i="23"/>
  <c r="J1685" i="23" s="1"/>
  <c r="B1685" i="23"/>
  <c r="N1684" i="23"/>
  <c r="M1684" i="23"/>
  <c r="L1684" i="23"/>
  <c r="I1684" i="23"/>
  <c r="J1684" i="23" s="1"/>
  <c r="B1684" i="23"/>
  <c r="N1683" i="23"/>
  <c r="M1683" i="23"/>
  <c r="L1683" i="23"/>
  <c r="I1683" i="23"/>
  <c r="J1683" i="23" s="1"/>
  <c r="B1683" i="23"/>
  <c r="N1682" i="23"/>
  <c r="M1682" i="23"/>
  <c r="L1682" i="23"/>
  <c r="I1682" i="23"/>
  <c r="J1682" i="23" s="1"/>
  <c r="B1682" i="23"/>
  <c r="N1681" i="23"/>
  <c r="M1681" i="23"/>
  <c r="L1681" i="23"/>
  <c r="I1681" i="23"/>
  <c r="J1681" i="23" s="1"/>
  <c r="B1681" i="23"/>
  <c r="N1680" i="23"/>
  <c r="M1680" i="23"/>
  <c r="L1680" i="23"/>
  <c r="I1680" i="23"/>
  <c r="J1680" i="23" s="1"/>
  <c r="B1680" i="23"/>
  <c r="N1679" i="23"/>
  <c r="M1679" i="23"/>
  <c r="L1679" i="23"/>
  <c r="I1679" i="23"/>
  <c r="J1679" i="23" s="1"/>
  <c r="B1679" i="23"/>
  <c r="N1678" i="23"/>
  <c r="M1678" i="23"/>
  <c r="L1678" i="23"/>
  <c r="I1678" i="23"/>
  <c r="J1678" i="23" s="1"/>
  <c r="B1678" i="23"/>
  <c r="N1677" i="23"/>
  <c r="M1677" i="23"/>
  <c r="L1677" i="23"/>
  <c r="I1677" i="23"/>
  <c r="J1677" i="23" s="1"/>
  <c r="B1677" i="23"/>
  <c r="N1676" i="23"/>
  <c r="M1676" i="23"/>
  <c r="L1676" i="23"/>
  <c r="I1676" i="23"/>
  <c r="J1676" i="23" s="1"/>
  <c r="B1676" i="23"/>
  <c r="N1675" i="23"/>
  <c r="M1675" i="23"/>
  <c r="L1675" i="23"/>
  <c r="I1675" i="23"/>
  <c r="J1675" i="23" s="1"/>
  <c r="B1675" i="23"/>
  <c r="N1674" i="23"/>
  <c r="M1674" i="23"/>
  <c r="L1674" i="23"/>
  <c r="I1674" i="23"/>
  <c r="J1674" i="23" s="1"/>
  <c r="B1674" i="23"/>
  <c r="N1673" i="23"/>
  <c r="M1673" i="23"/>
  <c r="L1673" i="23"/>
  <c r="I1673" i="23"/>
  <c r="J1673" i="23" s="1"/>
  <c r="B1673" i="23"/>
  <c r="N1672" i="23"/>
  <c r="M1672" i="23"/>
  <c r="L1672" i="23"/>
  <c r="I1672" i="23"/>
  <c r="J1672" i="23" s="1"/>
  <c r="B1672" i="23"/>
  <c r="N1671" i="23"/>
  <c r="M1671" i="23"/>
  <c r="L1671" i="23"/>
  <c r="I1671" i="23"/>
  <c r="J1671" i="23" s="1"/>
  <c r="B1671" i="23"/>
  <c r="N1670" i="23"/>
  <c r="M1670" i="23"/>
  <c r="L1670" i="23"/>
  <c r="I1670" i="23"/>
  <c r="J1670" i="23" s="1"/>
  <c r="B1670" i="23"/>
  <c r="N1669" i="23"/>
  <c r="M1669" i="23"/>
  <c r="L1669" i="23"/>
  <c r="I1669" i="23"/>
  <c r="J1669" i="23" s="1"/>
  <c r="B1669" i="23"/>
  <c r="N1668" i="23"/>
  <c r="M1668" i="23"/>
  <c r="L1668" i="23"/>
  <c r="I1668" i="23"/>
  <c r="J1668" i="23" s="1"/>
  <c r="B1668" i="23"/>
  <c r="N1667" i="23"/>
  <c r="M1667" i="23"/>
  <c r="L1667" i="23"/>
  <c r="I1667" i="23"/>
  <c r="J1667" i="23" s="1"/>
  <c r="B1667" i="23"/>
  <c r="N1666" i="23"/>
  <c r="M1666" i="23"/>
  <c r="L1666" i="23"/>
  <c r="I1666" i="23"/>
  <c r="J1666" i="23" s="1"/>
  <c r="B1666" i="23"/>
  <c r="N1665" i="23"/>
  <c r="M1665" i="23"/>
  <c r="L1665" i="23"/>
  <c r="I1665" i="23"/>
  <c r="J1665" i="23" s="1"/>
  <c r="B1665" i="23"/>
  <c r="N1664" i="23"/>
  <c r="M1664" i="23"/>
  <c r="L1664" i="23"/>
  <c r="I1664" i="23"/>
  <c r="J1664" i="23" s="1"/>
  <c r="B1664" i="23"/>
  <c r="N1663" i="23"/>
  <c r="M1663" i="23"/>
  <c r="L1663" i="23"/>
  <c r="I1663" i="23"/>
  <c r="J1663" i="23" s="1"/>
  <c r="B1663" i="23"/>
  <c r="N1662" i="23"/>
  <c r="M1662" i="23"/>
  <c r="L1662" i="23"/>
  <c r="I1662" i="23"/>
  <c r="J1662" i="23" s="1"/>
  <c r="B1662" i="23"/>
  <c r="N1661" i="23"/>
  <c r="M1661" i="23"/>
  <c r="L1661" i="23"/>
  <c r="I1661" i="23"/>
  <c r="J1661" i="23" s="1"/>
  <c r="B1661" i="23"/>
  <c r="N1660" i="23"/>
  <c r="M1660" i="23"/>
  <c r="L1660" i="23"/>
  <c r="I1660" i="23"/>
  <c r="J1660" i="23" s="1"/>
  <c r="B1660" i="23"/>
  <c r="N1659" i="23"/>
  <c r="M1659" i="23"/>
  <c r="L1659" i="23"/>
  <c r="I1659" i="23"/>
  <c r="J1659" i="23" s="1"/>
  <c r="B1659" i="23"/>
  <c r="N1658" i="23"/>
  <c r="M1658" i="23"/>
  <c r="L1658" i="23"/>
  <c r="I1658" i="23"/>
  <c r="J1658" i="23" s="1"/>
  <c r="B1658" i="23"/>
  <c r="N1657" i="23"/>
  <c r="M1657" i="23"/>
  <c r="L1657" i="23"/>
  <c r="I1657" i="23"/>
  <c r="J1657" i="23" s="1"/>
  <c r="B1657" i="23"/>
  <c r="N1656" i="23"/>
  <c r="M1656" i="23"/>
  <c r="L1656" i="23"/>
  <c r="I1656" i="23"/>
  <c r="J1656" i="23" s="1"/>
  <c r="B1656" i="23"/>
  <c r="N1655" i="23"/>
  <c r="M1655" i="23"/>
  <c r="L1655" i="23"/>
  <c r="I1655" i="23"/>
  <c r="J1655" i="23" s="1"/>
  <c r="B1655" i="23"/>
  <c r="N1654" i="23"/>
  <c r="M1654" i="23"/>
  <c r="L1654" i="23"/>
  <c r="I1654" i="23"/>
  <c r="J1654" i="23" s="1"/>
  <c r="B1654" i="23"/>
  <c r="N1653" i="23"/>
  <c r="M1653" i="23"/>
  <c r="L1653" i="23"/>
  <c r="I1653" i="23"/>
  <c r="J1653" i="23" s="1"/>
  <c r="B1653" i="23"/>
  <c r="N1652" i="23"/>
  <c r="M1652" i="23"/>
  <c r="L1652" i="23"/>
  <c r="I1652" i="23"/>
  <c r="J1652" i="23" s="1"/>
  <c r="B1652" i="23"/>
  <c r="N1651" i="23"/>
  <c r="M1651" i="23"/>
  <c r="L1651" i="23"/>
  <c r="I1651" i="23"/>
  <c r="J1651" i="23" s="1"/>
  <c r="B1651" i="23"/>
  <c r="N1650" i="23"/>
  <c r="M1650" i="23"/>
  <c r="L1650" i="23"/>
  <c r="I1650" i="23"/>
  <c r="J1650" i="23" s="1"/>
  <c r="B1650" i="23"/>
  <c r="N1649" i="23"/>
  <c r="M1649" i="23"/>
  <c r="L1649" i="23"/>
  <c r="I1649" i="23"/>
  <c r="J1649" i="23" s="1"/>
  <c r="B1649" i="23"/>
  <c r="N1648" i="23"/>
  <c r="M1648" i="23"/>
  <c r="L1648" i="23"/>
  <c r="I1648" i="23"/>
  <c r="J1648" i="23" s="1"/>
  <c r="B1648" i="23"/>
  <c r="N1647" i="23"/>
  <c r="M1647" i="23"/>
  <c r="L1647" i="23"/>
  <c r="I1647" i="23"/>
  <c r="J1647" i="23" s="1"/>
  <c r="B1647" i="23"/>
  <c r="N1646" i="23"/>
  <c r="M1646" i="23"/>
  <c r="L1646" i="23"/>
  <c r="I1646" i="23"/>
  <c r="J1646" i="23" s="1"/>
  <c r="B1646" i="23"/>
  <c r="N1645" i="23"/>
  <c r="M1645" i="23"/>
  <c r="L1645" i="23"/>
  <c r="I1645" i="23"/>
  <c r="J1645" i="23" s="1"/>
  <c r="B1645" i="23"/>
  <c r="N1644" i="23"/>
  <c r="M1644" i="23"/>
  <c r="L1644" i="23"/>
  <c r="I1644" i="23"/>
  <c r="J1644" i="23" s="1"/>
  <c r="B1644" i="23"/>
  <c r="N1643" i="23"/>
  <c r="M1643" i="23"/>
  <c r="L1643" i="23"/>
  <c r="I1643" i="23"/>
  <c r="J1643" i="23" s="1"/>
  <c r="B1643" i="23"/>
  <c r="N1642" i="23"/>
  <c r="M1642" i="23"/>
  <c r="L1642" i="23"/>
  <c r="I1642" i="23"/>
  <c r="J1642" i="23" s="1"/>
  <c r="B1642" i="23"/>
  <c r="N1641" i="23"/>
  <c r="M1641" i="23"/>
  <c r="L1641" i="23"/>
  <c r="I1641" i="23"/>
  <c r="J1641" i="23" s="1"/>
  <c r="B1641" i="23"/>
  <c r="N1640" i="23"/>
  <c r="M1640" i="23"/>
  <c r="L1640" i="23"/>
  <c r="I1640" i="23"/>
  <c r="J1640" i="23" s="1"/>
  <c r="B1640" i="23"/>
  <c r="N1639" i="23"/>
  <c r="M1639" i="23"/>
  <c r="L1639" i="23"/>
  <c r="I1639" i="23"/>
  <c r="J1639" i="23" s="1"/>
  <c r="B1639" i="23"/>
  <c r="N1638" i="23"/>
  <c r="M1638" i="23"/>
  <c r="L1638" i="23"/>
  <c r="I1638" i="23"/>
  <c r="J1638" i="23" s="1"/>
  <c r="B1638" i="23"/>
  <c r="N1637" i="23"/>
  <c r="M1637" i="23"/>
  <c r="L1637" i="23"/>
  <c r="I1637" i="23"/>
  <c r="J1637" i="23" s="1"/>
  <c r="B1637" i="23"/>
  <c r="N1636" i="23"/>
  <c r="M1636" i="23"/>
  <c r="L1636" i="23"/>
  <c r="I1636" i="23"/>
  <c r="J1636" i="23" s="1"/>
  <c r="B1636" i="23"/>
  <c r="N1635" i="23"/>
  <c r="M1635" i="23"/>
  <c r="L1635" i="23"/>
  <c r="I1635" i="23"/>
  <c r="J1635" i="23" s="1"/>
  <c r="B1635" i="23"/>
  <c r="N1634" i="23"/>
  <c r="M1634" i="23"/>
  <c r="L1634" i="23"/>
  <c r="I1634" i="23"/>
  <c r="J1634" i="23" s="1"/>
  <c r="B1634" i="23"/>
  <c r="N1633" i="23"/>
  <c r="M1633" i="23"/>
  <c r="L1633" i="23"/>
  <c r="I1633" i="23"/>
  <c r="J1633" i="23" s="1"/>
  <c r="B1633" i="23"/>
  <c r="N1632" i="23"/>
  <c r="M1632" i="23"/>
  <c r="L1632" i="23"/>
  <c r="I1632" i="23"/>
  <c r="J1632" i="23" s="1"/>
  <c r="B1632" i="23"/>
  <c r="N1631" i="23"/>
  <c r="M1631" i="23"/>
  <c r="L1631" i="23"/>
  <c r="I1631" i="23"/>
  <c r="J1631" i="23" s="1"/>
  <c r="B1631" i="23"/>
  <c r="N1630" i="23"/>
  <c r="M1630" i="23"/>
  <c r="L1630" i="23"/>
  <c r="I1630" i="23"/>
  <c r="J1630" i="23" s="1"/>
  <c r="B1630" i="23"/>
  <c r="N1629" i="23"/>
  <c r="M1629" i="23"/>
  <c r="L1629" i="23"/>
  <c r="I1629" i="23"/>
  <c r="J1629" i="23" s="1"/>
  <c r="B1629" i="23"/>
  <c r="N1628" i="23"/>
  <c r="M1628" i="23"/>
  <c r="L1628" i="23"/>
  <c r="I1628" i="23"/>
  <c r="J1628" i="23" s="1"/>
  <c r="B1628" i="23"/>
  <c r="N1627" i="23"/>
  <c r="M1627" i="23"/>
  <c r="L1627" i="23"/>
  <c r="I1627" i="23"/>
  <c r="J1627" i="23" s="1"/>
  <c r="B1627" i="23"/>
  <c r="N1626" i="23"/>
  <c r="M1626" i="23"/>
  <c r="L1626" i="23"/>
  <c r="I1626" i="23"/>
  <c r="J1626" i="23" s="1"/>
  <c r="B1626" i="23"/>
  <c r="N1625" i="23"/>
  <c r="M1625" i="23"/>
  <c r="L1625" i="23"/>
  <c r="I1625" i="23"/>
  <c r="J1625" i="23" s="1"/>
  <c r="B1625" i="23"/>
  <c r="N1624" i="23"/>
  <c r="M1624" i="23"/>
  <c r="L1624" i="23"/>
  <c r="I1624" i="23"/>
  <c r="J1624" i="23" s="1"/>
  <c r="B1624" i="23"/>
  <c r="N1623" i="23"/>
  <c r="M1623" i="23"/>
  <c r="L1623" i="23"/>
  <c r="I1623" i="23"/>
  <c r="J1623" i="23" s="1"/>
  <c r="B1623" i="23"/>
  <c r="N1622" i="23"/>
  <c r="M1622" i="23"/>
  <c r="L1622" i="23"/>
  <c r="I1622" i="23"/>
  <c r="J1622" i="23" s="1"/>
  <c r="B1622" i="23"/>
  <c r="N1621" i="23"/>
  <c r="M1621" i="23"/>
  <c r="L1621" i="23"/>
  <c r="I1621" i="23"/>
  <c r="J1621" i="23" s="1"/>
  <c r="B1621" i="23"/>
  <c r="N1620" i="23"/>
  <c r="M1620" i="23"/>
  <c r="L1620" i="23"/>
  <c r="I1620" i="23"/>
  <c r="J1620" i="23" s="1"/>
  <c r="B1620" i="23"/>
  <c r="N1619" i="23"/>
  <c r="M1619" i="23"/>
  <c r="L1619" i="23"/>
  <c r="I1619" i="23"/>
  <c r="J1619" i="23" s="1"/>
  <c r="B1619" i="23"/>
  <c r="N1618" i="23"/>
  <c r="M1618" i="23"/>
  <c r="L1618" i="23"/>
  <c r="I1618" i="23"/>
  <c r="J1618" i="23" s="1"/>
  <c r="B1618" i="23"/>
  <c r="N1617" i="23"/>
  <c r="M1617" i="23"/>
  <c r="L1617" i="23"/>
  <c r="I1617" i="23"/>
  <c r="J1617" i="23" s="1"/>
  <c r="B1617" i="23"/>
  <c r="N1616" i="23"/>
  <c r="M1616" i="23"/>
  <c r="L1616" i="23"/>
  <c r="I1616" i="23"/>
  <c r="J1616" i="23" s="1"/>
  <c r="B1616" i="23"/>
  <c r="N1615" i="23"/>
  <c r="M1615" i="23"/>
  <c r="L1615" i="23"/>
  <c r="I1615" i="23"/>
  <c r="J1615" i="23" s="1"/>
  <c r="B1615" i="23"/>
  <c r="N1614" i="23"/>
  <c r="M1614" i="23"/>
  <c r="L1614" i="23"/>
  <c r="I1614" i="23"/>
  <c r="J1614" i="23" s="1"/>
  <c r="B1614" i="23"/>
  <c r="N1613" i="23"/>
  <c r="M1613" i="23"/>
  <c r="L1613" i="23"/>
  <c r="I1613" i="23"/>
  <c r="J1613" i="23" s="1"/>
  <c r="B1613" i="23"/>
  <c r="N1612" i="23"/>
  <c r="M1612" i="23"/>
  <c r="L1612" i="23"/>
  <c r="I1612" i="23"/>
  <c r="J1612" i="23" s="1"/>
  <c r="B1612" i="23"/>
  <c r="N1611" i="23"/>
  <c r="M1611" i="23"/>
  <c r="L1611" i="23"/>
  <c r="I1611" i="23"/>
  <c r="J1611" i="23" s="1"/>
  <c r="B1611" i="23"/>
  <c r="N1610" i="23"/>
  <c r="M1610" i="23"/>
  <c r="L1610" i="23"/>
  <c r="I1610" i="23"/>
  <c r="J1610" i="23" s="1"/>
  <c r="B1610" i="23"/>
  <c r="N1609" i="23"/>
  <c r="M1609" i="23"/>
  <c r="L1609" i="23"/>
  <c r="I1609" i="23"/>
  <c r="J1609" i="23" s="1"/>
  <c r="B1609" i="23"/>
  <c r="N1608" i="23"/>
  <c r="M1608" i="23"/>
  <c r="L1608" i="23"/>
  <c r="I1608" i="23"/>
  <c r="J1608" i="23" s="1"/>
  <c r="B1608" i="23"/>
  <c r="N1607" i="23"/>
  <c r="M1607" i="23"/>
  <c r="L1607" i="23"/>
  <c r="I1607" i="23"/>
  <c r="J1607" i="23" s="1"/>
  <c r="B1607" i="23"/>
  <c r="N1606" i="23"/>
  <c r="M1606" i="23"/>
  <c r="L1606" i="23"/>
  <c r="I1606" i="23"/>
  <c r="J1606" i="23" s="1"/>
  <c r="B1606" i="23"/>
  <c r="N1605" i="23"/>
  <c r="M1605" i="23"/>
  <c r="L1605" i="23"/>
  <c r="I1605" i="23"/>
  <c r="J1605" i="23" s="1"/>
  <c r="B1605" i="23"/>
  <c r="N1604" i="23"/>
  <c r="M1604" i="23"/>
  <c r="L1604" i="23"/>
  <c r="I1604" i="23"/>
  <c r="J1604" i="23" s="1"/>
  <c r="B1604" i="23"/>
  <c r="N1603" i="23"/>
  <c r="M1603" i="23"/>
  <c r="L1603" i="23"/>
  <c r="I1603" i="23"/>
  <c r="J1603" i="23" s="1"/>
  <c r="B1603" i="23"/>
  <c r="N1602" i="23"/>
  <c r="M1602" i="23"/>
  <c r="L1602" i="23"/>
  <c r="I1602" i="23"/>
  <c r="J1602" i="23" s="1"/>
  <c r="B1602" i="23"/>
  <c r="N1601" i="23"/>
  <c r="M1601" i="23"/>
  <c r="L1601" i="23"/>
  <c r="I1601" i="23"/>
  <c r="J1601" i="23" s="1"/>
  <c r="B1601" i="23"/>
  <c r="N1600" i="23"/>
  <c r="M1600" i="23"/>
  <c r="L1600" i="23"/>
  <c r="I1600" i="23"/>
  <c r="J1600" i="23" s="1"/>
  <c r="B1600" i="23"/>
  <c r="N1599" i="23"/>
  <c r="M1599" i="23"/>
  <c r="L1599" i="23"/>
  <c r="I1599" i="23"/>
  <c r="J1599" i="23" s="1"/>
  <c r="B1599" i="23"/>
  <c r="N1598" i="23"/>
  <c r="M1598" i="23"/>
  <c r="L1598" i="23"/>
  <c r="I1598" i="23"/>
  <c r="J1598" i="23" s="1"/>
  <c r="B1598" i="23"/>
  <c r="N1597" i="23"/>
  <c r="M1597" i="23"/>
  <c r="L1597" i="23"/>
  <c r="I1597" i="23"/>
  <c r="J1597" i="23" s="1"/>
  <c r="B1597" i="23"/>
  <c r="N1596" i="23"/>
  <c r="M1596" i="23"/>
  <c r="L1596" i="23"/>
  <c r="I1596" i="23"/>
  <c r="J1596" i="23" s="1"/>
  <c r="B1596" i="23"/>
  <c r="N1595" i="23"/>
  <c r="M1595" i="23"/>
  <c r="L1595" i="23"/>
  <c r="I1595" i="23"/>
  <c r="J1595" i="23" s="1"/>
  <c r="B1595" i="23"/>
  <c r="N1594" i="23"/>
  <c r="M1594" i="23"/>
  <c r="L1594" i="23"/>
  <c r="I1594" i="23"/>
  <c r="J1594" i="23" s="1"/>
  <c r="B1594" i="23"/>
  <c r="N1593" i="23"/>
  <c r="M1593" i="23"/>
  <c r="L1593" i="23"/>
  <c r="I1593" i="23"/>
  <c r="J1593" i="23" s="1"/>
  <c r="B1593" i="23"/>
  <c r="N1592" i="23"/>
  <c r="M1592" i="23"/>
  <c r="L1592" i="23"/>
  <c r="I1592" i="23"/>
  <c r="J1592" i="23" s="1"/>
  <c r="B1592" i="23"/>
  <c r="N1591" i="23"/>
  <c r="M1591" i="23"/>
  <c r="L1591" i="23"/>
  <c r="I1591" i="23"/>
  <c r="J1591" i="23" s="1"/>
  <c r="B1591" i="23"/>
  <c r="N1590" i="23"/>
  <c r="M1590" i="23"/>
  <c r="L1590" i="23"/>
  <c r="I1590" i="23"/>
  <c r="J1590" i="23" s="1"/>
  <c r="B1590" i="23"/>
  <c r="N1589" i="23"/>
  <c r="M1589" i="23"/>
  <c r="L1589" i="23"/>
  <c r="I1589" i="23"/>
  <c r="J1589" i="23" s="1"/>
  <c r="B1589" i="23"/>
  <c r="N1588" i="23"/>
  <c r="M1588" i="23"/>
  <c r="L1588" i="23"/>
  <c r="I1588" i="23"/>
  <c r="J1588" i="23" s="1"/>
  <c r="B1588" i="23"/>
  <c r="N1587" i="23"/>
  <c r="M1587" i="23"/>
  <c r="L1587" i="23"/>
  <c r="I1587" i="23"/>
  <c r="J1587" i="23" s="1"/>
  <c r="B1587" i="23"/>
  <c r="N1586" i="23"/>
  <c r="M1586" i="23"/>
  <c r="L1586" i="23"/>
  <c r="I1586" i="23"/>
  <c r="J1586" i="23" s="1"/>
  <c r="B1586" i="23"/>
  <c r="N1585" i="23"/>
  <c r="M1585" i="23"/>
  <c r="L1585" i="23"/>
  <c r="I1585" i="23"/>
  <c r="J1585" i="23" s="1"/>
  <c r="B1585" i="23"/>
  <c r="N1584" i="23"/>
  <c r="M1584" i="23"/>
  <c r="L1584" i="23"/>
  <c r="I1584" i="23"/>
  <c r="J1584" i="23" s="1"/>
  <c r="B1584" i="23"/>
  <c r="N1583" i="23"/>
  <c r="M1583" i="23"/>
  <c r="L1583" i="23"/>
  <c r="I1583" i="23"/>
  <c r="J1583" i="23" s="1"/>
  <c r="B1583" i="23"/>
  <c r="N1582" i="23"/>
  <c r="M1582" i="23"/>
  <c r="L1582" i="23"/>
  <c r="I1582" i="23"/>
  <c r="J1582" i="23" s="1"/>
  <c r="B1582" i="23"/>
  <c r="N1581" i="23"/>
  <c r="M1581" i="23"/>
  <c r="L1581" i="23"/>
  <c r="I1581" i="23"/>
  <c r="J1581" i="23" s="1"/>
  <c r="B1581" i="23"/>
  <c r="N1580" i="23"/>
  <c r="M1580" i="23"/>
  <c r="L1580" i="23"/>
  <c r="I1580" i="23"/>
  <c r="J1580" i="23" s="1"/>
  <c r="B1580" i="23"/>
  <c r="N1579" i="23"/>
  <c r="M1579" i="23"/>
  <c r="L1579" i="23"/>
  <c r="I1579" i="23"/>
  <c r="J1579" i="23" s="1"/>
  <c r="B1579" i="23"/>
  <c r="N1578" i="23"/>
  <c r="M1578" i="23"/>
  <c r="L1578" i="23"/>
  <c r="I1578" i="23"/>
  <c r="J1578" i="23" s="1"/>
  <c r="B1578" i="23"/>
  <c r="N1577" i="23"/>
  <c r="M1577" i="23"/>
  <c r="L1577" i="23"/>
  <c r="I1577" i="23"/>
  <c r="J1577" i="23" s="1"/>
  <c r="B1577" i="23"/>
  <c r="N1576" i="23"/>
  <c r="M1576" i="23"/>
  <c r="L1576" i="23"/>
  <c r="I1576" i="23"/>
  <c r="J1576" i="23" s="1"/>
  <c r="B1576" i="23"/>
  <c r="N1575" i="23"/>
  <c r="M1575" i="23"/>
  <c r="L1575" i="23"/>
  <c r="I1575" i="23"/>
  <c r="J1575" i="23" s="1"/>
  <c r="B1575" i="23"/>
  <c r="N1574" i="23"/>
  <c r="M1574" i="23"/>
  <c r="L1574" i="23"/>
  <c r="I1574" i="23"/>
  <c r="J1574" i="23" s="1"/>
  <c r="B1574" i="23"/>
  <c r="N1573" i="23"/>
  <c r="M1573" i="23"/>
  <c r="L1573" i="23"/>
  <c r="I1573" i="23"/>
  <c r="J1573" i="23" s="1"/>
  <c r="B1573" i="23"/>
  <c r="N1572" i="23"/>
  <c r="M1572" i="23"/>
  <c r="L1572" i="23"/>
  <c r="I1572" i="23"/>
  <c r="J1572" i="23" s="1"/>
  <c r="B1572" i="23"/>
  <c r="N1571" i="23"/>
  <c r="M1571" i="23"/>
  <c r="L1571" i="23"/>
  <c r="I1571" i="23"/>
  <c r="J1571" i="23" s="1"/>
  <c r="B1571" i="23"/>
  <c r="N1570" i="23"/>
  <c r="M1570" i="23"/>
  <c r="L1570" i="23"/>
  <c r="I1570" i="23"/>
  <c r="J1570" i="23" s="1"/>
  <c r="B1570" i="23"/>
  <c r="N1569" i="23"/>
  <c r="M1569" i="23"/>
  <c r="L1569" i="23"/>
  <c r="I1569" i="23"/>
  <c r="J1569" i="23" s="1"/>
  <c r="B1569" i="23"/>
  <c r="N1568" i="23"/>
  <c r="M1568" i="23"/>
  <c r="L1568" i="23"/>
  <c r="I1568" i="23"/>
  <c r="J1568" i="23" s="1"/>
  <c r="B1568" i="23"/>
  <c r="N1567" i="23"/>
  <c r="M1567" i="23"/>
  <c r="L1567" i="23"/>
  <c r="I1567" i="23"/>
  <c r="J1567" i="23" s="1"/>
  <c r="B1567" i="23"/>
  <c r="N1566" i="23"/>
  <c r="M1566" i="23"/>
  <c r="L1566" i="23"/>
  <c r="I1566" i="23"/>
  <c r="J1566" i="23" s="1"/>
  <c r="B1566" i="23"/>
  <c r="N1565" i="23"/>
  <c r="M1565" i="23"/>
  <c r="L1565" i="23"/>
  <c r="I1565" i="23"/>
  <c r="J1565" i="23" s="1"/>
  <c r="B1565" i="23"/>
  <c r="N1564" i="23"/>
  <c r="M1564" i="23"/>
  <c r="L1564" i="23"/>
  <c r="I1564" i="23"/>
  <c r="J1564" i="23" s="1"/>
  <c r="B1564" i="23"/>
  <c r="N1563" i="23"/>
  <c r="M1563" i="23"/>
  <c r="L1563" i="23"/>
  <c r="I1563" i="23"/>
  <c r="J1563" i="23" s="1"/>
  <c r="B1563" i="23"/>
  <c r="N1562" i="23"/>
  <c r="M1562" i="23"/>
  <c r="L1562" i="23"/>
  <c r="I1562" i="23"/>
  <c r="J1562" i="23" s="1"/>
  <c r="B1562" i="23"/>
  <c r="N1561" i="23"/>
  <c r="M1561" i="23"/>
  <c r="L1561" i="23"/>
  <c r="I1561" i="23"/>
  <c r="J1561" i="23" s="1"/>
  <c r="B1561" i="23"/>
  <c r="N1560" i="23"/>
  <c r="M1560" i="23"/>
  <c r="L1560" i="23"/>
  <c r="I1560" i="23"/>
  <c r="J1560" i="23" s="1"/>
  <c r="B1560" i="23"/>
  <c r="N1559" i="23"/>
  <c r="M1559" i="23"/>
  <c r="L1559" i="23"/>
  <c r="I1559" i="23"/>
  <c r="J1559" i="23" s="1"/>
  <c r="B1559" i="23"/>
  <c r="N1558" i="23"/>
  <c r="M1558" i="23"/>
  <c r="L1558" i="23"/>
  <c r="I1558" i="23"/>
  <c r="J1558" i="23" s="1"/>
  <c r="B1558" i="23"/>
  <c r="N1557" i="23"/>
  <c r="M1557" i="23"/>
  <c r="L1557" i="23"/>
  <c r="I1557" i="23"/>
  <c r="J1557" i="23" s="1"/>
  <c r="B1557" i="23"/>
  <c r="N1556" i="23"/>
  <c r="M1556" i="23"/>
  <c r="L1556" i="23"/>
  <c r="I1556" i="23"/>
  <c r="J1556" i="23" s="1"/>
  <c r="B1556" i="23"/>
  <c r="N1555" i="23"/>
  <c r="M1555" i="23"/>
  <c r="L1555" i="23"/>
  <c r="I1555" i="23"/>
  <c r="J1555" i="23" s="1"/>
  <c r="B1555" i="23"/>
  <c r="N1554" i="23"/>
  <c r="M1554" i="23"/>
  <c r="L1554" i="23"/>
  <c r="I1554" i="23"/>
  <c r="J1554" i="23" s="1"/>
  <c r="B1554" i="23"/>
  <c r="N1553" i="23"/>
  <c r="M1553" i="23"/>
  <c r="L1553" i="23"/>
  <c r="I1553" i="23"/>
  <c r="J1553" i="23" s="1"/>
  <c r="B1553" i="23"/>
  <c r="N1552" i="23"/>
  <c r="M1552" i="23"/>
  <c r="L1552" i="23"/>
  <c r="I1552" i="23"/>
  <c r="J1552" i="23" s="1"/>
  <c r="B1552" i="23"/>
  <c r="N1551" i="23"/>
  <c r="M1551" i="23"/>
  <c r="L1551" i="23"/>
  <c r="I1551" i="23"/>
  <c r="J1551" i="23" s="1"/>
  <c r="B1551" i="23"/>
  <c r="N1550" i="23"/>
  <c r="M1550" i="23"/>
  <c r="L1550" i="23"/>
  <c r="I1550" i="23"/>
  <c r="J1550" i="23" s="1"/>
  <c r="B1550" i="23"/>
  <c r="N1549" i="23"/>
  <c r="M1549" i="23"/>
  <c r="L1549" i="23"/>
  <c r="I1549" i="23"/>
  <c r="J1549" i="23" s="1"/>
  <c r="B1549" i="23"/>
  <c r="N1548" i="23"/>
  <c r="M1548" i="23"/>
  <c r="L1548" i="23"/>
  <c r="I1548" i="23"/>
  <c r="J1548" i="23" s="1"/>
  <c r="B1548" i="23"/>
  <c r="N1547" i="23"/>
  <c r="M1547" i="23"/>
  <c r="L1547" i="23"/>
  <c r="I1547" i="23"/>
  <c r="J1547" i="23" s="1"/>
  <c r="B1547" i="23"/>
  <c r="N1546" i="23"/>
  <c r="M1546" i="23"/>
  <c r="L1546" i="23"/>
  <c r="I1546" i="23"/>
  <c r="J1546" i="23" s="1"/>
  <c r="B1546" i="23"/>
  <c r="N1545" i="23"/>
  <c r="M1545" i="23"/>
  <c r="L1545" i="23"/>
  <c r="I1545" i="23"/>
  <c r="J1545" i="23" s="1"/>
  <c r="B1545" i="23"/>
  <c r="N1544" i="23"/>
  <c r="M1544" i="23"/>
  <c r="L1544" i="23"/>
  <c r="I1544" i="23"/>
  <c r="J1544" i="23" s="1"/>
  <c r="B1544" i="23"/>
  <c r="N1543" i="23"/>
  <c r="M1543" i="23"/>
  <c r="L1543" i="23"/>
  <c r="I1543" i="23"/>
  <c r="J1543" i="23" s="1"/>
  <c r="B1543" i="23"/>
  <c r="N1542" i="23"/>
  <c r="M1542" i="23"/>
  <c r="L1542" i="23"/>
  <c r="I1542" i="23"/>
  <c r="J1542" i="23" s="1"/>
  <c r="B1542" i="23"/>
  <c r="N1541" i="23"/>
  <c r="M1541" i="23"/>
  <c r="L1541" i="23"/>
  <c r="I1541" i="23"/>
  <c r="J1541" i="23" s="1"/>
  <c r="B1541" i="23"/>
  <c r="N1540" i="23"/>
  <c r="M1540" i="23"/>
  <c r="L1540" i="23"/>
  <c r="I1540" i="23"/>
  <c r="J1540" i="23" s="1"/>
  <c r="B1540" i="23"/>
  <c r="N1539" i="23"/>
  <c r="M1539" i="23"/>
  <c r="L1539" i="23"/>
  <c r="I1539" i="23"/>
  <c r="J1539" i="23" s="1"/>
  <c r="B1539" i="23"/>
  <c r="N1538" i="23"/>
  <c r="M1538" i="23"/>
  <c r="L1538" i="23"/>
  <c r="I1538" i="23"/>
  <c r="J1538" i="23" s="1"/>
  <c r="B1538" i="23"/>
  <c r="N1537" i="23"/>
  <c r="M1537" i="23"/>
  <c r="L1537" i="23"/>
  <c r="I1537" i="23"/>
  <c r="J1537" i="23" s="1"/>
  <c r="B1537" i="23"/>
  <c r="N1536" i="23"/>
  <c r="M1536" i="23"/>
  <c r="L1536" i="23"/>
  <c r="I1536" i="23"/>
  <c r="J1536" i="23" s="1"/>
  <c r="B1536" i="23"/>
  <c r="N1535" i="23"/>
  <c r="M1535" i="23"/>
  <c r="L1535" i="23"/>
  <c r="I1535" i="23"/>
  <c r="J1535" i="23" s="1"/>
  <c r="B1535" i="23"/>
  <c r="N1534" i="23"/>
  <c r="M1534" i="23"/>
  <c r="L1534" i="23"/>
  <c r="I1534" i="23"/>
  <c r="J1534" i="23" s="1"/>
  <c r="B1534" i="23"/>
  <c r="N1533" i="23"/>
  <c r="M1533" i="23"/>
  <c r="L1533" i="23"/>
  <c r="I1533" i="23"/>
  <c r="J1533" i="23" s="1"/>
  <c r="B1533" i="23"/>
  <c r="N1532" i="23"/>
  <c r="M1532" i="23"/>
  <c r="L1532" i="23"/>
  <c r="I1532" i="23"/>
  <c r="J1532" i="23" s="1"/>
  <c r="B1532" i="23"/>
  <c r="N1531" i="23"/>
  <c r="M1531" i="23"/>
  <c r="L1531" i="23"/>
  <c r="I1531" i="23"/>
  <c r="J1531" i="23" s="1"/>
  <c r="B1531" i="23"/>
  <c r="N1530" i="23"/>
  <c r="M1530" i="23"/>
  <c r="L1530" i="23"/>
  <c r="I1530" i="23"/>
  <c r="J1530" i="23" s="1"/>
  <c r="B1530" i="23"/>
  <c r="N1529" i="23"/>
  <c r="M1529" i="23"/>
  <c r="L1529" i="23"/>
  <c r="I1529" i="23"/>
  <c r="J1529" i="23" s="1"/>
  <c r="B1529" i="23"/>
  <c r="N1528" i="23"/>
  <c r="M1528" i="23"/>
  <c r="L1528" i="23"/>
  <c r="I1528" i="23"/>
  <c r="J1528" i="23" s="1"/>
  <c r="B1528" i="23"/>
  <c r="N1527" i="23"/>
  <c r="M1527" i="23"/>
  <c r="L1527" i="23"/>
  <c r="I1527" i="23"/>
  <c r="J1527" i="23" s="1"/>
  <c r="B1527" i="23"/>
  <c r="N1526" i="23"/>
  <c r="M1526" i="23"/>
  <c r="L1526" i="23"/>
  <c r="I1526" i="23"/>
  <c r="J1526" i="23" s="1"/>
  <c r="B1526" i="23"/>
  <c r="N1525" i="23"/>
  <c r="M1525" i="23"/>
  <c r="L1525" i="23"/>
  <c r="I1525" i="23"/>
  <c r="J1525" i="23" s="1"/>
  <c r="B1525" i="23"/>
  <c r="N1524" i="23"/>
  <c r="M1524" i="23"/>
  <c r="L1524" i="23"/>
  <c r="I1524" i="23"/>
  <c r="J1524" i="23" s="1"/>
  <c r="B1524" i="23"/>
  <c r="N1523" i="23"/>
  <c r="M1523" i="23"/>
  <c r="L1523" i="23"/>
  <c r="I1523" i="23"/>
  <c r="J1523" i="23" s="1"/>
  <c r="B1523" i="23"/>
  <c r="N1522" i="23"/>
  <c r="M1522" i="23"/>
  <c r="L1522" i="23"/>
  <c r="I1522" i="23"/>
  <c r="J1522" i="23" s="1"/>
  <c r="B1522" i="23"/>
  <c r="N1521" i="23"/>
  <c r="M1521" i="23"/>
  <c r="L1521" i="23"/>
  <c r="I1521" i="23"/>
  <c r="J1521" i="23" s="1"/>
  <c r="B1521" i="23"/>
  <c r="N1520" i="23"/>
  <c r="M1520" i="23"/>
  <c r="L1520" i="23"/>
  <c r="I1520" i="23"/>
  <c r="J1520" i="23" s="1"/>
  <c r="B1520" i="23"/>
  <c r="N1519" i="23"/>
  <c r="M1519" i="23"/>
  <c r="L1519" i="23"/>
  <c r="I1519" i="23"/>
  <c r="J1519" i="23" s="1"/>
  <c r="B1519" i="23"/>
  <c r="N1518" i="23"/>
  <c r="M1518" i="23"/>
  <c r="L1518" i="23"/>
  <c r="I1518" i="23"/>
  <c r="J1518" i="23" s="1"/>
  <c r="B1518" i="23"/>
  <c r="N1517" i="23"/>
  <c r="M1517" i="23"/>
  <c r="L1517" i="23"/>
  <c r="I1517" i="23"/>
  <c r="J1517" i="23" s="1"/>
  <c r="B1517" i="23"/>
  <c r="N1516" i="23"/>
  <c r="M1516" i="23"/>
  <c r="L1516" i="23"/>
  <c r="I1516" i="23"/>
  <c r="J1516" i="23" s="1"/>
  <c r="B1516" i="23"/>
  <c r="N1515" i="23"/>
  <c r="M1515" i="23"/>
  <c r="L1515" i="23"/>
  <c r="I1515" i="23"/>
  <c r="J1515" i="23" s="1"/>
  <c r="B1515" i="23"/>
  <c r="N1514" i="23"/>
  <c r="M1514" i="23"/>
  <c r="L1514" i="23"/>
  <c r="I1514" i="23"/>
  <c r="J1514" i="23" s="1"/>
  <c r="B1514" i="23"/>
  <c r="N1513" i="23"/>
  <c r="M1513" i="23"/>
  <c r="L1513" i="23"/>
  <c r="I1513" i="23"/>
  <c r="J1513" i="23" s="1"/>
  <c r="B1513" i="23"/>
  <c r="N1512" i="23"/>
  <c r="M1512" i="23"/>
  <c r="L1512" i="23"/>
  <c r="I1512" i="23"/>
  <c r="J1512" i="23" s="1"/>
  <c r="B1512" i="23"/>
  <c r="N1511" i="23"/>
  <c r="M1511" i="23"/>
  <c r="L1511" i="23"/>
  <c r="I1511" i="23"/>
  <c r="J1511" i="23" s="1"/>
  <c r="B1511" i="23"/>
  <c r="N1510" i="23"/>
  <c r="M1510" i="23"/>
  <c r="L1510" i="23"/>
  <c r="I1510" i="23"/>
  <c r="J1510" i="23" s="1"/>
  <c r="B1510" i="23"/>
  <c r="N1509" i="23"/>
  <c r="M1509" i="23"/>
  <c r="L1509" i="23"/>
  <c r="I1509" i="23"/>
  <c r="J1509" i="23" s="1"/>
  <c r="B1509" i="23"/>
  <c r="N1508" i="23"/>
  <c r="M1508" i="23"/>
  <c r="L1508" i="23"/>
  <c r="I1508" i="23"/>
  <c r="J1508" i="23" s="1"/>
  <c r="B1508" i="23"/>
  <c r="N1507" i="23"/>
  <c r="M1507" i="23"/>
  <c r="L1507" i="23"/>
  <c r="I1507" i="23"/>
  <c r="J1507" i="23" s="1"/>
  <c r="B1507" i="23"/>
  <c r="N1506" i="23"/>
  <c r="M1506" i="23"/>
  <c r="L1506" i="23"/>
  <c r="I1506" i="23"/>
  <c r="J1506" i="23" s="1"/>
  <c r="B1506" i="23"/>
  <c r="N1505" i="23"/>
  <c r="M1505" i="23"/>
  <c r="L1505" i="23"/>
  <c r="I1505" i="23"/>
  <c r="J1505" i="23" s="1"/>
  <c r="B1505" i="23"/>
  <c r="N1504" i="23"/>
  <c r="M1504" i="23"/>
  <c r="L1504" i="23"/>
  <c r="I1504" i="23"/>
  <c r="J1504" i="23" s="1"/>
  <c r="B1504" i="23"/>
  <c r="N1503" i="23"/>
  <c r="M1503" i="23"/>
  <c r="L1503" i="23"/>
  <c r="I1503" i="23"/>
  <c r="J1503" i="23" s="1"/>
  <c r="B1503" i="23"/>
  <c r="N1502" i="23"/>
  <c r="M1502" i="23"/>
  <c r="L1502" i="23"/>
  <c r="I1502" i="23"/>
  <c r="J1502" i="23" s="1"/>
  <c r="B1502" i="23"/>
  <c r="N1501" i="23"/>
  <c r="M1501" i="23"/>
  <c r="L1501" i="23"/>
  <c r="I1501" i="23"/>
  <c r="J1501" i="23" s="1"/>
  <c r="B1501" i="23"/>
  <c r="N1500" i="23"/>
  <c r="M1500" i="23"/>
  <c r="L1500" i="23"/>
  <c r="I1500" i="23"/>
  <c r="J1500" i="23" s="1"/>
  <c r="B1500" i="23"/>
  <c r="N1499" i="23"/>
  <c r="M1499" i="23"/>
  <c r="L1499" i="23"/>
  <c r="I1499" i="23"/>
  <c r="J1499" i="23" s="1"/>
  <c r="B1499" i="23"/>
  <c r="N1498" i="23"/>
  <c r="M1498" i="23"/>
  <c r="L1498" i="23"/>
  <c r="I1498" i="23"/>
  <c r="J1498" i="23" s="1"/>
  <c r="B1498" i="23"/>
  <c r="N1497" i="23"/>
  <c r="M1497" i="23"/>
  <c r="L1497" i="23"/>
  <c r="I1497" i="23"/>
  <c r="J1497" i="23" s="1"/>
  <c r="B1497" i="23"/>
  <c r="N1496" i="23"/>
  <c r="M1496" i="23"/>
  <c r="L1496" i="23"/>
  <c r="I1496" i="23"/>
  <c r="J1496" i="23" s="1"/>
  <c r="B1496" i="23"/>
  <c r="N1495" i="23"/>
  <c r="M1495" i="23"/>
  <c r="L1495" i="23"/>
  <c r="I1495" i="23"/>
  <c r="J1495" i="23" s="1"/>
  <c r="B1495" i="23"/>
  <c r="N1494" i="23"/>
  <c r="M1494" i="23"/>
  <c r="L1494" i="23"/>
  <c r="I1494" i="23"/>
  <c r="J1494" i="23" s="1"/>
  <c r="B1494" i="23"/>
  <c r="N1493" i="23"/>
  <c r="M1493" i="23"/>
  <c r="L1493" i="23"/>
  <c r="I1493" i="23"/>
  <c r="J1493" i="23" s="1"/>
  <c r="B1493" i="23"/>
  <c r="N1492" i="23"/>
  <c r="M1492" i="23"/>
  <c r="L1492" i="23"/>
  <c r="I1492" i="23"/>
  <c r="J1492" i="23" s="1"/>
  <c r="B1492" i="23"/>
  <c r="N1491" i="23"/>
  <c r="M1491" i="23"/>
  <c r="L1491" i="23"/>
  <c r="I1491" i="23"/>
  <c r="J1491" i="23" s="1"/>
  <c r="B1491" i="23"/>
  <c r="N1490" i="23"/>
  <c r="M1490" i="23"/>
  <c r="L1490" i="23"/>
  <c r="I1490" i="23"/>
  <c r="J1490" i="23" s="1"/>
  <c r="B1490" i="23"/>
  <c r="N1489" i="23"/>
  <c r="M1489" i="23"/>
  <c r="L1489" i="23"/>
  <c r="I1489" i="23"/>
  <c r="J1489" i="23" s="1"/>
  <c r="B1489" i="23"/>
  <c r="N1488" i="23"/>
  <c r="M1488" i="23"/>
  <c r="L1488" i="23"/>
  <c r="I1488" i="23"/>
  <c r="J1488" i="23" s="1"/>
  <c r="B1488" i="23"/>
  <c r="N1487" i="23"/>
  <c r="M1487" i="23"/>
  <c r="L1487" i="23"/>
  <c r="I1487" i="23"/>
  <c r="J1487" i="23" s="1"/>
  <c r="B1487" i="23"/>
  <c r="N1486" i="23"/>
  <c r="M1486" i="23"/>
  <c r="L1486" i="23"/>
  <c r="I1486" i="23"/>
  <c r="J1486" i="23" s="1"/>
  <c r="B1486" i="23"/>
  <c r="N1485" i="23"/>
  <c r="M1485" i="23"/>
  <c r="L1485" i="23"/>
  <c r="I1485" i="23"/>
  <c r="J1485" i="23" s="1"/>
  <c r="B1485" i="23"/>
  <c r="N1484" i="23"/>
  <c r="M1484" i="23"/>
  <c r="L1484" i="23"/>
  <c r="I1484" i="23"/>
  <c r="J1484" i="23" s="1"/>
  <c r="B1484" i="23"/>
  <c r="N1483" i="23"/>
  <c r="M1483" i="23"/>
  <c r="L1483" i="23"/>
  <c r="I1483" i="23"/>
  <c r="J1483" i="23" s="1"/>
  <c r="B1483" i="23"/>
  <c r="N1482" i="23"/>
  <c r="M1482" i="23"/>
  <c r="L1482" i="23"/>
  <c r="I1482" i="23"/>
  <c r="J1482" i="23" s="1"/>
  <c r="B1482" i="23"/>
  <c r="N1481" i="23"/>
  <c r="M1481" i="23"/>
  <c r="L1481" i="23"/>
  <c r="I1481" i="23"/>
  <c r="J1481" i="23" s="1"/>
  <c r="B1481" i="23"/>
  <c r="N1480" i="23"/>
  <c r="M1480" i="23"/>
  <c r="L1480" i="23"/>
  <c r="I1480" i="23"/>
  <c r="J1480" i="23" s="1"/>
  <c r="B1480" i="23"/>
  <c r="N1479" i="23"/>
  <c r="M1479" i="23"/>
  <c r="L1479" i="23"/>
  <c r="I1479" i="23"/>
  <c r="J1479" i="23" s="1"/>
  <c r="B1479" i="23"/>
  <c r="N1478" i="23"/>
  <c r="M1478" i="23"/>
  <c r="L1478" i="23"/>
  <c r="I1478" i="23"/>
  <c r="J1478" i="23" s="1"/>
  <c r="B1478" i="23"/>
  <c r="N1477" i="23"/>
  <c r="M1477" i="23"/>
  <c r="L1477" i="23"/>
  <c r="I1477" i="23"/>
  <c r="J1477" i="23" s="1"/>
  <c r="B1477" i="23"/>
  <c r="N1476" i="23"/>
  <c r="M1476" i="23"/>
  <c r="L1476" i="23"/>
  <c r="I1476" i="23"/>
  <c r="J1476" i="23" s="1"/>
  <c r="B1476" i="23"/>
  <c r="N1475" i="23"/>
  <c r="M1475" i="23"/>
  <c r="L1475" i="23"/>
  <c r="I1475" i="23"/>
  <c r="J1475" i="23" s="1"/>
  <c r="B1475" i="23"/>
  <c r="N1474" i="23"/>
  <c r="M1474" i="23"/>
  <c r="L1474" i="23"/>
  <c r="I1474" i="23"/>
  <c r="J1474" i="23" s="1"/>
  <c r="B1474" i="23"/>
  <c r="N1473" i="23"/>
  <c r="M1473" i="23"/>
  <c r="L1473" i="23"/>
  <c r="I1473" i="23"/>
  <c r="J1473" i="23" s="1"/>
  <c r="B1473" i="23"/>
  <c r="N1472" i="23"/>
  <c r="M1472" i="23"/>
  <c r="L1472" i="23"/>
  <c r="I1472" i="23"/>
  <c r="J1472" i="23" s="1"/>
  <c r="B1472" i="23"/>
  <c r="N1471" i="23"/>
  <c r="M1471" i="23"/>
  <c r="L1471" i="23"/>
  <c r="I1471" i="23"/>
  <c r="J1471" i="23" s="1"/>
  <c r="B1471" i="23"/>
  <c r="N1470" i="23"/>
  <c r="M1470" i="23"/>
  <c r="L1470" i="23"/>
  <c r="I1470" i="23"/>
  <c r="J1470" i="23" s="1"/>
  <c r="B1470" i="23"/>
  <c r="N1469" i="23"/>
  <c r="M1469" i="23"/>
  <c r="L1469" i="23"/>
  <c r="I1469" i="23"/>
  <c r="J1469" i="23" s="1"/>
  <c r="B1469" i="23"/>
  <c r="N1468" i="23"/>
  <c r="M1468" i="23"/>
  <c r="L1468" i="23"/>
  <c r="I1468" i="23"/>
  <c r="J1468" i="23" s="1"/>
  <c r="B1468" i="23"/>
  <c r="N1467" i="23"/>
  <c r="M1467" i="23"/>
  <c r="L1467" i="23"/>
  <c r="I1467" i="23"/>
  <c r="J1467" i="23" s="1"/>
  <c r="B1467" i="23"/>
  <c r="N1466" i="23"/>
  <c r="M1466" i="23"/>
  <c r="L1466" i="23"/>
  <c r="I1466" i="23"/>
  <c r="J1466" i="23" s="1"/>
  <c r="B1466" i="23"/>
  <c r="N1465" i="23"/>
  <c r="M1465" i="23"/>
  <c r="L1465" i="23"/>
  <c r="I1465" i="23"/>
  <c r="J1465" i="23" s="1"/>
  <c r="B1465" i="23"/>
  <c r="N1464" i="23"/>
  <c r="M1464" i="23"/>
  <c r="L1464" i="23"/>
  <c r="I1464" i="23"/>
  <c r="J1464" i="23" s="1"/>
  <c r="B1464" i="23"/>
  <c r="N1463" i="23"/>
  <c r="M1463" i="23"/>
  <c r="L1463" i="23"/>
  <c r="I1463" i="23"/>
  <c r="J1463" i="23" s="1"/>
  <c r="B1463" i="23"/>
  <c r="N1462" i="23"/>
  <c r="M1462" i="23"/>
  <c r="L1462" i="23"/>
  <c r="I1462" i="23"/>
  <c r="J1462" i="23" s="1"/>
  <c r="B1462" i="23"/>
  <c r="N1461" i="23"/>
  <c r="M1461" i="23"/>
  <c r="L1461" i="23"/>
  <c r="I1461" i="23"/>
  <c r="J1461" i="23" s="1"/>
  <c r="B1461" i="23"/>
  <c r="N1460" i="23"/>
  <c r="M1460" i="23"/>
  <c r="L1460" i="23"/>
  <c r="I1460" i="23"/>
  <c r="J1460" i="23" s="1"/>
  <c r="B1460" i="23"/>
  <c r="N1459" i="23"/>
  <c r="M1459" i="23"/>
  <c r="L1459" i="23"/>
  <c r="I1459" i="23"/>
  <c r="J1459" i="23" s="1"/>
  <c r="B1459" i="23"/>
  <c r="N1458" i="23"/>
  <c r="M1458" i="23"/>
  <c r="L1458" i="23"/>
  <c r="I1458" i="23"/>
  <c r="J1458" i="23" s="1"/>
  <c r="B1458" i="23"/>
  <c r="N1457" i="23"/>
  <c r="M1457" i="23"/>
  <c r="L1457" i="23"/>
  <c r="I1457" i="23"/>
  <c r="J1457" i="23" s="1"/>
  <c r="B1457" i="23"/>
  <c r="N1456" i="23"/>
  <c r="M1456" i="23"/>
  <c r="L1456" i="23"/>
  <c r="I1456" i="23"/>
  <c r="J1456" i="23" s="1"/>
  <c r="B1456" i="23"/>
  <c r="N1455" i="23"/>
  <c r="M1455" i="23"/>
  <c r="L1455" i="23"/>
  <c r="I1455" i="23"/>
  <c r="J1455" i="23" s="1"/>
  <c r="B1455" i="23"/>
  <c r="N1454" i="23"/>
  <c r="M1454" i="23"/>
  <c r="L1454" i="23"/>
  <c r="I1454" i="23"/>
  <c r="J1454" i="23" s="1"/>
  <c r="B1454" i="23"/>
  <c r="N1453" i="23"/>
  <c r="M1453" i="23"/>
  <c r="L1453" i="23"/>
  <c r="I1453" i="23"/>
  <c r="J1453" i="23" s="1"/>
  <c r="B1453" i="23"/>
  <c r="N1452" i="23"/>
  <c r="M1452" i="23"/>
  <c r="L1452" i="23"/>
  <c r="I1452" i="23"/>
  <c r="J1452" i="23" s="1"/>
  <c r="B1452" i="23"/>
  <c r="N1451" i="23"/>
  <c r="M1451" i="23"/>
  <c r="L1451" i="23"/>
  <c r="I1451" i="23"/>
  <c r="J1451" i="23" s="1"/>
  <c r="B1451" i="23"/>
  <c r="N1450" i="23"/>
  <c r="M1450" i="23"/>
  <c r="L1450" i="23"/>
  <c r="I1450" i="23"/>
  <c r="J1450" i="23" s="1"/>
  <c r="B1450" i="23"/>
  <c r="N1449" i="23"/>
  <c r="M1449" i="23"/>
  <c r="L1449" i="23"/>
  <c r="I1449" i="23"/>
  <c r="J1449" i="23" s="1"/>
  <c r="B1449" i="23"/>
  <c r="N1448" i="23"/>
  <c r="M1448" i="23"/>
  <c r="L1448" i="23"/>
  <c r="I1448" i="23"/>
  <c r="J1448" i="23" s="1"/>
  <c r="B1448" i="23"/>
  <c r="N1447" i="23"/>
  <c r="M1447" i="23"/>
  <c r="L1447" i="23"/>
  <c r="I1447" i="23"/>
  <c r="J1447" i="23" s="1"/>
  <c r="B1447" i="23"/>
  <c r="N1446" i="23"/>
  <c r="M1446" i="23"/>
  <c r="L1446" i="23"/>
  <c r="I1446" i="23"/>
  <c r="J1446" i="23" s="1"/>
  <c r="B1446" i="23"/>
  <c r="N1445" i="23"/>
  <c r="M1445" i="23"/>
  <c r="L1445" i="23"/>
  <c r="I1445" i="23"/>
  <c r="J1445" i="23" s="1"/>
  <c r="B1445" i="23"/>
  <c r="N1444" i="23"/>
  <c r="M1444" i="23"/>
  <c r="L1444" i="23"/>
  <c r="I1444" i="23"/>
  <c r="J1444" i="23" s="1"/>
  <c r="B1444" i="23"/>
  <c r="N1443" i="23"/>
  <c r="M1443" i="23"/>
  <c r="L1443" i="23"/>
  <c r="I1443" i="23"/>
  <c r="J1443" i="23" s="1"/>
  <c r="B1443" i="23"/>
  <c r="N1442" i="23"/>
  <c r="M1442" i="23"/>
  <c r="L1442" i="23"/>
  <c r="I1442" i="23"/>
  <c r="J1442" i="23" s="1"/>
  <c r="B1442" i="23"/>
  <c r="N1441" i="23"/>
  <c r="M1441" i="23"/>
  <c r="L1441" i="23"/>
  <c r="I1441" i="23"/>
  <c r="J1441" i="23" s="1"/>
  <c r="B1441" i="23"/>
  <c r="N1440" i="23"/>
  <c r="M1440" i="23"/>
  <c r="L1440" i="23"/>
  <c r="I1440" i="23"/>
  <c r="J1440" i="23" s="1"/>
  <c r="B1440" i="23"/>
  <c r="N1439" i="23"/>
  <c r="M1439" i="23"/>
  <c r="L1439" i="23"/>
  <c r="I1439" i="23"/>
  <c r="J1439" i="23" s="1"/>
  <c r="B1439" i="23"/>
  <c r="N1438" i="23"/>
  <c r="M1438" i="23"/>
  <c r="L1438" i="23"/>
  <c r="I1438" i="23"/>
  <c r="J1438" i="23" s="1"/>
  <c r="B1438" i="23"/>
  <c r="N1437" i="23"/>
  <c r="M1437" i="23"/>
  <c r="L1437" i="23"/>
  <c r="I1437" i="23"/>
  <c r="J1437" i="23" s="1"/>
  <c r="B1437" i="23"/>
  <c r="N1436" i="23"/>
  <c r="M1436" i="23"/>
  <c r="L1436" i="23"/>
  <c r="I1436" i="23"/>
  <c r="J1436" i="23" s="1"/>
  <c r="B1436" i="23"/>
  <c r="N1435" i="23"/>
  <c r="M1435" i="23"/>
  <c r="L1435" i="23"/>
  <c r="I1435" i="23"/>
  <c r="J1435" i="23" s="1"/>
  <c r="B1435" i="23"/>
  <c r="N1434" i="23"/>
  <c r="M1434" i="23"/>
  <c r="L1434" i="23"/>
  <c r="I1434" i="23"/>
  <c r="J1434" i="23" s="1"/>
  <c r="B1434" i="23"/>
  <c r="N1433" i="23"/>
  <c r="M1433" i="23"/>
  <c r="L1433" i="23"/>
  <c r="I1433" i="23"/>
  <c r="J1433" i="23" s="1"/>
  <c r="B1433" i="23"/>
  <c r="N1432" i="23"/>
  <c r="M1432" i="23"/>
  <c r="L1432" i="23"/>
  <c r="I1432" i="23"/>
  <c r="J1432" i="23" s="1"/>
  <c r="B1432" i="23"/>
  <c r="N1431" i="23"/>
  <c r="M1431" i="23"/>
  <c r="L1431" i="23"/>
  <c r="I1431" i="23"/>
  <c r="J1431" i="23" s="1"/>
  <c r="B1431" i="23"/>
  <c r="N1430" i="23"/>
  <c r="M1430" i="23"/>
  <c r="L1430" i="23"/>
  <c r="I1430" i="23"/>
  <c r="J1430" i="23" s="1"/>
  <c r="B1430" i="23"/>
  <c r="N1429" i="23"/>
  <c r="M1429" i="23"/>
  <c r="L1429" i="23"/>
  <c r="I1429" i="23"/>
  <c r="J1429" i="23" s="1"/>
  <c r="B1429" i="23"/>
  <c r="N1428" i="23"/>
  <c r="M1428" i="23"/>
  <c r="L1428" i="23"/>
  <c r="I1428" i="23"/>
  <c r="J1428" i="23" s="1"/>
  <c r="B1428" i="23"/>
  <c r="N1427" i="23"/>
  <c r="M1427" i="23"/>
  <c r="L1427" i="23"/>
  <c r="I1427" i="23"/>
  <c r="J1427" i="23" s="1"/>
  <c r="B1427" i="23"/>
  <c r="N1426" i="23"/>
  <c r="M1426" i="23"/>
  <c r="L1426" i="23"/>
  <c r="I1426" i="23"/>
  <c r="J1426" i="23" s="1"/>
  <c r="B1426" i="23"/>
  <c r="N1425" i="23"/>
  <c r="M1425" i="23"/>
  <c r="L1425" i="23"/>
  <c r="I1425" i="23"/>
  <c r="J1425" i="23" s="1"/>
  <c r="B1425" i="23"/>
  <c r="N1424" i="23"/>
  <c r="M1424" i="23"/>
  <c r="L1424" i="23"/>
  <c r="I1424" i="23"/>
  <c r="J1424" i="23" s="1"/>
  <c r="B1424" i="23"/>
  <c r="N1423" i="23"/>
  <c r="M1423" i="23"/>
  <c r="L1423" i="23"/>
  <c r="I1423" i="23"/>
  <c r="J1423" i="23" s="1"/>
  <c r="B1423" i="23"/>
  <c r="N1422" i="23"/>
  <c r="M1422" i="23"/>
  <c r="L1422" i="23"/>
  <c r="I1422" i="23"/>
  <c r="J1422" i="23" s="1"/>
  <c r="B1422" i="23"/>
  <c r="N1421" i="23"/>
  <c r="M1421" i="23"/>
  <c r="L1421" i="23"/>
  <c r="I1421" i="23"/>
  <c r="J1421" i="23" s="1"/>
  <c r="B1421" i="23"/>
  <c r="N1420" i="23"/>
  <c r="M1420" i="23"/>
  <c r="L1420" i="23"/>
  <c r="I1420" i="23"/>
  <c r="J1420" i="23" s="1"/>
  <c r="B1420" i="23"/>
  <c r="N1419" i="23"/>
  <c r="M1419" i="23"/>
  <c r="L1419" i="23"/>
  <c r="I1419" i="23"/>
  <c r="J1419" i="23" s="1"/>
  <c r="B1419" i="23"/>
  <c r="N1418" i="23"/>
  <c r="M1418" i="23"/>
  <c r="L1418" i="23"/>
  <c r="I1418" i="23"/>
  <c r="J1418" i="23" s="1"/>
  <c r="B1418" i="23"/>
  <c r="N1417" i="23"/>
  <c r="M1417" i="23"/>
  <c r="L1417" i="23"/>
  <c r="I1417" i="23"/>
  <c r="J1417" i="23" s="1"/>
  <c r="B1417" i="23"/>
  <c r="N1416" i="23"/>
  <c r="M1416" i="23"/>
  <c r="L1416" i="23"/>
  <c r="I1416" i="23"/>
  <c r="J1416" i="23" s="1"/>
  <c r="B1416" i="23"/>
  <c r="N1415" i="23"/>
  <c r="M1415" i="23"/>
  <c r="L1415" i="23"/>
  <c r="I1415" i="23"/>
  <c r="J1415" i="23" s="1"/>
  <c r="B1415" i="23"/>
  <c r="N1414" i="23"/>
  <c r="M1414" i="23"/>
  <c r="L1414" i="23"/>
  <c r="I1414" i="23"/>
  <c r="J1414" i="23" s="1"/>
  <c r="B1414" i="23"/>
  <c r="N1413" i="23"/>
  <c r="M1413" i="23"/>
  <c r="L1413" i="23"/>
  <c r="I1413" i="23"/>
  <c r="J1413" i="23" s="1"/>
  <c r="B1413" i="23"/>
  <c r="N1412" i="23"/>
  <c r="M1412" i="23"/>
  <c r="L1412" i="23"/>
  <c r="I1412" i="23"/>
  <c r="J1412" i="23" s="1"/>
  <c r="B1412" i="23"/>
  <c r="N1411" i="23"/>
  <c r="M1411" i="23"/>
  <c r="L1411" i="23"/>
  <c r="I1411" i="23"/>
  <c r="J1411" i="23" s="1"/>
  <c r="B1411" i="23"/>
  <c r="N1410" i="23"/>
  <c r="M1410" i="23"/>
  <c r="L1410" i="23"/>
  <c r="I1410" i="23"/>
  <c r="J1410" i="23" s="1"/>
  <c r="B1410" i="23"/>
  <c r="N1409" i="23"/>
  <c r="M1409" i="23"/>
  <c r="L1409" i="23"/>
  <c r="I1409" i="23"/>
  <c r="J1409" i="23" s="1"/>
  <c r="B1409" i="23"/>
  <c r="N1408" i="23"/>
  <c r="M1408" i="23"/>
  <c r="L1408" i="23"/>
  <c r="I1408" i="23"/>
  <c r="J1408" i="23" s="1"/>
  <c r="B1408" i="23"/>
  <c r="N1407" i="23"/>
  <c r="M1407" i="23"/>
  <c r="L1407" i="23"/>
  <c r="I1407" i="23"/>
  <c r="J1407" i="23" s="1"/>
  <c r="B1407" i="23"/>
  <c r="N1406" i="23"/>
  <c r="M1406" i="23"/>
  <c r="L1406" i="23"/>
  <c r="I1406" i="23"/>
  <c r="J1406" i="23" s="1"/>
  <c r="B1406" i="23"/>
  <c r="N1405" i="23"/>
  <c r="M1405" i="23"/>
  <c r="L1405" i="23"/>
  <c r="I1405" i="23"/>
  <c r="J1405" i="23" s="1"/>
  <c r="B1405" i="23"/>
  <c r="N1404" i="23"/>
  <c r="M1404" i="23"/>
  <c r="L1404" i="23"/>
  <c r="I1404" i="23"/>
  <c r="J1404" i="23" s="1"/>
  <c r="B1404" i="23"/>
  <c r="N1403" i="23"/>
  <c r="M1403" i="23"/>
  <c r="L1403" i="23"/>
  <c r="I1403" i="23"/>
  <c r="J1403" i="23" s="1"/>
  <c r="B1403" i="23"/>
  <c r="N1402" i="23"/>
  <c r="M1402" i="23"/>
  <c r="L1402" i="23"/>
  <c r="I1402" i="23"/>
  <c r="J1402" i="23" s="1"/>
  <c r="B1402" i="23"/>
  <c r="N1401" i="23"/>
  <c r="M1401" i="23"/>
  <c r="L1401" i="23"/>
  <c r="I1401" i="23"/>
  <c r="J1401" i="23" s="1"/>
  <c r="B1401" i="23"/>
  <c r="N1400" i="23"/>
  <c r="M1400" i="23"/>
  <c r="L1400" i="23"/>
  <c r="I1400" i="23"/>
  <c r="J1400" i="23" s="1"/>
  <c r="B1400" i="23"/>
  <c r="N1399" i="23"/>
  <c r="M1399" i="23"/>
  <c r="L1399" i="23"/>
  <c r="I1399" i="23"/>
  <c r="J1399" i="23" s="1"/>
  <c r="B1399" i="23"/>
  <c r="N1398" i="23"/>
  <c r="M1398" i="23"/>
  <c r="L1398" i="23"/>
  <c r="I1398" i="23"/>
  <c r="J1398" i="23" s="1"/>
  <c r="B1398" i="23"/>
  <c r="N1397" i="23"/>
  <c r="M1397" i="23"/>
  <c r="L1397" i="23"/>
  <c r="I1397" i="23"/>
  <c r="J1397" i="23" s="1"/>
  <c r="B1397" i="23"/>
  <c r="N1396" i="23"/>
  <c r="M1396" i="23"/>
  <c r="L1396" i="23"/>
  <c r="I1396" i="23"/>
  <c r="J1396" i="23" s="1"/>
  <c r="B1396" i="23"/>
  <c r="N1395" i="23"/>
  <c r="M1395" i="23"/>
  <c r="L1395" i="23"/>
  <c r="I1395" i="23"/>
  <c r="J1395" i="23" s="1"/>
  <c r="B1395" i="23"/>
  <c r="N1394" i="23"/>
  <c r="M1394" i="23"/>
  <c r="L1394" i="23"/>
  <c r="I1394" i="23"/>
  <c r="J1394" i="23" s="1"/>
  <c r="B1394" i="23"/>
  <c r="N1393" i="23"/>
  <c r="M1393" i="23"/>
  <c r="L1393" i="23"/>
  <c r="I1393" i="23"/>
  <c r="J1393" i="23" s="1"/>
  <c r="B1393" i="23"/>
  <c r="N1392" i="23"/>
  <c r="M1392" i="23"/>
  <c r="L1392" i="23"/>
  <c r="I1392" i="23"/>
  <c r="J1392" i="23" s="1"/>
  <c r="B1392" i="23"/>
  <c r="N1391" i="23"/>
  <c r="M1391" i="23"/>
  <c r="L1391" i="23"/>
  <c r="I1391" i="23"/>
  <c r="J1391" i="23" s="1"/>
  <c r="B1391" i="23"/>
  <c r="N1390" i="23"/>
  <c r="M1390" i="23"/>
  <c r="L1390" i="23"/>
  <c r="I1390" i="23"/>
  <c r="J1390" i="23" s="1"/>
  <c r="B1390" i="23"/>
  <c r="N1389" i="23"/>
  <c r="M1389" i="23"/>
  <c r="L1389" i="23"/>
  <c r="I1389" i="23"/>
  <c r="J1389" i="23" s="1"/>
  <c r="B1389" i="23"/>
  <c r="N1388" i="23"/>
  <c r="M1388" i="23"/>
  <c r="L1388" i="23"/>
  <c r="I1388" i="23"/>
  <c r="J1388" i="23" s="1"/>
  <c r="B1388" i="23"/>
  <c r="N1387" i="23"/>
  <c r="M1387" i="23"/>
  <c r="L1387" i="23"/>
  <c r="I1387" i="23"/>
  <c r="J1387" i="23" s="1"/>
  <c r="B1387" i="23"/>
  <c r="N1386" i="23"/>
  <c r="M1386" i="23"/>
  <c r="L1386" i="23"/>
  <c r="I1386" i="23"/>
  <c r="J1386" i="23" s="1"/>
  <c r="B1386" i="23"/>
  <c r="N1385" i="23"/>
  <c r="M1385" i="23"/>
  <c r="L1385" i="23"/>
  <c r="I1385" i="23"/>
  <c r="J1385" i="23" s="1"/>
  <c r="B1385" i="23"/>
  <c r="N1384" i="23"/>
  <c r="M1384" i="23"/>
  <c r="L1384" i="23"/>
  <c r="I1384" i="23"/>
  <c r="J1384" i="23" s="1"/>
  <c r="B1384" i="23"/>
  <c r="N1383" i="23"/>
  <c r="M1383" i="23"/>
  <c r="L1383" i="23"/>
  <c r="I1383" i="23"/>
  <c r="J1383" i="23" s="1"/>
  <c r="B1383" i="23"/>
  <c r="N1382" i="23"/>
  <c r="M1382" i="23"/>
  <c r="L1382" i="23"/>
  <c r="I1382" i="23"/>
  <c r="J1382" i="23" s="1"/>
  <c r="B1382" i="23"/>
  <c r="N1381" i="23"/>
  <c r="M1381" i="23"/>
  <c r="L1381" i="23"/>
  <c r="I1381" i="23"/>
  <c r="J1381" i="23" s="1"/>
  <c r="B1381" i="23"/>
  <c r="N1380" i="23"/>
  <c r="M1380" i="23"/>
  <c r="L1380" i="23"/>
  <c r="I1380" i="23"/>
  <c r="J1380" i="23" s="1"/>
  <c r="B1380" i="23"/>
  <c r="N1379" i="23"/>
  <c r="M1379" i="23"/>
  <c r="L1379" i="23"/>
  <c r="I1379" i="23"/>
  <c r="J1379" i="23" s="1"/>
  <c r="B1379" i="23"/>
  <c r="N1378" i="23"/>
  <c r="M1378" i="23"/>
  <c r="L1378" i="23"/>
  <c r="I1378" i="23"/>
  <c r="J1378" i="23" s="1"/>
  <c r="B1378" i="23"/>
  <c r="N1377" i="23"/>
  <c r="M1377" i="23"/>
  <c r="L1377" i="23"/>
  <c r="I1377" i="23"/>
  <c r="J1377" i="23" s="1"/>
  <c r="B1377" i="23"/>
  <c r="N1376" i="23"/>
  <c r="M1376" i="23"/>
  <c r="L1376" i="23"/>
  <c r="I1376" i="23"/>
  <c r="J1376" i="23" s="1"/>
  <c r="B1376" i="23"/>
  <c r="N1375" i="23"/>
  <c r="M1375" i="23"/>
  <c r="L1375" i="23"/>
  <c r="I1375" i="23"/>
  <c r="J1375" i="23" s="1"/>
  <c r="B1375" i="23"/>
  <c r="N1374" i="23"/>
  <c r="M1374" i="23"/>
  <c r="L1374" i="23"/>
  <c r="I1374" i="23"/>
  <c r="J1374" i="23" s="1"/>
  <c r="B1374" i="23"/>
  <c r="N1373" i="23"/>
  <c r="M1373" i="23"/>
  <c r="L1373" i="23"/>
  <c r="I1373" i="23"/>
  <c r="J1373" i="23" s="1"/>
  <c r="B1373" i="23"/>
  <c r="N1372" i="23"/>
  <c r="M1372" i="23"/>
  <c r="L1372" i="23"/>
  <c r="I1372" i="23"/>
  <c r="J1372" i="23" s="1"/>
  <c r="B1372" i="23"/>
  <c r="N1371" i="23"/>
  <c r="M1371" i="23"/>
  <c r="L1371" i="23"/>
  <c r="I1371" i="23"/>
  <c r="J1371" i="23" s="1"/>
  <c r="B1371" i="23"/>
  <c r="N1370" i="23"/>
  <c r="M1370" i="23"/>
  <c r="L1370" i="23"/>
  <c r="I1370" i="23"/>
  <c r="J1370" i="23" s="1"/>
  <c r="B1370" i="23"/>
  <c r="N1369" i="23"/>
  <c r="M1369" i="23"/>
  <c r="L1369" i="23"/>
  <c r="I1369" i="23"/>
  <c r="J1369" i="23" s="1"/>
  <c r="B1369" i="23"/>
  <c r="N1368" i="23"/>
  <c r="M1368" i="23"/>
  <c r="L1368" i="23"/>
  <c r="I1368" i="23"/>
  <c r="J1368" i="23" s="1"/>
  <c r="B1368" i="23"/>
  <c r="N1367" i="23"/>
  <c r="M1367" i="23"/>
  <c r="L1367" i="23"/>
  <c r="I1367" i="23"/>
  <c r="J1367" i="23" s="1"/>
  <c r="B1367" i="23"/>
  <c r="N1366" i="23"/>
  <c r="M1366" i="23"/>
  <c r="L1366" i="23"/>
  <c r="I1366" i="23"/>
  <c r="J1366" i="23" s="1"/>
  <c r="B1366" i="23"/>
  <c r="N1365" i="23"/>
  <c r="M1365" i="23"/>
  <c r="L1365" i="23"/>
  <c r="I1365" i="23"/>
  <c r="J1365" i="23" s="1"/>
  <c r="B1365" i="23"/>
  <c r="N1364" i="23"/>
  <c r="M1364" i="23"/>
  <c r="L1364" i="23"/>
  <c r="I1364" i="23"/>
  <c r="J1364" i="23" s="1"/>
  <c r="B1364" i="23"/>
  <c r="N1363" i="23"/>
  <c r="M1363" i="23"/>
  <c r="L1363" i="23"/>
  <c r="I1363" i="23"/>
  <c r="J1363" i="23" s="1"/>
  <c r="B1363" i="23"/>
  <c r="N1362" i="23"/>
  <c r="M1362" i="23"/>
  <c r="L1362" i="23"/>
  <c r="I1362" i="23"/>
  <c r="J1362" i="23" s="1"/>
  <c r="B1362" i="23"/>
  <c r="N1361" i="23"/>
  <c r="M1361" i="23"/>
  <c r="L1361" i="23"/>
  <c r="I1361" i="23"/>
  <c r="J1361" i="23" s="1"/>
  <c r="B1361" i="23"/>
  <c r="N1360" i="23"/>
  <c r="M1360" i="23"/>
  <c r="L1360" i="23"/>
  <c r="I1360" i="23"/>
  <c r="J1360" i="23" s="1"/>
  <c r="B1360" i="23"/>
  <c r="N1359" i="23"/>
  <c r="M1359" i="23"/>
  <c r="L1359" i="23"/>
  <c r="I1359" i="23"/>
  <c r="J1359" i="23" s="1"/>
  <c r="B1359" i="23"/>
  <c r="N1358" i="23"/>
  <c r="M1358" i="23"/>
  <c r="L1358" i="23"/>
  <c r="I1358" i="23"/>
  <c r="J1358" i="23" s="1"/>
  <c r="B1358" i="23"/>
  <c r="N1357" i="23"/>
  <c r="M1357" i="23"/>
  <c r="L1357" i="23"/>
  <c r="I1357" i="23"/>
  <c r="J1357" i="23" s="1"/>
  <c r="B1357" i="23"/>
  <c r="N1356" i="23"/>
  <c r="M1356" i="23"/>
  <c r="L1356" i="23"/>
  <c r="I1356" i="23"/>
  <c r="J1356" i="23" s="1"/>
  <c r="B1356" i="23"/>
  <c r="N1355" i="23"/>
  <c r="M1355" i="23"/>
  <c r="L1355" i="23"/>
  <c r="I1355" i="23"/>
  <c r="J1355" i="23" s="1"/>
  <c r="B1355" i="23"/>
  <c r="N1354" i="23"/>
  <c r="M1354" i="23"/>
  <c r="L1354" i="23"/>
  <c r="I1354" i="23"/>
  <c r="J1354" i="23" s="1"/>
  <c r="B1354" i="23"/>
  <c r="N1353" i="23"/>
  <c r="M1353" i="23"/>
  <c r="L1353" i="23"/>
  <c r="I1353" i="23"/>
  <c r="J1353" i="23" s="1"/>
  <c r="B1353" i="23"/>
  <c r="N1352" i="23"/>
  <c r="M1352" i="23"/>
  <c r="L1352" i="23"/>
  <c r="I1352" i="23"/>
  <c r="J1352" i="23" s="1"/>
  <c r="B1352" i="23"/>
  <c r="N1351" i="23"/>
  <c r="M1351" i="23"/>
  <c r="L1351" i="23"/>
  <c r="I1351" i="23"/>
  <c r="J1351" i="23" s="1"/>
  <c r="B1351" i="23"/>
  <c r="N1350" i="23"/>
  <c r="M1350" i="23"/>
  <c r="L1350" i="23"/>
  <c r="I1350" i="23"/>
  <c r="J1350" i="23" s="1"/>
  <c r="B1350" i="23"/>
  <c r="N1349" i="23"/>
  <c r="M1349" i="23"/>
  <c r="L1349" i="23"/>
  <c r="I1349" i="23"/>
  <c r="J1349" i="23" s="1"/>
  <c r="B1349" i="23"/>
  <c r="N1348" i="23"/>
  <c r="M1348" i="23"/>
  <c r="L1348" i="23"/>
  <c r="I1348" i="23"/>
  <c r="J1348" i="23" s="1"/>
  <c r="B1348" i="23"/>
  <c r="N1347" i="23"/>
  <c r="M1347" i="23"/>
  <c r="L1347" i="23"/>
  <c r="I1347" i="23"/>
  <c r="J1347" i="23" s="1"/>
  <c r="B1347" i="23"/>
  <c r="N1346" i="23"/>
  <c r="M1346" i="23"/>
  <c r="L1346" i="23"/>
  <c r="I1346" i="23"/>
  <c r="J1346" i="23" s="1"/>
  <c r="B1346" i="23"/>
  <c r="N1345" i="23"/>
  <c r="M1345" i="23"/>
  <c r="L1345" i="23"/>
  <c r="I1345" i="23"/>
  <c r="J1345" i="23" s="1"/>
  <c r="B1345" i="23"/>
  <c r="N1344" i="23"/>
  <c r="M1344" i="23"/>
  <c r="L1344" i="23"/>
  <c r="I1344" i="23"/>
  <c r="J1344" i="23" s="1"/>
  <c r="B1344" i="23"/>
  <c r="N1343" i="23"/>
  <c r="M1343" i="23"/>
  <c r="L1343" i="23"/>
  <c r="I1343" i="23"/>
  <c r="J1343" i="23" s="1"/>
  <c r="B1343" i="23"/>
  <c r="N1342" i="23"/>
  <c r="M1342" i="23"/>
  <c r="L1342" i="23"/>
  <c r="I1342" i="23"/>
  <c r="J1342" i="23" s="1"/>
  <c r="B1342" i="23"/>
  <c r="N1341" i="23"/>
  <c r="M1341" i="23"/>
  <c r="L1341" i="23"/>
  <c r="I1341" i="23"/>
  <c r="J1341" i="23" s="1"/>
  <c r="B1341" i="23"/>
  <c r="N1340" i="23"/>
  <c r="M1340" i="23"/>
  <c r="L1340" i="23"/>
  <c r="I1340" i="23"/>
  <c r="J1340" i="23" s="1"/>
  <c r="B1340" i="23"/>
  <c r="N1339" i="23"/>
  <c r="M1339" i="23"/>
  <c r="L1339" i="23"/>
  <c r="I1339" i="23"/>
  <c r="J1339" i="23" s="1"/>
  <c r="B1339" i="23"/>
  <c r="N1338" i="23"/>
  <c r="M1338" i="23"/>
  <c r="L1338" i="23"/>
  <c r="I1338" i="23"/>
  <c r="J1338" i="23" s="1"/>
  <c r="B1338" i="23"/>
  <c r="N1337" i="23"/>
  <c r="M1337" i="23"/>
  <c r="L1337" i="23"/>
  <c r="I1337" i="23"/>
  <c r="J1337" i="23" s="1"/>
  <c r="B1337" i="23"/>
  <c r="N1336" i="23"/>
  <c r="M1336" i="23"/>
  <c r="L1336" i="23"/>
  <c r="I1336" i="23"/>
  <c r="J1336" i="23" s="1"/>
  <c r="B1336" i="23"/>
  <c r="N1335" i="23"/>
  <c r="M1335" i="23"/>
  <c r="L1335" i="23"/>
  <c r="I1335" i="23"/>
  <c r="J1335" i="23" s="1"/>
  <c r="B1335" i="23"/>
  <c r="N1334" i="23"/>
  <c r="M1334" i="23"/>
  <c r="L1334" i="23"/>
  <c r="I1334" i="23"/>
  <c r="J1334" i="23" s="1"/>
  <c r="B1334" i="23"/>
  <c r="N1333" i="23"/>
  <c r="M1333" i="23"/>
  <c r="L1333" i="23"/>
  <c r="I1333" i="23"/>
  <c r="J1333" i="23" s="1"/>
  <c r="B1333" i="23"/>
  <c r="N1332" i="23"/>
  <c r="M1332" i="23"/>
  <c r="L1332" i="23"/>
  <c r="I1332" i="23"/>
  <c r="J1332" i="23" s="1"/>
  <c r="B1332" i="23"/>
  <c r="N1331" i="23"/>
  <c r="M1331" i="23"/>
  <c r="L1331" i="23"/>
  <c r="I1331" i="23"/>
  <c r="J1331" i="23" s="1"/>
  <c r="B1331" i="23"/>
  <c r="N1330" i="23"/>
  <c r="M1330" i="23"/>
  <c r="L1330" i="23"/>
  <c r="I1330" i="23"/>
  <c r="J1330" i="23" s="1"/>
  <c r="B1330" i="23"/>
  <c r="N1329" i="23"/>
  <c r="M1329" i="23"/>
  <c r="L1329" i="23"/>
  <c r="I1329" i="23"/>
  <c r="J1329" i="23" s="1"/>
  <c r="B1329" i="23"/>
  <c r="N1328" i="23"/>
  <c r="M1328" i="23"/>
  <c r="L1328" i="23"/>
  <c r="I1328" i="23"/>
  <c r="J1328" i="23" s="1"/>
  <c r="B1328" i="23"/>
  <c r="N1327" i="23"/>
  <c r="M1327" i="23"/>
  <c r="L1327" i="23"/>
  <c r="I1327" i="23"/>
  <c r="J1327" i="23" s="1"/>
  <c r="B1327" i="23"/>
  <c r="N1326" i="23"/>
  <c r="M1326" i="23"/>
  <c r="L1326" i="23"/>
  <c r="I1326" i="23"/>
  <c r="J1326" i="23" s="1"/>
  <c r="B1326" i="23"/>
  <c r="N1325" i="23"/>
  <c r="M1325" i="23"/>
  <c r="L1325" i="23"/>
  <c r="I1325" i="23"/>
  <c r="J1325" i="23" s="1"/>
  <c r="B1325" i="23"/>
  <c r="N1324" i="23"/>
  <c r="M1324" i="23"/>
  <c r="L1324" i="23"/>
  <c r="I1324" i="23"/>
  <c r="J1324" i="23" s="1"/>
  <c r="B1324" i="23"/>
  <c r="N1323" i="23"/>
  <c r="M1323" i="23"/>
  <c r="L1323" i="23"/>
  <c r="I1323" i="23"/>
  <c r="J1323" i="23" s="1"/>
  <c r="B1323" i="23"/>
  <c r="N1322" i="23"/>
  <c r="M1322" i="23"/>
  <c r="L1322" i="23"/>
  <c r="I1322" i="23"/>
  <c r="J1322" i="23" s="1"/>
  <c r="B1322" i="23"/>
  <c r="N1321" i="23"/>
  <c r="M1321" i="23"/>
  <c r="L1321" i="23"/>
  <c r="I1321" i="23"/>
  <c r="J1321" i="23" s="1"/>
  <c r="B1321" i="23"/>
  <c r="N1320" i="23"/>
  <c r="M1320" i="23"/>
  <c r="L1320" i="23"/>
  <c r="I1320" i="23"/>
  <c r="J1320" i="23" s="1"/>
  <c r="B1320" i="23"/>
  <c r="N1319" i="23"/>
  <c r="M1319" i="23"/>
  <c r="L1319" i="23"/>
  <c r="I1319" i="23"/>
  <c r="J1319" i="23" s="1"/>
  <c r="B1319" i="23"/>
  <c r="N1318" i="23"/>
  <c r="M1318" i="23"/>
  <c r="L1318" i="23"/>
  <c r="I1318" i="23"/>
  <c r="J1318" i="23" s="1"/>
  <c r="B1318" i="23"/>
  <c r="N1317" i="23"/>
  <c r="M1317" i="23"/>
  <c r="L1317" i="23"/>
  <c r="I1317" i="23"/>
  <c r="J1317" i="23" s="1"/>
  <c r="B1317" i="23"/>
  <c r="N1316" i="23"/>
  <c r="M1316" i="23"/>
  <c r="L1316" i="23"/>
  <c r="I1316" i="23"/>
  <c r="J1316" i="23" s="1"/>
  <c r="B1316" i="23"/>
  <c r="N1315" i="23"/>
  <c r="M1315" i="23"/>
  <c r="L1315" i="23"/>
  <c r="I1315" i="23"/>
  <c r="J1315" i="23" s="1"/>
  <c r="B1315" i="23"/>
  <c r="N1314" i="23"/>
  <c r="M1314" i="23"/>
  <c r="L1314" i="23"/>
  <c r="I1314" i="23"/>
  <c r="J1314" i="23" s="1"/>
  <c r="B1314" i="23"/>
  <c r="N1313" i="23"/>
  <c r="M1313" i="23"/>
  <c r="L1313" i="23"/>
  <c r="I1313" i="23"/>
  <c r="J1313" i="23" s="1"/>
  <c r="B1313" i="23"/>
  <c r="N1312" i="23"/>
  <c r="M1312" i="23"/>
  <c r="L1312" i="23"/>
  <c r="I1312" i="23"/>
  <c r="J1312" i="23" s="1"/>
  <c r="B1312" i="23"/>
  <c r="N1311" i="23"/>
  <c r="M1311" i="23"/>
  <c r="L1311" i="23"/>
  <c r="I1311" i="23"/>
  <c r="J1311" i="23" s="1"/>
  <c r="B1311" i="23"/>
  <c r="N1310" i="23"/>
  <c r="M1310" i="23"/>
  <c r="L1310" i="23"/>
  <c r="I1310" i="23"/>
  <c r="J1310" i="23" s="1"/>
  <c r="B1310" i="23"/>
  <c r="N1309" i="23"/>
  <c r="M1309" i="23"/>
  <c r="L1309" i="23"/>
  <c r="I1309" i="23"/>
  <c r="J1309" i="23" s="1"/>
  <c r="B1309" i="23"/>
  <c r="N1308" i="23"/>
  <c r="M1308" i="23"/>
  <c r="L1308" i="23"/>
  <c r="I1308" i="23"/>
  <c r="J1308" i="23" s="1"/>
  <c r="B1308" i="23"/>
  <c r="N1307" i="23"/>
  <c r="M1307" i="23"/>
  <c r="L1307" i="23"/>
  <c r="I1307" i="23"/>
  <c r="J1307" i="23" s="1"/>
  <c r="B1307" i="23"/>
  <c r="N1306" i="23"/>
  <c r="M1306" i="23"/>
  <c r="L1306" i="23"/>
  <c r="I1306" i="23"/>
  <c r="J1306" i="23" s="1"/>
  <c r="B1306" i="23"/>
  <c r="N1305" i="23"/>
  <c r="M1305" i="23"/>
  <c r="L1305" i="23"/>
  <c r="I1305" i="23"/>
  <c r="J1305" i="23" s="1"/>
  <c r="B1305" i="23"/>
  <c r="N1304" i="23"/>
  <c r="M1304" i="23"/>
  <c r="L1304" i="23"/>
  <c r="I1304" i="23"/>
  <c r="J1304" i="23" s="1"/>
  <c r="B1304" i="23"/>
  <c r="N1303" i="23"/>
  <c r="M1303" i="23"/>
  <c r="L1303" i="23"/>
  <c r="I1303" i="23"/>
  <c r="J1303" i="23" s="1"/>
  <c r="B1303" i="23"/>
  <c r="N1302" i="23"/>
  <c r="M1302" i="23"/>
  <c r="L1302" i="23"/>
  <c r="I1302" i="23"/>
  <c r="J1302" i="23" s="1"/>
  <c r="B1302" i="23"/>
  <c r="N1301" i="23"/>
  <c r="M1301" i="23"/>
  <c r="L1301" i="23"/>
  <c r="I1301" i="23"/>
  <c r="J1301" i="23" s="1"/>
  <c r="B1301" i="23"/>
  <c r="N1300" i="23"/>
  <c r="M1300" i="23"/>
  <c r="L1300" i="23"/>
  <c r="I1300" i="23"/>
  <c r="J1300" i="23" s="1"/>
  <c r="B1300" i="23"/>
  <c r="N1299" i="23"/>
  <c r="M1299" i="23"/>
  <c r="L1299" i="23"/>
  <c r="I1299" i="23"/>
  <c r="J1299" i="23" s="1"/>
  <c r="B1299" i="23"/>
  <c r="N1298" i="23"/>
  <c r="M1298" i="23"/>
  <c r="L1298" i="23"/>
  <c r="I1298" i="23"/>
  <c r="J1298" i="23" s="1"/>
  <c r="B1298" i="23"/>
  <c r="N1297" i="23"/>
  <c r="M1297" i="23"/>
  <c r="L1297" i="23"/>
  <c r="I1297" i="23"/>
  <c r="J1297" i="23" s="1"/>
  <c r="B1297" i="23"/>
  <c r="N1296" i="23"/>
  <c r="M1296" i="23"/>
  <c r="L1296" i="23"/>
  <c r="I1296" i="23"/>
  <c r="J1296" i="23" s="1"/>
  <c r="B1296" i="23"/>
  <c r="N1295" i="23"/>
  <c r="M1295" i="23"/>
  <c r="L1295" i="23"/>
  <c r="I1295" i="23"/>
  <c r="J1295" i="23" s="1"/>
  <c r="B1295" i="23"/>
  <c r="N1294" i="23"/>
  <c r="M1294" i="23"/>
  <c r="L1294" i="23"/>
  <c r="I1294" i="23"/>
  <c r="J1294" i="23" s="1"/>
  <c r="B1294" i="23"/>
  <c r="N1293" i="23"/>
  <c r="M1293" i="23"/>
  <c r="L1293" i="23"/>
  <c r="I1293" i="23"/>
  <c r="J1293" i="23" s="1"/>
  <c r="B1293" i="23"/>
  <c r="N1292" i="23"/>
  <c r="M1292" i="23"/>
  <c r="L1292" i="23"/>
  <c r="I1292" i="23"/>
  <c r="J1292" i="23" s="1"/>
  <c r="B1292" i="23"/>
  <c r="N1291" i="23"/>
  <c r="M1291" i="23"/>
  <c r="L1291" i="23"/>
  <c r="I1291" i="23"/>
  <c r="J1291" i="23" s="1"/>
  <c r="B1291" i="23"/>
  <c r="N1290" i="23"/>
  <c r="M1290" i="23"/>
  <c r="L1290" i="23"/>
  <c r="I1290" i="23"/>
  <c r="J1290" i="23" s="1"/>
  <c r="B1290" i="23"/>
  <c r="N1289" i="23"/>
  <c r="M1289" i="23"/>
  <c r="L1289" i="23"/>
  <c r="I1289" i="23"/>
  <c r="J1289" i="23" s="1"/>
  <c r="B1289" i="23"/>
  <c r="N1288" i="23"/>
  <c r="M1288" i="23"/>
  <c r="L1288" i="23"/>
  <c r="I1288" i="23"/>
  <c r="J1288" i="23" s="1"/>
  <c r="B1288" i="23"/>
  <c r="N1287" i="23"/>
  <c r="M1287" i="23"/>
  <c r="L1287" i="23"/>
  <c r="I1287" i="23"/>
  <c r="J1287" i="23" s="1"/>
  <c r="B1287" i="23"/>
  <c r="N1286" i="23"/>
  <c r="M1286" i="23"/>
  <c r="L1286" i="23"/>
  <c r="I1286" i="23"/>
  <c r="J1286" i="23" s="1"/>
  <c r="B1286" i="23"/>
  <c r="N1285" i="23"/>
  <c r="M1285" i="23"/>
  <c r="L1285" i="23"/>
  <c r="I1285" i="23"/>
  <c r="J1285" i="23" s="1"/>
  <c r="B1285" i="23"/>
  <c r="N1284" i="23"/>
  <c r="M1284" i="23"/>
  <c r="L1284" i="23"/>
  <c r="I1284" i="23"/>
  <c r="J1284" i="23" s="1"/>
  <c r="B1284" i="23"/>
  <c r="N1283" i="23"/>
  <c r="M1283" i="23"/>
  <c r="L1283" i="23"/>
  <c r="I1283" i="23"/>
  <c r="J1283" i="23" s="1"/>
  <c r="B1283" i="23"/>
  <c r="N1282" i="23"/>
  <c r="M1282" i="23"/>
  <c r="L1282" i="23"/>
  <c r="I1282" i="23"/>
  <c r="J1282" i="23" s="1"/>
  <c r="B1282" i="23"/>
  <c r="N1281" i="23"/>
  <c r="M1281" i="23"/>
  <c r="L1281" i="23"/>
  <c r="I1281" i="23"/>
  <c r="J1281" i="23" s="1"/>
  <c r="B1281" i="23"/>
  <c r="N1280" i="23"/>
  <c r="M1280" i="23"/>
  <c r="L1280" i="23"/>
  <c r="I1280" i="23"/>
  <c r="J1280" i="23" s="1"/>
  <c r="B1280" i="23"/>
  <c r="N1279" i="23"/>
  <c r="M1279" i="23"/>
  <c r="L1279" i="23"/>
  <c r="I1279" i="23"/>
  <c r="J1279" i="23" s="1"/>
  <c r="B1279" i="23"/>
  <c r="N1278" i="23"/>
  <c r="M1278" i="23"/>
  <c r="L1278" i="23"/>
  <c r="I1278" i="23"/>
  <c r="J1278" i="23" s="1"/>
  <c r="B1278" i="23"/>
  <c r="N1277" i="23"/>
  <c r="M1277" i="23"/>
  <c r="L1277" i="23"/>
  <c r="I1277" i="23"/>
  <c r="J1277" i="23" s="1"/>
  <c r="B1277" i="23"/>
  <c r="N1276" i="23"/>
  <c r="M1276" i="23"/>
  <c r="L1276" i="23"/>
  <c r="I1276" i="23"/>
  <c r="J1276" i="23" s="1"/>
  <c r="B1276" i="23"/>
  <c r="N1275" i="23"/>
  <c r="M1275" i="23"/>
  <c r="L1275" i="23"/>
  <c r="I1275" i="23"/>
  <c r="J1275" i="23" s="1"/>
  <c r="B1275" i="23"/>
  <c r="N1274" i="23"/>
  <c r="M1274" i="23"/>
  <c r="L1274" i="23"/>
  <c r="I1274" i="23"/>
  <c r="J1274" i="23" s="1"/>
  <c r="B1274" i="23"/>
  <c r="N1273" i="23"/>
  <c r="M1273" i="23"/>
  <c r="L1273" i="23"/>
  <c r="I1273" i="23"/>
  <c r="J1273" i="23" s="1"/>
  <c r="B1273" i="23"/>
  <c r="N1272" i="23"/>
  <c r="M1272" i="23"/>
  <c r="L1272" i="23"/>
  <c r="I1272" i="23"/>
  <c r="J1272" i="23" s="1"/>
  <c r="B1272" i="23"/>
  <c r="N1271" i="23"/>
  <c r="M1271" i="23"/>
  <c r="L1271" i="23"/>
  <c r="I1271" i="23"/>
  <c r="J1271" i="23" s="1"/>
  <c r="B1271" i="23"/>
  <c r="N1270" i="23"/>
  <c r="M1270" i="23"/>
  <c r="L1270" i="23"/>
  <c r="I1270" i="23"/>
  <c r="J1270" i="23" s="1"/>
  <c r="B1270" i="23"/>
  <c r="N1269" i="23"/>
  <c r="M1269" i="23"/>
  <c r="L1269" i="23"/>
  <c r="I1269" i="23"/>
  <c r="J1269" i="23" s="1"/>
  <c r="B1269" i="23"/>
  <c r="N1268" i="23"/>
  <c r="M1268" i="23"/>
  <c r="L1268" i="23"/>
  <c r="I1268" i="23"/>
  <c r="J1268" i="23" s="1"/>
  <c r="B1268" i="23"/>
  <c r="N1267" i="23"/>
  <c r="M1267" i="23"/>
  <c r="L1267" i="23"/>
  <c r="I1267" i="23"/>
  <c r="J1267" i="23" s="1"/>
  <c r="B1267" i="23"/>
  <c r="N1266" i="23"/>
  <c r="M1266" i="23"/>
  <c r="L1266" i="23"/>
  <c r="I1266" i="23"/>
  <c r="J1266" i="23" s="1"/>
  <c r="B1266" i="23"/>
  <c r="N1265" i="23"/>
  <c r="M1265" i="23"/>
  <c r="L1265" i="23"/>
  <c r="I1265" i="23"/>
  <c r="J1265" i="23" s="1"/>
  <c r="B1265" i="23"/>
  <c r="N1264" i="23"/>
  <c r="M1264" i="23"/>
  <c r="L1264" i="23"/>
  <c r="I1264" i="23"/>
  <c r="J1264" i="23" s="1"/>
  <c r="B1264" i="23"/>
  <c r="N1263" i="23"/>
  <c r="M1263" i="23"/>
  <c r="L1263" i="23"/>
  <c r="I1263" i="23"/>
  <c r="J1263" i="23" s="1"/>
  <c r="B1263" i="23"/>
  <c r="N1262" i="23"/>
  <c r="M1262" i="23"/>
  <c r="L1262" i="23"/>
  <c r="I1262" i="23"/>
  <c r="J1262" i="23" s="1"/>
  <c r="B1262" i="23"/>
  <c r="N1261" i="23"/>
  <c r="M1261" i="23"/>
  <c r="L1261" i="23"/>
  <c r="I1261" i="23"/>
  <c r="J1261" i="23" s="1"/>
  <c r="B1261" i="23"/>
  <c r="N1260" i="23"/>
  <c r="M1260" i="23"/>
  <c r="L1260" i="23"/>
  <c r="I1260" i="23"/>
  <c r="J1260" i="23" s="1"/>
  <c r="B1260" i="23"/>
  <c r="N1259" i="23"/>
  <c r="M1259" i="23"/>
  <c r="L1259" i="23"/>
  <c r="I1259" i="23"/>
  <c r="J1259" i="23" s="1"/>
  <c r="B1259" i="23"/>
  <c r="N1258" i="23"/>
  <c r="M1258" i="23"/>
  <c r="L1258" i="23"/>
  <c r="I1258" i="23"/>
  <c r="J1258" i="23" s="1"/>
  <c r="B1258" i="23"/>
  <c r="N1257" i="23"/>
  <c r="M1257" i="23"/>
  <c r="L1257" i="23"/>
  <c r="I1257" i="23"/>
  <c r="J1257" i="23" s="1"/>
  <c r="B1257" i="23"/>
  <c r="N1256" i="23"/>
  <c r="M1256" i="23"/>
  <c r="L1256" i="23"/>
  <c r="I1256" i="23"/>
  <c r="J1256" i="23" s="1"/>
  <c r="B1256" i="23"/>
  <c r="N1255" i="23"/>
  <c r="M1255" i="23"/>
  <c r="L1255" i="23"/>
  <c r="I1255" i="23"/>
  <c r="J1255" i="23" s="1"/>
  <c r="B1255" i="23"/>
  <c r="N1254" i="23"/>
  <c r="M1254" i="23"/>
  <c r="L1254" i="23"/>
  <c r="I1254" i="23"/>
  <c r="J1254" i="23" s="1"/>
  <c r="B1254" i="23"/>
  <c r="N1253" i="23"/>
  <c r="M1253" i="23"/>
  <c r="L1253" i="23"/>
  <c r="I1253" i="23"/>
  <c r="J1253" i="23" s="1"/>
  <c r="B1253" i="23"/>
  <c r="N1252" i="23"/>
  <c r="M1252" i="23"/>
  <c r="L1252" i="23"/>
  <c r="I1252" i="23"/>
  <c r="J1252" i="23" s="1"/>
  <c r="B1252" i="23"/>
  <c r="N1251" i="23"/>
  <c r="M1251" i="23"/>
  <c r="L1251" i="23"/>
  <c r="I1251" i="23"/>
  <c r="J1251" i="23" s="1"/>
  <c r="B1251" i="23"/>
  <c r="N1250" i="23"/>
  <c r="M1250" i="23"/>
  <c r="L1250" i="23"/>
  <c r="I1250" i="23"/>
  <c r="J1250" i="23" s="1"/>
  <c r="B1250" i="23"/>
  <c r="N1249" i="23"/>
  <c r="M1249" i="23"/>
  <c r="L1249" i="23"/>
  <c r="I1249" i="23"/>
  <c r="J1249" i="23" s="1"/>
  <c r="B1249" i="23"/>
  <c r="N1248" i="23"/>
  <c r="M1248" i="23"/>
  <c r="L1248" i="23"/>
  <c r="I1248" i="23"/>
  <c r="J1248" i="23" s="1"/>
  <c r="B1248" i="23"/>
  <c r="N1247" i="23"/>
  <c r="M1247" i="23"/>
  <c r="L1247" i="23"/>
  <c r="I1247" i="23"/>
  <c r="J1247" i="23" s="1"/>
  <c r="B1247" i="23"/>
  <c r="N1246" i="23"/>
  <c r="M1246" i="23"/>
  <c r="L1246" i="23"/>
  <c r="I1246" i="23"/>
  <c r="J1246" i="23" s="1"/>
  <c r="B1246" i="23"/>
  <c r="N1245" i="23"/>
  <c r="M1245" i="23"/>
  <c r="L1245" i="23"/>
  <c r="I1245" i="23"/>
  <c r="J1245" i="23" s="1"/>
  <c r="B1245" i="23"/>
  <c r="N1244" i="23"/>
  <c r="M1244" i="23"/>
  <c r="L1244" i="23"/>
  <c r="I1244" i="23"/>
  <c r="J1244" i="23" s="1"/>
  <c r="B1244" i="23"/>
  <c r="N1243" i="23"/>
  <c r="M1243" i="23"/>
  <c r="L1243" i="23"/>
  <c r="I1243" i="23"/>
  <c r="J1243" i="23" s="1"/>
  <c r="B1243" i="23"/>
  <c r="N1242" i="23"/>
  <c r="M1242" i="23"/>
  <c r="L1242" i="23"/>
  <c r="I1242" i="23"/>
  <c r="J1242" i="23" s="1"/>
  <c r="B1242" i="23"/>
  <c r="N1241" i="23"/>
  <c r="M1241" i="23"/>
  <c r="L1241" i="23"/>
  <c r="I1241" i="23"/>
  <c r="J1241" i="23" s="1"/>
  <c r="B1241" i="23"/>
  <c r="N1240" i="23"/>
  <c r="M1240" i="23"/>
  <c r="L1240" i="23"/>
  <c r="I1240" i="23"/>
  <c r="J1240" i="23" s="1"/>
  <c r="B1240" i="23"/>
  <c r="N1239" i="23"/>
  <c r="M1239" i="23"/>
  <c r="L1239" i="23"/>
  <c r="I1239" i="23"/>
  <c r="J1239" i="23" s="1"/>
  <c r="B1239" i="23"/>
  <c r="N1238" i="23"/>
  <c r="M1238" i="23"/>
  <c r="L1238" i="23"/>
  <c r="I1238" i="23"/>
  <c r="J1238" i="23" s="1"/>
  <c r="B1238" i="23"/>
  <c r="N1237" i="23"/>
  <c r="M1237" i="23"/>
  <c r="L1237" i="23"/>
  <c r="I1237" i="23"/>
  <c r="J1237" i="23" s="1"/>
  <c r="B1237" i="23"/>
  <c r="N1236" i="23"/>
  <c r="M1236" i="23"/>
  <c r="L1236" i="23"/>
  <c r="I1236" i="23"/>
  <c r="J1236" i="23" s="1"/>
  <c r="B1236" i="23"/>
  <c r="N1235" i="23"/>
  <c r="M1235" i="23"/>
  <c r="L1235" i="23"/>
  <c r="I1235" i="23"/>
  <c r="J1235" i="23" s="1"/>
  <c r="B1235" i="23"/>
  <c r="N1234" i="23"/>
  <c r="M1234" i="23"/>
  <c r="L1234" i="23"/>
  <c r="I1234" i="23"/>
  <c r="J1234" i="23" s="1"/>
  <c r="B1234" i="23"/>
  <c r="N1233" i="23"/>
  <c r="M1233" i="23"/>
  <c r="L1233" i="23"/>
  <c r="I1233" i="23"/>
  <c r="J1233" i="23" s="1"/>
  <c r="B1233" i="23"/>
  <c r="N1232" i="23"/>
  <c r="M1232" i="23"/>
  <c r="L1232" i="23"/>
  <c r="I1232" i="23"/>
  <c r="J1232" i="23" s="1"/>
  <c r="B1232" i="23"/>
  <c r="N1231" i="23"/>
  <c r="M1231" i="23"/>
  <c r="L1231" i="23"/>
  <c r="I1231" i="23"/>
  <c r="J1231" i="23" s="1"/>
  <c r="B1231" i="23"/>
  <c r="N1230" i="23"/>
  <c r="M1230" i="23"/>
  <c r="L1230" i="23"/>
  <c r="I1230" i="23"/>
  <c r="J1230" i="23" s="1"/>
  <c r="B1230" i="23"/>
  <c r="N1229" i="23"/>
  <c r="M1229" i="23"/>
  <c r="L1229" i="23"/>
  <c r="I1229" i="23"/>
  <c r="J1229" i="23" s="1"/>
  <c r="B1229" i="23"/>
  <c r="N1228" i="23"/>
  <c r="M1228" i="23"/>
  <c r="L1228" i="23"/>
  <c r="I1228" i="23"/>
  <c r="J1228" i="23" s="1"/>
  <c r="B1228" i="23"/>
  <c r="N1227" i="23"/>
  <c r="M1227" i="23"/>
  <c r="L1227" i="23"/>
  <c r="I1227" i="23"/>
  <c r="J1227" i="23" s="1"/>
  <c r="B1227" i="23"/>
  <c r="N1226" i="23"/>
  <c r="M1226" i="23"/>
  <c r="L1226" i="23"/>
  <c r="I1226" i="23"/>
  <c r="J1226" i="23" s="1"/>
  <c r="B1226" i="23"/>
  <c r="N1225" i="23"/>
  <c r="M1225" i="23"/>
  <c r="L1225" i="23"/>
  <c r="I1225" i="23"/>
  <c r="J1225" i="23" s="1"/>
  <c r="B1225" i="23"/>
  <c r="N1224" i="23"/>
  <c r="M1224" i="23"/>
  <c r="L1224" i="23"/>
  <c r="I1224" i="23"/>
  <c r="J1224" i="23" s="1"/>
  <c r="B1224" i="23"/>
  <c r="N1223" i="23"/>
  <c r="M1223" i="23"/>
  <c r="L1223" i="23"/>
  <c r="I1223" i="23"/>
  <c r="J1223" i="23" s="1"/>
  <c r="B1223" i="23"/>
  <c r="N1222" i="23"/>
  <c r="M1222" i="23"/>
  <c r="L1222" i="23"/>
  <c r="I1222" i="23"/>
  <c r="J1222" i="23" s="1"/>
  <c r="B1222" i="23"/>
  <c r="N1221" i="23"/>
  <c r="M1221" i="23"/>
  <c r="L1221" i="23"/>
  <c r="I1221" i="23"/>
  <c r="J1221" i="23" s="1"/>
  <c r="B1221" i="23"/>
  <c r="N1220" i="23"/>
  <c r="M1220" i="23"/>
  <c r="L1220" i="23"/>
  <c r="I1220" i="23"/>
  <c r="J1220" i="23" s="1"/>
  <c r="B1220" i="23"/>
  <c r="N1219" i="23"/>
  <c r="M1219" i="23"/>
  <c r="L1219" i="23"/>
  <c r="I1219" i="23"/>
  <c r="J1219" i="23" s="1"/>
  <c r="B1219" i="23"/>
  <c r="N1218" i="23"/>
  <c r="M1218" i="23"/>
  <c r="L1218" i="23"/>
  <c r="I1218" i="23"/>
  <c r="J1218" i="23" s="1"/>
  <c r="B1218" i="23"/>
  <c r="N1217" i="23"/>
  <c r="M1217" i="23"/>
  <c r="L1217" i="23"/>
  <c r="I1217" i="23"/>
  <c r="J1217" i="23" s="1"/>
  <c r="B1217" i="23"/>
  <c r="N1216" i="23"/>
  <c r="M1216" i="23"/>
  <c r="L1216" i="23"/>
  <c r="I1216" i="23"/>
  <c r="J1216" i="23" s="1"/>
  <c r="B1216" i="23"/>
  <c r="N1215" i="23"/>
  <c r="M1215" i="23"/>
  <c r="L1215" i="23"/>
  <c r="I1215" i="23"/>
  <c r="J1215" i="23" s="1"/>
  <c r="B1215" i="23"/>
  <c r="N1214" i="23"/>
  <c r="M1214" i="23"/>
  <c r="L1214" i="23"/>
  <c r="I1214" i="23"/>
  <c r="J1214" i="23" s="1"/>
  <c r="B1214" i="23"/>
  <c r="N1213" i="23"/>
  <c r="M1213" i="23"/>
  <c r="L1213" i="23"/>
  <c r="I1213" i="23"/>
  <c r="J1213" i="23" s="1"/>
  <c r="B1213" i="23"/>
  <c r="N1212" i="23"/>
  <c r="M1212" i="23"/>
  <c r="L1212" i="23"/>
  <c r="I1212" i="23"/>
  <c r="J1212" i="23" s="1"/>
  <c r="B1212" i="23"/>
  <c r="N1211" i="23"/>
  <c r="M1211" i="23"/>
  <c r="L1211" i="23"/>
  <c r="I1211" i="23"/>
  <c r="J1211" i="23" s="1"/>
  <c r="B1211" i="23"/>
  <c r="N1210" i="23"/>
  <c r="M1210" i="23"/>
  <c r="L1210" i="23"/>
  <c r="I1210" i="23"/>
  <c r="J1210" i="23" s="1"/>
  <c r="B1210" i="23"/>
  <c r="N1209" i="23"/>
  <c r="M1209" i="23"/>
  <c r="L1209" i="23"/>
  <c r="I1209" i="23"/>
  <c r="J1209" i="23" s="1"/>
  <c r="B1209" i="23"/>
  <c r="N1208" i="23"/>
  <c r="M1208" i="23"/>
  <c r="L1208" i="23"/>
  <c r="I1208" i="23"/>
  <c r="J1208" i="23" s="1"/>
  <c r="B1208" i="23"/>
  <c r="N1207" i="23"/>
  <c r="M1207" i="23"/>
  <c r="L1207" i="23"/>
  <c r="I1207" i="23"/>
  <c r="J1207" i="23" s="1"/>
  <c r="B1207" i="23"/>
  <c r="N1206" i="23"/>
  <c r="M1206" i="23"/>
  <c r="L1206" i="23"/>
  <c r="I1206" i="23"/>
  <c r="J1206" i="23" s="1"/>
  <c r="B1206" i="23"/>
  <c r="N1205" i="23"/>
  <c r="M1205" i="23"/>
  <c r="L1205" i="23"/>
  <c r="I1205" i="23"/>
  <c r="J1205" i="23" s="1"/>
  <c r="B1205" i="23"/>
  <c r="N1204" i="23"/>
  <c r="M1204" i="23"/>
  <c r="L1204" i="23"/>
  <c r="I1204" i="23"/>
  <c r="J1204" i="23" s="1"/>
  <c r="B1204" i="23"/>
  <c r="N1203" i="23"/>
  <c r="M1203" i="23"/>
  <c r="L1203" i="23"/>
  <c r="I1203" i="23"/>
  <c r="J1203" i="23" s="1"/>
  <c r="B1203" i="23"/>
  <c r="N1202" i="23"/>
  <c r="M1202" i="23"/>
  <c r="L1202" i="23"/>
  <c r="I1202" i="23"/>
  <c r="J1202" i="23" s="1"/>
  <c r="B1202" i="23"/>
  <c r="N1201" i="23"/>
  <c r="M1201" i="23"/>
  <c r="L1201" i="23"/>
  <c r="I1201" i="23"/>
  <c r="J1201" i="23" s="1"/>
  <c r="B1201" i="23"/>
  <c r="N1200" i="23"/>
  <c r="M1200" i="23"/>
  <c r="L1200" i="23"/>
  <c r="I1200" i="23"/>
  <c r="J1200" i="23" s="1"/>
  <c r="B1200" i="23"/>
  <c r="N1199" i="23"/>
  <c r="M1199" i="23"/>
  <c r="L1199" i="23"/>
  <c r="I1199" i="23"/>
  <c r="J1199" i="23" s="1"/>
  <c r="B1199" i="23"/>
  <c r="N1198" i="23"/>
  <c r="M1198" i="23"/>
  <c r="L1198" i="23"/>
  <c r="I1198" i="23"/>
  <c r="J1198" i="23" s="1"/>
  <c r="B1198" i="23"/>
  <c r="N1197" i="23"/>
  <c r="M1197" i="23"/>
  <c r="L1197" i="23"/>
  <c r="I1197" i="23"/>
  <c r="J1197" i="23" s="1"/>
  <c r="B1197" i="23"/>
  <c r="N1196" i="23"/>
  <c r="M1196" i="23"/>
  <c r="L1196" i="23"/>
  <c r="I1196" i="23"/>
  <c r="J1196" i="23" s="1"/>
  <c r="B1196" i="23"/>
  <c r="N1195" i="23"/>
  <c r="M1195" i="23"/>
  <c r="L1195" i="23"/>
  <c r="I1195" i="23"/>
  <c r="J1195" i="23" s="1"/>
  <c r="B1195" i="23"/>
  <c r="N1194" i="23"/>
  <c r="M1194" i="23"/>
  <c r="L1194" i="23"/>
  <c r="I1194" i="23"/>
  <c r="J1194" i="23" s="1"/>
  <c r="B1194" i="23"/>
  <c r="N1193" i="23"/>
  <c r="M1193" i="23"/>
  <c r="L1193" i="23"/>
  <c r="I1193" i="23"/>
  <c r="J1193" i="23" s="1"/>
  <c r="B1193" i="23"/>
  <c r="N1192" i="23"/>
  <c r="M1192" i="23"/>
  <c r="L1192" i="23"/>
  <c r="I1192" i="23"/>
  <c r="J1192" i="23" s="1"/>
  <c r="B1192" i="23"/>
  <c r="N1191" i="23"/>
  <c r="M1191" i="23"/>
  <c r="L1191" i="23"/>
  <c r="I1191" i="23"/>
  <c r="J1191" i="23" s="1"/>
  <c r="B1191" i="23"/>
  <c r="N1190" i="23"/>
  <c r="M1190" i="23"/>
  <c r="L1190" i="23"/>
  <c r="I1190" i="23"/>
  <c r="J1190" i="23" s="1"/>
  <c r="B1190" i="23"/>
  <c r="N1189" i="23"/>
  <c r="M1189" i="23"/>
  <c r="L1189" i="23"/>
  <c r="I1189" i="23"/>
  <c r="J1189" i="23" s="1"/>
  <c r="B1189" i="23"/>
  <c r="N1188" i="23"/>
  <c r="M1188" i="23"/>
  <c r="L1188" i="23"/>
  <c r="I1188" i="23"/>
  <c r="J1188" i="23" s="1"/>
  <c r="B1188" i="23"/>
  <c r="N1187" i="23"/>
  <c r="M1187" i="23"/>
  <c r="L1187" i="23"/>
  <c r="I1187" i="23"/>
  <c r="J1187" i="23" s="1"/>
  <c r="B1187" i="23"/>
  <c r="N1186" i="23"/>
  <c r="M1186" i="23"/>
  <c r="L1186" i="23"/>
  <c r="I1186" i="23"/>
  <c r="J1186" i="23" s="1"/>
  <c r="B1186" i="23"/>
  <c r="N1185" i="23"/>
  <c r="M1185" i="23"/>
  <c r="L1185" i="23"/>
  <c r="I1185" i="23"/>
  <c r="J1185" i="23" s="1"/>
  <c r="B1185" i="23"/>
  <c r="N1184" i="23"/>
  <c r="M1184" i="23"/>
  <c r="L1184" i="23"/>
  <c r="I1184" i="23"/>
  <c r="J1184" i="23" s="1"/>
  <c r="B1184" i="23"/>
  <c r="N1183" i="23"/>
  <c r="M1183" i="23"/>
  <c r="L1183" i="23"/>
  <c r="I1183" i="23"/>
  <c r="J1183" i="23" s="1"/>
  <c r="B1183" i="23"/>
  <c r="N1182" i="23"/>
  <c r="M1182" i="23"/>
  <c r="L1182" i="23"/>
  <c r="I1182" i="23"/>
  <c r="J1182" i="23" s="1"/>
  <c r="B1182" i="23"/>
  <c r="N1181" i="23"/>
  <c r="M1181" i="23"/>
  <c r="L1181" i="23"/>
  <c r="I1181" i="23"/>
  <c r="J1181" i="23" s="1"/>
  <c r="B1181" i="23"/>
  <c r="N1180" i="23"/>
  <c r="M1180" i="23"/>
  <c r="L1180" i="23"/>
  <c r="I1180" i="23"/>
  <c r="J1180" i="23" s="1"/>
  <c r="B1180" i="23"/>
  <c r="N1179" i="23"/>
  <c r="M1179" i="23"/>
  <c r="L1179" i="23"/>
  <c r="I1179" i="23"/>
  <c r="J1179" i="23" s="1"/>
  <c r="B1179" i="23"/>
  <c r="N1178" i="23"/>
  <c r="M1178" i="23"/>
  <c r="L1178" i="23"/>
  <c r="I1178" i="23"/>
  <c r="J1178" i="23" s="1"/>
  <c r="B1178" i="23"/>
  <c r="N1177" i="23"/>
  <c r="M1177" i="23"/>
  <c r="L1177" i="23"/>
  <c r="I1177" i="23"/>
  <c r="J1177" i="23" s="1"/>
  <c r="B1177" i="23"/>
  <c r="N1176" i="23"/>
  <c r="M1176" i="23"/>
  <c r="L1176" i="23"/>
  <c r="I1176" i="23"/>
  <c r="J1176" i="23" s="1"/>
  <c r="B1176" i="23"/>
  <c r="N1175" i="23"/>
  <c r="M1175" i="23"/>
  <c r="L1175" i="23"/>
  <c r="I1175" i="23"/>
  <c r="J1175" i="23" s="1"/>
  <c r="B1175" i="23"/>
  <c r="N1174" i="23"/>
  <c r="M1174" i="23"/>
  <c r="L1174" i="23"/>
  <c r="I1174" i="23"/>
  <c r="J1174" i="23" s="1"/>
  <c r="B1174" i="23"/>
  <c r="N1173" i="23"/>
  <c r="M1173" i="23"/>
  <c r="L1173" i="23"/>
  <c r="I1173" i="23"/>
  <c r="J1173" i="23" s="1"/>
  <c r="B1173" i="23"/>
  <c r="N1172" i="23"/>
  <c r="M1172" i="23"/>
  <c r="L1172" i="23"/>
  <c r="I1172" i="23"/>
  <c r="J1172" i="23" s="1"/>
  <c r="B1172" i="23"/>
  <c r="N1171" i="23"/>
  <c r="M1171" i="23"/>
  <c r="L1171" i="23"/>
  <c r="I1171" i="23"/>
  <c r="J1171" i="23" s="1"/>
  <c r="B1171" i="23"/>
  <c r="N1170" i="23"/>
  <c r="M1170" i="23"/>
  <c r="L1170" i="23"/>
  <c r="I1170" i="23"/>
  <c r="J1170" i="23" s="1"/>
  <c r="B1170" i="23"/>
  <c r="N1169" i="23"/>
  <c r="M1169" i="23"/>
  <c r="L1169" i="23"/>
  <c r="I1169" i="23"/>
  <c r="J1169" i="23" s="1"/>
  <c r="B1169" i="23"/>
  <c r="N1168" i="23"/>
  <c r="M1168" i="23"/>
  <c r="L1168" i="23"/>
  <c r="I1168" i="23"/>
  <c r="J1168" i="23" s="1"/>
  <c r="B1168" i="23"/>
  <c r="N1167" i="23"/>
  <c r="M1167" i="23"/>
  <c r="L1167" i="23"/>
  <c r="I1167" i="23"/>
  <c r="J1167" i="23" s="1"/>
  <c r="B1167" i="23"/>
  <c r="N1166" i="23"/>
  <c r="M1166" i="23"/>
  <c r="L1166" i="23"/>
  <c r="I1166" i="23"/>
  <c r="J1166" i="23" s="1"/>
  <c r="B1166" i="23"/>
  <c r="N1165" i="23"/>
  <c r="M1165" i="23"/>
  <c r="L1165" i="23"/>
  <c r="I1165" i="23"/>
  <c r="J1165" i="23" s="1"/>
  <c r="B1165" i="23"/>
  <c r="N1164" i="23"/>
  <c r="M1164" i="23"/>
  <c r="L1164" i="23"/>
  <c r="I1164" i="23"/>
  <c r="J1164" i="23" s="1"/>
  <c r="B1164" i="23"/>
  <c r="N1163" i="23"/>
  <c r="M1163" i="23"/>
  <c r="L1163" i="23"/>
  <c r="I1163" i="23"/>
  <c r="J1163" i="23" s="1"/>
  <c r="B1163" i="23"/>
  <c r="N1162" i="23"/>
  <c r="M1162" i="23"/>
  <c r="L1162" i="23"/>
  <c r="I1162" i="23"/>
  <c r="J1162" i="23" s="1"/>
  <c r="B1162" i="23"/>
  <c r="N1161" i="23"/>
  <c r="M1161" i="23"/>
  <c r="L1161" i="23"/>
  <c r="I1161" i="23"/>
  <c r="J1161" i="23" s="1"/>
  <c r="B1161" i="23"/>
  <c r="N1160" i="23"/>
  <c r="M1160" i="23"/>
  <c r="L1160" i="23"/>
  <c r="I1160" i="23"/>
  <c r="J1160" i="23" s="1"/>
  <c r="B1160" i="23"/>
  <c r="N1159" i="23"/>
  <c r="M1159" i="23"/>
  <c r="L1159" i="23"/>
  <c r="I1159" i="23"/>
  <c r="J1159" i="23" s="1"/>
  <c r="B1159" i="23"/>
  <c r="N1158" i="23"/>
  <c r="M1158" i="23"/>
  <c r="L1158" i="23"/>
  <c r="I1158" i="23"/>
  <c r="J1158" i="23" s="1"/>
  <c r="B1158" i="23"/>
  <c r="N1157" i="23"/>
  <c r="M1157" i="23"/>
  <c r="L1157" i="23"/>
  <c r="I1157" i="23"/>
  <c r="J1157" i="23" s="1"/>
  <c r="B1157" i="23"/>
  <c r="N1156" i="23"/>
  <c r="M1156" i="23"/>
  <c r="L1156" i="23"/>
  <c r="I1156" i="23"/>
  <c r="J1156" i="23" s="1"/>
  <c r="B1156" i="23"/>
  <c r="N1155" i="23"/>
  <c r="M1155" i="23"/>
  <c r="L1155" i="23"/>
  <c r="I1155" i="23"/>
  <c r="J1155" i="23" s="1"/>
  <c r="B1155" i="23"/>
  <c r="N1154" i="23"/>
  <c r="M1154" i="23"/>
  <c r="L1154" i="23"/>
  <c r="I1154" i="23"/>
  <c r="J1154" i="23" s="1"/>
  <c r="B1154" i="23"/>
  <c r="N1153" i="23"/>
  <c r="M1153" i="23"/>
  <c r="L1153" i="23"/>
  <c r="I1153" i="23"/>
  <c r="J1153" i="23" s="1"/>
  <c r="B1153" i="23"/>
  <c r="N1152" i="23"/>
  <c r="M1152" i="23"/>
  <c r="L1152" i="23"/>
  <c r="I1152" i="23"/>
  <c r="J1152" i="23" s="1"/>
  <c r="B1152" i="23"/>
  <c r="N1151" i="23"/>
  <c r="M1151" i="23"/>
  <c r="L1151" i="23"/>
  <c r="I1151" i="23"/>
  <c r="J1151" i="23" s="1"/>
  <c r="B1151" i="23"/>
  <c r="N1150" i="23"/>
  <c r="M1150" i="23"/>
  <c r="L1150" i="23"/>
  <c r="I1150" i="23"/>
  <c r="J1150" i="23" s="1"/>
  <c r="B1150" i="23"/>
  <c r="N1149" i="23"/>
  <c r="M1149" i="23"/>
  <c r="L1149" i="23"/>
  <c r="I1149" i="23"/>
  <c r="J1149" i="23" s="1"/>
  <c r="B1149" i="23"/>
  <c r="N1148" i="23"/>
  <c r="M1148" i="23"/>
  <c r="L1148" i="23"/>
  <c r="I1148" i="23"/>
  <c r="J1148" i="23" s="1"/>
  <c r="B1148" i="23"/>
  <c r="N1147" i="23"/>
  <c r="M1147" i="23"/>
  <c r="L1147" i="23"/>
  <c r="I1147" i="23"/>
  <c r="J1147" i="23" s="1"/>
  <c r="B1147" i="23"/>
  <c r="N1146" i="23"/>
  <c r="M1146" i="23"/>
  <c r="L1146" i="23"/>
  <c r="I1146" i="23"/>
  <c r="J1146" i="23" s="1"/>
  <c r="B1146" i="23"/>
  <c r="N1145" i="23"/>
  <c r="M1145" i="23"/>
  <c r="L1145" i="23"/>
  <c r="I1145" i="23"/>
  <c r="J1145" i="23" s="1"/>
  <c r="B1145" i="23"/>
  <c r="N1144" i="23"/>
  <c r="M1144" i="23"/>
  <c r="L1144" i="23"/>
  <c r="I1144" i="23"/>
  <c r="J1144" i="23" s="1"/>
  <c r="B1144" i="23"/>
  <c r="N1143" i="23"/>
  <c r="M1143" i="23"/>
  <c r="L1143" i="23"/>
  <c r="I1143" i="23"/>
  <c r="J1143" i="23" s="1"/>
  <c r="B1143" i="23"/>
  <c r="N1142" i="23"/>
  <c r="M1142" i="23"/>
  <c r="L1142" i="23"/>
  <c r="I1142" i="23"/>
  <c r="J1142" i="23" s="1"/>
  <c r="B1142" i="23"/>
  <c r="N1141" i="23"/>
  <c r="M1141" i="23"/>
  <c r="L1141" i="23"/>
  <c r="I1141" i="23"/>
  <c r="J1141" i="23" s="1"/>
  <c r="B1141" i="23"/>
  <c r="N1140" i="23"/>
  <c r="M1140" i="23"/>
  <c r="L1140" i="23"/>
  <c r="I1140" i="23"/>
  <c r="J1140" i="23" s="1"/>
  <c r="B1140" i="23"/>
  <c r="N1139" i="23"/>
  <c r="M1139" i="23"/>
  <c r="L1139" i="23"/>
  <c r="I1139" i="23"/>
  <c r="J1139" i="23" s="1"/>
  <c r="B1139" i="23"/>
  <c r="N1138" i="23"/>
  <c r="M1138" i="23"/>
  <c r="L1138" i="23"/>
  <c r="I1138" i="23"/>
  <c r="J1138" i="23" s="1"/>
  <c r="B1138" i="23"/>
  <c r="N1137" i="23"/>
  <c r="M1137" i="23"/>
  <c r="L1137" i="23"/>
  <c r="I1137" i="23"/>
  <c r="J1137" i="23" s="1"/>
  <c r="B1137" i="23"/>
  <c r="N1136" i="23"/>
  <c r="M1136" i="23"/>
  <c r="L1136" i="23"/>
  <c r="I1136" i="23"/>
  <c r="J1136" i="23" s="1"/>
  <c r="B1136" i="23"/>
  <c r="N1135" i="23"/>
  <c r="M1135" i="23"/>
  <c r="L1135" i="23"/>
  <c r="I1135" i="23"/>
  <c r="J1135" i="23" s="1"/>
  <c r="B1135" i="23"/>
  <c r="N1134" i="23"/>
  <c r="M1134" i="23"/>
  <c r="L1134" i="23"/>
  <c r="I1134" i="23"/>
  <c r="J1134" i="23" s="1"/>
  <c r="B1134" i="23"/>
  <c r="N1133" i="23"/>
  <c r="M1133" i="23"/>
  <c r="L1133" i="23"/>
  <c r="I1133" i="23"/>
  <c r="J1133" i="23" s="1"/>
  <c r="B1133" i="23"/>
  <c r="N1132" i="23"/>
  <c r="M1132" i="23"/>
  <c r="L1132" i="23"/>
  <c r="I1132" i="23"/>
  <c r="J1132" i="23" s="1"/>
  <c r="B1132" i="23"/>
  <c r="N1131" i="23"/>
  <c r="M1131" i="23"/>
  <c r="L1131" i="23"/>
  <c r="I1131" i="23"/>
  <c r="J1131" i="23" s="1"/>
  <c r="B1131" i="23"/>
  <c r="N1130" i="23"/>
  <c r="M1130" i="23"/>
  <c r="L1130" i="23"/>
  <c r="I1130" i="23"/>
  <c r="J1130" i="23" s="1"/>
  <c r="B1130" i="23"/>
  <c r="N1129" i="23"/>
  <c r="M1129" i="23"/>
  <c r="L1129" i="23"/>
  <c r="I1129" i="23"/>
  <c r="J1129" i="23" s="1"/>
  <c r="B1129" i="23"/>
  <c r="N1128" i="23"/>
  <c r="M1128" i="23"/>
  <c r="L1128" i="23"/>
  <c r="I1128" i="23"/>
  <c r="J1128" i="23" s="1"/>
  <c r="B1128" i="23"/>
  <c r="N1127" i="23"/>
  <c r="M1127" i="23"/>
  <c r="L1127" i="23"/>
  <c r="I1127" i="23"/>
  <c r="J1127" i="23" s="1"/>
  <c r="B1127" i="23"/>
  <c r="N1126" i="23"/>
  <c r="M1126" i="23"/>
  <c r="L1126" i="23"/>
  <c r="I1126" i="23"/>
  <c r="J1126" i="23" s="1"/>
  <c r="B1126" i="23"/>
  <c r="N1125" i="23"/>
  <c r="M1125" i="23"/>
  <c r="L1125" i="23"/>
  <c r="I1125" i="23"/>
  <c r="J1125" i="23" s="1"/>
  <c r="B1125" i="23"/>
  <c r="N1124" i="23"/>
  <c r="M1124" i="23"/>
  <c r="L1124" i="23"/>
  <c r="I1124" i="23"/>
  <c r="J1124" i="23" s="1"/>
  <c r="B1124" i="23"/>
  <c r="N1123" i="23"/>
  <c r="M1123" i="23"/>
  <c r="L1123" i="23"/>
  <c r="I1123" i="23"/>
  <c r="J1123" i="23" s="1"/>
  <c r="B1123" i="23"/>
  <c r="N1122" i="23"/>
  <c r="M1122" i="23"/>
  <c r="L1122" i="23"/>
  <c r="I1122" i="23"/>
  <c r="J1122" i="23" s="1"/>
  <c r="B1122" i="23"/>
  <c r="N1121" i="23"/>
  <c r="M1121" i="23"/>
  <c r="L1121" i="23"/>
  <c r="I1121" i="23"/>
  <c r="J1121" i="23" s="1"/>
  <c r="B1121" i="23"/>
  <c r="N1120" i="23"/>
  <c r="M1120" i="23"/>
  <c r="L1120" i="23"/>
  <c r="I1120" i="23"/>
  <c r="J1120" i="23" s="1"/>
  <c r="B1120" i="23"/>
  <c r="N1119" i="23"/>
  <c r="M1119" i="23"/>
  <c r="L1119" i="23"/>
  <c r="I1119" i="23"/>
  <c r="J1119" i="23" s="1"/>
  <c r="B1119" i="23"/>
  <c r="N1118" i="23"/>
  <c r="M1118" i="23"/>
  <c r="L1118" i="23"/>
  <c r="I1118" i="23"/>
  <c r="J1118" i="23" s="1"/>
  <c r="B1118" i="23"/>
  <c r="N1117" i="23"/>
  <c r="M1117" i="23"/>
  <c r="L1117" i="23"/>
  <c r="I1117" i="23"/>
  <c r="J1117" i="23" s="1"/>
  <c r="B1117" i="23"/>
  <c r="N1116" i="23"/>
  <c r="M1116" i="23"/>
  <c r="L1116" i="23"/>
  <c r="I1116" i="23"/>
  <c r="J1116" i="23" s="1"/>
  <c r="B1116" i="23"/>
  <c r="N1115" i="23"/>
  <c r="M1115" i="23"/>
  <c r="L1115" i="23"/>
  <c r="I1115" i="23"/>
  <c r="J1115" i="23" s="1"/>
  <c r="B1115" i="23"/>
  <c r="N1114" i="23"/>
  <c r="M1114" i="23"/>
  <c r="L1114" i="23"/>
  <c r="I1114" i="23"/>
  <c r="J1114" i="23" s="1"/>
  <c r="B1114" i="23"/>
  <c r="N1113" i="23"/>
  <c r="M1113" i="23"/>
  <c r="L1113" i="23"/>
  <c r="I1113" i="23"/>
  <c r="J1113" i="23" s="1"/>
  <c r="B1113" i="23"/>
  <c r="N1112" i="23"/>
  <c r="M1112" i="23"/>
  <c r="L1112" i="23"/>
  <c r="I1112" i="23"/>
  <c r="J1112" i="23" s="1"/>
  <c r="B1112" i="23"/>
  <c r="N1111" i="23"/>
  <c r="M1111" i="23"/>
  <c r="L1111" i="23"/>
  <c r="I1111" i="23"/>
  <c r="J1111" i="23" s="1"/>
  <c r="B1111" i="23"/>
  <c r="N1110" i="23"/>
  <c r="M1110" i="23"/>
  <c r="L1110" i="23"/>
  <c r="I1110" i="23"/>
  <c r="J1110" i="23" s="1"/>
  <c r="B1110" i="23"/>
  <c r="N1109" i="23"/>
  <c r="M1109" i="23"/>
  <c r="L1109" i="23"/>
  <c r="I1109" i="23"/>
  <c r="J1109" i="23" s="1"/>
  <c r="B1109" i="23"/>
  <c r="N1108" i="23"/>
  <c r="M1108" i="23"/>
  <c r="L1108" i="23"/>
  <c r="I1108" i="23"/>
  <c r="J1108" i="23" s="1"/>
  <c r="B1108" i="23"/>
  <c r="N1107" i="23"/>
  <c r="M1107" i="23"/>
  <c r="L1107" i="23"/>
  <c r="I1107" i="23"/>
  <c r="J1107" i="23" s="1"/>
  <c r="B1107" i="23"/>
  <c r="N1106" i="23"/>
  <c r="M1106" i="23"/>
  <c r="L1106" i="23"/>
  <c r="I1106" i="23"/>
  <c r="J1106" i="23" s="1"/>
  <c r="B1106" i="23"/>
  <c r="N1105" i="23"/>
  <c r="M1105" i="23"/>
  <c r="L1105" i="23"/>
  <c r="I1105" i="23"/>
  <c r="J1105" i="23" s="1"/>
  <c r="B1105" i="23"/>
  <c r="N1104" i="23"/>
  <c r="M1104" i="23"/>
  <c r="L1104" i="23"/>
  <c r="I1104" i="23"/>
  <c r="J1104" i="23" s="1"/>
  <c r="B1104" i="23"/>
  <c r="N1103" i="23"/>
  <c r="M1103" i="23"/>
  <c r="L1103" i="23"/>
  <c r="I1103" i="23"/>
  <c r="J1103" i="23" s="1"/>
  <c r="B1103" i="23"/>
  <c r="N1102" i="23"/>
  <c r="M1102" i="23"/>
  <c r="L1102" i="23"/>
  <c r="I1102" i="23"/>
  <c r="J1102" i="23" s="1"/>
  <c r="B1102" i="23"/>
  <c r="N1101" i="23"/>
  <c r="M1101" i="23"/>
  <c r="L1101" i="23"/>
  <c r="I1101" i="23"/>
  <c r="J1101" i="23" s="1"/>
  <c r="B1101" i="23"/>
  <c r="N1100" i="23"/>
  <c r="M1100" i="23"/>
  <c r="L1100" i="23"/>
  <c r="I1100" i="23"/>
  <c r="J1100" i="23" s="1"/>
  <c r="B1100" i="23"/>
  <c r="N1099" i="23"/>
  <c r="M1099" i="23"/>
  <c r="L1099" i="23"/>
  <c r="I1099" i="23"/>
  <c r="J1099" i="23" s="1"/>
  <c r="B1099" i="23"/>
  <c r="N1098" i="23"/>
  <c r="M1098" i="23"/>
  <c r="L1098" i="23"/>
  <c r="I1098" i="23"/>
  <c r="J1098" i="23" s="1"/>
  <c r="B1098" i="23"/>
  <c r="N1097" i="23"/>
  <c r="M1097" i="23"/>
  <c r="L1097" i="23"/>
  <c r="I1097" i="23"/>
  <c r="J1097" i="23" s="1"/>
  <c r="B1097" i="23"/>
  <c r="N1096" i="23"/>
  <c r="M1096" i="23"/>
  <c r="L1096" i="23"/>
  <c r="I1096" i="23"/>
  <c r="J1096" i="23" s="1"/>
  <c r="B1096" i="23"/>
  <c r="N1095" i="23"/>
  <c r="M1095" i="23"/>
  <c r="L1095" i="23"/>
  <c r="I1095" i="23"/>
  <c r="J1095" i="23" s="1"/>
  <c r="B1095" i="23"/>
  <c r="N1094" i="23"/>
  <c r="M1094" i="23"/>
  <c r="L1094" i="23"/>
  <c r="I1094" i="23"/>
  <c r="J1094" i="23" s="1"/>
  <c r="B1094" i="23"/>
  <c r="N1093" i="23"/>
  <c r="M1093" i="23"/>
  <c r="L1093" i="23"/>
  <c r="I1093" i="23"/>
  <c r="J1093" i="23" s="1"/>
  <c r="B1093" i="23"/>
  <c r="N1092" i="23"/>
  <c r="M1092" i="23"/>
  <c r="L1092" i="23"/>
  <c r="I1092" i="23"/>
  <c r="J1092" i="23" s="1"/>
  <c r="B1092" i="23"/>
  <c r="N1091" i="23"/>
  <c r="M1091" i="23"/>
  <c r="L1091" i="23"/>
  <c r="I1091" i="23"/>
  <c r="J1091" i="23" s="1"/>
  <c r="B1091" i="23"/>
  <c r="N1090" i="23"/>
  <c r="M1090" i="23"/>
  <c r="L1090" i="23"/>
  <c r="I1090" i="23"/>
  <c r="J1090" i="23" s="1"/>
  <c r="B1090" i="23"/>
  <c r="N1089" i="23"/>
  <c r="M1089" i="23"/>
  <c r="L1089" i="23"/>
  <c r="I1089" i="23"/>
  <c r="J1089" i="23" s="1"/>
  <c r="B1089" i="23"/>
  <c r="N1088" i="23"/>
  <c r="M1088" i="23"/>
  <c r="L1088" i="23"/>
  <c r="I1088" i="23"/>
  <c r="J1088" i="23" s="1"/>
  <c r="B1088" i="23"/>
  <c r="N1087" i="23"/>
  <c r="M1087" i="23"/>
  <c r="L1087" i="23"/>
  <c r="I1087" i="23"/>
  <c r="J1087" i="23" s="1"/>
  <c r="B1087" i="23"/>
  <c r="N1086" i="23"/>
  <c r="M1086" i="23"/>
  <c r="L1086" i="23"/>
  <c r="I1086" i="23"/>
  <c r="J1086" i="23" s="1"/>
  <c r="B1086" i="23"/>
  <c r="N1085" i="23"/>
  <c r="M1085" i="23"/>
  <c r="L1085" i="23"/>
  <c r="I1085" i="23"/>
  <c r="J1085" i="23" s="1"/>
  <c r="B1085" i="23"/>
  <c r="N1084" i="23"/>
  <c r="M1084" i="23"/>
  <c r="L1084" i="23"/>
  <c r="I1084" i="23"/>
  <c r="J1084" i="23" s="1"/>
  <c r="B1084" i="23"/>
  <c r="N1083" i="23"/>
  <c r="M1083" i="23"/>
  <c r="L1083" i="23"/>
  <c r="I1083" i="23"/>
  <c r="J1083" i="23" s="1"/>
  <c r="B1083" i="23"/>
  <c r="N1082" i="23"/>
  <c r="M1082" i="23"/>
  <c r="L1082" i="23"/>
  <c r="I1082" i="23"/>
  <c r="J1082" i="23" s="1"/>
  <c r="B1082" i="23"/>
  <c r="N1081" i="23"/>
  <c r="M1081" i="23"/>
  <c r="L1081" i="23"/>
  <c r="I1081" i="23"/>
  <c r="J1081" i="23" s="1"/>
  <c r="B1081" i="23"/>
  <c r="N1080" i="23"/>
  <c r="M1080" i="23"/>
  <c r="L1080" i="23"/>
  <c r="I1080" i="23"/>
  <c r="J1080" i="23" s="1"/>
  <c r="B1080" i="23"/>
  <c r="N1079" i="23"/>
  <c r="M1079" i="23"/>
  <c r="L1079" i="23"/>
  <c r="I1079" i="23"/>
  <c r="J1079" i="23" s="1"/>
  <c r="B1079" i="23"/>
  <c r="N1078" i="23"/>
  <c r="M1078" i="23"/>
  <c r="L1078" i="23"/>
  <c r="I1078" i="23"/>
  <c r="J1078" i="23" s="1"/>
  <c r="B1078" i="23"/>
  <c r="N1077" i="23"/>
  <c r="M1077" i="23"/>
  <c r="L1077" i="23"/>
  <c r="I1077" i="23"/>
  <c r="J1077" i="23" s="1"/>
  <c r="B1077" i="23"/>
  <c r="N1076" i="23"/>
  <c r="M1076" i="23"/>
  <c r="L1076" i="23"/>
  <c r="I1076" i="23"/>
  <c r="J1076" i="23" s="1"/>
  <c r="B1076" i="23"/>
  <c r="N1075" i="23"/>
  <c r="M1075" i="23"/>
  <c r="L1075" i="23"/>
  <c r="I1075" i="23"/>
  <c r="J1075" i="23" s="1"/>
  <c r="B1075" i="23"/>
  <c r="N1074" i="23"/>
  <c r="M1074" i="23"/>
  <c r="L1074" i="23"/>
  <c r="I1074" i="23"/>
  <c r="J1074" i="23" s="1"/>
  <c r="B1074" i="23"/>
  <c r="N1073" i="23"/>
  <c r="M1073" i="23"/>
  <c r="L1073" i="23"/>
  <c r="I1073" i="23"/>
  <c r="J1073" i="23" s="1"/>
  <c r="B1073" i="23"/>
  <c r="N1072" i="23"/>
  <c r="M1072" i="23"/>
  <c r="L1072" i="23"/>
  <c r="I1072" i="23"/>
  <c r="J1072" i="23" s="1"/>
  <c r="B1072" i="23"/>
  <c r="N1071" i="23"/>
  <c r="M1071" i="23"/>
  <c r="L1071" i="23"/>
  <c r="I1071" i="23"/>
  <c r="J1071" i="23" s="1"/>
  <c r="B1071" i="23"/>
  <c r="N1070" i="23"/>
  <c r="M1070" i="23"/>
  <c r="L1070" i="23"/>
  <c r="I1070" i="23"/>
  <c r="J1070" i="23" s="1"/>
  <c r="B1070" i="23"/>
  <c r="N1069" i="23"/>
  <c r="M1069" i="23"/>
  <c r="L1069" i="23"/>
  <c r="I1069" i="23"/>
  <c r="J1069" i="23" s="1"/>
  <c r="B1069" i="23"/>
  <c r="N1068" i="23"/>
  <c r="M1068" i="23"/>
  <c r="L1068" i="23"/>
  <c r="I1068" i="23"/>
  <c r="J1068" i="23" s="1"/>
  <c r="B1068" i="23"/>
  <c r="N1067" i="23"/>
  <c r="M1067" i="23"/>
  <c r="L1067" i="23"/>
  <c r="I1067" i="23"/>
  <c r="J1067" i="23" s="1"/>
  <c r="B1067" i="23"/>
  <c r="N1066" i="23"/>
  <c r="M1066" i="23"/>
  <c r="L1066" i="23"/>
  <c r="I1066" i="23"/>
  <c r="J1066" i="23" s="1"/>
  <c r="B1066" i="23"/>
  <c r="N1065" i="23"/>
  <c r="M1065" i="23"/>
  <c r="L1065" i="23"/>
  <c r="I1065" i="23"/>
  <c r="J1065" i="23" s="1"/>
  <c r="B1065" i="23"/>
  <c r="N1064" i="23"/>
  <c r="M1064" i="23"/>
  <c r="L1064" i="23"/>
  <c r="I1064" i="23"/>
  <c r="J1064" i="23" s="1"/>
  <c r="B1064" i="23"/>
  <c r="N1063" i="23"/>
  <c r="M1063" i="23"/>
  <c r="L1063" i="23"/>
  <c r="I1063" i="23"/>
  <c r="J1063" i="23" s="1"/>
  <c r="B1063" i="23"/>
  <c r="N1062" i="23"/>
  <c r="M1062" i="23"/>
  <c r="L1062" i="23"/>
  <c r="I1062" i="23"/>
  <c r="J1062" i="23" s="1"/>
  <c r="B1062" i="23"/>
  <c r="N1061" i="23"/>
  <c r="M1061" i="23"/>
  <c r="L1061" i="23"/>
  <c r="I1061" i="23"/>
  <c r="J1061" i="23" s="1"/>
  <c r="B1061" i="23"/>
  <c r="N1060" i="23"/>
  <c r="M1060" i="23"/>
  <c r="L1060" i="23"/>
  <c r="I1060" i="23"/>
  <c r="J1060" i="23" s="1"/>
  <c r="B1060" i="23"/>
  <c r="N1059" i="23"/>
  <c r="M1059" i="23"/>
  <c r="L1059" i="23"/>
  <c r="I1059" i="23"/>
  <c r="J1059" i="23" s="1"/>
  <c r="B1059" i="23"/>
  <c r="N1058" i="23"/>
  <c r="M1058" i="23"/>
  <c r="L1058" i="23"/>
  <c r="I1058" i="23"/>
  <c r="J1058" i="23" s="1"/>
  <c r="B1058" i="23"/>
  <c r="N1057" i="23"/>
  <c r="M1057" i="23"/>
  <c r="L1057" i="23"/>
  <c r="I1057" i="23"/>
  <c r="J1057" i="23" s="1"/>
  <c r="B1057" i="23"/>
  <c r="N1056" i="23"/>
  <c r="M1056" i="23"/>
  <c r="L1056" i="23"/>
  <c r="I1056" i="23"/>
  <c r="J1056" i="23" s="1"/>
  <c r="B1056" i="23"/>
  <c r="N1055" i="23"/>
  <c r="M1055" i="23"/>
  <c r="L1055" i="23"/>
  <c r="I1055" i="23"/>
  <c r="J1055" i="23" s="1"/>
  <c r="B1055" i="23"/>
  <c r="N1054" i="23"/>
  <c r="M1054" i="23"/>
  <c r="L1054" i="23"/>
  <c r="I1054" i="23"/>
  <c r="J1054" i="23" s="1"/>
  <c r="B1054" i="23"/>
  <c r="N1053" i="23"/>
  <c r="M1053" i="23"/>
  <c r="L1053" i="23"/>
  <c r="I1053" i="23"/>
  <c r="J1053" i="23" s="1"/>
  <c r="B1053" i="23"/>
  <c r="N1052" i="23"/>
  <c r="M1052" i="23"/>
  <c r="L1052" i="23"/>
  <c r="I1052" i="23"/>
  <c r="J1052" i="23" s="1"/>
  <c r="B1052" i="23"/>
  <c r="N1051" i="23"/>
  <c r="M1051" i="23"/>
  <c r="L1051" i="23"/>
  <c r="I1051" i="23"/>
  <c r="J1051" i="23" s="1"/>
  <c r="B1051" i="23"/>
  <c r="N1050" i="23"/>
  <c r="M1050" i="23"/>
  <c r="L1050" i="23"/>
  <c r="I1050" i="23"/>
  <c r="J1050" i="23" s="1"/>
  <c r="B1050" i="23"/>
  <c r="N1049" i="23"/>
  <c r="M1049" i="23"/>
  <c r="L1049" i="23"/>
  <c r="I1049" i="23"/>
  <c r="J1049" i="23" s="1"/>
  <c r="B1049" i="23"/>
  <c r="N1048" i="23"/>
  <c r="M1048" i="23"/>
  <c r="L1048" i="23"/>
  <c r="I1048" i="23"/>
  <c r="J1048" i="23" s="1"/>
  <c r="B1048" i="23"/>
  <c r="N1047" i="23"/>
  <c r="M1047" i="23"/>
  <c r="L1047" i="23"/>
  <c r="I1047" i="23"/>
  <c r="J1047" i="23" s="1"/>
  <c r="B1047" i="23"/>
  <c r="N1046" i="23"/>
  <c r="M1046" i="23"/>
  <c r="L1046" i="23"/>
  <c r="I1046" i="23"/>
  <c r="J1046" i="23" s="1"/>
  <c r="B1046" i="23"/>
  <c r="N1045" i="23"/>
  <c r="M1045" i="23"/>
  <c r="L1045" i="23"/>
  <c r="I1045" i="23"/>
  <c r="J1045" i="23" s="1"/>
  <c r="B1045" i="23"/>
  <c r="N1044" i="23"/>
  <c r="M1044" i="23"/>
  <c r="L1044" i="23"/>
  <c r="I1044" i="23"/>
  <c r="J1044" i="23" s="1"/>
  <c r="B1044" i="23"/>
  <c r="N1043" i="23"/>
  <c r="M1043" i="23"/>
  <c r="L1043" i="23"/>
  <c r="I1043" i="23"/>
  <c r="J1043" i="23" s="1"/>
  <c r="B1043" i="23"/>
  <c r="N1042" i="23"/>
  <c r="M1042" i="23"/>
  <c r="L1042" i="23"/>
  <c r="I1042" i="23"/>
  <c r="J1042" i="23" s="1"/>
  <c r="B1042" i="23"/>
  <c r="N1041" i="23"/>
  <c r="M1041" i="23"/>
  <c r="L1041" i="23"/>
  <c r="I1041" i="23"/>
  <c r="J1041" i="23" s="1"/>
  <c r="B1041" i="23"/>
  <c r="N1040" i="23"/>
  <c r="M1040" i="23"/>
  <c r="L1040" i="23"/>
  <c r="I1040" i="23"/>
  <c r="J1040" i="23" s="1"/>
  <c r="B1040" i="23"/>
  <c r="N1039" i="23"/>
  <c r="M1039" i="23"/>
  <c r="L1039" i="23"/>
  <c r="I1039" i="23"/>
  <c r="J1039" i="23" s="1"/>
  <c r="B1039" i="23"/>
  <c r="N1038" i="23"/>
  <c r="M1038" i="23"/>
  <c r="L1038" i="23"/>
  <c r="I1038" i="23"/>
  <c r="J1038" i="23" s="1"/>
  <c r="B1038" i="23"/>
  <c r="N1037" i="23"/>
  <c r="M1037" i="23"/>
  <c r="L1037" i="23"/>
  <c r="I1037" i="23"/>
  <c r="J1037" i="23" s="1"/>
  <c r="B1037" i="23"/>
  <c r="N1036" i="23"/>
  <c r="M1036" i="23"/>
  <c r="L1036" i="23"/>
  <c r="I1036" i="23"/>
  <c r="J1036" i="23" s="1"/>
  <c r="B1036" i="23"/>
  <c r="N1035" i="23"/>
  <c r="M1035" i="23"/>
  <c r="L1035" i="23"/>
  <c r="I1035" i="23"/>
  <c r="J1035" i="23" s="1"/>
  <c r="B1035" i="23"/>
  <c r="N1034" i="23"/>
  <c r="M1034" i="23"/>
  <c r="L1034" i="23"/>
  <c r="I1034" i="23"/>
  <c r="J1034" i="23" s="1"/>
  <c r="B1034" i="23"/>
  <c r="N1033" i="23"/>
  <c r="M1033" i="23"/>
  <c r="L1033" i="23"/>
  <c r="I1033" i="23"/>
  <c r="J1033" i="23" s="1"/>
  <c r="B1033" i="23"/>
  <c r="N1032" i="23"/>
  <c r="M1032" i="23"/>
  <c r="L1032" i="23"/>
  <c r="I1032" i="23"/>
  <c r="J1032" i="23" s="1"/>
  <c r="B1032" i="23"/>
  <c r="N1031" i="23"/>
  <c r="M1031" i="23"/>
  <c r="L1031" i="23"/>
  <c r="I1031" i="23"/>
  <c r="J1031" i="23" s="1"/>
  <c r="B1031" i="23"/>
  <c r="N1030" i="23"/>
  <c r="M1030" i="23"/>
  <c r="L1030" i="23"/>
  <c r="I1030" i="23"/>
  <c r="J1030" i="23" s="1"/>
  <c r="B1030" i="23"/>
  <c r="N1029" i="23"/>
  <c r="M1029" i="23"/>
  <c r="L1029" i="23"/>
  <c r="I1029" i="23"/>
  <c r="J1029" i="23" s="1"/>
  <c r="B1029" i="23"/>
  <c r="N1028" i="23"/>
  <c r="M1028" i="23"/>
  <c r="L1028" i="23"/>
  <c r="I1028" i="23"/>
  <c r="J1028" i="23" s="1"/>
  <c r="B1028" i="23"/>
  <c r="N1027" i="23"/>
  <c r="M1027" i="23"/>
  <c r="L1027" i="23"/>
  <c r="I1027" i="23"/>
  <c r="J1027" i="23" s="1"/>
  <c r="B1027" i="23"/>
  <c r="N1026" i="23"/>
  <c r="M1026" i="23"/>
  <c r="L1026" i="23"/>
  <c r="I1026" i="23"/>
  <c r="J1026" i="23" s="1"/>
  <c r="B1026" i="23"/>
  <c r="N1025" i="23"/>
  <c r="M1025" i="23"/>
  <c r="L1025" i="23"/>
  <c r="I1025" i="23"/>
  <c r="J1025" i="23" s="1"/>
  <c r="B1025" i="23"/>
  <c r="N1024" i="23"/>
  <c r="M1024" i="23"/>
  <c r="L1024" i="23"/>
  <c r="I1024" i="23"/>
  <c r="J1024" i="23" s="1"/>
  <c r="B1024" i="23"/>
  <c r="N1023" i="23"/>
  <c r="M1023" i="23"/>
  <c r="L1023" i="23"/>
  <c r="I1023" i="23"/>
  <c r="J1023" i="23" s="1"/>
  <c r="B1023" i="23"/>
  <c r="N1022" i="23"/>
  <c r="M1022" i="23"/>
  <c r="L1022" i="23"/>
  <c r="I1022" i="23"/>
  <c r="J1022" i="23" s="1"/>
  <c r="B1022" i="23"/>
  <c r="N1021" i="23"/>
  <c r="M1021" i="23"/>
  <c r="L1021" i="23"/>
  <c r="I1021" i="23"/>
  <c r="J1021" i="23" s="1"/>
  <c r="B1021" i="23"/>
  <c r="N1020" i="23"/>
  <c r="M1020" i="23"/>
  <c r="L1020" i="23"/>
  <c r="I1020" i="23"/>
  <c r="J1020" i="23" s="1"/>
  <c r="B1020" i="23"/>
  <c r="N1019" i="23"/>
  <c r="M1019" i="23"/>
  <c r="L1019" i="23"/>
  <c r="I1019" i="23"/>
  <c r="J1019" i="23" s="1"/>
  <c r="B1019" i="23"/>
  <c r="N1018" i="23"/>
  <c r="M1018" i="23"/>
  <c r="L1018" i="23"/>
  <c r="I1018" i="23"/>
  <c r="J1018" i="23" s="1"/>
  <c r="B1018" i="23"/>
  <c r="N1017" i="23"/>
  <c r="M1017" i="23"/>
  <c r="L1017" i="23"/>
  <c r="I1017" i="23"/>
  <c r="J1017" i="23" s="1"/>
  <c r="B1017" i="23"/>
  <c r="N1016" i="23"/>
  <c r="M1016" i="23"/>
  <c r="L1016" i="23"/>
  <c r="I1016" i="23"/>
  <c r="J1016" i="23" s="1"/>
  <c r="B1016" i="23"/>
  <c r="N1015" i="23"/>
  <c r="M1015" i="23"/>
  <c r="L1015" i="23"/>
  <c r="I1015" i="23"/>
  <c r="J1015" i="23" s="1"/>
  <c r="B1015" i="23"/>
  <c r="N1014" i="23"/>
  <c r="M1014" i="23"/>
  <c r="L1014" i="23"/>
  <c r="I1014" i="23"/>
  <c r="J1014" i="23" s="1"/>
  <c r="B1014" i="23"/>
  <c r="N1013" i="23"/>
  <c r="M1013" i="23"/>
  <c r="L1013" i="23"/>
  <c r="I1013" i="23"/>
  <c r="J1013" i="23" s="1"/>
  <c r="B1013" i="23"/>
  <c r="N1012" i="23"/>
  <c r="M1012" i="23"/>
  <c r="L1012" i="23"/>
  <c r="I1012" i="23"/>
  <c r="J1012" i="23" s="1"/>
  <c r="B1012" i="23"/>
  <c r="N1011" i="23"/>
  <c r="M1011" i="23"/>
  <c r="L1011" i="23"/>
  <c r="I1011" i="23"/>
  <c r="J1011" i="23" s="1"/>
  <c r="B1011" i="23"/>
  <c r="N1010" i="23"/>
  <c r="M1010" i="23"/>
  <c r="L1010" i="23"/>
  <c r="I1010" i="23"/>
  <c r="J1010" i="23" s="1"/>
  <c r="B1010" i="23"/>
  <c r="N1009" i="23"/>
  <c r="M1009" i="23"/>
  <c r="L1009" i="23"/>
  <c r="I1009" i="23"/>
  <c r="J1009" i="23" s="1"/>
  <c r="B1009" i="23"/>
  <c r="N1008" i="23"/>
  <c r="M1008" i="23"/>
  <c r="L1008" i="23"/>
  <c r="I1008" i="23"/>
  <c r="J1008" i="23" s="1"/>
  <c r="B1008" i="23"/>
  <c r="N1007" i="23"/>
  <c r="M1007" i="23"/>
  <c r="L1007" i="23"/>
  <c r="I1007" i="23"/>
  <c r="J1007" i="23" s="1"/>
  <c r="B1007" i="23"/>
  <c r="N1006" i="23"/>
  <c r="M1006" i="23"/>
  <c r="L1006" i="23"/>
  <c r="I1006" i="23"/>
  <c r="J1006" i="23" s="1"/>
  <c r="B1006" i="23"/>
  <c r="N1005" i="23"/>
  <c r="M1005" i="23"/>
  <c r="L1005" i="23"/>
  <c r="I1005" i="23"/>
  <c r="B1005" i="23"/>
  <c r="N1004" i="23"/>
  <c r="M1004" i="23"/>
  <c r="L1004" i="23"/>
  <c r="I1004" i="23"/>
  <c r="B1004" i="23"/>
  <c r="N1003" i="23"/>
  <c r="M1003" i="23"/>
  <c r="L1003" i="23"/>
  <c r="I1003" i="23"/>
  <c r="J1003" i="23" s="1"/>
  <c r="B1003" i="23"/>
  <c r="N1002" i="23"/>
  <c r="M1002" i="23"/>
  <c r="L1002" i="23"/>
  <c r="I1002" i="23"/>
  <c r="J1002" i="23" s="1"/>
  <c r="B1002" i="23"/>
  <c r="N1001" i="23"/>
  <c r="M1001" i="23"/>
  <c r="L1001" i="23"/>
  <c r="I1001" i="23"/>
  <c r="J1001" i="23" s="1"/>
  <c r="B1001" i="23"/>
  <c r="N1000" i="23"/>
  <c r="M1000" i="23"/>
  <c r="L1000" i="23"/>
  <c r="I1000" i="23"/>
  <c r="J1000" i="23" s="1"/>
  <c r="B1000" i="23"/>
  <c r="N999" i="23"/>
  <c r="M999" i="23"/>
  <c r="L999" i="23"/>
  <c r="I999" i="23"/>
  <c r="J999" i="23" s="1"/>
  <c r="B999" i="23"/>
  <c r="N998" i="23"/>
  <c r="M998" i="23"/>
  <c r="L998" i="23"/>
  <c r="I998" i="23"/>
  <c r="J998" i="23" s="1"/>
  <c r="B998" i="23"/>
  <c r="N997" i="23"/>
  <c r="M997" i="23"/>
  <c r="L997" i="23"/>
  <c r="I997" i="23"/>
  <c r="J997" i="23" s="1"/>
  <c r="B997" i="23"/>
  <c r="N996" i="23"/>
  <c r="M996" i="23"/>
  <c r="L996" i="23"/>
  <c r="I996" i="23"/>
  <c r="J996" i="23" s="1"/>
  <c r="B996" i="23"/>
  <c r="N995" i="23"/>
  <c r="M995" i="23"/>
  <c r="L995" i="23"/>
  <c r="I995" i="23"/>
  <c r="J995" i="23" s="1"/>
  <c r="B995" i="23"/>
  <c r="N994" i="23"/>
  <c r="M994" i="23"/>
  <c r="L994" i="23"/>
  <c r="I994" i="23"/>
  <c r="J994" i="23" s="1"/>
  <c r="B994" i="23"/>
  <c r="N993" i="23"/>
  <c r="M993" i="23"/>
  <c r="L993" i="23"/>
  <c r="I993" i="23"/>
  <c r="J993" i="23" s="1"/>
  <c r="B993" i="23"/>
  <c r="N992" i="23"/>
  <c r="M992" i="23"/>
  <c r="L992" i="23"/>
  <c r="I992" i="23"/>
  <c r="J992" i="23" s="1"/>
  <c r="B992" i="23"/>
  <c r="N991" i="23"/>
  <c r="M991" i="23"/>
  <c r="L991" i="23"/>
  <c r="I991" i="23"/>
  <c r="J991" i="23" s="1"/>
  <c r="B991" i="23"/>
  <c r="N990" i="23"/>
  <c r="M990" i="23"/>
  <c r="L990" i="23"/>
  <c r="I990" i="23"/>
  <c r="J990" i="23" s="1"/>
  <c r="B990" i="23"/>
  <c r="N989" i="23"/>
  <c r="M989" i="23"/>
  <c r="L989" i="23"/>
  <c r="I989" i="23"/>
  <c r="J989" i="23" s="1"/>
  <c r="B989" i="23"/>
  <c r="N988" i="23"/>
  <c r="M988" i="23"/>
  <c r="L988" i="23"/>
  <c r="I988" i="23"/>
  <c r="J988" i="23" s="1"/>
  <c r="B988" i="23"/>
  <c r="N987" i="23"/>
  <c r="M987" i="23"/>
  <c r="L987" i="23"/>
  <c r="I987" i="23"/>
  <c r="J987" i="23" s="1"/>
  <c r="B987" i="23"/>
  <c r="N986" i="23"/>
  <c r="M986" i="23"/>
  <c r="L986" i="23"/>
  <c r="I986" i="23"/>
  <c r="J986" i="23" s="1"/>
  <c r="B986" i="23"/>
  <c r="N985" i="23"/>
  <c r="M985" i="23"/>
  <c r="L985" i="23"/>
  <c r="I985" i="23"/>
  <c r="J985" i="23" s="1"/>
  <c r="B985" i="23"/>
  <c r="N984" i="23"/>
  <c r="M984" i="23"/>
  <c r="L984" i="23"/>
  <c r="I984" i="23"/>
  <c r="J984" i="23" s="1"/>
  <c r="B984" i="23"/>
  <c r="N983" i="23"/>
  <c r="M983" i="23"/>
  <c r="L983" i="23"/>
  <c r="I983" i="23"/>
  <c r="J983" i="23" s="1"/>
  <c r="B983" i="23"/>
  <c r="N982" i="23"/>
  <c r="M982" i="23"/>
  <c r="L982" i="23"/>
  <c r="I982" i="23"/>
  <c r="J982" i="23" s="1"/>
  <c r="B982" i="23"/>
  <c r="N981" i="23"/>
  <c r="M981" i="23"/>
  <c r="L981" i="23"/>
  <c r="I981" i="23"/>
  <c r="J981" i="23" s="1"/>
  <c r="B981" i="23"/>
  <c r="N980" i="23"/>
  <c r="M980" i="23"/>
  <c r="L980" i="23"/>
  <c r="I980" i="23"/>
  <c r="J980" i="23" s="1"/>
  <c r="B980" i="23"/>
  <c r="N979" i="23"/>
  <c r="M979" i="23"/>
  <c r="L979" i="23"/>
  <c r="I979" i="23"/>
  <c r="J979" i="23" s="1"/>
  <c r="B979" i="23"/>
  <c r="N978" i="23"/>
  <c r="M978" i="23"/>
  <c r="L978" i="23"/>
  <c r="I978" i="23"/>
  <c r="J978" i="23" s="1"/>
  <c r="B978" i="23"/>
  <c r="N977" i="23"/>
  <c r="M977" i="23"/>
  <c r="L977" i="23"/>
  <c r="I977" i="23"/>
  <c r="J977" i="23" s="1"/>
  <c r="B977" i="23"/>
  <c r="N976" i="23"/>
  <c r="M976" i="23"/>
  <c r="L976" i="23"/>
  <c r="I976" i="23"/>
  <c r="J976" i="23" s="1"/>
  <c r="B976" i="23"/>
  <c r="N975" i="23"/>
  <c r="M975" i="23"/>
  <c r="L975" i="23"/>
  <c r="I975" i="23"/>
  <c r="J975" i="23" s="1"/>
  <c r="B975" i="23"/>
  <c r="N974" i="23"/>
  <c r="M974" i="23"/>
  <c r="L974" i="23"/>
  <c r="I974" i="23"/>
  <c r="J974" i="23" s="1"/>
  <c r="B974" i="23"/>
  <c r="N973" i="23"/>
  <c r="M973" i="23"/>
  <c r="L973" i="23"/>
  <c r="I973" i="23"/>
  <c r="J973" i="23" s="1"/>
  <c r="B973" i="23"/>
  <c r="N972" i="23"/>
  <c r="M972" i="23"/>
  <c r="L972" i="23"/>
  <c r="I972" i="23"/>
  <c r="J972" i="23" s="1"/>
  <c r="B972" i="23"/>
  <c r="N971" i="23"/>
  <c r="M971" i="23"/>
  <c r="L971" i="23"/>
  <c r="I971" i="23"/>
  <c r="J971" i="23" s="1"/>
  <c r="B971" i="23"/>
  <c r="N970" i="23"/>
  <c r="M970" i="23"/>
  <c r="L970" i="23"/>
  <c r="I970" i="23"/>
  <c r="J970" i="23" s="1"/>
  <c r="B970" i="23"/>
  <c r="N969" i="23"/>
  <c r="M969" i="23"/>
  <c r="L969" i="23"/>
  <c r="I969" i="23"/>
  <c r="J969" i="23" s="1"/>
  <c r="B969" i="23"/>
  <c r="N968" i="23"/>
  <c r="M968" i="23"/>
  <c r="L968" i="23"/>
  <c r="I968" i="23"/>
  <c r="J968" i="23" s="1"/>
  <c r="B968" i="23"/>
  <c r="N967" i="23"/>
  <c r="M967" i="23"/>
  <c r="L967" i="23"/>
  <c r="I967" i="23"/>
  <c r="J967" i="23" s="1"/>
  <c r="B967" i="23"/>
  <c r="N966" i="23"/>
  <c r="M966" i="23"/>
  <c r="L966" i="23"/>
  <c r="I966" i="23"/>
  <c r="J966" i="23" s="1"/>
  <c r="B966" i="23"/>
  <c r="N965" i="23"/>
  <c r="M965" i="23"/>
  <c r="L965" i="23"/>
  <c r="I965" i="23"/>
  <c r="J965" i="23" s="1"/>
  <c r="B965" i="23"/>
  <c r="N964" i="23"/>
  <c r="M964" i="23"/>
  <c r="L964" i="23"/>
  <c r="I964" i="23"/>
  <c r="J964" i="23" s="1"/>
  <c r="B964" i="23"/>
  <c r="N963" i="23"/>
  <c r="M963" i="23"/>
  <c r="L963" i="23"/>
  <c r="I963" i="23"/>
  <c r="J963" i="23" s="1"/>
  <c r="B963" i="23"/>
  <c r="N962" i="23"/>
  <c r="M962" i="23"/>
  <c r="L962" i="23"/>
  <c r="I962" i="23"/>
  <c r="J962" i="23" s="1"/>
  <c r="B962" i="23"/>
  <c r="N961" i="23"/>
  <c r="M961" i="23"/>
  <c r="L961" i="23"/>
  <c r="I961" i="23"/>
  <c r="J961" i="23" s="1"/>
  <c r="B961" i="23"/>
  <c r="N960" i="23"/>
  <c r="M960" i="23"/>
  <c r="L960" i="23"/>
  <c r="I960" i="23"/>
  <c r="J960" i="23" s="1"/>
  <c r="B960" i="23"/>
  <c r="N959" i="23"/>
  <c r="M959" i="23"/>
  <c r="L959" i="23"/>
  <c r="I959" i="23"/>
  <c r="J959" i="23" s="1"/>
  <c r="B959" i="23"/>
  <c r="N958" i="23"/>
  <c r="M958" i="23"/>
  <c r="L958" i="23"/>
  <c r="I958" i="23"/>
  <c r="J958" i="23" s="1"/>
  <c r="B958" i="23"/>
  <c r="N957" i="23"/>
  <c r="M957" i="23"/>
  <c r="L957" i="23"/>
  <c r="I957" i="23"/>
  <c r="J957" i="23" s="1"/>
  <c r="B957" i="23"/>
  <c r="N956" i="23"/>
  <c r="M956" i="23"/>
  <c r="L956" i="23"/>
  <c r="I956" i="23"/>
  <c r="J956" i="23" s="1"/>
  <c r="B956" i="23"/>
  <c r="N955" i="23"/>
  <c r="M955" i="23"/>
  <c r="L955" i="23"/>
  <c r="I955" i="23"/>
  <c r="J955" i="23" s="1"/>
  <c r="B955" i="23"/>
  <c r="N954" i="23"/>
  <c r="M954" i="23"/>
  <c r="L954" i="23"/>
  <c r="I954" i="23"/>
  <c r="J954" i="23" s="1"/>
  <c r="B954" i="23"/>
  <c r="N953" i="23"/>
  <c r="M953" i="23"/>
  <c r="L953" i="23"/>
  <c r="I953" i="23"/>
  <c r="J953" i="23" s="1"/>
  <c r="B953" i="23"/>
  <c r="N952" i="23"/>
  <c r="M952" i="23"/>
  <c r="L952" i="23"/>
  <c r="I952" i="23"/>
  <c r="J952" i="23" s="1"/>
  <c r="B952" i="23"/>
  <c r="N951" i="23"/>
  <c r="M951" i="23"/>
  <c r="L951" i="23"/>
  <c r="I951" i="23"/>
  <c r="J951" i="23" s="1"/>
  <c r="B951" i="23"/>
  <c r="N950" i="23"/>
  <c r="M950" i="23"/>
  <c r="L950" i="23"/>
  <c r="I950" i="23"/>
  <c r="J950" i="23" s="1"/>
  <c r="B950" i="23"/>
  <c r="N949" i="23"/>
  <c r="M949" i="23"/>
  <c r="L949" i="23"/>
  <c r="I949" i="23"/>
  <c r="J949" i="23" s="1"/>
  <c r="B949" i="23"/>
  <c r="N948" i="23"/>
  <c r="M948" i="23"/>
  <c r="L948" i="23"/>
  <c r="I948" i="23"/>
  <c r="J948" i="23" s="1"/>
  <c r="B948" i="23"/>
  <c r="N947" i="23"/>
  <c r="M947" i="23"/>
  <c r="L947" i="23"/>
  <c r="I947" i="23"/>
  <c r="J947" i="23" s="1"/>
  <c r="B947" i="23"/>
  <c r="N946" i="23"/>
  <c r="M946" i="23"/>
  <c r="L946" i="23"/>
  <c r="I946" i="23"/>
  <c r="J946" i="23" s="1"/>
  <c r="B946" i="23"/>
  <c r="N945" i="23"/>
  <c r="M945" i="23"/>
  <c r="L945" i="23"/>
  <c r="I945" i="23"/>
  <c r="J945" i="23" s="1"/>
  <c r="B945" i="23"/>
  <c r="N944" i="23"/>
  <c r="M944" i="23"/>
  <c r="L944" i="23"/>
  <c r="I944" i="23"/>
  <c r="J944" i="23" s="1"/>
  <c r="B944" i="23"/>
  <c r="N943" i="23"/>
  <c r="M943" i="23"/>
  <c r="L943" i="23"/>
  <c r="I943" i="23"/>
  <c r="J943" i="23" s="1"/>
  <c r="B943" i="23"/>
  <c r="N942" i="23"/>
  <c r="M942" i="23"/>
  <c r="L942" i="23"/>
  <c r="I942" i="23"/>
  <c r="J942" i="23" s="1"/>
  <c r="B942" i="23"/>
  <c r="N941" i="23"/>
  <c r="M941" i="23"/>
  <c r="L941" i="23"/>
  <c r="I941" i="23"/>
  <c r="J941" i="23" s="1"/>
  <c r="B941" i="23"/>
  <c r="N940" i="23"/>
  <c r="M940" i="23"/>
  <c r="L940" i="23"/>
  <c r="I940" i="23"/>
  <c r="J940" i="23" s="1"/>
  <c r="B940" i="23"/>
  <c r="N939" i="23"/>
  <c r="M939" i="23"/>
  <c r="L939" i="23"/>
  <c r="I939" i="23"/>
  <c r="J939" i="23" s="1"/>
  <c r="B939" i="23"/>
  <c r="N938" i="23"/>
  <c r="M938" i="23"/>
  <c r="L938" i="23"/>
  <c r="I938" i="23"/>
  <c r="J938" i="23" s="1"/>
  <c r="B938" i="23"/>
  <c r="N937" i="23"/>
  <c r="M937" i="23"/>
  <c r="L937" i="23"/>
  <c r="I937" i="23"/>
  <c r="J937" i="23" s="1"/>
  <c r="B937" i="23"/>
  <c r="N936" i="23"/>
  <c r="M936" i="23"/>
  <c r="L936" i="23"/>
  <c r="I936" i="23"/>
  <c r="J936" i="23" s="1"/>
  <c r="B936" i="23"/>
  <c r="N935" i="23"/>
  <c r="M935" i="23"/>
  <c r="L935" i="23"/>
  <c r="I935" i="23"/>
  <c r="J935" i="23" s="1"/>
  <c r="B935" i="23"/>
  <c r="N934" i="23"/>
  <c r="M934" i="23"/>
  <c r="L934" i="23"/>
  <c r="I934" i="23"/>
  <c r="J934" i="23" s="1"/>
  <c r="B934" i="23"/>
  <c r="N933" i="23"/>
  <c r="M933" i="23"/>
  <c r="L933" i="23"/>
  <c r="I933" i="23"/>
  <c r="J933" i="23" s="1"/>
  <c r="B933" i="23"/>
  <c r="N932" i="23"/>
  <c r="M932" i="23"/>
  <c r="L932" i="23"/>
  <c r="I932" i="23"/>
  <c r="J932" i="23" s="1"/>
  <c r="B932" i="23"/>
  <c r="N931" i="23"/>
  <c r="M931" i="23"/>
  <c r="L931" i="23"/>
  <c r="I931" i="23"/>
  <c r="J931" i="23" s="1"/>
  <c r="B931" i="23"/>
  <c r="N930" i="23"/>
  <c r="M930" i="23"/>
  <c r="L930" i="23"/>
  <c r="I930" i="23"/>
  <c r="J930" i="23" s="1"/>
  <c r="B930" i="23"/>
  <c r="N929" i="23"/>
  <c r="M929" i="23"/>
  <c r="L929" i="23"/>
  <c r="I929" i="23"/>
  <c r="J929" i="23" s="1"/>
  <c r="B929" i="23"/>
  <c r="N928" i="23"/>
  <c r="M928" i="23"/>
  <c r="L928" i="23"/>
  <c r="I928" i="23"/>
  <c r="J928" i="23" s="1"/>
  <c r="B928" i="23"/>
  <c r="N927" i="23"/>
  <c r="M927" i="23"/>
  <c r="L927" i="23"/>
  <c r="I927" i="23"/>
  <c r="J927" i="23" s="1"/>
  <c r="B927" i="23"/>
  <c r="N926" i="23"/>
  <c r="M926" i="23"/>
  <c r="L926" i="23"/>
  <c r="I926" i="23"/>
  <c r="J926" i="23" s="1"/>
  <c r="B926" i="23"/>
  <c r="N925" i="23"/>
  <c r="M925" i="23"/>
  <c r="L925" i="23"/>
  <c r="I925" i="23"/>
  <c r="J925" i="23" s="1"/>
  <c r="B925" i="23"/>
  <c r="N924" i="23"/>
  <c r="M924" i="23"/>
  <c r="L924" i="23"/>
  <c r="I924" i="23"/>
  <c r="J924" i="23" s="1"/>
  <c r="B924" i="23"/>
  <c r="N923" i="23"/>
  <c r="M923" i="23"/>
  <c r="L923" i="23"/>
  <c r="I923" i="23"/>
  <c r="J923" i="23" s="1"/>
  <c r="B923" i="23"/>
  <c r="N922" i="23"/>
  <c r="M922" i="23"/>
  <c r="L922" i="23"/>
  <c r="I922" i="23"/>
  <c r="J922" i="23" s="1"/>
  <c r="B922" i="23"/>
  <c r="N921" i="23"/>
  <c r="M921" i="23"/>
  <c r="L921" i="23"/>
  <c r="I921" i="23"/>
  <c r="J921" i="23" s="1"/>
  <c r="B921" i="23"/>
  <c r="N920" i="23"/>
  <c r="M920" i="23"/>
  <c r="L920" i="23"/>
  <c r="I920" i="23"/>
  <c r="J920" i="23" s="1"/>
  <c r="B920" i="23"/>
  <c r="N919" i="23"/>
  <c r="M919" i="23"/>
  <c r="L919" i="23"/>
  <c r="I919" i="23"/>
  <c r="J919" i="23" s="1"/>
  <c r="B919" i="23"/>
  <c r="N918" i="23"/>
  <c r="M918" i="23"/>
  <c r="L918" i="23"/>
  <c r="I918" i="23"/>
  <c r="J918" i="23" s="1"/>
  <c r="B918" i="23"/>
  <c r="N917" i="23"/>
  <c r="M917" i="23"/>
  <c r="L917" i="23"/>
  <c r="I917" i="23"/>
  <c r="J917" i="23" s="1"/>
  <c r="B917" i="23"/>
  <c r="N916" i="23"/>
  <c r="M916" i="23"/>
  <c r="L916" i="23"/>
  <c r="I916" i="23"/>
  <c r="J916" i="23" s="1"/>
  <c r="B916" i="23"/>
  <c r="N915" i="23"/>
  <c r="M915" i="23"/>
  <c r="L915" i="23"/>
  <c r="I915" i="23"/>
  <c r="J915" i="23" s="1"/>
  <c r="B915" i="23"/>
  <c r="N914" i="23"/>
  <c r="M914" i="23"/>
  <c r="L914" i="23"/>
  <c r="I914" i="23"/>
  <c r="J914" i="23" s="1"/>
  <c r="B914" i="23"/>
  <c r="N913" i="23"/>
  <c r="M913" i="23"/>
  <c r="L913" i="23"/>
  <c r="I913" i="23"/>
  <c r="J913" i="23" s="1"/>
  <c r="B913" i="23"/>
  <c r="N912" i="23"/>
  <c r="M912" i="23"/>
  <c r="L912" i="23"/>
  <c r="I912" i="23"/>
  <c r="J912" i="23" s="1"/>
  <c r="B912" i="23"/>
  <c r="N911" i="23"/>
  <c r="M911" i="23"/>
  <c r="L911" i="23"/>
  <c r="I911" i="23"/>
  <c r="J911" i="23" s="1"/>
  <c r="B911" i="23"/>
  <c r="N910" i="23"/>
  <c r="M910" i="23"/>
  <c r="L910" i="23"/>
  <c r="I910" i="23"/>
  <c r="J910" i="23" s="1"/>
  <c r="B910" i="23"/>
  <c r="N909" i="23"/>
  <c r="M909" i="23"/>
  <c r="L909" i="23"/>
  <c r="I909" i="23"/>
  <c r="J909" i="23" s="1"/>
  <c r="B909" i="23"/>
  <c r="N908" i="23"/>
  <c r="M908" i="23"/>
  <c r="L908" i="23"/>
  <c r="I908" i="23"/>
  <c r="J908" i="23" s="1"/>
  <c r="B908" i="23"/>
  <c r="N907" i="23"/>
  <c r="M907" i="23"/>
  <c r="L907" i="23"/>
  <c r="I907" i="23"/>
  <c r="J907" i="23" s="1"/>
  <c r="B907" i="23"/>
  <c r="N906" i="23"/>
  <c r="M906" i="23"/>
  <c r="L906" i="23"/>
  <c r="I906" i="23"/>
  <c r="J906" i="23" s="1"/>
  <c r="B906" i="23"/>
  <c r="N905" i="23"/>
  <c r="M905" i="23"/>
  <c r="L905" i="23"/>
  <c r="I905" i="23"/>
  <c r="J905" i="23" s="1"/>
  <c r="B905" i="23"/>
  <c r="N904" i="23"/>
  <c r="M904" i="23"/>
  <c r="L904" i="23"/>
  <c r="I904" i="23"/>
  <c r="J904" i="23" s="1"/>
  <c r="B904" i="23"/>
  <c r="N903" i="23"/>
  <c r="M903" i="23"/>
  <c r="L903" i="23"/>
  <c r="I903" i="23"/>
  <c r="J903" i="23" s="1"/>
  <c r="B903" i="23"/>
  <c r="N902" i="23"/>
  <c r="M902" i="23"/>
  <c r="L902" i="23"/>
  <c r="I902" i="23"/>
  <c r="J902" i="23" s="1"/>
  <c r="B902" i="23"/>
  <c r="N901" i="23"/>
  <c r="M901" i="23"/>
  <c r="L901" i="23"/>
  <c r="I901" i="23"/>
  <c r="J901" i="23" s="1"/>
  <c r="B901" i="23"/>
  <c r="N900" i="23"/>
  <c r="M900" i="23"/>
  <c r="L900" i="23"/>
  <c r="I900" i="23"/>
  <c r="J900" i="23" s="1"/>
  <c r="B900" i="23"/>
  <c r="N899" i="23"/>
  <c r="M899" i="23"/>
  <c r="L899" i="23"/>
  <c r="I899" i="23"/>
  <c r="J899" i="23" s="1"/>
  <c r="B899" i="23"/>
  <c r="N898" i="23"/>
  <c r="M898" i="23"/>
  <c r="L898" i="23"/>
  <c r="I898" i="23"/>
  <c r="J898" i="23" s="1"/>
  <c r="B898" i="23"/>
  <c r="N897" i="23"/>
  <c r="M897" i="23"/>
  <c r="L897" i="23"/>
  <c r="I897" i="23"/>
  <c r="J897" i="23" s="1"/>
  <c r="B897" i="23"/>
  <c r="N896" i="23"/>
  <c r="M896" i="23"/>
  <c r="L896" i="23"/>
  <c r="I896" i="23"/>
  <c r="J896" i="23" s="1"/>
  <c r="B896" i="23"/>
  <c r="N895" i="23"/>
  <c r="M895" i="23"/>
  <c r="L895" i="23"/>
  <c r="I895" i="23"/>
  <c r="J895" i="23" s="1"/>
  <c r="B895" i="23"/>
  <c r="N894" i="23"/>
  <c r="M894" i="23"/>
  <c r="L894" i="23"/>
  <c r="I894" i="23"/>
  <c r="J894" i="23" s="1"/>
  <c r="B894" i="23"/>
  <c r="N893" i="23"/>
  <c r="M893" i="23"/>
  <c r="L893" i="23"/>
  <c r="I893" i="23"/>
  <c r="J893" i="23" s="1"/>
  <c r="B893" i="23"/>
  <c r="N892" i="23"/>
  <c r="M892" i="23"/>
  <c r="L892" i="23"/>
  <c r="I892" i="23"/>
  <c r="J892" i="23" s="1"/>
  <c r="B892" i="23"/>
  <c r="N891" i="23"/>
  <c r="M891" i="23"/>
  <c r="L891" i="23"/>
  <c r="I891" i="23"/>
  <c r="J891" i="23" s="1"/>
  <c r="B891" i="23"/>
  <c r="N890" i="23"/>
  <c r="M890" i="23"/>
  <c r="L890" i="23"/>
  <c r="I890" i="23"/>
  <c r="J890" i="23" s="1"/>
  <c r="B890" i="23"/>
  <c r="N889" i="23"/>
  <c r="M889" i="23"/>
  <c r="L889" i="23"/>
  <c r="I889" i="23"/>
  <c r="J889" i="23" s="1"/>
  <c r="B889" i="23"/>
  <c r="N888" i="23"/>
  <c r="M888" i="23"/>
  <c r="L888" i="23"/>
  <c r="I888" i="23"/>
  <c r="J888" i="23" s="1"/>
  <c r="B888" i="23"/>
  <c r="N887" i="23"/>
  <c r="M887" i="23"/>
  <c r="L887" i="23"/>
  <c r="I887" i="23"/>
  <c r="J887" i="23" s="1"/>
  <c r="B887" i="23"/>
  <c r="N886" i="23"/>
  <c r="M886" i="23"/>
  <c r="L886" i="23"/>
  <c r="I886" i="23"/>
  <c r="J886" i="23" s="1"/>
  <c r="B886" i="23"/>
  <c r="N885" i="23"/>
  <c r="M885" i="23"/>
  <c r="L885" i="23"/>
  <c r="I885" i="23"/>
  <c r="J885" i="23" s="1"/>
  <c r="B885" i="23"/>
  <c r="N884" i="23"/>
  <c r="M884" i="23"/>
  <c r="L884" i="23"/>
  <c r="I884" i="23"/>
  <c r="J884" i="23" s="1"/>
  <c r="B884" i="23"/>
  <c r="N883" i="23"/>
  <c r="M883" i="23"/>
  <c r="L883" i="23"/>
  <c r="I883" i="23"/>
  <c r="J883" i="23" s="1"/>
  <c r="B883" i="23"/>
  <c r="N882" i="23"/>
  <c r="M882" i="23"/>
  <c r="L882" i="23"/>
  <c r="I882" i="23"/>
  <c r="J882" i="23" s="1"/>
  <c r="B882" i="23"/>
  <c r="N881" i="23"/>
  <c r="M881" i="23"/>
  <c r="L881" i="23"/>
  <c r="I881" i="23"/>
  <c r="J881" i="23" s="1"/>
  <c r="B881" i="23"/>
  <c r="N880" i="23"/>
  <c r="M880" i="23"/>
  <c r="L880" i="23"/>
  <c r="I880" i="23"/>
  <c r="J880" i="23" s="1"/>
  <c r="B880" i="23"/>
  <c r="N879" i="23"/>
  <c r="M879" i="23"/>
  <c r="L879" i="23"/>
  <c r="I879" i="23"/>
  <c r="J879" i="23" s="1"/>
  <c r="B879" i="23"/>
  <c r="N878" i="23"/>
  <c r="M878" i="23"/>
  <c r="L878" i="23"/>
  <c r="I878" i="23"/>
  <c r="J878" i="23" s="1"/>
  <c r="B878" i="23"/>
  <c r="N877" i="23"/>
  <c r="M877" i="23"/>
  <c r="L877" i="23"/>
  <c r="I877" i="23"/>
  <c r="J877" i="23" s="1"/>
  <c r="B877" i="23"/>
  <c r="N876" i="23"/>
  <c r="M876" i="23"/>
  <c r="L876" i="23"/>
  <c r="I876" i="23"/>
  <c r="J876" i="23" s="1"/>
  <c r="B876" i="23"/>
  <c r="N875" i="23"/>
  <c r="M875" i="23"/>
  <c r="L875" i="23"/>
  <c r="I875" i="23"/>
  <c r="J875" i="23" s="1"/>
  <c r="B875" i="23"/>
  <c r="N874" i="23"/>
  <c r="M874" i="23"/>
  <c r="L874" i="23"/>
  <c r="I874" i="23"/>
  <c r="J874" i="23" s="1"/>
  <c r="B874" i="23"/>
  <c r="N873" i="23"/>
  <c r="M873" i="23"/>
  <c r="L873" i="23"/>
  <c r="I873" i="23"/>
  <c r="J873" i="23" s="1"/>
  <c r="B873" i="23"/>
  <c r="N872" i="23"/>
  <c r="M872" i="23"/>
  <c r="L872" i="23"/>
  <c r="I872" i="23"/>
  <c r="J872" i="23" s="1"/>
  <c r="B872" i="23"/>
  <c r="N871" i="23"/>
  <c r="M871" i="23"/>
  <c r="L871" i="23"/>
  <c r="I871" i="23"/>
  <c r="J871" i="23" s="1"/>
  <c r="B871" i="23"/>
  <c r="N870" i="23"/>
  <c r="M870" i="23"/>
  <c r="L870" i="23"/>
  <c r="I870" i="23"/>
  <c r="J870" i="23" s="1"/>
  <c r="B870" i="23"/>
  <c r="N869" i="23"/>
  <c r="M869" i="23"/>
  <c r="L869" i="23"/>
  <c r="I869" i="23"/>
  <c r="J869" i="23" s="1"/>
  <c r="B869" i="23"/>
  <c r="N868" i="23"/>
  <c r="M868" i="23"/>
  <c r="L868" i="23"/>
  <c r="I868" i="23"/>
  <c r="J868" i="23" s="1"/>
  <c r="B868" i="23"/>
  <c r="N867" i="23"/>
  <c r="M867" i="23"/>
  <c r="L867" i="23"/>
  <c r="I867" i="23"/>
  <c r="J867" i="23" s="1"/>
  <c r="B867" i="23"/>
  <c r="N866" i="23"/>
  <c r="M866" i="23"/>
  <c r="L866" i="23"/>
  <c r="I866" i="23"/>
  <c r="J866" i="23" s="1"/>
  <c r="B866" i="23"/>
  <c r="N865" i="23"/>
  <c r="M865" i="23"/>
  <c r="L865" i="23"/>
  <c r="I865" i="23"/>
  <c r="J865" i="23" s="1"/>
  <c r="B865" i="23"/>
  <c r="N864" i="23"/>
  <c r="M864" i="23"/>
  <c r="L864" i="23"/>
  <c r="I864" i="23"/>
  <c r="J864" i="23" s="1"/>
  <c r="B864" i="23"/>
  <c r="N863" i="23"/>
  <c r="M863" i="23"/>
  <c r="L863" i="23"/>
  <c r="I863" i="23"/>
  <c r="J863" i="23" s="1"/>
  <c r="B863" i="23"/>
  <c r="N862" i="23"/>
  <c r="M862" i="23"/>
  <c r="L862" i="23"/>
  <c r="I862" i="23"/>
  <c r="J862" i="23" s="1"/>
  <c r="B862" i="23"/>
  <c r="N861" i="23"/>
  <c r="M861" i="23"/>
  <c r="L861" i="23"/>
  <c r="I861" i="23"/>
  <c r="J861" i="23" s="1"/>
  <c r="B861" i="23"/>
  <c r="N860" i="23"/>
  <c r="M860" i="23"/>
  <c r="L860" i="23"/>
  <c r="I860" i="23"/>
  <c r="J860" i="23" s="1"/>
  <c r="B860" i="23"/>
  <c r="N859" i="23"/>
  <c r="M859" i="23"/>
  <c r="L859" i="23"/>
  <c r="I859" i="23"/>
  <c r="J859" i="23" s="1"/>
  <c r="B859" i="23"/>
  <c r="N858" i="23"/>
  <c r="M858" i="23"/>
  <c r="L858" i="23"/>
  <c r="I858" i="23"/>
  <c r="J858" i="23" s="1"/>
  <c r="B858" i="23"/>
  <c r="N857" i="23"/>
  <c r="M857" i="23"/>
  <c r="L857" i="23"/>
  <c r="I857" i="23"/>
  <c r="J857" i="23" s="1"/>
  <c r="B857" i="23"/>
  <c r="N856" i="23"/>
  <c r="M856" i="23"/>
  <c r="L856" i="23"/>
  <c r="I856" i="23"/>
  <c r="J856" i="23" s="1"/>
  <c r="B856" i="23"/>
  <c r="N855" i="23"/>
  <c r="M855" i="23"/>
  <c r="L855" i="23"/>
  <c r="I855" i="23"/>
  <c r="J855" i="23" s="1"/>
  <c r="B855" i="23"/>
  <c r="N854" i="23"/>
  <c r="M854" i="23"/>
  <c r="L854" i="23"/>
  <c r="I854" i="23"/>
  <c r="J854" i="23" s="1"/>
  <c r="B854" i="23"/>
  <c r="N853" i="23"/>
  <c r="M853" i="23"/>
  <c r="L853" i="23"/>
  <c r="I853" i="23"/>
  <c r="J853" i="23" s="1"/>
  <c r="B853" i="23"/>
  <c r="N852" i="23"/>
  <c r="M852" i="23"/>
  <c r="L852" i="23"/>
  <c r="I852" i="23"/>
  <c r="J852" i="23" s="1"/>
  <c r="B852" i="23"/>
  <c r="N851" i="23"/>
  <c r="M851" i="23"/>
  <c r="L851" i="23"/>
  <c r="I851" i="23"/>
  <c r="J851" i="23" s="1"/>
  <c r="B851" i="23"/>
  <c r="N850" i="23"/>
  <c r="M850" i="23"/>
  <c r="L850" i="23"/>
  <c r="I850" i="23"/>
  <c r="J850" i="23" s="1"/>
  <c r="B850" i="23"/>
  <c r="N849" i="23"/>
  <c r="M849" i="23"/>
  <c r="L849" i="23"/>
  <c r="I849" i="23"/>
  <c r="J849" i="23" s="1"/>
  <c r="B849" i="23"/>
  <c r="N848" i="23"/>
  <c r="M848" i="23"/>
  <c r="L848" i="23"/>
  <c r="I848" i="23"/>
  <c r="J848" i="23" s="1"/>
  <c r="B848" i="23"/>
  <c r="N847" i="23"/>
  <c r="M847" i="23"/>
  <c r="L847" i="23"/>
  <c r="I847" i="23"/>
  <c r="J847" i="23" s="1"/>
  <c r="B847" i="23"/>
  <c r="N846" i="23"/>
  <c r="M846" i="23"/>
  <c r="L846" i="23"/>
  <c r="I846" i="23"/>
  <c r="J846" i="23" s="1"/>
  <c r="B846" i="23"/>
  <c r="N845" i="23"/>
  <c r="M845" i="23"/>
  <c r="L845" i="23"/>
  <c r="I845" i="23"/>
  <c r="J845" i="23" s="1"/>
  <c r="B845" i="23"/>
  <c r="N844" i="23"/>
  <c r="M844" i="23"/>
  <c r="L844" i="23"/>
  <c r="I844" i="23"/>
  <c r="J844" i="23" s="1"/>
  <c r="B844" i="23"/>
  <c r="N843" i="23"/>
  <c r="M843" i="23"/>
  <c r="L843" i="23"/>
  <c r="I843" i="23"/>
  <c r="J843" i="23" s="1"/>
  <c r="B843" i="23"/>
  <c r="N842" i="23"/>
  <c r="M842" i="23"/>
  <c r="L842" i="23"/>
  <c r="I842" i="23"/>
  <c r="J842" i="23" s="1"/>
  <c r="B842" i="23"/>
  <c r="N841" i="23"/>
  <c r="M841" i="23"/>
  <c r="L841" i="23"/>
  <c r="I841" i="23"/>
  <c r="J841" i="23" s="1"/>
  <c r="B841" i="23"/>
  <c r="N840" i="23"/>
  <c r="M840" i="23"/>
  <c r="L840" i="23"/>
  <c r="I840" i="23"/>
  <c r="J840" i="23" s="1"/>
  <c r="B840" i="23"/>
  <c r="N839" i="23"/>
  <c r="M839" i="23"/>
  <c r="L839" i="23"/>
  <c r="I839" i="23"/>
  <c r="J839" i="23" s="1"/>
  <c r="B839" i="23"/>
  <c r="N838" i="23"/>
  <c r="M838" i="23"/>
  <c r="L838" i="23"/>
  <c r="I838" i="23"/>
  <c r="J838" i="23" s="1"/>
  <c r="B838" i="23"/>
  <c r="N837" i="23"/>
  <c r="M837" i="23"/>
  <c r="L837" i="23"/>
  <c r="I837" i="23"/>
  <c r="J837" i="23" s="1"/>
  <c r="B837" i="23"/>
  <c r="N836" i="23"/>
  <c r="M836" i="23"/>
  <c r="L836" i="23"/>
  <c r="I836" i="23"/>
  <c r="J836" i="23" s="1"/>
  <c r="B836" i="23"/>
  <c r="N835" i="23"/>
  <c r="M835" i="23"/>
  <c r="L835" i="23"/>
  <c r="I835" i="23"/>
  <c r="J835" i="23" s="1"/>
  <c r="B835" i="23"/>
  <c r="N834" i="23"/>
  <c r="M834" i="23"/>
  <c r="L834" i="23"/>
  <c r="I834" i="23"/>
  <c r="J834" i="23" s="1"/>
  <c r="B834" i="23"/>
  <c r="N833" i="23"/>
  <c r="M833" i="23"/>
  <c r="L833" i="23"/>
  <c r="I833" i="23"/>
  <c r="J833" i="23" s="1"/>
  <c r="B833" i="23"/>
  <c r="N832" i="23"/>
  <c r="M832" i="23"/>
  <c r="L832" i="23"/>
  <c r="I832" i="23"/>
  <c r="J832" i="23" s="1"/>
  <c r="B832" i="23"/>
  <c r="N831" i="23"/>
  <c r="M831" i="23"/>
  <c r="L831" i="23"/>
  <c r="I831" i="23"/>
  <c r="J831" i="23" s="1"/>
  <c r="B831" i="23"/>
  <c r="N830" i="23"/>
  <c r="M830" i="23"/>
  <c r="L830" i="23"/>
  <c r="I830" i="23"/>
  <c r="J830" i="23" s="1"/>
  <c r="B830" i="23"/>
  <c r="N829" i="23"/>
  <c r="M829" i="23"/>
  <c r="L829" i="23"/>
  <c r="I829" i="23"/>
  <c r="J829" i="23" s="1"/>
  <c r="B829" i="23"/>
  <c r="N828" i="23"/>
  <c r="M828" i="23"/>
  <c r="L828" i="23"/>
  <c r="I828" i="23"/>
  <c r="J828" i="23" s="1"/>
  <c r="B828" i="23"/>
  <c r="N827" i="23"/>
  <c r="M827" i="23"/>
  <c r="L827" i="23"/>
  <c r="I827" i="23"/>
  <c r="J827" i="23" s="1"/>
  <c r="B827" i="23"/>
  <c r="N826" i="23"/>
  <c r="M826" i="23"/>
  <c r="L826" i="23"/>
  <c r="I826" i="23"/>
  <c r="J826" i="23" s="1"/>
  <c r="B826" i="23"/>
  <c r="N825" i="23"/>
  <c r="M825" i="23"/>
  <c r="L825" i="23"/>
  <c r="I825" i="23"/>
  <c r="J825" i="23" s="1"/>
  <c r="B825" i="23"/>
  <c r="N824" i="23"/>
  <c r="M824" i="23"/>
  <c r="L824" i="23"/>
  <c r="I824" i="23"/>
  <c r="J824" i="23" s="1"/>
  <c r="B824" i="23"/>
  <c r="N823" i="23"/>
  <c r="M823" i="23"/>
  <c r="L823" i="23"/>
  <c r="I823" i="23"/>
  <c r="J823" i="23" s="1"/>
  <c r="B823" i="23"/>
  <c r="N822" i="23"/>
  <c r="M822" i="23"/>
  <c r="L822" i="23"/>
  <c r="I822" i="23"/>
  <c r="J822" i="23" s="1"/>
  <c r="B822" i="23"/>
  <c r="N821" i="23"/>
  <c r="M821" i="23"/>
  <c r="L821" i="23"/>
  <c r="I821" i="23"/>
  <c r="J821" i="23" s="1"/>
  <c r="B821" i="23"/>
  <c r="N820" i="23"/>
  <c r="M820" i="23"/>
  <c r="L820" i="23"/>
  <c r="I820" i="23"/>
  <c r="J820" i="23" s="1"/>
  <c r="B820" i="23"/>
  <c r="N819" i="23"/>
  <c r="M819" i="23"/>
  <c r="L819" i="23"/>
  <c r="I819" i="23"/>
  <c r="J819" i="23" s="1"/>
  <c r="B819" i="23"/>
  <c r="N818" i="23"/>
  <c r="M818" i="23"/>
  <c r="L818" i="23"/>
  <c r="I818" i="23"/>
  <c r="J818" i="23" s="1"/>
  <c r="B818" i="23"/>
  <c r="N817" i="23"/>
  <c r="M817" i="23"/>
  <c r="L817" i="23"/>
  <c r="I817" i="23"/>
  <c r="J817" i="23" s="1"/>
  <c r="B817" i="23"/>
  <c r="N816" i="23"/>
  <c r="M816" i="23"/>
  <c r="L816" i="23"/>
  <c r="I816" i="23"/>
  <c r="J816" i="23" s="1"/>
  <c r="B816" i="23"/>
  <c r="N815" i="23"/>
  <c r="M815" i="23"/>
  <c r="L815" i="23"/>
  <c r="I815" i="23"/>
  <c r="J815" i="23" s="1"/>
  <c r="B815" i="23"/>
  <c r="N814" i="23"/>
  <c r="M814" i="23"/>
  <c r="L814" i="23"/>
  <c r="I814" i="23"/>
  <c r="J814" i="23" s="1"/>
  <c r="B814" i="23"/>
  <c r="N813" i="23"/>
  <c r="M813" i="23"/>
  <c r="L813" i="23"/>
  <c r="I813" i="23"/>
  <c r="J813" i="23" s="1"/>
  <c r="B813" i="23"/>
  <c r="N812" i="23"/>
  <c r="M812" i="23"/>
  <c r="L812" i="23"/>
  <c r="I812" i="23"/>
  <c r="J812" i="23" s="1"/>
  <c r="B812" i="23"/>
  <c r="N811" i="23"/>
  <c r="M811" i="23"/>
  <c r="L811" i="23"/>
  <c r="I811" i="23"/>
  <c r="J811" i="23" s="1"/>
  <c r="B811" i="23"/>
  <c r="N810" i="23"/>
  <c r="M810" i="23"/>
  <c r="L810" i="23"/>
  <c r="I810" i="23"/>
  <c r="J810" i="23" s="1"/>
  <c r="B810" i="23"/>
  <c r="N809" i="23"/>
  <c r="M809" i="23"/>
  <c r="L809" i="23"/>
  <c r="I809" i="23"/>
  <c r="J809" i="23" s="1"/>
  <c r="B809" i="23"/>
  <c r="N808" i="23"/>
  <c r="M808" i="23"/>
  <c r="L808" i="23"/>
  <c r="I808" i="23"/>
  <c r="J808" i="23" s="1"/>
  <c r="B808" i="23"/>
  <c r="N807" i="23"/>
  <c r="M807" i="23"/>
  <c r="L807" i="23"/>
  <c r="I807" i="23"/>
  <c r="J807" i="23" s="1"/>
  <c r="B807" i="23"/>
  <c r="N806" i="23"/>
  <c r="M806" i="23"/>
  <c r="L806" i="23"/>
  <c r="I806" i="23"/>
  <c r="J806" i="23" s="1"/>
  <c r="B806" i="23"/>
  <c r="N805" i="23"/>
  <c r="M805" i="23"/>
  <c r="L805" i="23"/>
  <c r="I805" i="23"/>
  <c r="J805" i="23" s="1"/>
  <c r="B805" i="23"/>
  <c r="N804" i="23"/>
  <c r="M804" i="23"/>
  <c r="L804" i="23"/>
  <c r="I804" i="23"/>
  <c r="J804" i="23" s="1"/>
  <c r="B804" i="23"/>
  <c r="N803" i="23"/>
  <c r="M803" i="23"/>
  <c r="L803" i="23"/>
  <c r="I803" i="23"/>
  <c r="J803" i="23" s="1"/>
  <c r="B803" i="23"/>
  <c r="N802" i="23"/>
  <c r="M802" i="23"/>
  <c r="L802" i="23"/>
  <c r="I802" i="23"/>
  <c r="J802" i="23" s="1"/>
  <c r="B802" i="23"/>
  <c r="N801" i="23"/>
  <c r="M801" i="23"/>
  <c r="L801" i="23"/>
  <c r="I801" i="23"/>
  <c r="J801" i="23" s="1"/>
  <c r="B801" i="23"/>
  <c r="N800" i="23"/>
  <c r="M800" i="23"/>
  <c r="L800" i="23"/>
  <c r="I800" i="23"/>
  <c r="J800" i="23" s="1"/>
  <c r="B800" i="23"/>
  <c r="N799" i="23"/>
  <c r="M799" i="23"/>
  <c r="L799" i="23"/>
  <c r="I799" i="23"/>
  <c r="J799" i="23" s="1"/>
  <c r="B799" i="23"/>
  <c r="N798" i="23"/>
  <c r="M798" i="23"/>
  <c r="L798" i="23"/>
  <c r="I798" i="23"/>
  <c r="J798" i="23" s="1"/>
  <c r="B798" i="23"/>
  <c r="N797" i="23"/>
  <c r="M797" i="23"/>
  <c r="L797" i="23"/>
  <c r="I797" i="23"/>
  <c r="J797" i="23" s="1"/>
  <c r="B797" i="23"/>
  <c r="N796" i="23"/>
  <c r="M796" i="23"/>
  <c r="L796" i="23"/>
  <c r="I796" i="23"/>
  <c r="J796" i="23" s="1"/>
  <c r="B796" i="23"/>
  <c r="N795" i="23"/>
  <c r="M795" i="23"/>
  <c r="L795" i="23"/>
  <c r="I795" i="23"/>
  <c r="J795" i="23" s="1"/>
  <c r="B795" i="23"/>
  <c r="N794" i="23"/>
  <c r="M794" i="23"/>
  <c r="L794" i="23"/>
  <c r="I794" i="23"/>
  <c r="J794" i="23" s="1"/>
  <c r="B794" i="23"/>
  <c r="N793" i="23"/>
  <c r="M793" i="23"/>
  <c r="L793" i="23"/>
  <c r="I793" i="23"/>
  <c r="J793" i="23" s="1"/>
  <c r="B793" i="23"/>
  <c r="N792" i="23"/>
  <c r="M792" i="23"/>
  <c r="L792" i="23"/>
  <c r="I792" i="23"/>
  <c r="J792" i="23" s="1"/>
  <c r="B792" i="23"/>
  <c r="N791" i="23"/>
  <c r="M791" i="23"/>
  <c r="L791" i="23"/>
  <c r="I791" i="23"/>
  <c r="J791" i="23" s="1"/>
  <c r="B791" i="23"/>
  <c r="N790" i="23"/>
  <c r="M790" i="23"/>
  <c r="L790" i="23"/>
  <c r="I790" i="23"/>
  <c r="J790" i="23" s="1"/>
  <c r="B790" i="23"/>
  <c r="N789" i="23"/>
  <c r="M789" i="23"/>
  <c r="L789" i="23"/>
  <c r="I789" i="23"/>
  <c r="J789" i="23" s="1"/>
  <c r="B789" i="23"/>
  <c r="N788" i="23"/>
  <c r="M788" i="23"/>
  <c r="L788" i="23"/>
  <c r="I788" i="23"/>
  <c r="J788" i="23" s="1"/>
  <c r="B788" i="23"/>
  <c r="N787" i="23"/>
  <c r="M787" i="23"/>
  <c r="L787" i="23"/>
  <c r="I787" i="23"/>
  <c r="J787" i="23" s="1"/>
  <c r="B787" i="23"/>
  <c r="N786" i="23"/>
  <c r="M786" i="23"/>
  <c r="L786" i="23"/>
  <c r="I786" i="23"/>
  <c r="J786" i="23" s="1"/>
  <c r="B786" i="23"/>
  <c r="N785" i="23"/>
  <c r="M785" i="23"/>
  <c r="L785" i="23"/>
  <c r="I785" i="23"/>
  <c r="J785" i="23" s="1"/>
  <c r="B785" i="23"/>
  <c r="N784" i="23"/>
  <c r="M784" i="23"/>
  <c r="L784" i="23"/>
  <c r="I784" i="23"/>
  <c r="J784" i="23" s="1"/>
  <c r="B784" i="23"/>
  <c r="N783" i="23"/>
  <c r="M783" i="23"/>
  <c r="L783" i="23"/>
  <c r="I783" i="23"/>
  <c r="J783" i="23" s="1"/>
  <c r="B783" i="23"/>
  <c r="N782" i="23"/>
  <c r="M782" i="23"/>
  <c r="L782" i="23"/>
  <c r="I782" i="23"/>
  <c r="J782" i="23" s="1"/>
  <c r="B782" i="23"/>
  <c r="N781" i="23"/>
  <c r="M781" i="23"/>
  <c r="L781" i="23"/>
  <c r="I781" i="23"/>
  <c r="J781" i="23" s="1"/>
  <c r="B781" i="23"/>
  <c r="N780" i="23"/>
  <c r="M780" i="23"/>
  <c r="L780" i="23"/>
  <c r="I780" i="23"/>
  <c r="J780" i="23" s="1"/>
  <c r="B780" i="23"/>
  <c r="N779" i="23"/>
  <c r="M779" i="23"/>
  <c r="L779" i="23"/>
  <c r="I779" i="23"/>
  <c r="J779" i="23" s="1"/>
  <c r="B779" i="23"/>
  <c r="N778" i="23"/>
  <c r="M778" i="23"/>
  <c r="L778" i="23"/>
  <c r="I778" i="23"/>
  <c r="J778" i="23" s="1"/>
  <c r="B778" i="23"/>
  <c r="N777" i="23"/>
  <c r="M777" i="23"/>
  <c r="L777" i="23"/>
  <c r="I777" i="23"/>
  <c r="J777" i="23" s="1"/>
  <c r="B777" i="23"/>
  <c r="N776" i="23"/>
  <c r="M776" i="23"/>
  <c r="L776" i="23"/>
  <c r="I776" i="23"/>
  <c r="J776" i="23" s="1"/>
  <c r="B776" i="23"/>
  <c r="N775" i="23"/>
  <c r="M775" i="23"/>
  <c r="L775" i="23"/>
  <c r="I775" i="23"/>
  <c r="J775" i="23" s="1"/>
  <c r="B775" i="23"/>
  <c r="N774" i="23"/>
  <c r="M774" i="23"/>
  <c r="L774" i="23"/>
  <c r="I774" i="23"/>
  <c r="J774" i="23" s="1"/>
  <c r="B774" i="23"/>
  <c r="N773" i="23"/>
  <c r="M773" i="23"/>
  <c r="L773" i="23"/>
  <c r="I773" i="23"/>
  <c r="J773" i="23" s="1"/>
  <c r="B773" i="23"/>
  <c r="N772" i="23"/>
  <c r="M772" i="23"/>
  <c r="L772" i="23"/>
  <c r="I772" i="23"/>
  <c r="J772" i="23" s="1"/>
  <c r="B772" i="23"/>
  <c r="N771" i="23"/>
  <c r="M771" i="23"/>
  <c r="L771" i="23"/>
  <c r="I771" i="23"/>
  <c r="J771" i="23" s="1"/>
  <c r="B771" i="23"/>
  <c r="N770" i="23"/>
  <c r="M770" i="23"/>
  <c r="L770" i="23"/>
  <c r="I770" i="23"/>
  <c r="J770" i="23" s="1"/>
  <c r="B770" i="23"/>
  <c r="N769" i="23"/>
  <c r="M769" i="23"/>
  <c r="L769" i="23"/>
  <c r="I769" i="23"/>
  <c r="J769" i="23" s="1"/>
  <c r="B769" i="23"/>
  <c r="N768" i="23"/>
  <c r="M768" i="23"/>
  <c r="L768" i="23"/>
  <c r="I768" i="23"/>
  <c r="J768" i="23" s="1"/>
  <c r="B768" i="23"/>
  <c r="N767" i="23"/>
  <c r="M767" i="23"/>
  <c r="L767" i="23"/>
  <c r="I767" i="23"/>
  <c r="J767" i="23" s="1"/>
  <c r="B767" i="23"/>
  <c r="N766" i="23"/>
  <c r="M766" i="23"/>
  <c r="L766" i="23"/>
  <c r="I766" i="23"/>
  <c r="J766" i="23" s="1"/>
  <c r="B766" i="23"/>
  <c r="N765" i="23"/>
  <c r="M765" i="23"/>
  <c r="L765" i="23"/>
  <c r="I765" i="23"/>
  <c r="J765" i="23" s="1"/>
  <c r="B765" i="23"/>
  <c r="N764" i="23"/>
  <c r="M764" i="23"/>
  <c r="L764" i="23"/>
  <c r="I764" i="23"/>
  <c r="J764" i="23" s="1"/>
  <c r="B764" i="23"/>
  <c r="N763" i="23"/>
  <c r="M763" i="23"/>
  <c r="L763" i="23"/>
  <c r="I763" i="23"/>
  <c r="J763" i="23" s="1"/>
  <c r="B763" i="23"/>
  <c r="N762" i="23"/>
  <c r="M762" i="23"/>
  <c r="L762" i="23"/>
  <c r="I762" i="23"/>
  <c r="J762" i="23" s="1"/>
  <c r="B762" i="23"/>
  <c r="N761" i="23"/>
  <c r="M761" i="23"/>
  <c r="L761" i="23"/>
  <c r="I761" i="23"/>
  <c r="J761" i="23" s="1"/>
  <c r="B761" i="23"/>
  <c r="N760" i="23"/>
  <c r="M760" i="23"/>
  <c r="L760" i="23"/>
  <c r="I760" i="23"/>
  <c r="J760" i="23" s="1"/>
  <c r="B760" i="23"/>
  <c r="N759" i="23"/>
  <c r="M759" i="23"/>
  <c r="L759" i="23"/>
  <c r="I759" i="23"/>
  <c r="J759" i="23" s="1"/>
  <c r="B759" i="23"/>
  <c r="N758" i="23"/>
  <c r="M758" i="23"/>
  <c r="L758" i="23"/>
  <c r="I758" i="23"/>
  <c r="J758" i="23" s="1"/>
  <c r="B758" i="23"/>
  <c r="N757" i="23"/>
  <c r="M757" i="23"/>
  <c r="L757" i="23"/>
  <c r="I757" i="23"/>
  <c r="J757" i="23" s="1"/>
  <c r="B757" i="23"/>
  <c r="N756" i="23"/>
  <c r="M756" i="23"/>
  <c r="L756" i="23"/>
  <c r="I756" i="23"/>
  <c r="J756" i="23" s="1"/>
  <c r="B756" i="23"/>
  <c r="N755" i="23"/>
  <c r="M755" i="23"/>
  <c r="L755" i="23"/>
  <c r="I755" i="23"/>
  <c r="J755" i="23" s="1"/>
  <c r="B755" i="23"/>
  <c r="N754" i="23"/>
  <c r="M754" i="23"/>
  <c r="L754" i="23"/>
  <c r="I754" i="23"/>
  <c r="J754" i="23" s="1"/>
  <c r="B754" i="23"/>
  <c r="N753" i="23"/>
  <c r="M753" i="23"/>
  <c r="L753" i="23"/>
  <c r="I753" i="23"/>
  <c r="J753" i="23" s="1"/>
  <c r="B753" i="23"/>
  <c r="N752" i="23"/>
  <c r="M752" i="23"/>
  <c r="L752" i="23"/>
  <c r="I752" i="23"/>
  <c r="J752" i="23" s="1"/>
  <c r="B752" i="23"/>
  <c r="N751" i="23"/>
  <c r="M751" i="23"/>
  <c r="L751" i="23"/>
  <c r="I751" i="23"/>
  <c r="J751" i="23" s="1"/>
  <c r="B751" i="23"/>
  <c r="N750" i="23"/>
  <c r="M750" i="23"/>
  <c r="L750" i="23"/>
  <c r="I750" i="23"/>
  <c r="J750" i="23" s="1"/>
  <c r="B750" i="23"/>
  <c r="N749" i="23"/>
  <c r="M749" i="23"/>
  <c r="L749" i="23"/>
  <c r="I749" i="23"/>
  <c r="J749" i="23" s="1"/>
  <c r="B749" i="23"/>
  <c r="N748" i="23"/>
  <c r="M748" i="23"/>
  <c r="L748" i="23"/>
  <c r="I748" i="23"/>
  <c r="J748" i="23" s="1"/>
  <c r="B748" i="23"/>
  <c r="N747" i="23"/>
  <c r="M747" i="23"/>
  <c r="L747" i="23"/>
  <c r="I747" i="23"/>
  <c r="J747" i="23" s="1"/>
  <c r="B747" i="23"/>
  <c r="N746" i="23"/>
  <c r="M746" i="23"/>
  <c r="L746" i="23"/>
  <c r="I746" i="23"/>
  <c r="J746" i="23" s="1"/>
  <c r="B746" i="23"/>
  <c r="N745" i="23"/>
  <c r="M745" i="23"/>
  <c r="L745" i="23"/>
  <c r="I745" i="23"/>
  <c r="J745" i="23" s="1"/>
  <c r="B745" i="23"/>
  <c r="N744" i="23"/>
  <c r="M744" i="23"/>
  <c r="L744" i="23"/>
  <c r="I744" i="23"/>
  <c r="J744" i="23" s="1"/>
  <c r="B744" i="23"/>
  <c r="N743" i="23"/>
  <c r="M743" i="23"/>
  <c r="L743" i="23"/>
  <c r="I743" i="23"/>
  <c r="J743" i="23" s="1"/>
  <c r="B743" i="23"/>
  <c r="N742" i="23"/>
  <c r="M742" i="23"/>
  <c r="L742" i="23"/>
  <c r="I742" i="23"/>
  <c r="J742" i="23" s="1"/>
  <c r="B742" i="23"/>
  <c r="N741" i="23"/>
  <c r="M741" i="23"/>
  <c r="L741" i="23"/>
  <c r="I741" i="23"/>
  <c r="J741" i="23" s="1"/>
  <c r="B741" i="23"/>
  <c r="N740" i="23"/>
  <c r="M740" i="23"/>
  <c r="L740" i="23"/>
  <c r="I740" i="23"/>
  <c r="J740" i="23" s="1"/>
  <c r="B740" i="23"/>
  <c r="N739" i="23"/>
  <c r="M739" i="23"/>
  <c r="L739" i="23"/>
  <c r="I739" i="23"/>
  <c r="J739" i="23" s="1"/>
  <c r="B739" i="23"/>
  <c r="N738" i="23"/>
  <c r="M738" i="23"/>
  <c r="L738" i="23"/>
  <c r="I738" i="23"/>
  <c r="J738" i="23" s="1"/>
  <c r="B738" i="23"/>
  <c r="N737" i="23"/>
  <c r="M737" i="23"/>
  <c r="L737" i="23"/>
  <c r="I737" i="23"/>
  <c r="J737" i="23" s="1"/>
  <c r="B737" i="23"/>
  <c r="N736" i="23"/>
  <c r="M736" i="23"/>
  <c r="L736" i="23"/>
  <c r="I736" i="23"/>
  <c r="J736" i="23" s="1"/>
  <c r="B736" i="23"/>
  <c r="N735" i="23"/>
  <c r="M735" i="23"/>
  <c r="L735" i="23"/>
  <c r="I735" i="23"/>
  <c r="J735" i="23" s="1"/>
  <c r="B735" i="23"/>
  <c r="N734" i="23"/>
  <c r="M734" i="23"/>
  <c r="L734" i="23"/>
  <c r="I734" i="23"/>
  <c r="J734" i="23" s="1"/>
  <c r="B734" i="23"/>
  <c r="N733" i="23"/>
  <c r="M733" i="23"/>
  <c r="L733" i="23"/>
  <c r="I733" i="23"/>
  <c r="J733" i="23" s="1"/>
  <c r="B733" i="23"/>
  <c r="N732" i="23"/>
  <c r="M732" i="23"/>
  <c r="L732" i="23"/>
  <c r="I732" i="23"/>
  <c r="J732" i="23" s="1"/>
  <c r="B732" i="23"/>
  <c r="N731" i="23"/>
  <c r="M731" i="23"/>
  <c r="L731" i="23"/>
  <c r="I731" i="23"/>
  <c r="J731" i="23" s="1"/>
  <c r="B731" i="23"/>
  <c r="N730" i="23"/>
  <c r="M730" i="23"/>
  <c r="L730" i="23"/>
  <c r="I730" i="23"/>
  <c r="J730" i="23" s="1"/>
  <c r="B730" i="23"/>
  <c r="N729" i="23"/>
  <c r="M729" i="23"/>
  <c r="L729" i="23"/>
  <c r="I729" i="23"/>
  <c r="J729" i="23" s="1"/>
  <c r="B729" i="23"/>
  <c r="N728" i="23"/>
  <c r="M728" i="23"/>
  <c r="L728" i="23"/>
  <c r="I728" i="23"/>
  <c r="J728" i="23" s="1"/>
  <c r="B728" i="23"/>
  <c r="N727" i="23"/>
  <c r="M727" i="23"/>
  <c r="L727" i="23"/>
  <c r="I727" i="23"/>
  <c r="J727" i="23" s="1"/>
  <c r="B727" i="23"/>
  <c r="N726" i="23"/>
  <c r="M726" i="23"/>
  <c r="L726" i="23"/>
  <c r="I726" i="23"/>
  <c r="J726" i="23" s="1"/>
  <c r="B726" i="23"/>
  <c r="N725" i="23"/>
  <c r="M725" i="23"/>
  <c r="L725" i="23"/>
  <c r="I725" i="23"/>
  <c r="J725" i="23" s="1"/>
  <c r="B725" i="23"/>
  <c r="N724" i="23"/>
  <c r="M724" i="23"/>
  <c r="L724" i="23"/>
  <c r="I724" i="23"/>
  <c r="J724" i="23" s="1"/>
  <c r="B724" i="23"/>
  <c r="N723" i="23"/>
  <c r="M723" i="23"/>
  <c r="L723" i="23"/>
  <c r="I723" i="23"/>
  <c r="J723" i="23" s="1"/>
  <c r="B723" i="23"/>
  <c r="N722" i="23"/>
  <c r="M722" i="23"/>
  <c r="L722" i="23"/>
  <c r="I722" i="23"/>
  <c r="J722" i="23" s="1"/>
  <c r="B722" i="23"/>
  <c r="N721" i="23"/>
  <c r="M721" i="23"/>
  <c r="L721" i="23"/>
  <c r="I721" i="23"/>
  <c r="J721" i="23" s="1"/>
  <c r="B721" i="23"/>
  <c r="N720" i="23"/>
  <c r="M720" i="23"/>
  <c r="L720" i="23"/>
  <c r="I720" i="23"/>
  <c r="J720" i="23" s="1"/>
  <c r="B720" i="23"/>
  <c r="N719" i="23"/>
  <c r="M719" i="23"/>
  <c r="L719" i="23"/>
  <c r="I719" i="23"/>
  <c r="J719" i="23" s="1"/>
  <c r="B719" i="23"/>
  <c r="N718" i="23"/>
  <c r="M718" i="23"/>
  <c r="L718" i="23"/>
  <c r="I718" i="23"/>
  <c r="J718" i="23" s="1"/>
  <c r="B718" i="23"/>
  <c r="N717" i="23"/>
  <c r="M717" i="23"/>
  <c r="L717" i="23"/>
  <c r="I717" i="23"/>
  <c r="J717" i="23" s="1"/>
  <c r="B717" i="23"/>
  <c r="N716" i="23"/>
  <c r="M716" i="23"/>
  <c r="L716" i="23"/>
  <c r="I716" i="23"/>
  <c r="J716" i="23" s="1"/>
  <c r="B716" i="23"/>
  <c r="N715" i="23"/>
  <c r="M715" i="23"/>
  <c r="L715" i="23"/>
  <c r="I715" i="23"/>
  <c r="J715" i="23" s="1"/>
  <c r="B715" i="23"/>
  <c r="N714" i="23"/>
  <c r="M714" i="23"/>
  <c r="L714" i="23"/>
  <c r="I714" i="23"/>
  <c r="J714" i="23" s="1"/>
  <c r="B714" i="23"/>
  <c r="N713" i="23"/>
  <c r="M713" i="23"/>
  <c r="L713" i="23"/>
  <c r="I713" i="23"/>
  <c r="J713" i="23" s="1"/>
  <c r="B713" i="23"/>
  <c r="N712" i="23"/>
  <c r="M712" i="23"/>
  <c r="L712" i="23"/>
  <c r="I712" i="23"/>
  <c r="J712" i="23" s="1"/>
  <c r="B712" i="23"/>
  <c r="N711" i="23"/>
  <c r="M711" i="23"/>
  <c r="L711" i="23"/>
  <c r="I711" i="23"/>
  <c r="J711" i="23" s="1"/>
  <c r="B711" i="23"/>
  <c r="N710" i="23"/>
  <c r="M710" i="23"/>
  <c r="L710" i="23"/>
  <c r="I710" i="23"/>
  <c r="J710" i="23" s="1"/>
  <c r="B710" i="23"/>
  <c r="N709" i="23"/>
  <c r="M709" i="23"/>
  <c r="L709" i="23"/>
  <c r="I709" i="23"/>
  <c r="J709" i="23" s="1"/>
  <c r="B709" i="23"/>
  <c r="N708" i="23"/>
  <c r="M708" i="23"/>
  <c r="L708" i="23"/>
  <c r="I708" i="23"/>
  <c r="J708" i="23" s="1"/>
  <c r="B708" i="23"/>
  <c r="N707" i="23"/>
  <c r="M707" i="23"/>
  <c r="L707" i="23"/>
  <c r="I707" i="23"/>
  <c r="J707" i="23" s="1"/>
  <c r="B707" i="23"/>
  <c r="N706" i="23"/>
  <c r="M706" i="23"/>
  <c r="L706" i="23"/>
  <c r="I706" i="23"/>
  <c r="J706" i="23" s="1"/>
  <c r="B706" i="23"/>
  <c r="N705" i="23"/>
  <c r="M705" i="23"/>
  <c r="L705" i="23"/>
  <c r="I705" i="23"/>
  <c r="J705" i="23" s="1"/>
  <c r="B705" i="23"/>
  <c r="N704" i="23"/>
  <c r="M704" i="23"/>
  <c r="L704" i="23"/>
  <c r="I704" i="23"/>
  <c r="J704" i="23" s="1"/>
  <c r="B704" i="23"/>
  <c r="N703" i="23"/>
  <c r="M703" i="23"/>
  <c r="L703" i="23"/>
  <c r="I703" i="23"/>
  <c r="J703" i="23" s="1"/>
  <c r="B703" i="23"/>
  <c r="N702" i="23"/>
  <c r="M702" i="23"/>
  <c r="L702" i="23"/>
  <c r="I702" i="23"/>
  <c r="J702" i="23" s="1"/>
  <c r="B702" i="23"/>
  <c r="N701" i="23"/>
  <c r="M701" i="23"/>
  <c r="L701" i="23"/>
  <c r="I701" i="23"/>
  <c r="J701" i="23" s="1"/>
  <c r="B701" i="23"/>
  <c r="N700" i="23"/>
  <c r="M700" i="23"/>
  <c r="L700" i="23"/>
  <c r="I700" i="23"/>
  <c r="J700" i="23" s="1"/>
  <c r="B700" i="23"/>
  <c r="N699" i="23"/>
  <c r="M699" i="23"/>
  <c r="L699" i="23"/>
  <c r="I699" i="23"/>
  <c r="J699" i="23" s="1"/>
  <c r="B699" i="23"/>
  <c r="N698" i="23"/>
  <c r="M698" i="23"/>
  <c r="L698" i="23"/>
  <c r="I698" i="23"/>
  <c r="J698" i="23" s="1"/>
  <c r="B698" i="23"/>
  <c r="N697" i="23"/>
  <c r="M697" i="23"/>
  <c r="L697" i="23"/>
  <c r="I697" i="23"/>
  <c r="J697" i="23" s="1"/>
  <c r="B697" i="23"/>
  <c r="N696" i="23"/>
  <c r="M696" i="23"/>
  <c r="L696" i="23"/>
  <c r="I696" i="23"/>
  <c r="J696" i="23" s="1"/>
  <c r="B696" i="23"/>
  <c r="N695" i="23"/>
  <c r="M695" i="23"/>
  <c r="L695" i="23"/>
  <c r="I695" i="23"/>
  <c r="J695" i="23" s="1"/>
  <c r="B695" i="23"/>
  <c r="N694" i="23"/>
  <c r="M694" i="23"/>
  <c r="L694" i="23"/>
  <c r="I694" i="23"/>
  <c r="J694" i="23" s="1"/>
  <c r="B694" i="23"/>
  <c r="N693" i="23"/>
  <c r="M693" i="23"/>
  <c r="L693" i="23"/>
  <c r="I693" i="23"/>
  <c r="J693" i="23" s="1"/>
  <c r="B693" i="23"/>
  <c r="N692" i="23"/>
  <c r="M692" i="23"/>
  <c r="L692" i="23"/>
  <c r="I692" i="23"/>
  <c r="J692" i="23" s="1"/>
  <c r="B692" i="23"/>
  <c r="N691" i="23"/>
  <c r="M691" i="23"/>
  <c r="L691" i="23"/>
  <c r="I691" i="23"/>
  <c r="J691" i="23" s="1"/>
  <c r="B691" i="23"/>
  <c r="N690" i="23"/>
  <c r="M690" i="23"/>
  <c r="L690" i="23"/>
  <c r="I690" i="23"/>
  <c r="J690" i="23" s="1"/>
  <c r="B690" i="23"/>
  <c r="N689" i="23"/>
  <c r="M689" i="23"/>
  <c r="L689" i="23"/>
  <c r="I689" i="23"/>
  <c r="J689" i="23" s="1"/>
  <c r="B689" i="23"/>
  <c r="N688" i="23"/>
  <c r="M688" i="23"/>
  <c r="L688" i="23"/>
  <c r="I688" i="23"/>
  <c r="J688" i="23" s="1"/>
  <c r="B688" i="23"/>
  <c r="N687" i="23"/>
  <c r="M687" i="23"/>
  <c r="L687" i="23"/>
  <c r="I687" i="23"/>
  <c r="J687" i="23" s="1"/>
  <c r="B687" i="23"/>
  <c r="N686" i="23"/>
  <c r="M686" i="23"/>
  <c r="L686" i="23"/>
  <c r="I686" i="23"/>
  <c r="J686" i="23" s="1"/>
  <c r="B686" i="23"/>
  <c r="N685" i="23"/>
  <c r="M685" i="23"/>
  <c r="L685" i="23"/>
  <c r="I685" i="23"/>
  <c r="J685" i="23" s="1"/>
  <c r="B685" i="23"/>
  <c r="N684" i="23"/>
  <c r="M684" i="23"/>
  <c r="L684" i="23"/>
  <c r="I684" i="23"/>
  <c r="J684" i="23" s="1"/>
  <c r="B684" i="23"/>
  <c r="N683" i="23"/>
  <c r="M683" i="23"/>
  <c r="L683" i="23"/>
  <c r="I683" i="23"/>
  <c r="J683" i="23" s="1"/>
  <c r="B683" i="23"/>
  <c r="N682" i="23"/>
  <c r="M682" i="23"/>
  <c r="L682" i="23"/>
  <c r="I682" i="23"/>
  <c r="J682" i="23" s="1"/>
  <c r="B682" i="23"/>
  <c r="N681" i="23"/>
  <c r="M681" i="23"/>
  <c r="L681" i="23"/>
  <c r="I681" i="23"/>
  <c r="J681" i="23" s="1"/>
  <c r="B681" i="23"/>
  <c r="N680" i="23"/>
  <c r="M680" i="23"/>
  <c r="L680" i="23"/>
  <c r="I680" i="23"/>
  <c r="J680" i="23" s="1"/>
  <c r="B680" i="23"/>
  <c r="N679" i="23"/>
  <c r="M679" i="23"/>
  <c r="L679" i="23"/>
  <c r="I679" i="23"/>
  <c r="J679" i="23" s="1"/>
  <c r="B679" i="23"/>
  <c r="N678" i="23"/>
  <c r="M678" i="23"/>
  <c r="L678" i="23"/>
  <c r="I678" i="23"/>
  <c r="J678" i="23" s="1"/>
  <c r="B678" i="23"/>
  <c r="N677" i="23"/>
  <c r="M677" i="23"/>
  <c r="L677" i="23"/>
  <c r="I677" i="23"/>
  <c r="J677" i="23" s="1"/>
  <c r="B677" i="23"/>
  <c r="N676" i="23"/>
  <c r="M676" i="23"/>
  <c r="L676" i="23"/>
  <c r="I676" i="23"/>
  <c r="J676" i="23" s="1"/>
  <c r="B676" i="23"/>
  <c r="N675" i="23"/>
  <c r="M675" i="23"/>
  <c r="L675" i="23"/>
  <c r="I675" i="23"/>
  <c r="J675" i="23" s="1"/>
  <c r="B675" i="23"/>
  <c r="N674" i="23"/>
  <c r="M674" i="23"/>
  <c r="L674" i="23"/>
  <c r="I674" i="23"/>
  <c r="J674" i="23" s="1"/>
  <c r="B674" i="23"/>
  <c r="N673" i="23"/>
  <c r="M673" i="23"/>
  <c r="L673" i="23"/>
  <c r="I673" i="23"/>
  <c r="J673" i="23" s="1"/>
  <c r="B673" i="23"/>
  <c r="N672" i="23"/>
  <c r="M672" i="23"/>
  <c r="L672" i="23"/>
  <c r="I672" i="23"/>
  <c r="J672" i="23" s="1"/>
  <c r="B672" i="23"/>
  <c r="N671" i="23"/>
  <c r="M671" i="23"/>
  <c r="L671" i="23"/>
  <c r="I671" i="23"/>
  <c r="J671" i="23" s="1"/>
  <c r="B671" i="23"/>
  <c r="N670" i="23"/>
  <c r="M670" i="23"/>
  <c r="L670" i="23"/>
  <c r="I670" i="23"/>
  <c r="J670" i="23" s="1"/>
  <c r="B670" i="23"/>
  <c r="N669" i="23"/>
  <c r="M669" i="23"/>
  <c r="L669" i="23"/>
  <c r="I669" i="23"/>
  <c r="J669" i="23" s="1"/>
  <c r="B669" i="23"/>
  <c r="N668" i="23"/>
  <c r="M668" i="23"/>
  <c r="L668" i="23"/>
  <c r="I668" i="23"/>
  <c r="J668" i="23" s="1"/>
  <c r="B668" i="23"/>
  <c r="N667" i="23"/>
  <c r="M667" i="23"/>
  <c r="L667" i="23"/>
  <c r="I667" i="23"/>
  <c r="J667" i="23" s="1"/>
  <c r="B667" i="23"/>
  <c r="N666" i="23"/>
  <c r="M666" i="23"/>
  <c r="L666" i="23"/>
  <c r="I666" i="23"/>
  <c r="J666" i="23" s="1"/>
  <c r="B666" i="23"/>
  <c r="N665" i="23"/>
  <c r="M665" i="23"/>
  <c r="L665" i="23"/>
  <c r="I665" i="23"/>
  <c r="J665" i="23" s="1"/>
  <c r="B665" i="23"/>
  <c r="N664" i="23"/>
  <c r="M664" i="23"/>
  <c r="L664" i="23"/>
  <c r="I664" i="23"/>
  <c r="J664" i="23" s="1"/>
  <c r="B664" i="23"/>
  <c r="N663" i="23"/>
  <c r="M663" i="23"/>
  <c r="L663" i="23"/>
  <c r="I663" i="23"/>
  <c r="J663" i="23" s="1"/>
  <c r="B663" i="23"/>
  <c r="N662" i="23"/>
  <c r="M662" i="23"/>
  <c r="L662" i="23"/>
  <c r="I662" i="23"/>
  <c r="J662" i="23" s="1"/>
  <c r="B662" i="23"/>
  <c r="N661" i="23"/>
  <c r="M661" i="23"/>
  <c r="L661" i="23"/>
  <c r="I661" i="23"/>
  <c r="J661" i="23" s="1"/>
  <c r="B661" i="23"/>
  <c r="N660" i="23"/>
  <c r="M660" i="23"/>
  <c r="L660" i="23"/>
  <c r="I660" i="23"/>
  <c r="J660" i="23" s="1"/>
  <c r="B660" i="23"/>
  <c r="N659" i="23"/>
  <c r="M659" i="23"/>
  <c r="L659" i="23"/>
  <c r="I659" i="23"/>
  <c r="J659" i="23" s="1"/>
  <c r="B659" i="23"/>
  <c r="N658" i="23"/>
  <c r="M658" i="23"/>
  <c r="L658" i="23"/>
  <c r="I658" i="23"/>
  <c r="J658" i="23" s="1"/>
  <c r="B658" i="23"/>
  <c r="N657" i="23"/>
  <c r="M657" i="23"/>
  <c r="L657" i="23"/>
  <c r="I657" i="23"/>
  <c r="J657" i="23" s="1"/>
  <c r="B657" i="23"/>
  <c r="N656" i="23"/>
  <c r="M656" i="23"/>
  <c r="L656" i="23"/>
  <c r="I656" i="23"/>
  <c r="J656" i="23" s="1"/>
  <c r="B656" i="23"/>
  <c r="N655" i="23"/>
  <c r="M655" i="23"/>
  <c r="L655" i="23"/>
  <c r="I655" i="23"/>
  <c r="J655" i="23" s="1"/>
  <c r="B655" i="23"/>
  <c r="N654" i="23"/>
  <c r="M654" i="23"/>
  <c r="L654" i="23"/>
  <c r="I654" i="23"/>
  <c r="J654" i="23" s="1"/>
  <c r="B654" i="23"/>
  <c r="N653" i="23"/>
  <c r="M653" i="23"/>
  <c r="L653" i="23"/>
  <c r="I653" i="23"/>
  <c r="J653" i="23" s="1"/>
  <c r="B653" i="23"/>
  <c r="N652" i="23"/>
  <c r="M652" i="23"/>
  <c r="L652" i="23"/>
  <c r="I652" i="23"/>
  <c r="J652" i="23" s="1"/>
  <c r="B652" i="23"/>
  <c r="N651" i="23"/>
  <c r="M651" i="23"/>
  <c r="L651" i="23"/>
  <c r="I651" i="23"/>
  <c r="J651" i="23" s="1"/>
  <c r="B651" i="23"/>
  <c r="N650" i="23"/>
  <c r="M650" i="23"/>
  <c r="L650" i="23"/>
  <c r="I650" i="23"/>
  <c r="J650" i="23" s="1"/>
  <c r="B650" i="23"/>
  <c r="N649" i="23"/>
  <c r="M649" i="23"/>
  <c r="L649" i="23"/>
  <c r="I649" i="23"/>
  <c r="J649" i="23" s="1"/>
  <c r="B649" i="23"/>
  <c r="N648" i="23"/>
  <c r="M648" i="23"/>
  <c r="L648" i="23"/>
  <c r="I648" i="23"/>
  <c r="J648" i="23" s="1"/>
  <c r="B648" i="23"/>
  <c r="N647" i="23"/>
  <c r="M647" i="23"/>
  <c r="L647" i="23"/>
  <c r="I647" i="23"/>
  <c r="J647" i="23" s="1"/>
  <c r="B647" i="23"/>
  <c r="N646" i="23"/>
  <c r="M646" i="23"/>
  <c r="L646" i="23"/>
  <c r="I646" i="23"/>
  <c r="J646" i="23" s="1"/>
  <c r="B646" i="23"/>
  <c r="N645" i="23"/>
  <c r="M645" i="23"/>
  <c r="L645" i="23"/>
  <c r="I645" i="23"/>
  <c r="J645" i="23" s="1"/>
  <c r="B645" i="23"/>
  <c r="N644" i="23"/>
  <c r="M644" i="23"/>
  <c r="L644" i="23"/>
  <c r="I644" i="23"/>
  <c r="J644" i="23" s="1"/>
  <c r="B644" i="23"/>
  <c r="N643" i="23"/>
  <c r="M643" i="23"/>
  <c r="L643" i="23"/>
  <c r="I643" i="23"/>
  <c r="J643" i="23" s="1"/>
  <c r="B643" i="23"/>
  <c r="N642" i="23"/>
  <c r="M642" i="23"/>
  <c r="L642" i="23"/>
  <c r="I642" i="23"/>
  <c r="J642" i="23" s="1"/>
  <c r="B642" i="23"/>
  <c r="N641" i="23"/>
  <c r="M641" i="23"/>
  <c r="L641" i="23"/>
  <c r="I641" i="23"/>
  <c r="J641" i="23" s="1"/>
  <c r="B641" i="23"/>
  <c r="N640" i="23"/>
  <c r="M640" i="23"/>
  <c r="L640" i="23"/>
  <c r="I640" i="23"/>
  <c r="J640" i="23" s="1"/>
  <c r="B640" i="23"/>
  <c r="N639" i="23"/>
  <c r="M639" i="23"/>
  <c r="L639" i="23"/>
  <c r="I639" i="23"/>
  <c r="J639" i="23" s="1"/>
  <c r="B639" i="23"/>
  <c r="N638" i="23"/>
  <c r="M638" i="23"/>
  <c r="L638" i="23"/>
  <c r="I638" i="23"/>
  <c r="J638" i="23" s="1"/>
  <c r="B638" i="23"/>
  <c r="N637" i="23"/>
  <c r="M637" i="23"/>
  <c r="L637" i="23"/>
  <c r="I637" i="23"/>
  <c r="J637" i="23" s="1"/>
  <c r="B637" i="23"/>
  <c r="N636" i="23"/>
  <c r="M636" i="23"/>
  <c r="L636" i="23"/>
  <c r="I636" i="23"/>
  <c r="J636" i="23" s="1"/>
  <c r="B636" i="23"/>
  <c r="N635" i="23"/>
  <c r="M635" i="23"/>
  <c r="L635" i="23"/>
  <c r="I635" i="23"/>
  <c r="J635" i="23" s="1"/>
  <c r="B635" i="23"/>
  <c r="N634" i="23"/>
  <c r="M634" i="23"/>
  <c r="L634" i="23"/>
  <c r="I634" i="23"/>
  <c r="J634" i="23" s="1"/>
  <c r="B634" i="23"/>
  <c r="N633" i="23"/>
  <c r="M633" i="23"/>
  <c r="L633" i="23"/>
  <c r="I633" i="23"/>
  <c r="J633" i="23" s="1"/>
  <c r="B633" i="23"/>
  <c r="N632" i="23"/>
  <c r="M632" i="23"/>
  <c r="L632" i="23"/>
  <c r="I632" i="23"/>
  <c r="J632" i="23" s="1"/>
  <c r="B632" i="23"/>
  <c r="N631" i="23"/>
  <c r="M631" i="23"/>
  <c r="L631" i="23"/>
  <c r="I631" i="23"/>
  <c r="J631" i="23" s="1"/>
  <c r="B631" i="23"/>
  <c r="N630" i="23"/>
  <c r="M630" i="23"/>
  <c r="L630" i="23"/>
  <c r="I630" i="23"/>
  <c r="J630" i="23" s="1"/>
  <c r="B630" i="23"/>
  <c r="N629" i="23"/>
  <c r="M629" i="23"/>
  <c r="L629" i="23"/>
  <c r="I629" i="23"/>
  <c r="J629" i="23" s="1"/>
  <c r="B629" i="23"/>
  <c r="N628" i="23"/>
  <c r="M628" i="23"/>
  <c r="L628" i="23"/>
  <c r="I628" i="23"/>
  <c r="J628" i="23" s="1"/>
  <c r="B628" i="23"/>
  <c r="N627" i="23"/>
  <c r="M627" i="23"/>
  <c r="L627" i="23"/>
  <c r="I627" i="23"/>
  <c r="J627" i="23" s="1"/>
  <c r="B627" i="23"/>
  <c r="N626" i="23"/>
  <c r="M626" i="23"/>
  <c r="L626" i="23"/>
  <c r="I626" i="23"/>
  <c r="J626" i="23" s="1"/>
  <c r="B626" i="23"/>
  <c r="N625" i="23"/>
  <c r="M625" i="23"/>
  <c r="L625" i="23"/>
  <c r="I625" i="23"/>
  <c r="J625" i="23" s="1"/>
  <c r="B625" i="23"/>
  <c r="N624" i="23"/>
  <c r="M624" i="23"/>
  <c r="L624" i="23"/>
  <c r="I624" i="23"/>
  <c r="J624" i="23" s="1"/>
  <c r="B624" i="23"/>
  <c r="N623" i="23"/>
  <c r="M623" i="23"/>
  <c r="L623" i="23"/>
  <c r="I623" i="23"/>
  <c r="J623" i="23" s="1"/>
  <c r="B623" i="23"/>
  <c r="N622" i="23"/>
  <c r="M622" i="23"/>
  <c r="L622" i="23"/>
  <c r="I622" i="23"/>
  <c r="J622" i="23" s="1"/>
  <c r="B622" i="23"/>
  <c r="N621" i="23"/>
  <c r="M621" i="23"/>
  <c r="L621" i="23"/>
  <c r="I621" i="23"/>
  <c r="J621" i="23" s="1"/>
  <c r="B621" i="23"/>
  <c r="N620" i="23"/>
  <c r="M620" i="23"/>
  <c r="L620" i="23"/>
  <c r="I620" i="23"/>
  <c r="J620" i="23" s="1"/>
  <c r="B620" i="23"/>
  <c r="N619" i="23"/>
  <c r="M619" i="23"/>
  <c r="L619" i="23"/>
  <c r="I619" i="23"/>
  <c r="J619" i="23" s="1"/>
  <c r="B619" i="23"/>
  <c r="N618" i="23"/>
  <c r="M618" i="23"/>
  <c r="L618" i="23"/>
  <c r="I618" i="23"/>
  <c r="J618" i="23" s="1"/>
  <c r="B618" i="23"/>
  <c r="N617" i="23"/>
  <c r="M617" i="23"/>
  <c r="L617" i="23"/>
  <c r="I617" i="23"/>
  <c r="J617" i="23" s="1"/>
  <c r="B617" i="23"/>
  <c r="N616" i="23"/>
  <c r="M616" i="23"/>
  <c r="L616" i="23"/>
  <c r="I616" i="23"/>
  <c r="J616" i="23" s="1"/>
  <c r="B616" i="23"/>
  <c r="N615" i="23"/>
  <c r="M615" i="23"/>
  <c r="L615" i="23"/>
  <c r="I615" i="23"/>
  <c r="J615" i="23" s="1"/>
  <c r="B615" i="23"/>
  <c r="N614" i="23"/>
  <c r="M614" i="23"/>
  <c r="L614" i="23"/>
  <c r="I614" i="23"/>
  <c r="J614" i="23" s="1"/>
  <c r="B614" i="23"/>
  <c r="N613" i="23"/>
  <c r="M613" i="23"/>
  <c r="L613" i="23"/>
  <c r="I613" i="23"/>
  <c r="J613" i="23" s="1"/>
  <c r="B613" i="23"/>
  <c r="N612" i="23"/>
  <c r="M612" i="23"/>
  <c r="L612" i="23"/>
  <c r="I612" i="23"/>
  <c r="J612" i="23" s="1"/>
  <c r="B612" i="23"/>
  <c r="N611" i="23"/>
  <c r="M611" i="23"/>
  <c r="L611" i="23"/>
  <c r="I611" i="23"/>
  <c r="J611" i="23" s="1"/>
  <c r="B611" i="23"/>
  <c r="N610" i="23"/>
  <c r="M610" i="23"/>
  <c r="L610" i="23"/>
  <c r="I610" i="23"/>
  <c r="J610" i="23" s="1"/>
  <c r="B610" i="23"/>
  <c r="N609" i="23"/>
  <c r="M609" i="23"/>
  <c r="L609" i="23"/>
  <c r="I609" i="23"/>
  <c r="J609" i="23" s="1"/>
  <c r="B609" i="23"/>
  <c r="N608" i="23"/>
  <c r="M608" i="23"/>
  <c r="L608" i="23"/>
  <c r="I608" i="23"/>
  <c r="J608" i="23" s="1"/>
  <c r="B608" i="23"/>
  <c r="N607" i="23"/>
  <c r="M607" i="23"/>
  <c r="L607" i="23"/>
  <c r="I607" i="23"/>
  <c r="J607" i="23" s="1"/>
  <c r="B607" i="23"/>
  <c r="N606" i="23"/>
  <c r="M606" i="23"/>
  <c r="L606" i="23"/>
  <c r="I606" i="23"/>
  <c r="J606" i="23" s="1"/>
  <c r="B606" i="23"/>
  <c r="N605" i="23"/>
  <c r="M605" i="23"/>
  <c r="L605" i="23"/>
  <c r="I605" i="23"/>
  <c r="J605" i="23" s="1"/>
  <c r="B605" i="23"/>
  <c r="N604" i="23"/>
  <c r="M604" i="23"/>
  <c r="L604" i="23"/>
  <c r="I604" i="23"/>
  <c r="J604" i="23" s="1"/>
  <c r="B604" i="23"/>
  <c r="N603" i="23"/>
  <c r="M603" i="23"/>
  <c r="L603" i="23"/>
  <c r="I603" i="23"/>
  <c r="J603" i="23" s="1"/>
  <c r="B603" i="23"/>
  <c r="N602" i="23"/>
  <c r="M602" i="23"/>
  <c r="L602" i="23"/>
  <c r="I602" i="23"/>
  <c r="J602" i="23" s="1"/>
  <c r="B602" i="23"/>
  <c r="N601" i="23"/>
  <c r="M601" i="23"/>
  <c r="L601" i="23"/>
  <c r="I601" i="23"/>
  <c r="J601" i="23" s="1"/>
  <c r="B601" i="23"/>
  <c r="N600" i="23"/>
  <c r="M600" i="23"/>
  <c r="L600" i="23"/>
  <c r="I600" i="23"/>
  <c r="J600" i="23" s="1"/>
  <c r="B600" i="23"/>
  <c r="N599" i="23"/>
  <c r="M599" i="23"/>
  <c r="L599" i="23"/>
  <c r="I599" i="23"/>
  <c r="J599" i="23" s="1"/>
  <c r="B599" i="23"/>
  <c r="N598" i="23"/>
  <c r="M598" i="23"/>
  <c r="L598" i="23"/>
  <c r="I598" i="23"/>
  <c r="J598" i="23" s="1"/>
  <c r="B598" i="23"/>
  <c r="N597" i="23"/>
  <c r="M597" i="23"/>
  <c r="L597" i="23"/>
  <c r="I597" i="23"/>
  <c r="J597" i="23" s="1"/>
  <c r="B597" i="23"/>
  <c r="N596" i="23"/>
  <c r="M596" i="23"/>
  <c r="L596" i="23"/>
  <c r="I596" i="23"/>
  <c r="J596" i="23" s="1"/>
  <c r="B596" i="23"/>
  <c r="N595" i="23"/>
  <c r="M595" i="23"/>
  <c r="L595" i="23"/>
  <c r="I595" i="23"/>
  <c r="J595" i="23" s="1"/>
  <c r="B595" i="23"/>
  <c r="N594" i="23"/>
  <c r="M594" i="23"/>
  <c r="L594" i="23"/>
  <c r="I594" i="23"/>
  <c r="J594" i="23" s="1"/>
  <c r="B594" i="23"/>
  <c r="N593" i="23"/>
  <c r="M593" i="23"/>
  <c r="L593" i="23"/>
  <c r="I593" i="23"/>
  <c r="J593" i="23" s="1"/>
  <c r="B593" i="23"/>
  <c r="N592" i="23"/>
  <c r="M592" i="23"/>
  <c r="L592" i="23"/>
  <c r="I592" i="23"/>
  <c r="J592" i="23" s="1"/>
  <c r="B592" i="23"/>
  <c r="N591" i="23"/>
  <c r="M591" i="23"/>
  <c r="L591" i="23"/>
  <c r="I591" i="23"/>
  <c r="J591" i="23" s="1"/>
  <c r="B591" i="23"/>
  <c r="N590" i="23"/>
  <c r="M590" i="23"/>
  <c r="L590" i="23"/>
  <c r="I590" i="23"/>
  <c r="J590" i="23" s="1"/>
  <c r="B590" i="23"/>
  <c r="N589" i="23"/>
  <c r="M589" i="23"/>
  <c r="L589" i="23"/>
  <c r="I589" i="23"/>
  <c r="J589" i="23" s="1"/>
  <c r="B589" i="23"/>
  <c r="N588" i="23"/>
  <c r="M588" i="23"/>
  <c r="L588" i="23"/>
  <c r="I588" i="23"/>
  <c r="J588" i="23" s="1"/>
  <c r="B588" i="23"/>
  <c r="N587" i="23"/>
  <c r="M587" i="23"/>
  <c r="L587" i="23"/>
  <c r="I587" i="23"/>
  <c r="J587" i="23" s="1"/>
  <c r="B587" i="23"/>
  <c r="N586" i="23"/>
  <c r="M586" i="23"/>
  <c r="L586" i="23"/>
  <c r="I586" i="23"/>
  <c r="J586" i="23" s="1"/>
  <c r="B586" i="23"/>
  <c r="N585" i="23"/>
  <c r="M585" i="23"/>
  <c r="L585" i="23"/>
  <c r="I585" i="23"/>
  <c r="J585" i="23" s="1"/>
  <c r="B585" i="23"/>
  <c r="N584" i="23"/>
  <c r="M584" i="23"/>
  <c r="L584" i="23"/>
  <c r="I584" i="23"/>
  <c r="J584" i="23" s="1"/>
  <c r="B584" i="23"/>
  <c r="N583" i="23"/>
  <c r="M583" i="23"/>
  <c r="L583" i="23"/>
  <c r="I583" i="23"/>
  <c r="J583" i="23" s="1"/>
  <c r="B583" i="23"/>
  <c r="N582" i="23"/>
  <c r="M582" i="23"/>
  <c r="L582" i="23"/>
  <c r="I582" i="23"/>
  <c r="J582" i="23" s="1"/>
  <c r="B582" i="23"/>
  <c r="N581" i="23"/>
  <c r="M581" i="23"/>
  <c r="L581" i="23"/>
  <c r="I581" i="23"/>
  <c r="J581" i="23" s="1"/>
  <c r="B581" i="23"/>
  <c r="N580" i="23"/>
  <c r="M580" i="23"/>
  <c r="L580" i="23"/>
  <c r="I580" i="23"/>
  <c r="J580" i="23" s="1"/>
  <c r="B580" i="23"/>
  <c r="N579" i="23"/>
  <c r="M579" i="23"/>
  <c r="L579" i="23"/>
  <c r="I579" i="23"/>
  <c r="J579" i="23" s="1"/>
  <c r="B579" i="23"/>
  <c r="N578" i="23"/>
  <c r="M578" i="23"/>
  <c r="L578" i="23"/>
  <c r="I578" i="23"/>
  <c r="J578" i="23" s="1"/>
  <c r="B578" i="23"/>
  <c r="N577" i="23"/>
  <c r="M577" i="23"/>
  <c r="L577" i="23"/>
  <c r="I577" i="23"/>
  <c r="J577" i="23" s="1"/>
  <c r="B577" i="23"/>
  <c r="N576" i="23"/>
  <c r="M576" i="23"/>
  <c r="L576" i="23"/>
  <c r="I576" i="23"/>
  <c r="J576" i="23" s="1"/>
  <c r="B576" i="23"/>
  <c r="N575" i="23"/>
  <c r="M575" i="23"/>
  <c r="L575" i="23"/>
  <c r="I575" i="23"/>
  <c r="J575" i="23" s="1"/>
  <c r="B575" i="23"/>
  <c r="N574" i="23"/>
  <c r="M574" i="23"/>
  <c r="L574" i="23"/>
  <c r="I574" i="23"/>
  <c r="J574" i="23" s="1"/>
  <c r="B574" i="23"/>
  <c r="N573" i="23"/>
  <c r="M573" i="23"/>
  <c r="L573" i="23"/>
  <c r="I573" i="23"/>
  <c r="J573" i="23" s="1"/>
  <c r="B573" i="23"/>
  <c r="N572" i="23"/>
  <c r="M572" i="23"/>
  <c r="L572" i="23"/>
  <c r="I572" i="23"/>
  <c r="J572" i="23" s="1"/>
  <c r="B572" i="23"/>
  <c r="N571" i="23"/>
  <c r="M571" i="23"/>
  <c r="L571" i="23"/>
  <c r="I571" i="23"/>
  <c r="J571" i="23" s="1"/>
  <c r="B571" i="23"/>
  <c r="N570" i="23"/>
  <c r="M570" i="23"/>
  <c r="L570" i="23"/>
  <c r="I570" i="23"/>
  <c r="J570" i="23" s="1"/>
  <c r="B570" i="23"/>
  <c r="N569" i="23"/>
  <c r="M569" i="23"/>
  <c r="L569" i="23"/>
  <c r="I569" i="23"/>
  <c r="J569" i="23" s="1"/>
  <c r="B569" i="23"/>
  <c r="N568" i="23"/>
  <c r="M568" i="23"/>
  <c r="L568" i="23"/>
  <c r="I568" i="23"/>
  <c r="J568" i="23" s="1"/>
  <c r="B568" i="23"/>
  <c r="N567" i="23"/>
  <c r="M567" i="23"/>
  <c r="L567" i="23"/>
  <c r="I567" i="23"/>
  <c r="J567" i="23" s="1"/>
  <c r="B567" i="23"/>
  <c r="N566" i="23"/>
  <c r="M566" i="23"/>
  <c r="L566" i="23"/>
  <c r="I566" i="23"/>
  <c r="J566" i="23" s="1"/>
  <c r="B566" i="23"/>
  <c r="N565" i="23"/>
  <c r="M565" i="23"/>
  <c r="L565" i="23"/>
  <c r="I565" i="23"/>
  <c r="J565" i="23" s="1"/>
  <c r="B565" i="23"/>
  <c r="N564" i="23"/>
  <c r="M564" i="23"/>
  <c r="L564" i="23"/>
  <c r="I564" i="23"/>
  <c r="J564" i="23" s="1"/>
  <c r="B564" i="23"/>
  <c r="N563" i="23"/>
  <c r="M563" i="23"/>
  <c r="L563" i="23"/>
  <c r="I563" i="23"/>
  <c r="J563" i="23" s="1"/>
  <c r="B563" i="23"/>
  <c r="N562" i="23"/>
  <c r="M562" i="23"/>
  <c r="L562" i="23"/>
  <c r="I562" i="23"/>
  <c r="J562" i="23" s="1"/>
  <c r="B562" i="23"/>
  <c r="N561" i="23"/>
  <c r="M561" i="23"/>
  <c r="L561" i="23"/>
  <c r="I561" i="23"/>
  <c r="J561" i="23" s="1"/>
  <c r="B561" i="23"/>
  <c r="N560" i="23"/>
  <c r="M560" i="23"/>
  <c r="L560" i="23"/>
  <c r="I560" i="23"/>
  <c r="J560" i="23" s="1"/>
  <c r="B560" i="23"/>
  <c r="N559" i="23"/>
  <c r="M559" i="23"/>
  <c r="L559" i="23"/>
  <c r="I559" i="23"/>
  <c r="J559" i="23" s="1"/>
  <c r="B559" i="23"/>
  <c r="N558" i="23"/>
  <c r="M558" i="23"/>
  <c r="L558" i="23"/>
  <c r="I558" i="23"/>
  <c r="J558" i="23" s="1"/>
  <c r="B558" i="23"/>
  <c r="N557" i="23"/>
  <c r="M557" i="23"/>
  <c r="L557" i="23"/>
  <c r="I557" i="23"/>
  <c r="J557" i="23" s="1"/>
  <c r="B557" i="23"/>
  <c r="N556" i="23"/>
  <c r="M556" i="23"/>
  <c r="L556" i="23"/>
  <c r="I556" i="23"/>
  <c r="J556" i="23" s="1"/>
  <c r="B556" i="23"/>
  <c r="N555" i="23"/>
  <c r="M555" i="23"/>
  <c r="L555" i="23"/>
  <c r="I555" i="23"/>
  <c r="J555" i="23" s="1"/>
  <c r="B555" i="23"/>
  <c r="N554" i="23"/>
  <c r="M554" i="23"/>
  <c r="L554" i="23"/>
  <c r="I554" i="23"/>
  <c r="J554" i="23" s="1"/>
  <c r="B554" i="23"/>
  <c r="N553" i="23"/>
  <c r="M553" i="23"/>
  <c r="L553" i="23"/>
  <c r="I553" i="23"/>
  <c r="J553" i="23" s="1"/>
  <c r="B553" i="23"/>
  <c r="N552" i="23"/>
  <c r="M552" i="23"/>
  <c r="L552" i="23"/>
  <c r="I552" i="23"/>
  <c r="J552" i="23" s="1"/>
  <c r="B552" i="23"/>
  <c r="N551" i="23"/>
  <c r="M551" i="23"/>
  <c r="L551" i="23"/>
  <c r="I551" i="23"/>
  <c r="J551" i="23" s="1"/>
  <c r="B551" i="23"/>
  <c r="N550" i="23"/>
  <c r="M550" i="23"/>
  <c r="L550" i="23"/>
  <c r="I550" i="23"/>
  <c r="J550" i="23" s="1"/>
  <c r="B550" i="23"/>
  <c r="N549" i="23"/>
  <c r="M549" i="23"/>
  <c r="L549" i="23"/>
  <c r="I549" i="23"/>
  <c r="J549" i="23" s="1"/>
  <c r="B549" i="23"/>
  <c r="N548" i="23"/>
  <c r="M548" i="23"/>
  <c r="L548" i="23"/>
  <c r="I548" i="23"/>
  <c r="J548" i="23" s="1"/>
  <c r="B548" i="23"/>
  <c r="N547" i="23"/>
  <c r="M547" i="23"/>
  <c r="L547" i="23"/>
  <c r="I547" i="23"/>
  <c r="J547" i="23" s="1"/>
  <c r="B547" i="23"/>
  <c r="N546" i="23"/>
  <c r="M546" i="23"/>
  <c r="L546" i="23"/>
  <c r="I546" i="23"/>
  <c r="J546" i="23" s="1"/>
  <c r="B546" i="23"/>
  <c r="N545" i="23"/>
  <c r="M545" i="23"/>
  <c r="L545" i="23"/>
  <c r="I545" i="23"/>
  <c r="J545" i="23" s="1"/>
  <c r="B545" i="23"/>
  <c r="N544" i="23"/>
  <c r="M544" i="23"/>
  <c r="L544" i="23"/>
  <c r="I544" i="23"/>
  <c r="J544" i="23" s="1"/>
  <c r="B544" i="23"/>
  <c r="N543" i="23"/>
  <c r="M543" i="23"/>
  <c r="L543" i="23"/>
  <c r="I543" i="23"/>
  <c r="J543" i="23" s="1"/>
  <c r="B543" i="23"/>
  <c r="N542" i="23"/>
  <c r="M542" i="23"/>
  <c r="L542" i="23"/>
  <c r="I542" i="23"/>
  <c r="J542" i="23" s="1"/>
  <c r="B542" i="23"/>
  <c r="N541" i="23"/>
  <c r="M541" i="23"/>
  <c r="L541" i="23"/>
  <c r="I541" i="23"/>
  <c r="J541" i="23" s="1"/>
  <c r="B541" i="23"/>
  <c r="N540" i="23"/>
  <c r="M540" i="23"/>
  <c r="L540" i="23"/>
  <c r="I540" i="23"/>
  <c r="J540" i="23" s="1"/>
  <c r="B540" i="23"/>
  <c r="N539" i="23"/>
  <c r="M539" i="23"/>
  <c r="L539" i="23"/>
  <c r="I539" i="23"/>
  <c r="J539" i="23" s="1"/>
  <c r="B539" i="23"/>
  <c r="N538" i="23"/>
  <c r="M538" i="23"/>
  <c r="L538" i="23"/>
  <c r="I538" i="23"/>
  <c r="J538" i="23" s="1"/>
  <c r="B538" i="23"/>
  <c r="N537" i="23"/>
  <c r="M537" i="23"/>
  <c r="L537" i="23"/>
  <c r="I537" i="23"/>
  <c r="J537" i="23" s="1"/>
  <c r="B537" i="23"/>
  <c r="N536" i="23"/>
  <c r="M536" i="23"/>
  <c r="L536" i="23"/>
  <c r="I536" i="23"/>
  <c r="J536" i="23" s="1"/>
  <c r="B536" i="23"/>
  <c r="N535" i="23"/>
  <c r="M535" i="23"/>
  <c r="L535" i="23"/>
  <c r="I535" i="23"/>
  <c r="J535" i="23" s="1"/>
  <c r="B535" i="23"/>
  <c r="N534" i="23"/>
  <c r="M534" i="23"/>
  <c r="L534" i="23"/>
  <c r="I534" i="23"/>
  <c r="J534" i="23" s="1"/>
  <c r="B534" i="23"/>
  <c r="N533" i="23"/>
  <c r="M533" i="23"/>
  <c r="L533" i="23"/>
  <c r="I533" i="23"/>
  <c r="J533" i="23" s="1"/>
  <c r="B533" i="23"/>
  <c r="N532" i="23"/>
  <c r="M532" i="23"/>
  <c r="L532" i="23"/>
  <c r="I532" i="23"/>
  <c r="J532" i="23" s="1"/>
  <c r="B532" i="23"/>
  <c r="N531" i="23"/>
  <c r="M531" i="23"/>
  <c r="L531" i="23"/>
  <c r="I531" i="23"/>
  <c r="J531" i="23" s="1"/>
  <c r="B531" i="23"/>
  <c r="N530" i="23"/>
  <c r="M530" i="23"/>
  <c r="L530" i="23"/>
  <c r="I530" i="23"/>
  <c r="J530" i="23" s="1"/>
  <c r="B530" i="23"/>
  <c r="N529" i="23"/>
  <c r="M529" i="23"/>
  <c r="L529" i="23"/>
  <c r="I529" i="23"/>
  <c r="J529" i="23" s="1"/>
  <c r="B529" i="23"/>
  <c r="N528" i="23"/>
  <c r="M528" i="23"/>
  <c r="L528" i="23"/>
  <c r="I528" i="23"/>
  <c r="J528" i="23" s="1"/>
  <c r="B528" i="23"/>
  <c r="N527" i="23"/>
  <c r="M527" i="23"/>
  <c r="L527" i="23"/>
  <c r="I527" i="23"/>
  <c r="J527" i="23" s="1"/>
  <c r="B527" i="23"/>
  <c r="N526" i="23"/>
  <c r="M526" i="23"/>
  <c r="L526" i="23"/>
  <c r="I526" i="23"/>
  <c r="J526" i="23" s="1"/>
  <c r="B526" i="23"/>
  <c r="N525" i="23"/>
  <c r="M525" i="23"/>
  <c r="L525" i="23"/>
  <c r="I525" i="23"/>
  <c r="J525" i="23" s="1"/>
  <c r="B525" i="23"/>
  <c r="N524" i="23"/>
  <c r="M524" i="23"/>
  <c r="L524" i="23"/>
  <c r="I524" i="23"/>
  <c r="J524" i="23" s="1"/>
  <c r="B524" i="23"/>
  <c r="N523" i="23"/>
  <c r="M523" i="23"/>
  <c r="L523" i="23"/>
  <c r="I523" i="23"/>
  <c r="J523" i="23" s="1"/>
  <c r="B523" i="23"/>
  <c r="N522" i="23"/>
  <c r="M522" i="23"/>
  <c r="L522" i="23"/>
  <c r="I522" i="23"/>
  <c r="J522" i="23" s="1"/>
  <c r="B522" i="23"/>
  <c r="N521" i="23"/>
  <c r="M521" i="23"/>
  <c r="L521" i="23"/>
  <c r="I521" i="23"/>
  <c r="J521" i="23" s="1"/>
  <c r="B521" i="23"/>
  <c r="N520" i="23"/>
  <c r="M520" i="23"/>
  <c r="L520" i="23"/>
  <c r="I520" i="23"/>
  <c r="J520" i="23" s="1"/>
  <c r="B520" i="23"/>
  <c r="N519" i="23"/>
  <c r="M519" i="23"/>
  <c r="L519" i="23"/>
  <c r="I519" i="23"/>
  <c r="J519" i="23" s="1"/>
  <c r="B519" i="23"/>
  <c r="N518" i="23"/>
  <c r="M518" i="23"/>
  <c r="L518" i="23"/>
  <c r="I518" i="23"/>
  <c r="J518" i="23" s="1"/>
  <c r="B518" i="23"/>
  <c r="N517" i="23"/>
  <c r="M517" i="23"/>
  <c r="L517" i="23"/>
  <c r="I517" i="23"/>
  <c r="J517" i="23" s="1"/>
  <c r="B517" i="23"/>
  <c r="N516" i="23"/>
  <c r="M516" i="23"/>
  <c r="L516" i="23"/>
  <c r="I516" i="23"/>
  <c r="J516" i="23" s="1"/>
  <c r="B516" i="23"/>
  <c r="N515" i="23"/>
  <c r="M515" i="23"/>
  <c r="L515" i="23"/>
  <c r="I515" i="23"/>
  <c r="J515" i="23" s="1"/>
  <c r="B515" i="23"/>
  <c r="N514" i="23"/>
  <c r="M514" i="23"/>
  <c r="L514" i="23"/>
  <c r="I514" i="23"/>
  <c r="J514" i="23" s="1"/>
  <c r="B514" i="23"/>
  <c r="N513" i="23"/>
  <c r="M513" i="23"/>
  <c r="L513" i="23"/>
  <c r="I513" i="23"/>
  <c r="J513" i="23" s="1"/>
  <c r="B513" i="23"/>
  <c r="N512" i="23"/>
  <c r="M512" i="23"/>
  <c r="L512" i="23"/>
  <c r="I512" i="23"/>
  <c r="J512" i="23" s="1"/>
  <c r="B512" i="23"/>
  <c r="N511" i="23"/>
  <c r="M511" i="23"/>
  <c r="L511" i="23"/>
  <c r="I511" i="23"/>
  <c r="J511" i="23" s="1"/>
  <c r="B511" i="23"/>
  <c r="N510" i="23"/>
  <c r="M510" i="23"/>
  <c r="L510" i="23"/>
  <c r="I510" i="23"/>
  <c r="J510" i="23" s="1"/>
  <c r="B510" i="23"/>
  <c r="N509" i="23"/>
  <c r="M509" i="23"/>
  <c r="L509" i="23"/>
  <c r="I509" i="23"/>
  <c r="J509" i="23" s="1"/>
  <c r="B509" i="23"/>
  <c r="N508" i="23"/>
  <c r="M508" i="23"/>
  <c r="L508" i="23"/>
  <c r="I508" i="23"/>
  <c r="J508" i="23" s="1"/>
  <c r="B508" i="23"/>
  <c r="N507" i="23"/>
  <c r="M507" i="23"/>
  <c r="L507" i="23"/>
  <c r="I507" i="23"/>
  <c r="J507" i="23" s="1"/>
  <c r="B507" i="23"/>
  <c r="N506" i="23"/>
  <c r="M506" i="23"/>
  <c r="L506" i="23"/>
  <c r="I506" i="23"/>
  <c r="J506" i="23" s="1"/>
  <c r="B506" i="23"/>
  <c r="N505" i="23"/>
  <c r="M505" i="23"/>
  <c r="L505" i="23"/>
  <c r="I505" i="23"/>
  <c r="J505" i="23" s="1"/>
  <c r="B505" i="23"/>
  <c r="N504" i="23"/>
  <c r="M504" i="23"/>
  <c r="L504" i="23"/>
  <c r="I504" i="23"/>
  <c r="J504" i="23" s="1"/>
  <c r="B504" i="23"/>
  <c r="N503" i="23"/>
  <c r="M503" i="23"/>
  <c r="L503" i="23"/>
  <c r="I503" i="23"/>
  <c r="J503" i="23" s="1"/>
  <c r="B503" i="23"/>
  <c r="N502" i="23"/>
  <c r="M502" i="23"/>
  <c r="L502" i="23"/>
  <c r="I502" i="23"/>
  <c r="J502" i="23" s="1"/>
  <c r="B502" i="23"/>
  <c r="N501" i="23"/>
  <c r="M501" i="23"/>
  <c r="L501" i="23"/>
  <c r="I501" i="23"/>
  <c r="J501" i="23" s="1"/>
  <c r="B501" i="23"/>
  <c r="N500" i="23"/>
  <c r="M500" i="23"/>
  <c r="L500" i="23"/>
  <c r="I500" i="23"/>
  <c r="J500" i="23" s="1"/>
  <c r="B500" i="23"/>
  <c r="N499" i="23"/>
  <c r="M499" i="23"/>
  <c r="L499" i="23"/>
  <c r="I499" i="23"/>
  <c r="J499" i="23" s="1"/>
  <c r="B499" i="23"/>
  <c r="N498" i="23"/>
  <c r="M498" i="23"/>
  <c r="L498" i="23"/>
  <c r="I498" i="23"/>
  <c r="J498" i="23" s="1"/>
  <c r="B498" i="23"/>
  <c r="N497" i="23"/>
  <c r="M497" i="23"/>
  <c r="L497" i="23"/>
  <c r="I497" i="23"/>
  <c r="J497" i="23" s="1"/>
  <c r="B497" i="23"/>
  <c r="N496" i="23"/>
  <c r="M496" i="23"/>
  <c r="L496" i="23"/>
  <c r="I496" i="23"/>
  <c r="J496" i="23" s="1"/>
  <c r="B496" i="23"/>
  <c r="N495" i="23"/>
  <c r="M495" i="23"/>
  <c r="L495" i="23"/>
  <c r="I495" i="23"/>
  <c r="J495" i="23" s="1"/>
  <c r="B495" i="23"/>
  <c r="N494" i="23"/>
  <c r="M494" i="23"/>
  <c r="L494" i="23"/>
  <c r="I494" i="23"/>
  <c r="J494" i="23" s="1"/>
  <c r="B494" i="23"/>
  <c r="N493" i="23"/>
  <c r="M493" i="23"/>
  <c r="L493" i="23"/>
  <c r="I493" i="23"/>
  <c r="J493" i="23" s="1"/>
  <c r="B493" i="23"/>
  <c r="N492" i="23"/>
  <c r="M492" i="23"/>
  <c r="L492" i="23"/>
  <c r="I492" i="23"/>
  <c r="J492" i="23" s="1"/>
  <c r="B492" i="23"/>
  <c r="N491" i="23"/>
  <c r="M491" i="23"/>
  <c r="L491" i="23"/>
  <c r="I491" i="23"/>
  <c r="J491" i="23" s="1"/>
  <c r="B491" i="23"/>
  <c r="N490" i="23"/>
  <c r="M490" i="23"/>
  <c r="L490" i="23"/>
  <c r="I490" i="23"/>
  <c r="J490" i="23" s="1"/>
  <c r="B490" i="23"/>
  <c r="N489" i="23"/>
  <c r="M489" i="23"/>
  <c r="L489" i="23"/>
  <c r="I489" i="23"/>
  <c r="J489" i="23" s="1"/>
  <c r="B489" i="23"/>
  <c r="N488" i="23"/>
  <c r="M488" i="23"/>
  <c r="L488" i="23"/>
  <c r="I488" i="23"/>
  <c r="J488" i="23" s="1"/>
  <c r="B488" i="23"/>
  <c r="N487" i="23"/>
  <c r="M487" i="23"/>
  <c r="L487" i="23"/>
  <c r="I487" i="23"/>
  <c r="J487" i="23" s="1"/>
  <c r="B487" i="23"/>
  <c r="N486" i="23"/>
  <c r="M486" i="23"/>
  <c r="L486" i="23"/>
  <c r="I486" i="23"/>
  <c r="J486" i="23" s="1"/>
  <c r="B486" i="23"/>
  <c r="N485" i="23"/>
  <c r="M485" i="23"/>
  <c r="L485" i="23"/>
  <c r="I485" i="23"/>
  <c r="J485" i="23" s="1"/>
  <c r="B485" i="23"/>
  <c r="N484" i="23"/>
  <c r="M484" i="23"/>
  <c r="L484" i="23"/>
  <c r="I484" i="23"/>
  <c r="J484" i="23" s="1"/>
  <c r="B484" i="23"/>
  <c r="N483" i="23"/>
  <c r="M483" i="23"/>
  <c r="L483" i="23"/>
  <c r="I483" i="23"/>
  <c r="J483" i="23" s="1"/>
  <c r="B483" i="23"/>
  <c r="N482" i="23"/>
  <c r="M482" i="23"/>
  <c r="L482" i="23"/>
  <c r="I482" i="23"/>
  <c r="J482" i="23" s="1"/>
  <c r="B482" i="23"/>
  <c r="N481" i="23"/>
  <c r="M481" i="23"/>
  <c r="L481" i="23"/>
  <c r="I481" i="23"/>
  <c r="J481" i="23" s="1"/>
  <c r="B481" i="23"/>
  <c r="N480" i="23"/>
  <c r="M480" i="23"/>
  <c r="L480" i="23"/>
  <c r="I480" i="23"/>
  <c r="J480" i="23" s="1"/>
  <c r="B480" i="23"/>
  <c r="N479" i="23"/>
  <c r="M479" i="23"/>
  <c r="L479" i="23"/>
  <c r="I479" i="23"/>
  <c r="J479" i="23" s="1"/>
  <c r="B479" i="23"/>
  <c r="N478" i="23"/>
  <c r="M478" i="23"/>
  <c r="L478" i="23"/>
  <c r="I478" i="23"/>
  <c r="J478" i="23" s="1"/>
  <c r="B478" i="23"/>
  <c r="N477" i="23"/>
  <c r="M477" i="23"/>
  <c r="L477" i="23"/>
  <c r="I477" i="23"/>
  <c r="J477" i="23" s="1"/>
  <c r="B477" i="23"/>
  <c r="N476" i="23"/>
  <c r="M476" i="23"/>
  <c r="L476" i="23"/>
  <c r="I476" i="23"/>
  <c r="J476" i="23" s="1"/>
  <c r="B476" i="23"/>
  <c r="N475" i="23"/>
  <c r="M475" i="23"/>
  <c r="L475" i="23"/>
  <c r="I475" i="23"/>
  <c r="J475" i="23" s="1"/>
  <c r="B475" i="23"/>
  <c r="N474" i="23"/>
  <c r="M474" i="23"/>
  <c r="L474" i="23"/>
  <c r="I474" i="23"/>
  <c r="J474" i="23" s="1"/>
  <c r="B474" i="23"/>
  <c r="N473" i="23"/>
  <c r="M473" i="23"/>
  <c r="L473" i="23"/>
  <c r="I473" i="23"/>
  <c r="J473" i="23" s="1"/>
  <c r="B473" i="23"/>
  <c r="N472" i="23"/>
  <c r="M472" i="23"/>
  <c r="L472" i="23"/>
  <c r="I472" i="23"/>
  <c r="J472" i="23" s="1"/>
  <c r="B472" i="23"/>
  <c r="N471" i="23"/>
  <c r="M471" i="23"/>
  <c r="L471" i="23"/>
  <c r="I471" i="23"/>
  <c r="J471" i="23" s="1"/>
  <c r="B471" i="23"/>
  <c r="N470" i="23"/>
  <c r="M470" i="23"/>
  <c r="L470" i="23"/>
  <c r="I470" i="23"/>
  <c r="J470" i="23" s="1"/>
  <c r="B470" i="23"/>
  <c r="N469" i="23"/>
  <c r="M469" i="23"/>
  <c r="L469" i="23"/>
  <c r="I469" i="23"/>
  <c r="J469" i="23" s="1"/>
  <c r="B469" i="23"/>
  <c r="N468" i="23"/>
  <c r="M468" i="23"/>
  <c r="L468" i="23"/>
  <c r="I468" i="23"/>
  <c r="J468" i="23" s="1"/>
  <c r="B468" i="23"/>
  <c r="N467" i="23"/>
  <c r="M467" i="23"/>
  <c r="L467" i="23"/>
  <c r="I467" i="23"/>
  <c r="J467" i="23" s="1"/>
  <c r="B467" i="23"/>
  <c r="N466" i="23"/>
  <c r="M466" i="23"/>
  <c r="L466" i="23"/>
  <c r="I466" i="23"/>
  <c r="J466" i="23" s="1"/>
  <c r="B466" i="23"/>
  <c r="N465" i="23"/>
  <c r="M465" i="23"/>
  <c r="L465" i="23"/>
  <c r="I465" i="23"/>
  <c r="J465" i="23" s="1"/>
  <c r="B465" i="23"/>
  <c r="N464" i="23"/>
  <c r="M464" i="23"/>
  <c r="L464" i="23"/>
  <c r="I464" i="23"/>
  <c r="J464" i="23" s="1"/>
  <c r="B464" i="23"/>
  <c r="N463" i="23"/>
  <c r="M463" i="23"/>
  <c r="L463" i="23"/>
  <c r="I463" i="23"/>
  <c r="J463" i="23" s="1"/>
  <c r="B463" i="23"/>
  <c r="N462" i="23"/>
  <c r="M462" i="23"/>
  <c r="L462" i="23"/>
  <c r="I462" i="23"/>
  <c r="J462" i="23" s="1"/>
  <c r="B462" i="23"/>
  <c r="N461" i="23"/>
  <c r="M461" i="23"/>
  <c r="L461" i="23"/>
  <c r="I461" i="23"/>
  <c r="J461" i="23" s="1"/>
  <c r="B461" i="23"/>
  <c r="N460" i="23"/>
  <c r="M460" i="23"/>
  <c r="L460" i="23"/>
  <c r="I460" i="23"/>
  <c r="J460" i="23" s="1"/>
  <c r="B460" i="23"/>
  <c r="N459" i="23"/>
  <c r="M459" i="23"/>
  <c r="L459" i="23"/>
  <c r="I459" i="23"/>
  <c r="J459" i="23" s="1"/>
  <c r="B459" i="23"/>
  <c r="N458" i="23"/>
  <c r="M458" i="23"/>
  <c r="L458" i="23"/>
  <c r="I458" i="23"/>
  <c r="J458" i="23" s="1"/>
  <c r="B458" i="23"/>
  <c r="N457" i="23"/>
  <c r="M457" i="23"/>
  <c r="L457" i="23"/>
  <c r="I457" i="23"/>
  <c r="J457" i="23" s="1"/>
  <c r="B457" i="23"/>
  <c r="N456" i="23"/>
  <c r="M456" i="23"/>
  <c r="L456" i="23"/>
  <c r="I456" i="23"/>
  <c r="J456" i="23" s="1"/>
  <c r="B456" i="23"/>
  <c r="N455" i="23"/>
  <c r="M455" i="23"/>
  <c r="L455" i="23"/>
  <c r="I455" i="23"/>
  <c r="J455" i="23" s="1"/>
  <c r="B455" i="23"/>
  <c r="N454" i="23"/>
  <c r="M454" i="23"/>
  <c r="L454" i="23"/>
  <c r="I454" i="23"/>
  <c r="J454" i="23" s="1"/>
  <c r="B454" i="23"/>
  <c r="N453" i="23"/>
  <c r="M453" i="23"/>
  <c r="L453" i="23"/>
  <c r="I453" i="23"/>
  <c r="J453" i="23" s="1"/>
  <c r="B453" i="23"/>
  <c r="N452" i="23"/>
  <c r="M452" i="23"/>
  <c r="L452" i="23"/>
  <c r="I452" i="23"/>
  <c r="J452" i="23" s="1"/>
  <c r="B452" i="23"/>
  <c r="N451" i="23"/>
  <c r="M451" i="23"/>
  <c r="L451" i="23"/>
  <c r="I451" i="23"/>
  <c r="J451" i="23" s="1"/>
  <c r="B451" i="23"/>
  <c r="N450" i="23"/>
  <c r="M450" i="23"/>
  <c r="L450" i="23"/>
  <c r="I450" i="23"/>
  <c r="J450" i="23" s="1"/>
  <c r="B450" i="23"/>
  <c r="N449" i="23"/>
  <c r="M449" i="23"/>
  <c r="L449" i="23"/>
  <c r="I449" i="23"/>
  <c r="J449" i="23" s="1"/>
  <c r="B449" i="23"/>
  <c r="N448" i="23"/>
  <c r="M448" i="23"/>
  <c r="L448" i="23"/>
  <c r="I448" i="23"/>
  <c r="J448" i="23" s="1"/>
  <c r="B448" i="23"/>
  <c r="N447" i="23"/>
  <c r="M447" i="23"/>
  <c r="L447" i="23"/>
  <c r="I447" i="23"/>
  <c r="J447" i="23" s="1"/>
  <c r="B447" i="23"/>
  <c r="N446" i="23"/>
  <c r="M446" i="23"/>
  <c r="L446" i="23"/>
  <c r="I446" i="23"/>
  <c r="J446" i="23" s="1"/>
  <c r="B446" i="23"/>
  <c r="N445" i="23"/>
  <c r="M445" i="23"/>
  <c r="L445" i="23"/>
  <c r="I445" i="23"/>
  <c r="J445" i="23" s="1"/>
  <c r="B445" i="23"/>
  <c r="N444" i="23"/>
  <c r="M444" i="23"/>
  <c r="L444" i="23"/>
  <c r="I444" i="23"/>
  <c r="J444" i="23" s="1"/>
  <c r="B444" i="23"/>
  <c r="N443" i="23"/>
  <c r="M443" i="23"/>
  <c r="L443" i="23"/>
  <c r="I443" i="23"/>
  <c r="J443" i="23" s="1"/>
  <c r="B443" i="23"/>
  <c r="N442" i="23"/>
  <c r="M442" i="23"/>
  <c r="L442" i="23"/>
  <c r="I442" i="23"/>
  <c r="J442" i="23" s="1"/>
  <c r="B442" i="23"/>
  <c r="N441" i="23"/>
  <c r="M441" i="23"/>
  <c r="L441" i="23"/>
  <c r="I441" i="23"/>
  <c r="J441" i="23" s="1"/>
  <c r="B441" i="23"/>
  <c r="N440" i="23"/>
  <c r="M440" i="23"/>
  <c r="L440" i="23"/>
  <c r="I440" i="23"/>
  <c r="J440" i="23" s="1"/>
  <c r="B440" i="23"/>
  <c r="N439" i="23"/>
  <c r="M439" i="23"/>
  <c r="L439" i="23"/>
  <c r="I439" i="23"/>
  <c r="J439" i="23" s="1"/>
  <c r="B439" i="23"/>
  <c r="N438" i="23"/>
  <c r="M438" i="23"/>
  <c r="L438" i="23"/>
  <c r="I438" i="23"/>
  <c r="J438" i="23" s="1"/>
  <c r="B438" i="23"/>
  <c r="N437" i="23"/>
  <c r="M437" i="23"/>
  <c r="L437" i="23"/>
  <c r="I437" i="23"/>
  <c r="J437" i="23" s="1"/>
  <c r="B437" i="23"/>
  <c r="N436" i="23"/>
  <c r="M436" i="23"/>
  <c r="L436" i="23"/>
  <c r="I436" i="23"/>
  <c r="J436" i="23" s="1"/>
  <c r="B436" i="23"/>
  <c r="N435" i="23"/>
  <c r="M435" i="23"/>
  <c r="L435" i="23"/>
  <c r="I435" i="23"/>
  <c r="J435" i="23" s="1"/>
  <c r="B435" i="23"/>
  <c r="N434" i="23"/>
  <c r="M434" i="23"/>
  <c r="L434" i="23"/>
  <c r="I434" i="23"/>
  <c r="J434" i="23" s="1"/>
  <c r="B434" i="23"/>
  <c r="N433" i="23"/>
  <c r="M433" i="23"/>
  <c r="L433" i="23"/>
  <c r="I433" i="23"/>
  <c r="J433" i="23" s="1"/>
  <c r="B433" i="23"/>
  <c r="N432" i="23"/>
  <c r="M432" i="23"/>
  <c r="L432" i="23"/>
  <c r="I432" i="23"/>
  <c r="J432" i="23" s="1"/>
  <c r="B432" i="23"/>
  <c r="N431" i="23"/>
  <c r="M431" i="23"/>
  <c r="L431" i="23"/>
  <c r="I431" i="23"/>
  <c r="J431" i="23" s="1"/>
  <c r="B431" i="23"/>
  <c r="N430" i="23"/>
  <c r="M430" i="23"/>
  <c r="L430" i="23"/>
  <c r="I430" i="23"/>
  <c r="J430" i="23" s="1"/>
  <c r="B430" i="23"/>
  <c r="N429" i="23"/>
  <c r="M429" i="23"/>
  <c r="L429" i="23"/>
  <c r="I429" i="23"/>
  <c r="J429" i="23" s="1"/>
  <c r="B429" i="23"/>
  <c r="N428" i="23"/>
  <c r="M428" i="23"/>
  <c r="L428" i="23"/>
  <c r="I428" i="23"/>
  <c r="J428" i="23" s="1"/>
  <c r="B428" i="23"/>
  <c r="N427" i="23"/>
  <c r="M427" i="23"/>
  <c r="L427" i="23"/>
  <c r="I427" i="23"/>
  <c r="J427" i="23" s="1"/>
  <c r="B427" i="23"/>
  <c r="N426" i="23"/>
  <c r="M426" i="23"/>
  <c r="L426" i="23"/>
  <c r="I426" i="23"/>
  <c r="J426" i="23" s="1"/>
  <c r="B426" i="23"/>
  <c r="N425" i="23"/>
  <c r="M425" i="23"/>
  <c r="L425" i="23"/>
  <c r="I425" i="23"/>
  <c r="J425" i="23" s="1"/>
  <c r="B425" i="23"/>
  <c r="N424" i="23"/>
  <c r="M424" i="23"/>
  <c r="L424" i="23"/>
  <c r="I424" i="23"/>
  <c r="J424" i="23" s="1"/>
  <c r="B424" i="23"/>
  <c r="N423" i="23"/>
  <c r="M423" i="23"/>
  <c r="L423" i="23"/>
  <c r="I423" i="23"/>
  <c r="J423" i="23" s="1"/>
  <c r="B423" i="23"/>
  <c r="N422" i="23"/>
  <c r="M422" i="23"/>
  <c r="L422" i="23"/>
  <c r="I422" i="23"/>
  <c r="J422" i="23" s="1"/>
  <c r="B422" i="23"/>
  <c r="N421" i="23"/>
  <c r="M421" i="23"/>
  <c r="L421" i="23"/>
  <c r="I421" i="23"/>
  <c r="J421" i="23" s="1"/>
  <c r="B421" i="23"/>
  <c r="N420" i="23"/>
  <c r="M420" i="23"/>
  <c r="L420" i="23"/>
  <c r="I420" i="23"/>
  <c r="J420" i="23" s="1"/>
  <c r="B420" i="23"/>
  <c r="N419" i="23"/>
  <c r="M419" i="23"/>
  <c r="L419" i="23"/>
  <c r="I419" i="23"/>
  <c r="J419" i="23" s="1"/>
  <c r="B419" i="23"/>
  <c r="N418" i="23"/>
  <c r="M418" i="23"/>
  <c r="L418" i="23"/>
  <c r="I418" i="23"/>
  <c r="J418" i="23" s="1"/>
  <c r="B418" i="23"/>
  <c r="N417" i="23"/>
  <c r="M417" i="23"/>
  <c r="L417" i="23"/>
  <c r="I417" i="23"/>
  <c r="J417" i="23" s="1"/>
  <c r="B417" i="23"/>
  <c r="N416" i="23"/>
  <c r="M416" i="23"/>
  <c r="L416" i="23"/>
  <c r="I416" i="23"/>
  <c r="J416" i="23" s="1"/>
  <c r="B416" i="23"/>
  <c r="N415" i="23"/>
  <c r="M415" i="23"/>
  <c r="L415" i="23"/>
  <c r="I415" i="23"/>
  <c r="J415" i="23" s="1"/>
  <c r="B415" i="23"/>
  <c r="N414" i="23"/>
  <c r="M414" i="23"/>
  <c r="L414" i="23"/>
  <c r="I414" i="23"/>
  <c r="J414" i="23" s="1"/>
  <c r="B414" i="23"/>
  <c r="N413" i="23"/>
  <c r="M413" i="23"/>
  <c r="L413" i="23"/>
  <c r="I413" i="23"/>
  <c r="J413" i="23" s="1"/>
  <c r="B413" i="23"/>
  <c r="N412" i="23"/>
  <c r="M412" i="23"/>
  <c r="L412" i="23"/>
  <c r="I412" i="23"/>
  <c r="J412" i="23" s="1"/>
  <c r="B412" i="23"/>
  <c r="N411" i="23"/>
  <c r="M411" i="23"/>
  <c r="L411" i="23"/>
  <c r="I411" i="23"/>
  <c r="J411" i="23" s="1"/>
  <c r="B411" i="23"/>
  <c r="N410" i="23"/>
  <c r="M410" i="23"/>
  <c r="L410" i="23"/>
  <c r="I410" i="23"/>
  <c r="J410" i="23" s="1"/>
  <c r="B410" i="23"/>
  <c r="N409" i="23"/>
  <c r="M409" i="23"/>
  <c r="L409" i="23"/>
  <c r="I409" i="23"/>
  <c r="J409" i="23" s="1"/>
  <c r="B409" i="23"/>
  <c r="N408" i="23"/>
  <c r="M408" i="23"/>
  <c r="L408" i="23"/>
  <c r="I408" i="23"/>
  <c r="J408" i="23" s="1"/>
  <c r="B408" i="23"/>
  <c r="N407" i="23"/>
  <c r="M407" i="23"/>
  <c r="L407" i="23"/>
  <c r="I407" i="23"/>
  <c r="J407" i="23" s="1"/>
  <c r="B407" i="23"/>
  <c r="N406" i="23"/>
  <c r="M406" i="23"/>
  <c r="L406" i="23"/>
  <c r="I406" i="23"/>
  <c r="J406" i="23" s="1"/>
  <c r="B406" i="23"/>
  <c r="N405" i="23"/>
  <c r="M405" i="23"/>
  <c r="L405" i="23"/>
  <c r="I405" i="23"/>
  <c r="J405" i="23" s="1"/>
  <c r="B405" i="23"/>
  <c r="N404" i="23"/>
  <c r="M404" i="23"/>
  <c r="L404" i="23"/>
  <c r="I404" i="23"/>
  <c r="J404" i="23" s="1"/>
  <c r="B404" i="23"/>
  <c r="N403" i="23"/>
  <c r="M403" i="23"/>
  <c r="L403" i="23"/>
  <c r="I403" i="23"/>
  <c r="J403" i="23" s="1"/>
  <c r="B403" i="23"/>
  <c r="N402" i="23"/>
  <c r="M402" i="23"/>
  <c r="L402" i="23"/>
  <c r="I402" i="23"/>
  <c r="J402" i="23" s="1"/>
  <c r="B402" i="23"/>
  <c r="N401" i="23"/>
  <c r="M401" i="23"/>
  <c r="L401" i="23"/>
  <c r="I401" i="23"/>
  <c r="J401" i="23" s="1"/>
  <c r="B401" i="23"/>
  <c r="N400" i="23"/>
  <c r="M400" i="23"/>
  <c r="L400" i="23"/>
  <c r="I400" i="23"/>
  <c r="J400" i="23" s="1"/>
  <c r="B400" i="23"/>
  <c r="N399" i="23"/>
  <c r="M399" i="23"/>
  <c r="L399" i="23"/>
  <c r="I399" i="23"/>
  <c r="J399" i="23" s="1"/>
  <c r="B399" i="23"/>
  <c r="N398" i="23"/>
  <c r="M398" i="23"/>
  <c r="L398" i="23"/>
  <c r="I398" i="23"/>
  <c r="J398" i="23" s="1"/>
  <c r="B398" i="23"/>
  <c r="N397" i="23"/>
  <c r="M397" i="23"/>
  <c r="L397" i="23"/>
  <c r="I397" i="23"/>
  <c r="J397" i="23" s="1"/>
  <c r="B397" i="23"/>
  <c r="N396" i="23"/>
  <c r="M396" i="23"/>
  <c r="L396" i="23"/>
  <c r="I396" i="23"/>
  <c r="J396" i="23" s="1"/>
  <c r="B396" i="23"/>
  <c r="N395" i="23"/>
  <c r="M395" i="23"/>
  <c r="L395" i="23"/>
  <c r="I395" i="23"/>
  <c r="J395" i="23" s="1"/>
  <c r="B395" i="23"/>
  <c r="N394" i="23"/>
  <c r="M394" i="23"/>
  <c r="L394" i="23"/>
  <c r="I394" i="23"/>
  <c r="J394" i="23" s="1"/>
  <c r="B394" i="23"/>
  <c r="N393" i="23"/>
  <c r="M393" i="23"/>
  <c r="L393" i="23"/>
  <c r="I393" i="23"/>
  <c r="J393" i="23" s="1"/>
  <c r="B393" i="23"/>
  <c r="N392" i="23"/>
  <c r="M392" i="23"/>
  <c r="L392" i="23"/>
  <c r="I392" i="23"/>
  <c r="J392" i="23" s="1"/>
  <c r="B392" i="23"/>
  <c r="N391" i="23"/>
  <c r="M391" i="23"/>
  <c r="L391" i="23"/>
  <c r="I391" i="23"/>
  <c r="J391" i="23" s="1"/>
  <c r="B391" i="23"/>
  <c r="N390" i="23"/>
  <c r="M390" i="23"/>
  <c r="L390" i="23"/>
  <c r="I390" i="23"/>
  <c r="J390" i="23" s="1"/>
  <c r="B390" i="23"/>
  <c r="N389" i="23"/>
  <c r="M389" i="23"/>
  <c r="L389" i="23"/>
  <c r="I389" i="23"/>
  <c r="J389" i="23" s="1"/>
  <c r="B389" i="23"/>
  <c r="N388" i="23"/>
  <c r="M388" i="23"/>
  <c r="L388" i="23"/>
  <c r="I388" i="23"/>
  <c r="J388" i="23" s="1"/>
  <c r="B388" i="23"/>
  <c r="N387" i="23"/>
  <c r="M387" i="23"/>
  <c r="L387" i="23"/>
  <c r="I387" i="23"/>
  <c r="J387" i="23" s="1"/>
  <c r="B387" i="23"/>
  <c r="N386" i="23"/>
  <c r="M386" i="23"/>
  <c r="L386" i="23"/>
  <c r="I386" i="23"/>
  <c r="J386" i="23" s="1"/>
  <c r="B386" i="23"/>
  <c r="N385" i="23"/>
  <c r="M385" i="23"/>
  <c r="L385" i="23"/>
  <c r="I385" i="23"/>
  <c r="J385" i="23" s="1"/>
  <c r="B385" i="23"/>
  <c r="N384" i="23"/>
  <c r="M384" i="23"/>
  <c r="L384" i="23"/>
  <c r="I384" i="23"/>
  <c r="J384" i="23" s="1"/>
  <c r="B384" i="23"/>
  <c r="N383" i="23"/>
  <c r="M383" i="23"/>
  <c r="L383" i="23"/>
  <c r="I383" i="23"/>
  <c r="J383" i="23" s="1"/>
  <c r="B383" i="23"/>
  <c r="N382" i="23"/>
  <c r="M382" i="23"/>
  <c r="L382" i="23"/>
  <c r="I382" i="23"/>
  <c r="J382" i="23" s="1"/>
  <c r="B382" i="23"/>
  <c r="N381" i="23"/>
  <c r="M381" i="23"/>
  <c r="L381" i="23"/>
  <c r="I381" i="23"/>
  <c r="J381" i="23" s="1"/>
  <c r="B381" i="23"/>
  <c r="N380" i="23"/>
  <c r="M380" i="23"/>
  <c r="L380" i="23"/>
  <c r="I380" i="23"/>
  <c r="J380" i="23" s="1"/>
  <c r="B380" i="23"/>
  <c r="N379" i="23"/>
  <c r="M379" i="23"/>
  <c r="L379" i="23"/>
  <c r="I379" i="23"/>
  <c r="J379" i="23" s="1"/>
  <c r="B379" i="23"/>
  <c r="N378" i="23"/>
  <c r="M378" i="23"/>
  <c r="L378" i="23"/>
  <c r="I378" i="23"/>
  <c r="J378" i="23" s="1"/>
  <c r="B378" i="23"/>
  <c r="N377" i="23"/>
  <c r="M377" i="23"/>
  <c r="L377" i="23"/>
  <c r="I377" i="23"/>
  <c r="J377" i="23" s="1"/>
  <c r="B377" i="23"/>
  <c r="N376" i="23"/>
  <c r="M376" i="23"/>
  <c r="L376" i="23"/>
  <c r="I376" i="23"/>
  <c r="J376" i="23" s="1"/>
  <c r="B376" i="23"/>
  <c r="N375" i="23"/>
  <c r="M375" i="23"/>
  <c r="L375" i="23"/>
  <c r="I375" i="23"/>
  <c r="J375" i="23" s="1"/>
  <c r="B375" i="23"/>
  <c r="N374" i="23"/>
  <c r="M374" i="23"/>
  <c r="L374" i="23"/>
  <c r="I374" i="23"/>
  <c r="J374" i="23" s="1"/>
  <c r="B374" i="23"/>
  <c r="N373" i="23"/>
  <c r="M373" i="23"/>
  <c r="L373" i="23"/>
  <c r="I373" i="23"/>
  <c r="J373" i="23" s="1"/>
  <c r="B373" i="23"/>
  <c r="N372" i="23"/>
  <c r="M372" i="23"/>
  <c r="L372" i="23"/>
  <c r="I372" i="23"/>
  <c r="J372" i="23" s="1"/>
  <c r="B372" i="23"/>
  <c r="N371" i="23"/>
  <c r="M371" i="23"/>
  <c r="L371" i="23"/>
  <c r="I371" i="23"/>
  <c r="J371" i="23" s="1"/>
  <c r="B371" i="23"/>
  <c r="N370" i="23"/>
  <c r="M370" i="23"/>
  <c r="L370" i="23"/>
  <c r="I370" i="23"/>
  <c r="J370" i="23" s="1"/>
  <c r="B370" i="23"/>
  <c r="N369" i="23"/>
  <c r="M369" i="23"/>
  <c r="L369" i="23"/>
  <c r="I369" i="23"/>
  <c r="J369" i="23" s="1"/>
  <c r="B369" i="23"/>
  <c r="N368" i="23"/>
  <c r="M368" i="23"/>
  <c r="L368" i="23"/>
  <c r="I368" i="23"/>
  <c r="J368" i="23" s="1"/>
  <c r="B368" i="23"/>
  <c r="N367" i="23"/>
  <c r="M367" i="23"/>
  <c r="L367" i="23"/>
  <c r="I367" i="23"/>
  <c r="J367" i="23" s="1"/>
  <c r="B367" i="23"/>
  <c r="N366" i="23"/>
  <c r="M366" i="23"/>
  <c r="L366" i="23"/>
  <c r="I366" i="23"/>
  <c r="J366" i="23" s="1"/>
  <c r="B366" i="23"/>
  <c r="N365" i="23"/>
  <c r="M365" i="23"/>
  <c r="L365" i="23"/>
  <c r="I365" i="23"/>
  <c r="J365" i="23" s="1"/>
  <c r="B365" i="23"/>
  <c r="N364" i="23"/>
  <c r="M364" i="23"/>
  <c r="L364" i="23"/>
  <c r="I364" i="23"/>
  <c r="J364" i="23" s="1"/>
  <c r="B364" i="23"/>
  <c r="N363" i="23"/>
  <c r="M363" i="23"/>
  <c r="L363" i="23"/>
  <c r="I363" i="23"/>
  <c r="J363" i="23" s="1"/>
  <c r="B363" i="23"/>
  <c r="N362" i="23"/>
  <c r="M362" i="23"/>
  <c r="L362" i="23"/>
  <c r="I362" i="23"/>
  <c r="J362" i="23" s="1"/>
  <c r="B362" i="23"/>
  <c r="N361" i="23"/>
  <c r="M361" i="23"/>
  <c r="L361" i="23"/>
  <c r="I361" i="23"/>
  <c r="J361" i="23" s="1"/>
  <c r="B361" i="23"/>
  <c r="N360" i="23"/>
  <c r="M360" i="23"/>
  <c r="L360" i="23"/>
  <c r="I360" i="23"/>
  <c r="J360" i="23" s="1"/>
  <c r="B360" i="23"/>
  <c r="N359" i="23"/>
  <c r="M359" i="23"/>
  <c r="L359" i="23"/>
  <c r="I359" i="23"/>
  <c r="J359" i="23" s="1"/>
  <c r="B359" i="23"/>
  <c r="N358" i="23"/>
  <c r="M358" i="23"/>
  <c r="L358" i="23"/>
  <c r="I358" i="23"/>
  <c r="J358" i="23" s="1"/>
  <c r="B358" i="23"/>
  <c r="N357" i="23"/>
  <c r="M357" i="23"/>
  <c r="L357" i="23"/>
  <c r="I357" i="23"/>
  <c r="J357" i="23" s="1"/>
  <c r="B357" i="23"/>
  <c r="N356" i="23"/>
  <c r="M356" i="23"/>
  <c r="L356" i="23"/>
  <c r="I356" i="23"/>
  <c r="J356" i="23" s="1"/>
  <c r="B356" i="23"/>
  <c r="N355" i="23"/>
  <c r="M355" i="23"/>
  <c r="L355" i="23"/>
  <c r="I355" i="23"/>
  <c r="J355" i="23" s="1"/>
  <c r="B355" i="23"/>
  <c r="N354" i="23"/>
  <c r="M354" i="23"/>
  <c r="L354" i="23"/>
  <c r="I354" i="23"/>
  <c r="J354" i="23" s="1"/>
  <c r="B354" i="23"/>
  <c r="N353" i="23"/>
  <c r="M353" i="23"/>
  <c r="L353" i="23"/>
  <c r="I353" i="23"/>
  <c r="J353" i="23" s="1"/>
  <c r="B353" i="23"/>
  <c r="N352" i="23"/>
  <c r="M352" i="23"/>
  <c r="L352" i="23"/>
  <c r="I352" i="23"/>
  <c r="J352" i="23" s="1"/>
  <c r="B352" i="23"/>
  <c r="N351" i="23"/>
  <c r="M351" i="23"/>
  <c r="L351" i="23"/>
  <c r="I351" i="23"/>
  <c r="J351" i="23" s="1"/>
  <c r="B351" i="23"/>
  <c r="N350" i="23"/>
  <c r="M350" i="23"/>
  <c r="L350" i="23"/>
  <c r="I350" i="23"/>
  <c r="J350" i="23" s="1"/>
  <c r="B350" i="23"/>
  <c r="N349" i="23"/>
  <c r="M349" i="23"/>
  <c r="L349" i="23"/>
  <c r="I349" i="23"/>
  <c r="J349" i="23" s="1"/>
  <c r="B349" i="23"/>
  <c r="N348" i="23"/>
  <c r="M348" i="23"/>
  <c r="L348" i="23"/>
  <c r="I348" i="23"/>
  <c r="J348" i="23" s="1"/>
  <c r="B348" i="23"/>
  <c r="N347" i="23"/>
  <c r="M347" i="23"/>
  <c r="L347" i="23"/>
  <c r="I347" i="23"/>
  <c r="J347" i="23" s="1"/>
  <c r="B347" i="23"/>
  <c r="N346" i="23"/>
  <c r="M346" i="23"/>
  <c r="L346" i="23"/>
  <c r="I346" i="23"/>
  <c r="J346" i="23" s="1"/>
  <c r="B346" i="23"/>
  <c r="N345" i="23"/>
  <c r="M345" i="23"/>
  <c r="L345" i="23"/>
  <c r="I345" i="23"/>
  <c r="J345" i="23" s="1"/>
  <c r="B345" i="23"/>
  <c r="N344" i="23"/>
  <c r="M344" i="23"/>
  <c r="L344" i="23"/>
  <c r="I344" i="23"/>
  <c r="J344" i="23" s="1"/>
  <c r="B344" i="23"/>
  <c r="N343" i="23"/>
  <c r="M343" i="23"/>
  <c r="L343" i="23"/>
  <c r="I343" i="23"/>
  <c r="J343" i="23" s="1"/>
  <c r="B343" i="23"/>
  <c r="N342" i="23"/>
  <c r="M342" i="23"/>
  <c r="L342" i="23"/>
  <c r="I342" i="23"/>
  <c r="J342" i="23" s="1"/>
  <c r="B342" i="23"/>
  <c r="N341" i="23"/>
  <c r="M341" i="23"/>
  <c r="L341" i="23"/>
  <c r="I341" i="23"/>
  <c r="J341" i="23" s="1"/>
  <c r="B341" i="23"/>
  <c r="N340" i="23"/>
  <c r="M340" i="23"/>
  <c r="L340" i="23"/>
  <c r="I340" i="23"/>
  <c r="J340" i="23" s="1"/>
  <c r="B340" i="23"/>
  <c r="N339" i="23"/>
  <c r="M339" i="23"/>
  <c r="L339" i="23"/>
  <c r="I339" i="23"/>
  <c r="J339" i="23" s="1"/>
  <c r="B339" i="23"/>
  <c r="N338" i="23"/>
  <c r="M338" i="23"/>
  <c r="L338" i="23"/>
  <c r="I338" i="23"/>
  <c r="J338" i="23" s="1"/>
  <c r="B338" i="23"/>
  <c r="N337" i="23"/>
  <c r="M337" i="23"/>
  <c r="L337" i="23"/>
  <c r="I337" i="23"/>
  <c r="J337" i="23" s="1"/>
  <c r="B337" i="23"/>
  <c r="N336" i="23"/>
  <c r="M336" i="23"/>
  <c r="L336" i="23"/>
  <c r="I336" i="23"/>
  <c r="J336" i="23" s="1"/>
  <c r="B336" i="23"/>
  <c r="N335" i="23"/>
  <c r="M335" i="23"/>
  <c r="L335" i="23"/>
  <c r="I335" i="23"/>
  <c r="J335" i="23" s="1"/>
  <c r="B335" i="23"/>
  <c r="N334" i="23"/>
  <c r="M334" i="23"/>
  <c r="L334" i="23"/>
  <c r="I334" i="23"/>
  <c r="J334" i="23" s="1"/>
  <c r="B334" i="23"/>
  <c r="N333" i="23"/>
  <c r="M333" i="23"/>
  <c r="L333" i="23"/>
  <c r="I333" i="23"/>
  <c r="J333" i="23" s="1"/>
  <c r="B333" i="23"/>
  <c r="N332" i="23"/>
  <c r="M332" i="23"/>
  <c r="L332" i="23"/>
  <c r="I332" i="23"/>
  <c r="J332" i="23" s="1"/>
  <c r="B332" i="23"/>
  <c r="N331" i="23"/>
  <c r="M331" i="23"/>
  <c r="L331" i="23"/>
  <c r="I331" i="23"/>
  <c r="J331" i="23" s="1"/>
  <c r="B331" i="23"/>
  <c r="N330" i="23"/>
  <c r="M330" i="23"/>
  <c r="L330" i="23"/>
  <c r="I330" i="23"/>
  <c r="J330" i="23" s="1"/>
  <c r="B330" i="23"/>
  <c r="N329" i="23"/>
  <c r="M329" i="23"/>
  <c r="L329" i="23"/>
  <c r="I329" i="23"/>
  <c r="J329" i="23" s="1"/>
  <c r="B329" i="23"/>
  <c r="N328" i="23"/>
  <c r="M328" i="23"/>
  <c r="L328" i="23"/>
  <c r="I328" i="23"/>
  <c r="J328" i="23" s="1"/>
  <c r="B328" i="23"/>
  <c r="N327" i="23"/>
  <c r="M327" i="23"/>
  <c r="L327" i="23"/>
  <c r="I327" i="23"/>
  <c r="J327" i="23" s="1"/>
  <c r="B327" i="23"/>
  <c r="N326" i="23"/>
  <c r="M326" i="23"/>
  <c r="L326" i="23"/>
  <c r="I326" i="23"/>
  <c r="J326" i="23" s="1"/>
  <c r="B326" i="23"/>
  <c r="N325" i="23"/>
  <c r="M325" i="23"/>
  <c r="L325" i="23"/>
  <c r="I325" i="23"/>
  <c r="J325" i="23" s="1"/>
  <c r="B325" i="23"/>
  <c r="N324" i="23"/>
  <c r="M324" i="23"/>
  <c r="L324" i="23"/>
  <c r="I324" i="23"/>
  <c r="J324" i="23" s="1"/>
  <c r="B324" i="23"/>
  <c r="N323" i="23"/>
  <c r="M323" i="23"/>
  <c r="L323" i="23"/>
  <c r="I323" i="23"/>
  <c r="J323" i="23" s="1"/>
  <c r="B323" i="23"/>
  <c r="N322" i="23"/>
  <c r="M322" i="23"/>
  <c r="L322" i="23"/>
  <c r="I322" i="23"/>
  <c r="J322" i="23" s="1"/>
  <c r="B322" i="23"/>
  <c r="N321" i="23"/>
  <c r="M321" i="23"/>
  <c r="L321" i="23"/>
  <c r="I321" i="23"/>
  <c r="J321" i="23" s="1"/>
  <c r="B321" i="23"/>
  <c r="N320" i="23"/>
  <c r="M320" i="23"/>
  <c r="L320" i="23"/>
  <c r="I320" i="23"/>
  <c r="J320" i="23" s="1"/>
  <c r="B320" i="23"/>
  <c r="N319" i="23"/>
  <c r="M319" i="23"/>
  <c r="L319" i="23"/>
  <c r="I319" i="23"/>
  <c r="J319" i="23" s="1"/>
  <c r="B319" i="23"/>
  <c r="N318" i="23"/>
  <c r="M318" i="23"/>
  <c r="L318" i="23"/>
  <c r="I318" i="23"/>
  <c r="J318" i="23" s="1"/>
  <c r="B318" i="23"/>
  <c r="N317" i="23"/>
  <c r="M317" i="23"/>
  <c r="L317" i="23"/>
  <c r="I317" i="23"/>
  <c r="J317" i="23" s="1"/>
  <c r="B317" i="23"/>
  <c r="N316" i="23"/>
  <c r="M316" i="23"/>
  <c r="L316" i="23"/>
  <c r="I316" i="23"/>
  <c r="J316" i="23" s="1"/>
  <c r="B316" i="23"/>
  <c r="N315" i="23"/>
  <c r="M315" i="23"/>
  <c r="L315" i="23"/>
  <c r="I315" i="23"/>
  <c r="J315" i="23" s="1"/>
  <c r="B315" i="23"/>
  <c r="N314" i="23"/>
  <c r="M314" i="23"/>
  <c r="L314" i="23"/>
  <c r="I314" i="23"/>
  <c r="J314" i="23" s="1"/>
  <c r="B314" i="23"/>
  <c r="N313" i="23"/>
  <c r="M313" i="23"/>
  <c r="L313" i="23"/>
  <c r="I313" i="23"/>
  <c r="J313" i="23" s="1"/>
  <c r="B313" i="23"/>
  <c r="N312" i="23"/>
  <c r="M312" i="23"/>
  <c r="L312" i="23"/>
  <c r="I312" i="23"/>
  <c r="J312" i="23" s="1"/>
  <c r="B312" i="23"/>
  <c r="N311" i="23"/>
  <c r="M311" i="23"/>
  <c r="L311" i="23"/>
  <c r="I311" i="23"/>
  <c r="J311" i="23" s="1"/>
  <c r="B311" i="23"/>
  <c r="N310" i="23"/>
  <c r="M310" i="23"/>
  <c r="L310" i="23"/>
  <c r="I310" i="23"/>
  <c r="J310" i="23" s="1"/>
  <c r="B310" i="23"/>
  <c r="N309" i="23"/>
  <c r="M309" i="23"/>
  <c r="L309" i="23"/>
  <c r="I309" i="23"/>
  <c r="J309" i="23" s="1"/>
  <c r="B309" i="23"/>
  <c r="N308" i="23"/>
  <c r="M308" i="23"/>
  <c r="L308" i="23"/>
  <c r="I308" i="23"/>
  <c r="J308" i="23" s="1"/>
  <c r="B308" i="23"/>
  <c r="N307" i="23"/>
  <c r="M307" i="23"/>
  <c r="L307" i="23"/>
  <c r="I307" i="23"/>
  <c r="J307" i="23" s="1"/>
  <c r="B307" i="23"/>
  <c r="N306" i="23"/>
  <c r="M306" i="23"/>
  <c r="L306" i="23"/>
  <c r="I306" i="23"/>
  <c r="J306" i="23" s="1"/>
  <c r="B306" i="23"/>
  <c r="N305" i="23"/>
  <c r="M305" i="23"/>
  <c r="L305" i="23"/>
  <c r="I305" i="23"/>
  <c r="J305" i="23" s="1"/>
  <c r="B305" i="23"/>
  <c r="N304" i="23"/>
  <c r="M304" i="23"/>
  <c r="L304" i="23"/>
  <c r="I304" i="23"/>
  <c r="J304" i="23" s="1"/>
  <c r="B304" i="23"/>
  <c r="N303" i="23"/>
  <c r="M303" i="23"/>
  <c r="L303" i="23"/>
  <c r="I303" i="23"/>
  <c r="J303" i="23" s="1"/>
  <c r="B303" i="23"/>
  <c r="N302" i="23"/>
  <c r="M302" i="23"/>
  <c r="L302" i="23"/>
  <c r="I302" i="23"/>
  <c r="J302" i="23" s="1"/>
  <c r="B302" i="23"/>
  <c r="N301" i="23"/>
  <c r="M301" i="23"/>
  <c r="L301" i="23"/>
  <c r="I301" i="23"/>
  <c r="J301" i="23" s="1"/>
  <c r="B301" i="23"/>
  <c r="N300" i="23"/>
  <c r="M300" i="23"/>
  <c r="L300" i="23"/>
  <c r="I300" i="23"/>
  <c r="J300" i="23" s="1"/>
  <c r="B300" i="23"/>
  <c r="N299" i="23"/>
  <c r="M299" i="23"/>
  <c r="L299" i="23"/>
  <c r="I299" i="23"/>
  <c r="J299" i="23" s="1"/>
  <c r="B299" i="23"/>
  <c r="N298" i="23"/>
  <c r="M298" i="23"/>
  <c r="L298" i="23"/>
  <c r="I298" i="23"/>
  <c r="J298" i="23" s="1"/>
  <c r="B298" i="23"/>
  <c r="N297" i="23"/>
  <c r="M297" i="23"/>
  <c r="L297" i="23"/>
  <c r="I297" i="23"/>
  <c r="J297" i="23" s="1"/>
  <c r="B297" i="23"/>
  <c r="N296" i="23"/>
  <c r="M296" i="23"/>
  <c r="L296" i="23"/>
  <c r="I296" i="23"/>
  <c r="J296" i="23" s="1"/>
  <c r="B296" i="23"/>
  <c r="N295" i="23"/>
  <c r="M295" i="23"/>
  <c r="L295" i="23"/>
  <c r="I295" i="23"/>
  <c r="J295" i="23" s="1"/>
  <c r="B295" i="23"/>
  <c r="N294" i="23"/>
  <c r="M294" i="23"/>
  <c r="L294" i="23"/>
  <c r="I294" i="23"/>
  <c r="J294" i="23" s="1"/>
  <c r="B294" i="23"/>
  <c r="N293" i="23"/>
  <c r="M293" i="23"/>
  <c r="L293" i="23"/>
  <c r="I293" i="23"/>
  <c r="J293" i="23" s="1"/>
  <c r="B293" i="23"/>
  <c r="N292" i="23"/>
  <c r="M292" i="23"/>
  <c r="L292" i="23"/>
  <c r="I292" i="23"/>
  <c r="J292" i="23" s="1"/>
  <c r="B292" i="23"/>
  <c r="N291" i="23"/>
  <c r="M291" i="23"/>
  <c r="L291" i="23"/>
  <c r="I291" i="23"/>
  <c r="J291" i="23" s="1"/>
  <c r="B291" i="23"/>
  <c r="N290" i="23"/>
  <c r="M290" i="23"/>
  <c r="L290" i="23"/>
  <c r="I290" i="23"/>
  <c r="J290" i="23" s="1"/>
  <c r="B290" i="23"/>
  <c r="N289" i="23"/>
  <c r="M289" i="23"/>
  <c r="L289" i="23"/>
  <c r="I289" i="23"/>
  <c r="J289" i="23" s="1"/>
  <c r="B289" i="23"/>
  <c r="N288" i="23"/>
  <c r="M288" i="23"/>
  <c r="L288" i="23"/>
  <c r="I288" i="23"/>
  <c r="J288" i="23" s="1"/>
  <c r="B288" i="23"/>
  <c r="N287" i="23"/>
  <c r="M287" i="23"/>
  <c r="L287" i="23"/>
  <c r="I287" i="23"/>
  <c r="J287" i="23" s="1"/>
  <c r="B287" i="23"/>
  <c r="N286" i="23"/>
  <c r="M286" i="23"/>
  <c r="L286" i="23"/>
  <c r="I286" i="23"/>
  <c r="J286" i="23" s="1"/>
  <c r="B286" i="23"/>
  <c r="N285" i="23"/>
  <c r="M285" i="23"/>
  <c r="L285" i="23"/>
  <c r="I285" i="23"/>
  <c r="J285" i="23" s="1"/>
  <c r="B285" i="23"/>
  <c r="N284" i="23"/>
  <c r="M284" i="23"/>
  <c r="L284" i="23"/>
  <c r="I284" i="23"/>
  <c r="J284" i="23" s="1"/>
  <c r="B284" i="23"/>
  <c r="N283" i="23"/>
  <c r="M283" i="23"/>
  <c r="L283" i="23"/>
  <c r="I283" i="23"/>
  <c r="J283" i="23" s="1"/>
  <c r="B283" i="23"/>
  <c r="N282" i="23"/>
  <c r="M282" i="23"/>
  <c r="L282" i="23"/>
  <c r="I282" i="23"/>
  <c r="J282" i="23" s="1"/>
  <c r="B282" i="23"/>
  <c r="N281" i="23"/>
  <c r="M281" i="23"/>
  <c r="L281" i="23"/>
  <c r="I281" i="23"/>
  <c r="J281" i="23" s="1"/>
  <c r="B281" i="23"/>
  <c r="N280" i="23"/>
  <c r="M280" i="23"/>
  <c r="L280" i="23"/>
  <c r="I280" i="23"/>
  <c r="J280" i="23" s="1"/>
  <c r="B280" i="23"/>
  <c r="N279" i="23"/>
  <c r="M279" i="23"/>
  <c r="L279" i="23"/>
  <c r="I279" i="23"/>
  <c r="J279" i="23" s="1"/>
  <c r="B279" i="23"/>
  <c r="N278" i="23"/>
  <c r="M278" i="23"/>
  <c r="L278" i="23"/>
  <c r="I278" i="23"/>
  <c r="J278" i="23" s="1"/>
  <c r="B278" i="23"/>
  <c r="N277" i="23"/>
  <c r="M277" i="23"/>
  <c r="L277" i="23"/>
  <c r="I277" i="23"/>
  <c r="J277" i="23" s="1"/>
  <c r="B277" i="23"/>
  <c r="N276" i="23"/>
  <c r="M276" i="23"/>
  <c r="L276" i="23"/>
  <c r="I276" i="23"/>
  <c r="J276" i="23" s="1"/>
  <c r="B276" i="23"/>
  <c r="N275" i="23"/>
  <c r="M275" i="23"/>
  <c r="L275" i="23"/>
  <c r="I275" i="23"/>
  <c r="J275" i="23" s="1"/>
  <c r="B275" i="23"/>
  <c r="N274" i="23"/>
  <c r="M274" i="23"/>
  <c r="L274" i="23"/>
  <c r="I274" i="23"/>
  <c r="J274" i="23" s="1"/>
  <c r="B274" i="23"/>
  <c r="N273" i="23"/>
  <c r="M273" i="23"/>
  <c r="L273" i="23"/>
  <c r="I273" i="23"/>
  <c r="J273" i="23" s="1"/>
  <c r="B273" i="23"/>
  <c r="N272" i="23"/>
  <c r="M272" i="23"/>
  <c r="L272" i="23"/>
  <c r="I272" i="23"/>
  <c r="J272" i="23" s="1"/>
  <c r="B272" i="23"/>
  <c r="N271" i="23"/>
  <c r="M271" i="23"/>
  <c r="L271" i="23"/>
  <c r="I271" i="23"/>
  <c r="J271" i="23" s="1"/>
  <c r="B271" i="23"/>
  <c r="N270" i="23"/>
  <c r="M270" i="23"/>
  <c r="L270" i="23"/>
  <c r="I270" i="23"/>
  <c r="J270" i="23" s="1"/>
  <c r="B270" i="23"/>
  <c r="N269" i="23"/>
  <c r="M269" i="23"/>
  <c r="L269" i="23"/>
  <c r="I269" i="23"/>
  <c r="J269" i="23" s="1"/>
  <c r="B269" i="23"/>
  <c r="N268" i="23"/>
  <c r="M268" i="23"/>
  <c r="L268" i="23"/>
  <c r="I268" i="23"/>
  <c r="J268" i="23" s="1"/>
  <c r="B268" i="23"/>
  <c r="N267" i="23"/>
  <c r="M267" i="23"/>
  <c r="L267" i="23"/>
  <c r="I267" i="23"/>
  <c r="J267" i="23" s="1"/>
  <c r="B267" i="23"/>
  <c r="N266" i="23"/>
  <c r="M266" i="23"/>
  <c r="L266" i="23"/>
  <c r="I266" i="23"/>
  <c r="J266" i="23" s="1"/>
  <c r="B266" i="23"/>
  <c r="N265" i="23"/>
  <c r="M265" i="23"/>
  <c r="L265" i="23"/>
  <c r="I265" i="23"/>
  <c r="J265" i="23" s="1"/>
  <c r="B265" i="23"/>
  <c r="N264" i="23"/>
  <c r="M264" i="23"/>
  <c r="L264" i="23"/>
  <c r="I264" i="23"/>
  <c r="J264" i="23" s="1"/>
  <c r="B264" i="23"/>
  <c r="N263" i="23"/>
  <c r="M263" i="23"/>
  <c r="L263" i="23"/>
  <c r="I263" i="23"/>
  <c r="J263" i="23" s="1"/>
  <c r="B263" i="23"/>
  <c r="N262" i="23"/>
  <c r="M262" i="23"/>
  <c r="L262" i="23"/>
  <c r="I262" i="23"/>
  <c r="J262" i="23" s="1"/>
  <c r="B262" i="23"/>
  <c r="N261" i="23"/>
  <c r="M261" i="23"/>
  <c r="L261" i="23"/>
  <c r="I261" i="23"/>
  <c r="J261" i="23" s="1"/>
  <c r="B261" i="23"/>
  <c r="N260" i="23"/>
  <c r="M260" i="23"/>
  <c r="L260" i="23"/>
  <c r="I260" i="23"/>
  <c r="J260" i="23" s="1"/>
  <c r="B260" i="23"/>
  <c r="N259" i="23"/>
  <c r="M259" i="23"/>
  <c r="L259" i="23"/>
  <c r="I259" i="23"/>
  <c r="J259" i="23" s="1"/>
  <c r="B259" i="23"/>
  <c r="N258" i="23"/>
  <c r="M258" i="23"/>
  <c r="L258" i="23"/>
  <c r="I258" i="23"/>
  <c r="J258" i="23" s="1"/>
  <c r="B258" i="23"/>
  <c r="N257" i="23"/>
  <c r="M257" i="23"/>
  <c r="L257" i="23"/>
  <c r="I257" i="23"/>
  <c r="J257" i="23" s="1"/>
  <c r="B257" i="23"/>
  <c r="N256" i="23"/>
  <c r="M256" i="23"/>
  <c r="L256" i="23"/>
  <c r="I256" i="23"/>
  <c r="J256" i="23" s="1"/>
  <c r="B256" i="23"/>
  <c r="N255" i="23"/>
  <c r="M255" i="23"/>
  <c r="L255" i="23"/>
  <c r="I255" i="23"/>
  <c r="J255" i="23" s="1"/>
  <c r="B255" i="23"/>
  <c r="N254" i="23"/>
  <c r="M254" i="23"/>
  <c r="L254" i="23"/>
  <c r="I254" i="23"/>
  <c r="J254" i="23" s="1"/>
  <c r="B254" i="23"/>
  <c r="N253" i="23"/>
  <c r="M253" i="23"/>
  <c r="L253" i="23"/>
  <c r="I253" i="23"/>
  <c r="J253" i="23" s="1"/>
  <c r="B253" i="23"/>
  <c r="N252" i="23"/>
  <c r="M252" i="23"/>
  <c r="L252" i="23"/>
  <c r="I252" i="23"/>
  <c r="J252" i="23" s="1"/>
  <c r="B252" i="23"/>
  <c r="N251" i="23"/>
  <c r="M251" i="23"/>
  <c r="L251" i="23"/>
  <c r="I251" i="23"/>
  <c r="J251" i="23" s="1"/>
  <c r="B251" i="23"/>
  <c r="N250" i="23"/>
  <c r="M250" i="23"/>
  <c r="L250" i="23"/>
  <c r="I250" i="23"/>
  <c r="J250" i="23" s="1"/>
  <c r="B250" i="23"/>
  <c r="N249" i="23"/>
  <c r="M249" i="23"/>
  <c r="L249" i="23"/>
  <c r="I249" i="23"/>
  <c r="J249" i="23" s="1"/>
  <c r="B249" i="23"/>
  <c r="N248" i="23"/>
  <c r="M248" i="23"/>
  <c r="L248" i="23"/>
  <c r="I248" i="23"/>
  <c r="J248" i="23" s="1"/>
  <c r="B248" i="23"/>
  <c r="N247" i="23"/>
  <c r="M247" i="23"/>
  <c r="L247" i="23"/>
  <c r="I247" i="23"/>
  <c r="J247" i="23" s="1"/>
  <c r="B247" i="23"/>
  <c r="N246" i="23"/>
  <c r="M246" i="23"/>
  <c r="L246" i="23"/>
  <c r="I246" i="23"/>
  <c r="J246" i="23" s="1"/>
  <c r="B246" i="23"/>
  <c r="N245" i="23"/>
  <c r="M245" i="23"/>
  <c r="L245" i="23"/>
  <c r="I245" i="23"/>
  <c r="J245" i="23" s="1"/>
  <c r="B245" i="23"/>
  <c r="N244" i="23"/>
  <c r="M244" i="23"/>
  <c r="L244" i="23"/>
  <c r="I244" i="23"/>
  <c r="J244" i="23" s="1"/>
  <c r="B244" i="23"/>
  <c r="N243" i="23"/>
  <c r="M243" i="23"/>
  <c r="L243" i="23"/>
  <c r="I243" i="23"/>
  <c r="J243" i="23" s="1"/>
  <c r="B243" i="23"/>
  <c r="N242" i="23"/>
  <c r="M242" i="23"/>
  <c r="L242" i="23"/>
  <c r="I242" i="23"/>
  <c r="J242" i="23" s="1"/>
  <c r="B242" i="23"/>
  <c r="N241" i="23"/>
  <c r="M241" i="23"/>
  <c r="L241" i="23"/>
  <c r="I241" i="23"/>
  <c r="J241" i="23" s="1"/>
  <c r="B241" i="23"/>
  <c r="N240" i="23"/>
  <c r="M240" i="23"/>
  <c r="L240" i="23"/>
  <c r="I240" i="23"/>
  <c r="J240" i="23" s="1"/>
  <c r="B240" i="23"/>
  <c r="N239" i="23"/>
  <c r="M239" i="23"/>
  <c r="L239" i="23"/>
  <c r="I239" i="23"/>
  <c r="J239" i="23" s="1"/>
  <c r="B239" i="23"/>
  <c r="N238" i="23"/>
  <c r="M238" i="23"/>
  <c r="L238" i="23"/>
  <c r="I238" i="23"/>
  <c r="J238" i="23" s="1"/>
  <c r="B238" i="23"/>
  <c r="N237" i="23"/>
  <c r="M237" i="23"/>
  <c r="L237" i="23"/>
  <c r="I237" i="23"/>
  <c r="J237" i="23" s="1"/>
  <c r="B237" i="23"/>
  <c r="N236" i="23"/>
  <c r="M236" i="23"/>
  <c r="L236" i="23"/>
  <c r="I236" i="23"/>
  <c r="J236" i="23" s="1"/>
  <c r="B236" i="23"/>
  <c r="N235" i="23"/>
  <c r="M235" i="23"/>
  <c r="L235" i="23"/>
  <c r="I235" i="23"/>
  <c r="J235" i="23" s="1"/>
  <c r="B235" i="23"/>
  <c r="N234" i="23"/>
  <c r="M234" i="23"/>
  <c r="L234" i="23"/>
  <c r="I234" i="23"/>
  <c r="J234" i="23" s="1"/>
  <c r="B234" i="23"/>
  <c r="N233" i="23"/>
  <c r="M233" i="23"/>
  <c r="L233" i="23"/>
  <c r="I233" i="23"/>
  <c r="J233" i="23" s="1"/>
  <c r="B233" i="23"/>
  <c r="N232" i="23"/>
  <c r="M232" i="23"/>
  <c r="L232" i="23"/>
  <c r="I232" i="23"/>
  <c r="J232" i="23" s="1"/>
  <c r="B232" i="23"/>
  <c r="N231" i="23"/>
  <c r="M231" i="23"/>
  <c r="L231" i="23"/>
  <c r="I231" i="23"/>
  <c r="J231" i="23" s="1"/>
  <c r="B231" i="23"/>
  <c r="N230" i="23"/>
  <c r="M230" i="23"/>
  <c r="L230" i="23"/>
  <c r="I230" i="23"/>
  <c r="J230" i="23" s="1"/>
  <c r="B230" i="23"/>
  <c r="N229" i="23"/>
  <c r="M229" i="23"/>
  <c r="L229" i="23"/>
  <c r="I229" i="23"/>
  <c r="J229" i="23" s="1"/>
  <c r="B229" i="23"/>
  <c r="N228" i="23"/>
  <c r="M228" i="23"/>
  <c r="L228" i="23"/>
  <c r="I228" i="23"/>
  <c r="J228" i="23" s="1"/>
  <c r="B228" i="23"/>
  <c r="N227" i="23"/>
  <c r="M227" i="23"/>
  <c r="L227" i="23"/>
  <c r="I227" i="23"/>
  <c r="J227" i="23" s="1"/>
  <c r="B227" i="23"/>
  <c r="N226" i="23"/>
  <c r="M226" i="23"/>
  <c r="L226" i="23"/>
  <c r="I226" i="23"/>
  <c r="J226" i="23" s="1"/>
  <c r="B226" i="23"/>
  <c r="N225" i="23"/>
  <c r="M225" i="23"/>
  <c r="L225" i="23"/>
  <c r="I225" i="23"/>
  <c r="J225" i="23" s="1"/>
  <c r="B225" i="23"/>
  <c r="N224" i="23"/>
  <c r="M224" i="23"/>
  <c r="L224" i="23"/>
  <c r="I224" i="23"/>
  <c r="J224" i="23" s="1"/>
  <c r="B224" i="23"/>
  <c r="N223" i="23"/>
  <c r="M223" i="23"/>
  <c r="L223" i="23"/>
  <c r="I223" i="23"/>
  <c r="J223" i="23" s="1"/>
  <c r="B223" i="23"/>
  <c r="N222" i="23"/>
  <c r="M222" i="23"/>
  <c r="L222" i="23"/>
  <c r="I222" i="23"/>
  <c r="J222" i="23" s="1"/>
  <c r="B222" i="23"/>
  <c r="N221" i="23"/>
  <c r="M221" i="23"/>
  <c r="L221" i="23"/>
  <c r="I221" i="23"/>
  <c r="J221" i="23" s="1"/>
  <c r="B221" i="23"/>
  <c r="N220" i="23"/>
  <c r="M220" i="23"/>
  <c r="L220" i="23"/>
  <c r="I220" i="23"/>
  <c r="J220" i="23" s="1"/>
  <c r="B220" i="23"/>
  <c r="N219" i="23"/>
  <c r="M219" i="23"/>
  <c r="L219" i="23"/>
  <c r="I219" i="23"/>
  <c r="J219" i="23" s="1"/>
  <c r="B219" i="23"/>
  <c r="N218" i="23"/>
  <c r="M218" i="23"/>
  <c r="L218" i="23"/>
  <c r="I218" i="23"/>
  <c r="J218" i="23" s="1"/>
  <c r="B218" i="23"/>
  <c r="N217" i="23"/>
  <c r="M217" i="23"/>
  <c r="L217" i="23"/>
  <c r="I217" i="23"/>
  <c r="J217" i="23" s="1"/>
  <c r="B217" i="23"/>
  <c r="N216" i="23"/>
  <c r="M216" i="23"/>
  <c r="L216" i="23"/>
  <c r="I216" i="23"/>
  <c r="J216" i="23" s="1"/>
  <c r="B216" i="23"/>
  <c r="N215" i="23"/>
  <c r="M215" i="23"/>
  <c r="L215" i="23"/>
  <c r="I215" i="23"/>
  <c r="J215" i="23" s="1"/>
  <c r="B215" i="23"/>
  <c r="N214" i="23"/>
  <c r="M214" i="23"/>
  <c r="L214" i="23"/>
  <c r="I214" i="23"/>
  <c r="J214" i="23" s="1"/>
  <c r="B214" i="23"/>
  <c r="N213" i="23"/>
  <c r="M213" i="23"/>
  <c r="L213" i="23"/>
  <c r="I213" i="23"/>
  <c r="J213" i="23" s="1"/>
  <c r="B213" i="23"/>
  <c r="N212" i="23"/>
  <c r="M212" i="23"/>
  <c r="L212" i="23"/>
  <c r="I212" i="23"/>
  <c r="J212" i="23" s="1"/>
  <c r="B212" i="23"/>
  <c r="N211" i="23"/>
  <c r="M211" i="23"/>
  <c r="L211" i="23"/>
  <c r="I211" i="23"/>
  <c r="J211" i="23" s="1"/>
  <c r="B211" i="23"/>
  <c r="N210" i="23"/>
  <c r="M210" i="23"/>
  <c r="L210" i="23"/>
  <c r="I210" i="23"/>
  <c r="J210" i="23" s="1"/>
  <c r="B210" i="23"/>
  <c r="N209" i="23"/>
  <c r="M209" i="23"/>
  <c r="L209" i="23"/>
  <c r="I209" i="23"/>
  <c r="J209" i="23" s="1"/>
  <c r="B209" i="23"/>
  <c r="N208" i="23"/>
  <c r="M208" i="23"/>
  <c r="L208" i="23"/>
  <c r="I208" i="23"/>
  <c r="J208" i="23" s="1"/>
  <c r="B208" i="23"/>
  <c r="N207" i="23"/>
  <c r="M207" i="23"/>
  <c r="L207" i="23"/>
  <c r="I207" i="23"/>
  <c r="J207" i="23" s="1"/>
  <c r="B207" i="23"/>
  <c r="N206" i="23"/>
  <c r="M206" i="23"/>
  <c r="L206" i="23"/>
  <c r="I206" i="23"/>
  <c r="J206" i="23" s="1"/>
  <c r="B206" i="23"/>
  <c r="N205" i="23"/>
  <c r="M205" i="23"/>
  <c r="L205" i="23"/>
  <c r="I205" i="23"/>
  <c r="J205" i="23" s="1"/>
  <c r="B205" i="23"/>
  <c r="N204" i="23"/>
  <c r="M204" i="23"/>
  <c r="L204" i="23"/>
  <c r="I204" i="23"/>
  <c r="J204" i="23" s="1"/>
  <c r="B204" i="23"/>
  <c r="N203" i="23"/>
  <c r="M203" i="23"/>
  <c r="L203" i="23"/>
  <c r="I203" i="23"/>
  <c r="J203" i="23" s="1"/>
  <c r="B203" i="23"/>
  <c r="N202" i="23"/>
  <c r="M202" i="23"/>
  <c r="L202" i="23"/>
  <c r="I202" i="23"/>
  <c r="J202" i="23" s="1"/>
  <c r="B202" i="23"/>
  <c r="N201" i="23"/>
  <c r="M201" i="23"/>
  <c r="L201" i="23"/>
  <c r="I201" i="23"/>
  <c r="J201" i="23" s="1"/>
  <c r="B201" i="23"/>
  <c r="N200" i="23"/>
  <c r="M200" i="23"/>
  <c r="L200" i="23"/>
  <c r="I200" i="23"/>
  <c r="J200" i="23" s="1"/>
  <c r="B200" i="23"/>
  <c r="N199" i="23"/>
  <c r="M199" i="23"/>
  <c r="L199" i="23"/>
  <c r="I199" i="23"/>
  <c r="J199" i="23" s="1"/>
  <c r="B199" i="23"/>
  <c r="N198" i="23"/>
  <c r="M198" i="23"/>
  <c r="L198" i="23"/>
  <c r="I198" i="23"/>
  <c r="J198" i="23" s="1"/>
  <c r="B198" i="23"/>
  <c r="N197" i="23"/>
  <c r="M197" i="23"/>
  <c r="L197" i="23"/>
  <c r="I197" i="23"/>
  <c r="B197" i="23"/>
  <c r="N196" i="23"/>
  <c r="M196" i="23"/>
  <c r="L196" i="23"/>
  <c r="I196" i="23"/>
  <c r="B196" i="23"/>
  <c r="N195" i="23"/>
  <c r="M195" i="23"/>
  <c r="L195" i="23"/>
  <c r="I195" i="23"/>
  <c r="J195" i="23" s="1"/>
  <c r="B195" i="23"/>
  <c r="N194" i="23"/>
  <c r="M194" i="23"/>
  <c r="L194" i="23"/>
  <c r="I194" i="23"/>
  <c r="B194" i="23"/>
  <c r="N193" i="23"/>
  <c r="M193" i="23"/>
  <c r="L193" i="23"/>
  <c r="I193" i="23"/>
  <c r="J193" i="23" s="1"/>
  <c r="B193" i="23"/>
  <c r="N192" i="23"/>
  <c r="M192" i="23"/>
  <c r="L192" i="23"/>
  <c r="I192" i="23"/>
  <c r="B192" i="23"/>
  <c r="N191" i="23"/>
  <c r="M191" i="23"/>
  <c r="L191" i="23"/>
  <c r="I191" i="23"/>
  <c r="B191" i="23"/>
  <c r="N190" i="23"/>
  <c r="M190" i="23"/>
  <c r="L190" i="23"/>
  <c r="I190" i="23"/>
  <c r="B190" i="23"/>
  <c r="N189" i="23"/>
  <c r="M189" i="23"/>
  <c r="L189" i="23"/>
  <c r="I189" i="23"/>
  <c r="B189" i="23"/>
  <c r="N188" i="23"/>
  <c r="M188" i="23"/>
  <c r="L188" i="23"/>
  <c r="I188" i="23"/>
  <c r="B188" i="23"/>
  <c r="N187" i="23"/>
  <c r="M187" i="23"/>
  <c r="L187" i="23"/>
  <c r="I187" i="23"/>
  <c r="B187" i="23"/>
  <c r="N186" i="23"/>
  <c r="M186" i="23"/>
  <c r="L186" i="23"/>
  <c r="I186" i="23"/>
  <c r="J186" i="23" s="1"/>
  <c r="B186" i="23"/>
  <c r="N185" i="23"/>
  <c r="M185" i="23"/>
  <c r="L185" i="23"/>
  <c r="I185" i="23"/>
  <c r="J185" i="23" s="1"/>
  <c r="B185" i="23"/>
  <c r="N184" i="23"/>
  <c r="M184" i="23"/>
  <c r="L184" i="23"/>
  <c r="I184" i="23"/>
  <c r="J184" i="23" s="1"/>
  <c r="B184" i="23"/>
  <c r="N183" i="23"/>
  <c r="M183" i="23"/>
  <c r="L183" i="23"/>
  <c r="I183" i="23"/>
  <c r="J183" i="23" s="1"/>
  <c r="B183" i="23"/>
  <c r="N182" i="23"/>
  <c r="M182" i="23"/>
  <c r="L182" i="23"/>
  <c r="I182" i="23"/>
  <c r="J182" i="23" s="1"/>
  <c r="B182" i="23"/>
  <c r="N181" i="23"/>
  <c r="M181" i="23"/>
  <c r="L181" i="23"/>
  <c r="I181" i="23"/>
  <c r="J181" i="23" s="1"/>
  <c r="B181" i="23"/>
  <c r="N180" i="23"/>
  <c r="M180" i="23"/>
  <c r="L180" i="23"/>
  <c r="I180" i="23"/>
  <c r="J180" i="23" s="1"/>
  <c r="B180" i="23"/>
  <c r="N179" i="23"/>
  <c r="M179" i="23"/>
  <c r="L179" i="23"/>
  <c r="I179" i="23"/>
  <c r="J179" i="23" s="1"/>
  <c r="B179" i="23"/>
  <c r="N178" i="23"/>
  <c r="M178" i="23"/>
  <c r="L178" i="23"/>
  <c r="I178" i="23"/>
  <c r="J178" i="23" s="1"/>
  <c r="B178" i="23"/>
  <c r="N177" i="23"/>
  <c r="M177" i="23"/>
  <c r="L177" i="23"/>
  <c r="I177" i="23"/>
  <c r="J177" i="23" s="1"/>
  <c r="B177" i="23"/>
  <c r="N176" i="23"/>
  <c r="M176" i="23"/>
  <c r="L176" i="23"/>
  <c r="I176" i="23"/>
  <c r="J176" i="23" s="1"/>
  <c r="B176" i="23"/>
  <c r="N175" i="23"/>
  <c r="M175" i="23"/>
  <c r="L175" i="23"/>
  <c r="I175" i="23"/>
  <c r="J175" i="23" s="1"/>
  <c r="B175" i="23"/>
  <c r="N174" i="23"/>
  <c r="M174" i="23"/>
  <c r="L174" i="23"/>
  <c r="I174" i="23"/>
  <c r="J174" i="23" s="1"/>
  <c r="B174" i="23"/>
  <c r="N173" i="23"/>
  <c r="M173" i="23"/>
  <c r="L173" i="23"/>
  <c r="I173" i="23"/>
  <c r="J173" i="23" s="1"/>
  <c r="B173" i="23"/>
  <c r="N172" i="23"/>
  <c r="M172" i="23"/>
  <c r="L172" i="23"/>
  <c r="I172" i="23"/>
  <c r="J172" i="23" s="1"/>
  <c r="B172" i="23"/>
  <c r="N171" i="23"/>
  <c r="M171" i="23"/>
  <c r="L171" i="23"/>
  <c r="I171" i="23"/>
  <c r="J171" i="23" s="1"/>
  <c r="B171" i="23"/>
  <c r="N170" i="23"/>
  <c r="M170" i="23"/>
  <c r="L170" i="23"/>
  <c r="I170" i="23"/>
  <c r="J170" i="23" s="1"/>
  <c r="B170" i="23"/>
  <c r="N169" i="23"/>
  <c r="M169" i="23"/>
  <c r="L169" i="23"/>
  <c r="I169" i="23"/>
  <c r="J169" i="23" s="1"/>
  <c r="B169" i="23"/>
  <c r="N168" i="23"/>
  <c r="M168" i="23"/>
  <c r="L168" i="23"/>
  <c r="I168" i="23"/>
  <c r="B168" i="23"/>
  <c r="N167" i="23"/>
  <c r="M167" i="23"/>
  <c r="L167" i="23"/>
  <c r="I167" i="23"/>
  <c r="B167" i="23"/>
  <c r="N166" i="23"/>
  <c r="M166" i="23"/>
  <c r="L166" i="23"/>
  <c r="I166" i="23"/>
  <c r="J166" i="23" s="1"/>
  <c r="B166" i="23"/>
  <c r="N165" i="23"/>
  <c r="M165" i="23"/>
  <c r="L165" i="23"/>
  <c r="I165" i="23"/>
  <c r="J165" i="23" s="1"/>
  <c r="B165" i="23"/>
  <c r="N164" i="23"/>
  <c r="M164" i="23"/>
  <c r="L164" i="23"/>
  <c r="I164" i="23"/>
  <c r="J164" i="23" s="1"/>
  <c r="B164" i="23"/>
  <c r="N163" i="23"/>
  <c r="M163" i="23"/>
  <c r="L163" i="23"/>
  <c r="I163" i="23"/>
  <c r="J163" i="23" s="1"/>
  <c r="B163" i="23"/>
  <c r="N162" i="23"/>
  <c r="M162" i="23"/>
  <c r="L162" i="23"/>
  <c r="I162" i="23"/>
  <c r="J162" i="23" s="1"/>
  <c r="B162" i="23"/>
  <c r="N161" i="23"/>
  <c r="M161" i="23"/>
  <c r="L161" i="23"/>
  <c r="I161" i="23"/>
  <c r="J161" i="23" s="1"/>
  <c r="B161" i="23"/>
  <c r="N160" i="23"/>
  <c r="M160" i="23"/>
  <c r="L160" i="23"/>
  <c r="I160" i="23"/>
  <c r="J160" i="23" s="1"/>
  <c r="B160" i="23"/>
  <c r="N159" i="23"/>
  <c r="M159" i="23"/>
  <c r="L159" i="23"/>
  <c r="I159" i="23"/>
  <c r="B159" i="23"/>
  <c r="N158" i="23"/>
  <c r="M158" i="23"/>
  <c r="L158" i="23"/>
  <c r="I158" i="23"/>
  <c r="J158" i="23" s="1"/>
  <c r="B158" i="23"/>
  <c r="N157" i="23"/>
  <c r="M157" i="23"/>
  <c r="L157" i="23"/>
  <c r="I157" i="23"/>
  <c r="J157" i="23" s="1"/>
  <c r="B157" i="23"/>
  <c r="N156" i="23"/>
  <c r="M156" i="23"/>
  <c r="L156" i="23"/>
  <c r="I156" i="23"/>
  <c r="B156" i="23"/>
  <c r="N155" i="23"/>
  <c r="M155" i="23"/>
  <c r="L155" i="23"/>
  <c r="I155" i="23"/>
  <c r="B155" i="23"/>
  <c r="N154" i="23"/>
  <c r="M154" i="23"/>
  <c r="L154" i="23"/>
  <c r="I154" i="23"/>
  <c r="J154" i="23" s="1"/>
  <c r="B154" i="23"/>
  <c r="N153" i="23"/>
  <c r="M153" i="23"/>
  <c r="L153" i="23"/>
  <c r="I153" i="23"/>
  <c r="J153" i="23" s="1"/>
  <c r="B153" i="23"/>
  <c r="N152" i="23"/>
  <c r="M152" i="23"/>
  <c r="L152" i="23"/>
  <c r="I152" i="23"/>
  <c r="J152" i="23" s="1"/>
  <c r="B152" i="23"/>
  <c r="N151" i="23"/>
  <c r="M151" i="23"/>
  <c r="L151" i="23"/>
  <c r="I151" i="23"/>
  <c r="J151" i="23" s="1"/>
  <c r="B151" i="23"/>
  <c r="N150" i="23"/>
  <c r="M150" i="23"/>
  <c r="L150" i="23"/>
  <c r="I150" i="23"/>
  <c r="J150" i="23" s="1"/>
  <c r="B150" i="23"/>
  <c r="N149" i="23"/>
  <c r="M149" i="23"/>
  <c r="L149" i="23"/>
  <c r="I149" i="23"/>
  <c r="J149" i="23" s="1"/>
  <c r="B149" i="23"/>
  <c r="N148" i="23"/>
  <c r="M148" i="23"/>
  <c r="L148" i="23"/>
  <c r="I148" i="23"/>
  <c r="B148" i="23"/>
  <c r="N147" i="23"/>
  <c r="M147" i="23"/>
  <c r="L147" i="23"/>
  <c r="I147" i="23"/>
  <c r="B147" i="23"/>
  <c r="N146" i="23"/>
  <c r="M146" i="23"/>
  <c r="L146" i="23"/>
  <c r="I146" i="23"/>
  <c r="B146" i="23"/>
  <c r="N145" i="23"/>
  <c r="M145" i="23"/>
  <c r="L145" i="23"/>
  <c r="I145" i="23"/>
  <c r="B145" i="23"/>
  <c r="N144" i="23"/>
  <c r="M144" i="23"/>
  <c r="L144" i="23"/>
  <c r="I144" i="23"/>
  <c r="B144" i="23"/>
  <c r="N143" i="23"/>
  <c r="M143" i="23"/>
  <c r="L143" i="23"/>
  <c r="I143" i="23"/>
  <c r="B143" i="23"/>
  <c r="N142" i="23"/>
  <c r="M142" i="23"/>
  <c r="L142" i="23"/>
  <c r="I142" i="23"/>
  <c r="J142" i="23" s="1"/>
  <c r="B142" i="23"/>
  <c r="N141" i="23"/>
  <c r="M141" i="23"/>
  <c r="L141" i="23"/>
  <c r="I141" i="23"/>
  <c r="J141" i="23" s="1"/>
  <c r="B141" i="23"/>
  <c r="N140" i="23"/>
  <c r="M140" i="23"/>
  <c r="L140" i="23"/>
  <c r="I140" i="23"/>
  <c r="J140" i="23" s="1"/>
  <c r="B140" i="23"/>
  <c r="N139" i="23"/>
  <c r="M139" i="23"/>
  <c r="L139" i="23"/>
  <c r="I139" i="23"/>
  <c r="J139" i="23" s="1"/>
  <c r="B139" i="23"/>
  <c r="N138" i="23"/>
  <c r="M138" i="23"/>
  <c r="L138" i="23"/>
  <c r="I138" i="23"/>
  <c r="J138" i="23" s="1"/>
  <c r="B138" i="23"/>
  <c r="N137" i="23"/>
  <c r="M137" i="23"/>
  <c r="L137" i="23"/>
  <c r="I137" i="23"/>
  <c r="J137" i="23" s="1"/>
  <c r="B137" i="23"/>
  <c r="N136" i="23"/>
  <c r="M136" i="23"/>
  <c r="L136" i="23"/>
  <c r="I136" i="23"/>
  <c r="J136" i="23" s="1"/>
  <c r="B136" i="23"/>
  <c r="N135" i="23"/>
  <c r="M135" i="23"/>
  <c r="L135" i="23"/>
  <c r="I135" i="23"/>
  <c r="J135" i="23" s="1"/>
  <c r="B135" i="23"/>
  <c r="N134" i="23"/>
  <c r="M134" i="23"/>
  <c r="L134" i="23"/>
  <c r="I134" i="23"/>
  <c r="J134" i="23" s="1"/>
  <c r="B134" i="23"/>
  <c r="N133" i="23"/>
  <c r="M133" i="23"/>
  <c r="L133" i="23"/>
  <c r="I133" i="23"/>
  <c r="J133" i="23" s="1"/>
  <c r="B133" i="23"/>
  <c r="N132" i="23"/>
  <c r="M132" i="23"/>
  <c r="L132" i="23"/>
  <c r="I132" i="23"/>
  <c r="J132" i="23" s="1"/>
  <c r="B132" i="23"/>
  <c r="N131" i="23"/>
  <c r="M131" i="23"/>
  <c r="L131" i="23"/>
  <c r="I131" i="23"/>
  <c r="J131" i="23" s="1"/>
  <c r="B131" i="23"/>
  <c r="N130" i="23"/>
  <c r="M130" i="23"/>
  <c r="L130" i="23"/>
  <c r="I130" i="23"/>
  <c r="J130" i="23" s="1"/>
  <c r="B130" i="23"/>
  <c r="N129" i="23"/>
  <c r="M129" i="23"/>
  <c r="L129" i="23"/>
  <c r="I129" i="23"/>
  <c r="J129" i="23" s="1"/>
  <c r="B129" i="23"/>
  <c r="N128" i="23"/>
  <c r="M128" i="23"/>
  <c r="L128" i="23"/>
  <c r="I128" i="23"/>
  <c r="J128" i="23" s="1"/>
  <c r="B128" i="23"/>
  <c r="N127" i="23"/>
  <c r="M127" i="23"/>
  <c r="L127" i="23"/>
  <c r="I127" i="23"/>
  <c r="J127" i="23" s="1"/>
  <c r="B127" i="23"/>
  <c r="N126" i="23"/>
  <c r="M126" i="23"/>
  <c r="L126" i="23"/>
  <c r="I126" i="23"/>
  <c r="J126" i="23" s="1"/>
  <c r="B126" i="23"/>
  <c r="N125" i="23"/>
  <c r="M125" i="23"/>
  <c r="L125" i="23"/>
  <c r="I125" i="23"/>
  <c r="J125" i="23" s="1"/>
  <c r="B125" i="23"/>
  <c r="N124" i="23"/>
  <c r="M124" i="23"/>
  <c r="L124" i="23"/>
  <c r="I124" i="23"/>
  <c r="J124" i="23" s="1"/>
  <c r="B124" i="23"/>
  <c r="N123" i="23"/>
  <c r="M123" i="23"/>
  <c r="L123" i="23"/>
  <c r="I123" i="23"/>
  <c r="J123" i="23" s="1"/>
  <c r="B123" i="23"/>
  <c r="N122" i="23"/>
  <c r="M122" i="23"/>
  <c r="L122" i="23"/>
  <c r="I122" i="23"/>
  <c r="J122" i="23" s="1"/>
  <c r="B122" i="23"/>
  <c r="N121" i="23"/>
  <c r="M121" i="23"/>
  <c r="L121" i="23"/>
  <c r="I121" i="23"/>
  <c r="J121" i="23" s="1"/>
  <c r="B121" i="23"/>
  <c r="N120" i="23"/>
  <c r="M120" i="23"/>
  <c r="L120" i="23"/>
  <c r="I120" i="23"/>
  <c r="J120" i="23" s="1"/>
  <c r="B120" i="23"/>
  <c r="N119" i="23"/>
  <c r="M119" i="23"/>
  <c r="L119" i="23"/>
  <c r="I119" i="23"/>
  <c r="J119" i="23" s="1"/>
  <c r="B119" i="23"/>
  <c r="N118" i="23"/>
  <c r="M118" i="23"/>
  <c r="L118" i="23"/>
  <c r="I118" i="23"/>
  <c r="J118" i="23" s="1"/>
  <c r="B118" i="23"/>
  <c r="N117" i="23"/>
  <c r="M117" i="23"/>
  <c r="L117" i="23"/>
  <c r="I117" i="23"/>
  <c r="J117" i="23" s="1"/>
  <c r="B117" i="23"/>
  <c r="N116" i="23"/>
  <c r="M116" i="23"/>
  <c r="L116" i="23"/>
  <c r="I116" i="23"/>
  <c r="J116" i="23" s="1"/>
  <c r="B116" i="23"/>
  <c r="N115" i="23"/>
  <c r="M115" i="23"/>
  <c r="L115" i="23"/>
  <c r="I115" i="23"/>
  <c r="J115" i="23" s="1"/>
  <c r="B115" i="23"/>
  <c r="N114" i="23"/>
  <c r="M114" i="23"/>
  <c r="L114" i="23"/>
  <c r="I114" i="23"/>
  <c r="J114" i="23" s="1"/>
  <c r="B114" i="23"/>
  <c r="N113" i="23"/>
  <c r="M113" i="23"/>
  <c r="L113" i="23"/>
  <c r="I113" i="23"/>
  <c r="J113" i="23" s="1"/>
  <c r="B113" i="23"/>
  <c r="N112" i="23"/>
  <c r="M112" i="23"/>
  <c r="L112" i="23"/>
  <c r="I112" i="23"/>
  <c r="J112" i="23" s="1"/>
  <c r="B112" i="23"/>
  <c r="N111" i="23"/>
  <c r="M111" i="23"/>
  <c r="L111" i="23"/>
  <c r="I111" i="23"/>
  <c r="J111" i="23" s="1"/>
  <c r="B111" i="23"/>
  <c r="N110" i="23"/>
  <c r="M110" i="23"/>
  <c r="L110" i="23"/>
  <c r="I110" i="23"/>
  <c r="J110" i="23" s="1"/>
  <c r="B110" i="23"/>
  <c r="N109" i="23"/>
  <c r="M109" i="23"/>
  <c r="L109" i="23"/>
  <c r="I109" i="23"/>
  <c r="J109" i="23" s="1"/>
  <c r="B109" i="23"/>
  <c r="N108" i="23"/>
  <c r="M108" i="23"/>
  <c r="L108" i="23"/>
  <c r="I108" i="23"/>
  <c r="J108" i="23" s="1"/>
  <c r="B108" i="23"/>
  <c r="N107" i="23"/>
  <c r="M107" i="23"/>
  <c r="L107" i="23"/>
  <c r="I107" i="23"/>
  <c r="J107" i="23" s="1"/>
  <c r="B107" i="23"/>
  <c r="N106" i="23"/>
  <c r="M106" i="23"/>
  <c r="L106" i="23"/>
  <c r="I106" i="23"/>
  <c r="J106" i="23" s="1"/>
  <c r="B106" i="23"/>
  <c r="N105" i="23"/>
  <c r="M105" i="23"/>
  <c r="L105" i="23"/>
  <c r="I105" i="23"/>
  <c r="J105" i="23" s="1"/>
  <c r="B105" i="23"/>
  <c r="N104" i="23"/>
  <c r="M104" i="23"/>
  <c r="L104" i="23"/>
  <c r="I104" i="23"/>
  <c r="J104" i="23" s="1"/>
  <c r="B104" i="23"/>
  <c r="N103" i="23"/>
  <c r="M103" i="23"/>
  <c r="L103" i="23"/>
  <c r="I103" i="23"/>
  <c r="J103" i="23" s="1"/>
  <c r="B103" i="23"/>
  <c r="N102" i="23"/>
  <c r="M102" i="23"/>
  <c r="L102" i="23"/>
  <c r="I102" i="23"/>
  <c r="J102" i="23" s="1"/>
  <c r="B102" i="23"/>
  <c r="N101" i="23"/>
  <c r="M101" i="23"/>
  <c r="L101" i="23"/>
  <c r="I101" i="23"/>
  <c r="J101" i="23" s="1"/>
  <c r="B101" i="23"/>
  <c r="N100" i="23"/>
  <c r="M100" i="23"/>
  <c r="L100" i="23"/>
  <c r="I100" i="23"/>
  <c r="J100" i="23" s="1"/>
  <c r="B100" i="23"/>
  <c r="N99" i="23"/>
  <c r="M99" i="23"/>
  <c r="L99" i="23"/>
  <c r="I99" i="23"/>
  <c r="J99" i="23" s="1"/>
  <c r="B99" i="23"/>
  <c r="N98" i="23"/>
  <c r="M98" i="23"/>
  <c r="L98" i="23"/>
  <c r="I98" i="23"/>
  <c r="J98" i="23" s="1"/>
  <c r="B98" i="23"/>
  <c r="N97" i="23"/>
  <c r="M97" i="23"/>
  <c r="L97" i="23"/>
  <c r="I97" i="23"/>
  <c r="J97" i="23" s="1"/>
  <c r="B97" i="23"/>
  <c r="N96" i="23"/>
  <c r="M96" i="23"/>
  <c r="L96" i="23"/>
  <c r="I96" i="23"/>
  <c r="J96" i="23" s="1"/>
  <c r="B96" i="23"/>
  <c r="N95" i="23"/>
  <c r="M95" i="23"/>
  <c r="L95" i="23"/>
  <c r="I95" i="23"/>
  <c r="J95" i="23" s="1"/>
  <c r="B95" i="23"/>
  <c r="N94" i="23"/>
  <c r="M94" i="23"/>
  <c r="L94" i="23"/>
  <c r="I94" i="23"/>
  <c r="J94" i="23" s="1"/>
  <c r="B94" i="23"/>
  <c r="N93" i="23"/>
  <c r="M93" i="23"/>
  <c r="L93" i="23"/>
  <c r="I93" i="23"/>
  <c r="J93" i="23" s="1"/>
  <c r="B93" i="23"/>
  <c r="N92" i="23"/>
  <c r="M92" i="23"/>
  <c r="L92" i="23"/>
  <c r="I92" i="23"/>
  <c r="J92" i="23" s="1"/>
  <c r="B92" i="23"/>
  <c r="N91" i="23"/>
  <c r="M91" i="23"/>
  <c r="L91" i="23"/>
  <c r="I91" i="23"/>
  <c r="J91" i="23" s="1"/>
  <c r="B91" i="23"/>
  <c r="N90" i="23"/>
  <c r="M90" i="23"/>
  <c r="L90" i="23"/>
  <c r="I90" i="23"/>
  <c r="J90" i="23" s="1"/>
  <c r="B90" i="23"/>
  <c r="N89" i="23"/>
  <c r="M89" i="23"/>
  <c r="L89" i="23"/>
  <c r="I89" i="23"/>
  <c r="J89" i="23" s="1"/>
  <c r="B89" i="23"/>
  <c r="N88" i="23"/>
  <c r="M88" i="23"/>
  <c r="L88" i="23"/>
  <c r="I88" i="23"/>
  <c r="J88" i="23" s="1"/>
  <c r="B88" i="23"/>
  <c r="N87" i="23"/>
  <c r="M87" i="23"/>
  <c r="L87" i="23"/>
  <c r="I87" i="23"/>
  <c r="J87" i="23" s="1"/>
  <c r="B87" i="23"/>
  <c r="N86" i="23"/>
  <c r="M86" i="23"/>
  <c r="L86" i="23"/>
  <c r="I86" i="23"/>
  <c r="J86" i="23" s="1"/>
  <c r="B86" i="23"/>
  <c r="N85" i="23"/>
  <c r="M85" i="23"/>
  <c r="L85" i="23"/>
  <c r="I85" i="23"/>
  <c r="J85" i="23" s="1"/>
  <c r="B85" i="23"/>
  <c r="N84" i="23"/>
  <c r="M84" i="23"/>
  <c r="L84" i="23"/>
  <c r="I84" i="23"/>
  <c r="J84" i="23" s="1"/>
  <c r="B84" i="23"/>
  <c r="N83" i="23"/>
  <c r="M83" i="23"/>
  <c r="L83" i="23"/>
  <c r="I83" i="23"/>
  <c r="J83" i="23" s="1"/>
  <c r="B83" i="23"/>
  <c r="N82" i="23"/>
  <c r="M82" i="23"/>
  <c r="L82" i="23"/>
  <c r="I82" i="23"/>
  <c r="J82" i="23" s="1"/>
  <c r="B82" i="23"/>
  <c r="N81" i="23"/>
  <c r="M81" i="23"/>
  <c r="L81" i="23"/>
  <c r="I81" i="23"/>
  <c r="J81" i="23" s="1"/>
  <c r="B81" i="23"/>
  <c r="N80" i="23"/>
  <c r="M80" i="23"/>
  <c r="L80" i="23"/>
  <c r="I80" i="23"/>
  <c r="J80" i="23" s="1"/>
  <c r="B80" i="23"/>
  <c r="N79" i="23"/>
  <c r="M79" i="23"/>
  <c r="L79" i="23"/>
  <c r="I79" i="23"/>
  <c r="J79" i="23" s="1"/>
  <c r="B79" i="23"/>
  <c r="N78" i="23"/>
  <c r="M78" i="23"/>
  <c r="L78" i="23"/>
  <c r="I78" i="23"/>
  <c r="J78" i="23" s="1"/>
  <c r="B78" i="23"/>
  <c r="N77" i="23"/>
  <c r="M77" i="23"/>
  <c r="L77" i="23"/>
  <c r="I77" i="23"/>
  <c r="J77" i="23" s="1"/>
  <c r="B77" i="23"/>
  <c r="N76" i="23"/>
  <c r="M76" i="23"/>
  <c r="L76" i="23"/>
  <c r="I76" i="23"/>
  <c r="J76" i="23" s="1"/>
  <c r="B76" i="23"/>
  <c r="N75" i="23"/>
  <c r="M75" i="23"/>
  <c r="L75" i="23"/>
  <c r="I75" i="23"/>
  <c r="J75" i="23" s="1"/>
  <c r="B75" i="23"/>
  <c r="N74" i="23"/>
  <c r="M74" i="23"/>
  <c r="L74" i="23"/>
  <c r="I74" i="23"/>
  <c r="J74" i="23" s="1"/>
  <c r="B74" i="23"/>
  <c r="N73" i="23"/>
  <c r="M73" i="23"/>
  <c r="L73" i="23"/>
  <c r="I73" i="23"/>
  <c r="J73" i="23" s="1"/>
  <c r="B73" i="23"/>
  <c r="N72" i="23"/>
  <c r="M72" i="23"/>
  <c r="L72" i="23"/>
  <c r="I72" i="23"/>
  <c r="J72" i="23" s="1"/>
  <c r="B72" i="23"/>
  <c r="N71" i="23"/>
  <c r="M71" i="23"/>
  <c r="L71" i="23"/>
  <c r="I71" i="23"/>
  <c r="J71" i="23" s="1"/>
  <c r="B71" i="23"/>
  <c r="N70" i="23"/>
  <c r="M70" i="23"/>
  <c r="L70" i="23"/>
  <c r="I70" i="23"/>
  <c r="J70" i="23" s="1"/>
  <c r="B70" i="23"/>
  <c r="N69" i="23"/>
  <c r="M69" i="23"/>
  <c r="L69" i="23"/>
  <c r="I69" i="23"/>
  <c r="J69" i="23" s="1"/>
  <c r="B69" i="23"/>
  <c r="N68" i="23"/>
  <c r="M68" i="23"/>
  <c r="L68" i="23"/>
  <c r="I68" i="23"/>
  <c r="J68" i="23" s="1"/>
  <c r="B68" i="23"/>
  <c r="N67" i="23"/>
  <c r="M67" i="23"/>
  <c r="L67" i="23"/>
  <c r="I67" i="23"/>
  <c r="J67" i="23" s="1"/>
  <c r="B67" i="23"/>
  <c r="N66" i="23"/>
  <c r="M66" i="23"/>
  <c r="L66" i="23"/>
  <c r="I66" i="23"/>
  <c r="J66" i="23" s="1"/>
  <c r="B66" i="23"/>
  <c r="N65" i="23"/>
  <c r="M65" i="23"/>
  <c r="L65" i="23"/>
  <c r="I65" i="23"/>
  <c r="J65" i="23" s="1"/>
  <c r="B65" i="23"/>
  <c r="N64" i="23"/>
  <c r="M64" i="23"/>
  <c r="L64" i="23"/>
  <c r="I64" i="23"/>
  <c r="J64" i="23" s="1"/>
  <c r="B64" i="23"/>
  <c r="N63" i="23"/>
  <c r="M63" i="23"/>
  <c r="L63" i="23"/>
  <c r="I63" i="23"/>
  <c r="J63" i="23" s="1"/>
  <c r="B63" i="23"/>
  <c r="N62" i="23"/>
  <c r="M62" i="23"/>
  <c r="L62" i="23"/>
  <c r="I62" i="23"/>
  <c r="J62" i="23" s="1"/>
  <c r="B62" i="23"/>
  <c r="N61" i="23"/>
  <c r="M61" i="23"/>
  <c r="L61" i="23"/>
  <c r="I61" i="23"/>
  <c r="J61" i="23" s="1"/>
  <c r="B61" i="23"/>
  <c r="N60" i="23"/>
  <c r="M60" i="23"/>
  <c r="L60" i="23"/>
  <c r="I60" i="23"/>
  <c r="J60" i="23" s="1"/>
  <c r="B60" i="23"/>
  <c r="N59" i="23"/>
  <c r="M59" i="23"/>
  <c r="L59" i="23"/>
  <c r="I59" i="23"/>
  <c r="J59" i="23" s="1"/>
  <c r="B59" i="23"/>
  <c r="N58" i="23"/>
  <c r="M58" i="23"/>
  <c r="L58" i="23"/>
  <c r="I58" i="23"/>
  <c r="J58" i="23" s="1"/>
  <c r="B58" i="23"/>
  <c r="N57" i="23"/>
  <c r="M57" i="23"/>
  <c r="L57" i="23"/>
  <c r="I57" i="23"/>
  <c r="J57" i="23" s="1"/>
  <c r="B57" i="23"/>
  <c r="N56" i="23"/>
  <c r="M56" i="23"/>
  <c r="L56" i="23"/>
  <c r="I56" i="23"/>
  <c r="J56" i="23" s="1"/>
  <c r="B56" i="23"/>
  <c r="N55" i="23"/>
  <c r="M55" i="23"/>
  <c r="L55" i="23"/>
  <c r="I55" i="23"/>
  <c r="J55" i="23" s="1"/>
  <c r="B55" i="23"/>
  <c r="N54" i="23"/>
  <c r="M54" i="23"/>
  <c r="L54" i="23"/>
  <c r="I54" i="23"/>
  <c r="J54" i="23" s="1"/>
  <c r="B54" i="23"/>
  <c r="N53" i="23"/>
  <c r="M53" i="23"/>
  <c r="L53" i="23"/>
  <c r="I53" i="23"/>
  <c r="J53" i="23" s="1"/>
  <c r="B53" i="23"/>
  <c r="N52" i="23"/>
  <c r="M52" i="23"/>
  <c r="L52" i="23"/>
  <c r="I52" i="23"/>
  <c r="J52" i="23" s="1"/>
  <c r="B52" i="23"/>
  <c r="N51" i="23"/>
  <c r="M51" i="23"/>
  <c r="L51" i="23"/>
  <c r="I51" i="23"/>
  <c r="J51" i="23" s="1"/>
  <c r="B51" i="23"/>
  <c r="N50" i="23"/>
  <c r="M50" i="23"/>
  <c r="L50" i="23"/>
  <c r="I50" i="23"/>
  <c r="J50" i="23" s="1"/>
  <c r="B50" i="23"/>
  <c r="N49" i="23"/>
  <c r="M49" i="23"/>
  <c r="L49" i="23"/>
  <c r="I49" i="23"/>
  <c r="J49" i="23" s="1"/>
  <c r="B49" i="23"/>
  <c r="N48" i="23"/>
  <c r="M48" i="23"/>
  <c r="L48" i="23"/>
  <c r="I48" i="23"/>
  <c r="J48" i="23" s="1"/>
  <c r="B48" i="23"/>
  <c r="N47" i="23"/>
  <c r="M47" i="23"/>
  <c r="L47" i="23"/>
  <c r="I47" i="23"/>
  <c r="J47" i="23" s="1"/>
  <c r="B47" i="23"/>
  <c r="N46" i="23"/>
  <c r="M46" i="23"/>
  <c r="L46" i="23"/>
  <c r="I46" i="23"/>
  <c r="J46" i="23" s="1"/>
  <c r="B46" i="23"/>
  <c r="N45" i="23"/>
  <c r="M45" i="23"/>
  <c r="L45" i="23"/>
  <c r="I45" i="23"/>
  <c r="J45" i="23" s="1"/>
  <c r="B45" i="23"/>
  <c r="N44" i="23"/>
  <c r="M44" i="23"/>
  <c r="L44" i="23"/>
  <c r="I44" i="23"/>
  <c r="J44" i="23" s="1"/>
  <c r="B44" i="23"/>
  <c r="N43" i="23"/>
  <c r="M43" i="23"/>
  <c r="L43" i="23"/>
  <c r="I43" i="23"/>
  <c r="J43" i="23" s="1"/>
  <c r="B43" i="23"/>
  <c r="N42" i="23"/>
  <c r="M42" i="23"/>
  <c r="L42" i="23"/>
  <c r="I42" i="23"/>
  <c r="J42" i="23" s="1"/>
  <c r="B42" i="23"/>
  <c r="N41" i="23"/>
  <c r="M41" i="23"/>
  <c r="L41" i="23"/>
  <c r="I41" i="23"/>
  <c r="J41" i="23" s="1"/>
  <c r="B41" i="23"/>
  <c r="N40" i="23"/>
  <c r="M40" i="23"/>
  <c r="L40" i="23"/>
  <c r="I40" i="23"/>
  <c r="J40" i="23" s="1"/>
  <c r="B40" i="23"/>
  <c r="N39" i="23"/>
  <c r="M39" i="23"/>
  <c r="L39" i="23"/>
  <c r="I39" i="23"/>
  <c r="J39" i="23" s="1"/>
  <c r="B39" i="23"/>
  <c r="N38" i="23"/>
  <c r="M38" i="23"/>
  <c r="L38" i="23"/>
  <c r="I38" i="23"/>
  <c r="J38" i="23" s="1"/>
  <c r="B38" i="23"/>
  <c r="N37" i="23"/>
  <c r="M37" i="23"/>
  <c r="L37" i="23"/>
  <c r="I37" i="23"/>
  <c r="J37" i="23" s="1"/>
  <c r="B37" i="23"/>
  <c r="N36" i="23"/>
  <c r="M36" i="23"/>
  <c r="L36" i="23"/>
  <c r="I36" i="23"/>
  <c r="J36" i="23" s="1"/>
  <c r="B36" i="23"/>
  <c r="N35" i="23"/>
  <c r="M35" i="23"/>
  <c r="L35" i="23"/>
  <c r="I35" i="23"/>
  <c r="J35" i="23" s="1"/>
  <c r="B35" i="23"/>
  <c r="N34" i="23"/>
  <c r="M34" i="23"/>
  <c r="L34" i="23"/>
  <c r="I34" i="23"/>
  <c r="J34" i="23" s="1"/>
  <c r="B34" i="23"/>
  <c r="N33" i="23"/>
  <c r="M33" i="23"/>
  <c r="L33" i="23"/>
  <c r="I33" i="23"/>
  <c r="B33" i="23"/>
  <c r="N32" i="23"/>
  <c r="M32" i="23"/>
  <c r="L32" i="23"/>
  <c r="I32" i="23"/>
  <c r="H16" i="13" s="1"/>
  <c r="B32" i="23"/>
  <c r="N31" i="23"/>
  <c r="M31" i="23"/>
  <c r="L31" i="23"/>
  <c r="I31" i="23"/>
  <c r="J31" i="23" s="1"/>
  <c r="B31" i="23"/>
  <c r="N30" i="23"/>
  <c r="M30" i="23"/>
  <c r="L30" i="23"/>
  <c r="I30" i="23"/>
  <c r="J30" i="23" s="1"/>
  <c r="B30" i="23"/>
  <c r="N29" i="23"/>
  <c r="M29" i="23"/>
  <c r="L29" i="23"/>
  <c r="I29" i="23"/>
  <c r="J29" i="23" s="1"/>
  <c r="B29" i="23"/>
  <c r="N28" i="23"/>
  <c r="M28" i="23"/>
  <c r="L28" i="23"/>
  <c r="I28" i="23"/>
  <c r="J28" i="23" s="1"/>
  <c r="B28" i="23"/>
  <c r="N27" i="23"/>
  <c r="M27" i="23"/>
  <c r="L27" i="23"/>
  <c r="I27" i="23"/>
  <c r="B27" i="23"/>
  <c r="N26" i="23"/>
  <c r="M26" i="23"/>
  <c r="L26" i="23"/>
  <c r="I26" i="23"/>
  <c r="B26" i="23"/>
  <c r="N25" i="23"/>
  <c r="M25" i="23"/>
  <c r="L25" i="23"/>
  <c r="I25" i="23"/>
  <c r="B25" i="23"/>
  <c r="N24" i="23"/>
  <c r="M24" i="23"/>
  <c r="L24" i="23"/>
  <c r="I24" i="23"/>
  <c r="B24" i="23"/>
  <c r="N23" i="23"/>
  <c r="M23" i="23"/>
  <c r="L23" i="23"/>
  <c r="I23" i="23"/>
  <c r="H137" i="13" s="1"/>
  <c r="B23" i="23"/>
  <c r="N22" i="23"/>
  <c r="M22" i="23"/>
  <c r="L22" i="23"/>
  <c r="I22" i="23"/>
  <c r="B22" i="23"/>
  <c r="N21" i="23"/>
  <c r="M21" i="23"/>
  <c r="L21" i="23"/>
  <c r="I21" i="23"/>
  <c r="B21" i="23"/>
  <c r="N20" i="23"/>
  <c r="M20" i="23"/>
  <c r="L20" i="23"/>
  <c r="I20" i="23"/>
  <c r="B20" i="23"/>
  <c r="N19" i="23"/>
  <c r="M19" i="23"/>
  <c r="L19" i="23"/>
  <c r="I19" i="23"/>
  <c r="B19" i="23"/>
  <c r="N18" i="23"/>
  <c r="M18" i="23"/>
  <c r="L18" i="23"/>
  <c r="I18" i="23"/>
  <c r="B18" i="23"/>
  <c r="N17" i="23"/>
  <c r="M17" i="23"/>
  <c r="L17" i="23"/>
  <c r="I17" i="23"/>
  <c r="B17" i="23"/>
  <c r="N16" i="23"/>
  <c r="M16" i="23"/>
  <c r="L16" i="23"/>
  <c r="I16" i="23"/>
  <c r="B16" i="23"/>
  <c r="N15" i="23"/>
  <c r="M15" i="23"/>
  <c r="L15" i="23"/>
  <c r="I15" i="23"/>
  <c r="B15" i="23"/>
  <c r="N14" i="23"/>
  <c r="M14" i="23"/>
  <c r="L14" i="23"/>
  <c r="I14" i="23"/>
  <c r="B14" i="23"/>
  <c r="N13" i="23"/>
  <c r="M13" i="23"/>
  <c r="L13" i="23"/>
  <c r="J13" i="23"/>
  <c r="B13" i="23"/>
  <c r="N12" i="23"/>
  <c r="M12" i="23"/>
  <c r="B12" i="23"/>
  <c r="J10" i="23"/>
  <c r="AB94" i="16" l="1"/>
  <c r="AB93" i="16" s="1"/>
  <c r="H15" i="13"/>
  <c r="J1005" i="23"/>
  <c r="H19" i="13"/>
  <c r="J1004" i="23"/>
  <c r="H18" i="13"/>
  <c r="H71" i="13"/>
  <c r="H70" i="13" s="1"/>
  <c r="H30" i="13"/>
  <c r="H29" i="13"/>
  <c r="H171" i="16"/>
  <c r="H148" i="13"/>
  <c r="O76" i="1"/>
  <c r="AA58" i="16"/>
  <c r="H26" i="13"/>
  <c r="H182" i="16"/>
  <c r="H159" i="13"/>
  <c r="H149" i="16"/>
  <c r="O149" i="16" s="1"/>
  <c r="O148" i="16" s="1"/>
  <c r="H126" i="13"/>
  <c r="H138" i="16"/>
  <c r="H115" i="13"/>
  <c r="H136" i="13"/>
  <c r="H127" i="16"/>
  <c r="H104" i="13"/>
  <c r="H105" i="16"/>
  <c r="H82" i="13"/>
  <c r="AB57" i="16"/>
  <c r="J33" i="23"/>
  <c r="J32" i="23"/>
  <c r="J26" i="23"/>
  <c r="J27" i="23"/>
  <c r="AA182" i="16"/>
  <c r="AA181" i="16" s="1"/>
  <c r="AB182" i="16"/>
  <c r="AB181" i="16" s="1"/>
  <c r="AA94" i="16"/>
  <c r="AA93" i="16" s="1"/>
  <c r="AA138" i="16"/>
  <c r="AB138" i="16"/>
  <c r="AA105" i="16"/>
  <c r="AB105" i="16"/>
  <c r="AA171" i="16"/>
  <c r="AA170" i="16" s="1"/>
  <c r="AB171" i="16"/>
  <c r="AB170" i="16" s="1"/>
  <c r="AA127" i="16"/>
  <c r="AB127" i="16"/>
  <c r="O171" i="16"/>
  <c r="O170" i="16" s="1"/>
  <c r="P138" i="16"/>
  <c r="AA149" i="16"/>
  <c r="AA148" i="16" s="1"/>
  <c r="AB149" i="16"/>
  <c r="AB148" i="16" s="1"/>
  <c r="H57" i="16"/>
  <c r="K4" i="23"/>
  <c r="AC185" i="16"/>
  <c r="AC186" i="16"/>
  <c r="AC182" i="16"/>
  <c r="AC187" i="16"/>
  <c r="AC155" i="16"/>
  <c r="AC180" i="16"/>
  <c r="AC151" i="16"/>
  <c r="AC190" i="16"/>
  <c r="AC152" i="16"/>
  <c r="AC156" i="16"/>
  <c r="AC158" i="16"/>
  <c r="AC175" i="16"/>
  <c r="AC149" i="16"/>
  <c r="AC172" i="16"/>
  <c r="AC153" i="16"/>
  <c r="AC176" i="16"/>
  <c r="AC174" i="16"/>
  <c r="AC150" i="16"/>
  <c r="AC178" i="16"/>
  <c r="AC179" i="16"/>
  <c r="AC157" i="16"/>
  <c r="AC183" i="16"/>
  <c r="AC171" i="16"/>
  <c r="AC154" i="16"/>
  <c r="AC189" i="16"/>
  <c r="AC191" i="16"/>
  <c r="AC177" i="16"/>
  <c r="AC188" i="16"/>
  <c r="AC184" i="16"/>
  <c r="AC173" i="16"/>
  <c r="AC102" i="16"/>
  <c r="AC58" i="16"/>
  <c r="AC138" i="16"/>
  <c r="AC139" i="16"/>
  <c r="AC103" i="16"/>
  <c r="AC101" i="16"/>
  <c r="AC100" i="16"/>
  <c r="AC57" i="16"/>
  <c r="AC109" i="16"/>
  <c r="AC46" i="16"/>
  <c r="AC47" i="16"/>
  <c r="AC99" i="16"/>
  <c r="AC98" i="16"/>
  <c r="AC127" i="16"/>
  <c r="AC108" i="16"/>
  <c r="AC128" i="16"/>
  <c r="AC105" i="16"/>
  <c r="AC107" i="16"/>
  <c r="AC106" i="16"/>
  <c r="AC97" i="16"/>
  <c r="AC95" i="16"/>
  <c r="AC96" i="16"/>
  <c r="AC94" i="16"/>
  <c r="H58" i="16"/>
  <c r="H52" i="16"/>
  <c r="AA52" i="16"/>
  <c r="AB52" i="16"/>
  <c r="AC54" i="16"/>
  <c r="AA54" i="16"/>
  <c r="AB54" i="16"/>
  <c r="H54" i="16"/>
  <c r="H51" i="16"/>
  <c r="AA51" i="16"/>
  <c r="AB51" i="16"/>
  <c r="AA56" i="16"/>
  <c r="AC56" i="16"/>
  <c r="AB56" i="16"/>
  <c r="H56" i="16"/>
  <c r="H53" i="16"/>
  <c r="AA53" i="16"/>
  <c r="AB53" i="16"/>
  <c r="AA55" i="16"/>
  <c r="AB55" i="16"/>
  <c r="AC55" i="16"/>
  <c r="H55" i="16"/>
  <c r="AC51" i="16"/>
  <c r="AC52" i="16"/>
  <c r="AC53" i="16"/>
  <c r="AC45" i="16"/>
  <c r="AC44" i="16"/>
  <c r="AA41" i="16"/>
  <c r="AB41" i="16"/>
  <c r="AA42" i="16"/>
  <c r="AB42" i="16"/>
  <c r="J148" i="23"/>
  <c r="J156" i="23"/>
  <c r="J188" i="23"/>
  <c r="J147" i="23"/>
  <c r="J187" i="23"/>
  <c r="J144" i="23"/>
  <c r="J168" i="23"/>
  <c r="J192" i="23"/>
  <c r="J155" i="23"/>
  <c r="J189" i="23"/>
  <c r="J197" i="23"/>
  <c r="J196" i="23"/>
  <c r="J145" i="23"/>
  <c r="J190" i="23"/>
  <c r="J146" i="23"/>
  <c r="J194" i="23"/>
  <c r="J143" i="23"/>
  <c r="J159" i="23"/>
  <c r="J167" i="23"/>
  <c r="J191" i="23"/>
  <c r="AJ8" i="13"/>
  <c r="H42" i="16"/>
  <c r="H43" i="16"/>
  <c r="H41" i="16"/>
  <c r="H98" i="16"/>
  <c r="H97" i="16"/>
  <c r="H95" i="16"/>
  <c r="H102" i="16"/>
  <c r="H100" i="16"/>
  <c r="H101" i="16"/>
  <c r="H94" i="16"/>
  <c r="H96" i="16"/>
  <c r="H103" i="16"/>
  <c r="H45" i="16"/>
  <c r="H46" i="16"/>
  <c r="H44" i="16"/>
  <c r="H47" i="16"/>
  <c r="H99" i="16"/>
  <c r="AC41" i="16"/>
  <c r="AC43" i="16"/>
  <c r="AC42" i="16"/>
  <c r="H50" i="16"/>
  <c r="AC50" i="16"/>
  <c r="AB50" i="16"/>
  <c r="AA50" i="16"/>
  <c r="AB49" i="16"/>
  <c r="AA49" i="16"/>
  <c r="H49" i="16"/>
  <c r="AC49" i="16"/>
  <c r="AD31" i="16"/>
  <c r="AD34" i="16"/>
  <c r="J22" i="23"/>
  <c r="J14" i="23"/>
  <c r="J19" i="23"/>
  <c r="J16" i="23"/>
  <c r="J24" i="23"/>
  <c r="J21" i="23"/>
  <c r="J18" i="23"/>
  <c r="J15" i="23"/>
  <c r="J23" i="23"/>
  <c r="J20" i="23"/>
  <c r="J12" i="23"/>
  <c r="J17" i="23"/>
  <c r="J25" i="23"/>
  <c r="L217" i="13"/>
  <c r="L219" i="13" s="1"/>
  <c r="I10" i="23"/>
  <c r="J34" i="16"/>
  <c r="P105" i="16" l="1"/>
  <c r="H14" i="13"/>
  <c r="AM154" i="1"/>
  <c r="AN154" i="1" s="1"/>
  <c r="T49" i="16"/>
  <c r="V49" i="16"/>
  <c r="S49" i="16"/>
  <c r="W49" i="16"/>
  <c r="R49" i="16"/>
  <c r="Q49" i="16"/>
  <c r="X49" i="16"/>
  <c r="U49" i="16"/>
  <c r="U182" i="16"/>
  <c r="U181" i="16" s="1"/>
  <c r="T182" i="16"/>
  <c r="T181" i="16" s="1"/>
  <c r="R182" i="16"/>
  <c r="R181" i="16" s="1"/>
  <c r="Q182" i="16"/>
  <c r="Q181" i="16" s="1"/>
  <c r="X182" i="16"/>
  <c r="X181" i="16" s="1"/>
  <c r="V182" i="16"/>
  <c r="V181" i="16" s="1"/>
  <c r="S182" i="16"/>
  <c r="S181" i="16" s="1"/>
  <c r="W182" i="16"/>
  <c r="W181" i="16" s="1"/>
  <c r="AM26" i="1"/>
  <c r="AN26" i="1" s="1"/>
  <c r="O43" i="16"/>
  <c r="P43" i="16"/>
  <c r="AM39" i="1"/>
  <c r="AN39" i="1" s="1"/>
  <c r="O56" i="16"/>
  <c r="P56" i="16"/>
  <c r="AM86" i="1"/>
  <c r="AN86" i="1" s="1"/>
  <c r="O103" i="16"/>
  <c r="P103" i="16"/>
  <c r="X53" i="16"/>
  <c r="R53" i="16"/>
  <c r="Q53" i="16"/>
  <c r="W53" i="16"/>
  <c r="V53" i="16"/>
  <c r="S53" i="16"/>
  <c r="U53" i="16"/>
  <c r="T53" i="16"/>
  <c r="AM110" i="1"/>
  <c r="AN110" i="1" s="1"/>
  <c r="W127" i="16"/>
  <c r="V127" i="16"/>
  <c r="U127" i="16"/>
  <c r="Q127" i="16"/>
  <c r="R127" i="16"/>
  <c r="X127" i="16"/>
  <c r="T127" i="16"/>
  <c r="S127" i="16"/>
  <c r="AM25" i="1"/>
  <c r="AN25" i="1" s="1"/>
  <c r="O42" i="16"/>
  <c r="P42" i="16"/>
  <c r="AM38" i="1"/>
  <c r="BA38" i="1" s="1"/>
  <c r="BT38" i="1" s="1"/>
  <c r="O55" i="16"/>
  <c r="P55" i="16"/>
  <c r="AM37" i="1"/>
  <c r="BA37" i="1" s="1"/>
  <c r="BT37" i="1" s="1"/>
  <c r="O54" i="16"/>
  <c r="P54" i="16"/>
  <c r="AM84" i="1"/>
  <c r="AN84" i="1" s="1"/>
  <c r="P101" i="16"/>
  <c r="O101" i="16"/>
  <c r="AM30" i="1"/>
  <c r="AN30" i="1" s="1"/>
  <c r="P47" i="16"/>
  <c r="O47" i="16"/>
  <c r="AM83" i="1"/>
  <c r="AN83" i="1" s="1"/>
  <c r="O100" i="16"/>
  <c r="P100" i="16"/>
  <c r="H170" i="16"/>
  <c r="P171" i="16"/>
  <c r="P170" i="16" s="1"/>
  <c r="V41" i="16"/>
  <c r="W41" i="16"/>
  <c r="R41" i="16"/>
  <c r="S41" i="16"/>
  <c r="X41" i="16"/>
  <c r="Q41" i="16"/>
  <c r="U41" i="16"/>
  <c r="T41" i="16"/>
  <c r="AM82" i="1"/>
  <c r="AN82" i="1" s="1"/>
  <c r="P99" i="16"/>
  <c r="O99" i="16"/>
  <c r="AM27" i="1"/>
  <c r="AN27" i="1" s="1"/>
  <c r="O44" i="16"/>
  <c r="P44" i="16"/>
  <c r="AM85" i="1"/>
  <c r="AN85" i="1" s="1"/>
  <c r="O102" i="16"/>
  <c r="P102" i="16"/>
  <c r="O182" i="16"/>
  <c r="O181" i="16" s="1"/>
  <c r="O138" i="16"/>
  <c r="S138" i="16"/>
  <c r="V138" i="16"/>
  <c r="U138" i="16"/>
  <c r="T138" i="16"/>
  <c r="Q138" i="16"/>
  <c r="X138" i="16"/>
  <c r="R138" i="16"/>
  <c r="W138" i="16"/>
  <c r="AM79" i="1"/>
  <c r="AN79" i="1" s="1"/>
  <c r="O96" i="16"/>
  <c r="P96" i="16"/>
  <c r="AM29" i="1"/>
  <c r="AN29" i="1" s="1"/>
  <c r="P46" i="16"/>
  <c r="O46" i="16"/>
  <c r="Q95" i="16"/>
  <c r="X95" i="16"/>
  <c r="W95" i="16"/>
  <c r="R95" i="16"/>
  <c r="V95" i="16"/>
  <c r="U95" i="16"/>
  <c r="S95" i="16"/>
  <c r="T95" i="16"/>
  <c r="U50" i="16"/>
  <c r="T50" i="16"/>
  <c r="W50" i="16"/>
  <c r="V50" i="16"/>
  <c r="S50" i="16"/>
  <c r="R50" i="16"/>
  <c r="X50" i="16"/>
  <c r="Q50" i="16"/>
  <c r="AM28" i="1"/>
  <c r="AN28" i="1" s="1"/>
  <c r="O45" i="16"/>
  <c r="P45" i="16"/>
  <c r="AM80" i="1"/>
  <c r="AN80" i="1" s="1"/>
  <c r="P97" i="16"/>
  <c r="O97" i="16"/>
  <c r="U52" i="16"/>
  <c r="W52" i="16"/>
  <c r="S52" i="16"/>
  <c r="T52" i="16"/>
  <c r="R52" i="16"/>
  <c r="X52" i="16"/>
  <c r="Q52" i="16"/>
  <c r="V52" i="16"/>
  <c r="P57" i="16"/>
  <c r="O57" i="16"/>
  <c r="AM88" i="1"/>
  <c r="AN88" i="1" s="1"/>
  <c r="U105" i="16"/>
  <c r="R105" i="16"/>
  <c r="X105" i="16"/>
  <c r="V105" i="16"/>
  <c r="W105" i="16"/>
  <c r="Q105" i="16"/>
  <c r="T105" i="16"/>
  <c r="S105" i="16"/>
  <c r="P149" i="16"/>
  <c r="P148" i="16" s="1"/>
  <c r="V149" i="16"/>
  <c r="V148" i="16" s="1"/>
  <c r="U149" i="16"/>
  <c r="U148" i="16" s="1"/>
  <c r="Q149" i="16"/>
  <c r="Q148" i="16" s="1"/>
  <c r="X149" i="16"/>
  <c r="X148" i="16" s="1"/>
  <c r="T149" i="16"/>
  <c r="T148" i="16" s="1"/>
  <c r="W149" i="16"/>
  <c r="W148" i="16" s="1"/>
  <c r="S149" i="16"/>
  <c r="S148" i="16" s="1"/>
  <c r="R149" i="16"/>
  <c r="R148" i="16" s="1"/>
  <c r="H147" i="13"/>
  <c r="AM81" i="1"/>
  <c r="AN81" i="1" s="1"/>
  <c r="O98" i="16"/>
  <c r="P98" i="16"/>
  <c r="T51" i="16"/>
  <c r="U51" i="16"/>
  <c r="S51" i="16"/>
  <c r="V51" i="16"/>
  <c r="R51" i="16"/>
  <c r="Q51" i="16"/>
  <c r="X51" i="16"/>
  <c r="W51" i="16"/>
  <c r="AM41" i="1"/>
  <c r="AN41" i="1" s="1"/>
  <c r="P58" i="16"/>
  <c r="O58" i="16"/>
  <c r="P127" i="16"/>
  <c r="Q171" i="16"/>
  <c r="Q170" i="16" s="1"/>
  <c r="X171" i="16"/>
  <c r="X170" i="16" s="1"/>
  <c r="V171" i="16"/>
  <c r="V170" i="16" s="1"/>
  <c r="R171" i="16"/>
  <c r="R170" i="16" s="1"/>
  <c r="U171" i="16"/>
  <c r="U170" i="16" s="1"/>
  <c r="T171" i="16"/>
  <c r="T170" i="16" s="1"/>
  <c r="S171" i="16"/>
  <c r="S170" i="16" s="1"/>
  <c r="W171" i="16"/>
  <c r="W170" i="16" s="1"/>
  <c r="H181" i="16"/>
  <c r="H148" i="16"/>
  <c r="AM165" i="1"/>
  <c r="AN165" i="1" s="1"/>
  <c r="P182" i="16"/>
  <c r="P181" i="16" s="1"/>
  <c r="O105" i="16"/>
  <c r="AM121" i="1"/>
  <c r="H158" i="13"/>
  <c r="O127" i="16"/>
  <c r="H103" i="13"/>
  <c r="AM132" i="1"/>
  <c r="AN132" i="1" s="1"/>
  <c r="H114" i="13"/>
  <c r="H125" i="13"/>
  <c r="H81" i="13"/>
  <c r="O50" i="16"/>
  <c r="AM33" i="1"/>
  <c r="P52" i="16"/>
  <c r="AM35" i="1"/>
  <c r="O51" i="16"/>
  <c r="AM34" i="1"/>
  <c r="P41" i="16"/>
  <c r="AM24" i="1"/>
  <c r="AN24" i="1" s="1"/>
  <c r="P53" i="16"/>
  <c r="AM36" i="1"/>
  <c r="O94" i="16"/>
  <c r="AM77" i="1"/>
  <c r="AN77" i="1" s="1"/>
  <c r="AM40" i="1"/>
  <c r="AN40" i="1" s="1"/>
  <c r="O95" i="16"/>
  <c r="AM78" i="1"/>
  <c r="AN78" i="1" s="1"/>
  <c r="P49" i="16"/>
  <c r="AM32" i="1"/>
  <c r="H25" i="13"/>
  <c r="AC170" i="16"/>
  <c r="P51" i="16"/>
  <c r="AA48" i="16"/>
  <c r="P94" i="16"/>
  <c r="AB48" i="16"/>
  <c r="AC181" i="16"/>
  <c r="P95" i="16"/>
  <c r="P50" i="16"/>
  <c r="O52" i="16"/>
  <c r="AC48" i="16"/>
  <c r="O49" i="16"/>
  <c r="O41" i="16"/>
  <c r="O53" i="16"/>
  <c r="AC93" i="16"/>
  <c r="AC148" i="16"/>
  <c r="V101" i="16"/>
  <c r="U101" i="16"/>
  <c r="T101" i="16"/>
  <c r="R101" i="16"/>
  <c r="S101" i="16"/>
  <c r="Q101" i="16"/>
  <c r="X101" i="16"/>
  <c r="W101" i="16"/>
  <c r="T102" i="16"/>
  <c r="Q102" i="16"/>
  <c r="S102" i="16"/>
  <c r="R102" i="16"/>
  <c r="X102" i="16"/>
  <c r="W102" i="16"/>
  <c r="V102" i="16"/>
  <c r="U102" i="16"/>
  <c r="R54" i="16"/>
  <c r="Q54" i="16"/>
  <c r="X54" i="16"/>
  <c r="V54" i="16"/>
  <c r="U54" i="16"/>
  <c r="T54" i="16"/>
  <c r="S54" i="16"/>
  <c r="W54" i="16"/>
  <c r="X96" i="16"/>
  <c r="U96" i="16"/>
  <c r="W96" i="16"/>
  <c r="V96" i="16"/>
  <c r="T96" i="16"/>
  <c r="S96" i="16"/>
  <c r="R96" i="16"/>
  <c r="Q96" i="16"/>
  <c r="V56" i="16"/>
  <c r="U56" i="16"/>
  <c r="T56" i="16"/>
  <c r="R56" i="16"/>
  <c r="Q56" i="16"/>
  <c r="X56" i="16"/>
  <c r="W56" i="16"/>
  <c r="S56" i="16"/>
  <c r="T98" i="16"/>
  <c r="S98" i="16"/>
  <c r="Q98" i="16"/>
  <c r="R98" i="16"/>
  <c r="X98" i="16"/>
  <c r="W98" i="16"/>
  <c r="V98" i="16"/>
  <c r="U98" i="16"/>
  <c r="X100" i="16"/>
  <c r="W100" i="16"/>
  <c r="V100" i="16"/>
  <c r="T100" i="16"/>
  <c r="S100" i="16"/>
  <c r="U100" i="16"/>
  <c r="R100" i="16"/>
  <c r="Q100" i="16"/>
  <c r="V97" i="16"/>
  <c r="U97" i="16"/>
  <c r="T97" i="16"/>
  <c r="S97" i="16"/>
  <c r="R97" i="16"/>
  <c r="Q97" i="16"/>
  <c r="X97" i="16"/>
  <c r="W97" i="16"/>
  <c r="X55" i="16"/>
  <c r="W55" i="16"/>
  <c r="V55" i="16"/>
  <c r="T55" i="16"/>
  <c r="S55" i="16"/>
  <c r="R55" i="16"/>
  <c r="Q55" i="16"/>
  <c r="U55" i="16"/>
  <c r="R99" i="16"/>
  <c r="Q99" i="16"/>
  <c r="X99" i="16"/>
  <c r="V99" i="16"/>
  <c r="U99" i="16"/>
  <c r="T99" i="16"/>
  <c r="S99" i="16"/>
  <c r="W99" i="16"/>
  <c r="R58" i="16"/>
  <c r="Q58" i="16"/>
  <c r="X58" i="16"/>
  <c r="V58" i="16"/>
  <c r="U58" i="16"/>
  <c r="T58" i="16"/>
  <c r="S58" i="16"/>
  <c r="W58" i="16"/>
  <c r="R103" i="16"/>
  <c r="Q103" i="16"/>
  <c r="W103" i="16"/>
  <c r="X103" i="16"/>
  <c r="V103" i="16"/>
  <c r="U103" i="16"/>
  <c r="T103" i="16"/>
  <c r="S103" i="16"/>
  <c r="T57" i="16"/>
  <c r="S57" i="16"/>
  <c r="R57" i="16"/>
  <c r="X57" i="16"/>
  <c r="W57" i="16"/>
  <c r="V57" i="16"/>
  <c r="U57" i="16"/>
  <c r="Q57" i="16"/>
  <c r="T94" i="16"/>
  <c r="S94" i="16"/>
  <c r="R94" i="16"/>
  <c r="X94" i="16"/>
  <c r="W94" i="16"/>
  <c r="V94" i="16"/>
  <c r="U94" i="16"/>
  <c r="Q94" i="16"/>
  <c r="X47" i="16"/>
  <c r="Q47" i="16"/>
  <c r="U47" i="16"/>
  <c r="R47" i="16"/>
  <c r="S47" i="16"/>
  <c r="T47" i="16"/>
  <c r="V47" i="16"/>
  <c r="W47" i="16"/>
  <c r="Q46" i="16"/>
  <c r="R46" i="16"/>
  <c r="S46" i="16"/>
  <c r="T46" i="16"/>
  <c r="U46" i="16"/>
  <c r="V46" i="16"/>
  <c r="W46" i="16"/>
  <c r="X46" i="16"/>
  <c r="T43" i="16"/>
  <c r="U43" i="16"/>
  <c r="V43" i="16"/>
  <c r="W43" i="16"/>
  <c r="X43" i="16"/>
  <c r="Q43" i="16"/>
  <c r="R43" i="16"/>
  <c r="S43" i="16"/>
  <c r="U42" i="16"/>
  <c r="V42" i="16"/>
  <c r="W42" i="16"/>
  <c r="X42" i="16"/>
  <c r="Q42" i="16"/>
  <c r="R42" i="16"/>
  <c r="S42" i="16"/>
  <c r="T42" i="16"/>
  <c r="S44" i="16"/>
  <c r="T44" i="16"/>
  <c r="X44" i="16"/>
  <c r="U44" i="16"/>
  <c r="V44" i="16"/>
  <c r="W44" i="16"/>
  <c r="Q44" i="16"/>
  <c r="R44" i="16"/>
  <c r="H48" i="16"/>
  <c r="H93" i="16"/>
  <c r="R45" i="16"/>
  <c r="S45" i="16"/>
  <c r="T45" i="16"/>
  <c r="U45" i="16"/>
  <c r="V45" i="16"/>
  <c r="W45" i="16"/>
  <c r="X45" i="16"/>
  <c r="Q45" i="16"/>
  <c r="AD190" i="16"/>
  <c r="AD185" i="16"/>
  <c r="AD172" i="16"/>
  <c r="AD156" i="16"/>
  <c r="AD183" i="16"/>
  <c r="AD173" i="16"/>
  <c r="AD152" i="16"/>
  <c r="AD149" i="16"/>
  <c r="AD171" i="16"/>
  <c r="AD150" i="16"/>
  <c r="AD151" i="16"/>
  <c r="AD175" i="16"/>
  <c r="AD178" i="16"/>
  <c r="AD158" i="16"/>
  <c r="AD154" i="16"/>
  <c r="AD155" i="16"/>
  <c r="AD176" i="16"/>
  <c r="AD157" i="16"/>
  <c r="AD177" i="16"/>
  <c r="AD188" i="16"/>
  <c r="AD184" i="16"/>
  <c r="AD182" i="16"/>
  <c r="AD186" i="16"/>
  <c r="AD174" i="16"/>
  <c r="AD179" i="16"/>
  <c r="AD153" i="16"/>
  <c r="AD191" i="16"/>
  <c r="AD180" i="16"/>
  <c r="AD189" i="16"/>
  <c r="AD187" i="16"/>
  <c r="AD138" i="16"/>
  <c r="AD139" i="16"/>
  <c r="AD109" i="16"/>
  <c r="AD46" i="16"/>
  <c r="AD47" i="16"/>
  <c r="AD58" i="16"/>
  <c r="AD100" i="16"/>
  <c r="AD103" i="16"/>
  <c r="AD101" i="16"/>
  <c r="AD102" i="16"/>
  <c r="AD98" i="16"/>
  <c r="AD99" i="16"/>
  <c r="AD57" i="16"/>
  <c r="AD55" i="16"/>
  <c r="AD54" i="16"/>
  <c r="AD56" i="16"/>
  <c r="AD128" i="16"/>
  <c r="AD127" i="16"/>
  <c r="AD107" i="16"/>
  <c r="AD105" i="16"/>
  <c r="AD106" i="16"/>
  <c r="AD108" i="16"/>
  <c r="AD96" i="16"/>
  <c r="AD94" i="16"/>
  <c r="AD95" i="16"/>
  <c r="AD97" i="16"/>
  <c r="AD51" i="16"/>
  <c r="AD52" i="16"/>
  <c r="AD53" i="16"/>
  <c r="AD45" i="16"/>
  <c r="AD44" i="16"/>
  <c r="AK8" i="13"/>
  <c r="AD42" i="16"/>
  <c r="AD41" i="16"/>
  <c r="AD43" i="16"/>
  <c r="AD49" i="16"/>
  <c r="AD50" i="16"/>
  <c r="AE31" i="16"/>
  <c r="AE34" i="16"/>
  <c r="L8" i="13"/>
  <c r="H10" i="23"/>
  <c r="BA154" i="1" l="1"/>
  <c r="BT154" i="1" s="1"/>
  <c r="AM164" i="1"/>
  <c r="AN164" i="1" s="1"/>
  <c r="AM153" i="1"/>
  <c r="AN153" i="1" s="1"/>
  <c r="BA25" i="1"/>
  <c r="BT25" i="1" s="1"/>
  <c r="BA26" i="1"/>
  <c r="BT26" i="1" s="1"/>
  <c r="BA28" i="1"/>
  <c r="BT28" i="1" s="1"/>
  <c r="BA27" i="1"/>
  <c r="BT27" i="1" s="1"/>
  <c r="BA165" i="1"/>
  <c r="BT165" i="1" s="1"/>
  <c r="BA110" i="1"/>
  <c r="BT110" i="1" s="1"/>
  <c r="Y138" i="16"/>
  <c r="BA88" i="1"/>
  <c r="BT88" i="1" s="1"/>
  <c r="BA79" i="1"/>
  <c r="BT79" i="1" s="1"/>
  <c r="BA83" i="1"/>
  <c r="BT83" i="1" s="1"/>
  <c r="BA80" i="1"/>
  <c r="BT80" i="1" s="1"/>
  <c r="BA41" i="1"/>
  <c r="BT41" i="1" s="1"/>
  <c r="BA82" i="1"/>
  <c r="BT82" i="1" s="1"/>
  <c r="BA86" i="1"/>
  <c r="BT86" i="1" s="1"/>
  <c r="Y148" i="16"/>
  <c r="Y105" i="16"/>
  <c r="Y149" i="16"/>
  <c r="BA30" i="1"/>
  <c r="BT30" i="1" s="1"/>
  <c r="BA85" i="1"/>
  <c r="BT85" i="1" s="1"/>
  <c r="BA39" i="1"/>
  <c r="BT39" i="1" s="1"/>
  <c r="Y171" i="16"/>
  <c r="BA132" i="1"/>
  <c r="BT132" i="1" s="1"/>
  <c r="BA29" i="1"/>
  <c r="BT29" i="1" s="1"/>
  <c r="Y170" i="16"/>
  <c r="BA84" i="1"/>
  <c r="BT84" i="1" s="1"/>
  <c r="Y181" i="16"/>
  <c r="Y127" i="16"/>
  <c r="BA81" i="1"/>
  <c r="BT81" i="1" s="1"/>
  <c r="Y53" i="16"/>
  <c r="BA121" i="1"/>
  <c r="BT121" i="1" s="1"/>
  <c r="AN121" i="1"/>
  <c r="Y182" i="16"/>
  <c r="AM131" i="1"/>
  <c r="AN131" i="1" s="1"/>
  <c r="Y95" i="16"/>
  <c r="O93" i="16"/>
  <c r="Y52" i="16"/>
  <c r="Y41" i="16"/>
  <c r="Y51" i="16"/>
  <c r="AM76" i="1"/>
  <c r="AN76" i="1" s="1"/>
  <c r="BA78" i="1"/>
  <c r="BT78" i="1" s="1"/>
  <c r="BA24" i="1"/>
  <c r="BT24" i="1" s="1"/>
  <c r="Y49" i="16"/>
  <c r="BA40" i="1"/>
  <c r="BT40" i="1" s="1"/>
  <c r="BA34" i="1"/>
  <c r="BT34" i="1" s="1"/>
  <c r="AM31" i="1"/>
  <c r="BA32" i="1"/>
  <c r="BT32" i="1" s="1"/>
  <c r="BA36" i="1"/>
  <c r="BT36" i="1" s="1"/>
  <c r="BA33" i="1"/>
  <c r="BT33" i="1" s="1"/>
  <c r="BB37" i="1"/>
  <c r="Y50" i="16"/>
  <c r="BA77" i="1"/>
  <c r="BT77" i="1" s="1"/>
  <c r="BA35" i="1"/>
  <c r="BT35" i="1" s="1"/>
  <c r="BB38" i="1"/>
  <c r="Y98" i="16"/>
  <c r="Y44" i="16"/>
  <c r="Y47" i="16"/>
  <c r="Y103" i="16"/>
  <c r="Y99" i="16"/>
  <c r="Y54" i="16"/>
  <c r="Y102" i="16"/>
  <c r="Y94" i="16"/>
  <c r="Y100" i="16"/>
  <c r="Y96" i="16"/>
  <c r="Y45" i="16"/>
  <c r="Y55" i="16"/>
  <c r="Y43" i="16"/>
  <c r="Y97" i="16"/>
  <c r="Y101" i="16"/>
  <c r="Y46" i="16"/>
  <c r="Y56" i="16"/>
  <c r="Y42" i="16"/>
  <c r="Y57" i="16"/>
  <c r="Y58" i="16"/>
  <c r="AD48" i="16"/>
  <c r="O48" i="16"/>
  <c r="AD181" i="16"/>
  <c r="AD170" i="16"/>
  <c r="AD93" i="16"/>
  <c r="AD148" i="16"/>
  <c r="AE190" i="16"/>
  <c r="AE185" i="16"/>
  <c r="AE188" i="16"/>
  <c r="AE186" i="16"/>
  <c r="AE183" i="16"/>
  <c r="AE151" i="16"/>
  <c r="AE182" i="16"/>
  <c r="AE152" i="16"/>
  <c r="AE149" i="16"/>
  <c r="AE155" i="16"/>
  <c r="AE171" i="16"/>
  <c r="AE157" i="16"/>
  <c r="AE177" i="16"/>
  <c r="AE178" i="16"/>
  <c r="AE174" i="16"/>
  <c r="AE154" i="16"/>
  <c r="AE172" i="16"/>
  <c r="AE176" i="16"/>
  <c r="AE153" i="16"/>
  <c r="AE187" i="16"/>
  <c r="AE158" i="16"/>
  <c r="AE150" i="16"/>
  <c r="AE156" i="16"/>
  <c r="AE179" i="16"/>
  <c r="AE175" i="16"/>
  <c r="AE180" i="16"/>
  <c r="AE173" i="16"/>
  <c r="AE184" i="16"/>
  <c r="AE189" i="16"/>
  <c r="AE191" i="16"/>
  <c r="Q93" i="16"/>
  <c r="X93" i="16"/>
  <c r="T93" i="16"/>
  <c r="R48" i="16"/>
  <c r="S48" i="16"/>
  <c r="U93" i="16"/>
  <c r="W48" i="16"/>
  <c r="V93" i="16"/>
  <c r="P48" i="16"/>
  <c r="R93" i="16"/>
  <c r="W93" i="16"/>
  <c r="U48" i="16"/>
  <c r="V48" i="16"/>
  <c r="P93" i="16"/>
  <c r="X48" i="16"/>
  <c r="Q48" i="16"/>
  <c r="S93" i="16"/>
  <c r="T48" i="16"/>
  <c r="AE138" i="16"/>
  <c r="AE139" i="16"/>
  <c r="AE109" i="16"/>
  <c r="AE46" i="16"/>
  <c r="AE47" i="16"/>
  <c r="AE99" i="16"/>
  <c r="AE102" i="16"/>
  <c r="AE100" i="16"/>
  <c r="AE58" i="16"/>
  <c r="AE98" i="16"/>
  <c r="AE103" i="16"/>
  <c r="AE101" i="16"/>
  <c r="AE57" i="16"/>
  <c r="AE54" i="16"/>
  <c r="AE56" i="16"/>
  <c r="AE55" i="16"/>
  <c r="AE107" i="16"/>
  <c r="AE127" i="16"/>
  <c r="AE128" i="16"/>
  <c r="AE108" i="16"/>
  <c r="AE105" i="16"/>
  <c r="AE106" i="16"/>
  <c r="AE95" i="16"/>
  <c r="AE97" i="16"/>
  <c r="AE94" i="16"/>
  <c r="AE96" i="16"/>
  <c r="AE51" i="16"/>
  <c r="AE52" i="16"/>
  <c r="AE53" i="16"/>
  <c r="AE44" i="16"/>
  <c r="AE45" i="16"/>
  <c r="AL8" i="13"/>
  <c r="AE43" i="16"/>
  <c r="AE42" i="16"/>
  <c r="AE41" i="16"/>
  <c r="AE49" i="16"/>
  <c r="AE50" i="16"/>
  <c r="AF34" i="16"/>
  <c r="AF31" i="16"/>
  <c r="L220" i="13"/>
  <c r="BE132" i="1" l="1"/>
  <c r="BF132" i="1" s="1"/>
  <c r="BE154" i="1"/>
  <c r="BF154" i="1" s="1"/>
  <c r="BE165" i="1"/>
  <c r="BF165" i="1" s="1"/>
  <c r="BE121" i="1"/>
  <c r="BF121" i="1" s="1"/>
  <c r="BE110" i="1"/>
  <c r="BF110" i="1" s="1"/>
  <c r="BE88" i="1"/>
  <c r="BF88" i="1" s="1"/>
  <c r="BE83" i="1"/>
  <c r="BF83" i="1" s="1"/>
  <c r="I100" i="16"/>
  <c r="I77" i="13"/>
  <c r="BE84" i="1"/>
  <c r="BF84" i="1" s="1"/>
  <c r="I101" i="16"/>
  <c r="I78" i="13"/>
  <c r="BE79" i="1"/>
  <c r="BF79" i="1" s="1"/>
  <c r="I96" i="16"/>
  <c r="I73" i="13"/>
  <c r="BE77" i="1"/>
  <c r="BF77" i="1" s="1"/>
  <c r="BE81" i="1"/>
  <c r="BF81" i="1" s="1"/>
  <c r="I75" i="13"/>
  <c r="I98" i="16"/>
  <c r="BE86" i="1"/>
  <c r="BF86" i="1" s="1"/>
  <c r="I103" i="16"/>
  <c r="I80" i="13"/>
  <c r="BE82" i="1"/>
  <c r="BF82" i="1" s="1"/>
  <c r="I99" i="16"/>
  <c r="I76" i="13"/>
  <c r="BE78" i="1"/>
  <c r="BF78" i="1" s="1"/>
  <c r="I95" i="16"/>
  <c r="I72" i="13"/>
  <c r="BE85" i="1"/>
  <c r="BF85" i="1" s="1"/>
  <c r="I102" i="16"/>
  <c r="I79" i="13"/>
  <c r="BE80" i="1"/>
  <c r="BF80" i="1" s="1"/>
  <c r="I74" i="13"/>
  <c r="I97" i="16"/>
  <c r="BE40" i="1"/>
  <c r="BF40" i="1" s="1"/>
  <c r="I34" i="13"/>
  <c r="BE39" i="1"/>
  <c r="BF39" i="1" s="1"/>
  <c r="I33" i="13"/>
  <c r="BE41" i="1"/>
  <c r="BF41" i="1" s="1"/>
  <c r="I35" i="13"/>
  <c r="BE24" i="1"/>
  <c r="BF24" i="1" s="1"/>
  <c r="I18" i="13"/>
  <c r="BE27" i="1"/>
  <c r="BF27" i="1" s="1"/>
  <c r="I21" i="13"/>
  <c r="BE28" i="1"/>
  <c r="BF28" i="1" s="1"/>
  <c r="I22" i="13"/>
  <c r="BE30" i="1"/>
  <c r="BF30" i="1" s="1"/>
  <c r="I24" i="13"/>
  <c r="BE26" i="1"/>
  <c r="BF26" i="1" s="1"/>
  <c r="I20" i="13"/>
  <c r="BE25" i="1"/>
  <c r="BF25" i="1" s="1"/>
  <c r="I19" i="13"/>
  <c r="BE29" i="1"/>
  <c r="BF29" i="1" s="1"/>
  <c r="I23" i="13"/>
  <c r="BA153" i="1"/>
  <c r="BB154" i="1"/>
  <c r="BB25" i="1"/>
  <c r="BB110" i="1"/>
  <c r="BB85" i="1"/>
  <c r="BA164" i="1"/>
  <c r="BB26" i="1"/>
  <c r="BB88" i="1"/>
  <c r="BB27" i="1"/>
  <c r="BB39" i="1"/>
  <c r="BB28" i="1"/>
  <c r="BB41" i="1"/>
  <c r="BB165" i="1"/>
  <c r="BA131" i="1"/>
  <c r="BB132" i="1"/>
  <c r="BB83" i="1"/>
  <c r="BB82" i="1"/>
  <c r="BB79" i="1"/>
  <c r="BB86" i="1"/>
  <c r="BB80" i="1"/>
  <c r="BB81" i="1"/>
  <c r="BB29" i="1"/>
  <c r="BB30" i="1"/>
  <c r="BB84" i="1"/>
  <c r="BB121" i="1"/>
  <c r="BB77" i="1"/>
  <c r="BA76" i="1"/>
  <c r="BT76" i="1" s="1"/>
  <c r="BB40" i="1"/>
  <c r="BB33" i="1"/>
  <c r="BB24" i="1"/>
  <c r="BB36" i="1"/>
  <c r="BB78" i="1"/>
  <c r="BB35" i="1"/>
  <c r="BB32" i="1"/>
  <c r="BA31" i="1"/>
  <c r="BT31" i="1" s="1"/>
  <c r="BB34" i="1"/>
  <c r="Y93" i="16"/>
  <c r="Y48" i="16"/>
  <c r="AE93" i="16"/>
  <c r="AE170" i="16"/>
  <c r="AE148" i="16"/>
  <c r="AE48" i="16"/>
  <c r="AE181" i="16"/>
  <c r="AF186" i="16"/>
  <c r="AF191" i="16"/>
  <c r="AF190" i="16"/>
  <c r="AF189" i="16"/>
  <c r="AF185" i="16"/>
  <c r="AF151" i="16"/>
  <c r="AF149" i="16"/>
  <c r="AF158" i="16"/>
  <c r="AF157" i="16"/>
  <c r="AF152" i="16"/>
  <c r="AF177" i="16"/>
  <c r="AF156" i="16"/>
  <c r="AF150" i="16"/>
  <c r="AF175" i="16"/>
  <c r="AF154" i="16"/>
  <c r="AF171" i="16"/>
  <c r="AF153" i="16"/>
  <c r="AF172" i="16"/>
  <c r="AF178" i="16"/>
  <c r="AF182" i="16"/>
  <c r="AF174" i="16"/>
  <c r="AF179" i="16"/>
  <c r="AF188" i="16"/>
  <c r="AF180" i="16"/>
  <c r="AF155" i="16"/>
  <c r="AF173" i="16"/>
  <c r="AF183" i="16"/>
  <c r="AF187" i="16"/>
  <c r="AF176" i="16"/>
  <c r="AF184" i="16"/>
  <c r="AF138" i="16"/>
  <c r="AF139" i="16"/>
  <c r="AF109" i="16"/>
  <c r="AF47" i="16"/>
  <c r="AF46" i="16"/>
  <c r="AF98" i="16"/>
  <c r="AF103" i="16"/>
  <c r="AF101" i="16"/>
  <c r="AF99" i="16"/>
  <c r="AF102" i="16"/>
  <c r="AF57" i="16"/>
  <c r="AF100" i="16"/>
  <c r="AF58" i="16"/>
  <c r="AF55" i="16"/>
  <c r="AF54" i="16"/>
  <c r="AF56" i="16"/>
  <c r="AF127" i="16"/>
  <c r="AF107" i="16"/>
  <c r="AF128" i="16"/>
  <c r="AF105" i="16"/>
  <c r="AF106" i="16"/>
  <c r="AF108" i="16"/>
  <c r="AF94" i="16"/>
  <c r="AF96" i="16"/>
  <c r="AF95" i="16"/>
  <c r="AF97" i="16"/>
  <c r="AF52" i="16"/>
  <c r="AF53" i="16"/>
  <c r="AF51" i="16"/>
  <c r="AF44" i="16"/>
  <c r="AF45" i="16"/>
  <c r="AM8" i="13"/>
  <c r="AF43" i="16"/>
  <c r="AF41" i="16"/>
  <c r="AF42" i="16"/>
  <c r="AF49" i="16"/>
  <c r="AF50" i="16"/>
  <c r="AG34" i="16"/>
  <c r="AG31" i="16"/>
  <c r="BB153" i="1" l="1"/>
  <c r="BT153" i="1"/>
  <c r="BB131" i="1"/>
  <c r="BT131" i="1"/>
  <c r="BB164" i="1"/>
  <c r="BT164" i="1"/>
  <c r="BE164" i="1"/>
  <c r="BF164" i="1" s="1"/>
  <c r="BE131" i="1"/>
  <c r="BF131" i="1" s="1"/>
  <c r="BE153" i="1"/>
  <c r="BF153" i="1" s="1"/>
  <c r="F158" i="13"/>
  <c r="G158" i="13" s="1"/>
  <c r="I159" i="13"/>
  <c r="F170" i="16"/>
  <c r="G170" i="16" s="1"/>
  <c r="J171" i="16"/>
  <c r="I171" i="16"/>
  <c r="F147" i="13"/>
  <c r="G147" i="13" s="1"/>
  <c r="I148" i="13"/>
  <c r="F148" i="16"/>
  <c r="G148" i="16" s="1"/>
  <c r="I149" i="16"/>
  <c r="J149" i="16"/>
  <c r="F125" i="13"/>
  <c r="G125" i="13" s="1"/>
  <c r="I126" i="13"/>
  <c r="F181" i="16"/>
  <c r="G181" i="16" s="1"/>
  <c r="I182" i="16"/>
  <c r="J182" i="16"/>
  <c r="I115" i="13"/>
  <c r="I138" i="16"/>
  <c r="J138" i="16"/>
  <c r="I127" i="16"/>
  <c r="J127" i="16"/>
  <c r="I104" i="13"/>
  <c r="I82" i="13"/>
  <c r="I105" i="16"/>
  <c r="J105" i="16"/>
  <c r="F70" i="13"/>
  <c r="G70" i="13" s="1"/>
  <c r="I71" i="13"/>
  <c r="F93" i="16"/>
  <c r="G93" i="16" s="1"/>
  <c r="I94" i="16"/>
  <c r="I56" i="16"/>
  <c r="J56" i="16"/>
  <c r="J58" i="16"/>
  <c r="I58" i="16"/>
  <c r="I57" i="16"/>
  <c r="J57" i="16"/>
  <c r="I44" i="16"/>
  <c r="J44" i="16"/>
  <c r="J43" i="16"/>
  <c r="I43" i="16"/>
  <c r="I46" i="16"/>
  <c r="J46" i="16"/>
  <c r="J45" i="16"/>
  <c r="I45" i="16"/>
  <c r="J47" i="16"/>
  <c r="I47" i="16"/>
  <c r="I41" i="16"/>
  <c r="J41" i="16"/>
  <c r="J42" i="16"/>
  <c r="I42" i="16"/>
  <c r="BE76" i="1"/>
  <c r="BB31" i="1"/>
  <c r="BB76" i="1"/>
  <c r="AF48" i="16"/>
  <c r="AF170" i="16"/>
  <c r="AF148" i="16"/>
  <c r="AF181" i="16"/>
  <c r="AF93" i="16"/>
  <c r="AG182" i="16"/>
  <c r="AG188" i="16"/>
  <c r="AG156" i="16"/>
  <c r="AG180" i="16"/>
  <c r="AG172" i="16"/>
  <c r="AG179" i="16"/>
  <c r="AG173" i="16"/>
  <c r="AG154" i="16"/>
  <c r="AG153" i="16"/>
  <c r="AG149" i="16"/>
  <c r="AG157" i="16"/>
  <c r="AG174" i="16"/>
  <c r="AG171" i="16"/>
  <c r="AG175" i="16"/>
  <c r="AG158" i="16"/>
  <c r="AG150" i="16"/>
  <c r="AG176" i="16"/>
  <c r="AG152" i="16"/>
  <c r="AG151" i="16"/>
  <c r="AG177" i="16"/>
  <c r="AG189" i="16"/>
  <c r="AG183" i="16"/>
  <c r="AG191" i="16"/>
  <c r="AG190" i="16"/>
  <c r="AG184" i="16"/>
  <c r="AG185" i="16"/>
  <c r="AG186" i="16"/>
  <c r="AG178" i="16"/>
  <c r="AG155" i="16"/>
  <c r="AG187" i="16"/>
  <c r="AG139" i="16"/>
  <c r="AG138" i="16"/>
  <c r="AG109" i="16"/>
  <c r="AG46" i="16"/>
  <c r="AG47" i="16"/>
  <c r="AG99" i="16"/>
  <c r="AG102" i="16"/>
  <c r="AG58" i="16"/>
  <c r="AG100" i="16"/>
  <c r="AG57" i="16"/>
  <c r="AG98" i="16"/>
  <c r="AG103" i="16"/>
  <c r="AG101" i="16"/>
  <c r="AG54" i="16"/>
  <c r="AG56" i="16"/>
  <c r="AG55" i="16"/>
  <c r="AG105" i="16"/>
  <c r="AG128" i="16"/>
  <c r="AG107" i="16"/>
  <c r="AG127" i="16"/>
  <c r="AG106" i="16"/>
  <c r="AG108" i="16"/>
  <c r="AG95" i="16"/>
  <c r="AG97" i="16"/>
  <c r="AG94" i="16"/>
  <c r="AG96" i="16"/>
  <c r="AG51" i="16"/>
  <c r="AG53" i="16"/>
  <c r="AG52" i="16"/>
  <c r="AG45" i="16"/>
  <c r="AG44" i="16"/>
  <c r="AN8" i="13"/>
  <c r="AG43" i="16"/>
  <c r="AG42" i="16"/>
  <c r="AG41" i="16"/>
  <c r="AG49" i="16"/>
  <c r="AG50" i="16"/>
  <c r="AH34" i="16"/>
  <c r="AH31" i="16"/>
  <c r="J148" i="16" l="1"/>
  <c r="I148" i="16"/>
  <c r="I147" i="13"/>
  <c r="J147" i="13"/>
  <c r="J181" i="16"/>
  <c r="I181" i="16"/>
  <c r="J125" i="13"/>
  <c r="I125" i="13"/>
  <c r="J170" i="16"/>
  <c r="I170" i="16"/>
  <c r="J158" i="13"/>
  <c r="I158" i="13"/>
  <c r="I93" i="16"/>
  <c r="I70" i="13"/>
  <c r="J70" i="13"/>
  <c r="BF76" i="1"/>
  <c r="AG148" i="16"/>
  <c r="AG48" i="16"/>
  <c r="AG181" i="16"/>
  <c r="AG93" i="16"/>
  <c r="AG170" i="16"/>
  <c r="AH188" i="16"/>
  <c r="AH190" i="16"/>
  <c r="AH186" i="16"/>
  <c r="AH185" i="16"/>
  <c r="AH182" i="16"/>
  <c r="AH179" i="16"/>
  <c r="AH173" i="16"/>
  <c r="AH153" i="16"/>
  <c r="AH174" i="16"/>
  <c r="AH155" i="16"/>
  <c r="AH151" i="16"/>
  <c r="AH154" i="16"/>
  <c r="AH149" i="16"/>
  <c r="AH157" i="16"/>
  <c r="AH158" i="16"/>
  <c r="AH171" i="16"/>
  <c r="AH150" i="16"/>
  <c r="AH152" i="16"/>
  <c r="AH172" i="16"/>
  <c r="AH184" i="16"/>
  <c r="AH156" i="16"/>
  <c r="AH175" i="16"/>
  <c r="AH177" i="16"/>
  <c r="AH187" i="16"/>
  <c r="AH191" i="16"/>
  <c r="AH180" i="16"/>
  <c r="AH176" i="16"/>
  <c r="AH178" i="16"/>
  <c r="AH189" i="16"/>
  <c r="AH183" i="16"/>
  <c r="AH139" i="16"/>
  <c r="AH138" i="16"/>
  <c r="AH109" i="16"/>
  <c r="AH46" i="16"/>
  <c r="AH47" i="16"/>
  <c r="AH98" i="16"/>
  <c r="AH101" i="16"/>
  <c r="AH57" i="16"/>
  <c r="AH99" i="16"/>
  <c r="AH102" i="16"/>
  <c r="AH100" i="16"/>
  <c r="AH58" i="16"/>
  <c r="AH103" i="16"/>
  <c r="AH55" i="16"/>
  <c r="AH56" i="16"/>
  <c r="AH54" i="16"/>
  <c r="AH127" i="16"/>
  <c r="AH107" i="16"/>
  <c r="AH105" i="16"/>
  <c r="AH128" i="16"/>
  <c r="AH106" i="16"/>
  <c r="AH108" i="16"/>
  <c r="AH94" i="16"/>
  <c r="AH96" i="16"/>
  <c r="AH95" i="16"/>
  <c r="AH97" i="16"/>
  <c r="AH51" i="16"/>
  <c r="AH52" i="16"/>
  <c r="AH53" i="16"/>
  <c r="AH44" i="16"/>
  <c r="AH45" i="16"/>
  <c r="AO8" i="13"/>
  <c r="AH41" i="16"/>
  <c r="AH42" i="16"/>
  <c r="AH43" i="16"/>
  <c r="AH49" i="16"/>
  <c r="AH50" i="16"/>
  <c r="AI31" i="16"/>
  <c r="AI34" i="16"/>
  <c r="AH48" i="16" l="1"/>
  <c r="AH148" i="16"/>
  <c r="AH181" i="16"/>
  <c r="AH93" i="16"/>
  <c r="AH170" i="16"/>
  <c r="AI190" i="16"/>
  <c r="AI185" i="16"/>
  <c r="AI188" i="16"/>
  <c r="AI172" i="16"/>
  <c r="AI173" i="16"/>
  <c r="AI174" i="16"/>
  <c r="AI178" i="16"/>
  <c r="AI157" i="16"/>
  <c r="AI155" i="16"/>
  <c r="AI176" i="16"/>
  <c r="AI154" i="16"/>
  <c r="AI151" i="16"/>
  <c r="AI153" i="16"/>
  <c r="AI156" i="16"/>
  <c r="AI149" i="16"/>
  <c r="AI175" i="16"/>
  <c r="AI177" i="16"/>
  <c r="AI150" i="16"/>
  <c r="AI158" i="16"/>
  <c r="AI187" i="16"/>
  <c r="AI184" i="16"/>
  <c r="AI171" i="16"/>
  <c r="AI186" i="16"/>
  <c r="AI191" i="16"/>
  <c r="AI189" i="16"/>
  <c r="AI152" i="16"/>
  <c r="AI179" i="16"/>
  <c r="AI180" i="16"/>
  <c r="AI183" i="16"/>
  <c r="AI182" i="16"/>
  <c r="AI138" i="16"/>
  <c r="AI139" i="16"/>
  <c r="AI109" i="16"/>
  <c r="AI46" i="16"/>
  <c r="AI47" i="16"/>
  <c r="AI58" i="16"/>
  <c r="AI100" i="16"/>
  <c r="AI98" i="16"/>
  <c r="AI99" i="16"/>
  <c r="AI57" i="16"/>
  <c r="AI103" i="16"/>
  <c r="AI102" i="16"/>
  <c r="AI101" i="16"/>
  <c r="AI54" i="16"/>
  <c r="AI55" i="16"/>
  <c r="AI56" i="16"/>
  <c r="AI127" i="16"/>
  <c r="AI107" i="16"/>
  <c r="AI106" i="16"/>
  <c r="AI128" i="16"/>
  <c r="AI105" i="16"/>
  <c r="AI108" i="16"/>
  <c r="AI94" i="16"/>
  <c r="AI96" i="16"/>
  <c r="AI95" i="16"/>
  <c r="AI97" i="16"/>
  <c r="AI51" i="16"/>
  <c r="AI52" i="16"/>
  <c r="AI53" i="16"/>
  <c r="AI44" i="16"/>
  <c r="AI45" i="16"/>
  <c r="AP8" i="13"/>
  <c r="AI43" i="16"/>
  <c r="AI41" i="16"/>
  <c r="AI42" i="16"/>
  <c r="AI49" i="16"/>
  <c r="AI50" i="16"/>
  <c r="AJ31" i="16"/>
  <c r="AJ34" i="16"/>
  <c r="AI93" i="16" l="1"/>
  <c r="AI148" i="16"/>
  <c r="AI48" i="16"/>
  <c r="AI181" i="16"/>
  <c r="AI170" i="16"/>
  <c r="AJ188" i="16"/>
  <c r="AJ185" i="16"/>
  <c r="AJ186" i="16"/>
  <c r="AJ189" i="16"/>
  <c r="AJ183" i="16"/>
  <c r="AJ182" i="16"/>
  <c r="AJ156" i="16"/>
  <c r="AJ191" i="16"/>
  <c r="AJ155" i="16"/>
  <c r="AJ154" i="16"/>
  <c r="AJ178" i="16"/>
  <c r="AJ176" i="16"/>
  <c r="AJ151" i="16"/>
  <c r="AJ152" i="16"/>
  <c r="AJ149" i="16"/>
  <c r="AJ177" i="16"/>
  <c r="AJ158" i="16"/>
  <c r="AJ157" i="16"/>
  <c r="AJ174" i="16"/>
  <c r="AJ153" i="16"/>
  <c r="AJ175" i="16"/>
  <c r="AJ150" i="16"/>
  <c r="AJ172" i="16"/>
  <c r="AJ173" i="16"/>
  <c r="AJ180" i="16"/>
  <c r="AJ171" i="16"/>
  <c r="AJ184" i="16"/>
  <c r="AJ187" i="16"/>
  <c r="AJ190" i="16"/>
  <c r="AJ179" i="16"/>
  <c r="AJ139" i="16"/>
  <c r="AJ138" i="16"/>
  <c r="AJ109" i="16"/>
  <c r="AJ46" i="16"/>
  <c r="AJ47" i="16"/>
  <c r="AJ57" i="16"/>
  <c r="AJ103" i="16"/>
  <c r="AJ102" i="16"/>
  <c r="AJ101" i="16"/>
  <c r="AJ100" i="16"/>
  <c r="AJ58" i="16"/>
  <c r="AJ98" i="16"/>
  <c r="AJ99" i="16"/>
  <c r="AJ55" i="16"/>
  <c r="AJ56" i="16"/>
  <c r="AJ54" i="16"/>
  <c r="AJ127" i="16"/>
  <c r="AJ128" i="16"/>
  <c r="AJ107" i="16"/>
  <c r="AJ105" i="16"/>
  <c r="AJ108" i="16"/>
  <c r="AJ106" i="16"/>
  <c r="AJ95" i="16"/>
  <c r="AJ97" i="16"/>
  <c r="AJ94" i="16"/>
  <c r="AJ96" i="16"/>
  <c r="AJ51" i="16"/>
  <c r="AJ53" i="16"/>
  <c r="AJ52" i="16"/>
  <c r="AJ45" i="16"/>
  <c r="AJ44" i="16"/>
  <c r="AQ8" i="13"/>
  <c r="AJ42" i="16"/>
  <c r="AJ41" i="16"/>
  <c r="AJ43" i="16"/>
  <c r="AJ50" i="16"/>
  <c r="AJ49" i="16"/>
  <c r="AK31" i="16"/>
  <c r="AK34" i="16"/>
  <c r="AJ93" i="16" l="1"/>
  <c r="AJ48" i="16"/>
  <c r="AJ148" i="16"/>
  <c r="AJ181" i="16"/>
  <c r="AJ170" i="16"/>
  <c r="AK190" i="16"/>
  <c r="AK185" i="16"/>
  <c r="AK186" i="16"/>
  <c r="AK156" i="16"/>
  <c r="AK177" i="16"/>
  <c r="AK175" i="16"/>
  <c r="AK151" i="16"/>
  <c r="AK179" i="16"/>
  <c r="AK155" i="16"/>
  <c r="AK152" i="16"/>
  <c r="AK149" i="16"/>
  <c r="AK174" i="16"/>
  <c r="AK154" i="16"/>
  <c r="AK150" i="16"/>
  <c r="AK176" i="16"/>
  <c r="AK171" i="16"/>
  <c r="AK187" i="16"/>
  <c r="AK153" i="16"/>
  <c r="AK157" i="16"/>
  <c r="AK172" i="16"/>
  <c r="AK178" i="16"/>
  <c r="AK189" i="16"/>
  <c r="AK182" i="16"/>
  <c r="AK173" i="16"/>
  <c r="AK180" i="16"/>
  <c r="AK191" i="16"/>
  <c r="AK158" i="16"/>
  <c r="AK188" i="16"/>
  <c r="AK184" i="16"/>
  <c r="AK183" i="16"/>
  <c r="AK138" i="16"/>
  <c r="AK139" i="16"/>
  <c r="AK109" i="16"/>
  <c r="AK46" i="16"/>
  <c r="AK47" i="16"/>
  <c r="AK98" i="16"/>
  <c r="AK99" i="16"/>
  <c r="AK57" i="16"/>
  <c r="AK102" i="16"/>
  <c r="AK58" i="16"/>
  <c r="AK103" i="16"/>
  <c r="AK101" i="16"/>
  <c r="AK100" i="16"/>
  <c r="AK55" i="16"/>
  <c r="AK54" i="16"/>
  <c r="AK56" i="16"/>
  <c r="AK127" i="16"/>
  <c r="AK107" i="16"/>
  <c r="AK106" i="16"/>
  <c r="AK128" i="16"/>
  <c r="AK105" i="16"/>
  <c r="AK108" i="16"/>
  <c r="AK94" i="16"/>
  <c r="AK96" i="16"/>
  <c r="AK95" i="16"/>
  <c r="AK97" i="16"/>
  <c r="AK51" i="16"/>
  <c r="AK53" i="16"/>
  <c r="AK52" i="16"/>
  <c r="AK45" i="16"/>
  <c r="AK44" i="16"/>
  <c r="AR8" i="13"/>
  <c r="AK41" i="16"/>
  <c r="AK43" i="16"/>
  <c r="AK42" i="16"/>
  <c r="AK50" i="16"/>
  <c r="AK49" i="16"/>
  <c r="AL31" i="16"/>
  <c r="AL34" i="16"/>
  <c r="AK148" i="16" l="1"/>
  <c r="AK93" i="16"/>
  <c r="AK48" i="16"/>
  <c r="AK170" i="16"/>
  <c r="AK181" i="16"/>
  <c r="AL188" i="16"/>
  <c r="AL190" i="16"/>
  <c r="AL185" i="16"/>
  <c r="AL179" i="16"/>
  <c r="AL180" i="16"/>
  <c r="AL183" i="16"/>
  <c r="AL156" i="16"/>
  <c r="AL152" i="16"/>
  <c r="AL172" i="16"/>
  <c r="AL149" i="16"/>
  <c r="AL153" i="16"/>
  <c r="AL171" i="16"/>
  <c r="AL158" i="16"/>
  <c r="AL174" i="16"/>
  <c r="AL177" i="16"/>
  <c r="AL157" i="16"/>
  <c r="AL150" i="16"/>
  <c r="AL175" i="16"/>
  <c r="AL178" i="16"/>
  <c r="AL184" i="16"/>
  <c r="AL155" i="16"/>
  <c r="AL176" i="16"/>
  <c r="AL151" i="16"/>
  <c r="AL154" i="16"/>
  <c r="AL182" i="16"/>
  <c r="AL189" i="16"/>
  <c r="AL187" i="16"/>
  <c r="AL173" i="16"/>
  <c r="AL191" i="16"/>
  <c r="AL186" i="16"/>
  <c r="AL138" i="16"/>
  <c r="AL139" i="16"/>
  <c r="AL109" i="16"/>
  <c r="AL46" i="16"/>
  <c r="AL47" i="16"/>
  <c r="AL57" i="16"/>
  <c r="AL103" i="16"/>
  <c r="AL101" i="16"/>
  <c r="AL102" i="16"/>
  <c r="AL98" i="16"/>
  <c r="AL99" i="16"/>
  <c r="AL100" i="16"/>
  <c r="AL58" i="16"/>
  <c r="AL54" i="16"/>
  <c r="AL56" i="16"/>
  <c r="AL55" i="16"/>
  <c r="AL127" i="16"/>
  <c r="AL106" i="16"/>
  <c r="AL128" i="16"/>
  <c r="AL105" i="16"/>
  <c r="AL107" i="16"/>
  <c r="AL108" i="16"/>
  <c r="AL96" i="16"/>
  <c r="AL94" i="16"/>
  <c r="AL95" i="16"/>
  <c r="AL97" i="16"/>
  <c r="AL51" i="16"/>
  <c r="AL52" i="16"/>
  <c r="AL53" i="16"/>
  <c r="AL44" i="16"/>
  <c r="AL45" i="16"/>
  <c r="AS8" i="13"/>
  <c r="AL43" i="16"/>
  <c r="AL42" i="16"/>
  <c r="AL41" i="16"/>
  <c r="AL50" i="16"/>
  <c r="AL49" i="16"/>
  <c r="AM31" i="16"/>
  <c r="AM34" i="16"/>
  <c r="AL181" i="16" l="1"/>
  <c r="AL148" i="16"/>
  <c r="AL93" i="16"/>
  <c r="AL48" i="16"/>
  <c r="AL170" i="16"/>
  <c r="AM185" i="16"/>
  <c r="AM190" i="16"/>
  <c r="AM186" i="16"/>
  <c r="AM188" i="16"/>
  <c r="AM155" i="16"/>
  <c r="AM151" i="16"/>
  <c r="AM173" i="16"/>
  <c r="AM152" i="16"/>
  <c r="AM172" i="16"/>
  <c r="AM156" i="16"/>
  <c r="AM149" i="16"/>
  <c r="AM150" i="16"/>
  <c r="AM177" i="16"/>
  <c r="AM175" i="16"/>
  <c r="AM157" i="16"/>
  <c r="AM176" i="16"/>
  <c r="AM178" i="16"/>
  <c r="AM171" i="16"/>
  <c r="AM153" i="16"/>
  <c r="AM174" i="16"/>
  <c r="AM158" i="16"/>
  <c r="AM183" i="16"/>
  <c r="AM184" i="16"/>
  <c r="AM187" i="16"/>
  <c r="AM189" i="16"/>
  <c r="AM191" i="16"/>
  <c r="AM179" i="16"/>
  <c r="AM180" i="16"/>
  <c r="AM154" i="16"/>
  <c r="AM182" i="16"/>
  <c r="AM139" i="16"/>
  <c r="AM138" i="16"/>
  <c r="AM109" i="16"/>
  <c r="AM47" i="16"/>
  <c r="AM46" i="16"/>
  <c r="AM100" i="16"/>
  <c r="AM57" i="16"/>
  <c r="AM98" i="16"/>
  <c r="AM103" i="16"/>
  <c r="AM101" i="16"/>
  <c r="AM58" i="16"/>
  <c r="AM99" i="16"/>
  <c r="AM102" i="16"/>
  <c r="AM56" i="16"/>
  <c r="AM54" i="16"/>
  <c r="AM55" i="16"/>
  <c r="AM127" i="16"/>
  <c r="AM128" i="16"/>
  <c r="AM107" i="16"/>
  <c r="AM105" i="16"/>
  <c r="AM108" i="16"/>
  <c r="AM106" i="16"/>
  <c r="AM95" i="16"/>
  <c r="AM97" i="16"/>
  <c r="AM94" i="16"/>
  <c r="AM96" i="16"/>
  <c r="AM51" i="16"/>
  <c r="AM53" i="16"/>
  <c r="AM52" i="16"/>
  <c r="AM44" i="16"/>
  <c r="AM45" i="16"/>
  <c r="AT8" i="13"/>
  <c r="AM43" i="16"/>
  <c r="AM42" i="16"/>
  <c r="AM41" i="16"/>
  <c r="AM50" i="16"/>
  <c r="AM49" i="16"/>
  <c r="AN34" i="16"/>
  <c r="AN31" i="16"/>
  <c r="AM148" i="16" l="1"/>
  <c r="AM170" i="16"/>
  <c r="AM93" i="16"/>
  <c r="AM181" i="16"/>
  <c r="AM48" i="16"/>
  <c r="AN186" i="16"/>
  <c r="AN189" i="16"/>
  <c r="AN190" i="16"/>
  <c r="AN185" i="16"/>
  <c r="AN182" i="16"/>
  <c r="AN151" i="16"/>
  <c r="AN154" i="16"/>
  <c r="AN187" i="16"/>
  <c r="AN172" i="16"/>
  <c r="AN149" i="16"/>
  <c r="AN150" i="16"/>
  <c r="AN156" i="16"/>
  <c r="AN157" i="16"/>
  <c r="AN152" i="16"/>
  <c r="AN174" i="16"/>
  <c r="AN178" i="16"/>
  <c r="AN184" i="16"/>
  <c r="AN171" i="16"/>
  <c r="AN175" i="16"/>
  <c r="AN176" i="16"/>
  <c r="AN177" i="16"/>
  <c r="AN153" i="16"/>
  <c r="AN173" i="16"/>
  <c r="AN179" i="16"/>
  <c r="AN188" i="16"/>
  <c r="AN180" i="16"/>
  <c r="AN158" i="16"/>
  <c r="AN183" i="16"/>
  <c r="AN155" i="16"/>
  <c r="AN191" i="16"/>
  <c r="AN139" i="16"/>
  <c r="AN138" i="16"/>
  <c r="AN109" i="16"/>
  <c r="AN47" i="16"/>
  <c r="AN46" i="16"/>
  <c r="AN58" i="16"/>
  <c r="AN99" i="16"/>
  <c r="AN102" i="16"/>
  <c r="AN57" i="16"/>
  <c r="AN100" i="16"/>
  <c r="AN98" i="16"/>
  <c r="AN103" i="16"/>
  <c r="AN101" i="16"/>
  <c r="AN56" i="16"/>
  <c r="AN54" i="16"/>
  <c r="AN55" i="16"/>
  <c r="AN127" i="16"/>
  <c r="AN105" i="16"/>
  <c r="AN107" i="16"/>
  <c r="AN108" i="16"/>
  <c r="AN106" i="16"/>
  <c r="AN128" i="16"/>
  <c r="AN95" i="16"/>
  <c r="AN97" i="16"/>
  <c r="AN94" i="16"/>
  <c r="AN96" i="16"/>
  <c r="AN53" i="16"/>
  <c r="AN52" i="16"/>
  <c r="AN51" i="16"/>
  <c r="AN45" i="16"/>
  <c r="AN44" i="16"/>
  <c r="AU8" i="13"/>
  <c r="AN43" i="16"/>
  <c r="AN42" i="16"/>
  <c r="AN41" i="16"/>
  <c r="AN49" i="16"/>
  <c r="AN50" i="16"/>
  <c r="AO34" i="16"/>
  <c r="AO31" i="16"/>
  <c r="AN93" i="16" l="1"/>
  <c r="AN181" i="16"/>
  <c r="AN48" i="16"/>
  <c r="AN170" i="16"/>
  <c r="AN148" i="16"/>
  <c r="AO191" i="16"/>
  <c r="AO183" i="16"/>
  <c r="AO180" i="16"/>
  <c r="AO172" i="16"/>
  <c r="AO150" i="16"/>
  <c r="AO156" i="16"/>
  <c r="AO158" i="16"/>
  <c r="AO178" i="16"/>
  <c r="AO176" i="16"/>
  <c r="AO154" i="16"/>
  <c r="AO149" i="16"/>
  <c r="AO152" i="16"/>
  <c r="AO151" i="16"/>
  <c r="AO175" i="16"/>
  <c r="AO187" i="16"/>
  <c r="AO157" i="16"/>
  <c r="AO179" i="16"/>
  <c r="AO189" i="16"/>
  <c r="AO188" i="16"/>
  <c r="AO174" i="16"/>
  <c r="AO171" i="16"/>
  <c r="AO184" i="16"/>
  <c r="AO186" i="16"/>
  <c r="AO173" i="16"/>
  <c r="AO190" i="16"/>
  <c r="AO153" i="16"/>
  <c r="AO185" i="16"/>
  <c r="AO182" i="16"/>
  <c r="AO177" i="16"/>
  <c r="AO155" i="16"/>
  <c r="AO139" i="16"/>
  <c r="AO138" i="16"/>
  <c r="AO109" i="16"/>
  <c r="AO46" i="16"/>
  <c r="AO47" i="16"/>
  <c r="AO100" i="16"/>
  <c r="AO98" i="16"/>
  <c r="AO103" i="16"/>
  <c r="AO101" i="16"/>
  <c r="AO58" i="16"/>
  <c r="AO57" i="16"/>
  <c r="AO99" i="16"/>
  <c r="AO102" i="16"/>
  <c r="AO55" i="16"/>
  <c r="AO54" i="16"/>
  <c r="AO56" i="16"/>
  <c r="AO127" i="16"/>
  <c r="AO106" i="16"/>
  <c r="AO128" i="16"/>
  <c r="AO107" i="16"/>
  <c r="AO108" i="16"/>
  <c r="AO105" i="16"/>
  <c r="AO95" i="16"/>
  <c r="AO97" i="16"/>
  <c r="AO94" i="16"/>
  <c r="AO96" i="16"/>
  <c r="AO51" i="16"/>
  <c r="AO52" i="16"/>
  <c r="AO53" i="16"/>
  <c r="AO44" i="16"/>
  <c r="AO45" i="16"/>
  <c r="AV8" i="13"/>
  <c r="AO41" i="16"/>
  <c r="AO43" i="16"/>
  <c r="AO42" i="16"/>
  <c r="AO50" i="16"/>
  <c r="AO49" i="16"/>
  <c r="AP34" i="16"/>
  <c r="AP31" i="16"/>
  <c r="B219" i="1"/>
  <c r="B218" i="1"/>
  <c r="B217" i="1"/>
  <c r="B216" i="1"/>
  <c r="B215" i="1"/>
  <c r="B214" i="1"/>
  <c r="B213" i="1"/>
  <c r="B212" i="1"/>
  <c r="B211" i="1"/>
  <c r="B210" i="1"/>
  <c r="B208" i="1"/>
  <c r="B207" i="1"/>
  <c r="B206" i="1"/>
  <c r="B205" i="1"/>
  <c r="B204" i="1"/>
  <c r="B203" i="1"/>
  <c r="B202" i="1"/>
  <c r="B201" i="1"/>
  <c r="B200" i="1"/>
  <c r="B199" i="1"/>
  <c r="B197" i="1"/>
  <c r="B196" i="1"/>
  <c r="B195" i="1"/>
  <c r="B194" i="1"/>
  <c r="B193" i="1"/>
  <c r="B192" i="1"/>
  <c r="B191" i="1"/>
  <c r="B190" i="1"/>
  <c r="B189" i="1"/>
  <c r="B188" i="1"/>
  <c r="B186" i="1"/>
  <c r="B185" i="1"/>
  <c r="B184" i="1"/>
  <c r="B183" i="1"/>
  <c r="B182" i="1"/>
  <c r="B181" i="1"/>
  <c r="B180" i="1"/>
  <c r="B179" i="1"/>
  <c r="B178" i="1"/>
  <c r="B177" i="1"/>
  <c r="B101" i="1"/>
  <c r="B102" i="1"/>
  <c r="B103" i="1"/>
  <c r="B104" i="1"/>
  <c r="B105" i="1"/>
  <c r="B106" i="1"/>
  <c r="B107" i="1"/>
  <c r="B108" i="1"/>
  <c r="B100" i="1"/>
  <c r="B68" i="1"/>
  <c r="B69" i="1"/>
  <c r="B70" i="1"/>
  <c r="B71" i="1"/>
  <c r="B72" i="1"/>
  <c r="B73" i="1"/>
  <c r="B74" i="1"/>
  <c r="B75" i="1"/>
  <c r="B67" i="1"/>
  <c r="B66" i="1"/>
  <c r="AO48" i="16" l="1"/>
  <c r="AO93" i="16"/>
  <c r="AO181" i="16"/>
  <c r="AO170" i="16"/>
  <c r="AO148" i="16"/>
  <c r="AP190" i="16"/>
  <c r="AP188" i="16"/>
  <c r="AP185" i="16"/>
  <c r="AP173" i="16"/>
  <c r="AP155" i="16"/>
  <c r="AP179" i="16"/>
  <c r="AP183" i="16"/>
  <c r="AP182" i="16"/>
  <c r="AP158" i="16"/>
  <c r="AP151" i="16"/>
  <c r="AP150" i="16"/>
  <c r="AP149" i="16"/>
  <c r="AP157" i="16"/>
  <c r="AP175" i="16"/>
  <c r="AP177" i="16"/>
  <c r="AP156" i="16"/>
  <c r="AP184" i="16"/>
  <c r="AP153" i="16"/>
  <c r="AP174" i="16"/>
  <c r="AP176" i="16"/>
  <c r="AP171" i="16"/>
  <c r="AP172" i="16"/>
  <c r="AP154" i="16"/>
  <c r="AP180" i="16"/>
  <c r="AP187" i="16"/>
  <c r="AP152" i="16"/>
  <c r="AP189" i="16"/>
  <c r="AP186" i="16"/>
  <c r="AP178" i="16"/>
  <c r="AP191" i="16"/>
  <c r="AP139" i="16"/>
  <c r="AP138" i="16"/>
  <c r="AP109" i="16"/>
  <c r="AP46" i="16"/>
  <c r="AP47" i="16"/>
  <c r="AP99" i="16"/>
  <c r="AP102" i="16"/>
  <c r="AP58" i="16"/>
  <c r="AP57" i="16"/>
  <c r="AP100" i="16"/>
  <c r="AP103" i="16"/>
  <c r="AP98" i="16"/>
  <c r="AP101" i="16"/>
  <c r="AP55" i="16"/>
  <c r="AP54" i="16"/>
  <c r="AP56" i="16"/>
  <c r="AP107" i="16"/>
  <c r="AP127" i="16"/>
  <c r="AP106" i="16"/>
  <c r="AP108" i="16"/>
  <c r="AP128" i="16"/>
  <c r="AP105" i="16"/>
  <c r="AP95" i="16"/>
  <c r="AP97" i="16"/>
  <c r="AP94" i="16"/>
  <c r="AP96" i="16"/>
  <c r="AP51" i="16"/>
  <c r="AP53" i="16"/>
  <c r="AP52" i="16"/>
  <c r="AP45" i="16"/>
  <c r="AP44" i="16"/>
  <c r="AP41" i="16"/>
  <c r="AP42" i="16"/>
  <c r="AP43" i="16"/>
  <c r="AP49" i="16"/>
  <c r="AP50" i="16"/>
  <c r="AQ31" i="16"/>
  <c r="AQ34" i="16"/>
  <c r="C60" i="1"/>
  <c r="C54" i="13" s="1"/>
  <c r="H54" i="13" s="1"/>
  <c r="C62" i="1"/>
  <c r="C56" i="13" s="1"/>
  <c r="H56" i="13" s="1"/>
  <c r="C63" i="1"/>
  <c r="C57" i="13" s="1"/>
  <c r="H57" i="13" s="1"/>
  <c r="C57" i="1"/>
  <c r="C51" i="13" s="1"/>
  <c r="H51" i="13" s="1"/>
  <c r="C58" i="1"/>
  <c r="C52" i="13" s="1"/>
  <c r="H52" i="13" s="1"/>
  <c r="C61" i="1"/>
  <c r="C55" i="13" s="1"/>
  <c r="H55" i="13" s="1"/>
  <c r="C59" i="1"/>
  <c r="C53" i="13" s="1"/>
  <c r="H53" i="13" s="1"/>
  <c r="C56" i="1"/>
  <c r="C50" i="13" s="1"/>
  <c r="H50" i="13" s="1"/>
  <c r="AG106" i="1"/>
  <c r="O106" i="1"/>
  <c r="AG107" i="1"/>
  <c r="O107" i="1"/>
  <c r="C55" i="1"/>
  <c r="C70" i="16"/>
  <c r="Q53" i="1"/>
  <c r="B54" i="1"/>
  <c r="C54" i="1" s="1"/>
  <c r="AU136" i="13" l="1"/>
  <c r="AU158" i="13"/>
  <c r="Y114" i="13"/>
  <c r="AD103" i="13"/>
  <c r="AU103" i="13"/>
  <c r="AU70" i="13"/>
  <c r="AT70" i="13"/>
  <c r="AU147" i="13"/>
  <c r="AQ136" i="13"/>
  <c r="AT125" i="13"/>
  <c r="AU125" i="13"/>
  <c r="AU114" i="13"/>
  <c r="AU81" i="13"/>
  <c r="AU14" i="13"/>
  <c r="AP158" i="13"/>
  <c r="AI158" i="13"/>
  <c r="AE158" i="13"/>
  <c r="AO147" i="13"/>
  <c r="AR147" i="13"/>
  <c r="AB136" i="13"/>
  <c r="AN136" i="13"/>
  <c r="Z125" i="13"/>
  <c r="AA114" i="13"/>
  <c r="AB114" i="13"/>
  <c r="AI103" i="13"/>
  <c r="AE103" i="13"/>
  <c r="AQ81" i="13"/>
  <c r="AC70" i="13"/>
  <c r="AO14" i="13"/>
  <c r="AR81" i="13"/>
  <c r="AT103" i="13"/>
  <c r="AT114" i="13"/>
  <c r="AT136" i="13"/>
  <c r="AO136" i="13"/>
  <c r="AN14" i="13"/>
  <c r="AM14" i="13"/>
  <c r="AK81" i="13"/>
  <c r="AK147" i="13"/>
  <c r="AH81" i="13"/>
  <c r="AH70" i="13"/>
  <c r="AG136" i="13"/>
  <c r="AG147" i="13"/>
  <c r="AH14" i="13"/>
  <c r="AF70" i="13"/>
  <c r="AF147" i="13"/>
  <c r="AD158" i="13"/>
  <c r="AC81" i="13"/>
  <c r="Z70" i="13"/>
  <c r="Y14" i="13"/>
  <c r="AR136" i="13"/>
  <c r="AQ14" i="13"/>
  <c r="AP14" i="13"/>
  <c r="AP70" i="13"/>
  <c r="AM136" i="13"/>
  <c r="AM125" i="13"/>
  <c r="AL114" i="13"/>
  <c r="AM70" i="13"/>
  <c r="AL14" i="13"/>
  <c r="AK114" i="13"/>
  <c r="AK14" i="13"/>
  <c r="AJ136" i="13"/>
  <c r="AI147" i="13"/>
  <c r="AG14" i="13"/>
  <c r="AH125" i="13"/>
  <c r="AF158" i="13"/>
  <c r="AD147" i="13"/>
  <c r="AC125" i="13"/>
  <c r="AC103" i="13"/>
  <c r="AC136" i="13"/>
  <c r="AB125" i="13"/>
  <c r="AA70" i="13"/>
  <c r="Y70" i="13"/>
  <c r="Y103" i="13"/>
  <c r="AQ147" i="13"/>
  <c r="AP103" i="13"/>
  <c r="AP81" i="13"/>
  <c r="AS147" i="13"/>
  <c r="AR125" i="13"/>
  <c r="AO125" i="13"/>
  <c r="AM103" i="13"/>
  <c r="AL70" i="13"/>
  <c r="AM147" i="13"/>
  <c r="AG70" i="13"/>
  <c r="AF114" i="13"/>
  <c r="AC14" i="13"/>
  <c r="AC158" i="13"/>
  <c r="Z158" i="13"/>
  <c r="Z114" i="13"/>
  <c r="Y125" i="13"/>
  <c r="AP114" i="13"/>
  <c r="AS136" i="13"/>
  <c r="AP125" i="13"/>
  <c r="AQ125" i="13"/>
  <c r="AP147" i="13"/>
  <c r="AO81" i="13"/>
  <c r="AN125" i="13"/>
  <c r="AN103" i="13"/>
  <c r="AM114" i="13"/>
  <c r="AL147" i="13"/>
  <c r="AM158" i="13"/>
  <c r="AK125" i="13"/>
  <c r="AL158" i="13"/>
  <c r="AI70" i="13"/>
  <c r="AH114" i="13"/>
  <c r="AG114" i="13"/>
  <c r="AF14" i="13"/>
  <c r="AE125" i="13"/>
  <c r="AE136" i="13"/>
  <c r="AB147" i="13"/>
  <c r="AB103" i="13"/>
  <c r="AB14" i="13"/>
  <c r="AA147" i="13"/>
  <c r="Z14" i="13"/>
  <c r="AS125" i="13"/>
  <c r="AQ103" i="13"/>
  <c r="AS103" i="13"/>
  <c r="AS114" i="13"/>
  <c r="AT81" i="13"/>
  <c r="AQ114" i="13"/>
  <c r="AR114" i="13"/>
  <c r="AO70" i="13"/>
  <c r="AN70" i="13"/>
  <c r="AM81" i="13"/>
  <c r="AK158" i="13"/>
  <c r="AK136" i="13"/>
  <c r="AJ14" i="13"/>
  <c r="AF81" i="13"/>
  <c r="AF125" i="13"/>
  <c r="AF103" i="13"/>
  <c r="AD14" i="13"/>
  <c r="AA125" i="13"/>
  <c r="AA103" i="13"/>
  <c r="Y81" i="13"/>
  <c r="AS158" i="13"/>
  <c r="AQ70" i="13"/>
  <c r="AN158" i="13"/>
  <c r="AN114" i="13"/>
  <c r="AL103" i="13"/>
  <c r="AL136" i="13"/>
  <c r="AJ81" i="13"/>
  <c r="AJ125" i="13"/>
  <c r="AI136" i="13"/>
  <c r="AJ147" i="13"/>
  <c r="AJ70" i="13"/>
  <c r="AI125" i="13"/>
  <c r="AH147" i="13"/>
  <c r="AH103" i="13"/>
  <c r="AG103" i="13"/>
  <c r="AG125" i="13"/>
  <c r="AG81" i="13"/>
  <c r="AE147" i="13"/>
  <c r="AE114" i="13"/>
  <c r="AD136" i="13"/>
  <c r="AD70" i="13"/>
  <c r="AD114" i="13"/>
  <c r="AD125" i="13"/>
  <c r="AB70" i="13"/>
  <c r="AB158" i="13"/>
  <c r="AA158" i="13"/>
  <c r="Z147" i="13"/>
  <c r="Z103" i="13"/>
  <c r="Z136" i="13"/>
  <c r="AP136" i="13"/>
  <c r="AS70" i="13"/>
  <c r="AT147" i="13"/>
  <c r="AS81" i="13"/>
  <c r="AS14" i="13"/>
  <c r="AT158" i="13"/>
  <c r="AN81" i="13"/>
  <c r="AO103" i="13"/>
  <c r="AO158" i="13"/>
  <c r="AL125" i="13"/>
  <c r="AL81" i="13"/>
  <c r="AJ158" i="13"/>
  <c r="AI14" i="13"/>
  <c r="AH158" i="13"/>
  <c r="AG158" i="13"/>
  <c r="AE70" i="13"/>
  <c r="AC114" i="13"/>
  <c r="AC147" i="13"/>
  <c r="AB81" i="13"/>
  <c r="AA14" i="13"/>
  <c r="AA81" i="13"/>
  <c r="Y147" i="13"/>
  <c r="AR70" i="13"/>
  <c r="AR103" i="13"/>
  <c r="AQ158" i="13"/>
  <c r="AT14" i="13"/>
  <c r="AR14" i="13"/>
  <c r="AR158" i="13"/>
  <c r="AO114" i="13"/>
  <c r="AN147" i="13"/>
  <c r="AK70" i="13"/>
  <c r="AK103" i="13"/>
  <c r="AJ114" i="13"/>
  <c r="AI81" i="13"/>
  <c r="AJ103" i="13"/>
  <c r="AI114" i="13"/>
  <c r="AH136" i="13"/>
  <c r="AF136" i="13"/>
  <c r="AE14" i="13"/>
  <c r="AE81" i="13"/>
  <c r="AD81" i="13"/>
  <c r="AA136" i="13"/>
  <c r="Z81" i="13"/>
  <c r="Y158" i="13"/>
  <c r="Y136" i="13"/>
  <c r="S55" i="1"/>
  <c r="C49" i="13"/>
  <c r="H49" i="13" s="1"/>
  <c r="S54" i="1"/>
  <c r="C48" i="13"/>
  <c r="H48" i="13" s="1"/>
  <c r="X70" i="13"/>
  <c r="W14" i="13"/>
  <c r="W81" i="13"/>
  <c r="X103" i="13"/>
  <c r="W114" i="13"/>
  <c r="X136" i="13"/>
  <c r="X114" i="13"/>
  <c r="X158" i="13"/>
  <c r="W103" i="13"/>
  <c r="X81" i="13"/>
  <c r="X14" i="13"/>
  <c r="W136" i="13"/>
  <c r="W147" i="13"/>
  <c r="W125" i="13"/>
  <c r="W70" i="13"/>
  <c r="X125" i="13"/>
  <c r="W158" i="13"/>
  <c r="X147" i="13"/>
  <c r="V70" i="13"/>
  <c r="V158" i="13"/>
  <c r="V125" i="13"/>
  <c r="V147" i="13"/>
  <c r="AV125" i="13"/>
  <c r="U158" i="13"/>
  <c r="Q158" i="13"/>
  <c r="AV14" i="13"/>
  <c r="AV147" i="13"/>
  <c r="T125" i="13"/>
  <c r="P158" i="13"/>
  <c r="U125" i="13"/>
  <c r="S158" i="13"/>
  <c r="R158" i="13"/>
  <c r="AW22" i="13"/>
  <c r="AY22" i="13" s="1"/>
  <c r="AZ22" i="13" s="1"/>
  <c r="BA22" i="13" s="1"/>
  <c r="AW19" i="13"/>
  <c r="AY19" i="13" s="1"/>
  <c r="AZ19" i="13" s="1"/>
  <c r="BA19" i="13" s="1"/>
  <c r="AW148" i="13"/>
  <c r="M147" i="13"/>
  <c r="AW127" i="13"/>
  <c r="AY127" i="13" s="1"/>
  <c r="AZ127" i="13" s="1"/>
  <c r="BA127" i="13" s="1"/>
  <c r="AW164" i="13"/>
  <c r="AY164" i="13" s="1"/>
  <c r="AZ164" i="13" s="1"/>
  <c r="BA164" i="13" s="1"/>
  <c r="AW165" i="13"/>
  <c r="AY165" i="13" s="1"/>
  <c r="AZ165" i="13" s="1"/>
  <c r="BA165" i="13" s="1"/>
  <c r="AW153" i="13"/>
  <c r="AY153" i="13" s="1"/>
  <c r="AZ153" i="13" s="1"/>
  <c r="BA153" i="13" s="1"/>
  <c r="M70" i="13"/>
  <c r="AW71" i="13"/>
  <c r="AW150" i="13"/>
  <c r="AY150" i="13" s="1"/>
  <c r="AZ150" i="13" s="1"/>
  <c r="BA150" i="13" s="1"/>
  <c r="AV114" i="13"/>
  <c r="P147" i="13"/>
  <c r="AW33" i="13"/>
  <c r="AY33" i="13" s="1"/>
  <c r="AZ33" i="13" s="1"/>
  <c r="BA33" i="13" s="1"/>
  <c r="T158" i="13"/>
  <c r="S70" i="13"/>
  <c r="AW155" i="13"/>
  <c r="AY155" i="13" s="1"/>
  <c r="AZ155" i="13" s="1"/>
  <c r="BA155" i="13" s="1"/>
  <c r="P125" i="13"/>
  <c r="AW115" i="13"/>
  <c r="AW129" i="13"/>
  <c r="AY129" i="13" s="1"/>
  <c r="AZ129" i="13" s="1"/>
  <c r="BA129" i="13" s="1"/>
  <c r="AW151" i="13"/>
  <c r="AY151" i="13" s="1"/>
  <c r="AZ151" i="13" s="1"/>
  <c r="BA151" i="13" s="1"/>
  <c r="AW132" i="13"/>
  <c r="AY132" i="13" s="1"/>
  <c r="AZ132" i="13" s="1"/>
  <c r="BA132" i="13" s="1"/>
  <c r="AW156" i="13"/>
  <c r="AY156" i="13" s="1"/>
  <c r="AZ156" i="13" s="1"/>
  <c r="BA156" i="13" s="1"/>
  <c r="AW82" i="13"/>
  <c r="AV136" i="13"/>
  <c r="U147" i="13"/>
  <c r="T147" i="13"/>
  <c r="AW21" i="13"/>
  <c r="AY21" i="13" s="1"/>
  <c r="AZ21" i="13" s="1"/>
  <c r="BA21" i="13" s="1"/>
  <c r="AW24" i="13"/>
  <c r="AY24" i="13" s="1"/>
  <c r="AZ24" i="13" s="1"/>
  <c r="BA24" i="13" s="1"/>
  <c r="AW133" i="13"/>
  <c r="AY133" i="13" s="1"/>
  <c r="AZ133" i="13" s="1"/>
  <c r="BA133" i="13" s="1"/>
  <c r="AW83" i="13"/>
  <c r="AY83" i="13" s="1"/>
  <c r="AZ83" i="13" s="1"/>
  <c r="BA83" i="13" s="1"/>
  <c r="AW73" i="13"/>
  <c r="AY73" i="13" s="1"/>
  <c r="AZ73" i="13" s="1"/>
  <c r="BA73" i="13" s="1"/>
  <c r="AW161" i="13"/>
  <c r="AY161" i="13" s="1"/>
  <c r="AZ161" i="13" s="1"/>
  <c r="BA161" i="13" s="1"/>
  <c r="AW84" i="13"/>
  <c r="AY84" i="13" s="1"/>
  <c r="AZ84" i="13" s="1"/>
  <c r="BA84" i="13" s="1"/>
  <c r="AV70" i="13"/>
  <c r="AV81" i="13"/>
  <c r="AV158" i="13"/>
  <c r="AW130" i="13"/>
  <c r="AY130" i="13" s="1"/>
  <c r="AZ130" i="13" s="1"/>
  <c r="BA130" i="13" s="1"/>
  <c r="AW78" i="13"/>
  <c r="AY78" i="13" s="1"/>
  <c r="AZ78" i="13" s="1"/>
  <c r="BA78" i="13" s="1"/>
  <c r="R125" i="13"/>
  <c r="S125" i="13"/>
  <c r="AW152" i="13"/>
  <c r="AY152" i="13" s="1"/>
  <c r="AZ152" i="13" s="1"/>
  <c r="BA152" i="13" s="1"/>
  <c r="Q70" i="13"/>
  <c r="AW168" i="13"/>
  <c r="AY168" i="13" s="1"/>
  <c r="AZ168" i="13" s="1"/>
  <c r="BA168" i="13" s="1"/>
  <c r="AW34" i="13"/>
  <c r="AY34" i="13" s="1"/>
  <c r="AZ34" i="13" s="1"/>
  <c r="BA34" i="13" s="1"/>
  <c r="AW154" i="13"/>
  <c r="AY154" i="13" s="1"/>
  <c r="AZ154" i="13" s="1"/>
  <c r="BA154" i="13" s="1"/>
  <c r="AW157" i="13"/>
  <c r="AY157" i="13" s="1"/>
  <c r="AZ157" i="13" s="1"/>
  <c r="BA157" i="13" s="1"/>
  <c r="AW76" i="13"/>
  <c r="AY76" i="13" s="1"/>
  <c r="AZ76" i="13" s="1"/>
  <c r="BA76" i="13" s="1"/>
  <c r="AW85" i="13"/>
  <c r="AY85" i="13" s="1"/>
  <c r="AZ85" i="13" s="1"/>
  <c r="BA85" i="13" s="1"/>
  <c r="AW116" i="13"/>
  <c r="AY116" i="13" s="1"/>
  <c r="AZ116" i="13" s="1"/>
  <c r="BA116" i="13" s="1"/>
  <c r="AW105" i="13"/>
  <c r="AY105" i="13" s="1"/>
  <c r="AZ105" i="13" s="1"/>
  <c r="BA105" i="13" s="1"/>
  <c r="U70" i="13"/>
  <c r="S147" i="13"/>
  <c r="Q147" i="13"/>
  <c r="R70" i="13"/>
  <c r="Q125" i="13"/>
  <c r="AW160" i="13"/>
  <c r="AY160" i="13" s="1"/>
  <c r="AZ160" i="13" s="1"/>
  <c r="BA160" i="13" s="1"/>
  <c r="AW72" i="13"/>
  <c r="AY72" i="13" s="1"/>
  <c r="AZ72" i="13" s="1"/>
  <c r="BA72" i="13" s="1"/>
  <c r="P70" i="13"/>
  <c r="N147" i="13"/>
  <c r="O70" i="13"/>
  <c r="AW77" i="13"/>
  <c r="AY77" i="13" s="1"/>
  <c r="AZ77" i="13" s="1"/>
  <c r="BA77" i="13" s="1"/>
  <c r="N125" i="13"/>
  <c r="AW79" i="13"/>
  <c r="AY79" i="13" s="1"/>
  <c r="AZ79" i="13" s="1"/>
  <c r="BA79" i="13" s="1"/>
  <c r="AW159" i="13"/>
  <c r="M158" i="13"/>
  <c r="AW162" i="13"/>
  <c r="AY162" i="13" s="1"/>
  <c r="AZ162" i="13" s="1"/>
  <c r="BA162" i="13" s="1"/>
  <c r="T70" i="13"/>
  <c r="AW163" i="13"/>
  <c r="AY163" i="13" s="1"/>
  <c r="AZ163" i="13" s="1"/>
  <c r="BA163" i="13" s="1"/>
  <c r="AW75" i="13"/>
  <c r="AY75" i="13" s="1"/>
  <c r="AZ75" i="13" s="1"/>
  <c r="BA75" i="13" s="1"/>
  <c r="AW128" i="13"/>
  <c r="AY128" i="13" s="1"/>
  <c r="AZ128" i="13" s="1"/>
  <c r="BA128" i="13" s="1"/>
  <c r="O158" i="13"/>
  <c r="O147" i="13"/>
  <c r="AW35" i="13"/>
  <c r="AY35" i="13" s="1"/>
  <c r="AZ35" i="13" s="1"/>
  <c r="BA35" i="13" s="1"/>
  <c r="O125" i="13"/>
  <c r="AW104" i="13"/>
  <c r="AW167" i="13"/>
  <c r="AY167" i="13" s="1"/>
  <c r="AZ167" i="13" s="1"/>
  <c r="BA167" i="13" s="1"/>
  <c r="M125" i="13"/>
  <c r="AW126" i="13"/>
  <c r="AW135" i="13"/>
  <c r="AY135" i="13" s="1"/>
  <c r="AZ135" i="13" s="1"/>
  <c r="BA135" i="13" s="1"/>
  <c r="AW86" i="13"/>
  <c r="AY86" i="13" s="1"/>
  <c r="AZ86" i="13" s="1"/>
  <c r="BA86" i="13" s="1"/>
  <c r="R147" i="13"/>
  <c r="AW80" i="13"/>
  <c r="AY80" i="13" s="1"/>
  <c r="AZ80" i="13" s="1"/>
  <c r="BA80" i="13" s="1"/>
  <c r="N70" i="13"/>
  <c r="N158" i="13"/>
  <c r="AW23" i="13"/>
  <c r="AY23" i="13" s="1"/>
  <c r="AZ23" i="13" s="1"/>
  <c r="BA23" i="13" s="1"/>
  <c r="AW166" i="13"/>
  <c r="AY166" i="13" s="1"/>
  <c r="AZ166" i="13" s="1"/>
  <c r="BA166" i="13" s="1"/>
  <c r="AW149" i="13"/>
  <c r="AY149" i="13" s="1"/>
  <c r="AZ149" i="13" s="1"/>
  <c r="BA149" i="13" s="1"/>
  <c r="AW131" i="13"/>
  <c r="AY131" i="13" s="1"/>
  <c r="AZ131" i="13" s="1"/>
  <c r="BA131" i="13" s="1"/>
  <c r="AW74" i="13"/>
  <c r="AY74" i="13" s="1"/>
  <c r="AZ74" i="13" s="1"/>
  <c r="BA74" i="13" s="1"/>
  <c r="AW134" i="13"/>
  <c r="AY134" i="13" s="1"/>
  <c r="AZ134" i="13" s="1"/>
  <c r="BA134" i="13" s="1"/>
  <c r="AW20" i="13"/>
  <c r="AY20" i="13" s="1"/>
  <c r="AZ20" i="13" s="1"/>
  <c r="BA20" i="13" s="1"/>
  <c r="AW18" i="13"/>
  <c r="AY18" i="13" s="1"/>
  <c r="AZ18" i="13" s="1"/>
  <c r="BA18" i="13" s="1"/>
  <c r="AV103" i="13"/>
  <c r="AP48" i="16"/>
  <c r="AP181" i="16"/>
  <c r="AP93" i="16"/>
  <c r="AP170" i="16"/>
  <c r="AP148" i="16"/>
  <c r="AQ190" i="16"/>
  <c r="AQ186" i="16"/>
  <c r="AQ188" i="16"/>
  <c r="AQ155" i="16"/>
  <c r="AQ179" i="16"/>
  <c r="AQ158" i="16"/>
  <c r="AQ185" i="16"/>
  <c r="AQ151" i="16"/>
  <c r="AQ180" i="16"/>
  <c r="AQ154" i="16"/>
  <c r="AQ153" i="16"/>
  <c r="AQ177" i="16"/>
  <c r="AQ172" i="16"/>
  <c r="AQ157" i="16"/>
  <c r="AQ174" i="16"/>
  <c r="AQ150" i="16"/>
  <c r="AQ156" i="16"/>
  <c r="AQ171" i="16"/>
  <c r="AQ149" i="16"/>
  <c r="AQ176" i="16"/>
  <c r="AQ152" i="16"/>
  <c r="AQ175" i="16"/>
  <c r="AQ184" i="16"/>
  <c r="AQ191" i="16"/>
  <c r="AQ178" i="16"/>
  <c r="AQ187" i="16"/>
  <c r="AQ173" i="16"/>
  <c r="AQ183" i="16"/>
  <c r="AQ189" i="16"/>
  <c r="AQ182" i="16"/>
  <c r="AQ138" i="16"/>
  <c r="AQ139" i="16"/>
  <c r="AQ109" i="16"/>
  <c r="AQ46" i="16"/>
  <c r="AQ47" i="16"/>
  <c r="AQ100" i="16"/>
  <c r="AQ58" i="16"/>
  <c r="AQ98" i="16"/>
  <c r="AQ99" i="16"/>
  <c r="AQ103" i="16"/>
  <c r="AQ102" i="16"/>
  <c r="AQ101" i="16"/>
  <c r="AQ57" i="16"/>
  <c r="AQ55" i="16"/>
  <c r="AQ56" i="16"/>
  <c r="AQ54" i="16"/>
  <c r="AQ107" i="16"/>
  <c r="AQ105" i="16"/>
  <c r="AQ127" i="16"/>
  <c r="AQ128" i="16"/>
  <c r="AQ106" i="16"/>
  <c r="AQ108" i="16"/>
  <c r="AQ94" i="16"/>
  <c r="AQ96" i="16"/>
  <c r="AQ95" i="16"/>
  <c r="AQ97" i="16"/>
  <c r="AQ51" i="16"/>
  <c r="AQ52" i="16"/>
  <c r="AQ53" i="16"/>
  <c r="AQ44" i="16"/>
  <c r="AQ45" i="16"/>
  <c r="S59" i="1"/>
  <c r="S58" i="1"/>
  <c r="S57" i="1"/>
  <c r="S63" i="1"/>
  <c r="S61" i="1"/>
  <c r="S62" i="1"/>
  <c r="S60" i="1"/>
  <c r="S56" i="1"/>
  <c r="C72" i="16"/>
  <c r="AC72" i="16" s="1"/>
  <c r="AQ43" i="16"/>
  <c r="AQ42" i="16"/>
  <c r="AQ41" i="16"/>
  <c r="AQ50" i="16"/>
  <c r="AQ49" i="16"/>
  <c r="AR31" i="16"/>
  <c r="AR34" i="16"/>
  <c r="A59" i="1"/>
  <c r="Q59" i="1"/>
  <c r="C76" i="16"/>
  <c r="C78" i="16"/>
  <c r="A61" i="1"/>
  <c r="Q61" i="1"/>
  <c r="C75" i="16"/>
  <c r="A58" i="1"/>
  <c r="Q58" i="1"/>
  <c r="A57" i="1"/>
  <c r="Q57" i="1"/>
  <c r="C74" i="16"/>
  <c r="Q63" i="1"/>
  <c r="A63" i="1"/>
  <c r="Q62" i="1"/>
  <c r="A62" i="1"/>
  <c r="C79" i="16"/>
  <c r="C77" i="16"/>
  <c r="A60" i="1"/>
  <c r="Q60" i="1"/>
  <c r="A56" i="1"/>
  <c r="Q56" i="1"/>
  <c r="C73" i="16"/>
  <c r="A55" i="1"/>
  <c r="Q55" i="1"/>
  <c r="C80" i="16"/>
  <c r="C71" i="16"/>
  <c r="A54" i="1"/>
  <c r="Q54" i="1"/>
  <c r="H47" i="13" l="1"/>
  <c r="AW125" i="13"/>
  <c r="AY125" i="13" s="1"/>
  <c r="AZ125" i="13" s="1"/>
  <c r="BA125" i="13" s="1"/>
  <c r="AY126" i="13"/>
  <c r="AZ126" i="13" s="1"/>
  <c r="BA126" i="13" s="1"/>
  <c r="AY104" i="13"/>
  <c r="AZ104" i="13" s="1"/>
  <c r="BA104" i="13" s="1"/>
  <c r="AW70" i="13"/>
  <c r="AY71" i="13"/>
  <c r="AZ71" i="13" s="1"/>
  <c r="BA71" i="13" s="1"/>
  <c r="AY115" i="13"/>
  <c r="AZ115" i="13" s="1"/>
  <c r="BA115" i="13" s="1"/>
  <c r="AY148" i="13"/>
  <c r="AZ148" i="13" s="1"/>
  <c r="BA148" i="13" s="1"/>
  <c r="AW147" i="13"/>
  <c r="AY147" i="13" s="1"/>
  <c r="AZ147" i="13" s="1"/>
  <c r="BA147" i="13" s="1"/>
  <c r="AY159" i="13"/>
  <c r="AZ159" i="13" s="1"/>
  <c r="BA159" i="13" s="1"/>
  <c r="AW158" i="13"/>
  <c r="AY158" i="13" s="1"/>
  <c r="AZ158" i="13" s="1"/>
  <c r="BA158" i="13" s="1"/>
  <c r="AY82" i="13"/>
  <c r="AZ82" i="13" s="1"/>
  <c r="BA82" i="13" s="1"/>
  <c r="AQ93" i="16"/>
  <c r="AQ181" i="16"/>
  <c r="AQ148" i="16"/>
  <c r="AQ48" i="16"/>
  <c r="AQ170" i="16"/>
  <c r="AR188" i="16"/>
  <c r="AR185" i="16"/>
  <c r="AR183" i="16"/>
  <c r="AR156" i="16"/>
  <c r="AR175" i="16"/>
  <c r="AR155" i="16"/>
  <c r="AR154" i="16"/>
  <c r="AR152" i="16"/>
  <c r="AR171" i="16"/>
  <c r="AR151" i="16"/>
  <c r="AR149" i="16"/>
  <c r="AR158" i="16"/>
  <c r="AR150" i="16"/>
  <c r="AR172" i="16"/>
  <c r="AR157" i="16"/>
  <c r="AR177" i="16"/>
  <c r="AR184" i="16"/>
  <c r="AR187" i="16"/>
  <c r="AR176" i="16"/>
  <c r="AR174" i="16"/>
  <c r="AR189" i="16"/>
  <c r="AR182" i="16"/>
  <c r="AR186" i="16"/>
  <c r="AR153" i="16"/>
  <c r="AR191" i="16"/>
  <c r="AR179" i="16"/>
  <c r="AR180" i="16"/>
  <c r="AR178" i="16"/>
  <c r="AR190" i="16"/>
  <c r="AR173" i="16"/>
  <c r="AR139" i="16"/>
  <c r="AR138" i="16"/>
  <c r="AR109" i="16"/>
  <c r="AR47" i="16"/>
  <c r="AR46" i="16"/>
  <c r="AR103" i="16"/>
  <c r="AR102" i="16"/>
  <c r="AR101" i="16"/>
  <c r="AR58" i="16"/>
  <c r="AR100" i="16"/>
  <c r="AR57" i="16"/>
  <c r="AR98" i="16"/>
  <c r="AR99" i="16"/>
  <c r="AR54" i="16"/>
  <c r="AR55" i="16"/>
  <c r="AR56" i="16"/>
  <c r="AR127" i="16"/>
  <c r="AR107" i="16"/>
  <c r="AR105" i="16"/>
  <c r="AR128" i="16"/>
  <c r="AR108" i="16"/>
  <c r="AR106" i="16"/>
  <c r="AR94" i="16"/>
  <c r="AR96" i="16"/>
  <c r="AR95" i="16"/>
  <c r="AR97" i="16"/>
  <c r="AR51" i="16"/>
  <c r="AR52" i="16"/>
  <c r="AR53" i="16"/>
  <c r="AR45" i="16"/>
  <c r="AR44" i="16"/>
  <c r="AA72" i="16"/>
  <c r="AL72" i="16"/>
  <c r="AF72" i="16"/>
  <c r="AP72" i="16"/>
  <c r="AI72" i="16"/>
  <c r="AQ72" i="16"/>
  <c r="AG72" i="16"/>
  <c r="AK72" i="16"/>
  <c r="AO72" i="16"/>
  <c r="AE72" i="16"/>
  <c r="AB72" i="16"/>
  <c r="AM72" i="16"/>
  <c r="AJ72" i="16"/>
  <c r="AH72" i="16"/>
  <c r="H72" i="16"/>
  <c r="AR72" i="16"/>
  <c r="AD72" i="16"/>
  <c r="AN72" i="16"/>
  <c r="AR42" i="16"/>
  <c r="AR41" i="16"/>
  <c r="AR43" i="16"/>
  <c r="AR50" i="16"/>
  <c r="AR49" i="16"/>
  <c r="AN80" i="16"/>
  <c r="AF80" i="16"/>
  <c r="AM80" i="16"/>
  <c r="AE80" i="16"/>
  <c r="AL80" i="16"/>
  <c r="AD80" i="16"/>
  <c r="AK80" i="16"/>
  <c r="AC80" i="16"/>
  <c r="AR80" i="16"/>
  <c r="AJ80" i="16"/>
  <c r="AB80" i="16"/>
  <c r="AQ80" i="16"/>
  <c r="AI80" i="16"/>
  <c r="AA80" i="16"/>
  <c r="H80" i="16"/>
  <c r="AP80" i="16"/>
  <c r="AH80" i="16"/>
  <c r="AO80" i="16"/>
  <c r="AG80" i="16"/>
  <c r="AN76" i="16"/>
  <c r="AF76" i="16"/>
  <c r="AM76" i="16"/>
  <c r="AE76" i="16"/>
  <c r="H76" i="16"/>
  <c r="AL76" i="16"/>
  <c r="AD76" i="16"/>
  <c r="AK76" i="16"/>
  <c r="AC76" i="16"/>
  <c r="AR76" i="16"/>
  <c r="AJ76" i="16"/>
  <c r="AB76" i="16"/>
  <c r="AQ76" i="16"/>
  <c r="AI76" i="16"/>
  <c r="AA76" i="16"/>
  <c r="AO76" i="16"/>
  <c r="AG76" i="16"/>
  <c r="AP76" i="16"/>
  <c r="AH76" i="16"/>
  <c r="AR77" i="16"/>
  <c r="AJ77" i="16"/>
  <c r="AB77" i="16"/>
  <c r="H77" i="16"/>
  <c r="AQ77" i="16"/>
  <c r="AI77" i="16"/>
  <c r="AA77" i="16"/>
  <c r="AP77" i="16"/>
  <c r="AH77" i="16"/>
  <c r="AO77" i="16"/>
  <c r="AG77" i="16"/>
  <c r="AN77" i="16"/>
  <c r="AF77" i="16"/>
  <c r="AM77" i="16"/>
  <c r="AE77" i="16"/>
  <c r="AK77" i="16"/>
  <c r="AC77" i="16"/>
  <c r="AL77" i="16"/>
  <c r="AD77" i="16"/>
  <c r="AR75" i="16"/>
  <c r="AJ75" i="16"/>
  <c r="AB75" i="16"/>
  <c r="AQ75" i="16"/>
  <c r="AI75" i="16"/>
  <c r="AA75" i="16"/>
  <c r="AP75" i="16"/>
  <c r="AH75" i="16"/>
  <c r="H75" i="16"/>
  <c r="AO75" i="16"/>
  <c r="AG75" i="16"/>
  <c r="AN75" i="16"/>
  <c r="AF75" i="16"/>
  <c r="AM75" i="16"/>
  <c r="AE75" i="16"/>
  <c r="AK75" i="16"/>
  <c r="AC75" i="16"/>
  <c r="AL75" i="16"/>
  <c r="AD75" i="16"/>
  <c r="AR79" i="16"/>
  <c r="AJ79" i="16"/>
  <c r="AB79" i="16"/>
  <c r="AQ79" i="16"/>
  <c r="AI79" i="16"/>
  <c r="AA79" i="16"/>
  <c r="AP79" i="16"/>
  <c r="AH79" i="16"/>
  <c r="AO79" i="16"/>
  <c r="AG79" i="16"/>
  <c r="AN79" i="16"/>
  <c r="AF79" i="16"/>
  <c r="AM79" i="16"/>
  <c r="AE79" i="16"/>
  <c r="AL79" i="16"/>
  <c r="AD79" i="16"/>
  <c r="AK79" i="16"/>
  <c r="AC79" i="16"/>
  <c r="H79" i="16"/>
  <c r="AN74" i="16"/>
  <c r="AF74" i="16"/>
  <c r="AM74" i="16"/>
  <c r="AE74" i="16"/>
  <c r="AL74" i="16"/>
  <c r="AD74" i="16"/>
  <c r="AK74" i="16"/>
  <c r="AC74" i="16"/>
  <c r="H74" i="16"/>
  <c r="AR74" i="16"/>
  <c r="AJ74" i="16"/>
  <c r="AB74" i="16"/>
  <c r="AQ74" i="16"/>
  <c r="AI74" i="16"/>
  <c r="AA74" i="16"/>
  <c r="AO74" i="16"/>
  <c r="AG74" i="16"/>
  <c r="AP74" i="16"/>
  <c r="AH74" i="16"/>
  <c r="AR73" i="16"/>
  <c r="AJ73" i="16"/>
  <c r="AB73" i="16"/>
  <c r="AQ73" i="16"/>
  <c r="AI73" i="16"/>
  <c r="AA73" i="16"/>
  <c r="AP73" i="16"/>
  <c r="AH73" i="16"/>
  <c r="AO73" i="16"/>
  <c r="AG73" i="16"/>
  <c r="AN73" i="16"/>
  <c r="AF73" i="16"/>
  <c r="H73" i="16"/>
  <c r="AM73" i="16"/>
  <c r="AE73" i="16"/>
  <c r="AK73" i="16"/>
  <c r="AC73" i="16"/>
  <c r="AL73" i="16"/>
  <c r="AD73" i="16"/>
  <c r="AR71" i="16"/>
  <c r="AJ71" i="16"/>
  <c r="AB71" i="16"/>
  <c r="AQ71" i="16"/>
  <c r="AI71" i="16"/>
  <c r="AA71" i="16"/>
  <c r="AP71" i="16"/>
  <c r="AH71" i="16"/>
  <c r="AO71" i="16"/>
  <c r="AG71" i="16"/>
  <c r="AN71" i="16"/>
  <c r="AF71" i="16"/>
  <c r="AM71" i="16"/>
  <c r="AE71" i="16"/>
  <c r="AK71" i="16"/>
  <c r="AC71" i="16"/>
  <c r="AD71" i="16"/>
  <c r="H71" i="16"/>
  <c r="AL71" i="16"/>
  <c r="AN78" i="16"/>
  <c r="AF78" i="16"/>
  <c r="AM78" i="16"/>
  <c r="AE78" i="16"/>
  <c r="AL78" i="16"/>
  <c r="AD78" i="16"/>
  <c r="AK78" i="16"/>
  <c r="AC78" i="16"/>
  <c r="AR78" i="16"/>
  <c r="AJ78" i="16"/>
  <c r="AB78" i="16"/>
  <c r="AQ78" i="16"/>
  <c r="AI78" i="16"/>
  <c r="AA78" i="16"/>
  <c r="AO78" i="16"/>
  <c r="AG78" i="16"/>
  <c r="H78" i="16"/>
  <c r="AH78" i="16"/>
  <c r="AP78" i="16"/>
  <c r="AS31" i="16"/>
  <c r="AS34" i="16"/>
  <c r="AM61" i="1" l="1"/>
  <c r="AN61" i="1" s="1"/>
  <c r="P78" i="16"/>
  <c r="O78" i="16"/>
  <c r="AM57" i="1"/>
  <c r="AN57" i="1" s="1"/>
  <c r="P74" i="16"/>
  <c r="O74" i="16"/>
  <c r="AM59" i="1"/>
  <c r="AN59" i="1" s="1"/>
  <c r="P76" i="16"/>
  <c r="O76" i="16"/>
  <c r="X72" i="16"/>
  <c r="Q72" i="16"/>
  <c r="R72" i="16"/>
  <c r="V72" i="16"/>
  <c r="W72" i="16"/>
  <c r="S72" i="16"/>
  <c r="U72" i="16"/>
  <c r="T72" i="16"/>
  <c r="U71" i="16"/>
  <c r="T71" i="16"/>
  <c r="Q71" i="16"/>
  <c r="W71" i="16"/>
  <c r="X71" i="16"/>
  <c r="V71" i="16"/>
  <c r="S71" i="16"/>
  <c r="R71" i="16"/>
  <c r="AM56" i="1"/>
  <c r="AN56" i="1" s="1"/>
  <c r="O73" i="16"/>
  <c r="P73" i="16"/>
  <c r="AM62" i="1"/>
  <c r="AN62" i="1" s="1"/>
  <c r="P79" i="16"/>
  <c r="O79" i="16"/>
  <c r="AM63" i="1"/>
  <c r="AN63" i="1" s="1"/>
  <c r="O80" i="16"/>
  <c r="P80" i="16"/>
  <c r="AM60" i="1"/>
  <c r="AN60" i="1" s="1"/>
  <c r="P77" i="16"/>
  <c r="O77" i="16"/>
  <c r="AM58" i="1"/>
  <c r="AN58" i="1" s="1"/>
  <c r="P75" i="16"/>
  <c r="O75" i="16"/>
  <c r="P72" i="16"/>
  <c r="AM55" i="1"/>
  <c r="AN55" i="1" s="1"/>
  <c r="P71" i="16"/>
  <c r="AM54" i="1"/>
  <c r="AO70" i="16"/>
  <c r="AL70" i="16"/>
  <c r="AD70" i="16"/>
  <c r="AR70" i="16"/>
  <c r="AC70" i="16"/>
  <c r="AH70" i="16"/>
  <c r="AR181" i="16"/>
  <c r="AK70" i="16"/>
  <c r="AP70" i="16"/>
  <c r="AE70" i="16"/>
  <c r="AA70" i="16"/>
  <c r="AM70" i="16"/>
  <c r="AI70" i="16"/>
  <c r="AF70" i="16"/>
  <c r="AQ70" i="16"/>
  <c r="AR93" i="16"/>
  <c r="AR148" i="16"/>
  <c r="AN70" i="16"/>
  <c r="AB70" i="16"/>
  <c r="AR48" i="16"/>
  <c r="O72" i="16"/>
  <c r="O71" i="16"/>
  <c r="AG70" i="16"/>
  <c r="AJ70" i="16"/>
  <c r="AR170" i="16"/>
  <c r="X73" i="16"/>
  <c r="W73" i="16"/>
  <c r="V73" i="16"/>
  <c r="U73" i="16"/>
  <c r="T73" i="16"/>
  <c r="S73" i="16"/>
  <c r="R73" i="16"/>
  <c r="Q73" i="16"/>
  <c r="T79" i="16"/>
  <c r="S79" i="16"/>
  <c r="Q79" i="16"/>
  <c r="R79" i="16"/>
  <c r="X79" i="16"/>
  <c r="W79" i="16"/>
  <c r="V79" i="16"/>
  <c r="U79" i="16"/>
  <c r="R80" i="16"/>
  <c r="Q80" i="16"/>
  <c r="X80" i="16"/>
  <c r="V80" i="16"/>
  <c r="U80" i="16"/>
  <c r="W80" i="16"/>
  <c r="T80" i="16"/>
  <c r="S80" i="16"/>
  <c r="T75" i="16"/>
  <c r="S75" i="16"/>
  <c r="R75" i="16"/>
  <c r="X75" i="16"/>
  <c r="W75" i="16"/>
  <c r="V75" i="16"/>
  <c r="U75" i="16"/>
  <c r="Q75" i="16"/>
  <c r="X77" i="16"/>
  <c r="W77" i="16"/>
  <c r="V77" i="16"/>
  <c r="T77" i="16"/>
  <c r="S77" i="16"/>
  <c r="R77" i="16"/>
  <c r="U77" i="16"/>
  <c r="Q77" i="16"/>
  <c r="V78" i="16"/>
  <c r="U78" i="16"/>
  <c r="T78" i="16"/>
  <c r="S78" i="16"/>
  <c r="R78" i="16"/>
  <c r="Q78" i="16"/>
  <c r="X78" i="16"/>
  <c r="W78" i="16"/>
  <c r="V74" i="16"/>
  <c r="U74" i="16"/>
  <c r="S74" i="16"/>
  <c r="T74" i="16"/>
  <c r="R74" i="16"/>
  <c r="Q74" i="16"/>
  <c r="X74" i="16"/>
  <c r="W74" i="16"/>
  <c r="R76" i="16"/>
  <c r="Q76" i="16"/>
  <c r="X76" i="16"/>
  <c r="V76" i="16"/>
  <c r="U76" i="16"/>
  <c r="T76" i="16"/>
  <c r="S76" i="16"/>
  <c r="W76" i="16"/>
  <c r="H70" i="16"/>
  <c r="AS190" i="16"/>
  <c r="AS186" i="16"/>
  <c r="AS189" i="16"/>
  <c r="AS182" i="16"/>
  <c r="AS185" i="16"/>
  <c r="AS151" i="16"/>
  <c r="AS180" i="16"/>
  <c r="AS155" i="16"/>
  <c r="AS154" i="16"/>
  <c r="AS152" i="16"/>
  <c r="AS149" i="16"/>
  <c r="AS158" i="16"/>
  <c r="AS171" i="16"/>
  <c r="AS153" i="16"/>
  <c r="AS176" i="16"/>
  <c r="AS150" i="16"/>
  <c r="AS177" i="16"/>
  <c r="AS156" i="16"/>
  <c r="AS172" i="16"/>
  <c r="AS174" i="16"/>
  <c r="AS178" i="16"/>
  <c r="AS157" i="16"/>
  <c r="AS175" i="16"/>
  <c r="AS184" i="16"/>
  <c r="AS187" i="16"/>
  <c r="AS179" i="16"/>
  <c r="AS191" i="16"/>
  <c r="AS173" i="16"/>
  <c r="AS188" i="16"/>
  <c r="AS183" i="16"/>
  <c r="AS78" i="16"/>
  <c r="AS138" i="16"/>
  <c r="AS139" i="16"/>
  <c r="AS79" i="16"/>
  <c r="AS109" i="16"/>
  <c r="AS47" i="16"/>
  <c r="AS46" i="16"/>
  <c r="AS99" i="16"/>
  <c r="AS58" i="16"/>
  <c r="AS102" i="16"/>
  <c r="AS103" i="16"/>
  <c r="AS101" i="16"/>
  <c r="AS100" i="16"/>
  <c r="AS57" i="16"/>
  <c r="AS98" i="16"/>
  <c r="AS54" i="16"/>
  <c r="AS56" i="16"/>
  <c r="AS55" i="16"/>
  <c r="AS77" i="16"/>
  <c r="AS80" i="16"/>
  <c r="AS73" i="16"/>
  <c r="AS76" i="16"/>
  <c r="AS75" i="16"/>
  <c r="AS72" i="16"/>
  <c r="AS74" i="16"/>
  <c r="AS127" i="16"/>
  <c r="AS106" i="16"/>
  <c r="AS107" i="16"/>
  <c r="AS128" i="16"/>
  <c r="AS105" i="16"/>
  <c r="AS108" i="16"/>
  <c r="AS95" i="16"/>
  <c r="AS97" i="16"/>
  <c r="AS94" i="16"/>
  <c r="AS96" i="16"/>
  <c r="AS51" i="16"/>
  <c r="AS53" i="16"/>
  <c r="AS52" i="16"/>
  <c r="AS45" i="16"/>
  <c r="AS44" i="16"/>
  <c r="AS71" i="16"/>
  <c r="AS41" i="16"/>
  <c r="AS43" i="16"/>
  <c r="AS42" i="16"/>
  <c r="AS49" i="16"/>
  <c r="AS50" i="16"/>
  <c r="AT31" i="16"/>
  <c r="AT34" i="16"/>
  <c r="BA56" i="1" l="1"/>
  <c r="BT56" i="1" s="1"/>
  <c r="BA60" i="1"/>
  <c r="BA61" i="1"/>
  <c r="BB61" i="1" s="1"/>
  <c r="BE56" i="1"/>
  <c r="BF56" i="1" s="1"/>
  <c r="BA58" i="1"/>
  <c r="BT58" i="1" s="1"/>
  <c r="BA62" i="1"/>
  <c r="BT62" i="1" s="1"/>
  <c r="BA63" i="1"/>
  <c r="BT63" i="1" s="1"/>
  <c r="BA59" i="1"/>
  <c r="BT59" i="1" s="1"/>
  <c r="BA57" i="1"/>
  <c r="BT57" i="1" s="1"/>
  <c r="BB60" i="1"/>
  <c r="BB56" i="1"/>
  <c r="AM53" i="1"/>
  <c r="BA54" i="1"/>
  <c r="BT54" i="1" s="1"/>
  <c r="BA55" i="1"/>
  <c r="BT55" i="1" s="1"/>
  <c r="Y71" i="16"/>
  <c r="Y72" i="16"/>
  <c r="Y77" i="16"/>
  <c r="Y73" i="16"/>
  <c r="AS48" i="16"/>
  <c r="Y79" i="16"/>
  <c r="Y75" i="16"/>
  <c r="Y76" i="16"/>
  <c r="Y80" i="16"/>
  <c r="Y74" i="16"/>
  <c r="Y78" i="16"/>
  <c r="AS148" i="16"/>
  <c r="AS181" i="16"/>
  <c r="O70" i="16"/>
  <c r="AS93" i="16"/>
  <c r="AS70" i="16"/>
  <c r="AS170" i="16"/>
  <c r="AT185" i="16"/>
  <c r="AT188" i="16"/>
  <c r="AT190" i="16"/>
  <c r="AT186" i="16"/>
  <c r="AT179" i="16"/>
  <c r="AT156" i="16"/>
  <c r="AT157" i="16"/>
  <c r="AT153" i="16"/>
  <c r="AT149" i="16"/>
  <c r="AT152" i="16"/>
  <c r="AT177" i="16"/>
  <c r="AT158" i="16"/>
  <c r="AT151" i="16"/>
  <c r="AT171" i="16"/>
  <c r="AT174" i="16"/>
  <c r="AT176" i="16"/>
  <c r="AT150" i="16"/>
  <c r="AT175" i="16"/>
  <c r="AT172" i="16"/>
  <c r="AT184" i="16"/>
  <c r="AT187" i="16"/>
  <c r="AT178" i="16"/>
  <c r="AT173" i="16"/>
  <c r="AT182" i="16"/>
  <c r="AT154" i="16"/>
  <c r="AT189" i="16"/>
  <c r="AT183" i="16"/>
  <c r="AT180" i="16"/>
  <c r="AT191" i="16"/>
  <c r="AT155" i="16"/>
  <c r="P70" i="16"/>
  <c r="S70" i="16"/>
  <c r="R70" i="16"/>
  <c r="X70" i="16"/>
  <c r="T70" i="16"/>
  <c r="U70" i="16"/>
  <c r="V70" i="16"/>
  <c r="Q70" i="16"/>
  <c r="W70" i="16"/>
  <c r="AT138" i="16"/>
  <c r="AT139" i="16"/>
  <c r="AT109" i="16"/>
  <c r="AT46" i="16"/>
  <c r="AT47" i="16"/>
  <c r="AT102" i="16"/>
  <c r="AT58" i="16"/>
  <c r="AT57" i="16"/>
  <c r="AT99" i="16"/>
  <c r="AT100" i="16"/>
  <c r="AT98" i="16"/>
  <c r="AT103" i="16"/>
  <c r="AT101" i="16"/>
  <c r="AT55" i="16"/>
  <c r="AT56" i="16"/>
  <c r="AT54" i="16"/>
  <c r="AT80" i="16"/>
  <c r="AT79" i="16"/>
  <c r="AT78" i="16"/>
  <c r="AT72" i="16"/>
  <c r="AT77" i="16"/>
  <c r="AT73" i="16"/>
  <c r="AT76" i="16"/>
  <c r="AT74" i="16"/>
  <c r="AT75" i="16"/>
  <c r="AT105" i="16"/>
  <c r="AT108" i="16"/>
  <c r="AT128" i="16"/>
  <c r="AT106" i="16"/>
  <c r="AT107" i="16"/>
  <c r="AT127" i="16"/>
  <c r="AT96" i="16"/>
  <c r="AT94" i="16"/>
  <c r="AT95" i="16"/>
  <c r="AT97" i="16"/>
  <c r="AT51" i="16"/>
  <c r="AT52" i="16"/>
  <c r="AT53" i="16"/>
  <c r="AT44" i="16"/>
  <c r="AT45" i="16"/>
  <c r="AT71" i="16"/>
  <c r="AT41" i="16"/>
  <c r="AT43" i="16"/>
  <c r="AT42" i="16"/>
  <c r="AT49" i="16"/>
  <c r="AT50" i="16"/>
  <c r="AU31" i="16"/>
  <c r="AU34" i="16"/>
  <c r="B43" i="1"/>
  <c r="BE61" i="1" l="1"/>
  <c r="BF61" i="1" s="1"/>
  <c r="BT61" i="1"/>
  <c r="BE60" i="1"/>
  <c r="BF60" i="1" s="1"/>
  <c r="BT60" i="1"/>
  <c r="I55" i="13"/>
  <c r="BE57" i="1"/>
  <c r="BF57" i="1" s="1"/>
  <c r="J73" i="16"/>
  <c r="I73" i="16"/>
  <c r="BE59" i="1"/>
  <c r="BF59" i="1" s="1"/>
  <c r="I50" i="13"/>
  <c r="BE63" i="1"/>
  <c r="BF63" i="1" s="1"/>
  <c r="I80" i="16"/>
  <c r="BE55" i="1"/>
  <c r="BF55" i="1" s="1"/>
  <c r="BE62" i="1"/>
  <c r="BF62" i="1" s="1"/>
  <c r="J77" i="16"/>
  <c r="I77" i="16"/>
  <c r="BE58" i="1"/>
  <c r="BF58" i="1" s="1"/>
  <c r="I54" i="13"/>
  <c r="I78" i="16"/>
  <c r="J78" i="16"/>
  <c r="BB63" i="1"/>
  <c r="BB58" i="1"/>
  <c r="BB62" i="1"/>
  <c r="BB57" i="1"/>
  <c r="BB59" i="1"/>
  <c r="BA53" i="1"/>
  <c r="BT53" i="1" s="1"/>
  <c r="BB55" i="1"/>
  <c r="BB54" i="1"/>
  <c r="Y70" i="16"/>
  <c r="AT170" i="16"/>
  <c r="AT48" i="16"/>
  <c r="AT70" i="16"/>
  <c r="AT93" i="16"/>
  <c r="AT181" i="16"/>
  <c r="AT148" i="16"/>
  <c r="AU185" i="16"/>
  <c r="AU188" i="16"/>
  <c r="AU190" i="16"/>
  <c r="AU182" i="16"/>
  <c r="AU156" i="16"/>
  <c r="AU151" i="16"/>
  <c r="AU152" i="16"/>
  <c r="AU180" i="16"/>
  <c r="AU153" i="16"/>
  <c r="AU149" i="16"/>
  <c r="AU155" i="16"/>
  <c r="AU150" i="16"/>
  <c r="AU178" i="16"/>
  <c r="AU179" i="16"/>
  <c r="AU177" i="16"/>
  <c r="AU172" i="16"/>
  <c r="AU154" i="16"/>
  <c r="AU174" i="16"/>
  <c r="AU187" i="16"/>
  <c r="AU158" i="16"/>
  <c r="AU157" i="16"/>
  <c r="AU171" i="16"/>
  <c r="AU175" i="16"/>
  <c r="AU184" i="16"/>
  <c r="AU189" i="16"/>
  <c r="AU191" i="16"/>
  <c r="AU176" i="16"/>
  <c r="AU173" i="16"/>
  <c r="AU183" i="16"/>
  <c r="AU186" i="16"/>
  <c r="AU139" i="16"/>
  <c r="AU138" i="16"/>
  <c r="AU109" i="16"/>
  <c r="AU46" i="16"/>
  <c r="AU47" i="16"/>
  <c r="AU100" i="16"/>
  <c r="AU98" i="16"/>
  <c r="AU103" i="16"/>
  <c r="AU101" i="16"/>
  <c r="AU58" i="16"/>
  <c r="AU57" i="16"/>
  <c r="AU99" i="16"/>
  <c r="AU102" i="16"/>
  <c r="AU54" i="16"/>
  <c r="AU56" i="16"/>
  <c r="AU55" i="16"/>
  <c r="AU76" i="16"/>
  <c r="AU77" i="16"/>
  <c r="AU72" i="16"/>
  <c r="AU80" i="16"/>
  <c r="AU79" i="16"/>
  <c r="AU78" i="16"/>
  <c r="AU75" i="16"/>
  <c r="AU74" i="16"/>
  <c r="AU73" i="16"/>
  <c r="AU127" i="16"/>
  <c r="AU128" i="16"/>
  <c r="AU105" i="16"/>
  <c r="AU107" i="16"/>
  <c r="AU106" i="16"/>
  <c r="AU108" i="16"/>
  <c r="AU95" i="16"/>
  <c r="AU97" i="16"/>
  <c r="AU94" i="16"/>
  <c r="AU96" i="16"/>
  <c r="AU51" i="16"/>
  <c r="AU52" i="16"/>
  <c r="AU53" i="16"/>
  <c r="AU45" i="16"/>
  <c r="AU44" i="16"/>
  <c r="AU71" i="16"/>
  <c r="AU41" i="16"/>
  <c r="AU43" i="16"/>
  <c r="AU42" i="16"/>
  <c r="AU50" i="16"/>
  <c r="AU49" i="16"/>
  <c r="AV34" i="16"/>
  <c r="AV31" i="16"/>
  <c r="C169" i="13"/>
  <c r="C58" i="13"/>
  <c r="J79" i="16" l="1"/>
  <c r="I79" i="16"/>
  <c r="I57" i="13"/>
  <c r="AW54" i="13"/>
  <c r="AY54" i="13" s="1"/>
  <c r="AZ54" i="13" s="1"/>
  <c r="BA54" i="13" s="1"/>
  <c r="I52" i="13"/>
  <c r="I56" i="13"/>
  <c r="I51" i="13"/>
  <c r="I75" i="16"/>
  <c r="J75" i="16"/>
  <c r="I74" i="16"/>
  <c r="J74" i="16"/>
  <c r="J72" i="16"/>
  <c r="I72" i="16"/>
  <c r="AW50" i="13"/>
  <c r="AY50" i="13" s="1"/>
  <c r="AZ50" i="13" s="1"/>
  <c r="BA50" i="13" s="1"/>
  <c r="I49" i="13"/>
  <c r="I76" i="16"/>
  <c r="J76" i="16"/>
  <c r="I53" i="13"/>
  <c r="AW55" i="13"/>
  <c r="AY55" i="13" s="1"/>
  <c r="AZ55" i="13" s="1"/>
  <c r="BA55" i="13" s="1"/>
  <c r="AN37" i="1"/>
  <c r="BE37" i="1"/>
  <c r="BF37" i="1" s="1"/>
  <c r="AN38" i="1"/>
  <c r="BE38" i="1"/>
  <c r="BF38" i="1" s="1"/>
  <c r="BB53" i="1"/>
  <c r="O54" i="1"/>
  <c r="AU93" i="16"/>
  <c r="AU70" i="16"/>
  <c r="AU170" i="16"/>
  <c r="AU181" i="16"/>
  <c r="AU48" i="16"/>
  <c r="AU148" i="16"/>
  <c r="AV190" i="16"/>
  <c r="AV186" i="16"/>
  <c r="AV185" i="16"/>
  <c r="AV151" i="16"/>
  <c r="AV172" i="16"/>
  <c r="AV154" i="16"/>
  <c r="AV189" i="16"/>
  <c r="AV182" i="16"/>
  <c r="AV149" i="16"/>
  <c r="AV157" i="16"/>
  <c r="AV173" i="16"/>
  <c r="AV177" i="16"/>
  <c r="AV175" i="16"/>
  <c r="AV174" i="16"/>
  <c r="AV171" i="16"/>
  <c r="AV176" i="16"/>
  <c r="AV178" i="16"/>
  <c r="AV184" i="16"/>
  <c r="AV152" i="16"/>
  <c r="AV158" i="16"/>
  <c r="AV156" i="16"/>
  <c r="AV150" i="16"/>
  <c r="AV153" i="16"/>
  <c r="AV183" i="16"/>
  <c r="AV191" i="16"/>
  <c r="AV155" i="16"/>
  <c r="AV180" i="16"/>
  <c r="AV187" i="16"/>
  <c r="AV179" i="16"/>
  <c r="AV188" i="16"/>
  <c r="AV138" i="16"/>
  <c r="AV139" i="16"/>
  <c r="AV109" i="16"/>
  <c r="AV46" i="16"/>
  <c r="AV47" i="16"/>
  <c r="AV58" i="16"/>
  <c r="AV57" i="16"/>
  <c r="AV99" i="16"/>
  <c r="AV102" i="16"/>
  <c r="AV100" i="16"/>
  <c r="AV98" i="16"/>
  <c r="AV103" i="16"/>
  <c r="AV101" i="16"/>
  <c r="AV56" i="16"/>
  <c r="AV55" i="16"/>
  <c r="AV54" i="16"/>
  <c r="AV79" i="16"/>
  <c r="AV78" i="16"/>
  <c r="AV75" i="16"/>
  <c r="AV72" i="16"/>
  <c r="AV73" i="16"/>
  <c r="AV74" i="16"/>
  <c r="AV76" i="16"/>
  <c r="AV77" i="16"/>
  <c r="AV80" i="16"/>
  <c r="AV127" i="16"/>
  <c r="AV107" i="16"/>
  <c r="AV108" i="16"/>
  <c r="AV105" i="16"/>
  <c r="AV128" i="16"/>
  <c r="AV106" i="16"/>
  <c r="AV95" i="16"/>
  <c r="AV97" i="16"/>
  <c r="AV94" i="16"/>
  <c r="AV96" i="16"/>
  <c r="AV52" i="16"/>
  <c r="AV51" i="16"/>
  <c r="AV53" i="16"/>
  <c r="AV45" i="16"/>
  <c r="AV44" i="16"/>
  <c r="AV71" i="16"/>
  <c r="AV43" i="16"/>
  <c r="AV42" i="16"/>
  <c r="AV41" i="16"/>
  <c r="AV49" i="16"/>
  <c r="AV50" i="16"/>
  <c r="AW34" i="16"/>
  <c r="AW31" i="16"/>
  <c r="O38" i="1"/>
  <c r="O37" i="1"/>
  <c r="N53" i="1"/>
  <c r="AN53" i="1" s="1"/>
  <c r="H34" i="16"/>
  <c r="F34" i="16"/>
  <c r="AW52" i="13" l="1"/>
  <c r="AY52" i="13" s="1"/>
  <c r="AZ52" i="13" s="1"/>
  <c r="BA52" i="13" s="1"/>
  <c r="AW53" i="13"/>
  <c r="AY53" i="13" s="1"/>
  <c r="AZ53" i="13" s="1"/>
  <c r="BA53" i="13" s="1"/>
  <c r="AW56" i="13"/>
  <c r="AY56" i="13" s="1"/>
  <c r="AZ56" i="13" s="1"/>
  <c r="BA56" i="13" s="1"/>
  <c r="AW57" i="13"/>
  <c r="AY57" i="13" s="1"/>
  <c r="AZ57" i="13" s="1"/>
  <c r="BA57" i="13" s="1"/>
  <c r="AW49" i="13"/>
  <c r="AY49" i="13" s="1"/>
  <c r="AZ49" i="13" s="1"/>
  <c r="BA49" i="13" s="1"/>
  <c r="AW51" i="13"/>
  <c r="AY51" i="13" s="1"/>
  <c r="AZ51" i="13" s="1"/>
  <c r="BA51" i="13" s="1"/>
  <c r="J55" i="16"/>
  <c r="I55" i="16"/>
  <c r="J54" i="16"/>
  <c r="I54" i="16"/>
  <c r="AN32" i="1"/>
  <c r="BE32" i="1"/>
  <c r="BF32" i="1" s="1"/>
  <c r="AN36" i="1"/>
  <c r="BE36" i="1"/>
  <c r="BF36" i="1" s="1"/>
  <c r="AN35" i="1"/>
  <c r="BE35" i="1"/>
  <c r="BF35" i="1" s="1"/>
  <c r="AN33" i="1"/>
  <c r="BE33" i="1"/>
  <c r="BF33" i="1" s="1"/>
  <c r="AN34" i="1"/>
  <c r="BE34" i="1"/>
  <c r="BF34" i="1" s="1"/>
  <c r="AN54" i="1"/>
  <c r="BE54" i="1"/>
  <c r="BF54" i="1" s="1"/>
  <c r="I50" i="16"/>
  <c r="I49" i="16"/>
  <c r="I52" i="16"/>
  <c r="O33" i="1"/>
  <c r="I31" i="13"/>
  <c r="N31" i="1"/>
  <c r="AN31" i="1" s="1"/>
  <c r="I32" i="13"/>
  <c r="AV181" i="16"/>
  <c r="AV93" i="16"/>
  <c r="AV170" i="16"/>
  <c r="AV48" i="16"/>
  <c r="AV70" i="16"/>
  <c r="AV148" i="16"/>
  <c r="AW188" i="16"/>
  <c r="AW191" i="16"/>
  <c r="AW183" i="16"/>
  <c r="AW172" i="16"/>
  <c r="AW156" i="16"/>
  <c r="AW177" i="16"/>
  <c r="AW173" i="16"/>
  <c r="AW149" i="16"/>
  <c r="AW153" i="16"/>
  <c r="AW150" i="16"/>
  <c r="AW176" i="16"/>
  <c r="AW174" i="16"/>
  <c r="AW154" i="16"/>
  <c r="AW152" i="16"/>
  <c r="AW158" i="16"/>
  <c r="AW157" i="16"/>
  <c r="AW151" i="16"/>
  <c r="AW175" i="16"/>
  <c r="AW178" i="16"/>
  <c r="AW184" i="16"/>
  <c r="AW180" i="16"/>
  <c r="AW155" i="16"/>
  <c r="AW186" i="16"/>
  <c r="AW171" i="16"/>
  <c r="AW187" i="16"/>
  <c r="AW179" i="16"/>
  <c r="AW182" i="16"/>
  <c r="AW190" i="16"/>
  <c r="AW185" i="16"/>
  <c r="AW189" i="16"/>
  <c r="AW139" i="16"/>
  <c r="AW138" i="16"/>
  <c r="AW109" i="16"/>
  <c r="AW47" i="16"/>
  <c r="AW46" i="16"/>
  <c r="AW100" i="16"/>
  <c r="AW57" i="16"/>
  <c r="AW98" i="16"/>
  <c r="AW103" i="16"/>
  <c r="AW101" i="16"/>
  <c r="AW58" i="16"/>
  <c r="AW99" i="16"/>
  <c r="AW102" i="16"/>
  <c r="AW54" i="16"/>
  <c r="AW55" i="16"/>
  <c r="AW56" i="16"/>
  <c r="AW80" i="16"/>
  <c r="AW77" i="16"/>
  <c r="AW74" i="16"/>
  <c r="AW76" i="16"/>
  <c r="AW72" i="16"/>
  <c r="AW79" i="16"/>
  <c r="AW75" i="16"/>
  <c r="AW78" i="16"/>
  <c r="AW73" i="16"/>
  <c r="O36" i="1"/>
  <c r="O32" i="1"/>
  <c r="AW108" i="16"/>
  <c r="AW128" i="16"/>
  <c r="AW127" i="16"/>
  <c r="AW105" i="16"/>
  <c r="AW106" i="16"/>
  <c r="AW107" i="16"/>
  <c r="AW95" i="16"/>
  <c r="AW97" i="16"/>
  <c r="AW94" i="16"/>
  <c r="AW96" i="16"/>
  <c r="O34" i="1"/>
  <c r="O35" i="1"/>
  <c r="AW51" i="16"/>
  <c r="AW53" i="16"/>
  <c r="AW52" i="16"/>
  <c r="AW45" i="16"/>
  <c r="AW44" i="16"/>
  <c r="AW71" i="16"/>
  <c r="AW41" i="16"/>
  <c r="AW43" i="16"/>
  <c r="AW42" i="16"/>
  <c r="AW50" i="16"/>
  <c r="AW49" i="16"/>
  <c r="AX34" i="16"/>
  <c r="AX31" i="16"/>
  <c r="O53" i="1"/>
  <c r="F70" i="16" l="1"/>
  <c r="G70" i="16" s="1"/>
  <c r="I71" i="16"/>
  <c r="J53" i="16"/>
  <c r="I53" i="16"/>
  <c r="J52" i="16"/>
  <c r="J51" i="16"/>
  <c r="I51" i="16"/>
  <c r="I48" i="13"/>
  <c r="Z47" i="13"/>
  <c r="AI47" i="13"/>
  <c r="AJ47" i="13"/>
  <c r="AM47" i="13"/>
  <c r="W47" i="13"/>
  <c r="AA47" i="13"/>
  <c r="AB47" i="13"/>
  <c r="AF47" i="13"/>
  <c r="AS47" i="13"/>
  <c r="AC47" i="13"/>
  <c r="AN47" i="13"/>
  <c r="AT47" i="13"/>
  <c r="AP47" i="13"/>
  <c r="V47" i="13"/>
  <c r="AD47" i="13"/>
  <c r="AG47" i="13"/>
  <c r="AV47" i="13"/>
  <c r="Y47" i="13"/>
  <c r="AL47" i="13"/>
  <c r="X47" i="13"/>
  <c r="AO47" i="13"/>
  <c r="AU47" i="13"/>
  <c r="AR47" i="13"/>
  <c r="AE47" i="13"/>
  <c r="AH47" i="13"/>
  <c r="AK47" i="13"/>
  <c r="AQ47" i="13"/>
  <c r="F48" i="16"/>
  <c r="G48" i="16" s="1"/>
  <c r="R47" i="13"/>
  <c r="F47" i="13"/>
  <c r="G47" i="13" s="1"/>
  <c r="Q47" i="13"/>
  <c r="T47" i="13"/>
  <c r="S47" i="13"/>
  <c r="N47" i="13"/>
  <c r="M47" i="13"/>
  <c r="U47" i="13"/>
  <c r="P47" i="13"/>
  <c r="O47" i="13"/>
  <c r="BE31" i="1"/>
  <c r="BF31" i="1" s="1"/>
  <c r="F25" i="13"/>
  <c r="G25" i="13" s="1"/>
  <c r="I26" i="13"/>
  <c r="I28" i="13"/>
  <c r="I30" i="13"/>
  <c r="AW32" i="13"/>
  <c r="AY32" i="13" s="1"/>
  <c r="AZ32" i="13" s="1"/>
  <c r="BA32" i="13" s="1"/>
  <c r="I29" i="13"/>
  <c r="I27" i="13"/>
  <c r="AW31" i="13"/>
  <c r="AY31" i="13" s="1"/>
  <c r="AZ31" i="13" s="1"/>
  <c r="BA31" i="13" s="1"/>
  <c r="AW181" i="16"/>
  <c r="AW148" i="16"/>
  <c r="AW48" i="16"/>
  <c r="AW170" i="16"/>
  <c r="AW70" i="16"/>
  <c r="AW93" i="16"/>
  <c r="AX186" i="16"/>
  <c r="AX190" i="16"/>
  <c r="AX185" i="16"/>
  <c r="AX154" i="16"/>
  <c r="AX183" i="16"/>
  <c r="AX188" i="16"/>
  <c r="AX155" i="16"/>
  <c r="AX175" i="16"/>
  <c r="AX151" i="16"/>
  <c r="AX149" i="16"/>
  <c r="AX150" i="16"/>
  <c r="AX177" i="16"/>
  <c r="AX171" i="16"/>
  <c r="AX156" i="16"/>
  <c r="AX178" i="16"/>
  <c r="AX172" i="16"/>
  <c r="AX157" i="16"/>
  <c r="AX174" i="16"/>
  <c r="AX152" i="16"/>
  <c r="AX176" i="16"/>
  <c r="AX153" i="16"/>
  <c r="AX158" i="16"/>
  <c r="AX180" i="16"/>
  <c r="AX187" i="16"/>
  <c r="AX184" i="16"/>
  <c r="AX182" i="16"/>
  <c r="AX173" i="16"/>
  <c r="AX189" i="16"/>
  <c r="AX191" i="16"/>
  <c r="AX179" i="16"/>
  <c r="O31" i="1"/>
  <c r="AX139" i="16"/>
  <c r="AX138" i="16"/>
  <c r="AX109" i="16"/>
  <c r="AX46" i="16"/>
  <c r="AX47" i="16"/>
  <c r="AX58" i="16"/>
  <c r="AX57" i="16"/>
  <c r="AX99" i="16"/>
  <c r="AX102" i="16"/>
  <c r="AX100" i="16"/>
  <c r="AX103" i="16"/>
  <c r="AX98" i="16"/>
  <c r="AX101" i="16"/>
  <c r="AX56" i="16"/>
  <c r="AX54" i="16"/>
  <c r="AX55" i="16"/>
  <c r="AX75" i="16"/>
  <c r="AX79" i="16"/>
  <c r="AX73" i="16"/>
  <c r="AX78" i="16"/>
  <c r="AX74" i="16"/>
  <c r="AX72" i="16"/>
  <c r="AX80" i="16"/>
  <c r="AX77" i="16"/>
  <c r="AX76" i="16"/>
  <c r="AX127" i="16"/>
  <c r="AX128" i="16"/>
  <c r="AX108" i="16"/>
  <c r="AX107" i="16"/>
  <c r="AX106" i="16"/>
  <c r="AX105" i="16"/>
  <c r="AX95" i="16"/>
  <c r="AX97" i="16"/>
  <c r="AX94" i="16"/>
  <c r="AX96" i="16"/>
  <c r="AX51" i="16"/>
  <c r="AX52" i="16"/>
  <c r="AX53" i="16"/>
  <c r="AX45" i="16"/>
  <c r="AX44" i="16"/>
  <c r="AX71" i="16"/>
  <c r="AX43" i="16"/>
  <c r="AX41" i="16"/>
  <c r="AX42" i="16"/>
  <c r="AX49" i="16"/>
  <c r="AX50" i="16"/>
  <c r="AY31" i="16"/>
  <c r="AY34" i="16"/>
  <c r="H239" i="16"/>
  <c r="I70" i="16" l="1"/>
  <c r="I48" i="16"/>
  <c r="I47" i="13"/>
  <c r="AJ25" i="13"/>
  <c r="AC25" i="13"/>
  <c r="AP25" i="13"/>
  <c r="AD25" i="13"/>
  <c r="AH25" i="13"/>
  <c r="AT25" i="13"/>
  <c r="V25" i="13"/>
  <c r="AK25" i="13"/>
  <c r="AU25" i="13"/>
  <c r="W25" i="13"/>
  <c r="AI25" i="13"/>
  <c r="AL25" i="13"/>
  <c r="AG25" i="13"/>
  <c r="AF25" i="13"/>
  <c r="AE25" i="13"/>
  <c r="AQ25" i="13"/>
  <c r="X25" i="13"/>
  <c r="AB25" i="13"/>
  <c r="AS25" i="13"/>
  <c r="AA25" i="13"/>
  <c r="Y25" i="13"/>
  <c r="Z25" i="13"/>
  <c r="AN25" i="13"/>
  <c r="AV25" i="13"/>
  <c r="AM25" i="13"/>
  <c r="AR25" i="13"/>
  <c r="AO25" i="13"/>
  <c r="J47" i="13"/>
  <c r="AW48" i="13"/>
  <c r="AY48" i="13" s="1"/>
  <c r="AZ48" i="13" s="1"/>
  <c r="BA48" i="13" s="1"/>
  <c r="BE53" i="1"/>
  <c r="BF53" i="1" s="1"/>
  <c r="R25" i="13"/>
  <c r="AW29" i="13"/>
  <c r="AY29" i="13" s="1"/>
  <c r="AZ29" i="13" s="1"/>
  <c r="BA29" i="13" s="1"/>
  <c r="N25" i="13"/>
  <c r="P25" i="13"/>
  <c r="AW26" i="13"/>
  <c r="M25" i="13"/>
  <c r="O25" i="13"/>
  <c r="AW27" i="13"/>
  <c r="AY27" i="13" s="1"/>
  <c r="AZ27" i="13" s="1"/>
  <c r="BA27" i="13" s="1"/>
  <c r="AW28" i="13"/>
  <c r="AY28" i="13" s="1"/>
  <c r="AZ28" i="13" s="1"/>
  <c r="BA28" i="13" s="1"/>
  <c r="U25" i="13"/>
  <c r="Q25" i="13"/>
  <c r="T25" i="13"/>
  <c r="AW30" i="13"/>
  <c r="AY30" i="13" s="1"/>
  <c r="AZ30" i="13" s="1"/>
  <c r="BA30" i="13" s="1"/>
  <c r="S25" i="13"/>
  <c r="I25" i="13"/>
  <c r="AX148" i="16"/>
  <c r="AX48" i="16"/>
  <c r="AX93" i="16"/>
  <c r="AX70" i="16"/>
  <c r="AX181" i="16"/>
  <c r="AX170" i="16"/>
  <c r="AY190" i="16"/>
  <c r="AY185" i="16"/>
  <c r="AY155" i="16"/>
  <c r="AY173" i="16"/>
  <c r="AY151" i="16"/>
  <c r="AY172" i="16"/>
  <c r="AY149" i="16"/>
  <c r="AY175" i="16"/>
  <c r="AY177" i="16"/>
  <c r="AY157" i="16"/>
  <c r="AY171" i="16"/>
  <c r="AY150" i="16"/>
  <c r="AY152" i="16"/>
  <c r="AY174" i="16"/>
  <c r="AY154" i="16"/>
  <c r="AY178" i="16"/>
  <c r="AY176" i="16"/>
  <c r="AY179" i="16"/>
  <c r="AY187" i="16"/>
  <c r="AY180" i="16"/>
  <c r="AY189" i="16"/>
  <c r="AY188" i="16"/>
  <c r="AY158" i="16"/>
  <c r="AY183" i="16"/>
  <c r="AY182" i="16"/>
  <c r="AY156" i="16"/>
  <c r="AY153" i="16"/>
  <c r="AY184" i="16"/>
  <c r="AY186" i="16"/>
  <c r="AY191" i="16"/>
  <c r="AY139" i="16"/>
  <c r="AY138" i="16"/>
  <c r="AY109" i="16"/>
  <c r="AY47" i="16"/>
  <c r="AY46" i="16"/>
  <c r="AY58" i="16"/>
  <c r="AY98" i="16"/>
  <c r="AY99" i="16"/>
  <c r="AY57" i="16"/>
  <c r="AY103" i="16"/>
  <c r="AY102" i="16"/>
  <c r="AY101" i="16"/>
  <c r="AY100" i="16"/>
  <c r="AY54" i="16"/>
  <c r="AY56" i="16"/>
  <c r="AY55" i="16"/>
  <c r="AY80" i="16"/>
  <c r="AY75" i="16"/>
  <c r="AY79" i="16"/>
  <c r="AY74" i="16"/>
  <c r="AY72" i="16"/>
  <c r="AY76" i="16"/>
  <c r="AY73" i="16"/>
  <c r="AY77" i="16"/>
  <c r="AY78" i="16"/>
  <c r="AY107" i="16"/>
  <c r="AY127" i="16"/>
  <c r="AY128" i="16"/>
  <c r="AY106" i="16"/>
  <c r="AY108" i="16"/>
  <c r="AY105" i="16"/>
  <c r="AY94" i="16"/>
  <c r="AY96" i="16"/>
  <c r="AY95" i="16"/>
  <c r="AY97" i="16"/>
  <c r="AY51" i="16"/>
  <c r="AY53" i="16"/>
  <c r="AY52" i="16"/>
  <c r="AY45" i="16"/>
  <c r="AY44" i="16"/>
  <c r="AY71" i="16"/>
  <c r="AY42" i="16"/>
  <c r="AY43" i="16"/>
  <c r="AY41" i="16"/>
  <c r="AY50" i="16"/>
  <c r="AY49" i="16"/>
  <c r="AZ31" i="16"/>
  <c r="AZ34" i="16"/>
  <c r="AW47" i="13" l="1"/>
  <c r="AY26" i="13"/>
  <c r="AZ26" i="13" s="1"/>
  <c r="BA26" i="13" s="1"/>
  <c r="AW25" i="13"/>
  <c r="AY181" i="16"/>
  <c r="AY148" i="16"/>
  <c r="AY70" i="16"/>
  <c r="AY93" i="16"/>
  <c r="AY170" i="16"/>
  <c r="AY48" i="16"/>
  <c r="AZ185" i="16"/>
  <c r="AZ188" i="16"/>
  <c r="AZ155" i="16"/>
  <c r="AZ156" i="16"/>
  <c r="AZ152" i="16"/>
  <c r="AZ179" i="16"/>
  <c r="AZ151" i="16"/>
  <c r="AZ184" i="16"/>
  <c r="AZ150" i="16"/>
  <c r="AZ176" i="16"/>
  <c r="AZ149" i="16"/>
  <c r="AZ158" i="16"/>
  <c r="AZ172" i="16"/>
  <c r="AZ154" i="16"/>
  <c r="AZ174" i="16"/>
  <c r="AZ187" i="16"/>
  <c r="AZ175" i="16"/>
  <c r="AZ153" i="16"/>
  <c r="AZ178" i="16"/>
  <c r="AZ157" i="16"/>
  <c r="AZ171" i="16"/>
  <c r="AZ182" i="16"/>
  <c r="AZ180" i="16"/>
  <c r="AZ189" i="16"/>
  <c r="AZ177" i="16"/>
  <c r="AZ183" i="16"/>
  <c r="AZ173" i="16"/>
  <c r="AZ186" i="16"/>
  <c r="AZ190" i="16"/>
  <c r="AZ191" i="16"/>
  <c r="AZ138" i="16"/>
  <c r="AZ139" i="16"/>
  <c r="AZ109" i="16"/>
  <c r="AZ47" i="16"/>
  <c r="AZ46" i="16"/>
  <c r="AZ103" i="16"/>
  <c r="AZ102" i="16"/>
  <c r="AZ101" i="16"/>
  <c r="AZ100" i="16"/>
  <c r="AZ98" i="16"/>
  <c r="AZ99" i="16"/>
  <c r="AZ58" i="16"/>
  <c r="AZ57" i="16"/>
  <c r="AZ55" i="16"/>
  <c r="AZ54" i="16"/>
  <c r="AZ56" i="16"/>
  <c r="AZ73" i="16"/>
  <c r="AZ74" i="16"/>
  <c r="AZ72" i="16"/>
  <c r="AZ80" i="16"/>
  <c r="AZ77" i="16"/>
  <c r="AZ75" i="16"/>
  <c r="AZ78" i="16"/>
  <c r="AZ76" i="16"/>
  <c r="AZ79" i="16"/>
  <c r="AZ107" i="16"/>
  <c r="AZ127" i="16"/>
  <c r="AZ128" i="16"/>
  <c r="AZ106" i="16"/>
  <c r="AZ105" i="16"/>
  <c r="AZ108" i="16"/>
  <c r="AZ94" i="16"/>
  <c r="AZ96" i="16"/>
  <c r="AZ95" i="16"/>
  <c r="AZ97" i="16"/>
  <c r="AZ51" i="16"/>
  <c r="AZ52" i="16"/>
  <c r="AZ53" i="16"/>
  <c r="AZ44" i="16"/>
  <c r="AZ45" i="16"/>
  <c r="AZ71" i="16"/>
  <c r="AZ42" i="16"/>
  <c r="AZ41" i="16"/>
  <c r="AZ43" i="16"/>
  <c r="AZ50" i="16"/>
  <c r="AZ49" i="16"/>
  <c r="BA31" i="16"/>
  <c r="BA34" i="16"/>
  <c r="AZ48" i="16" l="1"/>
  <c r="AZ181" i="16"/>
  <c r="AZ170" i="16"/>
  <c r="AZ93" i="16"/>
  <c r="AZ148" i="16"/>
  <c r="AZ70" i="16"/>
  <c r="BA190" i="16"/>
  <c r="BA189" i="16"/>
  <c r="BA186" i="16"/>
  <c r="BA182" i="16"/>
  <c r="BA155" i="16"/>
  <c r="BA151" i="16"/>
  <c r="BA173" i="16"/>
  <c r="BA185" i="16"/>
  <c r="BA172" i="16"/>
  <c r="BA156" i="16"/>
  <c r="BA152" i="16"/>
  <c r="BA154" i="16"/>
  <c r="BA174" i="16"/>
  <c r="BA158" i="16"/>
  <c r="BA149" i="16"/>
  <c r="BA153" i="16"/>
  <c r="BA157" i="16"/>
  <c r="BA177" i="16"/>
  <c r="BA150" i="16"/>
  <c r="BA184" i="16"/>
  <c r="BA191" i="16"/>
  <c r="BA187" i="16"/>
  <c r="BA179" i="16"/>
  <c r="BA188" i="16"/>
  <c r="BA175" i="16"/>
  <c r="BA178" i="16"/>
  <c r="BA180" i="16"/>
  <c r="BA171" i="16"/>
  <c r="BA183" i="16"/>
  <c r="BA176" i="16"/>
  <c r="BA138" i="16"/>
  <c r="BA139" i="16"/>
  <c r="BA109" i="16"/>
  <c r="BA46" i="16"/>
  <c r="BA47" i="16"/>
  <c r="BA58" i="16"/>
  <c r="BA102" i="16"/>
  <c r="BA103" i="16"/>
  <c r="BA101" i="16"/>
  <c r="BA100" i="16"/>
  <c r="BA57" i="16"/>
  <c r="BA98" i="16"/>
  <c r="BA99" i="16"/>
  <c r="BA55" i="16"/>
  <c r="BA54" i="16"/>
  <c r="BA56" i="16"/>
  <c r="BA74" i="16"/>
  <c r="BA72" i="16"/>
  <c r="BA75" i="16"/>
  <c r="BA76" i="16"/>
  <c r="BA73" i="16"/>
  <c r="BA80" i="16"/>
  <c r="BA77" i="16"/>
  <c r="BA78" i="16"/>
  <c r="BA79" i="16"/>
  <c r="BA127" i="16"/>
  <c r="BA107" i="16"/>
  <c r="BA106" i="16"/>
  <c r="BA128" i="16"/>
  <c r="BA108" i="16"/>
  <c r="BA105" i="16"/>
  <c r="BA95" i="16"/>
  <c r="BA97" i="16"/>
  <c r="BA94" i="16"/>
  <c r="BA96" i="16"/>
  <c r="BA51" i="16"/>
  <c r="BA52" i="16"/>
  <c r="BA53" i="16"/>
  <c r="BA45" i="16"/>
  <c r="BA44" i="16"/>
  <c r="BA71" i="16"/>
  <c r="BA41" i="16"/>
  <c r="BA43" i="16"/>
  <c r="BA42" i="16"/>
  <c r="BA50" i="16"/>
  <c r="BA49" i="16"/>
  <c r="BB31" i="16"/>
  <c r="BB34" i="16"/>
  <c r="BA148" i="16" l="1"/>
  <c r="BA181" i="16"/>
  <c r="BA93" i="16"/>
  <c r="BA170" i="16"/>
  <c r="BA70" i="16"/>
  <c r="BA48" i="16"/>
  <c r="BB185" i="16"/>
  <c r="BB188" i="16"/>
  <c r="BB190" i="16"/>
  <c r="BB183" i="16"/>
  <c r="BB179" i="16"/>
  <c r="BB180" i="16"/>
  <c r="BB176" i="16"/>
  <c r="BB156" i="16"/>
  <c r="BB152" i="16"/>
  <c r="BB157" i="16"/>
  <c r="BB178" i="16"/>
  <c r="BB151" i="16"/>
  <c r="BB150" i="16"/>
  <c r="BB177" i="16"/>
  <c r="BB187" i="16"/>
  <c r="BB153" i="16"/>
  <c r="BB172" i="16"/>
  <c r="BB149" i="16"/>
  <c r="BB158" i="16"/>
  <c r="BB174" i="16"/>
  <c r="BB171" i="16"/>
  <c r="BB155" i="16"/>
  <c r="BB182" i="16"/>
  <c r="BB154" i="16"/>
  <c r="BB184" i="16"/>
  <c r="BB186" i="16"/>
  <c r="BB173" i="16"/>
  <c r="BB191" i="16"/>
  <c r="BB175" i="16"/>
  <c r="BB189" i="16"/>
  <c r="BB138" i="16"/>
  <c r="BB139" i="16"/>
  <c r="BB109" i="16"/>
  <c r="BB46" i="16"/>
  <c r="BB47" i="16"/>
  <c r="BB58" i="16"/>
  <c r="BB99" i="16"/>
  <c r="BB100" i="16"/>
  <c r="BB57" i="16"/>
  <c r="BB98" i="16"/>
  <c r="BB103" i="16"/>
  <c r="BB101" i="16"/>
  <c r="BB102" i="16"/>
  <c r="BB54" i="16"/>
  <c r="BB55" i="16"/>
  <c r="BB56" i="16"/>
  <c r="BB79" i="16"/>
  <c r="BB78" i="16"/>
  <c r="BB72" i="16"/>
  <c r="BB77" i="16"/>
  <c r="BB73" i="16"/>
  <c r="BB74" i="16"/>
  <c r="BB76" i="16"/>
  <c r="BB80" i="16"/>
  <c r="BB75" i="16"/>
  <c r="BB105" i="16"/>
  <c r="BB128" i="16"/>
  <c r="BB107" i="16"/>
  <c r="BB106" i="16"/>
  <c r="BB127" i="16"/>
  <c r="BB108" i="16"/>
  <c r="BB94" i="16"/>
  <c r="BB95" i="16"/>
  <c r="BB97" i="16"/>
  <c r="BB96" i="16"/>
  <c r="BB51" i="16"/>
  <c r="BB52" i="16"/>
  <c r="BB53" i="16"/>
  <c r="BB44" i="16"/>
  <c r="BB45" i="16"/>
  <c r="BB71" i="16"/>
  <c r="BB41" i="16"/>
  <c r="BB43" i="16"/>
  <c r="BB42" i="16"/>
  <c r="BB49" i="16"/>
  <c r="BB50" i="16"/>
  <c r="BC31" i="16"/>
  <c r="BC34" i="16"/>
  <c r="BB70" i="16" l="1"/>
  <c r="BB148" i="16"/>
  <c r="BB93" i="16"/>
  <c r="BB181" i="16"/>
  <c r="BB48" i="16"/>
  <c r="BB170" i="16"/>
  <c r="BC185" i="16"/>
  <c r="BC190" i="16"/>
  <c r="BC188" i="16"/>
  <c r="BC186" i="16"/>
  <c r="BC183" i="16"/>
  <c r="BC182" i="16"/>
  <c r="BC191" i="16"/>
  <c r="BC180" i="16"/>
  <c r="BC155" i="16"/>
  <c r="BC151" i="16"/>
  <c r="BC152" i="16"/>
  <c r="BC156" i="16"/>
  <c r="BC179" i="16"/>
  <c r="BC178" i="16"/>
  <c r="BC153" i="16"/>
  <c r="BC171" i="16"/>
  <c r="BC149" i="16"/>
  <c r="BC174" i="16"/>
  <c r="BC158" i="16"/>
  <c r="BC172" i="16"/>
  <c r="BC157" i="16"/>
  <c r="BC177" i="16"/>
  <c r="BC176" i="16"/>
  <c r="BC184" i="16"/>
  <c r="BC150" i="16"/>
  <c r="BC175" i="16"/>
  <c r="BC154" i="16"/>
  <c r="BC187" i="16"/>
  <c r="BC173" i="16"/>
  <c r="BC189" i="16"/>
  <c r="BC139" i="16"/>
  <c r="BC138" i="16"/>
  <c r="BC109" i="16"/>
  <c r="BC46" i="16"/>
  <c r="BC47" i="16"/>
  <c r="BC57" i="16"/>
  <c r="BC98" i="16"/>
  <c r="BC103" i="16"/>
  <c r="BC101" i="16"/>
  <c r="BC58" i="16"/>
  <c r="BC99" i="16"/>
  <c r="BC102" i="16"/>
  <c r="BC100" i="16"/>
  <c r="BC56" i="16"/>
  <c r="BC54" i="16"/>
  <c r="BC55" i="16"/>
  <c r="BC74" i="16"/>
  <c r="BC72" i="16"/>
  <c r="BC80" i="16"/>
  <c r="BC79" i="16"/>
  <c r="BC78" i="16"/>
  <c r="BC75" i="16"/>
  <c r="BC73" i="16"/>
  <c r="BC76" i="16"/>
  <c r="BC77" i="16"/>
  <c r="BC107" i="16"/>
  <c r="BC127" i="16"/>
  <c r="BC128" i="16"/>
  <c r="BC106" i="16"/>
  <c r="BC105" i="16"/>
  <c r="BC108" i="16"/>
  <c r="BC94" i="16"/>
  <c r="BC96" i="16"/>
  <c r="BC95" i="16"/>
  <c r="BC97" i="16"/>
  <c r="BC51" i="16"/>
  <c r="BC52" i="16"/>
  <c r="BC53" i="16"/>
  <c r="BC44" i="16"/>
  <c r="BC45" i="16"/>
  <c r="BC71" i="16"/>
  <c r="BC41" i="16"/>
  <c r="BC43" i="16"/>
  <c r="BC42" i="16"/>
  <c r="BC49" i="16"/>
  <c r="BC50" i="16"/>
  <c r="BD34" i="16"/>
  <c r="BD31" i="16"/>
  <c r="BC70" i="16" l="1"/>
  <c r="BC93" i="16"/>
  <c r="BC148" i="16"/>
  <c r="BC170" i="16"/>
  <c r="BC48" i="16"/>
  <c r="BC181" i="16"/>
  <c r="BD190" i="16"/>
  <c r="BD186" i="16"/>
  <c r="BD185" i="16"/>
  <c r="BD151" i="16"/>
  <c r="BD180" i="16"/>
  <c r="BD172" i="16"/>
  <c r="BD158" i="16"/>
  <c r="BD149" i="16"/>
  <c r="BD153" i="16"/>
  <c r="BD154" i="16"/>
  <c r="BD175" i="16"/>
  <c r="BD176" i="16"/>
  <c r="BD177" i="16"/>
  <c r="BD152" i="16"/>
  <c r="BD171" i="16"/>
  <c r="BD178" i="16"/>
  <c r="BD150" i="16"/>
  <c r="BD173" i="16"/>
  <c r="BD157" i="16"/>
  <c r="BD187" i="16"/>
  <c r="BD184" i="16"/>
  <c r="BD174" i="16"/>
  <c r="BD183" i="16"/>
  <c r="BD191" i="16"/>
  <c r="BD189" i="16"/>
  <c r="BD182" i="16"/>
  <c r="BD155" i="16"/>
  <c r="BD179" i="16"/>
  <c r="BD188" i="16"/>
  <c r="BD156" i="16"/>
  <c r="BD139" i="16"/>
  <c r="BD138" i="16"/>
  <c r="BD109" i="16"/>
  <c r="BD46" i="16"/>
  <c r="BD47" i="16"/>
  <c r="BD99" i="16"/>
  <c r="BD102" i="16"/>
  <c r="BD58" i="16"/>
  <c r="BD100" i="16"/>
  <c r="BD57" i="16"/>
  <c r="BD98" i="16"/>
  <c r="BD103" i="16"/>
  <c r="BD101" i="16"/>
  <c r="BD54" i="16"/>
  <c r="BD56" i="16"/>
  <c r="BD55" i="16"/>
  <c r="BD75" i="16"/>
  <c r="BD73" i="16"/>
  <c r="BD80" i="16"/>
  <c r="BD74" i="16"/>
  <c r="BD76" i="16"/>
  <c r="BD77" i="16"/>
  <c r="BD72" i="16"/>
  <c r="BD79" i="16"/>
  <c r="BD78" i="16"/>
  <c r="BD127" i="16"/>
  <c r="BD107" i="16"/>
  <c r="BD106" i="16"/>
  <c r="BD105" i="16"/>
  <c r="BD128" i="16"/>
  <c r="BD108" i="16"/>
  <c r="BD95" i="16"/>
  <c r="BD97" i="16"/>
  <c r="BD94" i="16"/>
  <c r="BD96" i="16"/>
  <c r="BD52" i="16"/>
  <c r="BD51" i="16"/>
  <c r="BD53" i="16"/>
  <c r="BD44" i="16"/>
  <c r="BD45" i="16"/>
  <c r="BD71" i="16"/>
  <c r="BD43" i="16"/>
  <c r="BD42" i="16"/>
  <c r="BD41" i="16"/>
  <c r="BD49" i="16"/>
  <c r="BD50" i="16"/>
  <c r="BE34" i="16"/>
  <c r="BE31" i="16"/>
  <c r="BD148" i="16" l="1"/>
  <c r="BD93" i="16"/>
  <c r="BD170" i="16"/>
  <c r="BD181" i="16"/>
  <c r="BD70" i="16"/>
  <c r="BD48" i="16"/>
  <c r="BE188" i="16"/>
  <c r="BE183" i="16"/>
  <c r="BE173" i="16"/>
  <c r="BE172" i="16"/>
  <c r="BE179" i="16"/>
  <c r="BE158" i="16"/>
  <c r="BE154" i="16"/>
  <c r="BE157" i="16"/>
  <c r="BE153" i="16"/>
  <c r="BE156" i="16"/>
  <c r="BE175" i="16"/>
  <c r="BE171" i="16"/>
  <c r="BE155" i="16"/>
  <c r="BE151" i="16"/>
  <c r="BE149" i="16"/>
  <c r="BE152" i="16"/>
  <c r="BE184" i="16"/>
  <c r="BE150" i="16"/>
  <c r="BE177" i="16"/>
  <c r="BE174" i="16"/>
  <c r="BE187" i="16"/>
  <c r="BE186" i="16"/>
  <c r="BE176" i="16"/>
  <c r="BE178" i="16"/>
  <c r="BE185" i="16"/>
  <c r="BE180" i="16"/>
  <c r="BE182" i="16"/>
  <c r="BE189" i="16"/>
  <c r="BE190" i="16"/>
  <c r="BE191" i="16"/>
  <c r="BE139" i="16"/>
  <c r="BE138" i="16"/>
  <c r="BE109" i="16"/>
  <c r="BE47" i="16"/>
  <c r="BE46" i="16"/>
  <c r="BE57" i="16"/>
  <c r="BE98" i="16"/>
  <c r="BE103" i="16"/>
  <c r="BE101" i="16"/>
  <c r="BE99" i="16"/>
  <c r="BE102" i="16"/>
  <c r="BE58" i="16"/>
  <c r="BE100" i="16"/>
  <c r="BE55" i="16"/>
  <c r="BE56" i="16"/>
  <c r="BE54" i="16"/>
  <c r="BE72" i="16"/>
  <c r="BE76" i="16"/>
  <c r="BE79" i="16"/>
  <c r="BE75" i="16"/>
  <c r="BE78" i="16"/>
  <c r="BE73" i="16"/>
  <c r="BE80" i="16"/>
  <c r="BE77" i="16"/>
  <c r="BE74" i="16"/>
  <c r="BE107" i="16"/>
  <c r="BE128" i="16"/>
  <c r="BE105" i="16"/>
  <c r="BE108" i="16"/>
  <c r="BE127" i="16"/>
  <c r="BE106" i="16"/>
  <c r="BE94" i="16"/>
  <c r="BE96" i="16"/>
  <c r="BE95" i="16"/>
  <c r="BE97" i="16"/>
  <c r="BE51" i="16"/>
  <c r="BE53" i="16"/>
  <c r="BE52" i="16"/>
  <c r="BE44" i="16"/>
  <c r="BE45" i="16"/>
  <c r="BE71" i="16"/>
  <c r="BE42" i="16"/>
  <c r="BE43" i="16"/>
  <c r="BE41" i="16"/>
  <c r="BE50" i="16"/>
  <c r="BE49" i="16"/>
  <c r="BF34" i="16"/>
  <c r="BF31" i="16"/>
  <c r="BE181" i="16" l="1"/>
  <c r="BE148" i="16"/>
  <c r="BE70" i="16"/>
  <c r="BE93" i="16"/>
  <c r="BE48" i="16"/>
  <c r="BE170" i="16"/>
  <c r="BF188" i="16"/>
  <c r="BF185" i="16"/>
  <c r="BF190" i="16"/>
  <c r="BF154" i="16"/>
  <c r="BF182" i="16"/>
  <c r="BF174" i="16"/>
  <c r="BF155" i="16"/>
  <c r="BF151" i="16"/>
  <c r="BF171" i="16"/>
  <c r="BF150" i="16"/>
  <c r="BF175" i="16"/>
  <c r="BF177" i="16"/>
  <c r="BF178" i="16"/>
  <c r="BF153" i="16"/>
  <c r="BF158" i="16"/>
  <c r="BF176" i="16"/>
  <c r="BF172" i="16"/>
  <c r="BF157" i="16"/>
  <c r="BF156" i="16"/>
  <c r="BF152" i="16"/>
  <c r="BF149" i="16"/>
  <c r="BF184" i="16"/>
  <c r="BF189" i="16"/>
  <c r="BF179" i="16"/>
  <c r="BF183" i="16"/>
  <c r="BF186" i="16"/>
  <c r="BF191" i="16"/>
  <c r="BF187" i="16"/>
  <c r="BF173" i="16"/>
  <c r="BF180" i="16"/>
  <c r="BF139" i="16"/>
  <c r="BF138" i="16"/>
  <c r="BF109" i="16"/>
  <c r="BF46" i="16"/>
  <c r="BF47" i="16"/>
  <c r="BF103" i="16"/>
  <c r="BF57" i="16"/>
  <c r="BF99" i="16"/>
  <c r="BF102" i="16"/>
  <c r="BF100" i="16"/>
  <c r="BF58" i="16"/>
  <c r="BF98" i="16"/>
  <c r="BF101" i="16"/>
  <c r="BF55" i="16"/>
  <c r="BF56" i="16"/>
  <c r="BF54" i="16"/>
  <c r="BF78" i="16"/>
  <c r="BF80" i="16"/>
  <c r="BF77" i="16"/>
  <c r="BF76" i="16"/>
  <c r="BF72" i="16"/>
  <c r="BF75" i="16"/>
  <c r="BF79" i="16"/>
  <c r="BF73" i="16"/>
  <c r="BF74" i="16"/>
  <c r="BF127" i="16"/>
  <c r="BF128" i="16"/>
  <c r="BF106" i="16"/>
  <c r="BF107" i="16"/>
  <c r="BF105" i="16"/>
  <c r="BF108" i="16"/>
  <c r="BF95" i="16"/>
  <c r="BF97" i="16"/>
  <c r="BF94" i="16"/>
  <c r="BF96" i="16"/>
  <c r="BF51" i="16"/>
  <c r="BF53" i="16"/>
  <c r="BF52" i="16"/>
  <c r="BF44" i="16"/>
  <c r="BF45" i="16"/>
  <c r="BF71" i="16"/>
  <c r="BF43" i="16"/>
  <c r="BF41" i="16"/>
  <c r="BF42" i="16"/>
  <c r="BF49" i="16"/>
  <c r="BF50" i="16"/>
  <c r="BG31" i="16"/>
  <c r="BG34" i="16"/>
  <c r="BF48" i="16" l="1"/>
  <c r="BF93" i="16"/>
  <c r="BF148" i="16"/>
  <c r="BF181" i="16"/>
  <c r="BF70" i="16"/>
  <c r="BF170" i="16"/>
  <c r="BG190" i="16"/>
  <c r="BG188" i="16"/>
  <c r="BG189" i="16"/>
  <c r="BG185" i="16"/>
  <c r="BG186" i="16"/>
  <c r="BG178" i="16"/>
  <c r="BG176" i="16"/>
  <c r="BG157" i="16"/>
  <c r="BG155" i="16"/>
  <c r="BG151" i="16"/>
  <c r="BG149" i="16"/>
  <c r="BG172" i="16"/>
  <c r="BG153" i="16"/>
  <c r="BG152" i="16"/>
  <c r="BG171" i="16"/>
  <c r="BG158" i="16"/>
  <c r="BG150" i="16"/>
  <c r="BG156" i="16"/>
  <c r="BG154" i="16"/>
  <c r="BG184" i="16"/>
  <c r="BG177" i="16"/>
  <c r="BG174" i="16"/>
  <c r="BG175" i="16"/>
  <c r="BG187" i="16"/>
  <c r="BG173" i="16"/>
  <c r="BG183" i="16"/>
  <c r="BG182" i="16"/>
  <c r="BG179" i="16"/>
  <c r="BG191" i="16"/>
  <c r="BG180" i="16"/>
  <c r="BG138" i="16"/>
  <c r="BG139" i="16"/>
  <c r="BG109" i="16"/>
  <c r="BG46" i="16"/>
  <c r="BG47" i="16"/>
  <c r="BG57" i="16"/>
  <c r="BG98" i="16"/>
  <c r="BG99" i="16"/>
  <c r="BG103" i="16"/>
  <c r="BG102" i="16"/>
  <c r="BG101" i="16"/>
  <c r="BG58" i="16"/>
  <c r="BG100" i="16"/>
  <c r="BG55" i="16"/>
  <c r="BG54" i="16"/>
  <c r="BG56" i="16"/>
  <c r="BG72" i="16"/>
  <c r="BG75" i="16"/>
  <c r="BG79" i="16"/>
  <c r="BG74" i="16"/>
  <c r="BG76" i="16"/>
  <c r="BG73" i="16"/>
  <c r="BG80" i="16"/>
  <c r="BG77" i="16"/>
  <c r="BG78" i="16"/>
  <c r="BG107" i="16"/>
  <c r="BG105" i="16"/>
  <c r="BG108" i="16"/>
  <c r="BG128" i="16"/>
  <c r="BG127" i="16"/>
  <c r="BG106" i="16"/>
  <c r="BG94" i="16"/>
  <c r="BG96" i="16"/>
  <c r="BG95" i="16"/>
  <c r="BG97" i="16"/>
  <c r="BG51" i="16"/>
  <c r="BG53" i="16"/>
  <c r="BG52" i="16"/>
  <c r="BG45" i="16"/>
  <c r="BG44" i="16"/>
  <c r="BG71" i="16"/>
  <c r="BG41" i="16"/>
  <c r="BG43" i="16"/>
  <c r="BG42" i="16"/>
  <c r="BG49" i="16"/>
  <c r="BG50" i="16"/>
  <c r="BH31" i="16"/>
  <c r="BH34" i="16"/>
  <c r="BG48" i="16" l="1"/>
  <c r="BG170" i="16"/>
  <c r="BG181" i="16"/>
  <c r="BG70" i="16"/>
  <c r="BG148" i="16"/>
  <c r="BG93" i="16"/>
  <c r="BH185" i="16"/>
  <c r="BH188" i="16"/>
  <c r="BH182" i="16"/>
  <c r="BH156" i="16"/>
  <c r="BH154" i="16"/>
  <c r="BH180" i="16"/>
  <c r="BH151" i="16"/>
  <c r="BH152" i="16"/>
  <c r="BH155" i="16"/>
  <c r="BH157" i="16"/>
  <c r="BH149" i="16"/>
  <c r="BH175" i="16"/>
  <c r="BH153" i="16"/>
  <c r="BH171" i="16"/>
  <c r="BH177" i="16"/>
  <c r="BH174" i="16"/>
  <c r="BH176" i="16"/>
  <c r="BH173" i="16"/>
  <c r="BH187" i="16"/>
  <c r="BH150" i="16"/>
  <c r="BH183" i="16"/>
  <c r="BH158" i="16"/>
  <c r="BH179" i="16"/>
  <c r="BH172" i="16"/>
  <c r="BH189" i="16"/>
  <c r="BH191" i="16"/>
  <c r="BH190" i="16"/>
  <c r="BH178" i="16"/>
  <c r="BH184" i="16"/>
  <c r="BH186" i="16"/>
  <c r="BH138" i="16"/>
  <c r="BH139" i="16"/>
  <c r="BH109" i="16"/>
  <c r="BH47" i="16"/>
  <c r="BH46" i="16"/>
  <c r="BH57" i="16"/>
  <c r="BH100" i="16"/>
  <c r="BH98" i="16"/>
  <c r="BH99" i="16"/>
  <c r="BH58" i="16"/>
  <c r="BH103" i="16"/>
  <c r="BH102" i="16"/>
  <c r="BH101" i="16"/>
  <c r="BH54" i="16"/>
  <c r="BH55" i="16"/>
  <c r="BH56" i="16"/>
  <c r="BH80" i="16"/>
  <c r="BH77" i="16"/>
  <c r="BH78" i="16"/>
  <c r="BH76" i="16"/>
  <c r="BH72" i="16"/>
  <c r="BH75" i="16"/>
  <c r="BH79" i="16"/>
  <c r="BH74" i="16"/>
  <c r="BH73" i="16"/>
  <c r="BH127" i="16"/>
  <c r="BH107" i="16"/>
  <c r="BH105" i="16"/>
  <c r="BH108" i="16"/>
  <c r="BH128" i="16"/>
  <c r="BH106" i="16"/>
  <c r="BH94" i="16"/>
  <c r="BH96" i="16"/>
  <c r="BH95" i="16"/>
  <c r="BH97" i="16"/>
  <c r="BH51" i="16"/>
  <c r="BH53" i="16"/>
  <c r="BH52" i="16"/>
  <c r="BH44" i="16"/>
  <c r="BH45" i="16"/>
  <c r="BH71" i="16"/>
  <c r="BH42" i="16"/>
  <c r="BH41" i="16"/>
  <c r="BH43" i="16"/>
  <c r="BH49" i="16"/>
  <c r="BH50" i="16"/>
  <c r="BI31" i="16"/>
  <c r="BI34" i="16"/>
  <c r="BH70" i="16" l="1"/>
  <c r="BH170" i="16"/>
  <c r="BH93" i="16"/>
  <c r="BH148" i="16"/>
  <c r="BH181" i="16"/>
  <c r="BH48" i="16"/>
  <c r="BI186" i="16"/>
  <c r="BI190" i="16"/>
  <c r="BI185" i="16"/>
  <c r="BI189" i="16"/>
  <c r="BI156" i="16"/>
  <c r="BI155" i="16"/>
  <c r="BI182" i="16"/>
  <c r="BI179" i="16"/>
  <c r="BI151" i="16"/>
  <c r="BI152" i="16"/>
  <c r="BI149" i="16"/>
  <c r="BI171" i="16"/>
  <c r="BI150" i="16"/>
  <c r="BI157" i="16"/>
  <c r="BI175" i="16"/>
  <c r="BI153" i="16"/>
  <c r="BI180" i="16"/>
  <c r="BI184" i="16"/>
  <c r="BI177" i="16"/>
  <c r="BI178" i="16"/>
  <c r="BI158" i="16"/>
  <c r="BI174" i="16"/>
  <c r="BI154" i="16"/>
  <c r="BI176" i="16"/>
  <c r="BI191" i="16"/>
  <c r="BI172" i="16"/>
  <c r="BI188" i="16"/>
  <c r="BI183" i="16"/>
  <c r="BI173" i="16"/>
  <c r="BI187" i="16"/>
  <c r="BI138" i="16"/>
  <c r="BI139" i="16"/>
  <c r="BI109" i="16"/>
  <c r="BI47" i="16"/>
  <c r="BI46" i="16"/>
  <c r="BI102" i="16"/>
  <c r="BI58" i="16"/>
  <c r="BI103" i="16"/>
  <c r="BI101" i="16"/>
  <c r="BI100" i="16"/>
  <c r="BI98" i="16"/>
  <c r="BI99" i="16"/>
  <c r="BI57" i="16"/>
  <c r="BI56" i="16"/>
  <c r="BI55" i="16"/>
  <c r="BI54" i="16"/>
  <c r="BI75" i="16"/>
  <c r="BI76" i="16"/>
  <c r="BI72" i="16"/>
  <c r="BI73" i="16"/>
  <c r="BI80" i="16"/>
  <c r="BI77" i="16"/>
  <c r="BI79" i="16"/>
  <c r="BI78" i="16"/>
  <c r="BI74" i="16"/>
  <c r="BI127" i="16"/>
  <c r="BI128" i="16"/>
  <c r="BI105" i="16"/>
  <c r="BI107" i="16"/>
  <c r="BI108" i="16"/>
  <c r="BI106" i="16"/>
  <c r="BI95" i="16"/>
  <c r="BI97" i="16"/>
  <c r="BI94" i="16"/>
  <c r="BI96" i="16"/>
  <c r="BI51" i="16"/>
  <c r="BI52" i="16"/>
  <c r="BI53" i="16"/>
  <c r="BI44" i="16"/>
  <c r="BI45" i="16"/>
  <c r="BI71" i="16"/>
  <c r="BI42" i="16"/>
  <c r="BI41" i="16"/>
  <c r="BI43" i="16"/>
  <c r="BI50" i="16"/>
  <c r="BI49" i="16"/>
  <c r="BJ31" i="16"/>
  <c r="BJ34" i="16"/>
  <c r="BI93" i="16" l="1"/>
  <c r="BI170" i="16"/>
  <c r="BI70" i="16"/>
  <c r="BI148" i="16"/>
  <c r="BI48" i="16"/>
  <c r="BI181" i="16"/>
  <c r="BJ185" i="16"/>
  <c r="BJ190" i="16"/>
  <c r="BJ183" i="16"/>
  <c r="BJ156" i="16"/>
  <c r="BJ172" i="16"/>
  <c r="BJ173" i="16"/>
  <c r="BJ184" i="16"/>
  <c r="BJ152" i="16"/>
  <c r="BJ157" i="16"/>
  <c r="BJ149" i="16"/>
  <c r="BJ175" i="16"/>
  <c r="BJ158" i="16"/>
  <c r="BJ174" i="16"/>
  <c r="BJ150" i="16"/>
  <c r="BJ151" i="16"/>
  <c r="BJ178" i="16"/>
  <c r="BJ153" i="16"/>
  <c r="BJ177" i="16"/>
  <c r="BJ171" i="16"/>
  <c r="BJ187" i="16"/>
  <c r="BJ154" i="16"/>
  <c r="BJ176" i="16"/>
  <c r="BJ155" i="16"/>
  <c r="BJ179" i="16"/>
  <c r="BJ189" i="16"/>
  <c r="BJ180" i="16"/>
  <c r="BJ188" i="16"/>
  <c r="BJ191" i="16"/>
  <c r="BJ186" i="16"/>
  <c r="BJ182" i="16"/>
  <c r="BJ138" i="16"/>
  <c r="BJ139" i="16"/>
  <c r="BJ109" i="16"/>
  <c r="BJ46" i="16"/>
  <c r="BJ47" i="16"/>
  <c r="BJ57" i="16"/>
  <c r="BJ99" i="16"/>
  <c r="BJ100" i="16"/>
  <c r="BJ98" i="16"/>
  <c r="BJ103" i="16"/>
  <c r="BJ101" i="16"/>
  <c r="BJ58" i="16"/>
  <c r="BJ102" i="16"/>
  <c r="BJ56" i="16"/>
  <c r="BJ55" i="16"/>
  <c r="BJ54" i="16"/>
  <c r="BJ77" i="16"/>
  <c r="BJ73" i="16"/>
  <c r="BJ72" i="16"/>
  <c r="BJ80" i="16"/>
  <c r="BJ74" i="16"/>
  <c r="BJ76" i="16"/>
  <c r="BJ75" i="16"/>
  <c r="BJ79" i="16"/>
  <c r="BJ78" i="16"/>
  <c r="BJ127" i="16"/>
  <c r="BJ107" i="16"/>
  <c r="BJ108" i="16"/>
  <c r="BJ128" i="16"/>
  <c r="BJ106" i="16"/>
  <c r="BJ105" i="16"/>
  <c r="BJ95" i="16"/>
  <c r="BJ97" i="16"/>
  <c r="BJ96" i="16"/>
  <c r="BJ94" i="16"/>
  <c r="BJ51" i="16"/>
  <c r="BJ52" i="16"/>
  <c r="BJ53" i="16"/>
  <c r="BJ45" i="16"/>
  <c r="BJ44" i="16"/>
  <c r="BJ71" i="16"/>
  <c r="BJ41" i="16"/>
  <c r="BJ42" i="16"/>
  <c r="BJ43" i="16"/>
  <c r="BJ49" i="16"/>
  <c r="BJ50" i="16"/>
  <c r="BJ48" i="16" l="1"/>
  <c r="N48" i="16" s="1"/>
  <c r="BJ170" i="16"/>
  <c r="N170" i="16" s="1"/>
  <c r="BJ93" i="16"/>
  <c r="N93" i="16" s="1"/>
  <c r="BJ148" i="16"/>
  <c r="N148" i="16" s="1"/>
  <c r="BJ70" i="16"/>
  <c r="N70" i="16" s="1"/>
  <c r="BJ181" i="16"/>
  <c r="N181" i="16" s="1"/>
  <c r="AY11" i="13" l="1"/>
  <c r="AW11" i="13"/>
  <c r="H11" i="13"/>
  <c r="I11" i="13" s="1"/>
  <c r="F11" i="13"/>
  <c r="M17" i="1"/>
  <c r="O17" i="1"/>
  <c r="AG69" i="1" l="1"/>
  <c r="O69" i="1"/>
  <c r="AG184" i="1"/>
  <c r="O184" i="1"/>
  <c r="AG219" i="1"/>
  <c r="O219" i="1"/>
  <c r="AG215" i="1"/>
  <c r="O215" i="1"/>
  <c r="AG185" i="1"/>
  <c r="O185" i="1"/>
  <c r="AG72" i="1"/>
  <c r="O72" i="1"/>
  <c r="AG195" i="1"/>
  <c r="O195" i="1"/>
  <c r="AG73" i="1"/>
  <c r="O73" i="1"/>
  <c r="AG183" i="1"/>
  <c r="O183" i="1"/>
  <c r="AG75" i="1"/>
  <c r="O75" i="1"/>
  <c r="O218" i="1"/>
  <c r="AG218" i="1"/>
  <c r="AG214" i="1"/>
  <c r="O214" i="1"/>
  <c r="AG194" i="1"/>
  <c r="O194" i="1"/>
  <c r="AG193" i="1"/>
  <c r="O193" i="1"/>
  <c r="AG71" i="1"/>
  <c r="O71" i="1"/>
  <c r="AG74" i="1"/>
  <c r="O74" i="1"/>
  <c r="AG70" i="1"/>
  <c r="O70" i="1"/>
  <c r="AG186" i="1"/>
  <c r="O186" i="1"/>
  <c r="O182" i="1"/>
  <c r="O217" i="1"/>
  <c r="AG217" i="1"/>
  <c r="AG197" i="1"/>
  <c r="O197" i="1"/>
  <c r="AG216" i="1"/>
  <c r="O216" i="1"/>
  <c r="AG196" i="1"/>
  <c r="O196" i="1"/>
  <c r="O68" i="1" l="1"/>
  <c r="AG68" i="1"/>
  <c r="AG181" i="1"/>
  <c r="O181" i="1"/>
  <c r="C147" i="16"/>
  <c r="C146" i="16"/>
  <c r="C145" i="16"/>
  <c r="C142" i="16"/>
  <c r="C140" i="16"/>
  <c r="C143" i="16"/>
  <c r="C141" i="16"/>
  <c r="C144" i="16"/>
  <c r="C115" i="16"/>
  <c r="C129" i="16"/>
  <c r="C188" i="1"/>
  <c r="C189" i="1"/>
  <c r="C52" i="1"/>
  <c r="C49" i="1"/>
  <c r="C50" i="1"/>
  <c r="C48" i="1"/>
  <c r="C46" i="1"/>
  <c r="C47" i="1"/>
  <c r="C51" i="1"/>
  <c r="C45" i="1"/>
  <c r="C43" i="1"/>
  <c r="C114" i="16"/>
  <c r="C113" i="16"/>
  <c r="C112" i="16"/>
  <c r="C111" i="16"/>
  <c r="C110" i="16"/>
  <c r="Q88" i="1"/>
  <c r="O102" i="1"/>
  <c r="AG102" i="1"/>
  <c r="O205" i="1"/>
  <c r="AG205" i="1"/>
  <c r="O213" i="1"/>
  <c r="AG213" i="1"/>
  <c r="AG206" i="1"/>
  <c r="O206" i="1"/>
  <c r="O202" i="1"/>
  <c r="AG202" i="1"/>
  <c r="AG105" i="1"/>
  <c r="O105" i="1"/>
  <c r="AG101" i="1"/>
  <c r="O101" i="1"/>
  <c r="AG108" i="1"/>
  <c r="O108" i="1"/>
  <c r="AG208" i="1"/>
  <c r="O208" i="1"/>
  <c r="O204" i="1"/>
  <c r="AG204" i="1"/>
  <c r="AG104" i="1"/>
  <c r="O104" i="1"/>
  <c r="O201" i="1"/>
  <c r="AG192" i="1"/>
  <c r="O192" i="1"/>
  <c r="AG207" i="1"/>
  <c r="O207" i="1"/>
  <c r="AG203" i="1"/>
  <c r="O203" i="1"/>
  <c r="O190" i="1"/>
  <c r="AG103" i="1"/>
  <c r="O103" i="1"/>
  <c r="C44" i="1"/>
  <c r="C38" i="13" s="1"/>
  <c r="H38" i="13" s="1"/>
  <c r="C226" i="16"/>
  <c r="C215" i="16"/>
  <c r="C193" i="16"/>
  <c r="C82" i="16"/>
  <c r="C204" i="16"/>
  <c r="C59" i="16"/>
  <c r="C37" i="16"/>
  <c r="C38" i="16"/>
  <c r="C203" i="1"/>
  <c r="C197" i="13" s="1"/>
  <c r="H197" i="13" s="1"/>
  <c r="C202" i="1"/>
  <c r="C196" i="13" s="1"/>
  <c r="H196" i="13" s="1"/>
  <c r="C206" i="1"/>
  <c r="C200" i="13" s="1"/>
  <c r="H200" i="13" s="1"/>
  <c r="C207" i="1"/>
  <c r="C201" i="13" s="1"/>
  <c r="H201" i="13" s="1"/>
  <c r="C199" i="1"/>
  <c r="C200" i="1"/>
  <c r="C208" i="1"/>
  <c r="C202" i="13" s="1"/>
  <c r="H202" i="13" s="1"/>
  <c r="C204" i="1"/>
  <c r="C198" i="13" s="1"/>
  <c r="H198" i="13" s="1"/>
  <c r="C201" i="1"/>
  <c r="C195" i="13" s="1"/>
  <c r="H195" i="13" s="1"/>
  <c r="C205" i="1"/>
  <c r="C199" i="13" s="1"/>
  <c r="H199" i="13" s="1"/>
  <c r="C218" i="1"/>
  <c r="C212" i="13" s="1"/>
  <c r="H212" i="13" s="1"/>
  <c r="C210" i="1"/>
  <c r="C217" i="1"/>
  <c r="C211" i="13" s="1"/>
  <c r="H211" i="13" s="1"/>
  <c r="C213" i="1"/>
  <c r="C207" i="13" s="1"/>
  <c r="H207" i="13" s="1"/>
  <c r="C214" i="1"/>
  <c r="C208" i="13" s="1"/>
  <c r="H208" i="13" s="1"/>
  <c r="C212" i="1"/>
  <c r="C216" i="1"/>
  <c r="C210" i="13" s="1"/>
  <c r="H210" i="13" s="1"/>
  <c r="C219" i="1"/>
  <c r="C213" i="13" s="1"/>
  <c r="H213" i="13" s="1"/>
  <c r="C215" i="1"/>
  <c r="C209" i="13" s="1"/>
  <c r="H209" i="13" s="1"/>
  <c r="C211" i="1"/>
  <c r="C178" i="1"/>
  <c r="C181" i="1"/>
  <c r="C175" i="13" s="1"/>
  <c r="H175" i="13" s="1"/>
  <c r="C186" i="1"/>
  <c r="C180" i="13" s="1"/>
  <c r="H180" i="13" s="1"/>
  <c r="C185" i="1"/>
  <c r="C179" i="13" s="1"/>
  <c r="H179" i="13" s="1"/>
  <c r="C177" i="1"/>
  <c r="C179" i="1"/>
  <c r="C183" i="1"/>
  <c r="C177" i="13" s="1"/>
  <c r="H177" i="13" s="1"/>
  <c r="C180" i="1"/>
  <c r="C184" i="1"/>
  <c r="C178" i="13" s="1"/>
  <c r="H178" i="13" s="1"/>
  <c r="C182" i="1"/>
  <c r="C176" i="13" s="1"/>
  <c r="H176" i="13" s="1"/>
  <c r="C193" i="1"/>
  <c r="C187" i="13" s="1"/>
  <c r="H187" i="13" s="1"/>
  <c r="C196" i="1"/>
  <c r="C190" i="13" s="1"/>
  <c r="H190" i="13" s="1"/>
  <c r="C192" i="1"/>
  <c r="C186" i="13" s="1"/>
  <c r="H186" i="13" s="1"/>
  <c r="C191" i="1"/>
  <c r="C185" i="13" s="1"/>
  <c r="H185" i="13" s="1"/>
  <c r="C195" i="1"/>
  <c r="C189" i="13" s="1"/>
  <c r="H189" i="13" s="1"/>
  <c r="C190" i="1"/>
  <c r="C184" i="13" s="1"/>
  <c r="H184" i="13" s="1"/>
  <c r="C194" i="1"/>
  <c r="C188" i="13" s="1"/>
  <c r="H188" i="13" s="1"/>
  <c r="C197" i="1"/>
  <c r="C191" i="13" s="1"/>
  <c r="H191" i="13" s="1"/>
  <c r="C103" i="1"/>
  <c r="C105" i="1"/>
  <c r="C107" i="1"/>
  <c r="C106" i="1"/>
  <c r="C100" i="1"/>
  <c r="C101" i="1"/>
  <c r="C102" i="1"/>
  <c r="C108" i="1"/>
  <c r="C99" i="1"/>
  <c r="C104" i="1"/>
  <c r="C75" i="1"/>
  <c r="C69" i="13" s="1"/>
  <c r="H69" i="13" s="1"/>
  <c r="C68" i="1"/>
  <c r="C62" i="13" s="1"/>
  <c r="H62" i="13" s="1"/>
  <c r="C72" i="1"/>
  <c r="C66" i="13" s="1"/>
  <c r="H66" i="13" s="1"/>
  <c r="C67" i="1"/>
  <c r="C61" i="13" s="1"/>
  <c r="H61" i="13" s="1"/>
  <c r="C73" i="1"/>
  <c r="C67" i="13" s="1"/>
  <c r="H67" i="13" s="1"/>
  <c r="C74" i="1"/>
  <c r="C68" i="13" s="1"/>
  <c r="H68" i="13" s="1"/>
  <c r="C69" i="1"/>
  <c r="C63" i="13" s="1"/>
  <c r="H63" i="13" s="1"/>
  <c r="C66" i="1"/>
  <c r="C60" i="13" s="1"/>
  <c r="H60" i="13" s="1"/>
  <c r="C70" i="1"/>
  <c r="C64" i="13" s="1"/>
  <c r="H64" i="13" s="1"/>
  <c r="C71" i="1"/>
  <c r="C65" i="13" s="1"/>
  <c r="H65" i="13" s="1"/>
  <c r="C39" i="16"/>
  <c r="C40" i="16"/>
  <c r="Q42" i="1"/>
  <c r="Q176" i="1"/>
  <c r="Q187" i="1"/>
  <c r="Q65" i="1"/>
  <c r="Q198" i="1"/>
  <c r="Q209" i="1"/>
  <c r="Q98" i="1"/>
  <c r="V981" i="23" l="1"/>
  <c r="V38" i="23"/>
  <c r="V454" i="23"/>
  <c r="V911" i="23"/>
  <c r="V966" i="23"/>
  <c r="V1009" i="23"/>
  <c r="V300" i="23"/>
  <c r="V356" i="23"/>
  <c r="V668" i="23"/>
  <c r="V538" i="23"/>
  <c r="V326" i="23"/>
  <c r="V709" i="23"/>
  <c r="V982" i="23"/>
  <c r="V367" i="23"/>
  <c r="V879" i="23"/>
  <c r="V575" i="23"/>
  <c r="V562" i="23"/>
  <c r="V980" i="23"/>
  <c r="V780" i="23"/>
  <c r="V384" i="23"/>
  <c r="V253" i="23"/>
  <c r="V279" i="23"/>
  <c r="V405" i="23"/>
  <c r="V245" i="23"/>
  <c r="V81" i="23"/>
  <c r="V563" i="23"/>
  <c r="V377" i="23"/>
  <c r="V537" i="23"/>
  <c r="V912" i="23"/>
  <c r="V968" i="23"/>
  <c r="V216" i="23"/>
  <c r="V173" i="23"/>
  <c r="V739" i="23"/>
  <c r="V191" i="23"/>
  <c r="V565" i="23"/>
  <c r="V607" i="23"/>
  <c r="V1001" i="23"/>
  <c r="V289" i="23"/>
  <c r="V961" i="23"/>
  <c r="V693" i="23"/>
  <c r="V126" i="23"/>
  <c r="V197" i="23"/>
  <c r="V875" i="23"/>
  <c r="V686" i="23"/>
  <c r="V343" i="23"/>
  <c r="V928" i="23"/>
  <c r="V203" i="23"/>
  <c r="V761" i="23"/>
  <c r="V48" i="23"/>
  <c r="V635" i="23"/>
  <c r="V749" i="23"/>
  <c r="V510" i="23"/>
  <c r="V102" i="23"/>
  <c r="V621" i="23"/>
  <c r="V702" i="23"/>
  <c r="V545" i="23"/>
  <c r="V978" i="23"/>
  <c r="V858" i="23"/>
  <c r="V786" i="23"/>
  <c r="V936" i="23"/>
  <c r="V463" i="23"/>
  <c r="V764" i="23"/>
  <c r="V232" i="23"/>
  <c r="V258" i="23"/>
  <c r="V910" i="23"/>
  <c r="V615" i="23"/>
  <c r="V357" i="23"/>
  <c r="V720" i="23"/>
  <c r="V948" i="23"/>
  <c r="V424" i="23"/>
  <c r="V760" i="23"/>
  <c r="V368" i="23"/>
  <c r="V549" i="23"/>
  <c r="V459" i="23"/>
  <c r="V983" i="23"/>
  <c r="V121" i="23"/>
  <c r="V423" i="23"/>
  <c r="V648" i="23"/>
  <c r="V432" i="23"/>
  <c r="V161" i="23"/>
  <c r="V696" i="23"/>
  <c r="V140" i="23"/>
  <c r="V748" i="23"/>
  <c r="V707" i="23"/>
  <c r="V557" i="23"/>
  <c r="V160" i="23"/>
  <c r="V379" i="23"/>
  <c r="V397" i="23"/>
  <c r="V230" i="23"/>
  <c r="V589" i="23"/>
  <c r="V735" i="23"/>
  <c r="V261" i="23"/>
  <c r="V834" i="23"/>
  <c r="V403" i="23"/>
  <c r="V475" i="23"/>
  <c r="V156" i="23"/>
  <c r="V542" i="23"/>
  <c r="V64" i="23"/>
  <c r="V285" i="23"/>
  <c r="V672" i="23"/>
  <c r="V183" i="23"/>
  <c r="V219" i="23"/>
  <c r="V50" i="23"/>
  <c r="V106" i="23"/>
  <c r="V418" i="23"/>
  <c r="V836" i="23"/>
  <c r="V150" i="23"/>
  <c r="V499" i="23"/>
  <c r="V451" i="23"/>
  <c r="V477" i="23"/>
  <c r="V342" i="23"/>
  <c r="V854" i="23"/>
  <c r="V408" i="23"/>
  <c r="V593" i="23"/>
  <c r="V769" i="23"/>
  <c r="V929" i="23"/>
  <c r="V738" i="23"/>
  <c r="V171" i="23"/>
  <c r="V951" i="23"/>
  <c r="V483" i="23"/>
  <c r="V934" i="23"/>
  <c r="V886" i="23"/>
  <c r="V89" i="23"/>
  <c r="V345" i="23"/>
  <c r="V585" i="23"/>
  <c r="V109" i="23"/>
  <c r="V231" i="23"/>
  <c r="V151" i="23"/>
  <c r="V461" i="23"/>
  <c r="V647" i="23"/>
  <c r="V817" i="23"/>
  <c r="V984" i="23"/>
  <c r="V321" i="23"/>
  <c r="V945" i="23"/>
  <c r="V131" i="23"/>
  <c r="V157" i="23"/>
  <c r="V795" i="23"/>
  <c r="V366" i="23"/>
  <c r="V440" i="23"/>
  <c r="V617" i="23"/>
  <c r="V464" i="23"/>
  <c r="V905" i="23"/>
  <c r="V457" i="23"/>
  <c r="V129" i="23"/>
  <c r="V833" i="23"/>
  <c r="V933" i="23"/>
  <c r="V338" i="23"/>
  <c r="V987" i="23"/>
  <c r="V444" i="23"/>
  <c r="V46" i="23"/>
  <c r="V1010" i="23"/>
  <c r="V98" i="23"/>
  <c r="V741" i="23"/>
  <c r="V586" i="23"/>
  <c r="V876" i="23"/>
  <c r="V200" i="23"/>
  <c r="V458" i="23"/>
  <c r="V186" i="23"/>
  <c r="V45" i="23"/>
  <c r="V238" i="23"/>
  <c r="V851" i="23"/>
  <c r="V986" i="23"/>
  <c r="V237" i="23"/>
  <c r="V884" i="23"/>
  <c r="V352" i="23"/>
  <c r="V72" i="23"/>
  <c r="V801" i="23"/>
  <c r="V572" i="23"/>
  <c r="V155" i="23"/>
  <c r="V431" i="23"/>
  <c r="V298" i="23"/>
  <c r="V705" i="23"/>
  <c r="V99" i="23"/>
  <c r="V925" i="23"/>
  <c r="V853" i="23"/>
  <c r="V502" i="23"/>
  <c r="V353" i="23"/>
  <c r="V569" i="23"/>
  <c r="V890" i="23"/>
  <c r="V147" i="23"/>
  <c r="V212" i="23"/>
  <c r="V759" i="23"/>
  <c r="V327" i="23"/>
  <c r="V199" i="23"/>
  <c r="V958" i="23"/>
  <c r="V941" i="23"/>
  <c r="V391" i="23"/>
  <c r="V236" i="23"/>
  <c r="V292" i="23"/>
  <c r="V604" i="23"/>
  <c r="V474" i="23"/>
  <c r="V350" i="23"/>
  <c r="V727" i="23"/>
  <c r="V135" i="23"/>
  <c r="V646" i="23"/>
  <c r="V860" i="23"/>
  <c r="V472" i="23"/>
  <c r="V800" i="23"/>
  <c r="V856" i="23"/>
  <c r="V449" i="23"/>
  <c r="V807" i="23"/>
  <c r="V509" i="23"/>
  <c r="V767" i="23"/>
  <c r="V373" i="23"/>
  <c r="V675" i="23"/>
  <c r="V535" i="23"/>
  <c r="V336" i="23"/>
  <c r="V400" i="23"/>
  <c r="V736" i="23"/>
  <c r="V198" i="23"/>
  <c r="V766" i="23"/>
  <c r="V511" i="23"/>
  <c r="V142" i="23"/>
  <c r="V927" i="23"/>
  <c r="V816" i="23"/>
  <c r="V977" i="23"/>
  <c r="V664" i="23"/>
  <c r="V561" i="23"/>
  <c r="V960" i="23"/>
  <c r="V175" i="23"/>
  <c r="V789" i="23"/>
  <c r="V671" i="23"/>
  <c r="V821" i="23"/>
  <c r="V846" i="23"/>
  <c r="V485" i="23"/>
  <c r="V162" i="23"/>
  <c r="V784" i="23"/>
  <c r="V921" i="23"/>
  <c r="V681" i="23"/>
  <c r="V824" i="23"/>
  <c r="V898" i="23"/>
  <c r="V524" i="23"/>
  <c r="V330" i="23"/>
  <c r="V469" i="23"/>
  <c r="V878" i="23"/>
  <c r="V401" i="23"/>
  <c r="V176" i="23"/>
  <c r="V268" i="23"/>
  <c r="V74" i="23"/>
  <c r="V514" i="23"/>
  <c r="V59" i="23"/>
  <c r="V302" i="23"/>
  <c r="V667" i="23"/>
  <c r="V360" i="23"/>
  <c r="V614" i="23"/>
  <c r="V77" i="23"/>
  <c r="V782" i="23"/>
  <c r="V841" i="23"/>
  <c r="V65" i="23"/>
  <c r="V257" i="23"/>
  <c r="V746" i="23"/>
  <c r="V267" i="23"/>
  <c r="V525" i="23"/>
  <c r="V622" i="23"/>
  <c r="V319" i="23"/>
  <c r="V149" i="23"/>
  <c r="V333" i="23"/>
  <c r="V92" i="23"/>
  <c r="V660" i="23"/>
  <c r="V566" i="23"/>
  <c r="V926" i="23"/>
  <c r="V973" i="23"/>
  <c r="V422" i="23"/>
  <c r="V919" i="23"/>
  <c r="V859" i="23"/>
  <c r="V498" i="23"/>
  <c r="V916" i="23"/>
  <c r="V256" i="23"/>
  <c r="V312" i="23"/>
  <c r="V513" i="23"/>
  <c r="V965" i="23"/>
  <c r="V123" i="23"/>
  <c r="V877" i="23"/>
  <c r="V169" i="23"/>
  <c r="V959" i="23"/>
  <c r="V213" i="23"/>
  <c r="V796" i="23"/>
  <c r="V852" i="23"/>
  <c r="V136" i="23"/>
  <c r="V406" i="23"/>
  <c r="V979" i="23"/>
  <c r="V798" i="23"/>
  <c r="V277" i="23"/>
  <c r="V430" i="23"/>
  <c r="V272" i="23"/>
  <c r="V49" i="23"/>
  <c r="V869" i="23"/>
  <c r="V728" i="23"/>
  <c r="V541" i="23"/>
  <c r="V382" i="23"/>
  <c r="V39" i="23"/>
  <c r="V950" i="23"/>
  <c r="V365" i="23"/>
  <c r="V428" i="23"/>
  <c r="V283" i="23"/>
  <c r="V120" i="23"/>
  <c r="V576" i="23"/>
  <c r="V496" i="23"/>
  <c r="V280" i="23"/>
  <c r="V220" i="23"/>
  <c r="V715" i="23"/>
  <c r="V494" i="23"/>
  <c r="V269" i="23"/>
  <c r="V939" i="23"/>
  <c r="V737" i="23"/>
  <c r="V371" i="23"/>
  <c r="V260" i="23"/>
  <c r="V700" i="23"/>
  <c r="V500" i="23"/>
  <c r="V857" i="23"/>
  <c r="V580" i="23"/>
  <c r="V574" i="23"/>
  <c r="V165" i="23"/>
  <c r="V920" i="23"/>
  <c r="V805" i="23"/>
  <c r="V716" i="23"/>
  <c r="V708" i="23"/>
  <c r="V450" i="23"/>
  <c r="V250" i="23"/>
  <c r="V820" i="23"/>
  <c r="V625" i="23"/>
  <c r="V550" i="23"/>
  <c r="V517" i="23"/>
  <c r="V674" i="23"/>
  <c r="V515" i="23"/>
  <c r="V870" i="23"/>
  <c r="V670" i="23"/>
  <c r="V661" i="23"/>
  <c r="V278" i="23"/>
  <c r="V917" i="23"/>
  <c r="V552" i="23"/>
  <c r="V608" i="23"/>
  <c r="V313" i="23"/>
  <c r="V473" i="23"/>
  <c r="V866" i="23"/>
  <c r="V62" i="23"/>
  <c r="V501" i="23"/>
  <c r="V533" i="23"/>
  <c r="V757" i="23"/>
  <c r="V243" i="23"/>
  <c r="V73" i="23"/>
  <c r="V826" i="23"/>
  <c r="V976" i="23"/>
  <c r="V112" i="23"/>
  <c r="V148" i="23"/>
  <c r="V783" i="23"/>
  <c r="V605" i="23"/>
  <c r="V189" i="23"/>
  <c r="V703" i="23"/>
  <c r="V287" i="23"/>
  <c r="V629" i="23"/>
  <c r="V684" i="23"/>
  <c r="V554" i="23"/>
  <c r="V1011" i="23"/>
  <c r="V772" i="23"/>
  <c r="V448" i="23"/>
  <c r="V381" i="23"/>
  <c r="V398" i="23"/>
  <c r="V101" i="23"/>
  <c r="V455" i="23"/>
  <c r="V438" i="23"/>
  <c r="V94" i="23"/>
  <c r="V434" i="23"/>
  <c r="V490" i="23"/>
  <c r="V630" i="23"/>
  <c r="V413" i="23"/>
  <c r="V781" i="23"/>
  <c r="V207" i="23"/>
  <c r="V991" i="23"/>
  <c r="V717" i="23"/>
  <c r="V732" i="23"/>
  <c r="V328" i="23"/>
  <c r="V835" i="23"/>
  <c r="V128" i="23"/>
  <c r="V246" i="23"/>
  <c r="V606" i="23"/>
  <c r="V351" i="23"/>
  <c r="V901" i="23"/>
  <c r="V495" i="23"/>
  <c r="V1002" i="23"/>
  <c r="V249" i="23"/>
  <c r="V803" i="23"/>
  <c r="V229" i="23"/>
  <c r="V940" i="23"/>
  <c r="V740" i="23"/>
  <c r="V792" i="23"/>
  <c r="V80" i="23"/>
  <c r="V873" i="23"/>
  <c r="V669" i="23"/>
  <c r="V364" i="23"/>
  <c r="V248" i="23"/>
  <c r="V794" i="23"/>
  <c r="V363" i="23"/>
  <c r="V188" i="23"/>
  <c r="V683" i="23"/>
  <c r="V288" i="23"/>
  <c r="V680" i="23"/>
  <c r="V218" i="23"/>
  <c r="V204" i="23"/>
  <c r="V196" i="23"/>
  <c r="V636" i="23"/>
  <c r="V436" i="23"/>
  <c r="V644" i="23"/>
  <c r="V624" i="23"/>
  <c r="V337" i="23"/>
  <c r="V688" i="23"/>
  <c r="V284" i="23"/>
  <c r="V828" i="23"/>
  <c r="V734" i="23"/>
  <c r="V797" i="23"/>
  <c r="V78" i="23"/>
  <c r="V291" i="23"/>
  <c r="V988" i="23"/>
  <c r="V421" i="23"/>
  <c r="V392" i="23"/>
  <c r="V553" i="23"/>
  <c r="V909" i="23"/>
  <c r="V471" i="23"/>
  <c r="V127" i="23"/>
  <c r="V719" i="23"/>
  <c r="V47" i="23"/>
  <c r="V531" i="23"/>
  <c r="V633" i="23"/>
  <c r="V305" i="23"/>
  <c r="V953" i="23"/>
  <c r="V930" i="23"/>
  <c r="V91" i="23"/>
  <c r="V999" i="23"/>
  <c r="V95" i="23"/>
  <c r="V990" i="23"/>
  <c r="V845" i="23"/>
  <c r="V172" i="23"/>
  <c r="V42" i="23"/>
  <c r="V540" i="23"/>
  <c r="V410" i="23"/>
  <c r="V892" i="23"/>
  <c r="V103" i="23"/>
  <c r="V694" i="23"/>
  <c r="V270" i="23"/>
  <c r="V742" i="23"/>
  <c r="V733" i="23"/>
  <c r="V967" i="23"/>
  <c r="V620" i="23"/>
  <c r="V676" i="23"/>
  <c r="V290" i="23"/>
  <c r="V831" i="23"/>
  <c r="V159" i="23"/>
  <c r="V534" i="23"/>
  <c r="V358" i="23"/>
  <c r="V370" i="23"/>
  <c r="V788" i="23"/>
  <c r="V226" i="23"/>
  <c r="V915" i="23"/>
  <c r="V814" i="23"/>
  <c r="V583" i="23"/>
  <c r="V861" i="23"/>
  <c r="V543" i="23"/>
  <c r="V141" i="23"/>
  <c r="V808" i="23"/>
  <c r="V528" i="23"/>
  <c r="V146" i="23"/>
  <c r="V650" i="23"/>
  <c r="V66" i="23"/>
  <c r="V378" i="23"/>
  <c r="V532" i="23"/>
  <c r="V888" i="23"/>
  <c r="V465" i="23"/>
  <c r="V317" i="23"/>
  <c r="V654" i="23"/>
  <c r="V744" i="23"/>
  <c r="V346" i="23"/>
  <c r="V177" i="23"/>
  <c r="V722" i="23"/>
  <c r="V227" i="23"/>
  <c r="V956" i="23"/>
  <c r="V386" i="23"/>
  <c r="V56" i="23"/>
  <c r="V827" i="23"/>
  <c r="V998" i="23"/>
  <c r="V651" i="23"/>
  <c r="V571" i="23"/>
  <c r="V259" i="23"/>
  <c r="V251" i="23"/>
  <c r="V43" i="23"/>
  <c r="V603" i="23"/>
  <c r="V132" i="23"/>
  <c r="V698" i="23"/>
  <c r="V503" i="23"/>
  <c r="V306" i="23"/>
  <c r="V753" i="23"/>
  <c r="V947" i="23"/>
  <c r="V37" i="23"/>
  <c r="V389" i="23"/>
  <c r="V339" i="23"/>
  <c r="V847" i="23"/>
  <c r="V895" i="23"/>
  <c r="V626" i="23"/>
  <c r="V682" i="23"/>
  <c r="V844" i="23"/>
  <c r="V456" i="23"/>
  <c r="V325" i="23"/>
  <c r="V687" i="23"/>
  <c r="V399" i="23"/>
  <c r="V573" i="23"/>
  <c r="V311" i="23"/>
  <c r="V815" i="23"/>
  <c r="V480" i="23"/>
  <c r="V809" i="23"/>
  <c r="V745" i="23"/>
  <c r="V233" i="23"/>
  <c r="V802" i="23"/>
  <c r="V453" i="23"/>
  <c r="V359" i="23"/>
  <c r="V518" i="23"/>
  <c r="V470" i="23"/>
  <c r="V597" i="23"/>
  <c r="V924" i="23"/>
  <c r="V301" i="23"/>
  <c r="V318" i="23"/>
  <c r="V476" i="23"/>
  <c r="V303" i="23"/>
  <c r="V332" i="23"/>
  <c r="V489" i="23"/>
  <c r="V493" i="23"/>
  <c r="V697" i="23"/>
  <c r="V505" i="23"/>
  <c r="V522" i="23"/>
  <c r="V652" i="23"/>
  <c r="V174" i="23"/>
  <c r="V937" i="23"/>
  <c r="V840" i="23"/>
  <c r="V971" i="23"/>
  <c r="V634" i="23"/>
  <c r="V623" i="23"/>
  <c r="V616" i="23"/>
  <c r="V721" i="23"/>
  <c r="V724" i="23"/>
  <c r="V662" i="23"/>
  <c r="V743" i="23"/>
  <c r="V264" i="23"/>
  <c r="V293" i="23"/>
  <c r="V144" i="23"/>
  <c r="V104" i="23"/>
  <c r="V957" i="23"/>
  <c r="V825" i="23"/>
  <c r="V75" i="23"/>
  <c r="V380" i="23"/>
  <c r="V57" i="23"/>
  <c r="V850" i="23"/>
  <c r="V417" i="23"/>
  <c r="V240" i="23"/>
  <c r="V773" i="23"/>
  <c r="V1000" i="23"/>
  <c r="V33" i="23"/>
  <c r="V119" i="23"/>
  <c r="V663" i="23"/>
  <c r="V187" i="23"/>
  <c r="V596" i="23"/>
  <c r="V551" i="23"/>
  <c r="V478" i="23"/>
  <c r="V643" i="23"/>
  <c r="V590" i="23"/>
  <c r="V429" i="23"/>
  <c r="V282" i="23"/>
  <c r="V871" i="23"/>
  <c r="V143" i="23"/>
  <c r="V435" i="23"/>
  <c r="V376" i="23"/>
  <c r="V512" i="23"/>
  <c r="V60" i="23"/>
  <c r="V263" i="23"/>
  <c r="V972" i="23"/>
  <c r="V1008" i="23"/>
  <c r="V201" i="23"/>
  <c r="V775" i="23"/>
  <c r="V520" i="23"/>
  <c r="V296" i="23"/>
  <c r="V322" i="23"/>
  <c r="V122" i="23"/>
  <c r="V407" i="23"/>
  <c r="V242" i="23"/>
  <c r="V516" i="23"/>
  <c r="V656" i="23"/>
  <c r="V93" i="23"/>
  <c r="V855" i="23"/>
  <c r="V362" i="23"/>
  <c r="V154" i="23"/>
  <c r="V600" i="23"/>
  <c r="V452" i="23"/>
  <c r="V591" i="23"/>
  <c r="V192" i="23"/>
  <c r="V712" i="23"/>
  <c r="V806" i="23"/>
  <c r="V442" i="23"/>
  <c r="V409" i="23"/>
  <c r="V907" i="23"/>
  <c r="V706" i="23"/>
  <c r="V642" i="23"/>
  <c r="V437" i="23"/>
  <c r="V369" i="23"/>
  <c r="V804" i="23"/>
  <c r="V755" i="23"/>
  <c r="V582" i="23"/>
  <c r="V87" i="23"/>
  <c r="V894" i="23"/>
  <c r="V544" i="23"/>
  <c r="V329" i="23"/>
  <c r="V84" i="23"/>
  <c r="V838" i="23"/>
  <c r="V992" i="23"/>
  <c r="V893" i="23"/>
  <c r="V758" i="23"/>
  <c r="V468" i="23"/>
  <c r="V581" i="23"/>
  <c r="V323" i="23"/>
  <c r="V324" i="23"/>
  <c r="V182" i="23"/>
  <c r="V393" i="23"/>
  <c r="V145" i="23"/>
  <c r="V71" i="23"/>
  <c r="V297" i="23"/>
  <c r="V113" i="23"/>
  <c r="V944" i="23"/>
  <c r="V504" i="23"/>
  <c r="V402" i="23"/>
  <c r="V756" i="23"/>
  <c r="V508" i="23"/>
  <c r="V308" i="23"/>
  <c r="V787" i="23"/>
  <c r="V793" i="23"/>
  <c r="V611" i="23"/>
  <c r="V168" i="23"/>
  <c r="V190" i="23"/>
  <c r="V383" i="23"/>
  <c r="V587" i="23"/>
  <c r="V443" i="23"/>
  <c r="V729" i="23"/>
  <c r="V649" i="23"/>
  <c r="V891" i="23"/>
  <c r="V178" i="23"/>
  <c r="V266" i="23"/>
  <c r="V997" i="23"/>
  <c r="V63" i="23"/>
  <c r="V202" i="23"/>
  <c r="V523" i="23"/>
  <c r="V419" i="23"/>
  <c r="V754" i="23"/>
  <c r="V536" i="23"/>
  <c r="V211" i="23"/>
  <c r="V51" i="23"/>
  <c r="V86" i="23"/>
  <c r="V276" i="23"/>
  <c r="V713" i="23"/>
  <c r="V881" i="23"/>
  <c r="V885" i="23"/>
  <c r="V969" i="23"/>
  <c r="V497" i="23"/>
  <c r="V241" i="23"/>
  <c r="V677" i="23"/>
  <c r="V897" i="23"/>
  <c r="V118" i="23"/>
  <c r="V695" i="23"/>
  <c r="V799" i="23"/>
  <c r="V179" i="23"/>
  <c r="V530" i="23"/>
  <c r="V108" i="23"/>
  <c r="V309" i="23"/>
  <c r="V556" i="23"/>
  <c r="V85" i="23"/>
  <c r="V689" i="23"/>
  <c r="V963" i="23"/>
  <c r="V441" i="23"/>
  <c r="V341" i="23"/>
  <c r="V896" i="23"/>
  <c r="V812" i="23"/>
  <c r="V832" i="23"/>
  <c r="V491" i="23"/>
  <c r="V588" i="23"/>
  <c r="V184" i="23"/>
  <c r="V699" i="23"/>
  <c r="V411" i="23"/>
  <c r="V209" i="23"/>
  <c r="V577" i="23"/>
  <c r="V778" i="23"/>
  <c r="V304" i="23"/>
  <c r="V390" i="23"/>
  <c r="V993" i="23"/>
  <c r="V913" i="23"/>
  <c r="V819" i="23"/>
  <c r="V239" i="23"/>
  <c r="V609" i="23"/>
  <c r="V962" i="23"/>
  <c r="V210" i="23"/>
  <c r="V949" i="23"/>
  <c r="V521" i="23"/>
  <c r="V344" i="23"/>
  <c r="V137" i="23"/>
  <c r="V628" i="23"/>
  <c r="V666" i="23"/>
  <c r="V340" i="23"/>
  <c r="V32" i="23"/>
  <c r="V900" i="23"/>
  <c r="V412" i="23"/>
  <c r="V52" i="23"/>
  <c r="V763" i="23"/>
  <c r="V481" i="23"/>
  <c r="V262" i="23"/>
  <c r="V996" i="23"/>
  <c r="V58" i="23"/>
  <c r="V985" i="23"/>
  <c r="V830" i="23"/>
  <c r="V316" i="23"/>
  <c r="V484" i="23"/>
  <c r="V116" i="23"/>
  <c r="V114" i="23"/>
  <c r="V320" i="23"/>
  <c r="V653" i="23"/>
  <c r="V762" i="23"/>
  <c r="V765" i="23"/>
  <c r="V829" i="23"/>
  <c r="V906" i="23"/>
  <c r="V774" i="23"/>
  <c r="V44" i="23"/>
  <c r="V271" i="23"/>
  <c r="V252" i="23"/>
  <c r="V776" i="23"/>
  <c r="V779" i="23"/>
  <c r="V872" i="23"/>
  <c r="V529" i="23"/>
  <c r="V849" i="23"/>
  <c r="V946" i="23"/>
  <c r="V777" i="23"/>
  <c r="V76" i="23"/>
  <c r="V880" i="23"/>
  <c r="V385" i="23"/>
  <c r="V222" i="23"/>
  <c r="V445" i="23"/>
  <c r="V610" i="23"/>
  <c r="V105" i="23"/>
  <c r="V460" i="23"/>
  <c r="V134" i="23"/>
  <c r="V935" i="23"/>
  <c r="V908" i="23"/>
  <c r="V265" i="23"/>
  <c r="V217" i="23"/>
  <c r="V918" i="23"/>
  <c r="V725" i="23"/>
  <c r="V548" i="23"/>
  <c r="V117" i="23"/>
  <c r="V640" i="23"/>
  <c r="V718" i="23"/>
  <c r="V555" i="23"/>
  <c r="V492" i="23"/>
  <c r="V692" i="23"/>
  <c r="V723" i="23"/>
  <c r="V632" i="23"/>
  <c r="V673" i="23"/>
  <c r="V361" i="23"/>
  <c r="V223" i="23"/>
  <c r="V67" i="23"/>
  <c r="V90" i="23"/>
  <c r="V88" i="23"/>
  <c r="V61" i="23"/>
  <c r="V439" i="23"/>
  <c r="V479" i="23"/>
  <c r="V170" i="23"/>
  <c r="V107" i="23"/>
  <c r="V281" i="23"/>
  <c r="V228" i="23"/>
  <c r="V307" i="23"/>
  <c r="V567" i="23"/>
  <c r="V164" i="23"/>
  <c r="V726" i="23"/>
  <c r="V637" i="23"/>
  <c r="V612" i="23"/>
  <c r="V887" i="23"/>
  <c r="V420" i="23"/>
  <c r="V347" i="23"/>
  <c r="V704" i="23"/>
  <c r="V273" i="23"/>
  <c r="V641" i="23"/>
  <c r="V488" i="23"/>
  <c r="V655" i="23"/>
  <c r="V594" i="23"/>
  <c r="V433" i="23"/>
  <c r="V372" i="23"/>
  <c r="V785" i="23"/>
  <c r="V208" i="23"/>
  <c r="V665" i="23"/>
  <c r="V865" i="23"/>
  <c r="V206" i="23"/>
  <c r="V813" i="23"/>
  <c r="V904" i="23"/>
  <c r="V657" i="23"/>
  <c r="V889" i="23"/>
  <c r="V247" i="23"/>
  <c r="V752" i="23"/>
  <c r="V348" i="23"/>
  <c r="V115" i="23"/>
  <c r="V349" i="23"/>
  <c r="V818" i="23"/>
  <c r="V601" i="23"/>
  <c r="V539" i="23"/>
  <c r="V387" i="23"/>
  <c r="V185" i="23"/>
  <c r="V848" i="23"/>
  <c r="V631" i="23"/>
  <c r="V592" i="23"/>
  <c r="V914" i="23"/>
  <c r="V388" i="23"/>
  <c r="V685" i="23"/>
  <c r="V221" i="23"/>
  <c r="V584" i="23"/>
  <c r="V224" i="23"/>
  <c r="V864" i="23"/>
  <c r="V244" i="23"/>
  <c r="V225" i="23"/>
  <c r="V714" i="23"/>
  <c r="V130" i="23"/>
  <c r="V482" i="23"/>
  <c r="V837" i="23"/>
  <c r="V286" i="23"/>
  <c r="V299" i="23"/>
  <c r="V519" i="23"/>
  <c r="V163" i="23"/>
  <c r="V989" i="23"/>
  <c r="V645" i="23"/>
  <c r="V100" i="23"/>
  <c r="V205" i="23"/>
  <c r="V70" i="23"/>
  <c r="V602" i="23"/>
  <c r="V564" i="23"/>
  <c r="V747" i="23"/>
  <c r="V331" i="23"/>
  <c r="V938" i="23"/>
  <c r="V425" i="23"/>
  <c r="V867" i="23"/>
  <c r="V79" i="23"/>
  <c r="V964" i="23"/>
  <c r="V952" i="23"/>
  <c r="V768" i="23"/>
  <c r="V560" i="23"/>
  <c r="V839" i="23"/>
  <c r="V158" i="23"/>
  <c r="V1003" i="23"/>
  <c r="V932" i="23"/>
  <c r="V899" i="23"/>
  <c r="V310" i="23"/>
  <c r="V595" i="23"/>
  <c r="V874" i="23"/>
  <c r="V570" i="23"/>
  <c r="V627" i="23"/>
  <c r="V701" i="23"/>
  <c r="V53" i="23"/>
  <c r="V404" i="23"/>
  <c r="V931" i="23"/>
  <c r="V613" i="23"/>
  <c r="V193" i="23"/>
  <c r="V416" i="23"/>
  <c r="V396" i="23"/>
  <c r="V462" i="23"/>
  <c r="V970" i="23"/>
  <c r="V868" i="23"/>
  <c r="V568" i="23"/>
  <c r="V133" i="23"/>
  <c r="H38" i="16"/>
  <c r="S38" i="16" s="1"/>
  <c r="AA38" i="16"/>
  <c r="AG190" i="1"/>
  <c r="AG100" i="1"/>
  <c r="AG191" i="1"/>
  <c r="O100" i="1"/>
  <c r="C125" i="16"/>
  <c r="BI125" i="16" s="1"/>
  <c r="C102" i="13"/>
  <c r="H102" i="13" s="1"/>
  <c r="C119" i="16"/>
  <c r="C96" i="13"/>
  <c r="H96" i="13" s="1"/>
  <c r="S178" i="1"/>
  <c r="C172" i="13"/>
  <c r="H172" i="13" s="1"/>
  <c r="S199" i="1"/>
  <c r="C193" i="13"/>
  <c r="H193" i="13" s="1"/>
  <c r="C64" i="16"/>
  <c r="AF64" i="16" s="1"/>
  <c r="C41" i="13"/>
  <c r="H41" i="13" s="1"/>
  <c r="C117" i="16"/>
  <c r="AB117" i="16" s="1"/>
  <c r="C94" i="13"/>
  <c r="H94" i="13" s="1"/>
  <c r="C118" i="16"/>
  <c r="AE118" i="16" s="1"/>
  <c r="C95" i="13"/>
  <c r="H95" i="13" s="1"/>
  <c r="S180" i="1"/>
  <c r="C174" i="13"/>
  <c r="H174" i="13" s="1"/>
  <c r="S211" i="1"/>
  <c r="C205" i="13"/>
  <c r="H205" i="13" s="1"/>
  <c r="S210" i="1"/>
  <c r="C204" i="13"/>
  <c r="H204" i="13" s="1"/>
  <c r="O191" i="1"/>
  <c r="C63" i="16"/>
  <c r="AA63" i="16" s="1"/>
  <c r="C40" i="13"/>
  <c r="H40" i="13" s="1"/>
  <c r="C65" i="16"/>
  <c r="AD65" i="16" s="1"/>
  <c r="C42" i="13"/>
  <c r="H42" i="13" s="1"/>
  <c r="O189" i="1"/>
  <c r="C123" i="16"/>
  <c r="AP123" i="16" s="1"/>
  <c r="C100" i="13"/>
  <c r="H100" i="13" s="1"/>
  <c r="S179" i="1"/>
  <c r="C173" i="13"/>
  <c r="H173" i="13" s="1"/>
  <c r="C67" i="16"/>
  <c r="AG67" i="16" s="1"/>
  <c r="C44" i="13"/>
  <c r="H44" i="13" s="1"/>
  <c r="C124" i="16"/>
  <c r="AJ124" i="16" s="1"/>
  <c r="C101" i="13"/>
  <c r="H101" i="13" s="1"/>
  <c r="S177" i="1"/>
  <c r="C171" i="13"/>
  <c r="H171" i="13" s="1"/>
  <c r="C66" i="16"/>
  <c r="C43" i="13"/>
  <c r="H43" i="13" s="1"/>
  <c r="O211" i="1"/>
  <c r="H59" i="13"/>
  <c r="C121" i="16"/>
  <c r="AF121" i="16" s="1"/>
  <c r="C98" i="13"/>
  <c r="H98" i="13" s="1"/>
  <c r="C122" i="16"/>
  <c r="AE122" i="16" s="1"/>
  <c r="C99" i="13"/>
  <c r="H99" i="13" s="1"/>
  <c r="S212" i="1"/>
  <c r="C206" i="13"/>
  <c r="H206" i="13" s="1"/>
  <c r="C37" i="13"/>
  <c r="H37" i="13" s="1"/>
  <c r="V15" i="23"/>
  <c r="E192" i="13"/>
  <c r="E136" i="13"/>
  <c r="E170" i="13"/>
  <c r="V27" i="23"/>
  <c r="V21" i="23"/>
  <c r="E92" i="13"/>
  <c r="V18" i="23"/>
  <c r="V16" i="23"/>
  <c r="E203" i="13"/>
  <c r="E59" i="13"/>
  <c r="E125" i="13"/>
  <c r="V36" i="23"/>
  <c r="V30" i="23"/>
  <c r="V25" i="23"/>
  <c r="E147" i="13"/>
  <c r="E47" i="13"/>
  <c r="E114" i="13"/>
  <c r="V14" i="23"/>
  <c r="V29" i="23"/>
  <c r="V28" i="23"/>
  <c r="V22" i="23"/>
  <c r="V20" i="23"/>
  <c r="E158" i="13"/>
  <c r="E70" i="13"/>
  <c r="E181" i="13"/>
  <c r="E103" i="13"/>
  <c r="V17" i="23"/>
  <c r="V26" i="23"/>
  <c r="V23" i="23"/>
  <c r="E81" i="13"/>
  <c r="V34" i="23"/>
  <c r="V35" i="23"/>
  <c r="V19" i="23"/>
  <c r="V31" i="23"/>
  <c r="V24" i="23"/>
  <c r="C69" i="16"/>
  <c r="AF69" i="16" s="1"/>
  <c r="C46" i="13"/>
  <c r="H46" i="13" s="1"/>
  <c r="O200" i="1"/>
  <c r="C120" i="16"/>
  <c r="AQ120" i="16" s="1"/>
  <c r="C97" i="13"/>
  <c r="H97" i="13" s="1"/>
  <c r="S45" i="1"/>
  <c r="C39" i="13"/>
  <c r="H39" i="13" s="1"/>
  <c r="S189" i="1"/>
  <c r="C183" i="13"/>
  <c r="H183" i="13" s="1"/>
  <c r="O188" i="1"/>
  <c r="C116" i="16"/>
  <c r="AD116" i="16" s="1"/>
  <c r="C93" i="13"/>
  <c r="H93" i="13" s="1"/>
  <c r="S200" i="1"/>
  <c r="C194" i="13"/>
  <c r="H194" i="13" s="1"/>
  <c r="C68" i="16"/>
  <c r="AF68" i="16" s="1"/>
  <c r="C45" i="13"/>
  <c r="H45" i="13" s="1"/>
  <c r="S188" i="1"/>
  <c r="C182" i="13"/>
  <c r="H182" i="13" s="1"/>
  <c r="O178" i="1"/>
  <c r="O212" i="1"/>
  <c r="S43" i="1"/>
  <c r="E14" i="13"/>
  <c r="E25" i="13"/>
  <c r="H142" i="16"/>
  <c r="AA142" i="16"/>
  <c r="AB142" i="16"/>
  <c r="AC142" i="16"/>
  <c r="AD142" i="16"/>
  <c r="AE142" i="16"/>
  <c r="AF142" i="16"/>
  <c r="AG142" i="16"/>
  <c r="AH142" i="16"/>
  <c r="AI142" i="16"/>
  <c r="AJ142" i="16"/>
  <c r="AK142" i="16"/>
  <c r="AL142" i="16"/>
  <c r="AM142" i="16"/>
  <c r="AN142" i="16"/>
  <c r="AO142" i="16"/>
  <c r="AP142" i="16"/>
  <c r="AQ142" i="16"/>
  <c r="AR142" i="16"/>
  <c r="AS142" i="16"/>
  <c r="AT142" i="16"/>
  <c r="AU142" i="16"/>
  <c r="AV142" i="16"/>
  <c r="AW142" i="16"/>
  <c r="AX142" i="16"/>
  <c r="AY142" i="16"/>
  <c r="AZ142" i="16"/>
  <c r="BA142" i="16"/>
  <c r="BB142" i="16"/>
  <c r="BC142" i="16"/>
  <c r="BD142" i="16"/>
  <c r="BE142" i="16"/>
  <c r="BF142" i="16"/>
  <c r="BG142" i="16"/>
  <c r="BH142" i="16"/>
  <c r="BI142" i="16"/>
  <c r="BJ142" i="16"/>
  <c r="H145" i="16"/>
  <c r="AA145" i="16"/>
  <c r="AB145" i="16"/>
  <c r="AC145" i="16"/>
  <c r="AD145" i="16"/>
  <c r="AE145" i="16"/>
  <c r="AF145" i="16"/>
  <c r="AG145" i="16"/>
  <c r="AH145" i="16"/>
  <c r="AI145" i="16"/>
  <c r="AJ145" i="16"/>
  <c r="AK145" i="16"/>
  <c r="AL145" i="16"/>
  <c r="AM145" i="16"/>
  <c r="AN145" i="16"/>
  <c r="AO145" i="16"/>
  <c r="AP145" i="16"/>
  <c r="AQ145" i="16"/>
  <c r="AR145" i="16"/>
  <c r="AS145" i="16"/>
  <c r="AT145" i="16"/>
  <c r="AU145" i="16"/>
  <c r="AV145" i="16"/>
  <c r="AW145" i="16"/>
  <c r="AX145" i="16"/>
  <c r="AY145" i="16"/>
  <c r="AZ145" i="16"/>
  <c r="BA145" i="16"/>
  <c r="BB145" i="16"/>
  <c r="BC145" i="16"/>
  <c r="BD145" i="16"/>
  <c r="BE145" i="16"/>
  <c r="BF145" i="16"/>
  <c r="BG145" i="16"/>
  <c r="BH145" i="16"/>
  <c r="BI145" i="16"/>
  <c r="BJ145" i="16"/>
  <c r="H146" i="16"/>
  <c r="AA146" i="16"/>
  <c r="AB146" i="16"/>
  <c r="AC146" i="16"/>
  <c r="AD146" i="16"/>
  <c r="AE146" i="16"/>
  <c r="AF146" i="16"/>
  <c r="AG146" i="16"/>
  <c r="AH146" i="16"/>
  <c r="AI146" i="16"/>
  <c r="AJ146" i="16"/>
  <c r="AK146" i="16"/>
  <c r="AL146" i="16"/>
  <c r="AM146" i="16"/>
  <c r="AN146" i="16"/>
  <c r="AO146" i="16"/>
  <c r="AP146" i="16"/>
  <c r="AQ146" i="16"/>
  <c r="AR146" i="16"/>
  <c r="AS146" i="16"/>
  <c r="AT146" i="16"/>
  <c r="AU146" i="16"/>
  <c r="AV146" i="16"/>
  <c r="AW146" i="16"/>
  <c r="AX146" i="16"/>
  <c r="AY146" i="16"/>
  <c r="AZ146" i="16"/>
  <c r="BA146" i="16"/>
  <c r="BB146" i="16"/>
  <c r="BC146" i="16"/>
  <c r="BD146" i="16"/>
  <c r="BE146" i="16"/>
  <c r="BF146" i="16"/>
  <c r="BG146" i="16"/>
  <c r="BH146" i="16"/>
  <c r="BI146" i="16"/>
  <c r="BJ146" i="16"/>
  <c r="H147" i="16"/>
  <c r="AA147" i="16"/>
  <c r="AB147" i="16"/>
  <c r="AC147" i="16"/>
  <c r="AD147" i="16"/>
  <c r="AE147" i="16"/>
  <c r="AF147" i="16"/>
  <c r="AG147" i="16"/>
  <c r="AH147" i="16"/>
  <c r="AI147" i="16"/>
  <c r="AJ147" i="16"/>
  <c r="AK147" i="16"/>
  <c r="AL147" i="16"/>
  <c r="AM147" i="16"/>
  <c r="AN147" i="16"/>
  <c r="AO147" i="16"/>
  <c r="AP147" i="16"/>
  <c r="AQ147" i="16"/>
  <c r="AR147" i="16"/>
  <c r="AS147" i="16"/>
  <c r="AT147" i="16"/>
  <c r="AU147" i="16"/>
  <c r="AV147" i="16"/>
  <c r="AW147" i="16"/>
  <c r="AX147" i="16"/>
  <c r="AY147" i="16"/>
  <c r="AZ147" i="16"/>
  <c r="BA147" i="16"/>
  <c r="BB147" i="16"/>
  <c r="BC147" i="16"/>
  <c r="BD147" i="16"/>
  <c r="BE147" i="16"/>
  <c r="BF147" i="16"/>
  <c r="BG147" i="16"/>
  <c r="BH147" i="16"/>
  <c r="BI147" i="16"/>
  <c r="BJ147" i="16"/>
  <c r="H144" i="16"/>
  <c r="AA144" i="16"/>
  <c r="AB144" i="16"/>
  <c r="AC144" i="16"/>
  <c r="AD144" i="16"/>
  <c r="AE144" i="16"/>
  <c r="AF144" i="16"/>
  <c r="AG144" i="16"/>
  <c r="AH144" i="16"/>
  <c r="AI144" i="16"/>
  <c r="AJ144" i="16"/>
  <c r="AK144" i="16"/>
  <c r="AL144" i="16"/>
  <c r="AM144" i="16"/>
  <c r="AN144" i="16"/>
  <c r="AO144" i="16"/>
  <c r="AP144" i="16"/>
  <c r="AQ144" i="16"/>
  <c r="AR144" i="16"/>
  <c r="AS144" i="16"/>
  <c r="AT144" i="16"/>
  <c r="AU144" i="16"/>
  <c r="AV144" i="16"/>
  <c r="AW144" i="16"/>
  <c r="AX144" i="16"/>
  <c r="AY144" i="16"/>
  <c r="AZ144" i="16"/>
  <c r="BA144" i="16"/>
  <c r="BB144" i="16"/>
  <c r="BC144" i="16"/>
  <c r="BD144" i="16"/>
  <c r="BE144" i="16"/>
  <c r="BF144" i="16"/>
  <c r="BG144" i="16"/>
  <c r="BH144" i="16"/>
  <c r="BI144" i="16"/>
  <c r="BJ144" i="16"/>
  <c r="H141" i="16"/>
  <c r="AA141" i="16"/>
  <c r="AB141" i="16"/>
  <c r="AC141" i="16"/>
  <c r="AD141" i="16"/>
  <c r="AE141" i="16"/>
  <c r="AF141" i="16"/>
  <c r="AG141" i="16"/>
  <c r="AH141" i="16"/>
  <c r="AI141" i="16"/>
  <c r="AJ141" i="16"/>
  <c r="AK141" i="16"/>
  <c r="AL141" i="16"/>
  <c r="AM141" i="16"/>
  <c r="AN141" i="16"/>
  <c r="AO141" i="16"/>
  <c r="AP141" i="16"/>
  <c r="AQ141" i="16"/>
  <c r="AR141" i="16"/>
  <c r="AS141" i="16"/>
  <c r="AT141" i="16"/>
  <c r="AU141" i="16"/>
  <c r="AV141" i="16"/>
  <c r="AW141" i="16"/>
  <c r="AX141" i="16"/>
  <c r="AY141" i="16"/>
  <c r="AZ141" i="16"/>
  <c r="BA141" i="16"/>
  <c r="BB141" i="16"/>
  <c r="BC141" i="16"/>
  <c r="BD141" i="16"/>
  <c r="BE141" i="16"/>
  <c r="BF141" i="16"/>
  <c r="BG141" i="16"/>
  <c r="BH141" i="16"/>
  <c r="BI141" i="16"/>
  <c r="BJ141" i="16"/>
  <c r="H143" i="16"/>
  <c r="AA143" i="16"/>
  <c r="AB143" i="16"/>
  <c r="AC143" i="16"/>
  <c r="AD143" i="16"/>
  <c r="AE143" i="16"/>
  <c r="AF143" i="16"/>
  <c r="AG143" i="16"/>
  <c r="AH143" i="16"/>
  <c r="AI143" i="16"/>
  <c r="AJ143" i="16"/>
  <c r="AK143" i="16"/>
  <c r="AL143" i="16"/>
  <c r="AM143" i="16"/>
  <c r="AN143" i="16"/>
  <c r="AO143" i="16"/>
  <c r="AP143" i="16"/>
  <c r="AQ143" i="16"/>
  <c r="AR143" i="16"/>
  <c r="AS143" i="16"/>
  <c r="AT143" i="16"/>
  <c r="AU143" i="16"/>
  <c r="AV143" i="16"/>
  <c r="AW143" i="16"/>
  <c r="AX143" i="16"/>
  <c r="AY143" i="16"/>
  <c r="AZ143" i="16"/>
  <c r="BA143" i="16"/>
  <c r="BB143" i="16"/>
  <c r="BC143" i="16"/>
  <c r="BD143" i="16"/>
  <c r="BE143" i="16"/>
  <c r="BF143" i="16"/>
  <c r="BG143" i="16"/>
  <c r="BH143" i="16"/>
  <c r="BI143" i="16"/>
  <c r="BJ143" i="16"/>
  <c r="H140" i="16"/>
  <c r="AA140" i="16"/>
  <c r="AB140" i="16"/>
  <c r="AC140" i="16"/>
  <c r="AD140" i="16"/>
  <c r="AE140" i="16"/>
  <c r="AF140" i="16"/>
  <c r="AG140" i="16"/>
  <c r="AH140" i="16"/>
  <c r="AI140" i="16"/>
  <c r="AJ140" i="16"/>
  <c r="AK140" i="16"/>
  <c r="AL140" i="16"/>
  <c r="AM140" i="16"/>
  <c r="AN140" i="16"/>
  <c r="AO140" i="16"/>
  <c r="AP140" i="16"/>
  <c r="AQ140" i="16"/>
  <c r="AR140" i="16"/>
  <c r="AS140" i="16"/>
  <c r="AT140" i="16"/>
  <c r="AU140" i="16"/>
  <c r="AV140" i="16"/>
  <c r="AW140" i="16"/>
  <c r="AX140" i="16"/>
  <c r="AY140" i="16"/>
  <c r="AZ140" i="16"/>
  <c r="BA140" i="16"/>
  <c r="BB140" i="16"/>
  <c r="BC140" i="16"/>
  <c r="BD140" i="16"/>
  <c r="BE140" i="16"/>
  <c r="BF140" i="16"/>
  <c r="BG140" i="16"/>
  <c r="BH140" i="16"/>
  <c r="BI140" i="16"/>
  <c r="BJ140" i="16"/>
  <c r="S127" i="1"/>
  <c r="A127" i="1"/>
  <c r="Q127" i="1"/>
  <c r="S124" i="1"/>
  <c r="A124" i="1"/>
  <c r="Q124" i="1"/>
  <c r="Q126" i="1"/>
  <c r="S126" i="1"/>
  <c r="A126" i="1"/>
  <c r="Q123" i="1"/>
  <c r="S123" i="1"/>
  <c r="A123" i="1"/>
  <c r="A125" i="1"/>
  <c r="Q125" i="1"/>
  <c r="S125" i="1"/>
  <c r="A128" i="1"/>
  <c r="Q128" i="1"/>
  <c r="S128" i="1"/>
  <c r="S129" i="1"/>
  <c r="A129" i="1"/>
  <c r="Q129" i="1"/>
  <c r="S130" i="1"/>
  <c r="A130" i="1"/>
  <c r="Q130" i="1"/>
  <c r="S118" i="1"/>
  <c r="C135" i="16"/>
  <c r="Q118" i="1"/>
  <c r="A118" i="1"/>
  <c r="AC116" i="16"/>
  <c r="Q115" i="1"/>
  <c r="C132" i="16"/>
  <c r="A115" i="1"/>
  <c r="S115" i="1"/>
  <c r="AC118" i="16"/>
  <c r="AD118" i="16"/>
  <c r="AK118" i="16"/>
  <c r="AL118" i="16"/>
  <c r="AS118" i="16"/>
  <c r="AT118" i="16"/>
  <c r="BA118" i="16"/>
  <c r="BB118" i="16"/>
  <c r="BI118" i="16"/>
  <c r="BJ118" i="16"/>
  <c r="AD117" i="16"/>
  <c r="AM117" i="16"/>
  <c r="AV117" i="16"/>
  <c r="BE117" i="16"/>
  <c r="S113" i="1"/>
  <c r="C130" i="16"/>
  <c r="Q113" i="1"/>
  <c r="A113" i="1"/>
  <c r="S116" i="1"/>
  <c r="A116" i="1"/>
  <c r="Q116" i="1"/>
  <c r="C133" i="16"/>
  <c r="A114" i="1"/>
  <c r="C131" i="16"/>
  <c r="S114" i="1"/>
  <c r="Q114" i="1"/>
  <c r="S119" i="1"/>
  <c r="A119" i="1"/>
  <c r="C136" i="16"/>
  <c r="Q119" i="1"/>
  <c r="A117" i="1"/>
  <c r="C134" i="16"/>
  <c r="Q117" i="1"/>
  <c r="S117" i="1"/>
  <c r="O179" i="1"/>
  <c r="BE129" i="16"/>
  <c r="BC129" i="16"/>
  <c r="AL129" i="16"/>
  <c r="BH129" i="16"/>
  <c r="AH129" i="16"/>
  <c r="AU129" i="16"/>
  <c r="AD129" i="16"/>
  <c r="AZ129" i="16"/>
  <c r="AG129" i="16"/>
  <c r="AY129" i="16"/>
  <c r="AM129" i="16"/>
  <c r="BI129" i="16"/>
  <c r="AR129" i="16"/>
  <c r="AV129" i="16"/>
  <c r="BJ129" i="16"/>
  <c r="AK129" i="16"/>
  <c r="BF129" i="16"/>
  <c r="AA129" i="16"/>
  <c r="AN129" i="16"/>
  <c r="BB129" i="16"/>
  <c r="AC129" i="16"/>
  <c r="AX129" i="16"/>
  <c r="AF129" i="16"/>
  <c r="AI129" i="16"/>
  <c r="AP129" i="16"/>
  <c r="AW129" i="16"/>
  <c r="AQ129" i="16"/>
  <c r="AE129" i="16"/>
  <c r="BA129" i="16"/>
  <c r="AJ129" i="16"/>
  <c r="AO129" i="16"/>
  <c r="BD129" i="16"/>
  <c r="AS129" i="16"/>
  <c r="AB129" i="16"/>
  <c r="H129" i="16"/>
  <c r="BG129" i="16"/>
  <c r="AT129" i="16"/>
  <c r="BE123" i="16"/>
  <c r="AU122" i="16"/>
  <c r="BI122" i="16"/>
  <c r="AA122" i="16"/>
  <c r="BF122" i="16"/>
  <c r="AG119" i="16"/>
  <c r="AV119" i="16"/>
  <c r="BJ119" i="16"/>
  <c r="AK119" i="16"/>
  <c r="BH119" i="16"/>
  <c r="AE119" i="16"/>
  <c r="AN119" i="16"/>
  <c r="BB119" i="16"/>
  <c r="AC119" i="16"/>
  <c r="AZ119" i="16"/>
  <c r="AF119" i="16"/>
  <c r="AT119" i="16"/>
  <c r="H119" i="16"/>
  <c r="AR119" i="16"/>
  <c r="BA119" i="16"/>
  <c r="BF119" i="16"/>
  <c r="BC119" i="16"/>
  <c r="AL119" i="16"/>
  <c r="BG119" i="16"/>
  <c r="AJ119" i="16"/>
  <c r="AO119" i="16"/>
  <c r="AX119" i="16"/>
  <c r="AU119" i="16"/>
  <c r="AD119" i="16"/>
  <c r="AY119" i="16"/>
  <c r="AB119" i="16"/>
  <c r="AH119" i="16"/>
  <c r="AP119" i="16"/>
  <c r="AM119" i="16"/>
  <c r="BI119" i="16"/>
  <c r="AQ119" i="16"/>
  <c r="AW119" i="16"/>
  <c r="AI119" i="16"/>
  <c r="BD119" i="16"/>
  <c r="AS119" i="16"/>
  <c r="AA119" i="16"/>
  <c r="BE119" i="16"/>
  <c r="BH110" i="16"/>
  <c r="AV110" i="16"/>
  <c r="AK110" i="16"/>
  <c r="AG110" i="16"/>
  <c r="AP110" i="16"/>
  <c r="BA110" i="16"/>
  <c r="AA110" i="16"/>
  <c r="AO110" i="16"/>
  <c r="AX110" i="16"/>
  <c r="AB110" i="16"/>
  <c r="AF110" i="16"/>
  <c r="AI110" i="16"/>
  <c r="AQ110" i="16"/>
  <c r="AE110" i="16"/>
  <c r="AW110" i="16"/>
  <c r="BF110" i="16"/>
  <c r="AJ110" i="16"/>
  <c r="AD110" i="16"/>
  <c r="BG110" i="16"/>
  <c r="AM110" i="16"/>
  <c r="BE110" i="16"/>
  <c r="AR110" i="16"/>
  <c r="BJ110" i="16"/>
  <c r="AT110" i="16"/>
  <c r="AY110" i="16"/>
  <c r="AC110" i="16"/>
  <c r="AU110" i="16"/>
  <c r="AZ110" i="16"/>
  <c r="BD110" i="16"/>
  <c r="AL110" i="16"/>
  <c r="AS110" i="16"/>
  <c r="BC110" i="16"/>
  <c r="AN110" i="16"/>
  <c r="BB110" i="16"/>
  <c r="BI110" i="16"/>
  <c r="H110" i="16"/>
  <c r="AH110" i="16"/>
  <c r="BJ111" i="16"/>
  <c r="AX111" i="16"/>
  <c r="AC111" i="16"/>
  <c r="AK111" i="16"/>
  <c r="AP111" i="16"/>
  <c r="AS111" i="16"/>
  <c r="AW111" i="16"/>
  <c r="BB111" i="16"/>
  <c r="AU111" i="16"/>
  <c r="AV111" i="16"/>
  <c r="AZ111" i="16"/>
  <c r="BD111" i="16"/>
  <c r="BE111" i="16"/>
  <c r="H111" i="16"/>
  <c r="BG111" i="16"/>
  <c r="AD111" i="16"/>
  <c r="AM111" i="16"/>
  <c r="AQ111" i="16"/>
  <c r="BC111" i="16"/>
  <c r="AI111" i="16"/>
  <c r="AJ111" i="16"/>
  <c r="AN111" i="16"/>
  <c r="AE111" i="16"/>
  <c r="AY111" i="16"/>
  <c r="AF111" i="16"/>
  <c r="AA111" i="16"/>
  <c r="BI111" i="16"/>
  <c r="AH111" i="16"/>
  <c r="AL111" i="16"/>
  <c r="BH111" i="16"/>
  <c r="BA111" i="16"/>
  <c r="AR111" i="16"/>
  <c r="AG111" i="16"/>
  <c r="AT111" i="16"/>
  <c r="BF111" i="16"/>
  <c r="AB111" i="16"/>
  <c r="AO111" i="16"/>
  <c r="AX112" i="16"/>
  <c r="AB112" i="16"/>
  <c r="BA112" i="16"/>
  <c r="AF112" i="16"/>
  <c r="AH112" i="16"/>
  <c r="AS112" i="16"/>
  <c r="BJ112" i="16"/>
  <c r="BI112" i="16"/>
  <c r="AE112" i="16"/>
  <c r="AN112" i="16"/>
  <c r="AP112" i="16"/>
  <c r="AR112" i="16"/>
  <c r="BH112" i="16"/>
  <c r="BF112" i="16"/>
  <c r="AA112" i="16"/>
  <c r="AM112" i="16"/>
  <c r="AV112" i="16"/>
  <c r="AI112" i="16"/>
  <c r="AD112" i="16"/>
  <c r="AU112" i="16"/>
  <c r="BD112" i="16"/>
  <c r="AG112" i="16"/>
  <c r="AQ112" i="16"/>
  <c r="H112" i="16"/>
  <c r="AL112" i="16"/>
  <c r="BC112" i="16"/>
  <c r="AO112" i="16"/>
  <c r="AY112" i="16"/>
  <c r="AC112" i="16"/>
  <c r="AT112" i="16"/>
  <c r="AW112" i="16"/>
  <c r="BG112" i="16"/>
  <c r="AK112" i="16"/>
  <c r="BB112" i="16"/>
  <c r="BE112" i="16"/>
  <c r="AZ112" i="16"/>
  <c r="AJ112" i="16"/>
  <c r="BF113" i="16"/>
  <c r="AR113" i="16"/>
  <c r="AL113" i="16"/>
  <c r="AC113" i="16"/>
  <c r="AF113" i="16"/>
  <c r="BE113" i="16"/>
  <c r="AY113" i="16"/>
  <c r="BH113" i="16"/>
  <c r="AK113" i="16"/>
  <c r="AN113" i="16"/>
  <c r="AJ113" i="16"/>
  <c r="AQ113" i="16"/>
  <c r="AS113" i="16"/>
  <c r="AV113" i="16"/>
  <c r="AZ113" i="16"/>
  <c r="H113" i="16"/>
  <c r="AW113" i="16"/>
  <c r="AB113" i="16"/>
  <c r="AA113" i="16"/>
  <c r="AI113" i="16"/>
  <c r="BG113" i="16"/>
  <c r="BJ113" i="16"/>
  <c r="BA113" i="16"/>
  <c r="AE113" i="16"/>
  <c r="BD113" i="16"/>
  <c r="AT113" i="16"/>
  <c r="BB113" i="16"/>
  <c r="BI113" i="16"/>
  <c r="AM113" i="16"/>
  <c r="AH113" i="16"/>
  <c r="AU113" i="16"/>
  <c r="AG113" i="16"/>
  <c r="AP113" i="16"/>
  <c r="AD113" i="16"/>
  <c r="BC113" i="16"/>
  <c r="AO113" i="16"/>
  <c r="AX113" i="16"/>
  <c r="BH114" i="16"/>
  <c r="AI114" i="16"/>
  <c r="AU114" i="16"/>
  <c r="AO114" i="16"/>
  <c r="AJ114" i="16"/>
  <c r="BI114" i="16"/>
  <c r="AY114" i="16"/>
  <c r="BC114" i="16"/>
  <c r="AW114" i="16"/>
  <c r="AR114" i="16"/>
  <c r="AM114" i="16"/>
  <c r="AN114" i="16"/>
  <c r="BE114" i="16"/>
  <c r="AZ114" i="16"/>
  <c r="BA114" i="16"/>
  <c r="BD114" i="16"/>
  <c r="BJ114" i="16"/>
  <c r="AG114" i="16"/>
  <c r="BF114" i="16"/>
  <c r="AF114" i="16"/>
  <c r="AL114" i="16"/>
  <c r="AA114" i="16"/>
  <c r="AH114" i="16"/>
  <c r="AC114" i="16"/>
  <c r="AD114" i="16"/>
  <c r="AV114" i="16"/>
  <c r="H114" i="16"/>
  <c r="BB114" i="16"/>
  <c r="AQ114" i="16"/>
  <c r="AP114" i="16"/>
  <c r="AS114" i="16"/>
  <c r="AT114" i="16"/>
  <c r="AK114" i="16"/>
  <c r="BG114" i="16"/>
  <c r="AE114" i="16"/>
  <c r="AX114" i="16"/>
  <c r="AB114" i="16"/>
  <c r="S111" i="1"/>
  <c r="A111" i="1"/>
  <c r="Q111" i="1"/>
  <c r="S110" i="1"/>
  <c r="A110" i="1"/>
  <c r="Q110" i="1"/>
  <c r="Q112" i="1"/>
  <c r="A112" i="1"/>
  <c r="S112" i="1"/>
  <c r="N187" i="1"/>
  <c r="O180" i="1"/>
  <c r="N198" i="1"/>
  <c r="O198" i="1" s="1"/>
  <c r="N176" i="1"/>
  <c r="O199" i="1"/>
  <c r="BA65" i="16"/>
  <c r="BI65" i="16"/>
  <c r="O177" i="1"/>
  <c r="AD69" i="16"/>
  <c r="AE69" i="16"/>
  <c r="AG69" i="16"/>
  <c r="AL69" i="16"/>
  <c r="AM69" i="16"/>
  <c r="AO69" i="16"/>
  <c r="AT69" i="16"/>
  <c r="AU69" i="16"/>
  <c r="AW69" i="16"/>
  <c r="BB69" i="16"/>
  <c r="BC69" i="16"/>
  <c r="BE69" i="16"/>
  <c r="BJ69" i="16"/>
  <c r="H66" i="16"/>
  <c r="AA66" i="16"/>
  <c r="AB66" i="16"/>
  <c r="AC66" i="16"/>
  <c r="AD66" i="16"/>
  <c r="AE66" i="16"/>
  <c r="AF66" i="16"/>
  <c r="AG66" i="16"/>
  <c r="AH66" i="16"/>
  <c r="AI66" i="16"/>
  <c r="AJ66" i="16"/>
  <c r="AK66" i="16"/>
  <c r="AL66" i="16"/>
  <c r="AM66" i="16"/>
  <c r="AN66" i="16"/>
  <c r="AO66" i="16"/>
  <c r="AP66" i="16"/>
  <c r="AQ66" i="16"/>
  <c r="AR66" i="16"/>
  <c r="AS66" i="16"/>
  <c r="AT66" i="16"/>
  <c r="AU66" i="16"/>
  <c r="AV66" i="16"/>
  <c r="AW66" i="16"/>
  <c r="AX66" i="16"/>
  <c r="AY66" i="16"/>
  <c r="AZ66" i="16"/>
  <c r="BA66" i="16"/>
  <c r="BB66" i="16"/>
  <c r="BC66" i="16"/>
  <c r="BD66" i="16"/>
  <c r="BE66" i="16"/>
  <c r="BF66" i="16"/>
  <c r="BG66" i="16"/>
  <c r="BH66" i="16"/>
  <c r="BI66" i="16"/>
  <c r="BJ66" i="16"/>
  <c r="N209" i="1"/>
  <c r="O210" i="1"/>
  <c r="BC68" i="16"/>
  <c r="S49" i="1"/>
  <c r="A49" i="1"/>
  <c r="Q49" i="1"/>
  <c r="A48" i="1"/>
  <c r="Q48" i="1"/>
  <c r="S48" i="1"/>
  <c r="S46" i="1"/>
  <c r="A46" i="1"/>
  <c r="Q46" i="1"/>
  <c r="S52" i="1"/>
  <c r="Q52" i="1"/>
  <c r="A52" i="1"/>
  <c r="S51" i="1"/>
  <c r="Q51" i="1"/>
  <c r="A51" i="1"/>
  <c r="S47" i="1"/>
  <c r="A47" i="1"/>
  <c r="Q47" i="1"/>
  <c r="Q50" i="1"/>
  <c r="A50" i="1"/>
  <c r="S50" i="1"/>
  <c r="S215" i="1"/>
  <c r="S99" i="1"/>
  <c r="S103" i="1"/>
  <c r="S194" i="1"/>
  <c r="S182" i="1"/>
  <c r="S181" i="1"/>
  <c r="S219" i="1"/>
  <c r="S205" i="1"/>
  <c r="S202" i="1"/>
  <c r="S190" i="1"/>
  <c r="S91" i="1"/>
  <c r="S105" i="1"/>
  <c r="S108" i="1"/>
  <c r="S216" i="1"/>
  <c r="S203" i="1"/>
  <c r="S102" i="1"/>
  <c r="S195" i="1"/>
  <c r="S204" i="1"/>
  <c r="S92" i="1"/>
  <c r="S184" i="1"/>
  <c r="S201" i="1"/>
  <c r="S101" i="1"/>
  <c r="S191" i="1"/>
  <c r="S183" i="1"/>
  <c r="S214" i="1"/>
  <c r="S208" i="1"/>
  <c r="S93" i="1"/>
  <c r="S100" i="1"/>
  <c r="S192" i="1"/>
  <c r="S213" i="1"/>
  <c r="S94" i="1"/>
  <c r="S206" i="1"/>
  <c r="S97" i="1"/>
  <c r="S106" i="1"/>
  <c r="S196" i="1"/>
  <c r="S217" i="1"/>
  <c r="S95" i="1"/>
  <c r="S104" i="1"/>
  <c r="S197" i="1"/>
  <c r="S186" i="1"/>
  <c r="S218" i="1"/>
  <c r="S107" i="1"/>
  <c r="S193" i="1"/>
  <c r="S185" i="1"/>
  <c r="S207" i="1"/>
  <c r="S96" i="1"/>
  <c r="S74" i="1"/>
  <c r="S73" i="1"/>
  <c r="S72" i="1"/>
  <c r="S71" i="1"/>
  <c r="S68" i="1"/>
  <c r="S66" i="1"/>
  <c r="S69" i="1"/>
  <c r="S67" i="1"/>
  <c r="S70" i="1"/>
  <c r="S75" i="1"/>
  <c r="C61" i="16"/>
  <c r="AG61" i="16" s="1"/>
  <c r="S44" i="1"/>
  <c r="C62" i="16"/>
  <c r="A45" i="1"/>
  <c r="Q45" i="1"/>
  <c r="A67" i="1"/>
  <c r="A66" i="1"/>
  <c r="AG37" i="1"/>
  <c r="AG39" i="1"/>
  <c r="AG38" i="1"/>
  <c r="H40" i="16"/>
  <c r="AA40" i="16"/>
  <c r="AB40" i="16"/>
  <c r="AC40" i="16"/>
  <c r="AD40" i="16"/>
  <c r="AE40" i="16"/>
  <c r="AF40" i="16"/>
  <c r="AG40" i="16"/>
  <c r="AH40" i="16"/>
  <c r="AI40" i="16"/>
  <c r="AJ40" i="16"/>
  <c r="AK40" i="16"/>
  <c r="AL40" i="16"/>
  <c r="AM40" i="16"/>
  <c r="AN40" i="16"/>
  <c r="AO40" i="16"/>
  <c r="AP40" i="16"/>
  <c r="AQ40" i="16"/>
  <c r="AR40" i="16"/>
  <c r="AS40" i="16"/>
  <c r="AT40" i="16"/>
  <c r="AU40" i="16"/>
  <c r="AV40" i="16"/>
  <c r="AW40" i="16"/>
  <c r="AX40" i="16"/>
  <c r="AY40" i="16"/>
  <c r="AZ40" i="16"/>
  <c r="BA40" i="16"/>
  <c r="BB40" i="16"/>
  <c r="BC40" i="16"/>
  <c r="BD40" i="16"/>
  <c r="BE40" i="16"/>
  <c r="BF40" i="16"/>
  <c r="BG40" i="16"/>
  <c r="BH40" i="16"/>
  <c r="BI40" i="16"/>
  <c r="BJ40" i="16"/>
  <c r="H39" i="16"/>
  <c r="AA39" i="16"/>
  <c r="AB39" i="16"/>
  <c r="AC39" i="16"/>
  <c r="AD39" i="16"/>
  <c r="AE39" i="16"/>
  <c r="AF39" i="16"/>
  <c r="AG39" i="16"/>
  <c r="AH39" i="16"/>
  <c r="AI39" i="16"/>
  <c r="AJ39" i="16"/>
  <c r="AK39" i="16"/>
  <c r="AL39" i="16"/>
  <c r="AM39" i="16"/>
  <c r="AN39" i="16"/>
  <c r="AO39" i="16"/>
  <c r="AP39" i="16"/>
  <c r="AQ39" i="16"/>
  <c r="AR39" i="16"/>
  <c r="AS39" i="16"/>
  <c r="AT39" i="16"/>
  <c r="AU39" i="16"/>
  <c r="AV39" i="16"/>
  <c r="AW39" i="16"/>
  <c r="AX39" i="16"/>
  <c r="AY39" i="16"/>
  <c r="AZ39" i="16"/>
  <c r="BA39" i="16"/>
  <c r="BB39" i="16"/>
  <c r="BC39" i="16"/>
  <c r="BD39" i="16"/>
  <c r="BE39" i="16"/>
  <c r="BF39" i="16"/>
  <c r="BG39" i="16"/>
  <c r="BH39" i="16"/>
  <c r="BI39" i="16"/>
  <c r="BJ39" i="16"/>
  <c r="AB38" i="16"/>
  <c r="AC38" i="16"/>
  <c r="AD38" i="16"/>
  <c r="AE38" i="16"/>
  <c r="AF38" i="16"/>
  <c r="AG38" i="16"/>
  <c r="AH38" i="16"/>
  <c r="AI38" i="16"/>
  <c r="AJ38" i="16"/>
  <c r="AK38" i="16"/>
  <c r="AL38" i="16"/>
  <c r="AM38" i="16"/>
  <c r="AN38" i="16"/>
  <c r="AO38" i="16"/>
  <c r="AP38" i="16"/>
  <c r="AQ38" i="16"/>
  <c r="AR38" i="16"/>
  <c r="AS38" i="16"/>
  <c r="AT38" i="16"/>
  <c r="AU38" i="16"/>
  <c r="AV38" i="16"/>
  <c r="AW38" i="16"/>
  <c r="AX38" i="16"/>
  <c r="AY38" i="16"/>
  <c r="AZ38" i="16"/>
  <c r="BA38" i="16"/>
  <c r="BB38" i="16"/>
  <c r="BC38" i="16"/>
  <c r="BD38" i="16"/>
  <c r="BE38" i="16"/>
  <c r="BF38" i="16"/>
  <c r="BG38" i="16"/>
  <c r="BH38" i="16"/>
  <c r="BI38" i="16"/>
  <c r="BJ38" i="16"/>
  <c r="Q91" i="1"/>
  <c r="A91" i="1"/>
  <c r="A92" i="1"/>
  <c r="Q92" i="1"/>
  <c r="Q93" i="1"/>
  <c r="A93" i="1"/>
  <c r="A94" i="1"/>
  <c r="Q94" i="1"/>
  <c r="Q95" i="1"/>
  <c r="A95" i="1"/>
  <c r="A96" i="1"/>
  <c r="Q96" i="1"/>
  <c r="Q97" i="1"/>
  <c r="A97" i="1"/>
  <c r="A88" i="1"/>
  <c r="AG62" i="1"/>
  <c r="AG59" i="1"/>
  <c r="AG63" i="1"/>
  <c r="AG58" i="1"/>
  <c r="AG60" i="1"/>
  <c r="AG61" i="1"/>
  <c r="AG57" i="1"/>
  <c r="AG56" i="1"/>
  <c r="AG55" i="1"/>
  <c r="A44" i="1"/>
  <c r="Q44" i="1"/>
  <c r="AG29" i="1"/>
  <c r="AG30" i="1"/>
  <c r="AG41" i="1"/>
  <c r="AG40" i="1"/>
  <c r="C88" i="16"/>
  <c r="A71" i="1"/>
  <c r="A101" i="1"/>
  <c r="C199" i="16"/>
  <c r="A182" i="1"/>
  <c r="C236" i="16"/>
  <c r="A219" i="1"/>
  <c r="C219" i="16"/>
  <c r="A202" i="1"/>
  <c r="C87" i="16"/>
  <c r="A70" i="1"/>
  <c r="C92" i="16"/>
  <c r="A75" i="1"/>
  <c r="A100" i="1"/>
  <c r="C208" i="16"/>
  <c r="A191" i="1"/>
  <c r="C201" i="16"/>
  <c r="A184" i="1"/>
  <c r="C195" i="16"/>
  <c r="A178" i="1"/>
  <c r="C233" i="16"/>
  <c r="A216" i="1"/>
  <c r="C218" i="16"/>
  <c r="A201" i="1"/>
  <c r="C220" i="16"/>
  <c r="A203" i="1"/>
  <c r="A106" i="1"/>
  <c r="C209" i="16"/>
  <c r="A192" i="1"/>
  <c r="C197" i="16"/>
  <c r="A180" i="1"/>
  <c r="C229" i="16"/>
  <c r="A212" i="1"/>
  <c r="C221" i="16"/>
  <c r="A204" i="1"/>
  <c r="C86" i="16"/>
  <c r="A69" i="1"/>
  <c r="A107" i="1"/>
  <c r="C205" i="16"/>
  <c r="A188" i="1"/>
  <c r="C200" i="16"/>
  <c r="A183" i="1"/>
  <c r="C231" i="16"/>
  <c r="A214" i="1"/>
  <c r="C225" i="16"/>
  <c r="A208" i="1"/>
  <c r="C90" i="16"/>
  <c r="A73" i="1"/>
  <c r="A99" i="1"/>
  <c r="A103" i="1"/>
  <c r="C211" i="16"/>
  <c r="A194" i="1"/>
  <c r="C210" i="16"/>
  <c r="A193" i="1"/>
  <c r="C194" i="16"/>
  <c r="A177" i="1"/>
  <c r="C234" i="16"/>
  <c r="A217" i="1"/>
  <c r="C216" i="16"/>
  <c r="A199" i="1"/>
  <c r="C85" i="16"/>
  <c r="A68" i="1"/>
  <c r="C212" i="16"/>
  <c r="A195" i="1"/>
  <c r="C198" i="16"/>
  <c r="A181" i="1"/>
  <c r="C222" i="16"/>
  <c r="A205" i="1"/>
  <c r="A108" i="1"/>
  <c r="C207" i="16"/>
  <c r="A190" i="1"/>
  <c r="C202" i="16"/>
  <c r="A185" i="1"/>
  <c r="C228" i="16"/>
  <c r="A211" i="1"/>
  <c r="C227" i="16"/>
  <c r="A210" i="1"/>
  <c r="C224" i="16"/>
  <c r="A207" i="1"/>
  <c r="C60" i="16"/>
  <c r="A43" i="1"/>
  <c r="C91" i="16"/>
  <c r="A74" i="1"/>
  <c r="A104" i="1"/>
  <c r="A105" i="1"/>
  <c r="C214" i="16"/>
  <c r="A197" i="1"/>
  <c r="C213" i="16"/>
  <c r="A196" i="1"/>
  <c r="C196" i="16"/>
  <c r="A179" i="1"/>
  <c r="C230" i="16"/>
  <c r="A213" i="1"/>
  <c r="C217" i="16"/>
  <c r="A200" i="1"/>
  <c r="C89" i="16"/>
  <c r="A72" i="1"/>
  <c r="A102" i="1"/>
  <c r="C206" i="16"/>
  <c r="A189" i="1"/>
  <c r="C203" i="16"/>
  <c r="A186" i="1"/>
  <c r="C232" i="16"/>
  <c r="A215" i="1"/>
  <c r="C235" i="16"/>
  <c r="A218" i="1"/>
  <c r="C223" i="16"/>
  <c r="A206" i="1"/>
  <c r="C83" i="16"/>
  <c r="C84" i="16"/>
  <c r="J103" i="16"/>
  <c r="Q106" i="1"/>
  <c r="Q210" i="1"/>
  <c r="Q66" i="1"/>
  <c r="Q177" i="1"/>
  <c r="Q188" i="1"/>
  <c r="Q199" i="1"/>
  <c r="Q99" i="1"/>
  <c r="Q211" i="1"/>
  <c r="Q200" i="1"/>
  <c r="Q189" i="1"/>
  <c r="Q178" i="1"/>
  <c r="Q100" i="1"/>
  <c r="BD67" i="16" l="1"/>
  <c r="AC67" i="16"/>
  <c r="AU68" i="16"/>
  <c r="AM68" i="16"/>
  <c r="AE68" i="16"/>
  <c r="AS65" i="16"/>
  <c r="AK65" i="16"/>
  <c r="AC65" i="16"/>
  <c r="BF64" i="16"/>
  <c r="AW64" i="16"/>
  <c r="AM64" i="16"/>
  <c r="AD64" i="16"/>
  <c r="BF63" i="16"/>
  <c r="AP63" i="16"/>
  <c r="AK116" i="16"/>
  <c r="AH124" i="16"/>
  <c r="AJ67" i="16"/>
  <c r="BI67" i="16"/>
  <c r="AE67" i="16"/>
  <c r="BA67" i="16"/>
  <c r="BJ120" i="16"/>
  <c r="AX67" i="16"/>
  <c r="AU120" i="16"/>
  <c r="AT67" i="16"/>
  <c r="AD120" i="16"/>
  <c r="AP67" i="16"/>
  <c r="AJ120" i="16"/>
  <c r="AM67" i="16"/>
  <c r="BD120" i="16"/>
  <c r="BG120" i="16"/>
  <c r="AB120" i="16"/>
  <c r="AG120" i="16"/>
  <c r="BC67" i="16"/>
  <c r="AS67" i="16"/>
  <c r="AH67" i="16"/>
  <c r="BB67" i="16"/>
  <c r="AR67" i="16"/>
  <c r="AF67" i="16"/>
  <c r="BC120" i="16"/>
  <c r="AS120" i="16"/>
  <c r="AW120" i="16"/>
  <c r="H120" i="16"/>
  <c r="AM103" i="1" s="1"/>
  <c r="AN103" i="1" s="1"/>
  <c r="BJ67" i="16"/>
  <c r="AZ67" i="16"/>
  <c r="AN67" i="16"/>
  <c r="AD67" i="16"/>
  <c r="BA120" i="16"/>
  <c r="BH120" i="16"/>
  <c r="AK120" i="16"/>
  <c r="AV120" i="16"/>
  <c r="AN120" i="16"/>
  <c r="BE120" i="16"/>
  <c r="AA120" i="16"/>
  <c r="BB120" i="16"/>
  <c r="BH67" i="16"/>
  <c r="AV67" i="16"/>
  <c r="AL67" i="16"/>
  <c r="AB67" i="16"/>
  <c r="AM120" i="16"/>
  <c r="AF120" i="16"/>
  <c r="AO120" i="16"/>
  <c r="AP120" i="16"/>
  <c r="BF67" i="16"/>
  <c r="AU67" i="16"/>
  <c r="AK67" i="16"/>
  <c r="H67" i="16"/>
  <c r="AM50" i="1" s="1"/>
  <c r="AN50" i="1" s="1"/>
  <c r="AT120" i="16"/>
  <c r="AE120" i="16"/>
  <c r="AY120" i="16"/>
  <c r="AI120" i="16"/>
  <c r="AH120" i="16"/>
  <c r="AC120" i="16"/>
  <c r="AL120" i="16"/>
  <c r="BI120" i="16"/>
  <c r="BE64" i="16"/>
  <c r="AU64" i="16"/>
  <c r="AL64" i="16"/>
  <c r="AC64" i="16"/>
  <c r="AT125" i="16"/>
  <c r="BG124" i="16"/>
  <c r="BC64" i="16"/>
  <c r="AT64" i="16"/>
  <c r="AK64" i="16"/>
  <c r="AB64" i="16"/>
  <c r="BC125" i="16"/>
  <c r="AA124" i="16"/>
  <c r="BB64" i="16"/>
  <c r="AS64" i="16"/>
  <c r="AJ64" i="16"/>
  <c r="AA64" i="16"/>
  <c r="BJ64" i="16"/>
  <c r="BA64" i="16"/>
  <c r="AR64" i="16"/>
  <c r="AI64" i="16"/>
  <c r="H64" i="16"/>
  <c r="AM47" i="1" s="1"/>
  <c r="AN47" i="1" s="1"/>
  <c r="AA121" i="16"/>
  <c r="BI64" i="16"/>
  <c r="AZ64" i="16"/>
  <c r="AQ64" i="16"/>
  <c r="AH64" i="16"/>
  <c r="BH64" i="16"/>
  <c r="AY64" i="16"/>
  <c r="AP64" i="16"/>
  <c r="AG64" i="16"/>
  <c r="BG64" i="16"/>
  <c r="AX64" i="16"/>
  <c r="AO64" i="16"/>
  <c r="AE64" i="16"/>
  <c r="BH124" i="16"/>
  <c r="BH65" i="16"/>
  <c r="AZ65" i="16"/>
  <c r="AR65" i="16"/>
  <c r="AJ65" i="16"/>
  <c r="AB65" i="16"/>
  <c r="BG65" i="16"/>
  <c r="AY65" i="16"/>
  <c r="AQ65" i="16"/>
  <c r="AI65" i="16"/>
  <c r="AA65" i="16"/>
  <c r="BF65" i="16"/>
  <c r="AX65" i="16"/>
  <c r="AP65" i="16"/>
  <c r="AH65" i="16"/>
  <c r="H65" i="16"/>
  <c r="BE65" i="16"/>
  <c r="AW65" i="16"/>
  <c r="AO65" i="16"/>
  <c r="AG65" i="16"/>
  <c r="BD65" i="16"/>
  <c r="AV65" i="16"/>
  <c r="AN65" i="16"/>
  <c r="AF65" i="16"/>
  <c r="BC65" i="16"/>
  <c r="AU65" i="16"/>
  <c r="AM65" i="16"/>
  <c r="AE65" i="16"/>
  <c r="BJ65" i="16"/>
  <c r="BB65" i="16"/>
  <c r="AT65" i="16"/>
  <c r="AL65" i="16"/>
  <c r="AB37" i="16"/>
  <c r="AK125" i="16"/>
  <c r="BH118" i="16"/>
  <c r="AZ118" i="16"/>
  <c r="AR118" i="16"/>
  <c r="AJ118" i="16"/>
  <c r="AB118" i="16"/>
  <c r="AP125" i="16"/>
  <c r="AR120" i="16"/>
  <c r="AZ120" i="16"/>
  <c r="BF120" i="16"/>
  <c r="AX120" i="16"/>
  <c r="BG118" i="16"/>
  <c r="AY118" i="16"/>
  <c r="AQ118" i="16"/>
  <c r="AI118" i="16"/>
  <c r="AA118" i="16"/>
  <c r="BA125" i="16"/>
  <c r="AU123" i="16"/>
  <c r="BF118" i="16"/>
  <c r="AX118" i="16"/>
  <c r="AP118" i="16"/>
  <c r="AH118" i="16"/>
  <c r="H118" i="16"/>
  <c r="AM101" i="1" s="1"/>
  <c r="AR125" i="16"/>
  <c r="BA123" i="16"/>
  <c r="BE118" i="16"/>
  <c r="AW118" i="16"/>
  <c r="AO118" i="16"/>
  <c r="AG118" i="16"/>
  <c r="AN125" i="16"/>
  <c r="BF125" i="16"/>
  <c r="BC123" i="16"/>
  <c r="BD118" i="16"/>
  <c r="AV118" i="16"/>
  <c r="AN118" i="16"/>
  <c r="AF118" i="16"/>
  <c r="AG125" i="16"/>
  <c r="AH123" i="16"/>
  <c r="BC118" i="16"/>
  <c r="AU118" i="16"/>
  <c r="AM118" i="16"/>
  <c r="AA37" i="16"/>
  <c r="H122" i="16"/>
  <c r="Q122" i="16" s="1"/>
  <c r="AH122" i="16"/>
  <c r="AO122" i="16"/>
  <c r="AD122" i="16"/>
  <c r="AX123" i="16"/>
  <c r="BB123" i="16"/>
  <c r="AI123" i="16"/>
  <c r="BF123" i="16"/>
  <c r="BD117" i="16"/>
  <c r="AU117" i="16"/>
  <c r="AL117" i="16"/>
  <c r="AC117" i="16"/>
  <c r="AJ122" i="16"/>
  <c r="AN122" i="16"/>
  <c r="AW122" i="16"/>
  <c r="AT122" i="16"/>
  <c r="AL123" i="16"/>
  <c r="AN123" i="16"/>
  <c r="AA123" i="16"/>
  <c r="AG123" i="16"/>
  <c r="BC117" i="16"/>
  <c r="AT117" i="16"/>
  <c r="AK117" i="16"/>
  <c r="AA117" i="16"/>
  <c r="AC122" i="16"/>
  <c r="AI122" i="16"/>
  <c r="BE122" i="16"/>
  <c r="BC122" i="16"/>
  <c r="AS122" i="16"/>
  <c r="AR123" i="16"/>
  <c r="AJ123" i="16"/>
  <c r="BD123" i="16"/>
  <c r="AW123" i="16"/>
  <c r="BB117" i="16"/>
  <c r="AS117" i="16"/>
  <c r="AI117" i="16"/>
  <c r="H117" i="16"/>
  <c r="S117" i="16" s="1"/>
  <c r="AL122" i="16"/>
  <c r="AP122" i="16"/>
  <c r="AQ122" i="16"/>
  <c r="AM122" i="16"/>
  <c r="BH122" i="16"/>
  <c r="AK123" i="16"/>
  <c r="AS123" i="16"/>
  <c r="BH123" i="16"/>
  <c r="AO123" i="16"/>
  <c r="H123" i="16"/>
  <c r="AM106" i="1" s="1"/>
  <c r="AN106" i="1" s="1"/>
  <c r="BJ117" i="16"/>
  <c r="BA117" i="16"/>
  <c r="AQ117" i="16"/>
  <c r="AH117" i="16"/>
  <c r="AK122" i="16"/>
  <c r="AR122" i="16"/>
  <c r="AX122" i="16"/>
  <c r="BB122" i="16"/>
  <c r="BG122" i="16"/>
  <c r="AB123" i="16"/>
  <c r="AT123" i="16"/>
  <c r="BI123" i="16"/>
  <c r="AY123" i="16"/>
  <c r="BG123" i="16"/>
  <c r="BI117" i="16"/>
  <c r="AY117" i="16"/>
  <c r="AP117" i="16"/>
  <c r="AG117" i="16"/>
  <c r="P38" i="16"/>
  <c r="AZ122" i="16"/>
  <c r="AV122" i="16"/>
  <c r="AF122" i="16"/>
  <c r="BA122" i="16"/>
  <c r="BD122" i="16"/>
  <c r="AC123" i="16"/>
  <c r="AF123" i="16"/>
  <c r="BJ123" i="16"/>
  <c r="AQ123" i="16"/>
  <c r="AM123" i="16"/>
  <c r="BG117" i="16"/>
  <c r="AX117" i="16"/>
  <c r="AO117" i="16"/>
  <c r="AF117" i="16"/>
  <c r="AY122" i="16"/>
  <c r="AB122" i="16"/>
  <c r="BJ122" i="16"/>
  <c r="AG122" i="16"/>
  <c r="AD123" i="16"/>
  <c r="AZ123" i="16"/>
  <c r="AV123" i="16"/>
  <c r="AE123" i="16"/>
  <c r="BF117" i="16"/>
  <c r="AW117" i="16"/>
  <c r="AN117" i="16"/>
  <c r="AE117" i="16"/>
  <c r="AY124" i="16"/>
  <c r="AO124" i="16"/>
  <c r="AV124" i="16"/>
  <c r="AI124" i="16"/>
  <c r="AD124" i="16"/>
  <c r="BA124" i="16"/>
  <c r="BD124" i="16"/>
  <c r="AM124" i="16"/>
  <c r="BE124" i="16"/>
  <c r="AZ124" i="16"/>
  <c r="AX124" i="16"/>
  <c r="AU124" i="16"/>
  <c r="BB124" i="16"/>
  <c r="AK124" i="16"/>
  <c r="AS124" i="16"/>
  <c r="AW124" i="16"/>
  <c r="BJ124" i="16"/>
  <c r="AN124" i="16"/>
  <c r="AF124" i="16"/>
  <c r="H124" i="16"/>
  <c r="O124" i="16" s="1"/>
  <c r="BI116" i="16"/>
  <c r="BC124" i="16"/>
  <c r="BF124" i="16"/>
  <c r="AE124" i="16"/>
  <c r="AL124" i="16"/>
  <c r="BI124" i="16"/>
  <c r="AR124" i="16"/>
  <c r="AC124" i="16"/>
  <c r="AT124" i="16"/>
  <c r="AB124" i="16"/>
  <c r="AP124" i="16"/>
  <c r="AG124" i="16"/>
  <c r="AQ124" i="16"/>
  <c r="BH117" i="16"/>
  <c r="AZ117" i="16"/>
  <c r="AR117" i="16"/>
  <c r="AJ117" i="16"/>
  <c r="X38" i="16"/>
  <c r="T38" i="16"/>
  <c r="W38" i="16"/>
  <c r="R38" i="16"/>
  <c r="V38" i="16"/>
  <c r="AM21" i="1"/>
  <c r="AN21" i="1" s="1"/>
  <c r="Q38" i="16"/>
  <c r="U38" i="16"/>
  <c r="AC37" i="16"/>
  <c r="O66" i="16"/>
  <c r="AF37" i="16"/>
  <c r="AE37" i="16"/>
  <c r="AD37" i="16"/>
  <c r="H37" i="16"/>
  <c r="BC121" i="16"/>
  <c r="AO121" i="16"/>
  <c r="AN121" i="16"/>
  <c r="AY121" i="16"/>
  <c r="AM121" i="16"/>
  <c r="AR121" i="16"/>
  <c r="BA116" i="16"/>
  <c r="AQ121" i="16"/>
  <c r="AS116" i="16"/>
  <c r="AM94" i="1"/>
  <c r="AN94" i="1" s="1"/>
  <c r="P111" i="16"/>
  <c r="O111" i="16"/>
  <c r="O118" i="16"/>
  <c r="P118" i="16"/>
  <c r="AM128" i="1"/>
  <c r="AN128" i="1" s="1"/>
  <c r="P145" i="16"/>
  <c r="O145" i="16"/>
  <c r="AM95" i="1"/>
  <c r="AN95" i="1" s="1"/>
  <c r="O112" i="16"/>
  <c r="P112" i="16"/>
  <c r="AM127" i="1"/>
  <c r="AN127" i="1" s="1"/>
  <c r="P144" i="16"/>
  <c r="O144" i="16"/>
  <c r="Q39" i="16"/>
  <c r="R39" i="16"/>
  <c r="S39" i="16"/>
  <c r="W39" i="16"/>
  <c r="X39" i="16"/>
  <c r="T39" i="16"/>
  <c r="U39" i="16"/>
  <c r="V39" i="16"/>
  <c r="O67" i="16"/>
  <c r="P67" i="16"/>
  <c r="S140" i="16"/>
  <c r="R140" i="16"/>
  <c r="U140" i="16"/>
  <c r="T140" i="16"/>
  <c r="Q140" i="16"/>
  <c r="X140" i="16"/>
  <c r="W140" i="16"/>
  <c r="V140" i="16"/>
  <c r="U64" i="16"/>
  <c r="R64" i="16"/>
  <c r="S64" i="16"/>
  <c r="T64" i="16"/>
  <c r="X64" i="16"/>
  <c r="Q64" i="16"/>
  <c r="W64" i="16"/>
  <c r="V64" i="16"/>
  <c r="U65" i="16"/>
  <c r="R65" i="16"/>
  <c r="T65" i="16"/>
  <c r="W65" i="16"/>
  <c r="V65" i="16"/>
  <c r="S65" i="16"/>
  <c r="Q65" i="16"/>
  <c r="X65" i="16"/>
  <c r="AM102" i="1"/>
  <c r="AN102" i="1" s="1"/>
  <c r="O119" i="16"/>
  <c r="P119" i="16"/>
  <c r="V117" i="16"/>
  <c r="T117" i="16"/>
  <c r="AM129" i="1"/>
  <c r="AN129" i="1" s="1"/>
  <c r="O146" i="16"/>
  <c r="P146" i="16"/>
  <c r="AM97" i="1"/>
  <c r="AN97" i="1" s="1"/>
  <c r="P114" i="16"/>
  <c r="O114" i="16"/>
  <c r="AM96" i="1"/>
  <c r="AN96" i="1" s="1"/>
  <c r="O113" i="16"/>
  <c r="P113" i="16"/>
  <c r="AM124" i="1"/>
  <c r="AN124" i="1" s="1"/>
  <c r="O141" i="16"/>
  <c r="P141" i="16"/>
  <c r="AM125" i="1"/>
  <c r="AN125" i="1" s="1"/>
  <c r="P142" i="16"/>
  <c r="O142" i="16"/>
  <c r="AM130" i="1"/>
  <c r="AN130" i="1" s="1"/>
  <c r="O147" i="16"/>
  <c r="P147" i="16"/>
  <c r="X40" i="16"/>
  <c r="Q40" i="16"/>
  <c r="S40" i="16"/>
  <c r="V40" i="16"/>
  <c r="W40" i="16"/>
  <c r="R40" i="16"/>
  <c r="T40" i="16"/>
  <c r="U40" i="16"/>
  <c r="AM93" i="1"/>
  <c r="AN93" i="1" s="1"/>
  <c r="P110" i="16"/>
  <c r="O110" i="16"/>
  <c r="O120" i="16"/>
  <c r="P120" i="16"/>
  <c r="S129" i="16"/>
  <c r="R129" i="16"/>
  <c r="Q129" i="16"/>
  <c r="X129" i="16"/>
  <c r="T129" i="16"/>
  <c r="W129" i="16"/>
  <c r="V129" i="16"/>
  <c r="U129" i="16"/>
  <c r="AM126" i="1"/>
  <c r="AN126" i="1" s="1"/>
  <c r="O143" i="16"/>
  <c r="P143" i="16"/>
  <c r="BG67" i="16"/>
  <c r="AY67" i="16"/>
  <c r="AQ67" i="16"/>
  <c r="AI67" i="16"/>
  <c r="AA67" i="16"/>
  <c r="BD64" i="16"/>
  <c r="AV64" i="16"/>
  <c r="AN64" i="16"/>
  <c r="AX63" i="16"/>
  <c r="BI69" i="16"/>
  <c r="BA69" i="16"/>
  <c r="AS69" i="16"/>
  <c r="AK69" i="16"/>
  <c r="AC69" i="16"/>
  <c r="AJ125" i="16"/>
  <c r="AA125" i="16"/>
  <c r="BG125" i="16"/>
  <c r="AU125" i="16"/>
  <c r="AW125" i="16"/>
  <c r="AC121" i="16"/>
  <c r="BJ121" i="16"/>
  <c r="AB121" i="16"/>
  <c r="BI121" i="16"/>
  <c r="AL121" i="16"/>
  <c r="BH69" i="16"/>
  <c r="AZ69" i="16"/>
  <c r="AR69" i="16"/>
  <c r="AJ69" i="16"/>
  <c r="AB69" i="16"/>
  <c r="AX125" i="16"/>
  <c r="AH125" i="16"/>
  <c r="AY125" i="16"/>
  <c r="AZ125" i="16"/>
  <c r="BD125" i="16"/>
  <c r="AT121" i="16"/>
  <c r="BH121" i="16"/>
  <c r="AX121" i="16"/>
  <c r="H121" i="16"/>
  <c r="AK121" i="16"/>
  <c r="BE67" i="16"/>
  <c r="AW67" i="16"/>
  <c r="AO67" i="16"/>
  <c r="AH63" i="16"/>
  <c r="BG69" i="16"/>
  <c r="AY69" i="16"/>
  <c r="AQ69" i="16"/>
  <c r="AI69" i="16"/>
  <c r="AA69" i="16"/>
  <c r="AO125" i="16"/>
  <c r="AF125" i="16"/>
  <c r="AD125" i="16"/>
  <c r="BE125" i="16"/>
  <c r="AL125" i="16"/>
  <c r="BB121" i="16"/>
  <c r="AJ121" i="16"/>
  <c r="AW121" i="16"/>
  <c r="AE121" i="16"/>
  <c r="BG121" i="16"/>
  <c r="H63" i="16"/>
  <c r="BF69" i="16"/>
  <c r="AX69" i="16"/>
  <c r="AP69" i="16"/>
  <c r="AH69" i="16"/>
  <c r="H69" i="16"/>
  <c r="AV125" i="16"/>
  <c r="BJ125" i="16"/>
  <c r="AS125" i="16"/>
  <c r="AC125" i="16"/>
  <c r="AI125" i="16"/>
  <c r="AD121" i="16"/>
  <c r="BF121" i="16"/>
  <c r="AV121" i="16"/>
  <c r="AH121" i="16"/>
  <c r="AS121" i="16"/>
  <c r="BB125" i="16"/>
  <c r="AQ125" i="16"/>
  <c r="AE125" i="16"/>
  <c r="H125" i="16"/>
  <c r="S125" i="16" s="1"/>
  <c r="AZ121" i="16"/>
  <c r="BE121" i="16"/>
  <c r="AI121" i="16"/>
  <c r="AG121" i="16"/>
  <c r="BA121" i="16"/>
  <c r="BD69" i="16"/>
  <c r="AV69" i="16"/>
  <c r="AN69" i="16"/>
  <c r="AB125" i="16"/>
  <c r="AM125" i="16"/>
  <c r="BH125" i="16"/>
  <c r="AU121" i="16"/>
  <c r="BD121" i="16"/>
  <c r="AP121" i="16"/>
  <c r="O187" i="1"/>
  <c r="P63" i="16"/>
  <c r="BE63" i="16"/>
  <c r="AW63" i="16"/>
  <c r="AO63" i="16"/>
  <c r="AG63" i="16"/>
  <c r="BJ68" i="16"/>
  <c r="BB68" i="16"/>
  <c r="AT68" i="16"/>
  <c r="AL68" i="16"/>
  <c r="AD68" i="16"/>
  <c r="P65" i="16"/>
  <c r="AM48" i="1"/>
  <c r="AN48" i="1" s="1"/>
  <c r="O129" i="16"/>
  <c r="AM112" i="1"/>
  <c r="AN112" i="1" s="1"/>
  <c r="BH116" i="16"/>
  <c r="AZ116" i="16"/>
  <c r="AR116" i="16"/>
  <c r="AJ116" i="16"/>
  <c r="AB116" i="16"/>
  <c r="O40" i="16"/>
  <c r="AM23" i="1"/>
  <c r="AN23" i="1" s="1"/>
  <c r="BD63" i="16"/>
  <c r="AV63" i="16"/>
  <c r="AN63" i="16"/>
  <c r="AF63" i="16"/>
  <c r="BI68" i="16"/>
  <c r="BA68" i="16"/>
  <c r="AS68" i="16"/>
  <c r="AK68" i="16"/>
  <c r="AC68" i="16"/>
  <c r="BG116" i="16"/>
  <c r="AY116" i="16"/>
  <c r="AQ116" i="16"/>
  <c r="AI116" i="16"/>
  <c r="AA116" i="16"/>
  <c r="BF116" i="16"/>
  <c r="AX116" i="16"/>
  <c r="AP116" i="16"/>
  <c r="AH116" i="16"/>
  <c r="H116" i="16"/>
  <c r="R116" i="16" s="1"/>
  <c r="P64" i="16"/>
  <c r="BC63" i="16"/>
  <c r="AU63" i="16"/>
  <c r="AM63" i="16"/>
  <c r="AE63" i="16"/>
  <c r="BH68" i="16"/>
  <c r="AZ68" i="16"/>
  <c r="AR68" i="16"/>
  <c r="AJ68" i="16"/>
  <c r="AB68" i="16"/>
  <c r="BJ63" i="16"/>
  <c r="BB63" i="16"/>
  <c r="AT63" i="16"/>
  <c r="AL63" i="16"/>
  <c r="AD63" i="16"/>
  <c r="BG68" i="16"/>
  <c r="AY68" i="16"/>
  <c r="AQ68" i="16"/>
  <c r="AI68" i="16"/>
  <c r="AA68" i="16"/>
  <c r="P66" i="16"/>
  <c r="AM49" i="1"/>
  <c r="AN49" i="1" s="1"/>
  <c r="BE116" i="16"/>
  <c r="AW116" i="16"/>
  <c r="AO116" i="16"/>
  <c r="AG116" i="16"/>
  <c r="O140" i="16"/>
  <c r="AM123" i="1"/>
  <c r="AN123" i="1" s="1"/>
  <c r="O39" i="16"/>
  <c r="AM22" i="1"/>
  <c r="AN22" i="1" s="1"/>
  <c r="BI63" i="16"/>
  <c r="BA63" i="16"/>
  <c r="AS63" i="16"/>
  <c r="AK63" i="16"/>
  <c r="AC63" i="16"/>
  <c r="BF68" i="16"/>
  <c r="AX68" i="16"/>
  <c r="AP68" i="16"/>
  <c r="AH68" i="16"/>
  <c r="H68" i="16"/>
  <c r="P117" i="16"/>
  <c r="AM100" i="1"/>
  <c r="AN100" i="1" s="1"/>
  <c r="BD116" i="16"/>
  <c r="AV116" i="16"/>
  <c r="AN116" i="16"/>
  <c r="AF116" i="16"/>
  <c r="BH63" i="16"/>
  <c r="AZ63" i="16"/>
  <c r="AR63" i="16"/>
  <c r="AJ63" i="16"/>
  <c r="AB63" i="16"/>
  <c r="BE68" i="16"/>
  <c r="AW68" i="16"/>
  <c r="AO68" i="16"/>
  <c r="AG68" i="16"/>
  <c r="BC116" i="16"/>
  <c r="AU116" i="16"/>
  <c r="AM116" i="16"/>
  <c r="AE116" i="16"/>
  <c r="BG63" i="16"/>
  <c r="AY63" i="16"/>
  <c r="AQ63" i="16"/>
  <c r="AI63" i="16"/>
  <c r="BD68" i="16"/>
  <c r="AV68" i="16"/>
  <c r="AN68" i="16"/>
  <c r="BJ116" i="16"/>
  <c r="BB116" i="16"/>
  <c r="AT116" i="16"/>
  <c r="AL116" i="16"/>
  <c r="H36" i="13"/>
  <c r="H192" i="13"/>
  <c r="H181" i="13"/>
  <c r="H170" i="13"/>
  <c r="H203" i="13"/>
  <c r="H92" i="13"/>
  <c r="BG37" i="16"/>
  <c r="AY37" i="16"/>
  <c r="AQ37" i="16"/>
  <c r="AI37" i="16"/>
  <c r="BD37" i="16"/>
  <c r="AV37" i="16"/>
  <c r="AN37" i="16"/>
  <c r="BG137" i="16"/>
  <c r="AY137" i="16"/>
  <c r="AQ137" i="16"/>
  <c r="AI137" i="16"/>
  <c r="AA137" i="16"/>
  <c r="BF137" i="16"/>
  <c r="AX137" i="16"/>
  <c r="AP137" i="16"/>
  <c r="AH137" i="16"/>
  <c r="AY104" i="16"/>
  <c r="AX104" i="16"/>
  <c r="BH104" i="16"/>
  <c r="AU104" i="16"/>
  <c r="O64" i="16"/>
  <c r="O116" i="16"/>
  <c r="AJ104" i="16"/>
  <c r="BC37" i="16"/>
  <c r="BC104" i="16"/>
  <c r="AO104" i="16"/>
  <c r="P140" i="16"/>
  <c r="AM37" i="16"/>
  <c r="BF104" i="16"/>
  <c r="BJ37" i="16"/>
  <c r="BB37" i="16"/>
  <c r="AT37" i="16"/>
  <c r="AL37" i="16"/>
  <c r="P39" i="16"/>
  <c r="AS104" i="16"/>
  <c r="BJ104" i="16"/>
  <c r="AW104" i="16"/>
  <c r="AA104" i="16"/>
  <c r="O117" i="16"/>
  <c r="BE137" i="16"/>
  <c r="AW137" i="16"/>
  <c r="AO137" i="16"/>
  <c r="AG137" i="16"/>
  <c r="AU37" i="16"/>
  <c r="AT104" i="16"/>
  <c r="BI37" i="16"/>
  <c r="BA37" i="16"/>
  <c r="AS37" i="16"/>
  <c r="AK37" i="16"/>
  <c r="AL104" i="16"/>
  <c r="AR104" i="16"/>
  <c r="AE104" i="16"/>
  <c r="BA104" i="16"/>
  <c r="BD137" i="16"/>
  <c r="AV137" i="16"/>
  <c r="AN137" i="16"/>
  <c r="AF137" i="16"/>
  <c r="BH37" i="16"/>
  <c r="AZ37" i="16"/>
  <c r="AR37" i="16"/>
  <c r="AJ37" i="16"/>
  <c r="AH104" i="16"/>
  <c r="BD104" i="16"/>
  <c r="BE104" i="16"/>
  <c r="AQ104" i="16"/>
  <c r="AP104" i="16"/>
  <c r="BC137" i="16"/>
  <c r="AU137" i="16"/>
  <c r="AM137" i="16"/>
  <c r="AE137" i="16"/>
  <c r="O63" i="16"/>
  <c r="AZ104" i="16"/>
  <c r="AM104" i="16"/>
  <c r="AI104" i="16"/>
  <c r="AG104" i="16"/>
  <c r="BJ137" i="16"/>
  <c r="BB137" i="16"/>
  <c r="AT137" i="16"/>
  <c r="AL137" i="16"/>
  <c r="AD137" i="16"/>
  <c r="BF37" i="16"/>
  <c r="AX37" i="16"/>
  <c r="AP37" i="16"/>
  <c r="AH37" i="16"/>
  <c r="O65" i="16"/>
  <c r="BI104" i="16"/>
  <c r="BG104" i="16"/>
  <c r="AF104" i="16"/>
  <c r="AK104" i="16"/>
  <c r="P129" i="16"/>
  <c r="BI137" i="16"/>
  <c r="BA137" i="16"/>
  <c r="AS137" i="16"/>
  <c r="AK137" i="16"/>
  <c r="AC137" i="16"/>
  <c r="AN104" i="16"/>
  <c r="BE37" i="16"/>
  <c r="AW37" i="16"/>
  <c r="AO37" i="16"/>
  <c r="AG37" i="16"/>
  <c r="P40" i="16"/>
  <c r="BB104" i="16"/>
  <c r="AC104" i="16"/>
  <c r="AD104" i="16"/>
  <c r="AB104" i="16"/>
  <c r="AV104" i="16"/>
  <c r="BH137" i="16"/>
  <c r="AZ137" i="16"/>
  <c r="AR137" i="16"/>
  <c r="AJ137" i="16"/>
  <c r="AB137" i="16"/>
  <c r="S112" i="16"/>
  <c r="R112" i="16"/>
  <c r="V112" i="16"/>
  <c r="U112" i="16"/>
  <c r="W112" i="16"/>
  <c r="X112" i="16"/>
  <c r="T112" i="16"/>
  <c r="Q112" i="16"/>
  <c r="U146" i="16"/>
  <c r="T146" i="16"/>
  <c r="X146" i="16"/>
  <c r="W146" i="16"/>
  <c r="S146" i="16"/>
  <c r="R146" i="16"/>
  <c r="Q146" i="16"/>
  <c r="V146" i="16"/>
  <c r="U124" i="16"/>
  <c r="T124" i="16"/>
  <c r="X124" i="16"/>
  <c r="W124" i="16"/>
  <c r="Q124" i="16"/>
  <c r="V124" i="16"/>
  <c r="S124" i="16"/>
  <c r="R124" i="16"/>
  <c r="W141" i="16"/>
  <c r="V141" i="16"/>
  <c r="R141" i="16"/>
  <c r="Q141" i="16"/>
  <c r="S141" i="16"/>
  <c r="X141" i="16"/>
  <c r="U141" i="16"/>
  <c r="T141" i="16"/>
  <c r="T66" i="16"/>
  <c r="S66" i="16"/>
  <c r="R66" i="16"/>
  <c r="X66" i="16"/>
  <c r="W66" i="16"/>
  <c r="V66" i="16"/>
  <c r="U66" i="16"/>
  <c r="Q66" i="16"/>
  <c r="W119" i="16"/>
  <c r="V119" i="16"/>
  <c r="R119" i="16"/>
  <c r="Q119" i="16"/>
  <c r="U119" i="16"/>
  <c r="T119" i="16"/>
  <c r="X119" i="16"/>
  <c r="S119" i="16"/>
  <c r="U120" i="16"/>
  <c r="T120" i="16"/>
  <c r="X120" i="16"/>
  <c r="W120" i="16"/>
  <c r="Q120" i="16"/>
  <c r="V120" i="16"/>
  <c r="S120" i="16"/>
  <c r="R120" i="16"/>
  <c r="W114" i="16"/>
  <c r="V114" i="16"/>
  <c r="R114" i="16"/>
  <c r="Q114" i="16"/>
  <c r="U114" i="16"/>
  <c r="T114" i="16"/>
  <c r="S114" i="16"/>
  <c r="X114" i="16"/>
  <c r="Q113" i="16"/>
  <c r="X113" i="16"/>
  <c r="T113" i="16"/>
  <c r="S113" i="16"/>
  <c r="R113" i="16"/>
  <c r="W113" i="16"/>
  <c r="V113" i="16"/>
  <c r="U113" i="16"/>
  <c r="S147" i="16"/>
  <c r="R147" i="16"/>
  <c r="V147" i="16"/>
  <c r="U147" i="16"/>
  <c r="T147" i="16"/>
  <c r="X147" i="16"/>
  <c r="W147" i="16"/>
  <c r="Q147" i="16"/>
  <c r="R67" i="16"/>
  <c r="Q67" i="16"/>
  <c r="X67" i="16"/>
  <c r="V67" i="16"/>
  <c r="U67" i="16"/>
  <c r="T67" i="16"/>
  <c r="S67" i="16"/>
  <c r="W67" i="16"/>
  <c r="U125" i="16"/>
  <c r="T125" i="16"/>
  <c r="S118" i="16"/>
  <c r="U118" i="16"/>
  <c r="W118" i="16"/>
  <c r="V118" i="16"/>
  <c r="R118" i="16"/>
  <c r="S143" i="16"/>
  <c r="R143" i="16"/>
  <c r="V143" i="16"/>
  <c r="U143" i="16"/>
  <c r="X143" i="16"/>
  <c r="T143" i="16"/>
  <c r="W143" i="16"/>
  <c r="Q143" i="16"/>
  <c r="U142" i="16"/>
  <c r="T142" i="16"/>
  <c r="X142" i="16"/>
  <c r="W142" i="16"/>
  <c r="S142" i="16"/>
  <c r="R142" i="16"/>
  <c r="Q142" i="16"/>
  <c r="V142" i="16"/>
  <c r="S116" i="16"/>
  <c r="W110" i="16"/>
  <c r="V110" i="16"/>
  <c r="R110" i="16"/>
  <c r="Q110" i="16"/>
  <c r="U110" i="16"/>
  <c r="T110" i="16"/>
  <c r="S110" i="16"/>
  <c r="X110" i="16"/>
  <c r="Q144" i="16"/>
  <c r="X144" i="16"/>
  <c r="T144" i="16"/>
  <c r="S144" i="16"/>
  <c r="W144" i="16"/>
  <c r="V144" i="16"/>
  <c r="U144" i="16"/>
  <c r="R144" i="16"/>
  <c r="U111" i="16"/>
  <c r="T111" i="16"/>
  <c r="X111" i="16"/>
  <c r="W111" i="16"/>
  <c r="V111" i="16"/>
  <c r="S111" i="16"/>
  <c r="Q111" i="16"/>
  <c r="R111" i="16"/>
  <c r="W145" i="16"/>
  <c r="V145" i="16"/>
  <c r="R145" i="16"/>
  <c r="Q145" i="16"/>
  <c r="S145" i="16"/>
  <c r="X145" i="16"/>
  <c r="U145" i="16"/>
  <c r="T145" i="16"/>
  <c r="H137" i="16"/>
  <c r="H104" i="16"/>
  <c r="O38" i="16"/>
  <c r="N175" i="1"/>
  <c r="BE132" i="16"/>
  <c r="AJ132" i="16"/>
  <c r="AB132" i="16"/>
  <c r="AW132" i="16"/>
  <c r="AD132" i="16"/>
  <c r="AA132" i="16"/>
  <c r="AO132" i="16"/>
  <c r="AS132" i="16"/>
  <c r="AP132" i="16"/>
  <c r="AG132" i="16"/>
  <c r="AZ132" i="16"/>
  <c r="AF132" i="16"/>
  <c r="BI132" i="16"/>
  <c r="BA132" i="16"/>
  <c r="AM132" i="16"/>
  <c r="AE132" i="16"/>
  <c r="AU132" i="16"/>
  <c r="AR132" i="16"/>
  <c r="BF132" i="16"/>
  <c r="AX132" i="16"/>
  <c r="AT132" i="16"/>
  <c r="AN132" i="16"/>
  <c r="AL132" i="16"/>
  <c r="BC132" i="16"/>
  <c r="BH132" i="16"/>
  <c r="AV132" i="16"/>
  <c r="AH132" i="16"/>
  <c r="BD132" i="16"/>
  <c r="BJ132" i="16"/>
  <c r="AQ132" i="16"/>
  <c r="BG132" i="16"/>
  <c r="H132" i="16"/>
  <c r="AK132" i="16"/>
  <c r="AY132" i="16"/>
  <c r="AI132" i="16"/>
  <c r="AC132" i="16"/>
  <c r="BB132" i="16"/>
  <c r="AA133" i="16"/>
  <c r="BE133" i="16"/>
  <c r="BD133" i="16"/>
  <c r="BJ133" i="16"/>
  <c r="AK133" i="16"/>
  <c r="BF133" i="16"/>
  <c r="AO133" i="16"/>
  <c r="AW133" i="16"/>
  <c r="AV133" i="16"/>
  <c r="BB133" i="16"/>
  <c r="AC133" i="16"/>
  <c r="AX133" i="16"/>
  <c r="AN133" i="16"/>
  <c r="AT133" i="16"/>
  <c r="H133" i="16"/>
  <c r="AP133" i="16"/>
  <c r="AY133" i="16"/>
  <c r="AU133" i="16"/>
  <c r="BI133" i="16"/>
  <c r="AR133" i="16"/>
  <c r="AM133" i="16"/>
  <c r="BA133" i="16"/>
  <c r="AJ133" i="16"/>
  <c r="AI133" i="16"/>
  <c r="AE133" i="16"/>
  <c r="AG133" i="16"/>
  <c r="AF133" i="16"/>
  <c r="AB133" i="16"/>
  <c r="BC133" i="16"/>
  <c r="AH133" i="16"/>
  <c r="AL133" i="16"/>
  <c r="AZ133" i="16"/>
  <c r="AD133" i="16"/>
  <c r="AQ133" i="16"/>
  <c r="AS133" i="16"/>
  <c r="BG133" i="16"/>
  <c r="BH133" i="16"/>
  <c r="AR136" i="16"/>
  <c r="BE136" i="16"/>
  <c r="AB136" i="16"/>
  <c r="BH136" i="16"/>
  <c r="H136" i="16"/>
  <c r="AO136" i="16"/>
  <c r="AS136" i="16"/>
  <c r="AZ136" i="16"/>
  <c r="BA136" i="16"/>
  <c r="AX136" i="16"/>
  <c r="AA136" i="16"/>
  <c r="AC136" i="16"/>
  <c r="AY136" i="16"/>
  <c r="AT136" i="16"/>
  <c r="AK136" i="16"/>
  <c r="AH136" i="16"/>
  <c r="AJ136" i="16"/>
  <c r="BF136" i="16"/>
  <c r="AW136" i="16"/>
  <c r="BJ136" i="16"/>
  <c r="AG136" i="16"/>
  <c r="AL136" i="16"/>
  <c r="BD136" i="16"/>
  <c r="BG136" i="16"/>
  <c r="AN136" i="16"/>
  <c r="BC136" i="16"/>
  <c r="AD136" i="16"/>
  <c r="AI136" i="16"/>
  <c r="AV136" i="16"/>
  <c r="BI136" i="16"/>
  <c r="AP136" i="16"/>
  <c r="AU136" i="16"/>
  <c r="AQ136" i="16"/>
  <c r="BB136" i="16"/>
  <c r="AM136" i="16"/>
  <c r="AF136" i="16"/>
  <c r="AE136" i="16"/>
  <c r="AP130" i="16"/>
  <c r="AT130" i="16"/>
  <c r="AU130" i="16"/>
  <c r="BF130" i="16"/>
  <c r="BA130" i="16"/>
  <c r="BC130" i="16"/>
  <c r="AL130" i="16"/>
  <c r="BD130" i="16"/>
  <c r="AA130" i="16"/>
  <c r="AQ130" i="16"/>
  <c r="AD130" i="16"/>
  <c r="AW130" i="16"/>
  <c r="BB130" i="16"/>
  <c r="AN130" i="16"/>
  <c r="AY130" i="16"/>
  <c r="AI130" i="16"/>
  <c r="AX130" i="16"/>
  <c r="AE130" i="16"/>
  <c r="H130" i="16"/>
  <c r="BI130" i="16"/>
  <c r="AZ130" i="16"/>
  <c r="AG130" i="16"/>
  <c r="AV130" i="16"/>
  <c r="AS130" i="16"/>
  <c r="AR130" i="16"/>
  <c r="AM130" i="16"/>
  <c r="AB130" i="16"/>
  <c r="AJ130" i="16"/>
  <c r="BH130" i="16"/>
  <c r="AO130" i="16"/>
  <c r="BJ130" i="16"/>
  <c r="AF130" i="16"/>
  <c r="AC130" i="16"/>
  <c r="AH130" i="16"/>
  <c r="AK130" i="16"/>
  <c r="BE130" i="16"/>
  <c r="BG130" i="16"/>
  <c r="AL134" i="16"/>
  <c r="AO134" i="16"/>
  <c r="AU134" i="16"/>
  <c r="AV134" i="16"/>
  <c r="BA134" i="16"/>
  <c r="AR134" i="16"/>
  <c r="AD134" i="16"/>
  <c r="AW134" i="16"/>
  <c r="AY134" i="16"/>
  <c r="AN134" i="16"/>
  <c r="BE134" i="16"/>
  <c r="BD134" i="16"/>
  <c r="AX134" i="16"/>
  <c r="H134" i="16"/>
  <c r="BC134" i="16"/>
  <c r="AK134" i="16"/>
  <c r="AH134" i="16"/>
  <c r="AM134" i="16"/>
  <c r="AI134" i="16"/>
  <c r="BB134" i="16"/>
  <c r="AQ134" i="16"/>
  <c r="AG134" i="16"/>
  <c r="AB134" i="16"/>
  <c r="AC134" i="16"/>
  <c r="AE134" i="16"/>
  <c r="BJ134" i="16"/>
  <c r="BF134" i="16"/>
  <c r="AS134" i="16"/>
  <c r="BG134" i="16"/>
  <c r="AP134" i="16"/>
  <c r="AF134" i="16"/>
  <c r="AZ134" i="16"/>
  <c r="AJ134" i="16"/>
  <c r="AA134" i="16"/>
  <c r="BH134" i="16"/>
  <c r="AT134" i="16"/>
  <c r="BI134" i="16"/>
  <c r="BH135" i="16"/>
  <c r="AK135" i="16"/>
  <c r="AH135" i="16"/>
  <c r="AZ135" i="16"/>
  <c r="BI135" i="16"/>
  <c r="AS135" i="16"/>
  <c r="BB135" i="16"/>
  <c r="AY135" i="16"/>
  <c r="BJ135" i="16"/>
  <c r="AB135" i="16"/>
  <c r="AE135" i="16"/>
  <c r="AF135" i="16"/>
  <c r="AG135" i="16"/>
  <c r="BA135" i="16"/>
  <c r="AC135" i="16"/>
  <c r="AL135" i="16"/>
  <c r="AI135" i="16"/>
  <c r="BG135" i="16"/>
  <c r="AX135" i="16"/>
  <c r="BC135" i="16"/>
  <c r="BE135" i="16"/>
  <c r="AV135" i="16"/>
  <c r="AM135" i="16"/>
  <c r="AO135" i="16"/>
  <c r="H135" i="16"/>
  <c r="AU135" i="16"/>
  <c r="AW135" i="16"/>
  <c r="AJ135" i="16"/>
  <c r="AT135" i="16"/>
  <c r="AQ135" i="16"/>
  <c r="BF135" i="16"/>
  <c r="AN135" i="16"/>
  <c r="AR135" i="16"/>
  <c r="AD135" i="16"/>
  <c r="BD135" i="16"/>
  <c r="AA135" i="16"/>
  <c r="AP135" i="16"/>
  <c r="AZ131" i="16"/>
  <c r="H131" i="16"/>
  <c r="AX131" i="16"/>
  <c r="BC131" i="16"/>
  <c r="AR131" i="16"/>
  <c r="AE131" i="16"/>
  <c r="AD131" i="16"/>
  <c r="AV131" i="16"/>
  <c r="AW131" i="16"/>
  <c r="AB131" i="16"/>
  <c r="AL131" i="16"/>
  <c r="BD131" i="16"/>
  <c r="BE131" i="16"/>
  <c r="AA131" i="16"/>
  <c r="AU131" i="16"/>
  <c r="AH131" i="16"/>
  <c r="AT131" i="16"/>
  <c r="AI131" i="16"/>
  <c r="AS131" i="16"/>
  <c r="BA131" i="16"/>
  <c r="AC131" i="16"/>
  <c r="AF131" i="16"/>
  <c r="AG131" i="16"/>
  <c r="BG131" i="16"/>
  <c r="AK131" i="16"/>
  <c r="BH131" i="16"/>
  <c r="AJ131" i="16"/>
  <c r="AN131" i="16"/>
  <c r="BF131" i="16"/>
  <c r="AO131" i="16"/>
  <c r="BB131" i="16"/>
  <c r="AQ131" i="16"/>
  <c r="BJ131" i="16"/>
  <c r="AY131" i="16"/>
  <c r="BI131" i="16"/>
  <c r="AM131" i="16"/>
  <c r="AP131" i="16"/>
  <c r="O209" i="1"/>
  <c r="O176" i="1"/>
  <c r="AV61" i="16"/>
  <c r="AA61" i="16"/>
  <c r="AU61" i="16"/>
  <c r="AR61" i="16"/>
  <c r="AN61" i="16"/>
  <c r="BH61" i="16"/>
  <c r="AM61" i="16"/>
  <c r="BD61" i="16"/>
  <c r="AJ61" i="16"/>
  <c r="BC61" i="16"/>
  <c r="AF61" i="16"/>
  <c r="AZ61" i="16"/>
  <c r="AE61" i="16"/>
  <c r="AG36" i="1"/>
  <c r="AG201" i="1"/>
  <c r="AG35" i="1"/>
  <c r="AG28" i="1"/>
  <c r="W98" i="1"/>
  <c r="AG27" i="1"/>
  <c r="BJ61" i="16"/>
  <c r="BB61" i="16"/>
  <c r="AT61" i="16"/>
  <c r="AL61" i="16"/>
  <c r="AD61" i="16"/>
  <c r="BI61" i="16"/>
  <c r="BA61" i="16"/>
  <c r="AS61" i="16"/>
  <c r="AK61" i="16"/>
  <c r="AB61" i="16"/>
  <c r="BG61" i="16"/>
  <c r="AY61" i="16"/>
  <c r="AQ61" i="16"/>
  <c r="AI61" i="16"/>
  <c r="AC61" i="16"/>
  <c r="BF61" i="16"/>
  <c r="AX61" i="16"/>
  <c r="AP61" i="16"/>
  <c r="AH61" i="16"/>
  <c r="H61" i="16"/>
  <c r="BE61" i="16"/>
  <c r="AW61" i="16"/>
  <c r="AO61" i="16"/>
  <c r="AG25" i="1"/>
  <c r="AG26" i="1"/>
  <c r="AG34" i="1"/>
  <c r="AG23" i="1"/>
  <c r="AG24" i="1"/>
  <c r="X20" i="1"/>
  <c r="W20" i="1"/>
  <c r="AG22" i="1"/>
  <c r="AA62" i="16"/>
  <c r="AB62" i="16"/>
  <c r="AC62" i="16"/>
  <c r="H62" i="16"/>
  <c r="AD62" i="16"/>
  <c r="AE62" i="16"/>
  <c r="AF62" i="16"/>
  <c r="AG62" i="16"/>
  <c r="AH62" i="16"/>
  <c r="AI62" i="16"/>
  <c r="AJ62" i="16"/>
  <c r="AK62" i="16"/>
  <c r="AL62" i="16"/>
  <c r="AM62" i="16"/>
  <c r="AN62" i="16"/>
  <c r="AO62" i="16"/>
  <c r="AP62" i="16"/>
  <c r="AQ62" i="16"/>
  <c r="AR62" i="16"/>
  <c r="AS62" i="16"/>
  <c r="AT62" i="16"/>
  <c r="AU62" i="16"/>
  <c r="AV62" i="16"/>
  <c r="AW62" i="16"/>
  <c r="AX62" i="16"/>
  <c r="AY62" i="16"/>
  <c r="AZ62" i="16"/>
  <c r="BA62" i="16"/>
  <c r="BB62" i="16"/>
  <c r="BC62" i="16"/>
  <c r="BD62" i="16"/>
  <c r="BE62" i="16"/>
  <c r="BF62" i="16"/>
  <c r="BG62" i="16"/>
  <c r="BH62" i="16"/>
  <c r="BI62" i="16"/>
  <c r="BJ62" i="16"/>
  <c r="W198" i="1"/>
  <c r="W187" i="1"/>
  <c r="Z53" i="1"/>
  <c r="Y53" i="1"/>
  <c r="AF53" i="1"/>
  <c r="AD53" i="1"/>
  <c r="AC53" i="1"/>
  <c r="AB53" i="1"/>
  <c r="AA53" i="1"/>
  <c r="AE53" i="1"/>
  <c r="AG189" i="1"/>
  <c r="AG211" i="1"/>
  <c r="AG200" i="1"/>
  <c r="AG178" i="1"/>
  <c r="AG179" i="1"/>
  <c r="AG180" i="1"/>
  <c r="AD31" i="1"/>
  <c r="AE31" i="1"/>
  <c r="AB31" i="1"/>
  <c r="AA31" i="1"/>
  <c r="Z31" i="1"/>
  <c r="AF31" i="1"/>
  <c r="AC31" i="1"/>
  <c r="Y31" i="1"/>
  <c r="AA76" i="1"/>
  <c r="Y76" i="1"/>
  <c r="AE76" i="1"/>
  <c r="X76" i="1"/>
  <c r="Z76" i="1"/>
  <c r="AB76" i="1"/>
  <c r="AF76" i="1"/>
  <c r="AC76" i="1"/>
  <c r="AD76" i="1"/>
  <c r="AE20" i="1"/>
  <c r="AF20" i="1"/>
  <c r="AA20" i="1"/>
  <c r="Y20" i="1"/>
  <c r="AD20" i="1"/>
  <c r="Z20" i="1"/>
  <c r="X87" i="1"/>
  <c r="AB20" i="1"/>
  <c r="AC20" i="1"/>
  <c r="AA176" i="1"/>
  <c r="Y176" i="1"/>
  <c r="AC176" i="1"/>
  <c r="AE176" i="1"/>
  <c r="Z176" i="1"/>
  <c r="AD209" i="1"/>
  <c r="AB176" i="1"/>
  <c r="AE209" i="1"/>
  <c r="AF209" i="1"/>
  <c r="Y209" i="1"/>
  <c r="Z209" i="1"/>
  <c r="AA209" i="1"/>
  <c r="AF176" i="1"/>
  <c r="AB209" i="1"/>
  <c r="AC209" i="1"/>
  <c r="AA187" i="1"/>
  <c r="AA198" i="1"/>
  <c r="AC187" i="1"/>
  <c r="AF198" i="1"/>
  <c r="Y187" i="1"/>
  <c r="AE198" i="1"/>
  <c r="Z187" i="1"/>
  <c r="Y198" i="1"/>
  <c r="AB187" i="1"/>
  <c r="Z198" i="1"/>
  <c r="AD176" i="1"/>
  <c r="AD187" i="1"/>
  <c r="AB198" i="1"/>
  <c r="AE187" i="1"/>
  <c r="AC198" i="1"/>
  <c r="AF187" i="1"/>
  <c r="AD198" i="1"/>
  <c r="AD98" i="1"/>
  <c r="AA87" i="1"/>
  <c r="Y98" i="1"/>
  <c r="AB87" i="1"/>
  <c r="Z98" i="1"/>
  <c r="AD87" i="1"/>
  <c r="AA98" i="1"/>
  <c r="AE87" i="1"/>
  <c r="AF98" i="1"/>
  <c r="AF87" i="1"/>
  <c r="AB98" i="1"/>
  <c r="Y87" i="1"/>
  <c r="AE98" i="1"/>
  <c r="Z87" i="1"/>
  <c r="AC98" i="1"/>
  <c r="AC87" i="1"/>
  <c r="AE65" i="1"/>
  <c r="Z65" i="1"/>
  <c r="AD65" i="1"/>
  <c r="AA65" i="1"/>
  <c r="AC65" i="1"/>
  <c r="AF65" i="1"/>
  <c r="Y65" i="1"/>
  <c r="AB65" i="1"/>
  <c r="Z42" i="1"/>
  <c r="AB42" i="1"/>
  <c r="AF42" i="1"/>
  <c r="AC42" i="1"/>
  <c r="Y42" i="1"/>
  <c r="AD42" i="1"/>
  <c r="AE42" i="1"/>
  <c r="AA42" i="1"/>
  <c r="X176" i="1"/>
  <c r="AG177" i="1"/>
  <c r="X187" i="1"/>
  <c r="AG188" i="1"/>
  <c r="X209" i="1"/>
  <c r="AG210" i="1"/>
  <c r="X198" i="1"/>
  <c r="AG199" i="1"/>
  <c r="BJ228" i="16"/>
  <c r="BB228" i="16"/>
  <c r="AT228" i="16"/>
  <c r="AL228" i="16"/>
  <c r="AD228" i="16"/>
  <c r="BI228" i="16"/>
  <c r="BA228" i="16"/>
  <c r="AS228" i="16"/>
  <c r="AK228" i="16"/>
  <c r="AC228" i="16"/>
  <c r="BH228" i="16"/>
  <c r="AZ228" i="16"/>
  <c r="AR228" i="16"/>
  <c r="AJ228" i="16"/>
  <c r="AB228" i="16"/>
  <c r="BG228" i="16"/>
  <c r="AY228" i="16"/>
  <c r="AQ228" i="16"/>
  <c r="AI228" i="16"/>
  <c r="AA228" i="16"/>
  <c r="BF228" i="16"/>
  <c r="AX228" i="16"/>
  <c r="AP228" i="16"/>
  <c r="AH228" i="16"/>
  <c r="BE228" i="16"/>
  <c r="AW228" i="16"/>
  <c r="AO228" i="16"/>
  <c r="AG228" i="16"/>
  <c r="BD228" i="16"/>
  <c r="BC228" i="16"/>
  <c r="AV228" i="16"/>
  <c r="AU228" i="16"/>
  <c r="AN228" i="16"/>
  <c r="AM228" i="16"/>
  <c r="AF228" i="16"/>
  <c r="AE228" i="16"/>
  <c r="H228" i="16"/>
  <c r="BH83" i="16"/>
  <c r="AZ83" i="16"/>
  <c r="AR83" i="16"/>
  <c r="AJ83" i="16"/>
  <c r="AB83" i="16"/>
  <c r="BG83" i="16"/>
  <c r="AY83" i="16"/>
  <c r="AQ83" i="16"/>
  <c r="AI83" i="16"/>
  <c r="AA83" i="16"/>
  <c r="BF83" i="16"/>
  <c r="AX83" i="16"/>
  <c r="AP83" i="16"/>
  <c r="AH83" i="16"/>
  <c r="BE83" i="16"/>
  <c r="AW83" i="16"/>
  <c r="AO83" i="16"/>
  <c r="AG83" i="16"/>
  <c r="BD83" i="16"/>
  <c r="AV83" i="16"/>
  <c r="AN83" i="16"/>
  <c r="AF83" i="16"/>
  <c r="H83" i="16"/>
  <c r="BC83" i="16"/>
  <c r="AU83" i="16"/>
  <c r="AM83" i="16"/>
  <c r="AE83" i="16"/>
  <c r="BJ83" i="16"/>
  <c r="BB83" i="16"/>
  <c r="AT83" i="16"/>
  <c r="AL83" i="16"/>
  <c r="AD83" i="16"/>
  <c r="BI83" i="16"/>
  <c r="BA83" i="16"/>
  <c r="AS83" i="16"/>
  <c r="AK83" i="16"/>
  <c r="AC83" i="16"/>
  <c r="BJ223" i="16"/>
  <c r="BB223" i="16"/>
  <c r="AT223" i="16"/>
  <c r="AL223" i="16"/>
  <c r="AD223" i="16"/>
  <c r="BI223" i="16"/>
  <c r="BA223" i="16"/>
  <c r="AS223" i="16"/>
  <c r="AK223" i="16"/>
  <c r="AC223" i="16"/>
  <c r="BH223" i="16"/>
  <c r="AZ223" i="16"/>
  <c r="AR223" i="16"/>
  <c r="AJ223" i="16"/>
  <c r="AB223" i="16"/>
  <c r="BG223" i="16"/>
  <c r="AY223" i="16"/>
  <c r="AQ223" i="16"/>
  <c r="AI223" i="16"/>
  <c r="AA223" i="16"/>
  <c r="BF223" i="16"/>
  <c r="AX223" i="16"/>
  <c r="AP223" i="16"/>
  <c r="AH223" i="16"/>
  <c r="BE223" i="16"/>
  <c r="AW223" i="16"/>
  <c r="AO223" i="16"/>
  <c r="AG223" i="16"/>
  <c r="AN223" i="16"/>
  <c r="AM223" i="16"/>
  <c r="AF223" i="16"/>
  <c r="AE223" i="16"/>
  <c r="BD223" i="16"/>
  <c r="BC223" i="16"/>
  <c r="AV223" i="16"/>
  <c r="AU223" i="16"/>
  <c r="H223" i="16"/>
  <c r="BD206" i="16"/>
  <c r="AV206" i="16"/>
  <c r="AN206" i="16"/>
  <c r="AF206" i="16"/>
  <c r="BC206" i="16"/>
  <c r="AU206" i="16"/>
  <c r="AM206" i="16"/>
  <c r="AE206" i="16"/>
  <c r="BJ206" i="16"/>
  <c r="BB206" i="16"/>
  <c r="AT206" i="16"/>
  <c r="AL206" i="16"/>
  <c r="AD206" i="16"/>
  <c r="BI206" i="16"/>
  <c r="BA206" i="16"/>
  <c r="AS206" i="16"/>
  <c r="AK206" i="16"/>
  <c r="AC206" i="16"/>
  <c r="BH206" i="16"/>
  <c r="AZ206" i="16"/>
  <c r="AR206" i="16"/>
  <c r="AJ206" i="16"/>
  <c r="AB206" i="16"/>
  <c r="BG206" i="16"/>
  <c r="AY206" i="16"/>
  <c r="AQ206" i="16"/>
  <c r="AI206" i="16"/>
  <c r="AA206" i="16"/>
  <c r="AP206" i="16"/>
  <c r="AO206" i="16"/>
  <c r="AH206" i="16"/>
  <c r="AG206" i="16"/>
  <c r="BF206" i="16"/>
  <c r="BE206" i="16"/>
  <c r="AX206" i="16"/>
  <c r="AW206" i="16"/>
  <c r="H206" i="16"/>
  <c r="BJ236" i="16"/>
  <c r="BB236" i="16"/>
  <c r="AT236" i="16"/>
  <c r="AL236" i="16"/>
  <c r="AD236" i="16"/>
  <c r="BI236" i="16"/>
  <c r="BA236" i="16"/>
  <c r="AS236" i="16"/>
  <c r="AK236" i="16"/>
  <c r="AC236" i="16"/>
  <c r="BH236" i="16"/>
  <c r="AZ236" i="16"/>
  <c r="AR236" i="16"/>
  <c r="AJ236" i="16"/>
  <c r="AB236" i="16"/>
  <c r="BG236" i="16"/>
  <c r="AY236" i="16"/>
  <c r="AQ236" i="16"/>
  <c r="AI236" i="16"/>
  <c r="AA236" i="16"/>
  <c r="BF236" i="16"/>
  <c r="AX236" i="16"/>
  <c r="AP236" i="16"/>
  <c r="AH236" i="16"/>
  <c r="BE236" i="16"/>
  <c r="AW236" i="16"/>
  <c r="AO236" i="16"/>
  <c r="AG236" i="16"/>
  <c r="BD236" i="16"/>
  <c r="BC236" i="16"/>
  <c r="AV236" i="16"/>
  <c r="AU236" i="16"/>
  <c r="AN236" i="16"/>
  <c r="AM236" i="16"/>
  <c r="AF236" i="16"/>
  <c r="AE236" i="16"/>
  <c r="H236" i="16"/>
  <c r="BD203" i="16"/>
  <c r="AV203" i="16"/>
  <c r="AN203" i="16"/>
  <c r="AF203" i="16"/>
  <c r="BC203" i="16"/>
  <c r="AU203" i="16"/>
  <c r="AM203" i="16"/>
  <c r="AE203" i="16"/>
  <c r="BJ203" i="16"/>
  <c r="BB203" i="16"/>
  <c r="AT203" i="16"/>
  <c r="AL203" i="16"/>
  <c r="AD203" i="16"/>
  <c r="BI203" i="16"/>
  <c r="BA203" i="16"/>
  <c r="AS203" i="16"/>
  <c r="AK203" i="16"/>
  <c r="AC203" i="16"/>
  <c r="BH203" i="16"/>
  <c r="AZ203" i="16"/>
  <c r="AR203" i="16"/>
  <c r="AJ203" i="16"/>
  <c r="AB203" i="16"/>
  <c r="BG203" i="16"/>
  <c r="AY203" i="16"/>
  <c r="AQ203" i="16"/>
  <c r="AI203" i="16"/>
  <c r="AA203" i="16"/>
  <c r="AX203" i="16"/>
  <c r="AW203" i="16"/>
  <c r="AP203" i="16"/>
  <c r="AO203" i="16"/>
  <c r="AH203" i="16"/>
  <c r="AG203" i="16"/>
  <c r="BF203" i="16"/>
  <c r="BE203" i="16"/>
  <c r="H203" i="16"/>
  <c r="BH89" i="16"/>
  <c r="AZ89" i="16"/>
  <c r="AR89" i="16"/>
  <c r="BF89" i="16"/>
  <c r="AX89" i="16"/>
  <c r="BE89" i="16"/>
  <c r="AW89" i="16"/>
  <c r="BD89" i="16"/>
  <c r="AV89" i="16"/>
  <c r="BI89" i="16"/>
  <c r="BA89" i="16"/>
  <c r="AS89" i="16"/>
  <c r="AJ89" i="16"/>
  <c r="AB89" i="16"/>
  <c r="BJ89" i="16"/>
  <c r="AQ89" i="16"/>
  <c r="AI89" i="16"/>
  <c r="AA89" i="16"/>
  <c r="BG89" i="16"/>
  <c r="AP89" i="16"/>
  <c r="AH89" i="16"/>
  <c r="BC89" i="16"/>
  <c r="AO89" i="16"/>
  <c r="AG89" i="16"/>
  <c r="BB89" i="16"/>
  <c r="AN89" i="16"/>
  <c r="AF89" i="16"/>
  <c r="AY89" i="16"/>
  <c r="AM89" i="16"/>
  <c r="AE89" i="16"/>
  <c r="AU89" i="16"/>
  <c r="AL89" i="16"/>
  <c r="AD89" i="16"/>
  <c r="AT89" i="16"/>
  <c r="AK89" i="16"/>
  <c r="AC89" i="16"/>
  <c r="H89" i="16"/>
  <c r="BH220" i="16"/>
  <c r="AZ220" i="16"/>
  <c r="AR220" i="16"/>
  <c r="AJ220" i="16"/>
  <c r="AB220" i="16"/>
  <c r="BG220" i="16"/>
  <c r="AY220" i="16"/>
  <c r="AQ220" i="16"/>
  <c r="AI220" i="16"/>
  <c r="AA220" i="16"/>
  <c r="BF220" i="16"/>
  <c r="AX220" i="16"/>
  <c r="AP220" i="16"/>
  <c r="AH220" i="16"/>
  <c r="BE220" i="16"/>
  <c r="AW220" i="16"/>
  <c r="AO220" i="16"/>
  <c r="AG220" i="16"/>
  <c r="BD220" i="16"/>
  <c r="AV220" i="16"/>
  <c r="AN220" i="16"/>
  <c r="AF220" i="16"/>
  <c r="BC220" i="16"/>
  <c r="AU220" i="16"/>
  <c r="AM220" i="16"/>
  <c r="AE220" i="16"/>
  <c r="BB220" i="16"/>
  <c r="BA220" i="16"/>
  <c r="AT220" i="16"/>
  <c r="AS220" i="16"/>
  <c r="AL220" i="16"/>
  <c r="AK220" i="16"/>
  <c r="BJ220" i="16"/>
  <c r="AD220" i="16"/>
  <c r="BI220" i="16"/>
  <c r="AC220" i="16"/>
  <c r="H220" i="16"/>
  <c r="BD92" i="16"/>
  <c r="AV92" i="16"/>
  <c r="AN92" i="16"/>
  <c r="AF92" i="16"/>
  <c r="BC92" i="16"/>
  <c r="AU92" i="16"/>
  <c r="AM92" i="16"/>
  <c r="AE92" i="16"/>
  <c r="BJ92" i="16"/>
  <c r="BB92" i="16"/>
  <c r="AT92" i="16"/>
  <c r="AL92" i="16"/>
  <c r="AD92" i="16"/>
  <c r="BI92" i="16"/>
  <c r="BA92" i="16"/>
  <c r="AS92" i="16"/>
  <c r="AK92" i="16"/>
  <c r="AC92" i="16"/>
  <c r="BH92" i="16"/>
  <c r="AZ92" i="16"/>
  <c r="AR92" i="16"/>
  <c r="AJ92" i="16"/>
  <c r="AB92" i="16"/>
  <c r="BG92" i="16"/>
  <c r="AY92" i="16"/>
  <c r="AQ92" i="16"/>
  <c r="AI92" i="16"/>
  <c r="AA92" i="16"/>
  <c r="BE92" i="16"/>
  <c r="AW92" i="16"/>
  <c r="AO92" i="16"/>
  <c r="AG92" i="16"/>
  <c r="H92" i="16"/>
  <c r="BF92" i="16"/>
  <c r="AX92" i="16"/>
  <c r="AP92" i="16"/>
  <c r="AH92" i="16"/>
  <c r="BF235" i="16"/>
  <c r="AX235" i="16"/>
  <c r="AP235" i="16"/>
  <c r="AH235" i="16"/>
  <c r="BE235" i="16"/>
  <c r="AW235" i="16"/>
  <c r="AO235" i="16"/>
  <c r="AG235" i="16"/>
  <c r="BD235" i="16"/>
  <c r="AV235" i="16"/>
  <c r="AN235" i="16"/>
  <c r="AF235" i="16"/>
  <c r="BC235" i="16"/>
  <c r="AU235" i="16"/>
  <c r="AM235" i="16"/>
  <c r="AE235" i="16"/>
  <c r="BJ235" i="16"/>
  <c r="BB235" i="16"/>
  <c r="AT235" i="16"/>
  <c r="AL235" i="16"/>
  <c r="AD235" i="16"/>
  <c r="BI235" i="16"/>
  <c r="BA235" i="16"/>
  <c r="AS235" i="16"/>
  <c r="AK235" i="16"/>
  <c r="AC235" i="16"/>
  <c r="BH235" i="16"/>
  <c r="AB235" i="16"/>
  <c r="BG235" i="16"/>
  <c r="AA235" i="16"/>
  <c r="AZ235" i="16"/>
  <c r="AY235" i="16"/>
  <c r="AR235" i="16"/>
  <c r="AQ235" i="16"/>
  <c r="AJ235" i="16"/>
  <c r="AI235" i="16"/>
  <c r="H235" i="16"/>
  <c r="BG198" i="16"/>
  <c r="AY198" i="16"/>
  <c r="AQ198" i="16"/>
  <c r="AI198" i="16"/>
  <c r="AA198" i="16"/>
  <c r="BF198" i="16"/>
  <c r="AX198" i="16"/>
  <c r="AP198" i="16"/>
  <c r="AH198" i="16"/>
  <c r="BE198" i="16"/>
  <c r="AW198" i="16"/>
  <c r="AO198" i="16"/>
  <c r="AG198" i="16"/>
  <c r="BD198" i="16"/>
  <c r="AV198" i="16"/>
  <c r="AN198" i="16"/>
  <c r="AF198" i="16"/>
  <c r="BC198" i="16"/>
  <c r="AU198" i="16"/>
  <c r="AM198" i="16"/>
  <c r="AE198" i="16"/>
  <c r="BJ198" i="16"/>
  <c r="AR198" i="16"/>
  <c r="BI198" i="16"/>
  <c r="AL198" i="16"/>
  <c r="BH198" i="16"/>
  <c r="AK198" i="16"/>
  <c r="BB198" i="16"/>
  <c r="AJ198" i="16"/>
  <c r="BA198" i="16"/>
  <c r="AD198" i="16"/>
  <c r="AZ198" i="16"/>
  <c r="AC198" i="16"/>
  <c r="AT198" i="16"/>
  <c r="AB198" i="16"/>
  <c r="AS198" i="16"/>
  <c r="H198" i="16"/>
  <c r="BC197" i="16"/>
  <c r="AU197" i="16"/>
  <c r="AM197" i="16"/>
  <c r="AE197" i="16"/>
  <c r="BJ197" i="16"/>
  <c r="BB197" i="16"/>
  <c r="AT197" i="16"/>
  <c r="AL197" i="16"/>
  <c r="AD197" i="16"/>
  <c r="BI197" i="16"/>
  <c r="BA197" i="16"/>
  <c r="AS197" i="16"/>
  <c r="AK197" i="16"/>
  <c r="AC197" i="16"/>
  <c r="BH197" i="16"/>
  <c r="AZ197" i="16"/>
  <c r="AR197" i="16"/>
  <c r="AJ197" i="16"/>
  <c r="AB197" i="16"/>
  <c r="BG197" i="16"/>
  <c r="AY197" i="16"/>
  <c r="AQ197" i="16"/>
  <c r="AI197" i="16"/>
  <c r="AA197" i="16"/>
  <c r="BE197" i="16"/>
  <c r="AH197" i="16"/>
  <c r="BD197" i="16"/>
  <c r="AG197" i="16"/>
  <c r="AX197" i="16"/>
  <c r="AF197" i="16"/>
  <c r="AW197" i="16"/>
  <c r="AV197" i="16"/>
  <c r="AP197" i="16"/>
  <c r="AO197" i="16"/>
  <c r="BF197" i="16"/>
  <c r="AN197" i="16"/>
  <c r="H197" i="16"/>
  <c r="BD208" i="16"/>
  <c r="AV208" i="16"/>
  <c r="AN208" i="16"/>
  <c r="AF208" i="16"/>
  <c r="BC208" i="16"/>
  <c r="AU208" i="16"/>
  <c r="AM208" i="16"/>
  <c r="AE208" i="16"/>
  <c r="BJ208" i="16"/>
  <c r="BB208" i="16"/>
  <c r="AT208" i="16"/>
  <c r="AL208" i="16"/>
  <c r="AD208" i="16"/>
  <c r="BI208" i="16"/>
  <c r="BA208" i="16"/>
  <c r="AS208" i="16"/>
  <c r="AK208" i="16"/>
  <c r="AC208" i="16"/>
  <c r="BH208" i="16"/>
  <c r="AZ208" i="16"/>
  <c r="AR208" i="16"/>
  <c r="AJ208" i="16"/>
  <c r="AB208" i="16"/>
  <c r="BG208" i="16"/>
  <c r="AY208" i="16"/>
  <c r="AQ208" i="16"/>
  <c r="AI208" i="16"/>
  <c r="AA208" i="16"/>
  <c r="AH208" i="16"/>
  <c r="AG208" i="16"/>
  <c r="BF208" i="16"/>
  <c r="BE208" i="16"/>
  <c r="AX208" i="16"/>
  <c r="AW208" i="16"/>
  <c r="AP208" i="16"/>
  <c r="AO208" i="16"/>
  <c r="H208" i="16"/>
  <c r="BH213" i="16"/>
  <c r="AZ213" i="16"/>
  <c r="AR213" i="16"/>
  <c r="AJ213" i="16"/>
  <c r="AB213" i="16"/>
  <c r="BG213" i="16"/>
  <c r="AY213" i="16"/>
  <c r="AQ213" i="16"/>
  <c r="AI213" i="16"/>
  <c r="AA213" i="16"/>
  <c r="BF213" i="16"/>
  <c r="AX213" i="16"/>
  <c r="AP213" i="16"/>
  <c r="AH213" i="16"/>
  <c r="BE213" i="16"/>
  <c r="AW213" i="16"/>
  <c r="AO213" i="16"/>
  <c r="AG213" i="16"/>
  <c r="BD213" i="16"/>
  <c r="AV213" i="16"/>
  <c r="AN213" i="16"/>
  <c r="AF213" i="16"/>
  <c r="BC213" i="16"/>
  <c r="AU213" i="16"/>
  <c r="AM213" i="16"/>
  <c r="AE213" i="16"/>
  <c r="AT213" i="16"/>
  <c r="AS213" i="16"/>
  <c r="AL213" i="16"/>
  <c r="AK213" i="16"/>
  <c r="BJ213" i="16"/>
  <c r="AD213" i="16"/>
  <c r="BI213" i="16"/>
  <c r="AC213" i="16"/>
  <c r="BB213" i="16"/>
  <c r="BA213" i="16"/>
  <c r="H213" i="16"/>
  <c r="BD210" i="16"/>
  <c r="AV210" i="16"/>
  <c r="AN210" i="16"/>
  <c r="AF210" i="16"/>
  <c r="BC210" i="16"/>
  <c r="AU210" i="16"/>
  <c r="AM210" i="16"/>
  <c r="AE210" i="16"/>
  <c r="BJ210" i="16"/>
  <c r="BB210" i="16"/>
  <c r="AT210" i="16"/>
  <c r="AL210" i="16"/>
  <c r="AD210" i="16"/>
  <c r="BI210" i="16"/>
  <c r="BA210" i="16"/>
  <c r="AS210" i="16"/>
  <c r="AK210" i="16"/>
  <c r="AC210" i="16"/>
  <c r="BH210" i="16"/>
  <c r="AZ210" i="16"/>
  <c r="AR210" i="16"/>
  <c r="AJ210" i="16"/>
  <c r="AB210" i="16"/>
  <c r="BG210" i="16"/>
  <c r="AY210" i="16"/>
  <c r="AQ210" i="16"/>
  <c r="AI210" i="16"/>
  <c r="AA210" i="16"/>
  <c r="BF210" i="16"/>
  <c r="BE210" i="16"/>
  <c r="AX210" i="16"/>
  <c r="AW210" i="16"/>
  <c r="AP210" i="16"/>
  <c r="AO210" i="16"/>
  <c r="AH210" i="16"/>
  <c r="AG210" i="16"/>
  <c r="H210" i="16"/>
  <c r="BH205" i="16"/>
  <c r="AZ205" i="16"/>
  <c r="AR205" i="16"/>
  <c r="AJ205" i="16"/>
  <c r="AB205" i="16"/>
  <c r="BG205" i="16"/>
  <c r="AY205" i="16"/>
  <c r="AQ205" i="16"/>
  <c r="AI205" i="16"/>
  <c r="AA205" i="16"/>
  <c r="BF205" i="16"/>
  <c r="AX205" i="16"/>
  <c r="AP205" i="16"/>
  <c r="AH205" i="16"/>
  <c r="BE205" i="16"/>
  <c r="AW205" i="16"/>
  <c r="AO205" i="16"/>
  <c r="AG205" i="16"/>
  <c r="BD205" i="16"/>
  <c r="AV205" i="16"/>
  <c r="AN205" i="16"/>
  <c r="AF205" i="16"/>
  <c r="BC205" i="16"/>
  <c r="AU205" i="16"/>
  <c r="AM205" i="16"/>
  <c r="AE205" i="16"/>
  <c r="AT205" i="16"/>
  <c r="AS205" i="16"/>
  <c r="AL205" i="16"/>
  <c r="AK205" i="16"/>
  <c r="BJ205" i="16"/>
  <c r="AD205" i="16"/>
  <c r="BI205" i="16"/>
  <c r="AC205" i="16"/>
  <c r="BB205" i="16"/>
  <c r="BA205" i="16"/>
  <c r="H205" i="16"/>
  <c r="BJ232" i="16"/>
  <c r="BB232" i="16"/>
  <c r="AT232" i="16"/>
  <c r="AL232" i="16"/>
  <c r="AD232" i="16"/>
  <c r="BI232" i="16"/>
  <c r="BA232" i="16"/>
  <c r="AS232" i="16"/>
  <c r="AK232" i="16"/>
  <c r="AC232" i="16"/>
  <c r="BH232" i="16"/>
  <c r="AZ232" i="16"/>
  <c r="AR232" i="16"/>
  <c r="AJ232" i="16"/>
  <c r="AB232" i="16"/>
  <c r="BG232" i="16"/>
  <c r="AY232" i="16"/>
  <c r="AQ232" i="16"/>
  <c r="AI232" i="16"/>
  <c r="AA232" i="16"/>
  <c r="BF232" i="16"/>
  <c r="AX232" i="16"/>
  <c r="AP232" i="16"/>
  <c r="AH232" i="16"/>
  <c r="BE232" i="16"/>
  <c r="AW232" i="16"/>
  <c r="AO232" i="16"/>
  <c r="AG232" i="16"/>
  <c r="AN232" i="16"/>
  <c r="AM232" i="16"/>
  <c r="AF232" i="16"/>
  <c r="AE232" i="16"/>
  <c r="BD232" i="16"/>
  <c r="BC232" i="16"/>
  <c r="AV232" i="16"/>
  <c r="AU232" i="16"/>
  <c r="H232" i="16"/>
  <c r="BD221" i="16"/>
  <c r="AV221" i="16"/>
  <c r="AN221" i="16"/>
  <c r="AF221" i="16"/>
  <c r="BC221" i="16"/>
  <c r="AU221" i="16"/>
  <c r="AM221" i="16"/>
  <c r="AE221" i="16"/>
  <c r="BJ221" i="16"/>
  <c r="BB221" i="16"/>
  <c r="AT221" i="16"/>
  <c r="AL221" i="16"/>
  <c r="AD221" i="16"/>
  <c r="BI221" i="16"/>
  <c r="BA221" i="16"/>
  <c r="AS221" i="16"/>
  <c r="AK221" i="16"/>
  <c r="AC221" i="16"/>
  <c r="BH221" i="16"/>
  <c r="AZ221" i="16"/>
  <c r="AR221" i="16"/>
  <c r="AJ221" i="16"/>
  <c r="AB221" i="16"/>
  <c r="BG221" i="16"/>
  <c r="AY221" i="16"/>
  <c r="AQ221" i="16"/>
  <c r="AI221" i="16"/>
  <c r="AA221" i="16"/>
  <c r="AX221" i="16"/>
  <c r="AW221" i="16"/>
  <c r="AP221" i="16"/>
  <c r="AO221" i="16"/>
  <c r="AH221" i="16"/>
  <c r="AG221" i="16"/>
  <c r="BF221" i="16"/>
  <c r="BE221" i="16"/>
  <c r="H221" i="16"/>
  <c r="BH218" i="16"/>
  <c r="AZ218" i="16"/>
  <c r="AR218" i="16"/>
  <c r="AJ218" i="16"/>
  <c r="AB218" i="16"/>
  <c r="BG218" i="16"/>
  <c r="AY218" i="16"/>
  <c r="AQ218" i="16"/>
  <c r="AI218" i="16"/>
  <c r="AA218" i="16"/>
  <c r="BF218" i="16"/>
  <c r="AX218" i="16"/>
  <c r="AP218" i="16"/>
  <c r="AH218" i="16"/>
  <c r="BE218" i="16"/>
  <c r="AW218" i="16"/>
  <c r="AO218" i="16"/>
  <c r="AG218" i="16"/>
  <c r="BD218" i="16"/>
  <c r="AV218" i="16"/>
  <c r="AN218" i="16"/>
  <c r="AF218" i="16"/>
  <c r="BC218" i="16"/>
  <c r="AU218" i="16"/>
  <c r="AM218" i="16"/>
  <c r="AE218" i="16"/>
  <c r="BJ218" i="16"/>
  <c r="AD218" i="16"/>
  <c r="BI218" i="16"/>
  <c r="AC218" i="16"/>
  <c r="BB218" i="16"/>
  <c r="BA218" i="16"/>
  <c r="AT218" i="16"/>
  <c r="AS218" i="16"/>
  <c r="AL218" i="16"/>
  <c r="AK218" i="16"/>
  <c r="H218" i="16"/>
  <c r="BC195" i="16"/>
  <c r="AU195" i="16"/>
  <c r="AM195" i="16"/>
  <c r="AE195" i="16"/>
  <c r="BJ195" i="16"/>
  <c r="BB195" i="16"/>
  <c r="AT195" i="16"/>
  <c r="AL195" i="16"/>
  <c r="AD195" i="16"/>
  <c r="BI195" i="16"/>
  <c r="BA195" i="16"/>
  <c r="AS195" i="16"/>
  <c r="AK195" i="16"/>
  <c r="AC195" i="16"/>
  <c r="BH195" i="16"/>
  <c r="AZ195" i="16"/>
  <c r="AR195" i="16"/>
  <c r="AJ195" i="16"/>
  <c r="AB195" i="16"/>
  <c r="BG195" i="16"/>
  <c r="AY195" i="16"/>
  <c r="AQ195" i="16"/>
  <c r="AI195" i="16"/>
  <c r="AA195" i="16"/>
  <c r="AP195" i="16"/>
  <c r="AO195" i="16"/>
  <c r="BF195" i="16"/>
  <c r="AN195" i="16"/>
  <c r="BE195" i="16"/>
  <c r="AH195" i="16"/>
  <c r="BD195" i="16"/>
  <c r="AG195" i="16"/>
  <c r="AX195" i="16"/>
  <c r="AF195" i="16"/>
  <c r="AW195" i="16"/>
  <c r="AV195" i="16"/>
  <c r="H195" i="16"/>
  <c r="BH87" i="16"/>
  <c r="AZ87" i="16"/>
  <c r="AR87" i="16"/>
  <c r="AJ87" i="16"/>
  <c r="AB87" i="16"/>
  <c r="H87" i="16"/>
  <c r="BG87" i="16"/>
  <c r="AY87" i="16"/>
  <c r="AQ87" i="16"/>
  <c r="AI87" i="16"/>
  <c r="AA87" i="16"/>
  <c r="BF87" i="16"/>
  <c r="AX87" i="16"/>
  <c r="AP87" i="16"/>
  <c r="AH87" i="16"/>
  <c r="BE87" i="16"/>
  <c r="AW87" i="16"/>
  <c r="AO87" i="16"/>
  <c r="AG87" i="16"/>
  <c r="BD87" i="16"/>
  <c r="AV87" i="16"/>
  <c r="AN87" i="16"/>
  <c r="AF87" i="16"/>
  <c r="BC87" i="16"/>
  <c r="AU87" i="16"/>
  <c r="AM87" i="16"/>
  <c r="AE87" i="16"/>
  <c r="BJ87" i="16"/>
  <c r="BB87" i="16"/>
  <c r="AT87" i="16"/>
  <c r="AL87" i="16"/>
  <c r="AD87" i="16"/>
  <c r="BI87" i="16"/>
  <c r="BA87" i="16"/>
  <c r="AS87" i="16"/>
  <c r="AK87" i="16"/>
  <c r="AC87" i="16"/>
  <c r="BC199" i="16"/>
  <c r="AU199" i="16"/>
  <c r="AM199" i="16"/>
  <c r="AE199" i="16"/>
  <c r="BJ199" i="16"/>
  <c r="BB199" i="16"/>
  <c r="AT199" i="16"/>
  <c r="AL199" i="16"/>
  <c r="AD199" i="16"/>
  <c r="BI199" i="16"/>
  <c r="BA199" i="16"/>
  <c r="AS199" i="16"/>
  <c r="AK199" i="16"/>
  <c r="AC199" i="16"/>
  <c r="BH199" i="16"/>
  <c r="AZ199" i="16"/>
  <c r="AR199" i="16"/>
  <c r="AJ199" i="16"/>
  <c r="AB199" i="16"/>
  <c r="BG199" i="16"/>
  <c r="AY199" i="16"/>
  <c r="AQ199" i="16"/>
  <c r="AI199" i="16"/>
  <c r="AA199" i="16"/>
  <c r="AW199" i="16"/>
  <c r="AV199" i="16"/>
  <c r="AP199" i="16"/>
  <c r="AO199" i="16"/>
  <c r="BF199" i="16"/>
  <c r="AN199" i="16"/>
  <c r="BE199" i="16"/>
  <c r="AH199" i="16"/>
  <c r="BD199" i="16"/>
  <c r="AG199" i="16"/>
  <c r="AX199" i="16"/>
  <c r="AF199" i="16"/>
  <c r="H199" i="16"/>
  <c r="BD217" i="16"/>
  <c r="AV217" i="16"/>
  <c r="AN217" i="16"/>
  <c r="AF217" i="16"/>
  <c r="BC217" i="16"/>
  <c r="AU217" i="16"/>
  <c r="AM217" i="16"/>
  <c r="AE217" i="16"/>
  <c r="BJ217" i="16"/>
  <c r="BB217" i="16"/>
  <c r="AT217" i="16"/>
  <c r="AL217" i="16"/>
  <c r="AD217" i="16"/>
  <c r="BI217" i="16"/>
  <c r="BA217" i="16"/>
  <c r="AS217" i="16"/>
  <c r="AK217" i="16"/>
  <c r="AC217" i="16"/>
  <c r="BH217" i="16"/>
  <c r="AZ217" i="16"/>
  <c r="AR217" i="16"/>
  <c r="AJ217" i="16"/>
  <c r="AB217" i="16"/>
  <c r="BG217" i="16"/>
  <c r="AY217" i="16"/>
  <c r="AQ217" i="16"/>
  <c r="AI217" i="16"/>
  <c r="AA217" i="16"/>
  <c r="AH217" i="16"/>
  <c r="AG217" i="16"/>
  <c r="BF217" i="16"/>
  <c r="BE217" i="16"/>
  <c r="AX217" i="16"/>
  <c r="AW217" i="16"/>
  <c r="AP217" i="16"/>
  <c r="AO217" i="16"/>
  <c r="H217" i="16"/>
  <c r="BD214" i="16"/>
  <c r="AV214" i="16"/>
  <c r="AN214" i="16"/>
  <c r="AF214" i="16"/>
  <c r="BC214" i="16"/>
  <c r="AU214" i="16"/>
  <c r="AM214" i="16"/>
  <c r="AE214" i="16"/>
  <c r="BJ214" i="16"/>
  <c r="BB214" i="16"/>
  <c r="AT214" i="16"/>
  <c r="AL214" i="16"/>
  <c r="AD214" i="16"/>
  <c r="BI214" i="16"/>
  <c r="BA214" i="16"/>
  <c r="AS214" i="16"/>
  <c r="AK214" i="16"/>
  <c r="AC214" i="16"/>
  <c r="BH214" i="16"/>
  <c r="AZ214" i="16"/>
  <c r="AR214" i="16"/>
  <c r="AJ214" i="16"/>
  <c r="AB214" i="16"/>
  <c r="BG214" i="16"/>
  <c r="AY214" i="16"/>
  <c r="AQ214" i="16"/>
  <c r="AI214" i="16"/>
  <c r="AA214" i="16"/>
  <c r="AP214" i="16"/>
  <c r="AO214" i="16"/>
  <c r="AH214" i="16"/>
  <c r="AG214" i="16"/>
  <c r="BF214" i="16"/>
  <c r="BE214" i="16"/>
  <c r="AX214" i="16"/>
  <c r="AW214" i="16"/>
  <c r="H214" i="16"/>
  <c r="BF224" i="16"/>
  <c r="AX224" i="16"/>
  <c r="AP224" i="16"/>
  <c r="AH224" i="16"/>
  <c r="BE224" i="16"/>
  <c r="AW224" i="16"/>
  <c r="AO224" i="16"/>
  <c r="AG224" i="16"/>
  <c r="BD224" i="16"/>
  <c r="AV224" i="16"/>
  <c r="AN224" i="16"/>
  <c r="AF224" i="16"/>
  <c r="BC224" i="16"/>
  <c r="AU224" i="16"/>
  <c r="AM224" i="16"/>
  <c r="AE224" i="16"/>
  <c r="BJ224" i="16"/>
  <c r="BB224" i="16"/>
  <c r="AT224" i="16"/>
  <c r="AL224" i="16"/>
  <c r="AD224" i="16"/>
  <c r="BI224" i="16"/>
  <c r="BA224" i="16"/>
  <c r="AS224" i="16"/>
  <c r="AK224" i="16"/>
  <c r="AC224" i="16"/>
  <c r="AJ224" i="16"/>
  <c r="AI224" i="16"/>
  <c r="BH224" i="16"/>
  <c r="AB224" i="16"/>
  <c r="BG224" i="16"/>
  <c r="AA224" i="16"/>
  <c r="AZ224" i="16"/>
  <c r="AY224" i="16"/>
  <c r="AR224" i="16"/>
  <c r="AQ224" i="16"/>
  <c r="H224" i="16"/>
  <c r="BH207" i="16"/>
  <c r="AZ207" i="16"/>
  <c r="AR207" i="16"/>
  <c r="AJ207" i="16"/>
  <c r="AB207" i="16"/>
  <c r="BG207" i="16"/>
  <c r="AY207" i="16"/>
  <c r="AQ207" i="16"/>
  <c r="AI207" i="16"/>
  <c r="AA207" i="16"/>
  <c r="BF207" i="16"/>
  <c r="AX207" i="16"/>
  <c r="AP207" i="16"/>
  <c r="AH207" i="16"/>
  <c r="BE207" i="16"/>
  <c r="AW207" i="16"/>
  <c r="AO207" i="16"/>
  <c r="AG207" i="16"/>
  <c r="BD207" i="16"/>
  <c r="AV207" i="16"/>
  <c r="AN207" i="16"/>
  <c r="AF207" i="16"/>
  <c r="BC207" i="16"/>
  <c r="AU207" i="16"/>
  <c r="AM207" i="16"/>
  <c r="AE207" i="16"/>
  <c r="AL207" i="16"/>
  <c r="AK207" i="16"/>
  <c r="BJ207" i="16"/>
  <c r="AD207" i="16"/>
  <c r="BI207" i="16"/>
  <c r="AC207" i="16"/>
  <c r="BB207" i="16"/>
  <c r="BA207" i="16"/>
  <c r="AT207" i="16"/>
  <c r="AS207" i="16"/>
  <c r="H207" i="16"/>
  <c r="BH216" i="16"/>
  <c r="AZ216" i="16"/>
  <c r="AR216" i="16"/>
  <c r="AJ216" i="16"/>
  <c r="AB216" i="16"/>
  <c r="BG216" i="16"/>
  <c r="AY216" i="16"/>
  <c r="AQ216" i="16"/>
  <c r="AI216" i="16"/>
  <c r="AA216" i="16"/>
  <c r="BF216" i="16"/>
  <c r="AX216" i="16"/>
  <c r="AP216" i="16"/>
  <c r="AH216" i="16"/>
  <c r="BE216" i="16"/>
  <c r="AW216" i="16"/>
  <c r="AO216" i="16"/>
  <c r="AG216" i="16"/>
  <c r="BD216" i="16"/>
  <c r="AV216" i="16"/>
  <c r="AN216" i="16"/>
  <c r="AF216" i="16"/>
  <c r="BC216" i="16"/>
  <c r="AU216" i="16"/>
  <c r="AM216" i="16"/>
  <c r="AE216" i="16"/>
  <c r="AL216" i="16"/>
  <c r="AK216" i="16"/>
  <c r="BJ216" i="16"/>
  <c r="AD216" i="16"/>
  <c r="BI216" i="16"/>
  <c r="AC216" i="16"/>
  <c r="BB216" i="16"/>
  <c r="BA216" i="16"/>
  <c r="AT216" i="16"/>
  <c r="AS216" i="16"/>
  <c r="H216" i="16"/>
  <c r="BH211" i="16"/>
  <c r="AZ211" i="16"/>
  <c r="AR211" i="16"/>
  <c r="AJ211" i="16"/>
  <c r="AB211" i="16"/>
  <c r="BG211" i="16"/>
  <c r="AY211" i="16"/>
  <c r="AQ211" i="16"/>
  <c r="AI211" i="16"/>
  <c r="AA211" i="16"/>
  <c r="BF211" i="16"/>
  <c r="AX211" i="16"/>
  <c r="AP211" i="16"/>
  <c r="AH211" i="16"/>
  <c r="BE211" i="16"/>
  <c r="AW211" i="16"/>
  <c r="AO211" i="16"/>
  <c r="AG211" i="16"/>
  <c r="BD211" i="16"/>
  <c r="AV211" i="16"/>
  <c r="AN211" i="16"/>
  <c r="AF211" i="16"/>
  <c r="BC211" i="16"/>
  <c r="AU211" i="16"/>
  <c r="AM211" i="16"/>
  <c r="AE211" i="16"/>
  <c r="BB211" i="16"/>
  <c r="BA211" i="16"/>
  <c r="AT211" i="16"/>
  <c r="AS211" i="16"/>
  <c r="AL211" i="16"/>
  <c r="AK211" i="16"/>
  <c r="BJ211" i="16"/>
  <c r="AD211" i="16"/>
  <c r="BI211" i="16"/>
  <c r="AC211" i="16"/>
  <c r="H211" i="16"/>
  <c r="BD90" i="16"/>
  <c r="AV90" i="16"/>
  <c r="AN90" i="16"/>
  <c r="AF90" i="16"/>
  <c r="BJ90" i="16"/>
  <c r="BB90" i="16"/>
  <c r="AT90" i="16"/>
  <c r="AL90" i="16"/>
  <c r="AD90" i="16"/>
  <c r="BI90" i="16"/>
  <c r="BA90" i="16"/>
  <c r="AS90" i="16"/>
  <c r="AK90" i="16"/>
  <c r="AC90" i="16"/>
  <c r="BH90" i="16"/>
  <c r="AZ90" i="16"/>
  <c r="AR90" i="16"/>
  <c r="AJ90" i="16"/>
  <c r="AB90" i="16"/>
  <c r="BE90" i="16"/>
  <c r="AW90" i="16"/>
  <c r="AO90" i="16"/>
  <c r="AG90" i="16"/>
  <c r="AX90" i="16"/>
  <c r="AA90" i="16"/>
  <c r="AU90" i="16"/>
  <c r="AQ90" i="16"/>
  <c r="AP90" i="16"/>
  <c r="BG90" i="16"/>
  <c r="AM90" i="16"/>
  <c r="BF90" i="16"/>
  <c r="AI90" i="16"/>
  <c r="H90" i="16"/>
  <c r="BC90" i="16"/>
  <c r="AH90" i="16"/>
  <c r="AY90" i="16"/>
  <c r="AE90" i="16"/>
  <c r="BJ225" i="16"/>
  <c r="BB225" i="16"/>
  <c r="AT225" i="16"/>
  <c r="AL225" i="16"/>
  <c r="AD225" i="16"/>
  <c r="BI225" i="16"/>
  <c r="BA225" i="16"/>
  <c r="AS225" i="16"/>
  <c r="AK225" i="16"/>
  <c r="AC225" i="16"/>
  <c r="BH225" i="16"/>
  <c r="AZ225" i="16"/>
  <c r="AR225" i="16"/>
  <c r="AJ225" i="16"/>
  <c r="AB225" i="16"/>
  <c r="BG225" i="16"/>
  <c r="AY225" i="16"/>
  <c r="AQ225" i="16"/>
  <c r="AI225" i="16"/>
  <c r="AA225" i="16"/>
  <c r="BF225" i="16"/>
  <c r="AX225" i="16"/>
  <c r="AP225" i="16"/>
  <c r="AH225" i="16"/>
  <c r="BE225" i="16"/>
  <c r="AW225" i="16"/>
  <c r="AO225" i="16"/>
  <c r="AG225" i="16"/>
  <c r="AF225" i="16"/>
  <c r="AE225" i="16"/>
  <c r="BD225" i="16"/>
  <c r="BC225" i="16"/>
  <c r="AV225" i="16"/>
  <c r="AU225" i="16"/>
  <c r="AN225" i="16"/>
  <c r="AM225" i="16"/>
  <c r="H225" i="16"/>
  <c r="BD86" i="16"/>
  <c r="AV86" i="16"/>
  <c r="AN86" i="16"/>
  <c r="AF86" i="16"/>
  <c r="BC86" i="16"/>
  <c r="AU86" i="16"/>
  <c r="AM86" i="16"/>
  <c r="AE86" i="16"/>
  <c r="H86" i="16"/>
  <c r="BJ86" i="16"/>
  <c r="BB86" i="16"/>
  <c r="AT86" i="16"/>
  <c r="AL86" i="16"/>
  <c r="AD86" i="16"/>
  <c r="BI86" i="16"/>
  <c r="BA86" i="16"/>
  <c r="AS86" i="16"/>
  <c r="AK86" i="16"/>
  <c r="AC86" i="16"/>
  <c r="BH86" i="16"/>
  <c r="AZ86" i="16"/>
  <c r="AR86" i="16"/>
  <c r="AJ86" i="16"/>
  <c r="AB86" i="16"/>
  <c r="BG86" i="16"/>
  <c r="AY86" i="16"/>
  <c r="AQ86" i="16"/>
  <c r="AI86" i="16"/>
  <c r="AA86" i="16"/>
  <c r="BF86" i="16"/>
  <c r="AX86" i="16"/>
  <c r="AP86" i="16"/>
  <c r="AH86" i="16"/>
  <c r="BE86" i="16"/>
  <c r="AW86" i="16"/>
  <c r="AO86" i="16"/>
  <c r="AG86" i="16"/>
  <c r="BH60" i="16"/>
  <c r="AZ60" i="16"/>
  <c r="AR60" i="16"/>
  <c r="AJ60" i="16"/>
  <c r="AB60" i="16"/>
  <c r="H60" i="16"/>
  <c r="BG60" i="16"/>
  <c r="AY60" i="16"/>
  <c r="AQ60" i="16"/>
  <c r="AI60" i="16"/>
  <c r="AA60" i="16"/>
  <c r="BF60" i="16"/>
  <c r="AX60" i="16"/>
  <c r="AP60" i="16"/>
  <c r="AH60" i="16"/>
  <c r="BE60" i="16"/>
  <c r="AW60" i="16"/>
  <c r="AO60" i="16"/>
  <c r="AG60" i="16"/>
  <c r="BD60" i="16"/>
  <c r="AV60" i="16"/>
  <c r="AN60" i="16"/>
  <c r="AF60" i="16"/>
  <c r="BC60" i="16"/>
  <c r="AU60" i="16"/>
  <c r="AM60" i="16"/>
  <c r="AE60" i="16"/>
  <c r="BI60" i="16"/>
  <c r="BA60" i="16"/>
  <c r="AS60" i="16"/>
  <c r="AK60" i="16"/>
  <c r="AC60" i="16"/>
  <c r="BJ60" i="16"/>
  <c r="BB60" i="16"/>
  <c r="AT60" i="16"/>
  <c r="AL60" i="16"/>
  <c r="AD60" i="16"/>
  <c r="BD84" i="16"/>
  <c r="AV84" i="16"/>
  <c r="AN84" i="16"/>
  <c r="AF84" i="16"/>
  <c r="BC84" i="16"/>
  <c r="AU84" i="16"/>
  <c r="AM84" i="16"/>
  <c r="AE84" i="16"/>
  <c r="BJ84" i="16"/>
  <c r="BB84" i="16"/>
  <c r="AT84" i="16"/>
  <c r="AL84" i="16"/>
  <c r="AD84" i="16"/>
  <c r="BI84" i="16"/>
  <c r="BA84" i="16"/>
  <c r="AS84" i="16"/>
  <c r="AK84" i="16"/>
  <c r="AC84" i="16"/>
  <c r="H84" i="16"/>
  <c r="BH84" i="16"/>
  <c r="AZ84" i="16"/>
  <c r="AR84" i="16"/>
  <c r="AJ84" i="16"/>
  <c r="AB84" i="16"/>
  <c r="BG84" i="16"/>
  <c r="AY84" i="16"/>
  <c r="AQ84" i="16"/>
  <c r="AI84" i="16"/>
  <c r="AA84" i="16"/>
  <c r="BF84" i="16"/>
  <c r="AX84" i="16"/>
  <c r="AP84" i="16"/>
  <c r="AH84" i="16"/>
  <c r="BE84" i="16"/>
  <c r="AW84" i="16"/>
  <c r="AO84" i="16"/>
  <c r="AG84" i="16"/>
  <c r="BF222" i="16"/>
  <c r="AX222" i="16"/>
  <c r="BE222" i="16"/>
  <c r="AW222" i="16"/>
  <c r="BD222" i="16"/>
  <c r="AV222" i="16"/>
  <c r="BC222" i="16"/>
  <c r="AU222" i="16"/>
  <c r="BJ222" i="16"/>
  <c r="BB222" i="16"/>
  <c r="AT222" i="16"/>
  <c r="BI222" i="16"/>
  <c r="BA222" i="16"/>
  <c r="AS222" i="16"/>
  <c r="AR222" i="16"/>
  <c r="AJ222" i="16"/>
  <c r="AB222" i="16"/>
  <c r="AQ222" i="16"/>
  <c r="AI222" i="16"/>
  <c r="AA222" i="16"/>
  <c r="AP222" i="16"/>
  <c r="AH222" i="16"/>
  <c r="AO222" i="16"/>
  <c r="AG222" i="16"/>
  <c r="BH222" i="16"/>
  <c r="AN222" i="16"/>
  <c r="AF222" i="16"/>
  <c r="BG222" i="16"/>
  <c r="AM222" i="16"/>
  <c r="AE222" i="16"/>
  <c r="AZ222" i="16"/>
  <c r="AY222" i="16"/>
  <c r="AL222" i="16"/>
  <c r="AK222" i="16"/>
  <c r="AD222" i="16"/>
  <c r="AC222" i="16"/>
  <c r="H222" i="16"/>
  <c r="BD212" i="16"/>
  <c r="AV212" i="16"/>
  <c r="AN212" i="16"/>
  <c r="AF212" i="16"/>
  <c r="BC212" i="16"/>
  <c r="AU212" i="16"/>
  <c r="AM212" i="16"/>
  <c r="AE212" i="16"/>
  <c r="BJ212" i="16"/>
  <c r="BB212" i="16"/>
  <c r="AT212" i="16"/>
  <c r="AL212" i="16"/>
  <c r="AD212" i="16"/>
  <c r="BI212" i="16"/>
  <c r="BA212" i="16"/>
  <c r="AS212" i="16"/>
  <c r="AK212" i="16"/>
  <c r="AC212" i="16"/>
  <c r="BH212" i="16"/>
  <c r="AZ212" i="16"/>
  <c r="AR212" i="16"/>
  <c r="AJ212" i="16"/>
  <c r="AB212" i="16"/>
  <c r="BG212" i="16"/>
  <c r="AY212" i="16"/>
  <c r="AQ212" i="16"/>
  <c r="AI212" i="16"/>
  <c r="AA212" i="16"/>
  <c r="AX212" i="16"/>
  <c r="AW212" i="16"/>
  <c r="AP212" i="16"/>
  <c r="AO212" i="16"/>
  <c r="AH212" i="16"/>
  <c r="AG212" i="16"/>
  <c r="BF212" i="16"/>
  <c r="BE212" i="16"/>
  <c r="H212" i="16"/>
  <c r="BH85" i="16"/>
  <c r="AZ85" i="16"/>
  <c r="AR85" i="16"/>
  <c r="AJ85" i="16"/>
  <c r="AB85" i="16"/>
  <c r="BG85" i="16"/>
  <c r="AY85" i="16"/>
  <c r="AQ85" i="16"/>
  <c r="AI85" i="16"/>
  <c r="AA85" i="16"/>
  <c r="BF85" i="16"/>
  <c r="AX85" i="16"/>
  <c r="AP85" i="16"/>
  <c r="AH85" i="16"/>
  <c r="H85" i="16"/>
  <c r="BE85" i="16"/>
  <c r="AW85" i="16"/>
  <c r="AO85" i="16"/>
  <c r="AG85" i="16"/>
  <c r="BD85" i="16"/>
  <c r="AV85" i="16"/>
  <c r="AN85" i="16"/>
  <c r="AF85" i="16"/>
  <c r="BC85" i="16"/>
  <c r="AU85" i="16"/>
  <c r="AM85" i="16"/>
  <c r="AE85" i="16"/>
  <c r="BJ85" i="16"/>
  <c r="BB85" i="16"/>
  <c r="AT85" i="16"/>
  <c r="AL85" i="16"/>
  <c r="AD85" i="16"/>
  <c r="BI85" i="16"/>
  <c r="BA85" i="16"/>
  <c r="AS85" i="16"/>
  <c r="AK85" i="16"/>
  <c r="AC85" i="16"/>
  <c r="BF229" i="16"/>
  <c r="AX229" i="16"/>
  <c r="AP229" i="16"/>
  <c r="AH229" i="16"/>
  <c r="BE229" i="16"/>
  <c r="AW229" i="16"/>
  <c r="AO229" i="16"/>
  <c r="AG229" i="16"/>
  <c r="BD229" i="16"/>
  <c r="AV229" i="16"/>
  <c r="AN229" i="16"/>
  <c r="AF229" i="16"/>
  <c r="BC229" i="16"/>
  <c r="AU229" i="16"/>
  <c r="AM229" i="16"/>
  <c r="AE229" i="16"/>
  <c r="BJ229" i="16"/>
  <c r="BB229" i="16"/>
  <c r="AT229" i="16"/>
  <c r="AL229" i="16"/>
  <c r="AD229" i="16"/>
  <c r="BI229" i="16"/>
  <c r="BA229" i="16"/>
  <c r="AS229" i="16"/>
  <c r="AK229" i="16"/>
  <c r="AC229" i="16"/>
  <c r="AZ229" i="16"/>
  <c r="AY229" i="16"/>
  <c r="AR229" i="16"/>
  <c r="AQ229" i="16"/>
  <c r="AJ229" i="16"/>
  <c r="AI229" i="16"/>
  <c r="BH229" i="16"/>
  <c r="BG229" i="16"/>
  <c r="AB229" i="16"/>
  <c r="AA229" i="16"/>
  <c r="H229" i="16"/>
  <c r="BH209" i="16"/>
  <c r="AZ209" i="16"/>
  <c r="AR209" i="16"/>
  <c r="AJ209" i="16"/>
  <c r="AB209" i="16"/>
  <c r="BG209" i="16"/>
  <c r="AY209" i="16"/>
  <c r="AQ209" i="16"/>
  <c r="AI209" i="16"/>
  <c r="AA209" i="16"/>
  <c r="BF209" i="16"/>
  <c r="AX209" i="16"/>
  <c r="AP209" i="16"/>
  <c r="AH209" i="16"/>
  <c r="BE209" i="16"/>
  <c r="AW209" i="16"/>
  <c r="AO209" i="16"/>
  <c r="AG209" i="16"/>
  <c r="BD209" i="16"/>
  <c r="AV209" i="16"/>
  <c r="AN209" i="16"/>
  <c r="AF209" i="16"/>
  <c r="BC209" i="16"/>
  <c r="AU209" i="16"/>
  <c r="AM209" i="16"/>
  <c r="AE209" i="16"/>
  <c r="BJ209" i="16"/>
  <c r="AD209" i="16"/>
  <c r="BI209" i="16"/>
  <c r="AC209" i="16"/>
  <c r="BB209" i="16"/>
  <c r="BA209" i="16"/>
  <c r="AT209" i="16"/>
  <c r="AS209" i="16"/>
  <c r="AL209" i="16"/>
  <c r="AK209" i="16"/>
  <c r="H209" i="16"/>
  <c r="BF233" i="16"/>
  <c r="AX233" i="16"/>
  <c r="AP233" i="16"/>
  <c r="AH233" i="16"/>
  <c r="BE233" i="16"/>
  <c r="AW233" i="16"/>
  <c r="AO233" i="16"/>
  <c r="AG233" i="16"/>
  <c r="BD233" i="16"/>
  <c r="AV233" i="16"/>
  <c r="AN233" i="16"/>
  <c r="AF233" i="16"/>
  <c r="BC233" i="16"/>
  <c r="AU233" i="16"/>
  <c r="AM233" i="16"/>
  <c r="AE233" i="16"/>
  <c r="BJ233" i="16"/>
  <c r="BB233" i="16"/>
  <c r="AT233" i="16"/>
  <c r="AL233" i="16"/>
  <c r="AD233" i="16"/>
  <c r="BI233" i="16"/>
  <c r="BA233" i="16"/>
  <c r="AS233" i="16"/>
  <c r="AK233" i="16"/>
  <c r="AC233" i="16"/>
  <c r="AJ233" i="16"/>
  <c r="AI233" i="16"/>
  <c r="BH233" i="16"/>
  <c r="AB233" i="16"/>
  <c r="BG233" i="16"/>
  <c r="AA233" i="16"/>
  <c r="AZ233" i="16"/>
  <c r="AY233" i="16"/>
  <c r="AR233" i="16"/>
  <c r="AQ233" i="16"/>
  <c r="H233" i="16"/>
  <c r="BD201" i="16"/>
  <c r="AV201" i="16"/>
  <c r="AN201" i="16"/>
  <c r="AF201" i="16"/>
  <c r="BC201" i="16"/>
  <c r="AU201" i="16"/>
  <c r="AM201" i="16"/>
  <c r="AE201" i="16"/>
  <c r="BJ201" i="16"/>
  <c r="BB201" i="16"/>
  <c r="AT201" i="16"/>
  <c r="AL201" i="16"/>
  <c r="AD201" i="16"/>
  <c r="BI201" i="16"/>
  <c r="BA201" i="16"/>
  <c r="AS201" i="16"/>
  <c r="AK201" i="16"/>
  <c r="AC201" i="16"/>
  <c r="BH201" i="16"/>
  <c r="AZ201" i="16"/>
  <c r="AR201" i="16"/>
  <c r="AJ201" i="16"/>
  <c r="AB201" i="16"/>
  <c r="BG201" i="16"/>
  <c r="AY201" i="16"/>
  <c r="AQ201" i="16"/>
  <c r="AI201" i="16"/>
  <c r="AA201" i="16"/>
  <c r="BF201" i="16"/>
  <c r="BE201" i="16"/>
  <c r="AX201" i="16"/>
  <c r="AW201" i="16"/>
  <c r="AP201" i="16"/>
  <c r="AO201" i="16"/>
  <c r="AH201" i="16"/>
  <c r="AG201" i="16"/>
  <c r="H201" i="16"/>
  <c r="BD219" i="16"/>
  <c r="AV219" i="16"/>
  <c r="AN219" i="16"/>
  <c r="AF219" i="16"/>
  <c r="BC219" i="16"/>
  <c r="AU219" i="16"/>
  <c r="AM219" i="16"/>
  <c r="AE219" i="16"/>
  <c r="BJ219" i="16"/>
  <c r="BB219" i="16"/>
  <c r="AT219" i="16"/>
  <c r="AL219" i="16"/>
  <c r="AD219" i="16"/>
  <c r="BI219" i="16"/>
  <c r="BA219" i="16"/>
  <c r="AS219" i="16"/>
  <c r="AK219" i="16"/>
  <c r="AC219" i="16"/>
  <c r="BH219" i="16"/>
  <c r="AZ219" i="16"/>
  <c r="AR219" i="16"/>
  <c r="AJ219" i="16"/>
  <c r="AB219" i="16"/>
  <c r="BG219" i="16"/>
  <c r="AY219" i="16"/>
  <c r="AQ219" i="16"/>
  <c r="AI219" i="16"/>
  <c r="AA219" i="16"/>
  <c r="BF219" i="16"/>
  <c r="BE219" i="16"/>
  <c r="AX219" i="16"/>
  <c r="AW219" i="16"/>
  <c r="AP219" i="16"/>
  <c r="AO219" i="16"/>
  <c r="AH219" i="16"/>
  <c r="AG219" i="16"/>
  <c r="H219" i="16"/>
  <c r="BD88" i="16"/>
  <c r="AV88" i="16"/>
  <c r="AN88" i="16"/>
  <c r="AF88" i="16"/>
  <c r="BC88" i="16"/>
  <c r="AU88" i="16"/>
  <c r="AM88" i="16"/>
  <c r="AE88" i="16"/>
  <c r="BJ88" i="16"/>
  <c r="BB88" i="16"/>
  <c r="AT88" i="16"/>
  <c r="AL88" i="16"/>
  <c r="AD88" i="16"/>
  <c r="BI88" i="16"/>
  <c r="BA88" i="16"/>
  <c r="AS88" i="16"/>
  <c r="AK88" i="16"/>
  <c r="AC88" i="16"/>
  <c r="BH88" i="16"/>
  <c r="AZ88" i="16"/>
  <c r="AR88" i="16"/>
  <c r="AJ88" i="16"/>
  <c r="AB88" i="16"/>
  <c r="BG88" i="16"/>
  <c r="AY88" i="16"/>
  <c r="AQ88" i="16"/>
  <c r="AI88" i="16"/>
  <c r="AA88" i="16"/>
  <c r="BF88" i="16"/>
  <c r="AX88" i="16"/>
  <c r="AP88" i="16"/>
  <c r="AH88" i="16"/>
  <c r="BE88" i="16"/>
  <c r="AW88" i="16"/>
  <c r="AO88" i="16"/>
  <c r="AG88" i="16"/>
  <c r="H88" i="16"/>
  <c r="BJ230" i="16"/>
  <c r="BB230" i="16"/>
  <c r="AT230" i="16"/>
  <c r="AL230" i="16"/>
  <c r="AD230" i="16"/>
  <c r="BI230" i="16"/>
  <c r="BA230" i="16"/>
  <c r="AS230" i="16"/>
  <c r="AK230" i="16"/>
  <c r="AC230" i="16"/>
  <c r="BH230" i="16"/>
  <c r="AZ230" i="16"/>
  <c r="AR230" i="16"/>
  <c r="AJ230" i="16"/>
  <c r="AB230" i="16"/>
  <c r="BG230" i="16"/>
  <c r="AY230" i="16"/>
  <c r="AQ230" i="16"/>
  <c r="AI230" i="16"/>
  <c r="AA230" i="16"/>
  <c r="BF230" i="16"/>
  <c r="AX230" i="16"/>
  <c r="AP230" i="16"/>
  <c r="AH230" i="16"/>
  <c r="BE230" i="16"/>
  <c r="AW230" i="16"/>
  <c r="AO230" i="16"/>
  <c r="AG230" i="16"/>
  <c r="AV230" i="16"/>
  <c r="AU230" i="16"/>
  <c r="AN230" i="16"/>
  <c r="AM230" i="16"/>
  <c r="AF230" i="16"/>
  <c r="AE230" i="16"/>
  <c r="BD230" i="16"/>
  <c r="BC230" i="16"/>
  <c r="H230" i="16"/>
  <c r="BG196" i="16"/>
  <c r="AY196" i="16"/>
  <c r="AQ196" i="16"/>
  <c r="AI196" i="16"/>
  <c r="AA196" i="16"/>
  <c r="BF196" i="16"/>
  <c r="AX196" i="16"/>
  <c r="AP196" i="16"/>
  <c r="AH196" i="16"/>
  <c r="BE196" i="16"/>
  <c r="AW196" i="16"/>
  <c r="AO196" i="16"/>
  <c r="AG196" i="16"/>
  <c r="BD196" i="16"/>
  <c r="AV196" i="16"/>
  <c r="AN196" i="16"/>
  <c r="AF196" i="16"/>
  <c r="BC196" i="16"/>
  <c r="AU196" i="16"/>
  <c r="AM196" i="16"/>
  <c r="AE196" i="16"/>
  <c r="AZ196" i="16"/>
  <c r="AC196" i="16"/>
  <c r="AT196" i="16"/>
  <c r="AB196" i="16"/>
  <c r="AS196" i="16"/>
  <c r="BJ196" i="16"/>
  <c r="AR196" i="16"/>
  <c r="BI196" i="16"/>
  <c r="AL196" i="16"/>
  <c r="BH196" i="16"/>
  <c r="AK196" i="16"/>
  <c r="BB196" i="16"/>
  <c r="AJ196" i="16"/>
  <c r="BA196" i="16"/>
  <c r="AD196" i="16"/>
  <c r="H196" i="16"/>
  <c r="BH91" i="16"/>
  <c r="AZ91" i="16"/>
  <c r="AR91" i="16"/>
  <c r="AJ91" i="16"/>
  <c r="AB91" i="16"/>
  <c r="BG91" i="16"/>
  <c r="BF91" i="16"/>
  <c r="AX91" i="16"/>
  <c r="AP91" i="16"/>
  <c r="AH91" i="16"/>
  <c r="BE91" i="16"/>
  <c r="AW91" i="16"/>
  <c r="AO91" i="16"/>
  <c r="AG91" i="16"/>
  <c r="BD91" i="16"/>
  <c r="AV91" i="16"/>
  <c r="AN91" i="16"/>
  <c r="AF91" i="16"/>
  <c r="BC91" i="16"/>
  <c r="BI91" i="16"/>
  <c r="BA91" i="16"/>
  <c r="AS91" i="16"/>
  <c r="AK91" i="16"/>
  <c r="AC91" i="16"/>
  <c r="BJ91" i="16"/>
  <c r="AI91" i="16"/>
  <c r="BB91" i="16"/>
  <c r="AE91" i="16"/>
  <c r="AY91" i="16"/>
  <c r="AD91" i="16"/>
  <c r="AU91" i="16"/>
  <c r="AA91" i="16"/>
  <c r="AT91" i="16"/>
  <c r="H91" i="16"/>
  <c r="AQ91" i="16"/>
  <c r="AM91" i="16"/>
  <c r="AL91" i="16"/>
  <c r="BF227" i="16"/>
  <c r="AX227" i="16"/>
  <c r="AP227" i="16"/>
  <c r="AH227" i="16"/>
  <c r="BE227" i="16"/>
  <c r="AW227" i="16"/>
  <c r="AO227" i="16"/>
  <c r="AG227" i="16"/>
  <c r="BD227" i="16"/>
  <c r="AV227" i="16"/>
  <c r="AN227" i="16"/>
  <c r="AF227" i="16"/>
  <c r="BC227" i="16"/>
  <c r="AU227" i="16"/>
  <c r="AM227" i="16"/>
  <c r="AE227" i="16"/>
  <c r="BJ227" i="16"/>
  <c r="BB227" i="16"/>
  <c r="AT227" i="16"/>
  <c r="AL227" i="16"/>
  <c r="AD227" i="16"/>
  <c r="BI227" i="16"/>
  <c r="BA227" i="16"/>
  <c r="AS227" i="16"/>
  <c r="AK227" i="16"/>
  <c r="AC227" i="16"/>
  <c r="BH227" i="16"/>
  <c r="AB227" i="16"/>
  <c r="BG227" i="16"/>
  <c r="AA227" i="16"/>
  <c r="AZ227" i="16"/>
  <c r="AY227" i="16"/>
  <c r="AR227" i="16"/>
  <c r="AQ227" i="16"/>
  <c r="AJ227" i="16"/>
  <c r="AI227" i="16"/>
  <c r="H227" i="16"/>
  <c r="BH202" i="16"/>
  <c r="AZ202" i="16"/>
  <c r="AR202" i="16"/>
  <c r="AJ202" i="16"/>
  <c r="AB202" i="16"/>
  <c r="BG202" i="16"/>
  <c r="AY202" i="16"/>
  <c r="AQ202" i="16"/>
  <c r="AI202" i="16"/>
  <c r="AA202" i="16"/>
  <c r="BF202" i="16"/>
  <c r="AX202" i="16"/>
  <c r="AP202" i="16"/>
  <c r="AH202" i="16"/>
  <c r="BE202" i="16"/>
  <c r="AW202" i="16"/>
  <c r="AO202" i="16"/>
  <c r="AG202" i="16"/>
  <c r="BD202" i="16"/>
  <c r="AV202" i="16"/>
  <c r="AN202" i="16"/>
  <c r="AF202" i="16"/>
  <c r="BC202" i="16"/>
  <c r="AU202" i="16"/>
  <c r="AM202" i="16"/>
  <c r="AE202" i="16"/>
  <c r="BB202" i="16"/>
  <c r="BA202" i="16"/>
  <c r="AT202" i="16"/>
  <c r="AS202" i="16"/>
  <c r="AL202" i="16"/>
  <c r="AK202" i="16"/>
  <c r="BJ202" i="16"/>
  <c r="AD202" i="16"/>
  <c r="BI202" i="16"/>
  <c r="AC202" i="16"/>
  <c r="H202" i="16"/>
  <c r="BJ234" i="16"/>
  <c r="BB234" i="16"/>
  <c r="AT234" i="16"/>
  <c r="AL234" i="16"/>
  <c r="AD234" i="16"/>
  <c r="BI234" i="16"/>
  <c r="BA234" i="16"/>
  <c r="AS234" i="16"/>
  <c r="AK234" i="16"/>
  <c r="AC234" i="16"/>
  <c r="BH234" i="16"/>
  <c r="AZ234" i="16"/>
  <c r="AR234" i="16"/>
  <c r="AJ234" i="16"/>
  <c r="AB234" i="16"/>
  <c r="BG234" i="16"/>
  <c r="AY234" i="16"/>
  <c r="AQ234" i="16"/>
  <c r="AI234" i="16"/>
  <c r="AA234" i="16"/>
  <c r="BF234" i="16"/>
  <c r="AX234" i="16"/>
  <c r="AP234" i="16"/>
  <c r="AH234" i="16"/>
  <c r="BE234" i="16"/>
  <c r="AW234" i="16"/>
  <c r="AO234" i="16"/>
  <c r="AG234" i="16"/>
  <c r="AF234" i="16"/>
  <c r="AE234" i="16"/>
  <c r="BD234" i="16"/>
  <c r="BC234" i="16"/>
  <c r="AV234" i="16"/>
  <c r="AU234" i="16"/>
  <c r="AN234" i="16"/>
  <c r="AM234" i="16"/>
  <c r="H234" i="16"/>
  <c r="BG194" i="16"/>
  <c r="AY194" i="16"/>
  <c r="AQ194" i="16"/>
  <c r="AI194" i="16"/>
  <c r="AA194" i="16"/>
  <c r="BF194" i="16"/>
  <c r="AX194" i="16"/>
  <c r="AP194" i="16"/>
  <c r="AH194" i="16"/>
  <c r="BE194" i="16"/>
  <c r="AW194" i="16"/>
  <c r="AO194" i="16"/>
  <c r="AG194" i="16"/>
  <c r="BD194" i="16"/>
  <c r="AV194" i="16"/>
  <c r="AN194" i="16"/>
  <c r="AF194" i="16"/>
  <c r="BC194" i="16"/>
  <c r="AU194" i="16"/>
  <c r="AM194" i="16"/>
  <c r="AE194" i="16"/>
  <c r="BH194" i="16"/>
  <c r="AK194" i="16"/>
  <c r="BB194" i="16"/>
  <c r="AJ194" i="16"/>
  <c r="BA194" i="16"/>
  <c r="AD194" i="16"/>
  <c r="AZ194" i="16"/>
  <c r="AC194" i="16"/>
  <c r="AT194" i="16"/>
  <c r="AB194" i="16"/>
  <c r="AS194" i="16"/>
  <c r="BJ194" i="16"/>
  <c r="AR194" i="16"/>
  <c r="BI194" i="16"/>
  <c r="AL194" i="16"/>
  <c r="H194" i="16"/>
  <c r="BF231" i="16"/>
  <c r="AX231" i="16"/>
  <c r="AP231" i="16"/>
  <c r="AH231" i="16"/>
  <c r="BE231" i="16"/>
  <c r="AW231" i="16"/>
  <c r="AO231" i="16"/>
  <c r="AG231" i="16"/>
  <c r="BD231" i="16"/>
  <c r="AV231" i="16"/>
  <c r="AN231" i="16"/>
  <c r="AF231" i="16"/>
  <c r="BC231" i="16"/>
  <c r="AU231" i="16"/>
  <c r="AM231" i="16"/>
  <c r="AE231" i="16"/>
  <c r="BJ231" i="16"/>
  <c r="BB231" i="16"/>
  <c r="AT231" i="16"/>
  <c r="AL231" i="16"/>
  <c r="AD231" i="16"/>
  <c r="BI231" i="16"/>
  <c r="BA231" i="16"/>
  <c r="AS231" i="16"/>
  <c r="AK231" i="16"/>
  <c r="AC231" i="16"/>
  <c r="AR231" i="16"/>
  <c r="AQ231" i="16"/>
  <c r="AJ231" i="16"/>
  <c r="AI231" i="16"/>
  <c r="BH231" i="16"/>
  <c r="AB231" i="16"/>
  <c r="BG231" i="16"/>
  <c r="AA231" i="16"/>
  <c r="AZ231" i="16"/>
  <c r="AY231" i="16"/>
  <c r="H231" i="16"/>
  <c r="BH200" i="16"/>
  <c r="AZ200" i="16"/>
  <c r="AR200" i="16"/>
  <c r="BG200" i="16"/>
  <c r="AY200" i="16"/>
  <c r="AQ200" i="16"/>
  <c r="AI200" i="16"/>
  <c r="AA200" i="16"/>
  <c r="BF200" i="16"/>
  <c r="AX200" i="16"/>
  <c r="AP200" i="16"/>
  <c r="AH200" i="16"/>
  <c r="BE200" i="16"/>
  <c r="AW200" i="16"/>
  <c r="AO200" i="16"/>
  <c r="AG200" i="16"/>
  <c r="BD200" i="16"/>
  <c r="AV200" i="16"/>
  <c r="AN200" i="16"/>
  <c r="AF200" i="16"/>
  <c r="BC200" i="16"/>
  <c r="AU200" i="16"/>
  <c r="AM200" i="16"/>
  <c r="AE200" i="16"/>
  <c r="BJ200" i="16"/>
  <c r="AJ200" i="16"/>
  <c r="BI200" i="16"/>
  <c r="AD200" i="16"/>
  <c r="BB200" i="16"/>
  <c r="AC200" i="16"/>
  <c r="BA200" i="16"/>
  <c r="AB200" i="16"/>
  <c r="AT200" i="16"/>
  <c r="AS200" i="16"/>
  <c r="AL200" i="16"/>
  <c r="AK200" i="16"/>
  <c r="H200" i="16"/>
  <c r="W53" i="1"/>
  <c r="AG32" i="1"/>
  <c r="W31" i="1"/>
  <c r="W87" i="1"/>
  <c r="AG88" i="1"/>
  <c r="AG33" i="1"/>
  <c r="W176" i="1"/>
  <c r="AG182" i="1"/>
  <c r="W209" i="1"/>
  <c r="AG212" i="1"/>
  <c r="X31" i="1"/>
  <c r="J98" i="16"/>
  <c r="J102" i="16"/>
  <c r="J100" i="16"/>
  <c r="J97" i="16"/>
  <c r="J96" i="16"/>
  <c r="J95" i="16"/>
  <c r="J99" i="16"/>
  <c r="J94" i="16"/>
  <c r="J101" i="16"/>
  <c r="Q107" i="1"/>
  <c r="Q212" i="1"/>
  <c r="Q201" i="1"/>
  <c r="Q190" i="1"/>
  <c r="Q179" i="1"/>
  <c r="Q101" i="1"/>
  <c r="N37" i="16" l="1"/>
  <c r="BA96" i="1"/>
  <c r="BT96" i="1" s="1"/>
  <c r="V116" i="16"/>
  <c r="W125" i="16"/>
  <c r="U117" i="16"/>
  <c r="R117" i="16"/>
  <c r="T116" i="16"/>
  <c r="X118" i="16"/>
  <c r="R125" i="16"/>
  <c r="X117" i="16"/>
  <c r="W116" i="16"/>
  <c r="X116" i="16"/>
  <c r="T118" i="16"/>
  <c r="V125" i="16"/>
  <c r="U116" i="16"/>
  <c r="Q118" i="16"/>
  <c r="X123" i="16"/>
  <c r="W117" i="16"/>
  <c r="Q117" i="16"/>
  <c r="X125" i="16"/>
  <c r="Q125" i="16"/>
  <c r="P122" i="16"/>
  <c r="AM107" i="1"/>
  <c r="AN107" i="1" s="1"/>
  <c r="O122" i="16"/>
  <c r="T122" i="16"/>
  <c r="W123" i="16"/>
  <c r="P124" i="16"/>
  <c r="Y124" i="16" s="1"/>
  <c r="S123" i="16"/>
  <c r="T123" i="16"/>
  <c r="U123" i="16"/>
  <c r="P123" i="16"/>
  <c r="Q123" i="16"/>
  <c r="O123" i="16"/>
  <c r="R123" i="16"/>
  <c r="V123" i="16"/>
  <c r="U122" i="16"/>
  <c r="R122" i="16"/>
  <c r="AM105" i="1"/>
  <c r="AN105" i="1" s="1"/>
  <c r="V122" i="16"/>
  <c r="W122" i="16"/>
  <c r="S122" i="16"/>
  <c r="BA102" i="1"/>
  <c r="BT102" i="1" s="1"/>
  <c r="X122" i="16"/>
  <c r="AN101" i="1"/>
  <c r="BA101" i="1"/>
  <c r="BA95" i="1"/>
  <c r="BA106" i="1"/>
  <c r="BT106" i="1" s="1"/>
  <c r="AK115" i="16"/>
  <c r="BJ59" i="16"/>
  <c r="BJ36" i="16" s="1"/>
  <c r="BA126" i="1"/>
  <c r="BT126" i="1" s="1"/>
  <c r="J118" i="16"/>
  <c r="BE96" i="1"/>
  <c r="BF96" i="1" s="1"/>
  <c r="BI115" i="16"/>
  <c r="BA115" i="16"/>
  <c r="AY115" i="16"/>
  <c r="AN115" i="16"/>
  <c r="BA21" i="1"/>
  <c r="Z192" i="13"/>
  <c r="AE192" i="13"/>
  <c r="AT192" i="13"/>
  <c r="BA130" i="1"/>
  <c r="BC115" i="16"/>
  <c r="BB59" i="16"/>
  <c r="BB36" i="16" s="1"/>
  <c r="BF115" i="16"/>
  <c r="Q69" i="16"/>
  <c r="O228" i="16"/>
  <c r="N104" i="16"/>
  <c r="N137" i="16"/>
  <c r="S68" i="16"/>
  <c r="AM46" i="1"/>
  <c r="AN46" i="1" s="1"/>
  <c r="S121" i="16"/>
  <c r="BA50" i="1"/>
  <c r="BB115" i="16"/>
  <c r="AR115" i="16"/>
  <c r="AG115" i="16"/>
  <c r="AH115" i="16"/>
  <c r="BA128" i="1"/>
  <c r="BT128" i="1" s="1"/>
  <c r="AP59" i="16"/>
  <c r="AP36" i="16" s="1"/>
  <c r="AX59" i="16"/>
  <c r="AX36" i="16" s="1"/>
  <c r="T68" i="16"/>
  <c r="BA103" i="1"/>
  <c r="AA203" i="13"/>
  <c r="AC203" i="13"/>
  <c r="U121" i="16"/>
  <c r="BJ115" i="16"/>
  <c r="BE115" i="16"/>
  <c r="BA93" i="1"/>
  <c r="BT93" i="1" s="1"/>
  <c r="AD203" i="13"/>
  <c r="BA124" i="1"/>
  <c r="BT124" i="1" s="1"/>
  <c r="AD115" i="16"/>
  <c r="AI203" i="13"/>
  <c r="AK203" i="13"/>
  <c r="AO192" i="13"/>
  <c r="AN192" i="13"/>
  <c r="AG203" i="13"/>
  <c r="AH203" i="13"/>
  <c r="X192" i="13"/>
  <c r="Z203" i="13"/>
  <c r="AT203" i="13"/>
  <c r="AP203" i="13"/>
  <c r="AS115" i="16"/>
  <c r="X121" i="16"/>
  <c r="H115" i="16"/>
  <c r="Q121" i="16"/>
  <c r="AL115" i="16"/>
  <c r="AA115" i="16"/>
  <c r="T121" i="16"/>
  <c r="AI115" i="16"/>
  <c r="AF192" i="13"/>
  <c r="AQ203" i="13"/>
  <c r="W121" i="16"/>
  <c r="AX115" i="16"/>
  <c r="AQ115" i="16"/>
  <c r="V121" i="16"/>
  <c r="AJ203" i="13"/>
  <c r="R121" i="16"/>
  <c r="AM115" i="16"/>
  <c r="AC115" i="16"/>
  <c r="AI192" i="13"/>
  <c r="AG192" i="13"/>
  <c r="W203" i="13"/>
  <c r="X203" i="13"/>
  <c r="AH192" i="13"/>
  <c r="AU203" i="13"/>
  <c r="AV203" i="13"/>
  <c r="AQ181" i="13"/>
  <c r="AU181" i="13"/>
  <c r="AE181" i="13"/>
  <c r="AR192" i="13"/>
  <c r="AM192" i="13"/>
  <c r="BA129" i="1"/>
  <c r="BT129" i="1" s="1"/>
  <c r="AP115" i="16"/>
  <c r="AW115" i="16"/>
  <c r="Q116" i="16"/>
  <c r="BG115" i="16"/>
  <c r="AM87" i="1"/>
  <c r="AN87" i="1" s="1"/>
  <c r="BA97" i="1"/>
  <c r="BT97" i="1" s="1"/>
  <c r="BA94" i="1"/>
  <c r="BT94" i="1" s="1"/>
  <c r="AS203" i="13"/>
  <c r="AR203" i="13"/>
  <c r="AE203" i="13"/>
  <c r="AB203" i="13"/>
  <c r="AN203" i="13"/>
  <c r="AV192" i="13"/>
  <c r="Y192" i="13"/>
  <c r="AS192" i="13"/>
  <c r="AB192" i="13"/>
  <c r="AA192" i="13"/>
  <c r="AJ192" i="13"/>
  <c r="AD192" i="13"/>
  <c r="AM181" i="13"/>
  <c r="AR181" i="13"/>
  <c r="AK181" i="13"/>
  <c r="AG20" i="1"/>
  <c r="Y203" i="13"/>
  <c r="AL203" i="13"/>
  <c r="AO203" i="13"/>
  <c r="AM203" i="13"/>
  <c r="AF203" i="13"/>
  <c r="AU192" i="13"/>
  <c r="AP192" i="13"/>
  <c r="AQ192" i="13"/>
  <c r="AC192" i="13"/>
  <c r="AL192" i="13"/>
  <c r="AK192" i="13"/>
  <c r="W192" i="13"/>
  <c r="AC181" i="13"/>
  <c r="AN181" i="13"/>
  <c r="Z181" i="13"/>
  <c r="AD181" i="13"/>
  <c r="Y181" i="13"/>
  <c r="X181" i="13"/>
  <c r="AJ181" i="13"/>
  <c r="AP181" i="13"/>
  <c r="AT181" i="13"/>
  <c r="AF181" i="13"/>
  <c r="AV181" i="13"/>
  <c r="AH181" i="13"/>
  <c r="AI181" i="13"/>
  <c r="AL181" i="13"/>
  <c r="AS181" i="13"/>
  <c r="AA181" i="13"/>
  <c r="W181" i="13"/>
  <c r="AG181" i="13"/>
  <c r="AO181" i="13"/>
  <c r="AB181" i="13"/>
  <c r="AU170" i="13"/>
  <c r="AI170" i="13"/>
  <c r="AA170" i="13"/>
  <c r="AK170" i="13"/>
  <c r="AF170" i="13"/>
  <c r="Y170" i="13"/>
  <c r="X170" i="13"/>
  <c r="AG170" i="13"/>
  <c r="AC170" i="13"/>
  <c r="AO170" i="13"/>
  <c r="AP170" i="13"/>
  <c r="W170" i="13"/>
  <c r="AB170" i="13"/>
  <c r="AV170" i="13"/>
  <c r="AH170" i="13"/>
  <c r="Z170" i="13"/>
  <c r="AJ170" i="13"/>
  <c r="AQ170" i="13"/>
  <c r="AS170" i="13"/>
  <c r="AT170" i="13"/>
  <c r="AE170" i="13"/>
  <c r="AM170" i="13"/>
  <c r="AD170" i="13"/>
  <c r="AR170" i="13"/>
  <c r="AN170" i="13"/>
  <c r="AL170" i="13"/>
  <c r="AG59" i="16"/>
  <c r="AG36" i="16" s="1"/>
  <c r="V68" i="16"/>
  <c r="AM59" i="16"/>
  <c r="AM36" i="16" s="1"/>
  <c r="W68" i="16"/>
  <c r="AW59" i="16"/>
  <c r="AW36" i="16" s="1"/>
  <c r="X68" i="16"/>
  <c r="U68" i="16"/>
  <c r="AV115" i="16"/>
  <c r="Q68" i="16"/>
  <c r="R68" i="16"/>
  <c r="AV59" i="16"/>
  <c r="AV36" i="16" s="1"/>
  <c r="AM115" i="1"/>
  <c r="AN115" i="1" s="1"/>
  <c r="P132" i="16"/>
  <c r="O132" i="16"/>
  <c r="AM52" i="1"/>
  <c r="P69" i="16"/>
  <c r="O69" i="16"/>
  <c r="AM183" i="1"/>
  <c r="AN183" i="1" s="1"/>
  <c r="P200" i="16"/>
  <c r="O200" i="16"/>
  <c r="AM195" i="1"/>
  <c r="AN195" i="1" s="1"/>
  <c r="P212" i="16"/>
  <c r="O212" i="16"/>
  <c r="AL59" i="16"/>
  <c r="AL36" i="16" s="1"/>
  <c r="AM69" i="1"/>
  <c r="AN69" i="1" s="1"/>
  <c r="O86" i="16"/>
  <c r="P86" i="16"/>
  <c r="AM201" i="1"/>
  <c r="AN201" i="1" s="1"/>
  <c r="P218" i="16"/>
  <c r="O218" i="16"/>
  <c r="U198" i="16"/>
  <c r="T198" i="16"/>
  <c r="W198" i="16"/>
  <c r="X198" i="16"/>
  <c r="V198" i="16"/>
  <c r="S198" i="16"/>
  <c r="R198" i="16"/>
  <c r="Q198" i="16"/>
  <c r="AM206" i="1"/>
  <c r="AN206" i="1" s="1"/>
  <c r="O223" i="16"/>
  <c r="P223" i="16"/>
  <c r="R69" i="16"/>
  <c r="Y65" i="16"/>
  <c r="AM108" i="1"/>
  <c r="AN108" i="1" s="1"/>
  <c r="O125" i="16"/>
  <c r="P125" i="16"/>
  <c r="AM213" i="1"/>
  <c r="AN213" i="1" s="1"/>
  <c r="P230" i="16"/>
  <c r="O230" i="16"/>
  <c r="U227" i="16"/>
  <c r="T227" i="16"/>
  <c r="W227" i="16"/>
  <c r="V227" i="16"/>
  <c r="S227" i="16"/>
  <c r="R227" i="16"/>
  <c r="X227" i="16"/>
  <c r="Q227" i="16"/>
  <c r="AM74" i="1"/>
  <c r="AN74" i="1" s="1"/>
  <c r="O91" i="16"/>
  <c r="P91" i="16"/>
  <c r="AM192" i="1"/>
  <c r="AN192" i="1" s="1"/>
  <c r="O209" i="16"/>
  <c r="P209" i="16"/>
  <c r="U85" i="16"/>
  <c r="T85" i="16"/>
  <c r="S85" i="16"/>
  <c r="Q85" i="16"/>
  <c r="V85" i="16"/>
  <c r="W85" i="16"/>
  <c r="R85" i="16"/>
  <c r="X85" i="16"/>
  <c r="AE59" i="16"/>
  <c r="AE36" i="16" s="1"/>
  <c r="AM208" i="1"/>
  <c r="AN208" i="1" s="1"/>
  <c r="O225" i="16"/>
  <c r="P225" i="16"/>
  <c r="AM182" i="1"/>
  <c r="AN182" i="1" s="1"/>
  <c r="P199" i="16"/>
  <c r="O199" i="16"/>
  <c r="AM196" i="1"/>
  <c r="AN196" i="1" s="1"/>
  <c r="O213" i="16"/>
  <c r="P213" i="16"/>
  <c r="AM186" i="1"/>
  <c r="AN186" i="1" s="1"/>
  <c r="O203" i="16"/>
  <c r="P203" i="16"/>
  <c r="T69" i="16"/>
  <c r="BH115" i="16"/>
  <c r="BA125" i="1"/>
  <c r="BT125" i="1" s="1"/>
  <c r="AM217" i="1"/>
  <c r="AN217" i="1" s="1"/>
  <c r="P234" i="16"/>
  <c r="O234" i="16"/>
  <c r="AM203" i="1"/>
  <c r="AN203" i="1" s="1"/>
  <c r="P220" i="16"/>
  <c r="O220" i="16"/>
  <c r="AM202" i="1"/>
  <c r="AN202" i="1" s="1"/>
  <c r="P219" i="16"/>
  <c r="O219" i="16"/>
  <c r="AM73" i="1"/>
  <c r="AN73" i="1" s="1"/>
  <c r="O90" i="16"/>
  <c r="P90" i="16"/>
  <c r="AM207" i="1"/>
  <c r="AN207" i="1" s="1"/>
  <c r="P224" i="16"/>
  <c r="O224" i="16"/>
  <c r="AM215" i="1"/>
  <c r="AN215" i="1" s="1"/>
  <c r="P232" i="16"/>
  <c r="O232" i="16"/>
  <c r="V62" i="16"/>
  <c r="U62" i="16"/>
  <c r="Q62" i="16"/>
  <c r="T62" i="16"/>
  <c r="W62" i="16"/>
  <c r="X62" i="16"/>
  <c r="R62" i="16"/>
  <c r="S62" i="16"/>
  <c r="U61" i="16"/>
  <c r="T61" i="16"/>
  <c r="S61" i="16"/>
  <c r="X61" i="16"/>
  <c r="V61" i="16"/>
  <c r="Q61" i="16"/>
  <c r="W61" i="16"/>
  <c r="R61" i="16"/>
  <c r="AM116" i="1"/>
  <c r="AN116" i="1" s="1"/>
  <c r="O133" i="16"/>
  <c r="P133" i="16"/>
  <c r="U69" i="16"/>
  <c r="AM194" i="1"/>
  <c r="AN194" i="1" s="1"/>
  <c r="O211" i="16"/>
  <c r="P211" i="16"/>
  <c r="AM118" i="1"/>
  <c r="AN118" i="1" s="1"/>
  <c r="P135" i="16"/>
  <c r="O135" i="16"/>
  <c r="AM117" i="1"/>
  <c r="AN117" i="1" s="1"/>
  <c r="O134" i="16"/>
  <c r="P134" i="16"/>
  <c r="AM113" i="1"/>
  <c r="AN113" i="1" s="1"/>
  <c r="O130" i="16"/>
  <c r="P130" i="16"/>
  <c r="V69" i="16"/>
  <c r="Y129" i="16"/>
  <c r="AM51" i="1"/>
  <c r="AN51" i="1" s="1"/>
  <c r="P68" i="16"/>
  <c r="O68" i="16"/>
  <c r="AM216" i="1"/>
  <c r="AN216" i="1" s="1"/>
  <c r="O233" i="16"/>
  <c r="P233" i="16"/>
  <c r="BC59" i="16"/>
  <c r="BC36" i="16" s="1"/>
  <c r="X217" i="16"/>
  <c r="W217" i="16"/>
  <c r="V217" i="16"/>
  <c r="Q217" i="16"/>
  <c r="U217" i="16"/>
  <c r="T217" i="16"/>
  <c r="R217" i="16"/>
  <c r="S217" i="16"/>
  <c r="AM193" i="1"/>
  <c r="AN193" i="1" s="1"/>
  <c r="P210" i="16"/>
  <c r="O210" i="16"/>
  <c r="AM72" i="1"/>
  <c r="AN72" i="1" s="1"/>
  <c r="P89" i="16"/>
  <c r="O89" i="16"/>
  <c r="S69" i="16"/>
  <c r="BA127" i="1"/>
  <c r="BT127" i="1" s="1"/>
  <c r="X63" i="16"/>
  <c r="U63" i="16"/>
  <c r="T63" i="16"/>
  <c r="W63" i="16"/>
  <c r="R63" i="16"/>
  <c r="Q63" i="16"/>
  <c r="V63" i="16"/>
  <c r="S63" i="16"/>
  <c r="AM185" i="1"/>
  <c r="AN185" i="1" s="1"/>
  <c r="O202" i="16"/>
  <c r="P202" i="16"/>
  <c r="AM214" i="1"/>
  <c r="AN214" i="1" s="1"/>
  <c r="P231" i="16"/>
  <c r="O231" i="16"/>
  <c r="AM71" i="1"/>
  <c r="AN71" i="1" s="1"/>
  <c r="P88" i="16"/>
  <c r="O88" i="16"/>
  <c r="AM205" i="1"/>
  <c r="AN205" i="1" s="1"/>
  <c r="P222" i="16"/>
  <c r="O222" i="16"/>
  <c r="AM70" i="1"/>
  <c r="AN70" i="1" s="1"/>
  <c r="O87" i="16"/>
  <c r="P87" i="16"/>
  <c r="AM204" i="1"/>
  <c r="AN204" i="1" s="1"/>
  <c r="O221" i="16"/>
  <c r="P221" i="16"/>
  <c r="AM218" i="1"/>
  <c r="AN218" i="1" s="1"/>
  <c r="O235" i="16"/>
  <c r="P235" i="16"/>
  <c r="AM114" i="1"/>
  <c r="AN114" i="1" s="1"/>
  <c r="P131" i="16"/>
  <c r="O131" i="16"/>
  <c r="W69" i="16"/>
  <c r="AF115" i="16"/>
  <c r="AM104" i="1"/>
  <c r="P121" i="16"/>
  <c r="O121" i="16"/>
  <c r="AM184" i="1"/>
  <c r="AN184" i="1" s="1"/>
  <c r="O201" i="16"/>
  <c r="P201" i="16"/>
  <c r="AM197" i="1"/>
  <c r="AN197" i="1" s="1"/>
  <c r="O214" i="16"/>
  <c r="P214" i="16"/>
  <c r="AM212" i="1"/>
  <c r="AN212" i="1" s="1"/>
  <c r="P229" i="16"/>
  <c r="O229" i="16"/>
  <c r="W60" i="16"/>
  <c r="U60" i="16"/>
  <c r="T60" i="16"/>
  <c r="Q60" i="16"/>
  <c r="S60" i="16"/>
  <c r="X60" i="16"/>
  <c r="R60" i="16"/>
  <c r="V60" i="16"/>
  <c r="X208" i="16"/>
  <c r="W208" i="16"/>
  <c r="U208" i="16"/>
  <c r="R208" i="16"/>
  <c r="V208" i="16"/>
  <c r="T208" i="16"/>
  <c r="S208" i="16"/>
  <c r="Q208" i="16"/>
  <c r="AM75" i="1"/>
  <c r="AN75" i="1" s="1"/>
  <c r="O92" i="16"/>
  <c r="P92" i="16"/>
  <c r="AM219" i="1"/>
  <c r="AN219" i="1" s="1"/>
  <c r="O236" i="16"/>
  <c r="P236" i="16"/>
  <c r="AM119" i="1"/>
  <c r="AN119" i="1" s="1"/>
  <c r="P136" i="16"/>
  <c r="O136" i="16"/>
  <c r="X69" i="16"/>
  <c r="Y39" i="16"/>
  <c r="AJ115" i="16"/>
  <c r="AB115" i="16"/>
  <c r="AE115" i="16"/>
  <c r="AO115" i="16"/>
  <c r="AU115" i="16"/>
  <c r="BD115" i="16"/>
  <c r="AZ115" i="16"/>
  <c r="Y64" i="16"/>
  <c r="AT115" i="16"/>
  <c r="AC59" i="16"/>
  <c r="AC36" i="16" s="1"/>
  <c r="AY59" i="16"/>
  <c r="AY36" i="16" s="1"/>
  <c r="AJ59" i="16"/>
  <c r="AJ36" i="16" s="1"/>
  <c r="AR59" i="16"/>
  <c r="AR36" i="16" s="1"/>
  <c r="AO59" i="16"/>
  <c r="AO36" i="16" s="1"/>
  <c r="AZ59" i="16"/>
  <c r="AZ36" i="16" s="1"/>
  <c r="Y140" i="16"/>
  <c r="AM20" i="1"/>
  <c r="AN20" i="1" s="1"/>
  <c r="BA47" i="1"/>
  <c r="BT47" i="1" s="1"/>
  <c r="BA112" i="1"/>
  <c r="BT112" i="1" s="1"/>
  <c r="BB126" i="1"/>
  <c r="BA22" i="1"/>
  <c r="BT22" i="1" s="1"/>
  <c r="BA48" i="1"/>
  <c r="BT48" i="1" s="1"/>
  <c r="BA49" i="1"/>
  <c r="BT49" i="1" s="1"/>
  <c r="AM120" i="1"/>
  <c r="AN120" i="1" s="1"/>
  <c r="BA123" i="1"/>
  <c r="BT123" i="1" s="1"/>
  <c r="BB96" i="1"/>
  <c r="BB101" i="1"/>
  <c r="BA213" i="1"/>
  <c r="BT213" i="1" s="1"/>
  <c r="BA100" i="1"/>
  <c r="BT100" i="1" s="1"/>
  <c r="BA23" i="1"/>
  <c r="BT23" i="1" s="1"/>
  <c r="P60" i="16"/>
  <c r="AM43" i="1"/>
  <c r="O208" i="16"/>
  <c r="AM191" i="1"/>
  <c r="AN191" i="1" s="1"/>
  <c r="O205" i="16"/>
  <c r="AM188" i="1"/>
  <c r="AN188" i="1" s="1"/>
  <c r="O216" i="16"/>
  <c r="AM199" i="1"/>
  <c r="AN199" i="1" s="1"/>
  <c r="P198" i="16"/>
  <c r="AM181" i="1"/>
  <c r="AN181" i="1" s="1"/>
  <c r="P227" i="16"/>
  <c r="AM210" i="1"/>
  <c r="AN210" i="1" s="1"/>
  <c r="P85" i="16"/>
  <c r="AM68" i="1"/>
  <c r="AN68" i="1" s="1"/>
  <c r="P194" i="16"/>
  <c r="AM177" i="1"/>
  <c r="AN177" i="1" s="1"/>
  <c r="P228" i="16"/>
  <c r="AM211" i="1"/>
  <c r="AN211" i="1" s="1"/>
  <c r="P62" i="16"/>
  <c r="AM45" i="1"/>
  <c r="AN45" i="1" s="1"/>
  <c r="P61" i="16"/>
  <c r="AM44" i="1"/>
  <c r="AN44" i="1" s="1"/>
  <c r="P196" i="16"/>
  <c r="AM179" i="1"/>
  <c r="AN179" i="1" s="1"/>
  <c r="P195" i="16"/>
  <c r="AM178" i="1"/>
  <c r="AN178" i="1" s="1"/>
  <c r="P197" i="16"/>
  <c r="AM180" i="1"/>
  <c r="AN180" i="1" s="1"/>
  <c r="O206" i="16"/>
  <c r="AM189" i="1"/>
  <c r="AN189" i="1" s="1"/>
  <c r="P83" i="16"/>
  <c r="AM66" i="1"/>
  <c r="P84" i="16"/>
  <c r="AM67" i="1"/>
  <c r="O217" i="16"/>
  <c r="AM200" i="1"/>
  <c r="AN200" i="1" s="1"/>
  <c r="O207" i="16"/>
  <c r="AM190" i="1"/>
  <c r="AN190" i="1" s="1"/>
  <c r="Y40" i="16"/>
  <c r="P116" i="16"/>
  <c r="AM99" i="1"/>
  <c r="H169" i="13"/>
  <c r="Y64" i="1"/>
  <c r="H58" i="13"/>
  <c r="H13" i="13"/>
  <c r="AC64" i="1"/>
  <c r="BE59" i="16"/>
  <c r="BE36" i="16" s="1"/>
  <c r="AK59" i="16"/>
  <c r="AK36" i="16" s="1"/>
  <c r="AD59" i="16"/>
  <c r="AD36" i="16" s="1"/>
  <c r="BA59" i="16"/>
  <c r="BA36" i="16" s="1"/>
  <c r="BI59" i="16"/>
  <c r="BI36" i="16" s="1"/>
  <c r="AI59" i="16"/>
  <c r="AI36" i="16" s="1"/>
  <c r="AQ59" i="16"/>
  <c r="AQ36" i="16" s="1"/>
  <c r="BH59" i="16"/>
  <c r="BH36" i="16" s="1"/>
  <c r="AH59" i="16"/>
  <c r="AH36" i="16" s="1"/>
  <c r="BG59" i="16"/>
  <c r="BG36" i="16" s="1"/>
  <c r="AB59" i="16"/>
  <c r="AB36" i="16" s="1"/>
  <c r="AT59" i="16"/>
  <c r="AT36" i="16" s="1"/>
  <c r="AS59" i="16"/>
  <c r="AS36" i="16" s="1"/>
  <c r="AN59" i="16"/>
  <c r="AN36" i="16" s="1"/>
  <c r="BF59" i="16"/>
  <c r="BF36" i="16" s="1"/>
  <c r="AU59" i="16"/>
  <c r="AU36" i="16" s="1"/>
  <c r="AA59" i="16"/>
  <c r="AA36" i="16" s="1"/>
  <c r="AF59" i="16"/>
  <c r="AF36" i="16" s="1"/>
  <c r="BD59" i="16"/>
  <c r="BD36" i="16" s="1"/>
  <c r="AA19" i="1"/>
  <c r="AD19" i="1"/>
  <c r="AE19" i="1"/>
  <c r="AB19" i="1"/>
  <c r="Y19" i="1"/>
  <c r="AC19" i="1"/>
  <c r="Z19" i="1"/>
  <c r="AF19" i="1"/>
  <c r="AC193" i="16"/>
  <c r="Y110" i="16"/>
  <c r="Y111" i="16"/>
  <c r="Y113" i="16"/>
  <c r="AL193" i="16"/>
  <c r="AM193" i="16"/>
  <c r="AO193" i="16"/>
  <c r="AI193" i="16"/>
  <c r="AJ226" i="16"/>
  <c r="AT226" i="16"/>
  <c r="AN226" i="16"/>
  <c r="AP226" i="16"/>
  <c r="BA215" i="16"/>
  <c r="AE215" i="16"/>
  <c r="AK126" i="16"/>
  <c r="AB126" i="16"/>
  <c r="AD126" i="16"/>
  <c r="AU126" i="16"/>
  <c r="BF126" i="16"/>
  <c r="Y145" i="16"/>
  <c r="Y143" i="16"/>
  <c r="Y119" i="16"/>
  <c r="Y146" i="16"/>
  <c r="AH126" i="16"/>
  <c r="AM126" i="16"/>
  <c r="AE126" i="16"/>
  <c r="AQ126" i="16"/>
  <c r="AT126" i="16"/>
  <c r="BC193" i="16"/>
  <c r="BE193" i="16"/>
  <c r="AC126" i="16"/>
  <c r="AR126" i="16"/>
  <c r="AX126" i="16"/>
  <c r="AA126" i="16"/>
  <c r="AP126" i="16"/>
  <c r="Y120" i="16"/>
  <c r="AF126" i="16"/>
  <c r="AS126" i="16"/>
  <c r="AI126" i="16"/>
  <c r="BD126" i="16"/>
  <c r="Y114" i="16"/>
  <c r="Y141" i="16"/>
  <c r="BJ126" i="16"/>
  <c r="AV126" i="16"/>
  <c r="AY126" i="16"/>
  <c r="AL126" i="16"/>
  <c r="AO126" i="16"/>
  <c r="AG126" i="16"/>
  <c r="AN126" i="16"/>
  <c r="BC126" i="16"/>
  <c r="Y144" i="16"/>
  <c r="Y67" i="16"/>
  <c r="BB193" i="16"/>
  <c r="BG126" i="16"/>
  <c r="BH126" i="16"/>
  <c r="AZ126" i="16"/>
  <c r="BB126" i="16"/>
  <c r="BA126" i="16"/>
  <c r="BE126" i="16"/>
  <c r="AJ126" i="16"/>
  <c r="BI126" i="16"/>
  <c r="AW126" i="16"/>
  <c r="Y142" i="16"/>
  <c r="Y147" i="16"/>
  <c r="Y66" i="16"/>
  <c r="Y112" i="16"/>
  <c r="AT193" i="16"/>
  <c r="BH193" i="16"/>
  <c r="BD193" i="16"/>
  <c r="BF193" i="16"/>
  <c r="O227" i="16"/>
  <c r="BG226" i="16"/>
  <c r="AD226" i="16"/>
  <c r="BC226" i="16"/>
  <c r="BE226" i="16"/>
  <c r="O85" i="16"/>
  <c r="AS215" i="16"/>
  <c r="AK215" i="16"/>
  <c r="AV215" i="16"/>
  <c r="AX215" i="16"/>
  <c r="AJ215" i="16"/>
  <c r="BB204" i="16"/>
  <c r="AT204" i="16"/>
  <c r="BD204" i="16"/>
  <c r="BF204" i="16"/>
  <c r="AR204" i="16"/>
  <c r="BI82" i="16"/>
  <c r="AU82" i="16"/>
  <c r="AO82" i="16"/>
  <c r="AI82" i="16"/>
  <c r="BH82" i="16"/>
  <c r="O37" i="16"/>
  <c r="Y38" i="16"/>
  <c r="O194" i="16"/>
  <c r="AE193" i="16"/>
  <c r="AG193" i="16"/>
  <c r="AA193" i="16"/>
  <c r="AI226" i="16"/>
  <c r="AB226" i="16"/>
  <c r="AL226" i="16"/>
  <c r="AF226" i="16"/>
  <c r="AH226" i="16"/>
  <c r="AT215" i="16"/>
  <c r="AL215" i="16"/>
  <c r="BD215" i="16"/>
  <c r="BF215" i="16"/>
  <c r="AR215" i="16"/>
  <c r="AC204" i="16"/>
  <c r="AE204" i="16"/>
  <c r="AG204" i="16"/>
  <c r="AA204" i="16"/>
  <c r="AZ204" i="16"/>
  <c r="AD82" i="16"/>
  <c r="BC82" i="16"/>
  <c r="AW82" i="16"/>
  <c r="AQ82" i="16"/>
  <c r="O62" i="16"/>
  <c r="O61" i="16"/>
  <c r="AZ193" i="16"/>
  <c r="AG215" i="16"/>
  <c r="AA215" i="16"/>
  <c r="AZ215" i="16"/>
  <c r="O195" i="16"/>
  <c r="BI204" i="16"/>
  <c r="AM204" i="16"/>
  <c r="AO204" i="16"/>
  <c r="AI204" i="16"/>
  <c r="BH204" i="16"/>
  <c r="O197" i="16"/>
  <c r="P206" i="16"/>
  <c r="AL82" i="16"/>
  <c r="BE82" i="16"/>
  <c r="AY82" i="16"/>
  <c r="BI193" i="16"/>
  <c r="AD193" i="16"/>
  <c r="AU193" i="16"/>
  <c r="AW193" i="16"/>
  <c r="AQ193" i="16"/>
  <c r="AQ226" i="16"/>
  <c r="AC226" i="16"/>
  <c r="BB226" i="16"/>
  <c r="AV226" i="16"/>
  <c r="AX226" i="16"/>
  <c r="O84" i="16"/>
  <c r="BB215" i="16"/>
  <c r="AM215" i="16"/>
  <c r="AO215" i="16"/>
  <c r="AI215" i="16"/>
  <c r="BH215" i="16"/>
  <c r="P217" i="16"/>
  <c r="AD204" i="16"/>
  <c r="AU204" i="16"/>
  <c r="AW204" i="16"/>
  <c r="AQ204" i="16"/>
  <c r="AT82" i="16"/>
  <c r="AF82" i="16"/>
  <c r="AH82" i="16"/>
  <c r="BG82" i="16"/>
  <c r="BH226" i="16"/>
  <c r="AR193" i="16"/>
  <c r="BA193" i="16"/>
  <c r="AY193" i="16"/>
  <c r="AR226" i="16"/>
  <c r="AK226" i="16"/>
  <c r="BJ226" i="16"/>
  <c r="BD226" i="16"/>
  <c r="BF226" i="16"/>
  <c r="AC215" i="16"/>
  <c r="AU215" i="16"/>
  <c r="AW215" i="16"/>
  <c r="AQ215" i="16"/>
  <c r="P207" i="16"/>
  <c r="BJ204" i="16"/>
  <c r="BC204" i="16"/>
  <c r="BE204" i="16"/>
  <c r="AY204" i="16"/>
  <c r="AC82" i="16"/>
  <c r="BB82" i="16"/>
  <c r="AN82" i="16"/>
  <c r="AP82" i="16"/>
  <c r="AB82" i="16"/>
  <c r="BJ193" i="16"/>
  <c r="AJ193" i="16"/>
  <c r="AF193" i="16"/>
  <c r="AH193" i="16"/>
  <c r="BG193" i="16"/>
  <c r="AY226" i="16"/>
  <c r="AS226" i="16"/>
  <c r="AE226" i="16"/>
  <c r="AG226" i="16"/>
  <c r="BI215" i="16"/>
  <c r="BC215" i="16"/>
  <c r="BE215" i="16"/>
  <c r="AY215" i="16"/>
  <c r="AK204" i="16"/>
  <c r="AF204" i="16"/>
  <c r="AH204" i="16"/>
  <c r="BG204" i="16"/>
  <c r="P208" i="16"/>
  <c r="AK82" i="16"/>
  <c r="BJ82" i="16"/>
  <c r="AV82" i="16"/>
  <c r="AX82" i="16"/>
  <c r="AJ82" i="16"/>
  <c r="O196" i="16"/>
  <c r="AP193" i="16"/>
  <c r="AZ226" i="16"/>
  <c r="BA226" i="16"/>
  <c r="AM226" i="16"/>
  <c r="AO226" i="16"/>
  <c r="AD215" i="16"/>
  <c r="AF215" i="16"/>
  <c r="AH215" i="16"/>
  <c r="BG215" i="16"/>
  <c r="P205" i="16"/>
  <c r="AL204" i="16"/>
  <c r="AN204" i="16"/>
  <c r="AP204" i="16"/>
  <c r="AB204" i="16"/>
  <c r="AS82" i="16"/>
  <c r="AE82" i="16"/>
  <c r="BD82" i="16"/>
  <c r="BF82" i="16"/>
  <c r="AR82" i="16"/>
  <c r="AS193" i="16"/>
  <c r="AN193" i="16"/>
  <c r="AB193" i="16"/>
  <c r="AK193" i="16"/>
  <c r="AV193" i="16"/>
  <c r="AX193" i="16"/>
  <c r="AA226" i="16"/>
  <c r="BI226" i="16"/>
  <c r="AU226" i="16"/>
  <c r="AW226" i="16"/>
  <c r="P216" i="16"/>
  <c r="BJ215" i="16"/>
  <c r="AN215" i="16"/>
  <c r="AP215" i="16"/>
  <c r="AB215" i="16"/>
  <c r="BA204" i="16"/>
  <c r="AS204" i="16"/>
  <c r="AV204" i="16"/>
  <c r="AX204" i="16"/>
  <c r="AJ204" i="16"/>
  <c r="O198" i="16"/>
  <c r="BA82" i="16"/>
  <c r="AM82" i="16"/>
  <c r="AG82" i="16"/>
  <c r="AA82" i="16"/>
  <c r="AZ82" i="16"/>
  <c r="Q83" i="16"/>
  <c r="O83" i="16"/>
  <c r="AE175" i="1"/>
  <c r="AC175" i="1"/>
  <c r="AD175" i="1"/>
  <c r="Y175" i="1"/>
  <c r="X175" i="1"/>
  <c r="AA175" i="1"/>
  <c r="AB175" i="1"/>
  <c r="AF175" i="1"/>
  <c r="Z175" i="1"/>
  <c r="AF64" i="1"/>
  <c r="AA64" i="1"/>
  <c r="AD64" i="1"/>
  <c r="AE64" i="1"/>
  <c r="Z64" i="1"/>
  <c r="AB64" i="1"/>
  <c r="V202" i="16"/>
  <c r="U202" i="16"/>
  <c r="T202" i="16"/>
  <c r="W202" i="16"/>
  <c r="X202" i="16"/>
  <c r="R202" i="16"/>
  <c r="Q202" i="16"/>
  <c r="S202" i="16"/>
  <c r="V233" i="16"/>
  <c r="U233" i="16"/>
  <c r="T233" i="16"/>
  <c r="S233" i="16"/>
  <c r="R233" i="16"/>
  <c r="Q233" i="16"/>
  <c r="W233" i="16"/>
  <c r="X233" i="16"/>
  <c r="V84" i="16"/>
  <c r="U84" i="16"/>
  <c r="T84" i="16"/>
  <c r="R84" i="16"/>
  <c r="Q84" i="16"/>
  <c r="X84" i="16"/>
  <c r="W84" i="16"/>
  <c r="S84" i="16"/>
  <c r="X210" i="16"/>
  <c r="W210" i="16"/>
  <c r="V210" i="16"/>
  <c r="Q210" i="16"/>
  <c r="R210" i="16"/>
  <c r="U210" i="16"/>
  <c r="T210" i="16"/>
  <c r="S210" i="16"/>
  <c r="T89" i="16"/>
  <c r="S89" i="16"/>
  <c r="R89" i="16"/>
  <c r="X89" i="16"/>
  <c r="W89" i="16"/>
  <c r="V89" i="16"/>
  <c r="U89" i="16"/>
  <c r="Q89" i="16"/>
  <c r="R231" i="16"/>
  <c r="Q231" i="16"/>
  <c r="X231" i="16"/>
  <c r="W231" i="16"/>
  <c r="V231" i="16"/>
  <c r="U231" i="16"/>
  <c r="S231" i="16"/>
  <c r="T231" i="16"/>
  <c r="V88" i="16"/>
  <c r="U88" i="16"/>
  <c r="T88" i="16"/>
  <c r="R88" i="16"/>
  <c r="Q88" i="16"/>
  <c r="S88" i="16"/>
  <c r="X88" i="16"/>
  <c r="W88" i="16"/>
  <c r="R222" i="16"/>
  <c r="Q222" i="16"/>
  <c r="X222" i="16"/>
  <c r="S222" i="16"/>
  <c r="W222" i="16"/>
  <c r="V222" i="16"/>
  <c r="U222" i="16"/>
  <c r="T222" i="16"/>
  <c r="V207" i="16"/>
  <c r="U207" i="16"/>
  <c r="T207" i="16"/>
  <c r="W207" i="16"/>
  <c r="X207" i="16"/>
  <c r="R207" i="16"/>
  <c r="Q207" i="16"/>
  <c r="S207" i="16"/>
  <c r="X87" i="16"/>
  <c r="W87" i="16"/>
  <c r="V87" i="16"/>
  <c r="T87" i="16"/>
  <c r="U87" i="16"/>
  <c r="S87" i="16"/>
  <c r="R87" i="16"/>
  <c r="Q87" i="16"/>
  <c r="T221" i="16"/>
  <c r="S221" i="16"/>
  <c r="R221" i="16"/>
  <c r="U221" i="16"/>
  <c r="V221" i="16"/>
  <c r="Q221" i="16"/>
  <c r="X221" i="16"/>
  <c r="W221" i="16"/>
  <c r="R235" i="16"/>
  <c r="Q235" i="16"/>
  <c r="X235" i="16"/>
  <c r="W235" i="16"/>
  <c r="V235" i="16"/>
  <c r="U235" i="16"/>
  <c r="S235" i="16"/>
  <c r="T235" i="16"/>
  <c r="Q131" i="16"/>
  <c r="X131" i="16"/>
  <c r="T131" i="16"/>
  <c r="S131" i="16"/>
  <c r="U131" i="16"/>
  <c r="R131" i="16"/>
  <c r="W131" i="16"/>
  <c r="V131" i="16"/>
  <c r="X91" i="16"/>
  <c r="W91" i="16"/>
  <c r="V91" i="16"/>
  <c r="U91" i="16"/>
  <c r="T91" i="16"/>
  <c r="S91" i="16"/>
  <c r="R91" i="16"/>
  <c r="Q91" i="16"/>
  <c r="V229" i="16"/>
  <c r="U229" i="16"/>
  <c r="T229" i="16"/>
  <c r="S229" i="16"/>
  <c r="R229" i="16"/>
  <c r="W229" i="16"/>
  <c r="Q229" i="16"/>
  <c r="X229" i="16"/>
  <c r="H59" i="16"/>
  <c r="O60" i="16"/>
  <c r="V92" i="16"/>
  <c r="U92" i="16"/>
  <c r="S92" i="16"/>
  <c r="T92" i="16"/>
  <c r="R92" i="16"/>
  <c r="Q92" i="16"/>
  <c r="X92" i="16"/>
  <c r="W92" i="16"/>
  <c r="X236" i="16"/>
  <c r="W236" i="16"/>
  <c r="V236" i="16"/>
  <c r="U236" i="16"/>
  <c r="T236" i="16"/>
  <c r="S236" i="16"/>
  <c r="R236" i="16"/>
  <c r="Q236" i="16"/>
  <c r="W136" i="16"/>
  <c r="V136" i="16"/>
  <c r="R136" i="16"/>
  <c r="Q136" i="16"/>
  <c r="X136" i="16"/>
  <c r="U136" i="16"/>
  <c r="T136" i="16"/>
  <c r="S136" i="16"/>
  <c r="T234" i="16"/>
  <c r="S234" i="16"/>
  <c r="R234" i="16"/>
  <c r="Q234" i="16"/>
  <c r="X234" i="16"/>
  <c r="W234" i="16"/>
  <c r="U234" i="16"/>
  <c r="V234" i="16"/>
  <c r="X201" i="16"/>
  <c r="W201" i="16"/>
  <c r="V201" i="16"/>
  <c r="Q201" i="16"/>
  <c r="U201" i="16"/>
  <c r="S201" i="16"/>
  <c r="T201" i="16"/>
  <c r="R201" i="16"/>
  <c r="X214" i="16"/>
  <c r="W214" i="16"/>
  <c r="V214" i="16"/>
  <c r="Q214" i="16"/>
  <c r="R214" i="16"/>
  <c r="U214" i="16"/>
  <c r="T214" i="16"/>
  <c r="S214" i="16"/>
  <c r="R205" i="16"/>
  <c r="Q205" i="16"/>
  <c r="X205" i="16"/>
  <c r="S205" i="16"/>
  <c r="V205" i="16"/>
  <c r="U205" i="16"/>
  <c r="W205" i="16"/>
  <c r="T205" i="16"/>
  <c r="V220" i="16"/>
  <c r="U220" i="16"/>
  <c r="T220" i="16"/>
  <c r="W220" i="16"/>
  <c r="X220" i="16"/>
  <c r="R220" i="16"/>
  <c r="Q220" i="16"/>
  <c r="S220" i="16"/>
  <c r="R200" i="16"/>
  <c r="Q200" i="16"/>
  <c r="X200" i="16"/>
  <c r="S200" i="16"/>
  <c r="V200" i="16"/>
  <c r="U200" i="16"/>
  <c r="W200" i="16"/>
  <c r="T200" i="16"/>
  <c r="T230" i="16"/>
  <c r="S230" i="16"/>
  <c r="R230" i="16"/>
  <c r="Q230" i="16"/>
  <c r="X230" i="16"/>
  <c r="U230" i="16"/>
  <c r="W230" i="16"/>
  <c r="V230" i="16"/>
  <c r="T212" i="16"/>
  <c r="S212" i="16"/>
  <c r="R212" i="16"/>
  <c r="U212" i="16"/>
  <c r="X212" i="16"/>
  <c r="V212" i="16"/>
  <c r="W212" i="16"/>
  <c r="Q212" i="16"/>
  <c r="R86" i="16"/>
  <c r="Q86" i="16"/>
  <c r="W86" i="16"/>
  <c r="X86" i="16"/>
  <c r="V86" i="16"/>
  <c r="U86" i="16"/>
  <c r="T86" i="16"/>
  <c r="S86" i="16"/>
  <c r="V216" i="16"/>
  <c r="U216" i="16"/>
  <c r="T216" i="16"/>
  <c r="W216" i="16"/>
  <c r="S216" i="16"/>
  <c r="R216" i="16"/>
  <c r="X216" i="16"/>
  <c r="Q216" i="16"/>
  <c r="R218" i="16"/>
  <c r="Q218" i="16"/>
  <c r="X218" i="16"/>
  <c r="S218" i="16"/>
  <c r="W218" i="16"/>
  <c r="V218" i="16"/>
  <c r="U218" i="16"/>
  <c r="T218" i="16"/>
  <c r="X223" i="16"/>
  <c r="W223" i="16"/>
  <c r="V223" i="16"/>
  <c r="Q223" i="16"/>
  <c r="U223" i="16"/>
  <c r="S223" i="16"/>
  <c r="T223" i="16"/>
  <c r="R223" i="16"/>
  <c r="W132" i="16"/>
  <c r="V132" i="16"/>
  <c r="R132" i="16"/>
  <c r="Q132" i="16"/>
  <c r="X132" i="16"/>
  <c r="U132" i="16"/>
  <c r="T132" i="16"/>
  <c r="S132" i="16"/>
  <c r="R209" i="16"/>
  <c r="Q209" i="16"/>
  <c r="X209" i="16"/>
  <c r="S209" i="16"/>
  <c r="W209" i="16"/>
  <c r="U209" i="16"/>
  <c r="T209" i="16"/>
  <c r="V209" i="16"/>
  <c r="T225" i="16"/>
  <c r="S225" i="16"/>
  <c r="R225" i="16"/>
  <c r="Q225" i="16"/>
  <c r="U225" i="16"/>
  <c r="W225" i="16"/>
  <c r="V225" i="16"/>
  <c r="X225" i="16"/>
  <c r="T199" i="16"/>
  <c r="S199" i="16"/>
  <c r="R199" i="16"/>
  <c r="U199" i="16"/>
  <c r="Q199" i="16"/>
  <c r="X199" i="16"/>
  <c r="W199" i="16"/>
  <c r="V199" i="16"/>
  <c r="R213" i="16"/>
  <c r="Q213" i="16"/>
  <c r="X213" i="16"/>
  <c r="S213" i="16"/>
  <c r="W213" i="16"/>
  <c r="U213" i="16"/>
  <c r="T213" i="16"/>
  <c r="V213" i="16"/>
  <c r="T203" i="16"/>
  <c r="S203" i="16"/>
  <c r="R203" i="16"/>
  <c r="U203" i="16"/>
  <c r="Q203" i="16"/>
  <c r="X203" i="16"/>
  <c r="W203" i="16"/>
  <c r="V203" i="16"/>
  <c r="V194" i="16"/>
  <c r="U194" i="16"/>
  <c r="T194" i="16"/>
  <c r="W194" i="16"/>
  <c r="R194" i="16"/>
  <c r="Q194" i="16"/>
  <c r="X194" i="16"/>
  <c r="S194" i="16"/>
  <c r="X219" i="16"/>
  <c r="W219" i="16"/>
  <c r="V219" i="16"/>
  <c r="Q219" i="16"/>
  <c r="U219" i="16"/>
  <c r="S219" i="16"/>
  <c r="T219" i="16"/>
  <c r="R219" i="16"/>
  <c r="R90" i="16"/>
  <c r="W90" i="16"/>
  <c r="Q90" i="16"/>
  <c r="X90" i="16"/>
  <c r="V90" i="16"/>
  <c r="U90" i="16"/>
  <c r="T90" i="16"/>
  <c r="S90" i="16"/>
  <c r="V224" i="16"/>
  <c r="U224" i="16"/>
  <c r="T224" i="16"/>
  <c r="W224" i="16"/>
  <c r="X224" i="16"/>
  <c r="R224" i="16"/>
  <c r="Q224" i="16"/>
  <c r="S224" i="16"/>
  <c r="X232" i="16"/>
  <c r="W232" i="16"/>
  <c r="V232" i="16"/>
  <c r="U232" i="16"/>
  <c r="T232" i="16"/>
  <c r="S232" i="16"/>
  <c r="Q232" i="16"/>
  <c r="R232" i="16"/>
  <c r="X228" i="16"/>
  <c r="W228" i="16"/>
  <c r="V228" i="16"/>
  <c r="U228" i="16"/>
  <c r="Q228" i="16"/>
  <c r="T228" i="16"/>
  <c r="S228" i="16"/>
  <c r="R228" i="16"/>
  <c r="R196" i="16"/>
  <c r="Q196" i="16"/>
  <c r="X196" i="16"/>
  <c r="S196" i="16"/>
  <c r="V196" i="16"/>
  <c r="T196" i="16"/>
  <c r="W196" i="16"/>
  <c r="U196" i="16"/>
  <c r="V211" i="16"/>
  <c r="U211" i="16"/>
  <c r="T211" i="16"/>
  <c r="W211" i="16"/>
  <c r="S211" i="16"/>
  <c r="R211" i="16"/>
  <c r="X211" i="16"/>
  <c r="Q211" i="16"/>
  <c r="T195" i="16"/>
  <c r="S195" i="16"/>
  <c r="R195" i="16"/>
  <c r="U195" i="16"/>
  <c r="X195" i="16"/>
  <c r="W195" i="16"/>
  <c r="Q195" i="16"/>
  <c r="V195" i="16"/>
  <c r="X197" i="16"/>
  <c r="W197" i="16"/>
  <c r="V197" i="16"/>
  <c r="Q197" i="16"/>
  <c r="T197" i="16"/>
  <c r="S197" i="16"/>
  <c r="U197" i="16"/>
  <c r="R197" i="16"/>
  <c r="X206" i="16"/>
  <c r="W206" i="16"/>
  <c r="V206" i="16"/>
  <c r="Q206" i="16"/>
  <c r="U206" i="16"/>
  <c r="S206" i="16"/>
  <c r="T206" i="16"/>
  <c r="R206" i="16"/>
  <c r="X83" i="16"/>
  <c r="W83" i="16"/>
  <c r="V83" i="16"/>
  <c r="T83" i="16"/>
  <c r="S83" i="16"/>
  <c r="R83" i="16"/>
  <c r="U83" i="16"/>
  <c r="Q135" i="16"/>
  <c r="X135" i="16"/>
  <c r="T135" i="16"/>
  <c r="S135" i="16"/>
  <c r="U135" i="16"/>
  <c r="R135" i="16"/>
  <c r="W135" i="16"/>
  <c r="V135" i="16"/>
  <c r="S134" i="16"/>
  <c r="R134" i="16"/>
  <c r="V134" i="16"/>
  <c r="U134" i="16"/>
  <c r="X134" i="16"/>
  <c r="W134" i="16"/>
  <c r="T134" i="16"/>
  <c r="Q134" i="16"/>
  <c r="S130" i="16"/>
  <c r="R130" i="16"/>
  <c r="V130" i="16"/>
  <c r="U130" i="16"/>
  <c r="X130" i="16"/>
  <c r="W130" i="16"/>
  <c r="T130" i="16"/>
  <c r="Q130" i="16"/>
  <c r="U133" i="16"/>
  <c r="T133" i="16"/>
  <c r="X133" i="16"/>
  <c r="W133" i="16"/>
  <c r="S133" i="16"/>
  <c r="V133" i="16"/>
  <c r="R133" i="16"/>
  <c r="Q133" i="16"/>
  <c r="O104" i="16"/>
  <c r="H215" i="16"/>
  <c r="H126" i="16"/>
  <c r="H226" i="16"/>
  <c r="H193" i="16"/>
  <c r="H82" i="16"/>
  <c r="O137" i="16"/>
  <c r="H204" i="16"/>
  <c r="P37" i="16"/>
  <c r="W104" i="16"/>
  <c r="R104" i="16"/>
  <c r="U104" i="16"/>
  <c r="X137" i="16"/>
  <c r="Q104" i="16"/>
  <c r="W137" i="16"/>
  <c r="X104" i="16"/>
  <c r="V137" i="16"/>
  <c r="S104" i="16"/>
  <c r="Q137" i="16"/>
  <c r="S137" i="16"/>
  <c r="P104" i="16"/>
  <c r="T137" i="16"/>
  <c r="P137" i="16"/>
  <c r="V104" i="16"/>
  <c r="T104" i="16"/>
  <c r="R137" i="16"/>
  <c r="U137" i="16"/>
  <c r="O175" i="1"/>
  <c r="AG76" i="1"/>
  <c r="AG87" i="1"/>
  <c r="AG198" i="1"/>
  <c r="AG187" i="1"/>
  <c r="AG209" i="1"/>
  <c r="AG176" i="1"/>
  <c r="AG31" i="1"/>
  <c r="W175" i="1"/>
  <c r="J93" i="16"/>
  <c r="J80" i="16"/>
  <c r="J71" i="16"/>
  <c r="J70" i="16"/>
  <c r="J48" i="16"/>
  <c r="Q214" i="1"/>
  <c r="Q213" i="1"/>
  <c r="Q202" i="1"/>
  <c r="Q191" i="1"/>
  <c r="Q181" i="1"/>
  <c r="Q180" i="1"/>
  <c r="Q102" i="1"/>
  <c r="BB50" i="1" l="1"/>
  <c r="BT50" i="1"/>
  <c r="BE95" i="1"/>
  <c r="BF95" i="1" s="1"/>
  <c r="BT95" i="1"/>
  <c r="BB130" i="1"/>
  <c r="BT130" i="1"/>
  <c r="BE101" i="1"/>
  <c r="BF101" i="1" s="1"/>
  <c r="BT101" i="1"/>
  <c r="BB103" i="1"/>
  <c r="BT103" i="1"/>
  <c r="BB21" i="1"/>
  <c r="BT21" i="1"/>
  <c r="BA202" i="1"/>
  <c r="V115" i="16"/>
  <c r="BA107" i="1"/>
  <c r="BB95" i="1"/>
  <c r="BA105" i="1"/>
  <c r="S115" i="16"/>
  <c r="Y118" i="16"/>
  <c r="T115" i="16"/>
  <c r="Y117" i="16"/>
  <c r="U115" i="16"/>
  <c r="Y123" i="16"/>
  <c r="BA46" i="1"/>
  <c r="BB106" i="1"/>
  <c r="Y122" i="16"/>
  <c r="R115" i="16"/>
  <c r="BB102" i="1"/>
  <c r="W115" i="16"/>
  <c r="BE102" i="1"/>
  <c r="BF102" i="1" s="1"/>
  <c r="I100" i="13"/>
  <c r="I96" i="13"/>
  <c r="X115" i="16"/>
  <c r="BE106" i="1"/>
  <c r="BF106" i="1" s="1"/>
  <c r="J123" i="16"/>
  <c r="I123" i="16"/>
  <c r="BE213" i="1"/>
  <c r="BF213" i="1" s="1"/>
  <c r="I230" i="16"/>
  <c r="BE49" i="1"/>
  <c r="BF49" i="1" s="1"/>
  <c r="BE50" i="1"/>
  <c r="BF50" i="1" s="1"/>
  <c r="BE47" i="1"/>
  <c r="BF47" i="1" s="1"/>
  <c r="I219" i="16"/>
  <c r="BE48" i="1"/>
  <c r="BF48" i="1" s="1"/>
  <c r="BE125" i="1"/>
  <c r="BF125" i="1" s="1"/>
  <c r="BE124" i="1"/>
  <c r="BF124" i="1" s="1"/>
  <c r="BE123" i="1"/>
  <c r="BF123" i="1" s="1"/>
  <c r="BE127" i="1"/>
  <c r="BF127" i="1" s="1"/>
  <c r="BE128" i="1"/>
  <c r="BF128" i="1" s="1"/>
  <c r="BE130" i="1"/>
  <c r="BF130" i="1" s="1"/>
  <c r="BE129" i="1"/>
  <c r="BF129" i="1" s="1"/>
  <c r="BE126" i="1"/>
  <c r="BF126" i="1" s="1"/>
  <c r="BE112" i="1"/>
  <c r="BF112" i="1" s="1"/>
  <c r="I118" i="16"/>
  <c r="BE100" i="1"/>
  <c r="BF100" i="1" s="1"/>
  <c r="BE103" i="1"/>
  <c r="BF103" i="1" s="1"/>
  <c r="I119" i="16"/>
  <c r="J119" i="16"/>
  <c r="I95" i="13"/>
  <c r="BE97" i="1"/>
  <c r="BF97" i="1" s="1"/>
  <c r="BE94" i="1"/>
  <c r="BF94" i="1" s="1"/>
  <c r="J113" i="16"/>
  <c r="I113" i="16"/>
  <c r="I90" i="13"/>
  <c r="BE93" i="1"/>
  <c r="BF93" i="1" s="1"/>
  <c r="J112" i="16"/>
  <c r="I112" i="16"/>
  <c r="I89" i="13"/>
  <c r="BE21" i="1"/>
  <c r="BF21" i="1" s="1"/>
  <c r="I38" i="16"/>
  <c r="BE22" i="1"/>
  <c r="BF22" i="1" s="1"/>
  <c r="I39" i="16"/>
  <c r="BE23" i="1"/>
  <c r="BF23" i="1" s="1"/>
  <c r="BB125" i="1"/>
  <c r="BB128" i="1"/>
  <c r="BB107" i="1"/>
  <c r="BA72" i="1"/>
  <c r="N226" i="16"/>
  <c r="N126" i="16"/>
  <c r="N204" i="16"/>
  <c r="N215" i="16"/>
  <c r="N115" i="16"/>
  <c r="N59" i="16"/>
  <c r="N82" i="16"/>
  <c r="N193" i="16"/>
  <c r="BA196" i="1"/>
  <c r="BT196" i="1" s="1"/>
  <c r="Q115" i="16"/>
  <c r="BA203" i="1"/>
  <c r="BT203" i="1" s="1"/>
  <c r="BA183" i="1"/>
  <c r="BT183" i="1" s="1"/>
  <c r="BB93" i="1"/>
  <c r="O115" i="16"/>
  <c r="BA208" i="1"/>
  <c r="BT208" i="1" s="1"/>
  <c r="Y116" i="16"/>
  <c r="BB94" i="1"/>
  <c r="BA194" i="1"/>
  <c r="BT194" i="1" s="1"/>
  <c r="BB124" i="1"/>
  <c r="BA195" i="1"/>
  <c r="BT195" i="1" s="1"/>
  <c r="BA117" i="1"/>
  <c r="BT117" i="1" s="1"/>
  <c r="BA184" i="1"/>
  <c r="BT184" i="1" s="1"/>
  <c r="BA192" i="1"/>
  <c r="BT192" i="1" s="1"/>
  <c r="BA216" i="1"/>
  <c r="BT216" i="1" s="1"/>
  <c r="BA87" i="1"/>
  <c r="BA113" i="1"/>
  <c r="BT113" i="1" s="1"/>
  <c r="BA217" i="1"/>
  <c r="BT217" i="1" s="1"/>
  <c r="BA119" i="1"/>
  <c r="BT119" i="1" s="1"/>
  <c r="BB97" i="1"/>
  <c r="BA114" i="1"/>
  <c r="BT114" i="1" s="1"/>
  <c r="BA51" i="1"/>
  <c r="BT51" i="1" s="1"/>
  <c r="BA219" i="1"/>
  <c r="BT219" i="1" s="1"/>
  <c r="Y69" i="16"/>
  <c r="BA74" i="1"/>
  <c r="BT74" i="1" s="1"/>
  <c r="BA108" i="1"/>
  <c r="BT108" i="1" s="1"/>
  <c r="BA186" i="1"/>
  <c r="BT186" i="1" s="1"/>
  <c r="BA71" i="1"/>
  <c r="BT71" i="1" s="1"/>
  <c r="Y62" i="16"/>
  <c r="BA201" i="1"/>
  <c r="BT201" i="1" s="1"/>
  <c r="BA182" i="1"/>
  <c r="BT182" i="1" s="1"/>
  <c r="BA115" i="1"/>
  <c r="BT115" i="1" s="1"/>
  <c r="BA75" i="1"/>
  <c r="BT75" i="1" s="1"/>
  <c r="BA218" i="1"/>
  <c r="BT218" i="1" s="1"/>
  <c r="Y68" i="16"/>
  <c r="BB127" i="1"/>
  <c r="BA204" i="1"/>
  <c r="BT204" i="1" s="1"/>
  <c r="O126" i="16"/>
  <c r="BA205" i="1"/>
  <c r="BT205" i="1" s="1"/>
  <c r="BA212" i="1"/>
  <c r="BT212" i="1" s="1"/>
  <c r="BA214" i="1"/>
  <c r="BT214" i="1" s="1"/>
  <c r="AE169" i="13"/>
  <c r="BA207" i="1"/>
  <c r="BT207" i="1" s="1"/>
  <c r="Y125" i="16"/>
  <c r="Y63" i="16"/>
  <c r="BA206" i="1"/>
  <c r="BT206" i="1" s="1"/>
  <c r="AS169" i="13"/>
  <c r="AR169" i="13"/>
  <c r="AU169" i="13"/>
  <c r="AJ169" i="13"/>
  <c r="AC169" i="13"/>
  <c r="AQ169" i="13"/>
  <c r="AV169" i="13"/>
  <c r="BB129" i="1"/>
  <c r="AM109" i="1"/>
  <c r="AN109" i="1" s="1"/>
  <c r="BA118" i="1"/>
  <c r="BT118" i="1" s="1"/>
  <c r="BA116" i="1"/>
  <c r="BT116" i="1" s="1"/>
  <c r="Y121" i="16"/>
  <c r="BA73" i="1"/>
  <c r="BT73" i="1" s="1"/>
  <c r="Y85" i="16"/>
  <c r="BA70" i="1"/>
  <c r="BT70" i="1" s="1"/>
  <c r="BA69" i="1"/>
  <c r="BT69" i="1" s="1"/>
  <c r="AF169" i="13"/>
  <c r="AM169" i="13"/>
  <c r="AP169" i="13"/>
  <c r="AH169" i="13"/>
  <c r="X169" i="13"/>
  <c r="Y169" i="13"/>
  <c r="AB169" i="13"/>
  <c r="AK169" i="13"/>
  <c r="AL169" i="13"/>
  <c r="AA169" i="13"/>
  <c r="AN169" i="13"/>
  <c r="AO169" i="13"/>
  <c r="AI169" i="13"/>
  <c r="AD169" i="13"/>
  <c r="Z169" i="13"/>
  <c r="AG169" i="13"/>
  <c r="AT169" i="13"/>
  <c r="W169" i="13"/>
  <c r="P115" i="16"/>
  <c r="O215" i="16"/>
  <c r="BA197" i="1"/>
  <c r="BT197" i="1" s="1"/>
  <c r="BA193" i="1"/>
  <c r="BT193" i="1" s="1"/>
  <c r="BA215" i="1"/>
  <c r="BT215" i="1" s="1"/>
  <c r="BA185" i="1"/>
  <c r="BT185" i="1" s="1"/>
  <c r="AN52" i="1"/>
  <c r="BA52" i="1"/>
  <c r="BT52" i="1" s="1"/>
  <c r="AN104" i="1"/>
  <c r="BA104" i="1"/>
  <c r="BT104" i="1" s="1"/>
  <c r="Y217" i="16"/>
  <c r="Y61" i="16"/>
  <c r="Y198" i="16"/>
  <c r="Y208" i="16"/>
  <c r="O204" i="16"/>
  <c r="Y227" i="16"/>
  <c r="BA211" i="1"/>
  <c r="BT211" i="1" s="1"/>
  <c r="BB48" i="1"/>
  <c r="AM65" i="1"/>
  <c r="BA66" i="1"/>
  <c r="BT66" i="1" s="1"/>
  <c r="AM176" i="1"/>
  <c r="AN176" i="1" s="1"/>
  <c r="BA179" i="1"/>
  <c r="BT179" i="1" s="1"/>
  <c r="BA188" i="1"/>
  <c r="BT188" i="1" s="1"/>
  <c r="BB112" i="1"/>
  <c r="BA177" i="1"/>
  <c r="BT177" i="1" s="1"/>
  <c r="BB22" i="1"/>
  <c r="BA189" i="1"/>
  <c r="BT189" i="1" s="1"/>
  <c r="BA181" i="1"/>
  <c r="BT181" i="1" s="1"/>
  <c r="BA191" i="1"/>
  <c r="BT191" i="1" s="1"/>
  <c r="BB23" i="1"/>
  <c r="BB123" i="1"/>
  <c r="BA120" i="1"/>
  <c r="BT120" i="1" s="1"/>
  <c r="BB47" i="1"/>
  <c r="AM98" i="1"/>
  <c r="BA99" i="1"/>
  <c r="BT99" i="1" s="1"/>
  <c r="BA200" i="1"/>
  <c r="BT200" i="1" s="1"/>
  <c r="BA44" i="1"/>
  <c r="BT44" i="1" s="1"/>
  <c r="BB49" i="1"/>
  <c r="BA20" i="1"/>
  <c r="BT20" i="1" s="1"/>
  <c r="BA180" i="1"/>
  <c r="BT180" i="1" s="1"/>
  <c r="BA68" i="1"/>
  <c r="BT68" i="1" s="1"/>
  <c r="BA199" i="1"/>
  <c r="BT199" i="1" s="1"/>
  <c r="BA43" i="1"/>
  <c r="BT43" i="1" s="1"/>
  <c r="BB100" i="1"/>
  <c r="BA67" i="1"/>
  <c r="BT67" i="1" s="1"/>
  <c r="BA45" i="1"/>
  <c r="BT45" i="1" s="1"/>
  <c r="BA190" i="1"/>
  <c r="BT190" i="1" s="1"/>
  <c r="BA178" i="1"/>
  <c r="BT178" i="1" s="1"/>
  <c r="BA210" i="1"/>
  <c r="BT210" i="1" s="1"/>
  <c r="BB213" i="1"/>
  <c r="BB202" i="1"/>
  <c r="AM198" i="1"/>
  <c r="AN198" i="1" s="1"/>
  <c r="AM42" i="1"/>
  <c r="H215" i="13"/>
  <c r="AM187" i="1"/>
  <c r="AN187" i="1" s="1"/>
  <c r="AM209" i="1"/>
  <c r="AN209" i="1" s="1"/>
  <c r="AR192" i="16"/>
  <c r="O82" i="16"/>
  <c r="AL192" i="16"/>
  <c r="BE192" i="16"/>
  <c r="Y137" i="16"/>
  <c r="Y228" i="16"/>
  <c r="Y203" i="16"/>
  <c r="Y199" i="16"/>
  <c r="Y202" i="16"/>
  <c r="H36" i="16"/>
  <c r="N36" i="16" s="1"/>
  <c r="AM192" i="16"/>
  <c r="AK192" i="16"/>
  <c r="BC192" i="16"/>
  <c r="O226" i="16"/>
  <c r="AI192" i="16"/>
  <c r="Y133" i="16"/>
  <c r="Y130" i="16"/>
  <c r="Y134" i="16"/>
  <c r="Y195" i="16"/>
  <c r="Y232" i="16"/>
  <c r="Y224" i="16"/>
  <c r="Y220" i="16"/>
  <c r="Y131" i="16"/>
  <c r="Y83" i="16"/>
  <c r="AO192" i="16"/>
  <c r="AC192" i="16"/>
  <c r="Y194" i="16"/>
  <c r="Y92" i="16"/>
  <c r="Y91" i="16"/>
  <c r="Y87" i="16"/>
  <c r="Y197" i="16"/>
  <c r="Y219" i="16"/>
  <c r="Y225" i="16"/>
  <c r="Y223" i="16"/>
  <c r="Y230" i="16"/>
  <c r="Y214" i="16"/>
  <c r="Y201" i="16"/>
  <c r="Y136" i="16"/>
  <c r="Y233" i="16"/>
  <c r="Y207" i="16"/>
  <c r="AU192" i="16"/>
  <c r="AA192" i="16"/>
  <c r="Y90" i="16"/>
  <c r="Y88" i="16"/>
  <c r="Y84" i="16"/>
  <c r="AD192" i="16"/>
  <c r="Y206" i="16"/>
  <c r="Y196" i="16"/>
  <c r="Y213" i="16"/>
  <c r="Y209" i="16"/>
  <c r="Y132" i="16"/>
  <c r="Y218" i="16"/>
  <c r="Y86" i="16"/>
  <c r="Y200" i="16"/>
  <c r="Y234" i="16"/>
  <c r="Y229" i="16"/>
  <c r="Y222" i="16"/>
  <c r="Y89" i="16"/>
  <c r="Y210" i="16"/>
  <c r="Y216" i="16"/>
  <c r="Y205" i="16"/>
  <c r="AJ192" i="16"/>
  <c r="AY192" i="16"/>
  <c r="Y221" i="16"/>
  <c r="BB192" i="16"/>
  <c r="Y104" i="16"/>
  <c r="Y135" i="16"/>
  <c r="Y211" i="16"/>
  <c r="Y212" i="16"/>
  <c r="Y236" i="16"/>
  <c r="Y235" i="16"/>
  <c r="Y231" i="16"/>
  <c r="AP192" i="16"/>
  <c r="BJ192" i="16"/>
  <c r="O193" i="16"/>
  <c r="O59" i="16"/>
  <c r="O36" i="16" s="1"/>
  <c r="AN192" i="16"/>
  <c r="BI192" i="16"/>
  <c r="AG192" i="16"/>
  <c r="AS192" i="16"/>
  <c r="BA192" i="16"/>
  <c r="AE192" i="16"/>
  <c r="BF192" i="16"/>
  <c r="AX192" i="16"/>
  <c r="BD192" i="16"/>
  <c r="AV192" i="16"/>
  <c r="BG192" i="16"/>
  <c r="BH192" i="16"/>
  <c r="AH192" i="16"/>
  <c r="AQ192" i="16"/>
  <c r="AT192" i="16"/>
  <c r="AB192" i="16"/>
  <c r="Y60" i="16"/>
  <c r="AF192" i="16"/>
  <c r="AW192" i="16"/>
  <c r="AZ192" i="16"/>
  <c r="H192" i="16"/>
  <c r="U82" i="16"/>
  <c r="T82" i="16"/>
  <c r="R59" i="16"/>
  <c r="V82" i="16"/>
  <c r="W59" i="16"/>
  <c r="P82" i="16"/>
  <c r="X82" i="16"/>
  <c r="S82" i="16"/>
  <c r="V59" i="16"/>
  <c r="U126" i="16"/>
  <c r="V126" i="16"/>
  <c r="Q126" i="16"/>
  <c r="R126" i="16"/>
  <c r="P126" i="16"/>
  <c r="S126" i="16"/>
  <c r="W126" i="16"/>
  <c r="Q82" i="16"/>
  <c r="T126" i="16"/>
  <c r="S59" i="16"/>
  <c r="X126" i="16"/>
  <c r="R193" i="16"/>
  <c r="T204" i="16"/>
  <c r="W215" i="16"/>
  <c r="V215" i="16"/>
  <c r="U226" i="16"/>
  <c r="R82" i="16"/>
  <c r="P193" i="16"/>
  <c r="Q204" i="16"/>
  <c r="X215" i="16"/>
  <c r="V226" i="16"/>
  <c r="T59" i="16"/>
  <c r="S193" i="16"/>
  <c r="U204" i="16"/>
  <c r="P215" i="16"/>
  <c r="Q226" i="16"/>
  <c r="U193" i="16"/>
  <c r="V204" i="16"/>
  <c r="S215" i="16"/>
  <c r="W226" i="16"/>
  <c r="P59" i="16"/>
  <c r="W193" i="16"/>
  <c r="V193" i="16"/>
  <c r="W204" i="16"/>
  <c r="Q215" i="16"/>
  <c r="X226" i="16"/>
  <c r="P226" i="16"/>
  <c r="W82" i="16"/>
  <c r="U59" i="16"/>
  <c r="X193" i="16"/>
  <c r="S204" i="16"/>
  <c r="R215" i="16"/>
  <c r="R226" i="16"/>
  <c r="Q59" i="16"/>
  <c r="Q193" i="16"/>
  <c r="R204" i="16"/>
  <c r="P204" i="16"/>
  <c r="T215" i="16"/>
  <c r="S226" i="16"/>
  <c r="X59" i="16"/>
  <c r="T193" i="16"/>
  <c r="X204" i="16"/>
  <c r="U215" i="16"/>
  <c r="T226" i="16"/>
  <c r="X37" i="16"/>
  <c r="W37" i="16"/>
  <c r="S37" i="16"/>
  <c r="Q37" i="16"/>
  <c r="Z221" i="1"/>
  <c r="AB221" i="1"/>
  <c r="AD221" i="1"/>
  <c r="AE221" i="1"/>
  <c r="AF221" i="1"/>
  <c r="AA221" i="1"/>
  <c r="Y221" i="1"/>
  <c r="AC221" i="1"/>
  <c r="T37" i="16"/>
  <c r="U37" i="16"/>
  <c r="R37" i="16"/>
  <c r="V37" i="16"/>
  <c r="AG175" i="1"/>
  <c r="Q215" i="1"/>
  <c r="Q203" i="1"/>
  <c r="Q193" i="1"/>
  <c r="Q192" i="1"/>
  <c r="Q182" i="1"/>
  <c r="Q103" i="1"/>
  <c r="Q216" i="1"/>
  <c r="Q204" i="1"/>
  <c r="Q194" i="1"/>
  <c r="Q183" i="1"/>
  <c r="Q104" i="1"/>
  <c r="BE46" i="1" l="1"/>
  <c r="BF46" i="1" s="1"/>
  <c r="BT46" i="1"/>
  <c r="BE107" i="1"/>
  <c r="BF107" i="1" s="1"/>
  <c r="BT107" i="1"/>
  <c r="BB87" i="1"/>
  <c r="BT87" i="1"/>
  <c r="BE202" i="1"/>
  <c r="BF202" i="1" s="1"/>
  <c r="BT202" i="1"/>
  <c r="BB72" i="1"/>
  <c r="BT72" i="1"/>
  <c r="BB105" i="1"/>
  <c r="BT105" i="1"/>
  <c r="BE105" i="1"/>
  <c r="BF105" i="1" s="1"/>
  <c r="BB46" i="1"/>
  <c r="J219" i="16"/>
  <c r="J230" i="16"/>
  <c r="F37" i="16"/>
  <c r="G37" i="16" s="1"/>
  <c r="BE87" i="1"/>
  <c r="BE190" i="1"/>
  <c r="BF190" i="1" s="1"/>
  <c r="BE218" i="1"/>
  <c r="BF218" i="1" s="1"/>
  <c r="I235" i="16"/>
  <c r="BE214" i="1"/>
  <c r="BF214" i="1" s="1"/>
  <c r="BE194" i="1"/>
  <c r="BF194" i="1" s="1"/>
  <c r="I211" i="16"/>
  <c r="I42" i="13"/>
  <c r="J66" i="16"/>
  <c r="I66" i="16"/>
  <c r="BE188" i="1"/>
  <c r="BF188" i="1" s="1"/>
  <c r="BE212" i="1"/>
  <c r="BF212" i="1" s="1"/>
  <c r="BE196" i="1"/>
  <c r="BF196" i="1" s="1"/>
  <c r="I213" i="16"/>
  <c r="J65" i="16"/>
  <c r="I65" i="16"/>
  <c r="I64" i="16"/>
  <c r="J64" i="16"/>
  <c r="BE211" i="1"/>
  <c r="BF211" i="1" s="1"/>
  <c r="BE44" i="1"/>
  <c r="BF44" i="1" s="1"/>
  <c r="BE191" i="1"/>
  <c r="BF191" i="1" s="1"/>
  <c r="BE205" i="1"/>
  <c r="BF205" i="1" s="1"/>
  <c r="I222" i="16"/>
  <c r="BE219" i="1"/>
  <c r="BF219" i="1" s="1"/>
  <c r="I236" i="16"/>
  <c r="BE216" i="1"/>
  <c r="BF216" i="1" s="1"/>
  <c r="I233" i="16"/>
  <c r="I41" i="13"/>
  <c r="BE217" i="1"/>
  <c r="BF217" i="1" s="1"/>
  <c r="I234" i="16"/>
  <c r="I43" i="13"/>
  <c r="BE200" i="1"/>
  <c r="BF200" i="1" s="1"/>
  <c r="BE206" i="1"/>
  <c r="BF206" i="1" s="1"/>
  <c r="I223" i="16"/>
  <c r="BE201" i="1"/>
  <c r="BF201" i="1" s="1"/>
  <c r="BE51" i="1"/>
  <c r="BF51" i="1" s="1"/>
  <c r="BE192" i="1"/>
  <c r="BF192" i="1" s="1"/>
  <c r="I209" i="16"/>
  <c r="BE208" i="1"/>
  <c r="BF208" i="1" s="1"/>
  <c r="I225" i="16"/>
  <c r="J63" i="16"/>
  <c r="I63" i="16"/>
  <c r="I207" i="13"/>
  <c r="BE199" i="1"/>
  <c r="BF199" i="1" s="1"/>
  <c r="BE189" i="1"/>
  <c r="BF189" i="1" s="1"/>
  <c r="BE215" i="1"/>
  <c r="BF215" i="1" s="1"/>
  <c r="I232" i="16"/>
  <c r="BE204" i="1"/>
  <c r="BF204" i="1" s="1"/>
  <c r="I221" i="16"/>
  <c r="I40" i="13"/>
  <c r="I67" i="16"/>
  <c r="J67" i="16"/>
  <c r="BE203" i="1"/>
  <c r="BF203" i="1" s="1"/>
  <c r="I220" i="16"/>
  <c r="BE45" i="1"/>
  <c r="BF45" i="1" s="1"/>
  <c r="BE210" i="1"/>
  <c r="BF210" i="1" s="1"/>
  <c r="I227" i="16"/>
  <c r="BE193" i="1"/>
  <c r="BF193" i="1" s="1"/>
  <c r="I210" i="16"/>
  <c r="I44" i="13"/>
  <c r="I196" i="13"/>
  <c r="BE197" i="1"/>
  <c r="BF197" i="1" s="1"/>
  <c r="I214" i="16"/>
  <c r="BE207" i="1"/>
  <c r="BF207" i="1" s="1"/>
  <c r="I224" i="16"/>
  <c r="BE195" i="1"/>
  <c r="BF195" i="1" s="1"/>
  <c r="I212" i="16"/>
  <c r="BE181" i="1"/>
  <c r="BF181" i="1" s="1"/>
  <c r="BE185" i="1"/>
  <c r="BF185" i="1" s="1"/>
  <c r="I202" i="16"/>
  <c r="BE182" i="1"/>
  <c r="BF182" i="1" s="1"/>
  <c r="I199" i="16"/>
  <c r="BE179" i="1"/>
  <c r="BF179" i="1" s="1"/>
  <c r="BE184" i="1"/>
  <c r="BF184" i="1" s="1"/>
  <c r="I201" i="16"/>
  <c r="BE178" i="1"/>
  <c r="BF178" i="1" s="1"/>
  <c r="BE180" i="1"/>
  <c r="BF180" i="1" s="1"/>
  <c r="BE177" i="1"/>
  <c r="BF177" i="1" s="1"/>
  <c r="BE186" i="1"/>
  <c r="BF186" i="1" s="1"/>
  <c r="I203" i="16"/>
  <c r="BE183" i="1"/>
  <c r="BF183" i="1" s="1"/>
  <c r="I200" i="16"/>
  <c r="I120" i="13"/>
  <c r="I122" i="13"/>
  <c r="I145" i="16"/>
  <c r="J145" i="16"/>
  <c r="J141" i="16"/>
  <c r="I141" i="16"/>
  <c r="I123" i="13"/>
  <c r="I118" i="13"/>
  <c r="J146" i="16"/>
  <c r="I146" i="16"/>
  <c r="I121" i="13"/>
  <c r="I143" i="16"/>
  <c r="J143" i="16"/>
  <c r="J144" i="16"/>
  <c r="I144" i="16"/>
  <c r="I142" i="16"/>
  <c r="J142" i="16"/>
  <c r="F137" i="16"/>
  <c r="G137" i="16" s="1"/>
  <c r="J140" i="16"/>
  <c r="I140" i="16"/>
  <c r="I124" i="13"/>
  <c r="I119" i="13"/>
  <c r="I147" i="16"/>
  <c r="J147" i="16"/>
  <c r="I117" i="13"/>
  <c r="F114" i="13"/>
  <c r="G114" i="13" s="1"/>
  <c r="BE114" i="1"/>
  <c r="BF114" i="1" s="1"/>
  <c r="BE117" i="1"/>
  <c r="BF117" i="1" s="1"/>
  <c r="BE119" i="1"/>
  <c r="BF119" i="1" s="1"/>
  <c r="I129" i="16"/>
  <c r="J129" i="16"/>
  <c r="BE116" i="1"/>
  <c r="BF116" i="1" s="1"/>
  <c r="BE113" i="1"/>
  <c r="BF113" i="1" s="1"/>
  <c r="I106" i="13"/>
  <c r="BE118" i="1"/>
  <c r="BF118" i="1" s="1"/>
  <c r="BE115" i="1"/>
  <c r="BF115" i="1" s="1"/>
  <c r="I94" i="13"/>
  <c r="I97" i="13"/>
  <c r="AW95" i="13"/>
  <c r="AY95" i="13" s="1"/>
  <c r="AZ95" i="13" s="1"/>
  <c r="BA95" i="13" s="1"/>
  <c r="J120" i="16"/>
  <c r="I120" i="16"/>
  <c r="BE108" i="1"/>
  <c r="BF108" i="1" s="1"/>
  <c r="J117" i="16"/>
  <c r="I117" i="16"/>
  <c r="J124" i="16"/>
  <c r="I124" i="16"/>
  <c r="J122" i="16"/>
  <c r="I122" i="16"/>
  <c r="I101" i="13"/>
  <c r="I99" i="13"/>
  <c r="AW100" i="13"/>
  <c r="AY100" i="13" s="1"/>
  <c r="AZ100" i="13" s="1"/>
  <c r="BA100" i="13" s="1"/>
  <c r="AW96" i="13"/>
  <c r="AY96" i="13" s="1"/>
  <c r="AZ96" i="13" s="1"/>
  <c r="BA96" i="13" s="1"/>
  <c r="I87" i="13"/>
  <c r="F81" i="13"/>
  <c r="G81" i="13" s="1"/>
  <c r="I88" i="13"/>
  <c r="F104" i="16"/>
  <c r="G104" i="16" s="1"/>
  <c r="J110" i="16"/>
  <c r="I110" i="16"/>
  <c r="I111" i="16"/>
  <c r="J111" i="16"/>
  <c r="I114" i="16"/>
  <c r="J114" i="16"/>
  <c r="AW89" i="13"/>
  <c r="AY89" i="13" s="1"/>
  <c r="AZ89" i="13" s="1"/>
  <c r="BA89" i="13" s="1"/>
  <c r="AW90" i="13"/>
  <c r="AY90" i="13" s="1"/>
  <c r="AZ90" i="13" s="1"/>
  <c r="BA90" i="13" s="1"/>
  <c r="I91" i="13"/>
  <c r="BE68" i="1"/>
  <c r="BF68" i="1" s="1"/>
  <c r="I85" i="16"/>
  <c r="BE73" i="1"/>
  <c r="BF73" i="1" s="1"/>
  <c r="I90" i="16"/>
  <c r="BE72" i="1"/>
  <c r="BF72" i="1" s="1"/>
  <c r="I89" i="16"/>
  <c r="BE70" i="1"/>
  <c r="BF70" i="1" s="1"/>
  <c r="I87" i="16"/>
  <c r="BE75" i="1"/>
  <c r="BF75" i="1" s="1"/>
  <c r="I92" i="16"/>
  <c r="BE74" i="1"/>
  <c r="BF74" i="1" s="1"/>
  <c r="I91" i="16"/>
  <c r="BE71" i="1"/>
  <c r="BF71" i="1" s="1"/>
  <c r="I88" i="16"/>
  <c r="BE69" i="1"/>
  <c r="BF69" i="1" s="1"/>
  <c r="I86" i="16"/>
  <c r="I16" i="13"/>
  <c r="I40" i="16"/>
  <c r="J40" i="16"/>
  <c r="F14" i="13"/>
  <c r="G14" i="13" s="1"/>
  <c r="I15" i="13"/>
  <c r="I17" i="13"/>
  <c r="BB205" i="1"/>
  <c r="N192" i="16"/>
  <c r="BB196" i="1"/>
  <c r="BB183" i="1"/>
  <c r="BB203" i="1"/>
  <c r="BB208" i="1"/>
  <c r="BB192" i="1"/>
  <c r="BB184" i="1"/>
  <c r="Y115" i="16"/>
  <c r="BB194" i="1"/>
  <c r="BB218" i="1"/>
  <c r="BB119" i="1"/>
  <c r="BB195" i="1"/>
  <c r="BB216" i="1"/>
  <c r="BB71" i="1"/>
  <c r="BB117" i="1"/>
  <c r="BB219" i="1"/>
  <c r="BB114" i="1"/>
  <c r="BB207" i="1"/>
  <c r="BB185" i="1"/>
  <c r="BB182" i="1"/>
  <c r="BB113" i="1"/>
  <c r="BB74" i="1"/>
  <c r="BB217" i="1"/>
  <c r="BB73" i="1"/>
  <c r="BB186" i="1"/>
  <c r="BB108" i="1"/>
  <c r="BB51" i="1"/>
  <c r="BB197" i="1"/>
  <c r="BB201" i="1"/>
  <c r="BB215" i="1"/>
  <c r="BB206" i="1"/>
  <c r="BB75" i="1"/>
  <c r="BB115" i="1"/>
  <c r="BB212" i="1"/>
  <c r="BB118" i="1"/>
  <c r="BA109" i="1"/>
  <c r="BB204" i="1"/>
  <c r="BB193" i="1"/>
  <c r="BB214" i="1"/>
  <c r="BB70" i="1"/>
  <c r="BB116" i="1"/>
  <c r="BB69" i="1"/>
  <c r="BE104" i="1"/>
  <c r="BF104" i="1" s="1"/>
  <c r="BB104" i="1"/>
  <c r="BE52" i="1"/>
  <c r="BF52" i="1" s="1"/>
  <c r="BB52" i="1"/>
  <c r="BF87" i="1"/>
  <c r="BE20" i="1"/>
  <c r="AM175" i="1"/>
  <c r="AN175" i="1" s="1"/>
  <c r="BB99" i="1"/>
  <c r="BA98" i="1"/>
  <c r="BT98" i="1" s="1"/>
  <c r="BB191" i="1"/>
  <c r="BE120" i="1"/>
  <c r="BF120" i="1" s="1"/>
  <c r="BB188" i="1"/>
  <c r="BA65" i="1"/>
  <c r="BT65" i="1" s="1"/>
  <c r="BB68" i="1"/>
  <c r="AM19" i="1"/>
  <c r="BB180" i="1"/>
  <c r="BB181" i="1"/>
  <c r="BB179" i="1"/>
  <c r="BB210" i="1"/>
  <c r="BA42" i="1"/>
  <c r="BT42" i="1" s="1"/>
  <c r="BB45" i="1"/>
  <c r="BB177" i="1"/>
  <c r="BA176" i="1"/>
  <c r="BT176" i="1" s="1"/>
  <c r="BB199" i="1"/>
  <c r="BA198" i="1"/>
  <c r="BT198" i="1" s="1"/>
  <c r="BB44" i="1"/>
  <c r="BA187" i="1"/>
  <c r="BT187" i="1" s="1"/>
  <c r="BB189" i="1"/>
  <c r="BB190" i="1"/>
  <c r="BB178" i="1"/>
  <c r="BB67" i="1"/>
  <c r="BB43" i="1"/>
  <c r="BB200" i="1"/>
  <c r="BA209" i="1"/>
  <c r="BT209" i="1" s="1"/>
  <c r="BB66" i="1"/>
  <c r="BB20" i="1"/>
  <c r="BB120" i="1"/>
  <c r="BB211" i="1"/>
  <c r="O192" i="16"/>
  <c r="Y226" i="16"/>
  <c r="Y204" i="16"/>
  <c r="Y59" i="16"/>
  <c r="Y215" i="16"/>
  <c r="Y126" i="16"/>
  <c r="Y82" i="16"/>
  <c r="Y37" i="16"/>
  <c r="Y193" i="16"/>
  <c r="AB223" i="1"/>
  <c r="AB225" i="1" s="1"/>
  <c r="T15" i="16" s="1"/>
  <c r="T27" i="16" s="1"/>
  <c r="AD223" i="1"/>
  <c r="AD225" i="1" s="1"/>
  <c r="V15" i="16" s="1"/>
  <c r="V27" i="16" s="1"/>
  <c r="AA223" i="1"/>
  <c r="AA225" i="1" s="1"/>
  <c r="S15" i="16" s="1"/>
  <c r="S27" i="16" s="1"/>
  <c r="AF223" i="1"/>
  <c r="AF225" i="1" s="1"/>
  <c r="X15" i="16" s="1"/>
  <c r="X27" i="16" s="1"/>
  <c r="Y223" i="1"/>
  <c r="Y225" i="1" s="1"/>
  <c r="Q15" i="16" s="1"/>
  <c r="Q27" i="16" s="1"/>
  <c r="AE223" i="1"/>
  <c r="AE225" i="1" s="1"/>
  <c r="W15" i="16" s="1"/>
  <c r="W27" i="16" s="1"/>
  <c r="Z223" i="1"/>
  <c r="Z225" i="1" s="1"/>
  <c r="R15" i="16" s="1"/>
  <c r="R27" i="16" s="1"/>
  <c r="AC223" i="1"/>
  <c r="AC225" i="1" s="1"/>
  <c r="U15" i="16" s="1"/>
  <c r="U27" i="16" s="1"/>
  <c r="T36" i="16"/>
  <c r="R36" i="16"/>
  <c r="S36" i="16"/>
  <c r="U36" i="16"/>
  <c r="W36" i="16"/>
  <c r="V36" i="16"/>
  <c r="Q192" i="16"/>
  <c r="U192" i="16"/>
  <c r="V192" i="16"/>
  <c r="W192" i="16"/>
  <c r="S192" i="16"/>
  <c r="T192" i="16"/>
  <c r="P192" i="16"/>
  <c r="X192" i="16"/>
  <c r="R192" i="16"/>
  <c r="X36" i="16"/>
  <c r="Q217" i="1"/>
  <c r="Q205" i="1"/>
  <c r="Q195" i="1"/>
  <c r="Q184" i="1"/>
  <c r="Q108" i="1"/>
  <c r="Q105" i="1"/>
  <c r="BB109" i="1" l="1"/>
  <c r="BT109" i="1"/>
  <c r="I37" i="16"/>
  <c r="J232" i="16"/>
  <c r="J209" i="16"/>
  <c r="J211" i="16"/>
  <c r="J199" i="16"/>
  <c r="J210" i="16"/>
  <c r="O81" i="13"/>
  <c r="AW91" i="13"/>
  <c r="AY91" i="13" s="1"/>
  <c r="AZ91" i="13" s="1"/>
  <c r="BA91" i="13" s="1"/>
  <c r="AW40" i="13"/>
  <c r="AY40" i="13" s="1"/>
  <c r="AZ40" i="13" s="1"/>
  <c r="BA40" i="13" s="1"/>
  <c r="S14" i="13"/>
  <c r="Q14" i="13"/>
  <c r="J220" i="16"/>
  <c r="I187" i="13"/>
  <c r="I45" i="13"/>
  <c r="J217" i="16"/>
  <c r="I217" i="16"/>
  <c r="I185" i="13"/>
  <c r="I206" i="13"/>
  <c r="I208" i="13"/>
  <c r="R114" i="13"/>
  <c r="I189" i="13"/>
  <c r="I197" i="13"/>
  <c r="I198" i="13"/>
  <c r="F192" i="13"/>
  <c r="G192" i="13" s="1"/>
  <c r="I193" i="13"/>
  <c r="I194" i="13"/>
  <c r="I211" i="13"/>
  <c r="F215" i="16"/>
  <c r="G215" i="16" s="1"/>
  <c r="J216" i="16"/>
  <c r="I216" i="16"/>
  <c r="I202" i="13"/>
  <c r="I218" i="16"/>
  <c r="J218" i="16"/>
  <c r="I213" i="13"/>
  <c r="J61" i="16"/>
  <c r="I61" i="16"/>
  <c r="I69" i="16"/>
  <c r="J69" i="16"/>
  <c r="I201" i="13"/>
  <c r="I209" i="13"/>
  <c r="I195" i="13"/>
  <c r="I38" i="13"/>
  <c r="I46" i="13"/>
  <c r="AW42" i="13"/>
  <c r="AY42" i="13" s="1"/>
  <c r="AZ42" i="13" s="1"/>
  <c r="BA42" i="13" s="1"/>
  <c r="I212" i="13"/>
  <c r="S114" i="13"/>
  <c r="AW120" i="13"/>
  <c r="AY120" i="13" s="1"/>
  <c r="AZ120" i="13" s="1"/>
  <c r="BA120" i="13" s="1"/>
  <c r="AW44" i="13"/>
  <c r="AY44" i="13" s="1"/>
  <c r="AZ44" i="13" s="1"/>
  <c r="BA44" i="13" s="1"/>
  <c r="AW41" i="13"/>
  <c r="AY41" i="13" s="1"/>
  <c r="AZ41" i="13" s="1"/>
  <c r="BA41" i="13" s="1"/>
  <c r="F204" i="16"/>
  <c r="G204" i="16" s="1"/>
  <c r="J205" i="16"/>
  <c r="I205" i="16"/>
  <c r="P114" i="13"/>
  <c r="I62" i="16"/>
  <c r="J62" i="16"/>
  <c r="I186" i="13"/>
  <c r="I200" i="13"/>
  <c r="I199" i="13"/>
  <c r="J228" i="16"/>
  <c r="I228" i="16"/>
  <c r="I190" i="13"/>
  <c r="I182" i="13"/>
  <c r="F181" i="13"/>
  <c r="G181" i="13" s="1"/>
  <c r="I188" i="13"/>
  <c r="I184" i="13"/>
  <c r="O114" i="13"/>
  <c r="I191" i="13"/>
  <c r="I39" i="13"/>
  <c r="I183" i="13"/>
  <c r="AW207" i="13"/>
  <c r="AY207" i="13" s="1"/>
  <c r="AZ207" i="13" s="1"/>
  <c r="BA207" i="13" s="1"/>
  <c r="AW43" i="13"/>
  <c r="AY43" i="13" s="1"/>
  <c r="AZ43" i="13" s="1"/>
  <c r="BA43" i="13" s="1"/>
  <c r="I210" i="13"/>
  <c r="I205" i="13"/>
  <c r="I207" i="16"/>
  <c r="J207" i="16"/>
  <c r="F103" i="13"/>
  <c r="G103" i="13" s="1"/>
  <c r="AW196" i="13"/>
  <c r="AY196" i="13" s="1"/>
  <c r="AZ196" i="13" s="1"/>
  <c r="BA196" i="13" s="1"/>
  <c r="I206" i="16"/>
  <c r="J206" i="16"/>
  <c r="I68" i="16"/>
  <c r="J68" i="16"/>
  <c r="I208" i="16"/>
  <c r="J208" i="16"/>
  <c r="I229" i="16"/>
  <c r="J229" i="16"/>
  <c r="I231" i="16"/>
  <c r="J231" i="16"/>
  <c r="F170" i="13"/>
  <c r="G170" i="13" s="1"/>
  <c r="I171" i="13"/>
  <c r="I177" i="13"/>
  <c r="I178" i="13"/>
  <c r="F193" i="16"/>
  <c r="G193" i="16" s="1"/>
  <c r="J194" i="16"/>
  <c r="I194" i="16"/>
  <c r="I174" i="13"/>
  <c r="I179" i="13"/>
  <c r="I197" i="16"/>
  <c r="J197" i="16"/>
  <c r="J196" i="16"/>
  <c r="I196" i="16"/>
  <c r="I173" i="13"/>
  <c r="I175" i="13"/>
  <c r="I180" i="13"/>
  <c r="J195" i="16"/>
  <c r="I195" i="16"/>
  <c r="I198" i="16"/>
  <c r="J198" i="16"/>
  <c r="I172" i="13"/>
  <c r="I176" i="13"/>
  <c r="N114" i="13"/>
  <c r="I114" i="13"/>
  <c r="J114" i="13"/>
  <c r="V114" i="13"/>
  <c r="AW118" i="13"/>
  <c r="AY118" i="13" s="1"/>
  <c r="AZ118" i="13" s="1"/>
  <c r="BA118" i="13" s="1"/>
  <c r="AW122" i="13"/>
  <c r="AY122" i="13" s="1"/>
  <c r="AZ122" i="13" s="1"/>
  <c r="BA122" i="13" s="1"/>
  <c r="J137" i="16"/>
  <c r="I137" i="16"/>
  <c r="AW121" i="13"/>
  <c r="AY121" i="13" s="1"/>
  <c r="AZ121" i="13" s="1"/>
  <c r="BA121" i="13" s="1"/>
  <c r="AW123" i="13"/>
  <c r="AY123" i="13" s="1"/>
  <c r="AZ123" i="13" s="1"/>
  <c r="BA123" i="13" s="1"/>
  <c r="T114" i="13"/>
  <c r="AW119" i="13"/>
  <c r="AY119" i="13" s="1"/>
  <c r="AZ119" i="13" s="1"/>
  <c r="BA119" i="13" s="1"/>
  <c r="Q114" i="13"/>
  <c r="U114" i="13"/>
  <c r="AW117" i="13"/>
  <c r="M114" i="13"/>
  <c r="AW124" i="13"/>
  <c r="AY124" i="13" s="1"/>
  <c r="AZ124" i="13" s="1"/>
  <c r="BA124" i="13" s="1"/>
  <c r="I113" i="13"/>
  <c r="AW106" i="13"/>
  <c r="J133" i="16"/>
  <c r="I133" i="16"/>
  <c r="I110" i="13"/>
  <c r="J134" i="16"/>
  <c r="I134" i="16"/>
  <c r="I112" i="13"/>
  <c r="I111" i="13"/>
  <c r="BE109" i="1"/>
  <c r="BF109" i="1" s="1"/>
  <c r="I132" i="16"/>
  <c r="J132" i="16"/>
  <c r="I109" i="13"/>
  <c r="I108" i="13"/>
  <c r="J130" i="16"/>
  <c r="I130" i="16"/>
  <c r="F126" i="16"/>
  <c r="G126" i="16" s="1"/>
  <c r="I131" i="16"/>
  <c r="J131" i="16"/>
  <c r="I135" i="16"/>
  <c r="J135" i="16"/>
  <c r="I107" i="13"/>
  <c r="I136" i="16"/>
  <c r="J136" i="16"/>
  <c r="J125" i="16"/>
  <c r="I125" i="16"/>
  <c r="AW101" i="13"/>
  <c r="AY101" i="13" s="1"/>
  <c r="AZ101" i="13" s="1"/>
  <c r="BA101" i="13" s="1"/>
  <c r="I102" i="13"/>
  <c r="AW99" i="13"/>
  <c r="AY99" i="13" s="1"/>
  <c r="AZ99" i="13" s="1"/>
  <c r="BA99" i="13" s="1"/>
  <c r="J121" i="16"/>
  <c r="I121" i="16"/>
  <c r="AW97" i="13"/>
  <c r="AY97" i="13" s="1"/>
  <c r="AZ97" i="13" s="1"/>
  <c r="BA97" i="13" s="1"/>
  <c r="I98" i="13"/>
  <c r="AW94" i="13"/>
  <c r="AY94" i="13" s="1"/>
  <c r="AZ94" i="13" s="1"/>
  <c r="BA94" i="13" s="1"/>
  <c r="AW88" i="13"/>
  <c r="AY88" i="13" s="1"/>
  <c r="AZ88" i="13" s="1"/>
  <c r="BA88" i="13" s="1"/>
  <c r="S81" i="13"/>
  <c r="N81" i="13"/>
  <c r="M81" i="13"/>
  <c r="AW87" i="13"/>
  <c r="U81" i="13"/>
  <c r="Q81" i="13"/>
  <c r="P81" i="13"/>
  <c r="T81" i="13"/>
  <c r="I104" i="16"/>
  <c r="J104" i="16"/>
  <c r="V81" i="13"/>
  <c r="I81" i="13"/>
  <c r="J81" i="13"/>
  <c r="R81" i="13"/>
  <c r="I66" i="13"/>
  <c r="I65" i="13"/>
  <c r="I67" i="13"/>
  <c r="I69" i="13"/>
  <c r="I63" i="13"/>
  <c r="I68" i="13"/>
  <c r="I64" i="13"/>
  <c r="I62" i="13"/>
  <c r="T14" i="13"/>
  <c r="I14" i="13"/>
  <c r="J14" i="13"/>
  <c r="U14" i="13"/>
  <c r="AW15" i="13"/>
  <c r="M14" i="13"/>
  <c r="O14" i="13"/>
  <c r="V14" i="13"/>
  <c r="AW17" i="13"/>
  <c r="AY17" i="13" s="1"/>
  <c r="AZ17" i="13" s="1"/>
  <c r="BA17" i="13" s="1"/>
  <c r="N14" i="13"/>
  <c r="AW16" i="13"/>
  <c r="AY16" i="13" s="1"/>
  <c r="AZ16" i="13" s="1"/>
  <c r="BA16" i="13" s="1"/>
  <c r="P14" i="13"/>
  <c r="R14" i="13"/>
  <c r="BF20" i="1"/>
  <c r="F226" i="16"/>
  <c r="G226" i="16" s="1"/>
  <c r="J227" i="16"/>
  <c r="F203" i="13"/>
  <c r="G203" i="13" s="1"/>
  <c r="I204" i="13"/>
  <c r="BB187" i="1"/>
  <c r="BB209" i="1"/>
  <c r="BB98" i="1"/>
  <c r="BB65" i="1"/>
  <c r="BB198" i="1"/>
  <c r="BB42" i="1"/>
  <c r="BE187" i="1"/>
  <c r="BF187" i="1" s="1"/>
  <c r="BE198" i="1"/>
  <c r="BF198" i="1" s="1"/>
  <c r="BA19" i="1"/>
  <c r="BT19" i="1" s="1"/>
  <c r="BE209" i="1"/>
  <c r="BA175" i="1"/>
  <c r="BT175" i="1" s="1"/>
  <c r="BB176" i="1"/>
  <c r="BE176" i="1"/>
  <c r="BF176" i="1" s="1"/>
  <c r="Y192" i="16"/>
  <c r="J234" i="16"/>
  <c r="J200" i="16"/>
  <c r="J201" i="16"/>
  <c r="J221" i="16"/>
  <c r="J222" i="16"/>
  <c r="J212" i="16"/>
  <c r="J233" i="16"/>
  <c r="Q219" i="1"/>
  <c r="Q218" i="1"/>
  <c r="Q206" i="1"/>
  <c r="Q197" i="1"/>
  <c r="Q196" i="1"/>
  <c r="Q186" i="1"/>
  <c r="Q185" i="1"/>
  <c r="S203" i="13" l="1"/>
  <c r="Q203" i="13"/>
  <c r="M103" i="13"/>
  <c r="P103" i="13"/>
  <c r="U203" i="13"/>
  <c r="V103" i="13"/>
  <c r="U103" i="13"/>
  <c r="V203" i="13"/>
  <c r="N203" i="13"/>
  <c r="O203" i="13"/>
  <c r="I103" i="13"/>
  <c r="T203" i="13"/>
  <c r="R203" i="13"/>
  <c r="J103" i="13"/>
  <c r="P203" i="13"/>
  <c r="AW205" i="13"/>
  <c r="AY205" i="13" s="1"/>
  <c r="AZ205" i="13" s="1"/>
  <c r="BA205" i="13" s="1"/>
  <c r="AW210" i="13"/>
  <c r="AY210" i="13" s="1"/>
  <c r="AZ210" i="13" s="1"/>
  <c r="BA210" i="13" s="1"/>
  <c r="AW200" i="13"/>
  <c r="AY200" i="13" s="1"/>
  <c r="AZ200" i="13" s="1"/>
  <c r="BA200" i="13" s="1"/>
  <c r="N103" i="13"/>
  <c r="AW109" i="13"/>
  <c r="AY109" i="13" s="1"/>
  <c r="AZ109" i="13" s="1"/>
  <c r="BA109" i="13" s="1"/>
  <c r="AW184" i="13"/>
  <c r="AY184" i="13" s="1"/>
  <c r="AZ184" i="13" s="1"/>
  <c r="BA184" i="13" s="1"/>
  <c r="P181" i="13"/>
  <c r="AW38" i="13"/>
  <c r="AY38" i="13" s="1"/>
  <c r="AZ38" i="13" s="1"/>
  <c r="BA38" i="13" s="1"/>
  <c r="Q192" i="13"/>
  <c r="AW67" i="13"/>
  <c r="AY67" i="13" s="1"/>
  <c r="AZ67" i="13" s="1"/>
  <c r="BA67" i="13" s="1"/>
  <c r="AW108" i="13"/>
  <c r="AY108" i="13" s="1"/>
  <c r="AZ108" i="13" s="1"/>
  <c r="BA108" i="13" s="1"/>
  <c r="AW183" i="13"/>
  <c r="AY183" i="13" s="1"/>
  <c r="AZ183" i="13" s="1"/>
  <c r="BA183" i="13" s="1"/>
  <c r="R181" i="13"/>
  <c r="AW202" i="13"/>
  <c r="AY202" i="13" s="1"/>
  <c r="AZ202" i="13" s="1"/>
  <c r="BA202" i="13" s="1"/>
  <c r="S192" i="13"/>
  <c r="AW197" i="13"/>
  <c r="AY197" i="13" s="1"/>
  <c r="AZ197" i="13" s="1"/>
  <c r="BA197" i="13" s="1"/>
  <c r="T103" i="13"/>
  <c r="R103" i="13"/>
  <c r="O181" i="13"/>
  <c r="AW190" i="13"/>
  <c r="AY190" i="13" s="1"/>
  <c r="AZ190" i="13" s="1"/>
  <c r="BA190" i="13" s="1"/>
  <c r="AW201" i="13"/>
  <c r="AY201" i="13" s="1"/>
  <c r="AZ201" i="13" s="1"/>
  <c r="BA201" i="13" s="1"/>
  <c r="I215" i="16"/>
  <c r="J215" i="16"/>
  <c r="AW193" i="13"/>
  <c r="M192" i="13"/>
  <c r="U192" i="13"/>
  <c r="AW45" i="13"/>
  <c r="AY45" i="13" s="1"/>
  <c r="AZ45" i="13" s="1"/>
  <c r="BA45" i="13" s="1"/>
  <c r="O103" i="13"/>
  <c r="AW188" i="13"/>
  <c r="AY188" i="13" s="1"/>
  <c r="AZ188" i="13" s="1"/>
  <c r="BA188" i="13" s="1"/>
  <c r="U181" i="13"/>
  <c r="J204" i="16"/>
  <c r="I204" i="16"/>
  <c r="AW46" i="13"/>
  <c r="AY46" i="13" s="1"/>
  <c r="AZ46" i="13" s="1"/>
  <c r="BA46" i="13" s="1"/>
  <c r="AW209" i="13"/>
  <c r="AY209" i="13" s="1"/>
  <c r="AZ209" i="13" s="1"/>
  <c r="BA209" i="13" s="1"/>
  <c r="AW213" i="13"/>
  <c r="AY213" i="13" s="1"/>
  <c r="AZ213" i="13" s="1"/>
  <c r="BA213" i="13" s="1"/>
  <c r="N192" i="13"/>
  <c r="I192" i="13"/>
  <c r="J192" i="13"/>
  <c r="AW189" i="13"/>
  <c r="AY189" i="13" s="1"/>
  <c r="AZ189" i="13" s="1"/>
  <c r="BA189" i="13" s="1"/>
  <c r="S103" i="13"/>
  <c r="I181" i="13"/>
  <c r="J181" i="13"/>
  <c r="V192" i="13"/>
  <c r="P192" i="13"/>
  <c r="AW206" i="13"/>
  <c r="AY206" i="13" s="1"/>
  <c r="AZ206" i="13" s="1"/>
  <c r="BA206" i="13" s="1"/>
  <c r="AW182" i="13"/>
  <c r="M181" i="13"/>
  <c r="V181" i="13"/>
  <c r="AW186" i="13"/>
  <c r="AY186" i="13" s="1"/>
  <c r="AZ186" i="13" s="1"/>
  <c r="BA186" i="13" s="1"/>
  <c r="AW211" i="13"/>
  <c r="AY211" i="13" s="1"/>
  <c r="AZ211" i="13" s="1"/>
  <c r="BA211" i="13" s="1"/>
  <c r="R192" i="13"/>
  <c r="AW208" i="13"/>
  <c r="AY208" i="13" s="1"/>
  <c r="AZ208" i="13" s="1"/>
  <c r="BA208" i="13" s="1"/>
  <c r="Q103" i="13"/>
  <c r="AW176" i="13"/>
  <c r="AY176" i="13" s="1"/>
  <c r="AZ176" i="13" s="1"/>
  <c r="BA176" i="13" s="1"/>
  <c r="AW177" i="13"/>
  <c r="AY177" i="13" s="1"/>
  <c r="AZ177" i="13" s="1"/>
  <c r="BA177" i="13" s="1"/>
  <c r="AW39" i="13"/>
  <c r="AY39" i="13" s="1"/>
  <c r="AZ39" i="13" s="1"/>
  <c r="BA39" i="13" s="1"/>
  <c r="T181" i="13"/>
  <c r="N181" i="13"/>
  <c r="AW195" i="13"/>
  <c r="AY195" i="13" s="1"/>
  <c r="AZ195" i="13" s="1"/>
  <c r="BA195" i="13" s="1"/>
  <c r="T192" i="13"/>
  <c r="AW185" i="13"/>
  <c r="AY185" i="13" s="1"/>
  <c r="AZ185" i="13" s="1"/>
  <c r="BA185" i="13" s="1"/>
  <c r="AW191" i="13"/>
  <c r="AY191" i="13" s="1"/>
  <c r="AZ191" i="13" s="1"/>
  <c r="BA191" i="13" s="1"/>
  <c r="Q181" i="13"/>
  <c r="S181" i="13"/>
  <c r="AW199" i="13"/>
  <c r="AY199" i="13" s="1"/>
  <c r="AZ199" i="13" s="1"/>
  <c r="BA199" i="13" s="1"/>
  <c r="AW212" i="13"/>
  <c r="AY212" i="13" s="1"/>
  <c r="AZ212" i="13" s="1"/>
  <c r="BA212" i="13" s="1"/>
  <c r="AW194" i="13"/>
  <c r="AY194" i="13" s="1"/>
  <c r="AZ194" i="13" s="1"/>
  <c r="BA194" i="13" s="1"/>
  <c r="O192" i="13"/>
  <c r="AW198" i="13"/>
  <c r="AY198" i="13" s="1"/>
  <c r="AZ198" i="13" s="1"/>
  <c r="BA198" i="13" s="1"/>
  <c r="AW187" i="13"/>
  <c r="AY187" i="13" s="1"/>
  <c r="AZ187" i="13" s="1"/>
  <c r="BA187" i="13" s="1"/>
  <c r="N170" i="13"/>
  <c r="M170" i="13"/>
  <c r="AW171" i="13"/>
  <c r="R170" i="13"/>
  <c r="AW175" i="13"/>
  <c r="AY175" i="13" s="1"/>
  <c r="AZ175" i="13" s="1"/>
  <c r="BA175" i="13" s="1"/>
  <c r="S170" i="13"/>
  <c r="AW172" i="13"/>
  <c r="AY172" i="13" s="1"/>
  <c r="AZ172" i="13" s="1"/>
  <c r="BA172" i="13" s="1"/>
  <c r="AW180" i="13"/>
  <c r="AY180" i="13" s="1"/>
  <c r="AZ180" i="13" s="1"/>
  <c r="BA180" i="13" s="1"/>
  <c r="AW173" i="13"/>
  <c r="AY173" i="13" s="1"/>
  <c r="AZ173" i="13" s="1"/>
  <c r="BA173" i="13" s="1"/>
  <c r="AW178" i="13"/>
  <c r="AY178" i="13" s="1"/>
  <c r="AZ178" i="13" s="1"/>
  <c r="BA178" i="13" s="1"/>
  <c r="O170" i="13"/>
  <c r="Q170" i="13"/>
  <c r="J193" i="16"/>
  <c r="I193" i="16"/>
  <c r="U170" i="13"/>
  <c r="AW179" i="13"/>
  <c r="AY179" i="13" s="1"/>
  <c r="AZ179" i="13" s="1"/>
  <c r="BA179" i="13" s="1"/>
  <c r="AW174" i="13"/>
  <c r="AY174" i="13" s="1"/>
  <c r="AZ174" i="13" s="1"/>
  <c r="BA174" i="13" s="1"/>
  <c r="P170" i="13"/>
  <c r="T170" i="13"/>
  <c r="J170" i="13"/>
  <c r="I170" i="13"/>
  <c r="V170" i="13"/>
  <c r="AY117" i="13"/>
  <c r="AZ117" i="13" s="1"/>
  <c r="BA117" i="13" s="1"/>
  <c r="AW114" i="13"/>
  <c r="AW110" i="13"/>
  <c r="AY110" i="13" s="1"/>
  <c r="AZ110" i="13" s="1"/>
  <c r="BA110" i="13" s="1"/>
  <c r="AW113" i="13"/>
  <c r="AY113" i="13" s="1"/>
  <c r="AZ113" i="13" s="1"/>
  <c r="BA113" i="13" s="1"/>
  <c r="AY106" i="13"/>
  <c r="AZ106" i="13" s="1"/>
  <c r="BA106" i="13" s="1"/>
  <c r="AW107" i="13"/>
  <c r="AY107" i="13" s="1"/>
  <c r="AZ107" i="13" s="1"/>
  <c r="BA107" i="13" s="1"/>
  <c r="J126" i="16"/>
  <c r="I126" i="16"/>
  <c r="AW111" i="13"/>
  <c r="AY111" i="13" s="1"/>
  <c r="AZ111" i="13" s="1"/>
  <c r="BA111" i="13" s="1"/>
  <c r="AW112" i="13"/>
  <c r="AY112" i="13" s="1"/>
  <c r="AZ112" i="13" s="1"/>
  <c r="BA112" i="13" s="1"/>
  <c r="AW98" i="13"/>
  <c r="AY98" i="13" s="1"/>
  <c r="AZ98" i="13" s="1"/>
  <c r="BA98" i="13" s="1"/>
  <c r="AW102" i="13"/>
  <c r="AY102" i="13" s="1"/>
  <c r="AZ102" i="13" s="1"/>
  <c r="BA102" i="13" s="1"/>
  <c r="AY87" i="13"/>
  <c r="AZ87" i="13" s="1"/>
  <c r="BA87" i="13" s="1"/>
  <c r="AW81" i="13"/>
  <c r="AW63" i="13"/>
  <c r="AY63" i="13" s="1"/>
  <c r="AZ63" i="13" s="1"/>
  <c r="BA63" i="13" s="1"/>
  <c r="AW65" i="13"/>
  <c r="AY65" i="13" s="1"/>
  <c r="AZ65" i="13" s="1"/>
  <c r="BA65" i="13" s="1"/>
  <c r="AW66" i="13"/>
  <c r="AY66" i="13" s="1"/>
  <c r="AZ66" i="13" s="1"/>
  <c r="BA66" i="13" s="1"/>
  <c r="AW62" i="13"/>
  <c r="AY62" i="13" s="1"/>
  <c r="AZ62" i="13" s="1"/>
  <c r="BA62" i="13" s="1"/>
  <c r="AW69" i="13"/>
  <c r="AY69" i="13" s="1"/>
  <c r="AZ69" i="13" s="1"/>
  <c r="BA69" i="13" s="1"/>
  <c r="AW68" i="13"/>
  <c r="AY68" i="13" s="1"/>
  <c r="AZ68" i="13" s="1"/>
  <c r="BA68" i="13" s="1"/>
  <c r="AW64" i="13"/>
  <c r="AY64" i="13" s="1"/>
  <c r="AZ64" i="13" s="1"/>
  <c r="BA64" i="13" s="1"/>
  <c r="AY15" i="13"/>
  <c r="AZ15" i="13" s="1"/>
  <c r="BA15" i="13" s="1"/>
  <c r="AW14" i="13"/>
  <c r="AY14" i="13" s="1"/>
  <c r="I226" i="16"/>
  <c r="BF209" i="1"/>
  <c r="BE175" i="1"/>
  <c r="J203" i="13"/>
  <c r="F169" i="13"/>
  <c r="G169" i="13" s="1"/>
  <c r="I203" i="13"/>
  <c r="M203" i="13"/>
  <c r="AW204" i="13"/>
  <c r="F192" i="16"/>
  <c r="G192" i="16" s="1"/>
  <c r="J226" i="16"/>
  <c r="BB19" i="1"/>
  <c r="BB175" i="1"/>
  <c r="X98" i="1"/>
  <c r="J202" i="16"/>
  <c r="J214" i="16"/>
  <c r="J236" i="16"/>
  <c r="J235" i="16"/>
  <c r="J223" i="16"/>
  <c r="J203" i="16"/>
  <c r="J213" i="16"/>
  <c r="W65" i="1"/>
  <c r="W64" i="1" s="1"/>
  <c r="Q207" i="1"/>
  <c r="P169" i="13" l="1"/>
  <c r="S169" i="13"/>
  <c r="I192" i="16"/>
  <c r="V169" i="13"/>
  <c r="O169" i="13"/>
  <c r="R169" i="13"/>
  <c r="N169" i="13"/>
  <c r="T169" i="13"/>
  <c r="AW181" i="13"/>
  <c r="AY182" i="13"/>
  <c r="AZ182" i="13" s="1"/>
  <c r="BA182" i="13" s="1"/>
  <c r="AW192" i="13"/>
  <c r="AY193" i="13"/>
  <c r="AZ193" i="13" s="1"/>
  <c r="BA193" i="13" s="1"/>
  <c r="Q169" i="13"/>
  <c r="M169" i="13"/>
  <c r="U169" i="13"/>
  <c r="AW170" i="13"/>
  <c r="AY171" i="13"/>
  <c r="AZ171" i="13" s="1"/>
  <c r="BA171" i="13" s="1"/>
  <c r="AW103" i="13"/>
  <c r="AN66" i="1"/>
  <c r="BE66" i="1"/>
  <c r="BF66" i="1" s="1"/>
  <c r="AN67" i="1"/>
  <c r="BE67" i="1"/>
  <c r="BF67" i="1" s="1"/>
  <c r="AN99" i="1"/>
  <c r="BE99" i="1"/>
  <c r="BF99" i="1" s="1"/>
  <c r="BF175" i="1"/>
  <c r="I116" i="16"/>
  <c r="N65" i="1"/>
  <c r="AN65" i="1" s="1"/>
  <c r="I84" i="16"/>
  <c r="AW203" i="13"/>
  <c r="AY204" i="13"/>
  <c r="AZ204" i="13" s="1"/>
  <c r="BA204" i="13" s="1"/>
  <c r="O99" i="1"/>
  <c r="O67" i="1"/>
  <c r="N98" i="1"/>
  <c r="AN98" i="1" s="1"/>
  <c r="AG99" i="1"/>
  <c r="O66" i="1"/>
  <c r="J224" i="16"/>
  <c r="Q208" i="1"/>
  <c r="AW169" i="13" l="1"/>
  <c r="O65" i="1"/>
  <c r="J83" i="16"/>
  <c r="I83" i="16"/>
  <c r="N64" i="1"/>
  <c r="O64" i="1" s="1"/>
  <c r="AU92" i="13"/>
  <c r="AA92" i="13"/>
  <c r="AI92" i="13"/>
  <c r="AL92" i="13"/>
  <c r="AQ92" i="13"/>
  <c r="Z92" i="13"/>
  <c r="AG92" i="13"/>
  <c r="AN92" i="13"/>
  <c r="AO92" i="13"/>
  <c r="V92" i="13"/>
  <c r="AD92" i="13"/>
  <c r="AB92" i="13"/>
  <c r="AM92" i="13"/>
  <c r="AJ92" i="13"/>
  <c r="AT92" i="13"/>
  <c r="AS92" i="13"/>
  <c r="AR92" i="13"/>
  <c r="AP92" i="13"/>
  <c r="W92" i="13"/>
  <c r="AE92" i="13"/>
  <c r="AF92" i="13"/>
  <c r="AH92" i="13"/>
  <c r="Y92" i="13"/>
  <c r="AK92" i="13"/>
  <c r="AV92" i="13"/>
  <c r="AC92" i="13"/>
  <c r="X92" i="13"/>
  <c r="R59" i="13"/>
  <c r="F82" i="16"/>
  <c r="G82" i="16" s="1"/>
  <c r="AG98" i="1"/>
  <c r="O98" i="1"/>
  <c r="I60" i="13"/>
  <c r="F59" i="13"/>
  <c r="G59" i="13" s="1"/>
  <c r="I61" i="13"/>
  <c r="BE98" i="1"/>
  <c r="BF98" i="1" s="1"/>
  <c r="F92" i="13"/>
  <c r="G92" i="13" s="1"/>
  <c r="I93" i="13"/>
  <c r="O92" i="13"/>
  <c r="P92" i="13"/>
  <c r="N92" i="13"/>
  <c r="Q92" i="13"/>
  <c r="S92" i="13"/>
  <c r="R92" i="13"/>
  <c r="U92" i="13"/>
  <c r="T92" i="13"/>
  <c r="F115" i="16"/>
  <c r="G115" i="16" s="1"/>
  <c r="J116" i="16"/>
  <c r="J225" i="16"/>
  <c r="Q175" i="1"/>
  <c r="I115" i="16" l="1"/>
  <c r="I82" i="16"/>
  <c r="AK59" i="13"/>
  <c r="AK58" i="13" s="1"/>
  <c r="W59" i="13"/>
  <c r="W58" i="13" s="1"/>
  <c r="J59" i="13"/>
  <c r="I59" i="13"/>
  <c r="S59" i="13"/>
  <c r="Y59" i="13"/>
  <c r="Y58" i="13" s="1"/>
  <c r="AH59" i="13"/>
  <c r="AH58" i="13" s="1"/>
  <c r="AT59" i="13"/>
  <c r="AT58" i="13" s="1"/>
  <c r="J82" i="16"/>
  <c r="AP59" i="13"/>
  <c r="AP58" i="13" s="1"/>
  <c r="AI59" i="13"/>
  <c r="AI58" i="13" s="1"/>
  <c r="AM59" i="13"/>
  <c r="AM58" i="13" s="1"/>
  <c r="AV59" i="13"/>
  <c r="AV58" i="13" s="1"/>
  <c r="AC59" i="13"/>
  <c r="AC58" i="13" s="1"/>
  <c r="AR59" i="13"/>
  <c r="AR58" i="13" s="1"/>
  <c r="AO59" i="13"/>
  <c r="AO58" i="13" s="1"/>
  <c r="X59" i="13"/>
  <c r="X58" i="13" s="1"/>
  <c r="AA59" i="13"/>
  <c r="AA58" i="13" s="1"/>
  <c r="AF59" i="13"/>
  <c r="AF58" i="13" s="1"/>
  <c r="AL59" i="13"/>
  <c r="AL58" i="13" s="1"/>
  <c r="AB59" i="13"/>
  <c r="AB58" i="13" s="1"/>
  <c r="AJ59" i="13"/>
  <c r="AJ58" i="13" s="1"/>
  <c r="AQ59" i="13"/>
  <c r="AQ58" i="13" s="1"/>
  <c r="AG59" i="13"/>
  <c r="AG58" i="13" s="1"/>
  <c r="V59" i="13"/>
  <c r="AE59" i="13"/>
  <c r="AE58" i="13" s="1"/>
  <c r="AN59" i="13"/>
  <c r="AN58" i="13" s="1"/>
  <c r="Z59" i="13"/>
  <c r="Z58" i="13" s="1"/>
  <c r="AS59" i="13"/>
  <c r="AS58" i="13" s="1"/>
  <c r="AD59" i="13"/>
  <c r="AD58" i="13" s="1"/>
  <c r="AU59" i="13"/>
  <c r="AU58" i="13" s="1"/>
  <c r="Q59" i="13"/>
  <c r="O59" i="13"/>
  <c r="P59" i="13"/>
  <c r="AW60" i="13"/>
  <c r="AY60" i="13" s="1"/>
  <c r="AZ60" i="13" s="1"/>
  <c r="BA60" i="13" s="1"/>
  <c r="N59" i="13"/>
  <c r="M59" i="13"/>
  <c r="U59" i="13"/>
  <c r="T59" i="13"/>
  <c r="AW61" i="13"/>
  <c r="AY61" i="13" s="1"/>
  <c r="AZ61" i="13" s="1"/>
  <c r="BA61" i="13" s="1"/>
  <c r="BE65" i="1"/>
  <c r="J115" i="16"/>
  <c r="I92" i="13"/>
  <c r="J92" i="13"/>
  <c r="M92" i="13"/>
  <c r="AW93" i="13"/>
  <c r="J192" i="16"/>
  <c r="Q64" i="1"/>
  <c r="Q19" i="1"/>
  <c r="BF65" i="1" l="1"/>
  <c r="AW59" i="13"/>
  <c r="AY59" i="13" s="1"/>
  <c r="AZ59" i="13" s="1"/>
  <c r="BA59" i="13" s="1"/>
  <c r="AW92" i="13"/>
  <c r="AY92" i="13" s="1"/>
  <c r="AZ92" i="13" s="1"/>
  <c r="BA92" i="13" s="1"/>
  <c r="AY93" i="13"/>
  <c r="AZ93" i="13" s="1"/>
  <c r="BA93" i="13" s="1"/>
  <c r="X53" i="1"/>
  <c r="AG53" i="1" s="1"/>
  <c r="AG54" i="1"/>
  <c r="Q67" i="1"/>
  <c r="AY25" i="13"/>
  <c r="AY47" i="13"/>
  <c r="AZ47" i="13" s="1"/>
  <c r="BA47" i="13" s="1"/>
  <c r="K169" i="13" l="1"/>
  <c r="I169" i="13"/>
  <c r="H217" i="13"/>
  <c r="H219" i="13" s="1"/>
  <c r="Q68" i="1"/>
  <c r="N17" i="1"/>
  <c r="BP17" i="1" l="1"/>
  <c r="BQ17" i="1"/>
  <c r="BJ17" i="1"/>
  <c r="BR17" i="1"/>
  <c r="BK17" i="1"/>
  <c r="BS17" i="1"/>
  <c r="BL17" i="1"/>
  <c r="BM17" i="1"/>
  <c r="BN17" i="1"/>
  <c r="BO17" i="1"/>
  <c r="AA17" i="1"/>
  <c r="S14" i="16" s="1"/>
  <c r="AB17" i="1"/>
  <c r="T14" i="16" s="1"/>
  <c r="AD17" i="1"/>
  <c r="V14" i="16" s="1"/>
  <c r="AE17" i="1"/>
  <c r="W14" i="16" s="1"/>
  <c r="Y17" i="1"/>
  <c r="Q14" i="16" s="1"/>
  <c r="Z17" i="1"/>
  <c r="R14" i="16" s="1"/>
  <c r="AC17" i="1"/>
  <c r="U14" i="16" s="1"/>
  <c r="AF17" i="1"/>
  <c r="X14" i="16" s="1"/>
  <c r="J84" i="16"/>
  <c r="Q69" i="1"/>
  <c r="W17" i="1"/>
  <c r="O14" i="16" s="1"/>
  <c r="X17" i="1"/>
  <c r="P14" i="16" s="1"/>
  <c r="J85" i="16" l="1"/>
  <c r="Q70" i="1"/>
  <c r="J86" i="16" l="1"/>
  <c r="Q71" i="1"/>
  <c r="J87" i="16" l="1"/>
  <c r="Q72" i="1"/>
  <c r="J88" i="16" l="1"/>
  <c r="Q73" i="1"/>
  <c r="J89" i="16" l="1"/>
  <c r="Q75" i="1"/>
  <c r="Q74" i="1"/>
  <c r="J90" i="16" l="1"/>
  <c r="J92" i="16" l="1"/>
  <c r="J91" i="16"/>
  <c r="Q43" i="1" l="1"/>
  <c r="AG50" i="1" l="1"/>
  <c r="AG45" i="1"/>
  <c r="AG48" i="1"/>
  <c r="AG52" i="1"/>
  <c r="AG46" i="1"/>
  <c r="AG51" i="1"/>
  <c r="AG44" i="1"/>
  <c r="AG49" i="1"/>
  <c r="AG47" i="1"/>
  <c r="AN43" i="1" l="1"/>
  <c r="BE43" i="1"/>
  <c r="BF43" i="1" s="1"/>
  <c r="I60" i="16"/>
  <c r="O43" i="1"/>
  <c r="N42" i="1"/>
  <c r="AN42" i="1" s="1"/>
  <c r="W42" i="1"/>
  <c r="W19" i="1" s="1"/>
  <c r="J50" i="16"/>
  <c r="J49" i="16"/>
  <c r="Z36" i="13" l="1"/>
  <c r="Z13" i="13" s="1"/>
  <c r="Z215" i="13" s="1"/>
  <c r="AA36" i="13"/>
  <c r="AA13" i="13" s="1"/>
  <c r="AA215" i="13" s="1"/>
  <c r="AD36" i="13"/>
  <c r="AD13" i="13" s="1"/>
  <c r="AD215" i="13" s="1"/>
  <c r="AE36" i="13"/>
  <c r="AE13" i="13" s="1"/>
  <c r="AE215" i="13" s="1"/>
  <c r="AM36" i="13"/>
  <c r="AM13" i="13" s="1"/>
  <c r="AM215" i="13" s="1"/>
  <c r="AB36" i="13"/>
  <c r="AB13" i="13" s="1"/>
  <c r="AB215" i="13" s="1"/>
  <c r="AQ36" i="13"/>
  <c r="AQ13" i="13" s="1"/>
  <c r="AQ215" i="13" s="1"/>
  <c r="V36" i="13"/>
  <c r="V13" i="13" s="1"/>
  <c r="AL36" i="13"/>
  <c r="AL13" i="13" s="1"/>
  <c r="AL215" i="13" s="1"/>
  <c r="AN36" i="13"/>
  <c r="AN13" i="13" s="1"/>
  <c r="AN215" i="13" s="1"/>
  <c r="W36" i="13"/>
  <c r="W13" i="13" s="1"/>
  <c r="W215" i="13" s="1"/>
  <c r="AF36" i="13"/>
  <c r="AF13" i="13" s="1"/>
  <c r="AF215" i="13" s="1"/>
  <c r="AH36" i="13"/>
  <c r="AH13" i="13" s="1"/>
  <c r="AH215" i="13" s="1"/>
  <c r="AS36" i="13"/>
  <c r="AS13" i="13" s="1"/>
  <c r="AS215" i="13" s="1"/>
  <c r="AT36" i="13"/>
  <c r="AT13" i="13" s="1"/>
  <c r="AT215" i="13" s="1"/>
  <c r="X36" i="13"/>
  <c r="X13" i="13" s="1"/>
  <c r="X215" i="13" s="1"/>
  <c r="AI36" i="13"/>
  <c r="AI13" i="13" s="1"/>
  <c r="AI215" i="13" s="1"/>
  <c r="AG36" i="13"/>
  <c r="AG13" i="13" s="1"/>
  <c r="AG215" i="13" s="1"/>
  <c r="AJ36" i="13"/>
  <c r="AJ13" i="13" s="1"/>
  <c r="AJ215" i="13" s="1"/>
  <c r="AU36" i="13"/>
  <c r="AU13" i="13" s="1"/>
  <c r="AU215" i="13" s="1"/>
  <c r="Y36" i="13"/>
  <c r="Y13" i="13" s="1"/>
  <c r="Y215" i="13" s="1"/>
  <c r="AC36" i="13"/>
  <c r="AC13" i="13" s="1"/>
  <c r="AC215" i="13" s="1"/>
  <c r="AK36" i="13"/>
  <c r="AK13" i="13" s="1"/>
  <c r="AK215" i="13" s="1"/>
  <c r="AR36" i="13"/>
  <c r="AR13" i="13" s="1"/>
  <c r="AR215" i="13" s="1"/>
  <c r="AV36" i="13"/>
  <c r="AV13" i="13" s="1"/>
  <c r="AV215" i="13" s="1"/>
  <c r="AO36" i="13"/>
  <c r="AO13" i="13" s="1"/>
  <c r="AO215" i="13" s="1"/>
  <c r="AP36" i="13"/>
  <c r="AP13" i="13" s="1"/>
  <c r="AP215" i="13" s="1"/>
  <c r="BE42" i="1"/>
  <c r="I37" i="13"/>
  <c r="F36" i="13"/>
  <c r="G36" i="13" s="1"/>
  <c r="R36" i="13"/>
  <c r="R13" i="13" s="1"/>
  <c r="O36" i="13"/>
  <c r="O13" i="13" s="1"/>
  <c r="P36" i="13"/>
  <c r="P13" i="13" s="1"/>
  <c r="Q36" i="13"/>
  <c r="Q13" i="13" s="1"/>
  <c r="N36" i="13"/>
  <c r="N13" i="13" s="1"/>
  <c r="S36" i="13"/>
  <c r="S13" i="13" s="1"/>
  <c r="T36" i="13"/>
  <c r="T13" i="13" s="1"/>
  <c r="U36" i="13"/>
  <c r="U13" i="13" s="1"/>
  <c r="J60" i="16"/>
  <c r="F59" i="16"/>
  <c r="G59" i="16" s="1"/>
  <c r="O42" i="1"/>
  <c r="Q36" i="16"/>
  <c r="P36" i="16"/>
  <c r="I59" i="16" l="1"/>
  <c r="BF42" i="1"/>
  <c r="BE19" i="1"/>
  <c r="AW37" i="13"/>
  <c r="M36" i="13"/>
  <c r="M13" i="13" s="1"/>
  <c r="I36" i="13"/>
  <c r="F13" i="13"/>
  <c r="J36" i="13"/>
  <c r="J59" i="16"/>
  <c r="Y36" i="16"/>
  <c r="J25" i="13"/>
  <c r="AZ25" i="13"/>
  <c r="BA25" i="13" s="1"/>
  <c r="I13" i="13" l="1"/>
  <c r="AW36" i="13"/>
  <c r="AW13" i="13" s="1"/>
  <c r="AY13" i="13" s="1"/>
  <c r="AY37" i="13"/>
  <c r="AZ37" i="13" s="1"/>
  <c r="BA37" i="13" s="1"/>
  <c r="AY36" i="13" l="1"/>
  <c r="AZ36" i="13" s="1"/>
  <c r="BA36" i="13" s="1"/>
  <c r="J38" i="16" l="1"/>
  <c r="AG67" i="1"/>
  <c r="AG43" i="1"/>
  <c r="AG66" i="1"/>
  <c r="J37" i="16" l="1"/>
  <c r="F36" i="16"/>
  <c r="X42" i="1"/>
  <c r="X19" i="1" s="1"/>
  <c r="X65" i="1"/>
  <c r="X64" i="1" s="1"/>
  <c r="I36" i="16" l="1"/>
  <c r="AG65" i="1"/>
  <c r="AG64" i="1"/>
  <c r="AG42" i="1"/>
  <c r="J39" i="16"/>
  <c r="K13" i="13"/>
  <c r="N19" i="1"/>
  <c r="G13" i="13" s="1"/>
  <c r="G36" i="16" l="1"/>
  <c r="AN19" i="1"/>
  <c r="BF19" i="1"/>
  <c r="AG19" i="1"/>
  <c r="O19" i="1"/>
  <c r="N221" i="1"/>
  <c r="J13" i="13"/>
  <c r="J36" i="16"/>
  <c r="AZ14" i="13"/>
  <c r="BA14" i="13" s="1"/>
  <c r="P76" i="1" l="1"/>
  <c r="P109" i="1"/>
  <c r="P98" i="1"/>
  <c r="P131" i="1"/>
  <c r="P120" i="1"/>
  <c r="P153" i="1"/>
  <c r="P142" i="1"/>
  <c r="P164" i="1"/>
  <c r="P31" i="1"/>
  <c r="P20" i="1"/>
  <c r="N223" i="1"/>
  <c r="P198" i="1"/>
  <c r="P187" i="1"/>
  <c r="P87" i="1"/>
  <c r="O221" i="1"/>
  <c r="P209" i="1"/>
  <c r="P53" i="1"/>
  <c r="P176" i="1"/>
  <c r="P175" i="1"/>
  <c r="P19" i="1"/>
  <c r="P42" i="1"/>
  <c r="P65" i="1"/>
  <c r="P64" i="1"/>
  <c r="P221" i="1"/>
  <c r="O223" i="1" l="1"/>
  <c r="N225" i="1"/>
  <c r="AZ13" i="13"/>
  <c r="BA13" i="13" s="1"/>
  <c r="BJ227" i="1" l="1"/>
  <c r="BK227" i="1"/>
  <c r="BL227" i="1"/>
  <c r="BM227" i="1"/>
  <c r="BN227" i="1"/>
  <c r="BO227" i="1"/>
  <c r="BP227" i="1"/>
  <c r="BQ227" i="1"/>
  <c r="BS227" i="1"/>
  <c r="BR227" i="1"/>
  <c r="F16" i="16"/>
  <c r="AD227" i="1"/>
  <c r="AB227" i="1"/>
  <c r="AF227" i="1"/>
  <c r="Z227" i="1"/>
  <c r="AE227" i="1"/>
  <c r="AA227" i="1"/>
  <c r="AC227" i="1"/>
  <c r="Y227" i="1"/>
  <c r="O225" i="1"/>
  <c r="J169" i="13" l="1"/>
  <c r="I20" i="16"/>
  <c r="I19" i="16"/>
  <c r="X221" i="1"/>
  <c r="G21" i="16"/>
  <c r="G22" i="16"/>
  <c r="X223" i="1" l="1"/>
  <c r="X225" i="1" s="1"/>
  <c r="AY103" i="13"/>
  <c r="AZ103" i="13" s="1"/>
  <c r="BA103" i="13" s="1"/>
  <c r="AY81" i="13"/>
  <c r="AZ81" i="13" s="1"/>
  <c r="BA81" i="13" s="1"/>
  <c r="AY114" i="13"/>
  <c r="AZ114" i="13" s="1"/>
  <c r="BA114" i="13" s="1"/>
  <c r="W221" i="1"/>
  <c r="X227" i="1" l="1"/>
  <c r="P15" i="16"/>
  <c r="P27" i="16" s="1"/>
  <c r="AG221" i="1"/>
  <c r="AY70" i="13"/>
  <c r="AZ70" i="13" s="1"/>
  <c r="BA70" i="13" s="1"/>
  <c r="W223" i="1"/>
  <c r="AG223" i="1" s="1"/>
  <c r="W225" i="1" l="1"/>
  <c r="O15" i="16" s="1"/>
  <c r="O27" i="16" s="1"/>
  <c r="AG225" i="1" l="1"/>
  <c r="W227" i="1"/>
  <c r="S143" i="1" l="1"/>
  <c r="Q143" i="1"/>
  <c r="A143" i="1"/>
  <c r="S146" i="1"/>
  <c r="Q146" i="1"/>
  <c r="A146" i="1"/>
  <c r="Q145" i="1"/>
  <c r="A145" i="1"/>
  <c r="S145" i="1"/>
  <c r="S150" i="1"/>
  <c r="A150" i="1"/>
  <c r="Q150" i="1"/>
  <c r="A147" i="1"/>
  <c r="Q147" i="1"/>
  <c r="S147" i="1"/>
  <c r="S149" i="1"/>
  <c r="A149" i="1"/>
  <c r="Q149" i="1"/>
  <c r="S144" i="1"/>
  <c r="A144" i="1"/>
  <c r="Q144" i="1"/>
  <c r="A152" i="1"/>
  <c r="Q152" i="1"/>
  <c r="S152" i="1"/>
  <c r="A148" i="1"/>
  <c r="S148" i="1"/>
  <c r="Q148" i="1"/>
  <c r="S151" i="1"/>
  <c r="A151" i="1"/>
  <c r="Q151" i="1"/>
  <c r="C165" i="16"/>
  <c r="AJ165" i="16" s="1"/>
  <c r="C169" i="16"/>
  <c r="AL169" i="16" s="1"/>
  <c r="C161" i="16"/>
  <c r="AJ161" i="16" s="1"/>
  <c r="C163" i="16"/>
  <c r="BB163" i="16" s="1"/>
  <c r="C162" i="16"/>
  <c r="AB162" i="16" s="1"/>
  <c r="C167" i="16"/>
  <c r="AF167" i="16" s="1"/>
  <c r="C168" i="16"/>
  <c r="AD168" i="16" s="1"/>
  <c r="C166" i="16"/>
  <c r="H166" i="16" s="1"/>
  <c r="C164" i="16"/>
  <c r="AF164" i="16" s="1"/>
  <c r="C160" i="16"/>
  <c r="AM149" i="1" l="1"/>
  <c r="AN149" i="1" s="1"/>
  <c r="O166" i="16"/>
  <c r="P166" i="16"/>
  <c r="K158" i="13"/>
  <c r="K147" i="13"/>
  <c r="K125" i="13"/>
  <c r="V166" i="16"/>
  <c r="U166" i="16"/>
  <c r="T166" i="16"/>
  <c r="W166" i="16"/>
  <c r="Q166" i="16"/>
  <c r="X166" i="16"/>
  <c r="S166" i="16"/>
  <c r="R166" i="16"/>
  <c r="H167" i="16"/>
  <c r="H163" i="16"/>
  <c r="AV165" i="16"/>
  <c r="AG169" i="16"/>
  <c r="AL165" i="16"/>
  <c r="AT163" i="16"/>
  <c r="BI168" i="16"/>
  <c r="AA165" i="16"/>
  <c r="H168" i="16"/>
  <c r="BA161" i="16"/>
  <c r="AC168" i="16"/>
  <c r="AK161" i="16"/>
  <c r="BF169" i="16"/>
  <c r="AW169" i="16"/>
  <c r="BC165" i="16"/>
  <c r="AN169" i="16"/>
  <c r="AZ165" i="16"/>
  <c r="AD165" i="16"/>
  <c r="AY161" i="16"/>
  <c r="AI161" i="16"/>
  <c r="BA169" i="16"/>
  <c r="AK169" i="16"/>
  <c r="AY162" i="16"/>
  <c r="AS168" i="16"/>
  <c r="H164" i="16"/>
  <c r="AY165" i="16"/>
  <c r="AB165" i="16"/>
  <c r="AW161" i="16"/>
  <c r="AG161" i="16"/>
  <c r="AX169" i="16"/>
  <c r="AH169" i="16"/>
  <c r="AQ162" i="16"/>
  <c r="AK168" i="16"/>
  <c r="AV161" i="16"/>
  <c r="AI162" i="16"/>
  <c r="AQ165" i="16"/>
  <c r="BI161" i="16"/>
  <c r="AS161" i="16"/>
  <c r="AA161" i="16"/>
  <c r="AV169" i="16"/>
  <c r="AF169" i="16"/>
  <c r="AA162" i="16"/>
  <c r="AP166" i="16"/>
  <c r="AN165" i="16"/>
  <c r="BH161" i="16"/>
  <c r="AO161" i="16"/>
  <c r="BJ169" i="16"/>
  <c r="AT169" i="16"/>
  <c r="BJ163" i="16"/>
  <c r="BD167" i="16"/>
  <c r="BC164" i="16"/>
  <c r="AB161" i="16"/>
  <c r="H162" i="16"/>
  <c r="BJ165" i="16"/>
  <c r="AM165" i="16"/>
  <c r="BG161" i="16"/>
  <c r="AN161" i="16"/>
  <c r="BI169" i="16"/>
  <c r="AS169" i="16"/>
  <c r="AU164" i="16"/>
  <c r="AM164" i="16"/>
  <c r="BB165" i="16"/>
  <c r="AZ161" i="16"/>
  <c r="BE169" i="16"/>
  <c r="BG162" i="16"/>
  <c r="BA168" i="16"/>
  <c r="AE164" i="16"/>
  <c r="K92" i="13"/>
  <c r="AM160" i="16"/>
  <c r="K36" i="13"/>
  <c r="K25" i="13"/>
  <c r="K192" i="13"/>
  <c r="K114" i="13"/>
  <c r="K181" i="13"/>
  <c r="K47" i="13"/>
  <c r="K59" i="13"/>
  <c r="AC160" i="16"/>
  <c r="K170" i="13"/>
  <c r="K81" i="13"/>
  <c r="K203" i="13"/>
  <c r="K14" i="13"/>
  <c r="BC160" i="16"/>
  <c r="AN160" i="16"/>
  <c r="AH160" i="16"/>
  <c r="AF160" i="16"/>
  <c r="AX160" i="16"/>
  <c r="BA160" i="16"/>
  <c r="AE160" i="16"/>
  <c r="H160" i="16"/>
  <c r="K70" i="13"/>
  <c r="AP160" i="16"/>
  <c r="AY160" i="16"/>
  <c r="AQ160" i="16"/>
  <c r="AV160" i="16"/>
  <c r="AK160" i="16"/>
  <c r="AA160" i="16"/>
  <c r="AW160" i="16"/>
  <c r="AG160" i="16"/>
  <c r="AL160" i="16"/>
  <c r="AI160" i="16"/>
  <c r="AB160" i="16"/>
  <c r="AS160" i="16"/>
  <c r="BG160" i="16"/>
  <c r="BE160" i="16"/>
  <c r="BI160" i="16"/>
  <c r="BH160" i="16"/>
  <c r="BD160" i="16"/>
  <c r="AJ160" i="16"/>
  <c r="AO160" i="16"/>
  <c r="BB160" i="16"/>
  <c r="AU160" i="16"/>
  <c r="BJ160" i="16"/>
  <c r="BF160" i="16"/>
  <c r="AT160" i="16"/>
  <c r="AZ160" i="16"/>
  <c r="K103" i="13"/>
  <c r="AR160" i="16"/>
  <c r="AD160" i="16"/>
  <c r="AH166" i="16"/>
  <c r="AG165" i="16"/>
  <c r="AO165" i="16"/>
  <c r="AW165" i="16"/>
  <c r="BE165" i="16"/>
  <c r="H165" i="16"/>
  <c r="AH165" i="16"/>
  <c r="AP165" i="16"/>
  <c r="AX165" i="16"/>
  <c r="BF165" i="16"/>
  <c r="AC165" i="16"/>
  <c r="AK165" i="16"/>
  <c r="AS165" i="16"/>
  <c r="BA165" i="16"/>
  <c r="BI165" i="16"/>
  <c r="BH165" i="16"/>
  <c r="AU165" i="16"/>
  <c r="AI165" i="16"/>
  <c r="AA166" i="16"/>
  <c r="AI166" i="16"/>
  <c r="AQ166" i="16"/>
  <c r="AY166" i="16"/>
  <c r="BG166" i="16"/>
  <c r="AB166" i="16"/>
  <c r="AJ166" i="16"/>
  <c r="AR166" i="16"/>
  <c r="AZ166" i="16"/>
  <c r="BH166" i="16"/>
  <c r="AC166" i="16"/>
  <c r="AK166" i="16"/>
  <c r="AS166" i="16"/>
  <c r="BA166" i="16"/>
  <c r="BI166" i="16"/>
  <c r="AD166" i="16"/>
  <c r="AL166" i="16"/>
  <c r="AT166" i="16"/>
  <c r="BB166" i="16"/>
  <c r="BJ166" i="16"/>
  <c r="AE166" i="16"/>
  <c r="AM166" i="16"/>
  <c r="AU166" i="16"/>
  <c r="BC166" i="16"/>
  <c r="AF166" i="16"/>
  <c r="AN166" i="16"/>
  <c r="AV166" i="16"/>
  <c r="BD166" i="16"/>
  <c r="AG166" i="16"/>
  <c r="AO166" i="16"/>
  <c r="AW166" i="16"/>
  <c r="BE166" i="16"/>
  <c r="AG167" i="16"/>
  <c r="AO167" i="16"/>
  <c r="AW167" i="16"/>
  <c r="BE167" i="16"/>
  <c r="AH167" i="16"/>
  <c r="AP167" i="16"/>
  <c r="AX167" i="16"/>
  <c r="BF167" i="16"/>
  <c r="AA167" i="16"/>
  <c r="AI167" i="16"/>
  <c r="AQ167" i="16"/>
  <c r="AY167" i="16"/>
  <c r="BG167" i="16"/>
  <c r="AB167" i="16"/>
  <c r="AJ167" i="16"/>
  <c r="AR167" i="16"/>
  <c r="AZ167" i="16"/>
  <c r="BH167" i="16"/>
  <c r="AC167" i="16"/>
  <c r="AK167" i="16"/>
  <c r="AS167" i="16"/>
  <c r="BA167" i="16"/>
  <c r="BI167" i="16"/>
  <c r="AD167" i="16"/>
  <c r="AL167" i="16"/>
  <c r="AT167" i="16"/>
  <c r="BB167" i="16"/>
  <c r="BJ167" i="16"/>
  <c r="AE167" i="16"/>
  <c r="AM167" i="16"/>
  <c r="AU167" i="16"/>
  <c r="BC167" i="16"/>
  <c r="AE163" i="16"/>
  <c r="AM163" i="16"/>
  <c r="AU163" i="16"/>
  <c r="BC163" i="16"/>
  <c r="AF163" i="16"/>
  <c r="AN163" i="16"/>
  <c r="AV163" i="16"/>
  <c r="BD163" i="16"/>
  <c r="AG163" i="16"/>
  <c r="AO163" i="16"/>
  <c r="AW163" i="16"/>
  <c r="BE163" i="16"/>
  <c r="AH163" i="16"/>
  <c r="AP163" i="16"/>
  <c r="AX163" i="16"/>
  <c r="BF163" i="16"/>
  <c r="AA163" i="16"/>
  <c r="AI163" i="16"/>
  <c r="AQ163" i="16"/>
  <c r="AY163" i="16"/>
  <c r="BG163" i="16"/>
  <c r="AB163" i="16"/>
  <c r="AJ163" i="16"/>
  <c r="AR163" i="16"/>
  <c r="AZ163" i="16"/>
  <c r="BH163" i="16"/>
  <c r="AC163" i="16"/>
  <c r="AK163" i="16"/>
  <c r="AS163" i="16"/>
  <c r="BA163" i="16"/>
  <c r="BI163" i="16"/>
  <c r="AD161" i="16"/>
  <c r="AL161" i="16"/>
  <c r="AT161" i="16"/>
  <c r="BB161" i="16"/>
  <c r="BJ161" i="16"/>
  <c r="H161" i="16"/>
  <c r="AE161" i="16"/>
  <c r="AM161" i="16"/>
  <c r="AU161" i="16"/>
  <c r="BC161" i="16"/>
  <c r="AH161" i="16"/>
  <c r="AP161" i="16"/>
  <c r="AX161" i="16"/>
  <c r="BF161" i="16"/>
  <c r="AA169" i="16"/>
  <c r="AI169" i="16"/>
  <c r="AQ169" i="16"/>
  <c r="AY169" i="16"/>
  <c r="BG169" i="16"/>
  <c r="AB169" i="16"/>
  <c r="AJ169" i="16"/>
  <c r="AR169" i="16"/>
  <c r="AZ169" i="16"/>
  <c r="BH169" i="16"/>
  <c r="AE169" i="16"/>
  <c r="AM169" i="16"/>
  <c r="AU169" i="16"/>
  <c r="BC169" i="16"/>
  <c r="H169" i="16"/>
  <c r="BG165" i="16"/>
  <c r="AT165" i="16"/>
  <c r="AF165" i="16"/>
  <c r="BE161" i="16"/>
  <c r="AR161" i="16"/>
  <c r="AF161" i="16"/>
  <c r="BD169" i="16"/>
  <c r="AP169" i="16"/>
  <c r="AD169" i="16"/>
  <c r="AL163" i="16"/>
  <c r="AV167" i="16"/>
  <c r="BF166" i="16"/>
  <c r="BD165" i="16"/>
  <c r="AR165" i="16"/>
  <c r="AE165" i="16"/>
  <c r="BD161" i="16"/>
  <c r="AQ161" i="16"/>
  <c r="AC161" i="16"/>
  <c r="BB169" i="16"/>
  <c r="AO169" i="16"/>
  <c r="AC169" i="16"/>
  <c r="AD163" i="16"/>
  <c r="AN167" i="16"/>
  <c r="AX166" i="16"/>
  <c r="BF162" i="16"/>
  <c r="AX162" i="16"/>
  <c r="AP162" i="16"/>
  <c r="AH162" i="16"/>
  <c r="BH168" i="16"/>
  <c r="AZ168" i="16"/>
  <c r="AR168" i="16"/>
  <c r="AJ168" i="16"/>
  <c r="AB168" i="16"/>
  <c r="BJ164" i="16"/>
  <c r="BB164" i="16"/>
  <c r="AT164" i="16"/>
  <c r="AL164" i="16"/>
  <c r="AD164" i="16"/>
  <c r="BE162" i="16"/>
  <c r="AW162" i="16"/>
  <c r="AO162" i="16"/>
  <c r="AG162" i="16"/>
  <c r="BG168" i="16"/>
  <c r="AY168" i="16"/>
  <c r="AQ168" i="16"/>
  <c r="AI168" i="16"/>
  <c r="AA168" i="16"/>
  <c r="BI164" i="16"/>
  <c r="BA164" i="16"/>
  <c r="AS164" i="16"/>
  <c r="AK164" i="16"/>
  <c r="AC164" i="16"/>
  <c r="BD162" i="16"/>
  <c r="AV162" i="16"/>
  <c r="AN162" i="16"/>
  <c r="AF162" i="16"/>
  <c r="BF168" i="16"/>
  <c r="AX168" i="16"/>
  <c r="AP168" i="16"/>
  <c r="AH168" i="16"/>
  <c r="BH164" i="16"/>
  <c r="AZ164" i="16"/>
  <c r="AR164" i="16"/>
  <c r="AJ164" i="16"/>
  <c r="AB164" i="16"/>
  <c r="BC162" i="16"/>
  <c r="AU162" i="16"/>
  <c r="AM162" i="16"/>
  <c r="AE162" i="16"/>
  <c r="BE168" i="16"/>
  <c r="AW168" i="16"/>
  <c r="AO168" i="16"/>
  <c r="AG168" i="16"/>
  <c r="BG164" i="16"/>
  <c r="AY164" i="16"/>
  <c r="AQ164" i="16"/>
  <c r="AI164" i="16"/>
  <c r="AA164" i="16"/>
  <c r="BJ162" i="16"/>
  <c r="BB162" i="16"/>
  <c r="AT162" i="16"/>
  <c r="AL162" i="16"/>
  <c r="AD162" i="16"/>
  <c r="BD168" i="16"/>
  <c r="AV168" i="16"/>
  <c r="AN168" i="16"/>
  <c r="AF168" i="16"/>
  <c r="BF164" i="16"/>
  <c r="AX164" i="16"/>
  <c r="AP164" i="16"/>
  <c r="AH164" i="16"/>
  <c r="BI162" i="16"/>
  <c r="BA162" i="16"/>
  <c r="AS162" i="16"/>
  <c r="AK162" i="16"/>
  <c r="AC162" i="16"/>
  <c r="BC168" i="16"/>
  <c r="AU168" i="16"/>
  <c r="AM168" i="16"/>
  <c r="AE168" i="16"/>
  <c r="BE164" i="16"/>
  <c r="AW164" i="16"/>
  <c r="AO164" i="16"/>
  <c r="AG164" i="16"/>
  <c r="BH162" i="16"/>
  <c r="AZ162" i="16"/>
  <c r="AR162" i="16"/>
  <c r="AJ162" i="16"/>
  <c r="BJ168" i="16"/>
  <c r="BB168" i="16"/>
  <c r="AT168" i="16"/>
  <c r="AL168" i="16"/>
  <c r="BD164" i="16"/>
  <c r="AV164" i="16"/>
  <c r="AN164" i="16"/>
  <c r="O163" i="16" l="1"/>
  <c r="AM147" i="1"/>
  <c r="AN147" i="1" s="1"/>
  <c r="P164" i="16"/>
  <c r="O164" i="16"/>
  <c r="AM151" i="1"/>
  <c r="AN151" i="1" s="1"/>
  <c r="O168" i="16"/>
  <c r="P168" i="16"/>
  <c r="AM150" i="1"/>
  <c r="AN150" i="1" s="1"/>
  <c r="P167" i="16"/>
  <c r="O167" i="16"/>
  <c r="AM152" i="1"/>
  <c r="AN152" i="1" s="1"/>
  <c r="O169" i="16"/>
  <c r="P169" i="16"/>
  <c r="AM148" i="1"/>
  <c r="AN148" i="1" s="1"/>
  <c r="O165" i="16"/>
  <c r="P165" i="16"/>
  <c r="U162" i="16"/>
  <c r="X162" i="16"/>
  <c r="V162" i="16"/>
  <c r="Q162" i="16"/>
  <c r="R162" i="16"/>
  <c r="W162" i="16"/>
  <c r="S162" i="16"/>
  <c r="T162" i="16"/>
  <c r="BA149" i="1"/>
  <c r="BT149" i="1" s="1"/>
  <c r="P160" i="16"/>
  <c r="AM143" i="1"/>
  <c r="AN143" i="1" s="1"/>
  <c r="P163" i="16"/>
  <c r="AM146" i="1"/>
  <c r="AN146" i="1" s="1"/>
  <c r="P161" i="16"/>
  <c r="AM144" i="1"/>
  <c r="AN144" i="1" s="1"/>
  <c r="P162" i="16"/>
  <c r="AM145" i="1"/>
  <c r="AN145" i="1" s="1"/>
  <c r="AY181" i="13"/>
  <c r="AZ181" i="13" s="1"/>
  <c r="BA181" i="13" s="1"/>
  <c r="AY192" i="13"/>
  <c r="AZ192" i="13" s="1"/>
  <c r="BA192" i="13" s="1"/>
  <c r="AY203" i="13"/>
  <c r="AZ203" i="13" s="1"/>
  <c r="BA203" i="13" s="1"/>
  <c r="AY170" i="13"/>
  <c r="AZ170" i="13" s="1"/>
  <c r="BA170" i="13" s="1"/>
  <c r="AA159" i="16"/>
  <c r="AA81" i="16" s="1"/>
  <c r="AA238" i="16" s="1"/>
  <c r="Y166" i="16"/>
  <c r="AT159" i="16"/>
  <c r="AT81" i="16" s="1"/>
  <c r="AT238" i="16" s="1"/>
  <c r="BH159" i="16"/>
  <c r="BH81" i="16" s="1"/>
  <c r="BH238" i="16" s="1"/>
  <c r="AG159" i="16"/>
  <c r="AG81" i="16" s="1"/>
  <c r="AG238" i="16" s="1"/>
  <c r="BC159" i="16"/>
  <c r="BC81" i="16" s="1"/>
  <c r="BC238" i="16" s="1"/>
  <c r="BF159" i="16"/>
  <c r="BF81" i="16" s="1"/>
  <c r="BF238" i="16" s="1"/>
  <c r="BI159" i="16"/>
  <c r="BI81" i="16" s="1"/>
  <c r="BI238" i="16" s="1"/>
  <c r="AW159" i="16"/>
  <c r="AW81" i="16" s="1"/>
  <c r="AW238" i="16" s="1"/>
  <c r="O160" i="16"/>
  <c r="BE159" i="16"/>
  <c r="BE81" i="16" s="1"/>
  <c r="BE238" i="16" s="1"/>
  <c r="AE159" i="16"/>
  <c r="AU159" i="16"/>
  <c r="AU81" i="16" s="1"/>
  <c r="AU238" i="16" s="1"/>
  <c r="BG159" i="16"/>
  <c r="BG81" i="16" s="1"/>
  <c r="BG238" i="16" s="1"/>
  <c r="AK159" i="16"/>
  <c r="AK81" i="16" s="1"/>
  <c r="AK238" i="16" s="1"/>
  <c r="AK240" i="16" s="1"/>
  <c r="AK242" i="16" s="1"/>
  <c r="BA159" i="16"/>
  <c r="BA81" i="16" s="1"/>
  <c r="BA238" i="16" s="1"/>
  <c r="AD159" i="16"/>
  <c r="AD81" i="16" s="1"/>
  <c r="AD238" i="16" s="1"/>
  <c r="BB159" i="16"/>
  <c r="BB81" i="16" s="1"/>
  <c r="BB238" i="16" s="1"/>
  <c r="AS159" i="16"/>
  <c r="AS81" i="16" s="1"/>
  <c r="AS238" i="16" s="1"/>
  <c r="AV159" i="16"/>
  <c r="AV81" i="16" s="1"/>
  <c r="AV238" i="16" s="1"/>
  <c r="AX159" i="16"/>
  <c r="AX81" i="16" s="1"/>
  <c r="AX238" i="16" s="1"/>
  <c r="AR159" i="16"/>
  <c r="AR81" i="16" s="1"/>
  <c r="AR238" i="16" s="1"/>
  <c r="AO159" i="16"/>
  <c r="AO81" i="16" s="1"/>
  <c r="AO238" i="16" s="1"/>
  <c r="AO240" i="16" s="1"/>
  <c r="AO242" i="16" s="1"/>
  <c r="AB159" i="16"/>
  <c r="AB81" i="16" s="1"/>
  <c r="AB238" i="16" s="1"/>
  <c r="AQ159" i="16"/>
  <c r="AQ81" i="16" s="1"/>
  <c r="AQ238" i="16" s="1"/>
  <c r="AF159" i="16"/>
  <c r="AF81" i="16" s="1"/>
  <c r="AF238" i="16" s="1"/>
  <c r="AC159" i="16"/>
  <c r="AC81" i="16" s="1"/>
  <c r="AC238" i="16" s="1"/>
  <c r="AM159" i="16"/>
  <c r="AM81" i="16" s="1"/>
  <c r="AM238" i="16" s="1"/>
  <c r="O162" i="16"/>
  <c r="AJ159" i="16"/>
  <c r="AJ81" i="16" s="1"/>
  <c r="AJ238" i="16" s="1"/>
  <c r="AI159" i="16"/>
  <c r="AI81" i="16" s="1"/>
  <c r="AI238" i="16" s="1"/>
  <c r="AY159" i="16"/>
  <c r="AY81" i="16" s="1"/>
  <c r="AY238" i="16" s="1"/>
  <c r="AH159" i="16"/>
  <c r="AH81" i="16" s="1"/>
  <c r="AH238" i="16" s="1"/>
  <c r="O161" i="16"/>
  <c r="BJ159" i="16"/>
  <c r="BJ81" i="16" s="1"/>
  <c r="BJ238" i="16" s="1"/>
  <c r="AZ159" i="16"/>
  <c r="AZ81" i="16" s="1"/>
  <c r="AZ238" i="16" s="1"/>
  <c r="BD159" i="16"/>
  <c r="BD81" i="16" s="1"/>
  <c r="BD238" i="16" s="1"/>
  <c r="AL159" i="16"/>
  <c r="AL81" i="16" s="1"/>
  <c r="AL238" i="16" s="1"/>
  <c r="AP159" i="16"/>
  <c r="AP81" i="16" s="1"/>
  <c r="AP238" i="16" s="1"/>
  <c r="AN159" i="16"/>
  <c r="AN81" i="16" s="1"/>
  <c r="AN238" i="16" s="1"/>
  <c r="R164" i="16"/>
  <c r="Q164" i="16"/>
  <c r="X164" i="16"/>
  <c r="S164" i="16"/>
  <c r="W164" i="16"/>
  <c r="U164" i="16"/>
  <c r="V164" i="16"/>
  <c r="T164" i="16"/>
  <c r="R160" i="16"/>
  <c r="Q160" i="16"/>
  <c r="X160" i="16"/>
  <c r="S160" i="16"/>
  <c r="V160" i="16"/>
  <c r="U160" i="16"/>
  <c r="W160" i="16"/>
  <c r="T160" i="16"/>
  <c r="T163" i="16"/>
  <c r="S163" i="16"/>
  <c r="R163" i="16"/>
  <c r="U163" i="16"/>
  <c r="W163" i="16"/>
  <c r="V163" i="16"/>
  <c r="X163" i="16"/>
  <c r="Q163" i="16"/>
  <c r="X161" i="16"/>
  <c r="W161" i="16"/>
  <c r="V161" i="16"/>
  <c r="Q161" i="16"/>
  <c r="S161" i="16"/>
  <c r="R161" i="16"/>
  <c r="U161" i="16"/>
  <c r="T161" i="16"/>
  <c r="R168" i="16"/>
  <c r="Q168" i="16"/>
  <c r="X168" i="16"/>
  <c r="S168" i="16"/>
  <c r="W168" i="16"/>
  <c r="U168" i="16"/>
  <c r="V168" i="16"/>
  <c r="T168" i="16"/>
  <c r="T167" i="16"/>
  <c r="S167" i="16"/>
  <c r="R167" i="16"/>
  <c r="U167" i="16"/>
  <c r="W167" i="16"/>
  <c r="V167" i="16"/>
  <c r="X167" i="16"/>
  <c r="Q167" i="16"/>
  <c r="X169" i="16"/>
  <c r="W169" i="16"/>
  <c r="V169" i="16"/>
  <c r="Q169" i="16"/>
  <c r="U169" i="16"/>
  <c r="S169" i="16"/>
  <c r="R169" i="16"/>
  <c r="T169" i="16"/>
  <c r="X165" i="16"/>
  <c r="W165" i="16"/>
  <c r="V165" i="16"/>
  <c r="Q165" i="16"/>
  <c r="U165" i="16"/>
  <c r="S165" i="16"/>
  <c r="R165" i="16"/>
  <c r="T165" i="16"/>
  <c r="H159" i="16"/>
  <c r="BE149" i="1" l="1"/>
  <c r="BF149" i="1" s="1"/>
  <c r="K136" i="13"/>
  <c r="N159" i="16"/>
  <c r="BA147" i="1"/>
  <c r="BT147" i="1" s="1"/>
  <c r="BB149" i="1"/>
  <c r="BA148" i="1"/>
  <c r="BT148" i="1" s="1"/>
  <c r="BA151" i="1"/>
  <c r="BT151" i="1" s="1"/>
  <c r="BA152" i="1"/>
  <c r="BT152" i="1" s="1"/>
  <c r="BA150" i="1"/>
  <c r="BT150" i="1" s="1"/>
  <c r="Y162" i="16"/>
  <c r="BA146" i="1"/>
  <c r="BT146" i="1" s="1"/>
  <c r="BA143" i="1"/>
  <c r="BT143" i="1" s="1"/>
  <c r="BA145" i="1"/>
  <c r="BT145" i="1" s="1"/>
  <c r="BA144" i="1"/>
  <c r="BT144" i="1" s="1"/>
  <c r="AM142" i="1"/>
  <c r="AN142" i="1" s="1"/>
  <c r="AY169" i="13"/>
  <c r="Y169" i="16"/>
  <c r="Y165" i="16"/>
  <c r="Y168" i="16"/>
  <c r="Y164" i="16"/>
  <c r="Y160" i="16"/>
  <c r="AD217" i="13"/>
  <c r="AD219" i="13" s="1"/>
  <c r="AD220" i="13" s="1"/>
  <c r="Y167" i="16"/>
  <c r="Y163" i="16"/>
  <c r="Y161" i="16"/>
  <c r="AF217" i="13"/>
  <c r="AF219" i="13" s="1"/>
  <c r="AF220" i="13" s="1"/>
  <c r="AT217" i="13"/>
  <c r="AT219" i="13" s="1"/>
  <c r="AT220" i="13" s="1"/>
  <c r="AO217" i="13"/>
  <c r="AO219" i="13" s="1"/>
  <c r="AO220" i="13" s="1"/>
  <c r="AE81" i="16"/>
  <c r="AE238" i="16" s="1"/>
  <c r="AE240" i="16" s="1"/>
  <c r="AE242" i="16" s="1"/>
  <c r="AC217" i="13"/>
  <c r="AC219" i="13" s="1"/>
  <c r="AC220" i="13" s="1"/>
  <c r="AI217" i="13"/>
  <c r="AI219" i="13" s="1"/>
  <c r="AI220" i="13" s="1"/>
  <c r="AB217" i="13"/>
  <c r="AB219" i="13" s="1"/>
  <c r="AB220" i="13" s="1"/>
  <c r="AN217" i="13"/>
  <c r="AN219" i="13" s="1"/>
  <c r="AN220" i="13" s="1"/>
  <c r="AS217" i="13"/>
  <c r="AS219" i="13" s="1"/>
  <c r="AS220" i="13" s="1"/>
  <c r="AR217" i="13"/>
  <c r="AR219" i="13" s="1"/>
  <c r="AR220" i="13" s="1"/>
  <c r="AL217" i="13"/>
  <c r="AL219" i="13" s="1"/>
  <c r="AL220" i="13" s="1"/>
  <c r="AQ217" i="13"/>
  <c r="AQ219" i="13" s="1"/>
  <c r="AQ220" i="13" s="1"/>
  <c r="AH217" i="13"/>
  <c r="AH219" i="13" s="1"/>
  <c r="AH220" i="13" s="1"/>
  <c r="AV217" i="13"/>
  <c r="AV219" i="13" s="1"/>
  <c r="AV220" i="13" s="1"/>
  <c r="AP217" i="13"/>
  <c r="AP219" i="13" s="1"/>
  <c r="AP220" i="13" s="1"/>
  <c r="AA217" i="13"/>
  <c r="AA219" i="13" s="1"/>
  <c r="AA220" i="13" s="1"/>
  <c r="AG217" i="13"/>
  <c r="AG219" i="13" s="1"/>
  <c r="AG220" i="13" s="1"/>
  <c r="AJ217" i="13"/>
  <c r="AJ219" i="13" s="1"/>
  <c r="AJ220" i="13" s="1"/>
  <c r="AE217" i="13"/>
  <c r="AE219" i="13" s="1"/>
  <c r="AE220" i="13" s="1"/>
  <c r="Z217" i="13"/>
  <c r="Z219" i="13" s="1"/>
  <c r="Z220" i="13" s="1"/>
  <c r="AM217" i="13"/>
  <c r="AM219" i="13" s="1"/>
  <c r="AM220" i="13" s="1"/>
  <c r="AU217" i="13"/>
  <c r="AU219" i="13" s="1"/>
  <c r="AU220" i="13" s="1"/>
  <c r="AK217" i="13"/>
  <c r="AK219" i="13" s="1"/>
  <c r="AK220" i="13" s="1"/>
  <c r="O159" i="16"/>
  <c r="O81" i="16" s="1"/>
  <c r="H81" i="16"/>
  <c r="P159" i="16"/>
  <c r="P81" i="16" s="1"/>
  <c r="P238" i="16" s="1"/>
  <c r="P240" i="16" s="1"/>
  <c r="P242" i="16" s="1"/>
  <c r="P29" i="16" s="1"/>
  <c r="X217" i="13"/>
  <c r="X219" i="13" s="1"/>
  <c r="X220" i="13" s="1"/>
  <c r="Y217" i="13"/>
  <c r="Y219" i="13" s="1"/>
  <c r="Y220" i="13" s="1"/>
  <c r="W217" i="13"/>
  <c r="W219" i="13" s="1"/>
  <c r="W220" i="13" s="1"/>
  <c r="AS240" i="16"/>
  <c r="AS242" i="16" s="1"/>
  <c r="AH240" i="16"/>
  <c r="AH242" i="16" s="1"/>
  <c r="AF240" i="16"/>
  <c r="AF242" i="16" s="1"/>
  <c r="AM240" i="16"/>
  <c r="AM242" i="16" s="1"/>
  <c r="BA240" i="16"/>
  <c r="BA242" i="16" s="1"/>
  <c r="R159" i="16"/>
  <c r="R81" i="16" s="1"/>
  <c r="R238" i="16" s="1"/>
  <c r="BI240" i="16"/>
  <c r="BI242" i="16" s="1"/>
  <c r="AC240" i="16"/>
  <c r="AC242" i="16" s="1"/>
  <c r="AN240" i="16"/>
  <c r="AN242" i="16" s="1"/>
  <c r="AP240" i="16"/>
  <c r="AP242" i="16" s="1"/>
  <c r="AY240" i="16"/>
  <c r="AY242" i="16" s="1"/>
  <c r="AX240" i="16"/>
  <c r="AX242" i="16" s="1"/>
  <c r="AV240" i="16"/>
  <c r="AV242" i="16" s="1"/>
  <c r="T159" i="16"/>
  <c r="T81" i="16" s="1"/>
  <c r="T238" i="16" s="1"/>
  <c r="V159" i="16"/>
  <c r="V81" i="16" s="1"/>
  <c r="V238" i="16" s="1"/>
  <c r="AG240" i="16"/>
  <c r="AG242" i="16" s="1"/>
  <c r="AL240" i="16"/>
  <c r="AL242" i="16" s="1"/>
  <c r="AQ240" i="16"/>
  <c r="AQ242" i="16" s="1"/>
  <c r="AB240" i="16"/>
  <c r="AB242" i="16" s="1"/>
  <c r="Q159" i="16"/>
  <c r="W159" i="16"/>
  <c r="W81" i="16" s="1"/>
  <c r="W238" i="16" s="1"/>
  <c r="AU240" i="16"/>
  <c r="AU242" i="16" s="1"/>
  <c r="BD240" i="16"/>
  <c r="BD242" i="16" s="1"/>
  <c r="AI240" i="16"/>
  <c r="AI242" i="16" s="1"/>
  <c r="AJ240" i="16"/>
  <c r="AJ242" i="16" s="1"/>
  <c r="U159" i="16"/>
  <c r="U81" i="16" s="1"/>
  <c r="U238" i="16" s="1"/>
  <c r="S159" i="16"/>
  <c r="S81" i="16" s="1"/>
  <c r="S238" i="16" s="1"/>
  <c r="BH240" i="16"/>
  <c r="BH242" i="16" s="1"/>
  <c r="BC240" i="16"/>
  <c r="BC242" i="16" s="1"/>
  <c r="BJ240" i="16"/>
  <c r="BJ242" i="16" s="1"/>
  <c r="BF240" i="16"/>
  <c r="BF242" i="16" s="1"/>
  <c r="AT240" i="16"/>
  <c r="AT242" i="16" s="1"/>
  <c r="AZ240" i="16"/>
  <c r="AZ242" i="16" s="1"/>
  <c r="AR240" i="16"/>
  <c r="AR242" i="16" s="1"/>
  <c r="AD240" i="16"/>
  <c r="AD242" i="16" s="1"/>
  <c r="X159" i="16"/>
  <c r="X81" i="16" s="1"/>
  <c r="X238" i="16" s="1"/>
  <c r="BG240" i="16"/>
  <c r="BG242" i="16" s="1"/>
  <c r="AW240" i="16"/>
  <c r="AW242" i="16" s="1"/>
  <c r="BE240" i="16"/>
  <c r="BE242" i="16" s="1"/>
  <c r="BB240" i="16"/>
  <c r="BB242" i="16" s="1"/>
  <c r="O238" i="16" l="1"/>
  <c r="O240" i="16" s="1"/>
  <c r="O242" i="16" s="1"/>
  <c r="O29" i="16" s="1"/>
  <c r="BE145" i="1"/>
  <c r="BF145" i="1" s="1"/>
  <c r="BE143" i="1"/>
  <c r="BF143" i="1" s="1"/>
  <c r="BE147" i="1"/>
  <c r="BF147" i="1" s="1"/>
  <c r="BE146" i="1"/>
  <c r="BF146" i="1" s="1"/>
  <c r="BE150" i="1"/>
  <c r="BF150" i="1" s="1"/>
  <c r="BE152" i="1"/>
  <c r="BF152" i="1" s="1"/>
  <c r="I166" i="16"/>
  <c r="J166" i="16"/>
  <c r="BE151" i="1"/>
  <c r="BF151" i="1" s="1"/>
  <c r="I143" i="13"/>
  <c r="BE144" i="1"/>
  <c r="BF144" i="1" s="1"/>
  <c r="BE148" i="1"/>
  <c r="BF148" i="1" s="1"/>
  <c r="N81" i="16"/>
  <c r="BB147" i="1"/>
  <c r="BB148" i="1"/>
  <c r="BB151" i="1"/>
  <c r="BB152" i="1"/>
  <c r="BB150" i="1"/>
  <c r="BB143" i="1"/>
  <c r="BA142" i="1"/>
  <c r="BT142" i="1" s="1"/>
  <c r="BB144" i="1"/>
  <c r="BB145" i="1"/>
  <c r="BB146" i="1"/>
  <c r="AM64" i="1"/>
  <c r="AN64" i="1" s="1"/>
  <c r="AZ169" i="13"/>
  <c r="BA169" i="13" s="1"/>
  <c r="Y159" i="16"/>
  <c r="AA240" i="16"/>
  <c r="AA242" i="16" s="1"/>
  <c r="K58" i="13"/>
  <c r="H238" i="16"/>
  <c r="Q81" i="16"/>
  <c r="X240" i="16"/>
  <c r="X242" i="16" s="1"/>
  <c r="X29" i="16" s="1"/>
  <c r="T240" i="16"/>
  <c r="T242" i="16" s="1"/>
  <c r="T29" i="16" s="1"/>
  <c r="S240" i="16"/>
  <c r="S242" i="16" s="1"/>
  <c r="S29" i="16" s="1"/>
  <c r="U240" i="16"/>
  <c r="U242" i="16" s="1"/>
  <c r="U29" i="16" s="1"/>
  <c r="W240" i="16"/>
  <c r="W242" i="16" s="1"/>
  <c r="W29" i="16" s="1"/>
  <c r="V240" i="16"/>
  <c r="V242" i="16" s="1"/>
  <c r="V29" i="16" s="1"/>
  <c r="R240" i="16"/>
  <c r="R242" i="16" s="1"/>
  <c r="R29" i="16" s="1"/>
  <c r="Y81" i="16" l="1"/>
  <c r="Y238" i="16" s="1"/>
  <c r="Y240" i="16" s="1"/>
  <c r="Y242" i="16" s="1"/>
  <c r="Q238" i="16"/>
  <c r="I142" i="13"/>
  <c r="I145" i="13"/>
  <c r="I141" i="13"/>
  <c r="I168" i="16"/>
  <c r="J168" i="16"/>
  <c r="I144" i="13"/>
  <c r="I161" i="16"/>
  <c r="J161" i="16"/>
  <c r="I167" i="16"/>
  <c r="J167" i="16"/>
  <c r="F136" i="13"/>
  <c r="G136" i="13" s="1"/>
  <c r="I137" i="13"/>
  <c r="I138" i="13"/>
  <c r="F159" i="16"/>
  <c r="G159" i="16" s="1"/>
  <c r="J160" i="16"/>
  <c r="I160" i="16"/>
  <c r="AW143" i="13"/>
  <c r="AY143" i="13" s="1"/>
  <c r="AZ143" i="13" s="1"/>
  <c r="BA143" i="13" s="1"/>
  <c r="I163" i="16"/>
  <c r="J163" i="16"/>
  <c r="I169" i="16"/>
  <c r="J169" i="16"/>
  <c r="I140" i="13"/>
  <c r="J162" i="16"/>
  <c r="I162" i="16"/>
  <c r="I146" i="13"/>
  <c r="I139" i="13"/>
  <c r="J165" i="16"/>
  <c r="I165" i="16"/>
  <c r="I164" i="16"/>
  <c r="J164" i="16"/>
  <c r="N238" i="16"/>
  <c r="H240" i="16"/>
  <c r="H244" i="16"/>
  <c r="BE142" i="1"/>
  <c r="BB142" i="1"/>
  <c r="BA64" i="1"/>
  <c r="BT64" i="1" s="1"/>
  <c r="AM221" i="1"/>
  <c r="Q240" i="16" l="1"/>
  <c r="Q242" i="16" s="1"/>
  <c r="Q29" i="16" s="1"/>
  <c r="AW145" i="13"/>
  <c r="AY145" i="13" s="1"/>
  <c r="AZ145" i="13" s="1"/>
  <c r="BA145" i="13" s="1"/>
  <c r="AW146" i="13"/>
  <c r="AY146" i="13" s="1"/>
  <c r="AZ146" i="13" s="1"/>
  <c r="BA146" i="13" s="1"/>
  <c r="V136" i="13"/>
  <c r="V58" i="13" s="1"/>
  <c r="V215" i="13" s="1"/>
  <c r="V217" i="13" s="1"/>
  <c r="V219" i="13" s="1"/>
  <c r="AW141" i="13"/>
  <c r="AY141" i="13" s="1"/>
  <c r="AZ141" i="13" s="1"/>
  <c r="BA141" i="13" s="1"/>
  <c r="Q136" i="13"/>
  <c r="Q58" i="13" s="1"/>
  <c r="Q215" i="13" s="1"/>
  <c r="Q217" i="13" s="1"/>
  <c r="Q219" i="13" s="1"/>
  <c r="U136" i="13"/>
  <c r="U58" i="13" s="1"/>
  <c r="U215" i="13" s="1"/>
  <c r="U217" i="13" s="1"/>
  <c r="U219" i="13" s="1"/>
  <c r="AW137" i="13"/>
  <c r="M136" i="13"/>
  <c r="M58" i="13" s="1"/>
  <c r="M215" i="13" s="1"/>
  <c r="M217" i="13" s="1"/>
  <c r="M219" i="13" s="1"/>
  <c r="O136" i="13"/>
  <c r="O58" i="13" s="1"/>
  <c r="O215" i="13" s="1"/>
  <c r="O217" i="13" s="1"/>
  <c r="O219" i="13" s="1"/>
  <c r="S136" i="13"/>
  <c r="S58" i="13" s="1"/>
  <c r="S215" i="13" s="1"/>
  <c r="S217" i="13" s="1"/>
  <c r="S219" i="13" s="1"/>
  <c r="J136" i="13"/>
  <c r="I136" i="13"/>
  <c r="F58" i="13"/>
  <c r="G58" i="13" s="1"/>
  <c r="AW139" i="13"/>
  <c r="AY139" i="13" s="1"/>
  <c r="AZ139" i="13" s="1"/>
  <c r="BA139" i="13" s="1"/>
  <c r="T136" i="13"/>
  <c r="T58" i="13" s="1"/>
  <c r="T215" i="13" s="1"/>
  <c r="T217" i="13" s="1"/>
  <c r="T219" i="13" s="1"/>
  <c r="R136" i="13"/>
  <c r="R58" i="13" s="1"/>
  <c r="R215" i="13" s="1"/>
  <c r="R217" i="13" s="1"/>
  <c r="R219" i="13" s="1"/>
  <c r="F81" i="16"/>
  <c r="G81" i="16" s="1"/>
  <c r="I159" i="16"/>
  <c r="J159" i="16"/>
  <c r="AW138" i="13"/>
  <c r="AY138" i="13" s="1"/>
  <c r="AZ138" i="13" s="1"/>
  <c r="BA138" i="13" s="1"/>
  <c r="P136" i="13"/>
  <c r="P58" i="13" s="1"/>
  <c r="P215" i="13" s="1"/>
  <c r="P217" i="13" s="1"/>
  <c r="P219" i="13" s="1"/>
  <c r="AW142" i="13"/>
  <c r="AY142" i="13" s="1"/>
  <c r="AZ142" i="13" s="1"/>
  <c r="BA142" i="13" s="1"/>
  <c r="AW144" i="13"/>
  <c r="AY144" i="13" s="1"/>
  <c r="AZ144" i="13" s="1"/>
  <c r="BA144" i="13" s="1"/>
  <c r="AW140" i="13"/>
  <c r="AY140" i="13" s="1"/>
  <c r="AZ140" i="13" s="1"/>
  <c r="BA140" i="13" s="1"/>
  <c r="N136" i="13"/>
  <c r="N58" i="13" s="1"/>
  <c r="N215" i="13" s="1"/>
  <c r="N217" i="13" s="1"/>
  <c r="N219" i="13" s="1"/>
  <c r="H242" i="16"/>
  <c r="H29" i="16" s="1"/>
  <c r="N240" i="16"/>
  <c r="BF142" i="1"/>
  <c r="BE64" i="1"/>
  <c r="BE221" i="1" s="1"/>
  <c r="BE223" i="1" s="1"/>
  <c r="BE225" i="1" s="1"/>
  <c r="AM223" i="1"/>
  <c r="AN221" i="1"/>
  <c r="BB64" i="1"/>
  <c r="BA221" i="1"/>
  <c r="BT221" i="1" s="1"/>
  <c r="I29" i="16" l="1"/>
  <c r="AW136" i="13"/>
  <c r="AY137" i="13"/>
  <c r="AZ137" i="13" s="1"/>
  <c r="BA137" i="13" s="1"/>
  <c r="I58" i="13"/>
  <c r="I215" i="13" s="1"/>
  <c r="I217" i="13" s="1"/>
  <c r="I219" i="13" s="1"/>
  <c r="F215" i="13"/>
  <c r="F217" i="13" s="1"/>
  <c r="F219" i="13" s="1"/>
  <c r="J58" i="13"/>
  <c r="F238" i="16"/>
  <c r="I81" i="16"/>
  <c r="J81" i="16"/>
  <c r="J238" i="16" s="1"/>
  <c r="J240" i="16" s="1"/>
  <c r="J242" i="16" s="1"/>
  <c r="K219" i="13"/>
  <c r="H221" i="13"/>
  <c r="N242" i="16"/>
  <c r="BF64" i="1"/>
  <c r="AM225" i="1"/>
  <c r="AN223" i="1"/>
  <c r="BC221" i="1"/>
  <c r="BB221" i="1"/>
  <c r="BA223" i="1"/>
  <c r="BC153" i="1"/>
  <c r="BC164" i="1"/>
  <c r="BC131" i="1"/>
  <c r="BC31" i="1"/>
  <c r="BC76" i="1"/>
  <c r="BC53" i="1"/>
  <c r="BC87" i="1"/>
  <c r="BC20" i="1"/>
  <c r="BC109" i="1"/>
  <c r="BC120" i="1"/>
  <c r="BC187" i="1"/>
  <c r="BC176" i="1"/>
  <c r="BC198" i="1"/>
  <c r="BC65" i="1"/>
  <c r="BC209" i="1"/>
  <c r="BC98" i="1"/>
  <c r="BC42" i="1"/>
  <c r="BC19" i="1"/>
  <c r="BC175" i="1"/>
  <c r="BC142" i="1"/>
  <c r="BC64" i="1"/>
  <c r="BF221" i="1"/>
  <c r="BB223" i="1" l="1"/>
  <c r="BT223" i="1"/>
  <c r="V220" i="13"/>
  <c r="F221" i="13"/>
  <c r="I220" i="13"/>
  <c r="J219" i="13"/>
  <c r="H220" i="13"/>
  <c r="F240" i="16"/>
  <c r="I238" i="16"/>
  <c r="N220" i="13"/>
  <c r="AY136" i="13"/>
  <c r="AZ136" i="13" s="1"/>
  <c r="BA136" i="13" s="1"/>
  <c r="AW58" i="13"/>
  <c r="Q220" i="13"/>
  <c r="P220" i="13"/>
  <c r="S220" i="13"/>
  <c r="O220" i="13"/>
  <c r="M220" i="13"/>
  <c r="T220" i="13"/>
  <c r="U220" i="13"/>
  <c r="R220" i="13"/>
  <c r="AM227" i="1"/>
  <c r="AN225" i="1"/>
  <c r="BA225" i="1"/>
  <c r="BT225" i="1" s="1"/>
  <c r="BF223" i="1"/>
  <c r="AW215" i="13" l="1"/>
  <c r="AW217" i="13" s="1"/>
  <c r="AW219" i="13" s="1"/>
  <c r="AW220" i="13" s="1"/>
  <c r="AY58" i="13"/>
  <c r="F242" i="16"/>
  <c r="I240" i="16"/>
  <c r="BB225" i="1"/>
  <c r="F244" i="16" l="1"/>
  <c r="I242" i="16"/>
  <c r="AZ58" i="13"/>
  <c r="BA58" i="13" s="1"/>
  <c r="AY215" i="13"/>
  <c r="AY217" i="13" s="1"/>
  <c r="AY219" i="13" s="1"/>
  <c r="AN227" i="1"/>
  <c r="BF225" i="1"/>
  <c r="H27" i="16"/>
  <c r="I27" i="16" s="1"/>
  <c r="I18" i="16"/>
  <c r="G19" i="16"/>
  <c r="G17" i="16"/>
  <c r="G18" i="16"/>
  <c r="I17" i="16"/>
  <c r="AY220" i="13" l="1"/>
  <c r="AZ219" i="13"/>
  <c r="BA219" i="13" s="1"/>
  <c r="G27" i="16"/>
  <c r="G20" i="16"/>
  <c r="G16" i="16" s="1"/>
  <c r="F27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tc={DE19CC98-A6DA-45B1-BB5F-C40FF955805F}</author>
    <author>tc={00559C00-9BB7-4430-9392-8D1AE2B4C4B6}</author>
    <author>tc={80F7076C-A217-4992-BAF2-DAD259733DEE}</author>
  </authors>
  <commentList>
    <comment ref="AM10" authorId="0" shapeId="0" xr:uid="{DE19CC98-A6DA-45B1-BB5F-C40FF955805F}">
      <text>
        <t>[Threaded comment]
Your version of Excel allows you to read this threaded comment; however, any edits to it will get removed if the file is opened in a newer version of Excel. Learn more: https://go.microsoft.com/fwlink/?linkid=870924
Comment:
    Nbr. of months</t>
      </text>
    </comment>
    <comment ref="AN10" authorId="1" shapeId="0" xr:uid="{00559C00-9BB7-4430-9392-8D1AE2B4C4B6}">
      <text>
        <t>[Threaded comment]
Your version of Excel allows you to read this threaded comment; however, any edits to it will get removed if the file is opened in a newer version of Excel. Learn more: https://go.microsoft.com/fwlink/?linkid=870924
Comment:
    Nbr. of months</t>
      </text>
    </comment>
    <comment ref="AN227" authorId="2" shapeId="0" xr:uid="{80F7076C-A217-4992-BAF2-DAD259733DEE}">
      <text>
        <t>[Threaded comment]
Your version of Excel allows you to read this threaded comment; however, any edits to it will get removed if the file is opened in a newer version of Excel. Learn more: https://go.microsoft.com/fwlink/?linkid=870924
Comment:
    Variance meant Budget in tab REPORT has not been updated yet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tc={D2D6A15F-7F6F-47DF-A105-6DD0F849F862}</author>
  </authors>
  <commentList>
    <comment ref="O15" authorId="0" shapeId="0" xr:uid="{D2D6A15F-7F6F-47DF-A105-6DD0F849F862}">
      <text>
        <t>[Threaded comment]
Your version of Excel allows you to read this threaded comment; however, any edits to it will get removed if the file is opened in a newer version of Excel. Learn more: https://go.microsoft.com/fwlink/?linkid=870924
Comment:
    Budget allocation to each partner. Update the amount if necessary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526A90-9ECE-4488-9DF5-D7385E271FFD}" keepAlive="1" name="Query - PARAM - Activities" description="Connection to the 'PARAM - Activities' query in the workbook." type="5" refreshedVersion="8" background="1" saveData="1">
    <dbPr connection="Provider=Microsoft.Mashup.OleDb.1;Data Source=$Workbook$;Location=&quot;PARAM - Activities&quot;;Extended Properties=&quot;&quot;" command="SELECT * FROM [PARAM - Activities]"/>
  </connection>
  <connection id="2" xr16:uid="{6CC37AF6-E746-4795-8DB7-2172AE369968}" keepAlive="1" name="Query - PARAM - Contracts" description="Connection to the 'PARAM - Contracts' query in the workbook." type="5" refreshedVersion="0" background="1" saveData="1">
    <dbPr connection="Provider=Microsoft.Mashup.OleDb.1;Data Source=$Workbook$;Location=&quot;PARAM - Contracts&quot;;Extended Properties=&quot;&quot;" command="SELECT * FROM [PARAM - Contracts]"/>
  </connection>
  <connection id="3" xr16:uid="{A4205C3E-E666-4B7C-9BCF-F1A536FAF090}" keepAlive="1" name="Query - PARAM - Projects" description="Connection to the 'PARAM - Projects' query in the workbook." type="5" refreshedVersion="8" background="1" saveData="1">
    <dbPr connection="Provider=Microsoft.Mashup.OleDb.1;Data Source=$Workbook$;Location=&quot;PARAM - Projects&quot;;Extended Properties=&quot;&quot;" command="SELECT * FROM [PARAM - Projects]"/>
  </connection>
  <connection id="4" xr16:uid="{7B6882C7-00D1-4166-BCAA-C2871CE4CFDD}" keepAlive="1" name="Query - Partner Contract" description="Connection to the 'Partner Contract' query in the workbook." type="5" refreshedVersion="8" background="1" saveData="1">
    <dbPr connection="Provider=Microsoft.Mashup.OleDb.1;Data Source=$Workbook$;Location=&quot;Partner Contract&quot;;Extended Properties=&quot;&quot;" command="SELECT * FROM [Partner Contract]"/>
  </connection>
</connections>
</file>

<file path=xl/sharedStrings.xml><?xml version="1.0" encoding="utf-8"?>
<sst xmlns="http://schemas.openxmlformats.org/spreadsheetml/2006/main" count="5422" uniqueCount="1666">
  <si>
    <t>PARTNER BUDGET</t>
  </si>
  <si>
    <t>YTD Actuals</t>
  </si>
  <si>
    <t>Remaining Bal</t>
  </si>
  <si>
    <t>Revised budget for the remaining period</t>
  </si>
  <si>
    <t>Variance</t>
  </si>
  <si>
    <t>Project Name:</t>
  </si>
  <si>
    <t>Budget currency:</t>
  </si>
  <si>
    <t>CHF</t>
  </si>
  <si>
    <t>USD</t>
  </si>
  <si>
    <t xml:space="preserve">Partner Organisation Name: </t>
  </si>
  <si>
    <t>START date:</t>
  </si>
  <si>
    <t>Project Coordinator:</t>
  </si>
  <si>
    <t>END date:</t>
  </si>
  <si>
    <t>Finance Focal Point:</t>
  </si>
  <si>
    <t>Updated END date</t>
  </si>
  <si>
    <t>Project Code</t>
  </si>
  <si>
    <t>Project Phase:</t>
  </si>
  <si>
    <t xml:space="preserve">Project Activity: </t>
  </si>
  <si>
    <t>Budget version:</t>
  </si>
  <si>
    <t>GSF Online</t>
  </si>
  <si>
    <r>
      <t xml:space="preserve">Budget allocation to partners </t>
    </r>
    <r>
      <rPr>
        <sz val="10"/>
        <color rgb="FF0070C0"/>
        <rFont val="Verdana"/>
        <family val="2"/>
      </rPr>
      <t>(please select/enter partner and co/sub-partner name in row 16))</t>
    </r>
  </si>
  <si>
    <t>Budget line</t>
  </si>
  <si>
    <t>Partner names</t>
  </si>
  <si>
    <t>Description of the expenditure</t>
  </si>
  <si>
    <t>Unit 1 
name</t>
  </si>
  <si>
    <t>Unit 1 quantity</t>
  </si>
  <si>
    <t>Unit 2 
name</t>
  </si>
  <si>
    <t>Unit 2 quantity</t>
  </si>
  <si>
    <r>
      <t xml:space="preserve">Unit cost
</t>
    </r>
    <r>
      <rPr>
        <sz val="10"/>
        <rFont val="Verdana"/>
        <family val="2"/>
      </rPr>
      <t>(payment currency)</t>
    </r>
  </si>
  <si>
    <t>Payment currency</t>
  </si>
  <si>
    <t>Total cost
(payment currency)</t>
  </si>
  <si>
    <t>Exchange rate vs budget currency</t>
  </si>
  <si>
    <t>Total cost in budget currency</t>
  </si>
  <si>
    <t xml:space="preserve">Total cost for info in </t>
  </si>
  <si>
    <t>% vs. direct cost</t>
  </si>
  <si>
    <t>(For Global consolidation)</t>
  </si>
  <si>
    <t>xx</t>
  </si>
  <si>
    <t>TBD</t>
  </si>
  <si>
    <t>Co/sub-partner 1</t>
  </si>
  <si>
    <t>Co/sub-partner 2</t>
  </si>
  <si>
    <t>Co/sub-partner 3</t>
  </si>
  <si>
    <t>Co/sub-partner 4</t>
  </si>
  <si>
    <t>Co/sub-partner 5</t>
  </si>
  <si>
    <t>Co/sub-partner 6</t>
  </si>
  <si>
    <t>Co/sub-partner 7</t>
  </si>
  <si>
    <t>Co/sub-partner 8</t>
  </si>
  <si>
    <t>Co/sub-partner 9</t>
  </si>
  <si>
    <t>Check</t>
  </si>
  <si>
    <t>Budget notes</t>
  </si>
  <si>
    <t>YTD Actuals
(must be fixed at reporting date)</t>
  </si>
  <si>
    <t>Total cost in budget currency (for remaining period)</t>
  </si>
  <si>
    <t>REVISED BUDGET
(entire phase/project)</t>
  </si>
  <si>
    <t>Variance
(+)increase/
(-)decrease</t>
  </si>
  <si>
    <t>Revised budget notes</t>
  </si>
  <si>
    <t>X</t>
  </si>
  <si>
    <t>A</t>
  </si>
  <si>
    <t>PERSONNEL COSTS</t>
  </si>
  <si>
    <t>BLDescriptions</t>
  </si>
  <si>
    <t>A1</t>
  </si>
  <si>
    <t>A1. Contribution to salaries of the permanent team</t>
  </si>
  <si>
    <t>x</t>
  </si>
  <si>
    <t>A2</t>
  </si>
  <si>
    <t>A2. Salaries of project coordination team</t>
  </si>
  <si>
    <t>A3</t>
  </si>
  <si>
    <t>A3. Salaries of team following survivors in project sites</t>
  </si>
  <si>
    <t>A4</t>
  </si>
  <si>
    <t>A4. Consultants and other staff costs</t>
  </si>
  <si>
    <t>B</t>
  </si>
  <si>
    <t>PROJECT ACTIVITIES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</si>
  <si>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</si>
  <si>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</si>
  <si>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</si>
  <si>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</si>
  <si>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</si>
  <si>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</si>
  <si>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</si>
  <si>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</si>
  <si>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</si>
  <si>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</si>
  <si>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C</t>
  </si>
  <si>
    <t>PARTNER SUPPORT COSTS</t>
  </si>
  <si>
    <t>Office running costs, equipment for teams and central office…</t>
  </si>
  <si>
    <t>C1</t>
  </si>
  <si>
    <t>C2</t>
  </si>
  <si>
    <t>C3</t>
  </si>
  <si>
    <t>C4</t>
  </si>
  <si>
    <t>TOTAL DIRECT COSTS:</t>
  </si>
  <si>
    <t>Z</t>
  </si>
  <si>
    <t>Z1</t>
  </si>
  <si>
    <t>TOTAL BUDGET:</t>
  </si>
  <si>
    <t>FINANCIAL REPORT</t>
  </si>
  <si>
    <t>DETAILS - EXPENSES PER MONTH</t>
  </si>
  <si>
    <t>Reporting currency:</t>
  </si>
  <si>
    <t>Reporting period:</t>
  </si>
  <si>
    <t>From</t>
  </si>
  <si>
    <t>To</t>
  </si>
  <si>
    <t>PART 1: INCOME</t>
  </si>
  <si>
    <t>Payment Schedule</t>
  </si>
  <si>
    <t>Approx. Date</t>
  </si>
  <si>
    <t>Descriptions</t>
  </si>
  <si>
    <t>Budget</t>
  </si>
  <si>
    <t>%</t>
  </si>
  <si>
    <t>Actual
Funds received</t>
  </si>
  <si>
    <t>Burn rate</t>
  </si>
  <si>
    <t>Invoice date</t>
  </si>
  <si>
    <t>Recevied date</t>
  </si>
  <si>
    <t>Remarks/Notes</t>
  </si>
  <si>
    <t>TOTAL INCOME</t>
  </si>
  <si>
    <t>1st tranche</t>
  </si>
  <si>
    <t>2nd tranche</t>
  </si>
  <si>
    <t>3rd tranche</t>
  </si>
  <si>
    <t>4th tranche</t>
  </si>
  <si>
    <t>5th tranche</t>
  </si>
  <si>
    <t>6th tranche</t>
  </si>
  <si>
    <t>7th tranche</t>
  </si>
  <si>
    <t>8th tranche</t>
  </si>
  <si>
    <t>9th tranche</t>
  </si>
  <si>
    <t>10th tranche</t>
  </si>
  <si>
    <r>
      <t>FUNDS BALANCE</t>
    </r>
    <r>
      <rPr>
        <b/>
        <i/>
        <sz val="10"/>
        <rFont val="Verdana"/>
        <family val="2"/>
      </rPr>
      <t xml:space="preserve"> (</t>
    </r>
    <r>
      <rPr>
        <i/>
        <sz val="10"/>
        <rFont val="Verdana"/>
        <family val="2"/>
      </rPr>
      <t>to be received)</t>
    </r>
  </si>
  <si>
    <t>CASH BALANCE</t>
  </si>
  <si>
    <t>PART 2: EXPENDITURE</t>
  </si>
  <si>
    <t>TOTAL EXPENSES REPORTED</t>
  </si>
  <si>
    <t>Actuals</t>
  </si>
  <si>
    <r>
      <t xml:space="preserve">Variance
</t>
    </r>
    <r>
      <rPr>
        <sz val="10"/>
        <rFont val="Verdana"/>
        <family val="2"/>
      </rPr>
      <t>B vs. A</t>
    </r>
  </si>
  <si>
    <t>Comments and Justifications</t>
  </si>
  <si>
    <t>Total vs. details</t>
  </si>
  <si>
    <t>Partner alloc</t>
  </si>
  <si>
    <t>verif</t>
  </si>
  <si>
    <t xml:space="preserve">TOTAL DIRECT COSTS  </t>
  </si>
  <si>
    <t xml:space="preserve">GRAND TOTAL  </t>
  </si>
  <si>
    <t xml:space="preserve">      DETAILED LIST OF EXPENSES</t>
  </si>
  <si>
    <t>Partner :</t>
  </si>
  <si>
    <t xml:space="preserve">Total expenses reported : </t>
  </si>
  <si>
    <t>Project :</t>
  </si>
  <si>
    <t>Please don't touch</t>
  </si>
  <si>
    <t>Reporting date</t>
  </si>
  <si>
    <r>
      <t>Date</t>
    </r>
    <r>
      <rPr>
        <i/>
        <sz val="10"/>
        <rFont val="Verdana"/>
        <family val="2"/>
      </rPr>
      <t xml:space="preserve">
(compulsory)</t>
    </r>
  </si>
  <si>
    <r>
      <t xml:space="preserve">Reference
(voucher nbr.)
</t>
    </r>
    <r>
      <rPr>
        <i/>
        <sz val="10"/>
        <rFont val="Verdana"/>
        <family val="2"/>
      </rPr>
      <t>(compulsory)</t>
    </r>
  </si>
  <si>
    <r>
      <t>Description of the expense</t>
    </r>
    <r>
      <rPr>
        <i/>
        <sz val="10"/>
        <rFont val="Verdana"/>
        <family val="2"/>
      </rPr>
      <t xml:space="preserve">
(compulsory)</t>
    </r>
  </si>
  <si>
    <t>Amount 
paid</t>
  </si>
  <si>
    <t>payment currency</t>
  </si>
  <si>
    <t>X-rate*</t>
  </si>
  <si>
    <t>Total cost</t>
  </si>
  <si>
    <t>Estimated</t>
  </si>
  <si>
    <t>Line code</t>
  </si>
  <si>
    <t>Year</t>
  </si>
  <si>
    <t>Month</t>
  </si>
  <si>
    <t>Comments/Notes</t>
  </si>
  <si>
    <t>Budget code</t>
  </si>
  <si>
    <t>Expenses
(by partner)</t>
  </si>
  <si>
    <t>(Select in drop-down list)</t>
  </si>
  <si>
    <t>FINANCIAL FORECAST</t>
  </si>
  <si>
    <t>PROJECTIONS - FOR FUTURE</t>
  </si>
  <si>
    <t>UPDATED FORECAST</t>
  </si>
  <si>
    <t>Project name:</t>
  </si>
  <si>
    <t>Partner name:</t>
  </si>
  <si>
    <t>Updated FORECAST 
for total project</t>
  </si>
  <si>
    <t>COMMENTS/EXPLANATIONS</t>
  </si>
  <si>
    <t>BUDGET</t>
  </si>
  <si>
    <t>TOTAL YTD</t>
  </si>
  <si>
    <t>Total 
project costs</t>
  </si>
  <si>
    <t>Variance vs budget
+over/-undersepnt</t>
  </si>
  <si>
    <t>Expenses</t>
  </si>
  <si>
    <t>Variance 
(B vs.A)</t>
  </si>
  <si>
    <t>Projections</t>
  </si>
  <si>
    <t>Amount</t>
  </si>
  <si>
    <t>spent</t>
  </si>
  <si>
    <t>Budget Version</t>
  </si>
  <si>
    <t>Project Phase</t>
  </si>
  <si>
    <t>Payment Schedule Version</t>
  </si>
  <si>
    <t>Initial Budget</t>
  </si>
  <si>
    <t>Master/Global</t>
  </si>
  <si>
    <t>Initial Payment Schedule</t>
  </si>
  <si>
    <t>Amendment 1</t>
  </si>
  <si>
    <t>Scoping IRM</t>
  </si>
  <si>
    <t>Revised Payment Schedule 1</t>
  </si>
  <si>
    <t>Amendment 2</t>
  </si>
  <si>
    <t>DIP Phase</t>
  </si>
  <si>
    <t>Revised Payment Schedule 2</t>
  </si>
  <si>
    <t>Amendment 3</t>
  </si>
  <si>
    <t>Phase 1</t>
  </si>
  <si>
    <t>Revised Payment Schedule 3</t>
  </si>
  <si>
    <t>Amendment 4</t>
  </si>
  <si>
    <t>Phase 2</t>
  </si>
  <si>
    <t>Revised Payment Schedule 4</t>
  </si>
  <si>
    <t>Amendment 5</t>
  </si>
  <si>
    <t>Phase 3</t>
  </si>
  <si>
    <t>Revised Payment Schedule 5</t>
  </si>
  <si>
    <t xml:space="preserve">PERSONNEL  </t>
  </si>
  <si>
    <t>Column1</t>
  </si>
  <si>
    <t>Personnel costs</t>
  </si>
  <si>
    <t>Contribution to management team salaries</t>
  </si>
  <si>
    <t>Salaries of project coordination team</t>
  </si>
  <si>
    <t>Salaries of team following survivors in project sites</t>
  </si>
  <si>
    <t>Consultants and other staff costs</t>
  </si>
  <si>
    <t>Implementation of individual IRM</t>
  </si>
  <si>
    <t>Financial IRM (money)</t>
  </si>
  <si>
    <t>Financial IRM (financial / vocational training)</t>
  </si>
  <si>
    <t>Medical IRM</t>
  </si>
  <si>
    <t>Psychological IRM</t>
  </si>
  <si>
    <t>Educational IRM</t>
  </si>
  <si>
    <t>Other forms of IRM</t>
  </si>
  <si>
    <t>Collective IRM</t>
  </si>
  <si>
    <t>Advocacy</t>
  </si>
  <si>
    <t>Monitoring &amp; Evaluation</t>
  </si>
  <si>
    <t>Capacity Building and Technical Support</t>
  </si>
  <si>
    <t xml:space="preserve">Data Management </t>
  </si>
  <si>
    <t>Project team training</t>
  </si>
  <si>
    <t>Other project activities</t>
  </si>
  <si>
    <t>Project Preparation</t>
  </si>
  <si>
    <t>Steering Committee/CCG</t>
  </si>
  <si>
    <t>Identification of survivors</t>
  </si>
  <si>
    <t>Design of individual IRM</t>
  </si>
  <si>
    <t>Communication</t>
  </si>
  <si>
    <t>Admin Costs for Project Sites</t>
  </si>
  <si>
    <t>Partner support costs</t>
  </si>
  <si>
    <t>Equipment to project team and central office</t>
  </si>
  <si>
    <t>Central office running costs</t>
  </si>
  <si>
    <t>Management fees</t>
  </si>
  <si>
    <t>PROJECTS</t>
  </si>
  <si>
    <t>Column3</t>
  </si>
  <si>
    <t>Column4</t>
  </si>
  <si>
    <t>Column5</t>
  </si>
  <si>
    <t>Column6</t>
  </si>
  <si>
    <t>Column7</t>
  </si>
  <si>
    <t>AXIS</t>
  </si>
  <si>
    <t>For country/ 
project-specific costs</t>
  </si>
  <si>
    <t>Column10</t>
  </si>
  <si>
    <t>Column11</t>
  </si>
  <si>
    <t>Column12</t>
  </si>
  <si>
    <t>Column13</t>
  </si>
  <si>
    <t xml:space="preserve">Codes NAV </t>
  </si>
  <si>
    <t>Column15</t>
  </si>
  <si>
    <t>Qlik output</t>
  </si>
  <si>
    <t>Column17</t>
  </si>
  <si>
    <t>Column18</t>
  </si>
  <si>
    <t>Column19</t>
  </si>
  <si>
    <t xml:space="preserve">Project </t>
  </si>
  <si>
    <t>Project name</t>
  </si>
  <si>
    <t>Region</t>
  </si>
  <si>
    <t>Strategy</t>
  </si>
  <si>
    <t>Geographie</t>
  </si>
  <si>
    <t>Project type</t>
  </si>
  <si>
    <t>*when project specific
(default)</t>
  </si>
  <si>
    <t>Delegated Budget Holder
(Regional/expert)</t>
  </si>
  <si>
    <t>Finance Business partner</t>
  </si>
  <si>
    <t>Head of Finance</t>
  </si>
  <si>
    <t>Country Lead</t>
  </si>
  <si>
    <t>Regional Coordinator</t>
  </si>
  <si>
    <t>Code Synergix</t>
  </si>
  <si>
    <t>Nom Synergix</t>
  </si>
  <si>
    <t>Project Synergix</t>
  </si>
  <si>
    <t>Region Synergix</t>
  </si>
  <si>
    <t>Country Synergix</t>
  </si>
  <si>
    <t>Active Project</t>
  </si>
  <si>
    <t>HQ00</t>
  </si>
  <si>
    <t>Global scope / Direction</t>
  </si>
  <si>
    <t>0-GLO</t>
  </si>
  <si>
    <t>_Executive Directorate</t>
  </si>
  <si>
    <t>HQ</t>
  </si>
  <si>
    <t>9A.CORE-MGT</t>
  </si>
  <si>
    <t>Maya</t>
  </si>
  <si>
    <t>Anne-Sophie</t>
  </si>
  <si>
    <t>Esther</t>
  </si>
  <si>
    <t>HQ00/GLO/HQ</t>
  </si>
  <si>
    <t>GLO</t>
  </si>
  <si>
    <t>HQ01</t>
  </si>
  <si>
    <t>Emergency Fund</t>
  </si>
  <si>
    <t>_Global Programmes</t>
  </si>
  <si>
    <t>XX</t>
  </si>
  <si>
    <t>*check activity*</t>
  </si>
  <si>
    <t>Clara</t>
  </si>
  <si>
    <t>Micael</t>
  </si>
  <si>
    <t>HQ01/GLO/XX</t>
  </si>
  <si>
    <t>HQ02</t>
  </si>
  <si>
    <t>GSF staff global workshops</t>
  </si>
  <si>
    <t>_Global Operations</t>
  </si>
  <si>
    <t>9B.CORE-OPS</t>
  </si>
  <si>
    <t>HQ02/GLO/HQ</t>
  </si>
  <si>
    <t>HQ03</t>
  </si>
  <si>
    <t>HQ03/GLO/HQ</t>
  </si>
  <si>
    <t>HQ04</t>
  </si>
  <si>
    <t>US Registration</t>
  </si>
  <si>
    <t>HQ04/GLO/HQ</t>
  </si>
  <si>
    <t>HQ10</t>
  </si>
  <si>
    <t>Global Operations</t>
  </si>
  <si>
    <t>HQ10/GLO/HQ</t>
  </si>
  <si>
    <t>HQ11</t>
  </si>
  <si>
    <t>Global Human Resources</t>
  </si>
  <si>
    <t>Alessia</t>
  </si>
  <si>
    <t>HQ11/GLO/HQ</t>
  </si>
  <si>
    <t>HQ12</t>
  </si>
  <si>
    <t>Global Risk</t>
  </si>
  <si>
    <t>Oifa</t>
  </si>
  <si>
    <t>HQ12/GLO/HQ</t>
  </si>
  <si>
    <t>HQ13</t>
  </si>
  <si>
    <t>Global Administration</t>
  </si>
  <si>
    <t>Natasha</t>
  </si>
  <si>
    <t>HQ13/GLO/HQ</t>
  </si>
  <si>
    <t>HQ14</t>
  </si>
  <si>
    <t>Core Finance</t>
  </si>
  <si>
    <t>HQ14/GLO/HQ</t>
  </si>
  <si>
    <t>HQ15</t>
  </si>
  <si>
    <t>Programme Finance</t>
  </si>
  <si>
    <t>8.TRANSPROG</t>
  </si>
  <si>
    <t>HQ15/GLO/HQ</t>
  </si>
  <si>
    <t>HQ16</t>
  </si>
  <si>
    <t>Global Communication</t>
  </si>
  <si>
    <t>Sarah-Eve</t>
  </si>
  <si>
    <t>HQ16/GLO/HQ</t>
  </si>
  <si>
    <t>HQ20</t>
  </si>
  <si>
    <t>Fundraising</t>
  </si>
  <si>
    <t>9C.CORE-FRS</t>
  </si>
  <si>
    <t>Jessica</t>
  </si>
  <si>
    <t>HQ20/GLO/HQ</t>
  </si>
  <si>
    <t>HQ30</t>
  </si>
  <si>
    <t xml:space="preserve">Global Programmes </t>
  </si>
  <si>
    <t>HQ30/GLO/HQ</t>
  </si>
  <si>
    <t>HQ35</t>
  </si>
  <si>
    <t>Programme Monitoring and Evaluation</t>
  </si>
  <si>
    <t>Anca</t>
  </si>
  <si>
    <t>Karine</t>
  </si>
  <si>
    <t>HQ35/GLO/HQ</t>
  </si>
  <si>
    <t>HQ40</t>
  </si>
  <si>
    <t>Global IRM</t>
  </si>
  <si>
    <t>1.IRM</t>
  </si>
  <si>
    <t>HQ40/GLO/HQ</t>
  </si>
  <si>
    <t>HQ45</t>
  </si>
  <si>
    <t>Education as form or Reparation</t>
  </si>
  <si>
    <t>HQ45/GLO/HQ</t>
  </si>
  <si>
    <t>HQ50</t>
  </si>
  <si>
    <t>Global IAP</t>
  </si>
  <si>
    <t>3.IAP</t>
  </si>
  <si>
    <t>Danae</t>
  </si>
  <si>
    <t>HQ50/GLO/HQ</t>
  </si>
  <si>
    <t>HQ60</t>
  </si>
  <si>
    <t>Global NATS</t>
  </si>
  <si>
    <t>Hugo</t>
  </si>
  <si>
    <t>HQ60/GLO/HQ</t>
  </si>
  <si>
    <t>HQ70</t>
  </si>
  <si>
    <t>Global HUB</t>
  </si>
  <si>
    <t>Delia</t>
  </si>
  <si>
    <t>Caroline</t>
  </si>
  <si>
    <t>Cristian</t>
  </si>
  <si>
    <t>HQ70/GLO/HQ</t>
  </si>
  <si>
    <t>HQ99</t>
  </si>
  <si>
    <t>Financial Result</t>
  </si>
  <si>
    <t>HQ99/GLO/HQ</t>
  </si>
  <si>
    <t>XX00</t>
  </si>
  <si>
    <t>Country TBC</t>
  </si>
  <si>
    <t>6-TBC</t>
  </si>
  <si>
    <t>TBC</t>
  </si>
  <si>
    <t>XX00/TBC/XX</t>
  </si>
  <si>
    <t>TBD/TBC/XX</t>
  </si>
  <si>
    <t>EV01</t>
  </si>
  <si>
    <t>Public Survivors Hearing AFRICA</t>
  </si>
  <si>
    <t>Event</t>
  </si>
  <si>
    <t>Naitore</t>
  </si>
  <si>
    <t>Blessing</t>
  </si>
  <si>
    <t>EV01/GLO/XX</t>
  </si>
  <si>
    <t>EV02</t>
  </si>
  <si>
    <t>UN General Assembly</t>
  </si>
  <si>
    <t>Najet</t>
  </si>
  <si>
    <t>EV02/GLO/XX</t>
  </si>
  <si>
    <t>EV03</t>
  </si>
  <si>
    <t>SEMA global retreat</t>
  </si>
  <si>
    <t>EV03/GLO/XX</t>
  </si>
  <si>
    <t>No</t>
  </si>
  <si>
    <t>EV05</t>
  </si>
  <si>
    <t>AFRICA IAP global &amp; regional events</t>
  </si>
  <si>
    <t>1-AFR</t>
  </si>
  <si>
    <t>IAP</t>
  </si>
  <si>
    <t>EV05/AFR/XX</t>
  </si>
  <si>
    <t>AFR</t>
  </si>
  <si>
    <t>EV06</t>
  </si>
  <si>
    <t>PSVI conference</t>
  </si>
  <si>
    <t>EV06/GLO/XX</t>
  </si>
  <si>
    <t>EV07</t>
  </si>
  <si>
    <t>Public Survivors Hearing ASIA</t>
  </si>
  <si>
    <t>3-ASI</t>
  </si>
  <si>
    <t>Laetitia</t>
  </si>
  <si>
    <t>Hang</t>
  </si>
  <si>
    <t>EV07/ASI/XX</t>
  </si>
  <si>
    <t>ASI</t>
  </si>
  <si>
    <t>EV08</t>
  </si>
  <si>
    <t>ASIA IAP global &amp; regional events</t>
  </si>
  <si>
    <t>EV08/ASI/XX</t>
  </si>
  <si>
    <t>EV09</t>
  </si>
  <si>
    <t>AMERICAS IAP global &amp; regional events</t>
  </si>
  <si>
    <t>4-AME</t>
  </si>
  <si>
    <t>EV09/AME/XX</t>
  </si>
  <si>
    <t>AME</t>
  </si>
  <si>
    <t>EV10</t>
  </si>
  <si>
    <t>Lessons-learnt &amp; project exchange AFRICA</t>
  </si>
  <si>
    <t>EV10/AFR/XX</t>
  </si>
  <si>
    <t>EV11</t>
  </si>
  <si>
    <t>Lessons-learnt &amp; project exchange ASIA</t>
  </si>
  <si>
    <t>EV11/ASI/XX</t>
  </si>
  <si>
    <t>EV12</t>
  </si>
  <si>
    <t xml:space="preserve">AMERICAS Community of Practice </t>
  </si>
  <si>
    <t>7.HUB</t>
  </si>
  <si>
    <t>EV12/AME/XX</t>
  </si>
  <si>
    <t>BA99</t>
  </si>
  <si>
    <t>Bosnia Herzegovina GRS</t>
  </si>
  <si>
    <t>5-EUR</t>
  </si>
  <si>
    <t>Bosnia Herzegovina</t>
  </si>
  <si>
    <t>BA</t>
  </si>
  <si>
    <t>GRS</t>
  </si>
  <si>
    <t>6.GRS</t>
  </si>
  <si>
    <t>BA99/EUR/BA</t>
  </si>
  <si>
    <t>EUR</t>
  </si>
  <si>
    <t>BD01</t>
  </si>
  <si>
    <t>BANGLADESH IRM liberation 1971</t>
  </si>
  <si>
    <t>Bangladesh</t>
  </si>
  <si>
    <t>BD</t>
  </si>
  <si>
    <t>IRM</t>
  </si>
  <si>
    <t>Pia</t>
  </si>
  <si>
    <t>BD01/ASI/BD</t>
  </si>
  <si>
    <t>BD88</t>
  </si>
  <si>
    <t>BANGLADESH NATS</t>
  </si>
  <si>
    <t>NATS</t>
  </si>
  <si>
    <t>4.NADV</t>
  </si>
  <si>
    <t>BD88/ASI/BD</t>
  </si>
  <si>
    <t>BD99</t>
  </si>
  <si>
    <t>Bangladesh GRS</t>
  </si>
  <si>
    <t>BD99/ASI/BD</t>
  </si>
  <si>
    <t>BI88</t>
  </si>
  <si>
    <t>BURUNDI NATS</t>
  </si>
  <si>
    <t>Burundi</t>
  </si>
  <si>
    <t>BI</t>
  </si>
  <si>
    <t>Claudia</t>
  </si>
  <si>
    <t>BI88/AFR/BI</t>
  </si>
  <si>
    <t>BI99</t>
  </si>
  <si>
    <t>Burundi GRS</t>
  </si>
  <si>
    <t>BI99/AFR/BI</t>
  </si>
  <si>
    <t>CD01</t>
  </si>
  <si>
    <t>DRC pilot IRM Kivus and Kasai</t>
  </si>
  <si>
    <t>Democratic Republic of Congo</t>
  </si>
  <si>
    <t>CD</t>
  </si>
  <si>
    <t>Caroline W</t>
  </si>
  <si>
    <t>CD01/AFR/CD</t>
  </si>
  <si>
    <t>CD02</t>
  </si>
  <si>
    <t>DRC IRM Children BOW Kivus Kasai</t>
  </si>
  <si>
    <t>CD02/AFR/CD</t>
  </si>
  <si>
    <t>CD03</t>
  </si>
  <si>
    <t xml:space="preserve">DRC Emergency grants to survivors </t>
  </si>
  <si>
    <t>CD03/AFR/CD</t>
  </si>
  <si>
    <t>CD88</t>
  </si>
  <si>
    <t>DRC NATS</t>
  </si>
  <si>
    <t>CD88/AFR/CD</t>
  </si>
  <si>
    <t>CD99</t>
  </si>
  <si>
    <t>DRC GRS</t>
  </si>
  <si>
    <t>CD99/AFR/CD</t>
  </si>
  <si>
    <t>CF01</t>
  </si>
  <si>
    <t>CAR IRM Dekoa</t>
  </si>
  <si>
    <t>Central African Republic</t>
  </si>
  <si>
    <t>CF</t>
  </si>
  <si>
    <t>Corine</t>
  </si>
  <si>
    <t>CF01/AFR/CF</t>
  </si>
  <si>
    <t>CF88</t>
  </si>
  <si>
    <t>CAR NATS</t>
  </si>
  <si>
    <t>5.TAS</t>
  </si>
  <si>
    <t>CF88/AFR/CF</t>
  </si>
  <si>
    <t>CF99</t>
  </si>
  <si>
    <t>CAR GRS</t>
  </si>
  <si>
    <t>CF99/AFR/CF</t>
  </si>
  <si>
    <t>CI88</t>
  </si>
  <si>
    <t>IVORY COAST NATS</t>
  </si>
  <si>
    <t>Ivory Coast</t>
  </si>
  <si>
    <t>CI</t>
  </si>
  <si>
    <t>Joanna</t>
  </si>
  <si>
    <t>CI88/AFR/CI</t>
  </si>
  <si>
    <t>CI99</t>
  </si>
  <si>
    <t>Ivory Coast GRS</t>
  </si>
  <si>
    <t>CI99/AFR/CI</t>
  </si>
  <si>
    <t>CO01</t>
  </si>
  <si>
    <t>COLOMBIA IRM</t>
  </si>
  <si>
    <t>Colombia</t>
  </si>
  <si>
    <t>CO</t>
  </si>
  <si>
    <t>Reparations</t>
  </si>
  <si>
    <t>2.REP</t>
  </si>
  <si>
    <t>0</t>
  </si>
  <si>
    <t>Veronica</t>
  </si>
  <si>
    <t>Diana</t>
  </si>
  <si>
    <t>CO01/AME/CO</t>
  </si>
  <si>
    <t>CO88</t>
  </si>
  <si>
    <t>COLOMBIA NATS</t>
  </si>
  <si>
    <t>CO88/AME/CO</t>
  </si>
  <si>
    <t>CO99</t>
  </si>
  <si>
    <t>Colombia GRS</t>
  </si>
  <si>
    <t>CO99/AME/CO</t>
  </si>
  <si>
    <t>GM88</t>
  </si>
  <si>
    <t>GAMBIA NATS</t>
  </si>
  <si>
    <t>Gambia</t>
  </si>
  <si>
    <t>GM</t>
  </si>
  <si>
    <t>GM88/AFR/GM</t>
  </si>
  <si>
    <t>GM99</t>
  </si>
  <si>
    <t>Gambia GRS</t>
  </si>
  <si>
    <t>GM99/AFR/GM</t>
  </si>
  <si>
    <t>GN01</t>
  </si>
  <si>
    <t>GUINEA pilot IRM Stadium 28sep</t>
  </si>
  <si>
    <t>Guinea</t>
  </si>
  <si>
    <t>GN</t>
  </si>
  <si>
    <t xml:space="preserve">Naitore </t>
  </si>
  <si>
    <t>GN01/AFR/GN</t>
  </si>
  <si>
    <t>GN55</t>
  </si>
  <si>
    <t>Guinea  int'nal adv financing reparations</t>
  </si>
  <si>
    <t>GN55/AFR/GN</t>
  </si>
  <si>
    <t>GN88</t>
  </si>
  <si>
    <t>GUINEA NATS</t>
  </si>
  <si>
    <t>GN88/AFR/GN</t>
  </si>
  <si>
    <t>GN99</t>
  </si>
  <si>
    <t>Guinea GRS</t>
  </si>
  <si>
    <t>GN99/AFR/GN</t>
  </si>
  <si>
    <t>GT01</t>
  </si>
  <si>
    <t>GUATEMALA IRM</t>
  </si>
  <si>
    <t>Guatemala</t>
  </si>
  <si>
    <t>GT</t>
  </si>
  <si>
    <t>Berta</t>
  </si>
  <si>
    <t xml:space="preserve">Karine </t>
  </si>
  <si>
    <t>GT01/AME/GT</t>
  </si>
  <si>
    <t>GT88</t>
  </si>
  <si>
    <t>GUATEMALA NATS</t>
  </si>
  <si>
    <t>GT88/AME/GT</t>
  </si>
  <si>
    <t>GT99</t>
  </si>
  <si>
    <t>Guatemala GRS</t>
  </si>
  <si>
    <t>GT99/AME/GT</t>
  </si>
  <si>
    <t>IQ01</t>
  </si>
  <si>
    <t>IRAQ pilot IRM Sinjar and Dohuk camps</t>
  </si>
  <si>
    <t>2-MNA</t>
  </si>
  <si>
    <t>Iraq</t>
  </si>
  <si>
    <t>IQ</t>
  </si>
  <si>
    <t>IQ01/MNA/IQ</t>
  </si>
  <si>
    <t>MNA</t>
  </si>
  <si>
    <t>IQ88</t>
  </si>
  <si>
    <t>IRAQ NATS</t>
  </si>
  <si>
    <t>IQ88/MNA/IQ</t>
  </si>
  <si>
    <t>IQ99</t>
  </si>
  <si>
    <t>Iraq GRS</t>
  </si>
  <si>
    <t>IQ99/MNA/IQ</t>
  </si>
  <si>
    <t>KE88</t>
  </si>
  <si>
    <t>KENYA NATS</t>
  </si>
  <si>
    <t>Kenya</t>
  </si>
  <si>
    <t>KE</t>
  </si>
  <si>
    <t>No one</t>
  </si>
  <si>
    <t>KE88/AFR/KE</t>
  </si>
  <si>
    <t>KE99</t>
  </si>
  <si>
    <t>Kenya GRS</t>
  </si>
  <si>
    <t>KE99/AFR/KE</t>
  </si>
  <si>
    <t>KH01</t>
  </si>
  <si>
    <t>CAMBODIA IRM</t>
  </si>
  <si>
    <t>Cambodia</t>
  </si>
  <si>
    <t>KH</t>
  </si>
  <si>
    <t>Tanima</t>
  </si>
  <si>
    <t>KH01/ASI/KH</t>
  </si>
  <si>
    <t>KH88</t>
  </si>
  <si>
    <t>CAMBODIA NATS</t>
  </si>
  <si>
    <t>KH88/ASI/KH</t>
  </si>
  <si>
    <t>KH99</t>
  </si>
  <si>
    <t>Cambodia GRS</t>
  </si>
  <si>
    <t>KH99/ASI/KH</t>
  </si>
  <si>
    <t>LK88</t>
  </si>
  <si>
    <t>SRI LANKA NATS</t>
  </si>
  <si>
    <t>Sri Lanka</t>
  </si>
  <si>
    <t>LK</t>
  </si>
  <si>
    <t>LK88/ASI/LK</t>
  </si>
  <si>
    <t>LK99</t>
  </si>
  <si>
    <t>Sri Lanka GRS</t>
  </si>
  <si>
    <t>LK99/ASI/LK</t>
  </si>
  <si>
    <t>LY99</t>
  </si>
  <si>
    <t>Libya GRS</t>
  </si>
  <si>
    <t>Libya</t>
  </si>
  <si>
    <t>LY</t>
  </si>
  <si>
    <t>LY99/MNA/LY</t>
  </si>
  <si>
    <t>ML88</t>
  </si>
  <si>
    <t>MALI NATS</t>
  </si>
  <si>
    <t>Mali</t>
  </si>
  <si>
    <t>ML</t>
  </si>
  <si>
    <t>Hugo/Rodanthi</t>
  </si>
  <si>
    <t>ML88/AFR/ML</t>
  </si>
  <si>
    <t>ML99</t>
  </si>
  <si>
    <t>Mali GRS</t>
  </si>
  <si>
    <t>ML99/AFR/ML</t>
  </si>
  <si>
    <t>MM01</t>
  </si>
  <si>
    <t>MYANMAR IRM in BD camps Cox Bazar</t>
  </si>
  <si>
    <t>Myanmar Hub</t>
  </si>
  <si>
    <t>MM01/ASI/BD</t>
  </si>
  <si>
    <t>MM02</t>
  </si>
  <si>
    <t>MYANMAR IRM inside &amp; border</t>
  </si>
  <si>
    <t>MM</t>
  </si>
  <si>
    <t>MM02/ASI/MM</t>
  </si>
  <si>
    <t>MM55</t>
  </si>
  <si>
    <t>MYANMAR IAP financing reparations</t>
  </si>
  <si>
    <t>MM55/ASI/BD</t>
  </si>
  <si>
    <t>MM88</t>
  </si>
  <si>
    <t>MYANMAR NATS</t>
  </si>
  <si>
    <t>MM88/ASI/BD</t>
  </si>
  <si>
    <t>MM99</t>
  </si>
  <si>
    <t>Myanmar GRS</t>
  </si>
  <si>
    <t>MM99/ASI/BD</t>
  </si>
  <si>
    <t>NG01</t>
  </si>
  <si>
    <t>NIGERIA IRM</t>
  </si>
  <si>
    <t>Nigeria</t>
  </si>
  <si>
    <t>NG</t>
  </si>
  <si>
    <t xml:space="preserve">Veronica </t>
  </si>
  <si>
    <t>Micheal</t>
  </si>
  <si>
    <t>NG01/AFR/NG</t>
  </si>
  <si>
    <t>NG88</t>
  </si>
  <si>
    <t>NIGERIA NATS</t>
  </si>
  <si>
    <t>NG88/AFR/NG</t>
  </si>
  <si>
    <t>NG99</t>
  </si>
  <si>
    <t>Nigeria GRS</t>
  </si>
  <si>
    <t>NG99/AFR/NG</t>
  </si>
  <si>
    <t>NP01</t>
  </si>
  <si>
    <t>NEPAL IRM</t>
  </si>
  <si>
    <t>Nepal</t>
  </si>
  <si>
    <t>NP</t>
  </si>
  <si>
    <t>Sikha</t>
  </si>
  <si>
    <t>NP01/ASI/NP</t>
  </si>
  <si>
    <t>NP88</t>
  </si>
  <si>
    <t>NEPAL NATS</t>
  </si>
  <si>
    <t>NP88/ASI/NP</t>
  </si>
  <si>
    <t>NP99</t>
  </si>
  <si>
    <t>Nepal GRS</t>
  </si>
  <si>
    <t>NP99/ASI/NP</t>
  </si>
  <si>
    <t>PH99</t>
  </si>
  <si>
    <t>Philippines GRS</t>
  </si>
  <si>
    <t>Philippines</t>
  </si>
  <si>
    <t>PH</t>
  </si>
  <si>
    <t>PH99/ASI/PH</t>
  </si>
  <si>
    <t>SD01</t>
  </si>
  <si>
    <t>SUDANESE refugees in Chad IRM</t>
  </si>
  <si>
    <t>Sudan Hub</t>
  </si>
  <si>
    <t>TD</t>
  </si>
  <si>
    <t>Mastura/SHC</t>
  </si>
  <si>
    <t>SD01/AFR/TD</t>
  </si>
  <si>
    <t>SD88</t>
  </si>
  <si>
    <t>SUDAN NATS</t>
  </si>
  <si>
    <t>SD88/AFR/TD</t>
  </si>
  <si>
    <t>SD99</t>
  </si>
  <si>
    <t>Sudan GRS</t>
  </si>
  <si>
    <t>SD</t>
  </si>
  <si>
    <t>SD99/AFR/SD</t>
  </si>
  <si>
    <t>SD10</t>
  </si>
  <si>
    <t>Sudan Hub Coordination</t>
  </si>
  <si>
    <t>SD10/AFR/TD</t>
  </si>
  <si>
    <t>SS01</t>
  </si>
  <si>
    <t>SOUTH SUDAN IRM</t>
  </si>
  <si>
    <t>South Sudan</t>
  </si>
  <si>
    <t>SS</t>
  </si>
  <si>
    <t>Sidonia</t>
  </si>
  <si>
    <t>SS01/AFR/SS</t>
  </si>
  <si>
    <t>SS02</t>
  </si>
  <si>
    <t>SOUTH SUDAN EAR Project</t>
  </si>
  <si>
    <t>SS02/AFR/SS</t>
  </si>
  <si>
    <t>SS03</t>
  </si>
  <si>
    <t>SOUTH SUDAN Children psycological support</t>
  </si>
  <si>
    <t>SS03/AFR/SS</t>
  </si>
  <si>
    <t>SS88</t>
  </si>
  <si>
    <t>SOUTH SUDAN NATS</t>
  </si>
  <si>
    <t>SS88/AFR/SS</t>
  </si>
  <si>
    <t>SS99</t>
  </si>
  <si>
    <t>South Sudan GRS</t>
  </si>
  <si>
    <t>SS99/AFR/SS</t>
  </si>
  <si>
    <t>SV88</t>
  </si>
  <si>
    <t>EL SALVADOR NATS</t>
  </si>
  <si>
    <t>El Salvador</t>
  </si>
  <si>
    <t>SV</t>
  </si>
  <si>
    <t>SV88/AME/SV</t>
  </si>
  <si>
    <t>SV99</t>
  </si>
  <si>
    <t>El Salvador GRS</t>
  </si>
  <si>
    <t>SV99/AME/SV</t>
  </si>
  <si>
    <t>SY01</t>
  </si>
  <si>
    <t>SYRIAN refugees in Turkiye IRM</t>
  </si>
  <si>
    <t>Syria</t>
  </si>
  <si>
    <t>SY</t>
  </si>
  <si>
    <t>Sabreen</t>
  </si>
  <si>
    <t>SY01/MNA/SY</t>
  </si>
  <si>
    <t>SY02</t>
  </si>
  <si>
    <t>SYRIA, ER to survivors of detention</t>
  </si>
  <si>
    <t>SY02/MNA/SY</t>
  </si>
  <si>
    <t>SY03</t>
  </si>
  <si>
    <t>SYRIA, Mapping</t>
  </si>
  <si>
    <t>SY03/MNA/SY</t>
  </si>
  <si>
    <t>SY55</t>
  </si>
  <si>
    <t>SYRIA IAP financing reparations</t>
  </si>
  <si>
    <t>SY55/MNA/SY</t>
  </si>
  <si>
    <t>SY88</t>
  </si>
  <si>
    <t>SYRIA NATS</t>
  </si>
  <si>
    <t>SY88/MNA/SY</t>
  </si>
  <si>
    <t>SY99</t>
  </si>
  <si>
    <t>Syria GRS</t>
  </si>
  <si>
    <t>SY99/MNA/SY</t>
  </si>
  <si>
    <t>TD01</t>
  </si>
  <si>
    <t>TD01/AFR/TD</t>
  </si>
  <si>
    <t>TD88</t>
  </si>
  <si>
    <t>CHAD NATS</t>
  </si>
  <si>
    <t>Chad</t>
  </si>
  <si>
    <t>TD88/AFR/TD</t>
  </si>
  <si>
    <t>TD99</t>
  </si>
  <si>
    <t>Chad GRS</t>
  </si>
  <si>
    <t>TD99/AFR/TD</t>
  </si>
  <si>
    <t>TL01</t>
  </si>
  <si>
    <t>TIMOR LESTE IRM</t>
  </si>
  <si>
    <t>Timor Leste</t>
  </si>
  <si>
    <t>TL</t>
  </si>
  <si>
    <t>TL01/ASI/TL</t>
  </si>
  <si>
    <t>TL88</t>
  </si>
  <si>
    <t>TIMOR LESTE NATS</t>
  </si>
  <si>
    <t>TL88/ASI/TL</t>
  </si>
  <si>
    <t>TL99</t>
  </si>
  <si>
    <t>Timor-Leste GRS</t>
  </si>
  <si>
    <t>TL99/ASI/TL</t>
  </si>
  <si>
    <t>UA22</t>
  </si>
  <si>
    <t>UKRAINE pilot Urgent Interim Reparations</t>
  </si>
  <si>
    <t>Ukraine</t>
  </si>
  <si>
    <t>UA</t>
  </si>
  <si>
    <t>Fedir</t>
  </si>
  <si>
    <t>UA22/EUR/UA</t>
  </si>
  <si>
    <t>UA55</t>
  </si>
  <si>
    <t>UKRAINE IAP financing reparations</t>
  </si>
  <si>
    <t>Ruth</t>
  </si>
  <si>
    <t>UA55/EUR/UA</t>
  </si>
  <si>
    <t>UA87</t>
  </si>
  <si>
    <t>UKRAINE holistic care via MF</t>
  </si>
  <si>
    <t>UA87/EUR/UA</t>
  </si>
  <si>
    <t>UA88</t>
  </si>
  <si>
    <t>UKRAINE technical support</t>
  </si>
  <si>
    <t>UA88/EUR/UA</t>
  </si>
  <si>
    <t>UA99</t>
  </si>
  <si>
    <t>Ukraine GRS</t>
  </si>
  <si>
    <t>UA99/EUR/UA</t>
  </si>
  <si>
    <t>UG88</t>
  </si>
  <si>
    <t>UGANDA NATS</t>
  </si>
  <si>
    <t>Uganda</t>
  </si>
  <si>
    <t>UG</t>
  </si>
  <si>
    <t>UG88/AFR/UG</t>
  </si>
  <si>
    <t>UG99</t>
  </si>
  <si>
    <t>Uganda GRS</t>
  </si>
  <si>
    <t>UG99/AFR/UG</t>
  </si>
  <si>
    <t>YE88</t>
  </si>
  <si>
    <t>YEMEN NATS</t>
  </si>
  <si>
    <t>Yemen</t>
  </si>
  <si>
    <t>YE</t>
  </si>
  <si>
    <t>YE88/MNA/YE</t>
  </si>
  <si>
    <t>YE99</t>
  </si>
  <si>
    <t>Yemen GRS</t>
  </si>
  <si>
    <t>YE99/MNA/YE</t>
  </si>
  <si>
    <t>UG01</t>
  </si>
  <si>
    <t>UGANDA IRM</t>
  </si>
  <si>
    <t>UG01/AFR/UG</t>
  </si>
  <si>
    <t>YE01</t>
  </si>
  <si>
    <t>YEMEN IRM</t>
  </si>
  <si>
    <t>YE01/MNA/YE</t>
  </si>
  <si>
    <t>SV01</t>
  </si>
  <si>
    <t>El Salvador IRM</t>
  </si>
  <si>
    <t>SV01/AME/SV</t>
  </si>
  <si>
    <t>LK01</t>
  </si>
  <si>
    <t>Sri Lanka IRM</t>
  </si>
  <si>
    <t>LK01/ASI/LK</t>
  </si>
  <si>
    <t>BA88</t>
  </si>
  <si>
    <t>Bosnia Herzegovina  NATS</t>
  </si>
  <si>
    <t>BA88/EUR/BA</t>
  </si>
  <si>
    <t>ET01</t>
  </si>
  <si>
    <t>ETHIOPIA - IRM</t>
  </si>
  <si>
    <t>Ethiopia</t>
  </si>
  <si>
    <t>ET</t>
  </si>
  <si>
    <t>ET01/AFR/ET</t>
  </si>
  <si>
    <t>ET99</t>
  </si>
  <si>
    <t>ETHIOPIA - GRS</t>
  </si>
  <si>
    <t>ET99/AFR/ET</t>
  </si>
  <si>
    <t>ACTIVITIES</t>
  </si>
  <si>
    <t>Column2</t>
  </si>
  <si>
    <t>when project 
=HQ00</t>
  </si>
  <si>
    <t>Column8</t>
  </si>
  <si>
    <t>Activity</t>
  </si>
  <si>
    <t>Activity name</t>
  </si>
  <si>
    <t>Department</t>
  </si>
  <si>
    <t>Budget Holder</t>
  </si>
  <si>
    <t>Finance business partner</t>
  </si>
  <si>
    <t>Activity Description</t>
  </si>
  <si>
    <t>Activity-Synergix</t>
  </si>
  <si>
    <t>COR-DIR</t>
  </si>
  <si>
    <t>General Direction</t>
  </si>
  <si>
    <t>Management</t>
  </si>
  <si>
    <t>COR-DIR/MGT</t>
  </si>
  <si>
    <t>COR-GOV</t>
  </si>
  <si>
    <t>Governance</t>
  </si>
  <si>
    <t>COR-GOV/MGT</t>
  </si>
  <si>
    <t>COR-OPS</t>
  </si>
  <si>
    <t>Operations management</t>
  </si>
  <si>
    <t>Operations</t>
  </si>
  <si>
    <t>COR-OPS/OPS</t>
  </si>
  <si>
    <t>COR-HRA</t>
  </si>
  <si>
    <t>HR management</t>
  </si>
  <si>
    <t>COR-HRA/OPS</t>
  </si>
  <si>
    <t>COR-ADM</t>
  </si>
  <si>
    <t>Office &amp; admin management</t>
  </si>
  <si>
    <t>COR-ADM/OPS</t>
  </si>
  <si>
    <t>COR-FIN</t>
  </si>
  <si>
    <t>Financial management</t>
  </si>
  <si>
    <t>COR-FIN/OPS</t>
  </si>
  <si>
    <t>COR-MEV</t>
  </si>
  <si>
    <t>Evaluation of the Fund</t>
  </si>
  <si>
    <t>COR-MEV/OPS</t>
  </si>
  <si>
    <t>COR-COM</t>
  </si>
  <si>
    <t>Communication on the Fund</t>
  </si>
  <si>
    <t>COR-COM/OPS</t>
  </si>
  <si>
    <t>COR-FRS</t>
  </si>
  <si>
    <t>Fundraising Global Partnerships</t>
  </si>
  <si>
    <t>COR-FRS/FRS</t>
  </si>
  <si>
    <t>PRO-REP</t>
  </si>
  <si>
    <t>Global IRM projects coordination</t>
  </si>
  <si>
    <t>Programmes</t>
  </si>
  <si>
    <t>PRO-REP/PRO</t>
  </si>
  <si>
    <t>PRO-FLD</t>
  </si>
  <si>
    <t>Country IRM projects implement.</t>
  </si>
  <si>
    <t>PRO-FLD/PRO</t>
  </si>
  <si>
    <t>PRO-MEV</t>
  </si>
  <si>
    <t>Evaluation of Programmes</t>
  </si>
  <si>
    <t>PRO-MEV/PRO</t>
  </si>
  <si>
    <t>PRO-PRA</t>
  </si>
  <si>
    <t>Community of Practice</t>
  </si>
  <si>
    <t>PRO-PRA/PRO</t>
  </si>
  <si>
    <t>PRO-EAR</t>
  </si>
  <si>
    <t>Education as form of Reparation</t>
  </si>
  <si>
    <t>PRO-EAR/PRO</t>
  </si>
  <si>
    <t>PRO-UIR</t>
  </si>
  <si>
    <t>Urgent Interim Reparation</t>
  </si>
  <si>
    <t>PRO-UIR/PRO</t>
  </si>
  <si>
    <t>PRO-USS</t>
  </si>
  <si>
    <t>Urgent Support to Survivors</t>
  </si>
  <si>
    <t>PRO-USS/PRO</t>
  </si>
  <si>
    <t>PRO-URM</t>
  </si>
  <si>
    <t>Urgent Reparative Measures</t>
  </si>
  <si>
    <t>PRO-URM/PRO</t>
  </si>
  <si>
    <t>PRO-TJR</t>
  </si>
  <si>
    <t>Transitional Justice Reperation</t>
  </si>
  <si>
    <t>PRO-TJR/PRO</t>
  </si>
  <si>
    <t>ADV-GLO</t>
  </si>
  <si>
    <t>Global Policy &amp; Advocacy</t>
  </si>
  <si>
    <t>ADV-GLO/ADV</t>
  </si>
  <si>
    <t>ADV-EVT</t>
  </si>
  <si>
    <t>Global Events</t>
  </si>
  <si>
    <t>ADV-EVT/ADV</t>
  </si>
  <si>
    <t>ADV-FIN</t>
  </si>
  <si>
    <t>Financing reparation</t>
  </si>
  <si>
    <t>ADV-FIN/ADV</t>
  </si>
  <si>
    <t>ADV-CHI</t>
  </si>
  <si>
    <t>Children affected by CRSV</t>
  </si>
  <si>
    <t>ADV-CHI/ADV</t>
  </si>
  <si>
    <t>ADV-EAR</t>
  </si>
  <si>
    <t>Advocay Education as form of Reparation</t>
  </si>
  <si>
    <t>ADV-EAR/ADV</t>
  </si>
  <si>
    <t>ADV-LOC</t>
  </si>
  <si>
    <t>National Advocacy</t>
  </si>
  <si>
    <t>ADV-LOC/ADV</t>
  </si>
  <si>
    <t>ADV-TAS</t>
  </si>
  <si>
    <t>Technical Support</t>
  </si>
  <si>
    <t>ADV-TAS/ADV</t>
  </si>
  <si>
    <t>PRO-CMS</t>
  </si>
  <si>
    <t>Global Reparations Study</t>
  </si>
  <si>
    <t>PRO-CMS/PRO</t>
  </si>
  <si>
    <t>ADV-KNO</t>
  </si>
  <si>
    <t>Best practice &amp; knowledge mgt</t>
  </si>
  <si>
    <t>ADV-KNO/ADV</t>
  </si>
  <si>
    <t>PRO-GLO</t>
  </si>
  <si>
    <t>Global Programmes Coordination</t>
  </si>
  <si>
    <t>PRO-GLO/PRO</t>
  </si>
  <si>
    <t>PRO-REG</t>
  </si>
  <si>
    <t>Regional Monitoring of Programmes</t>
  </si>
  <si>
    <t>PRO-REG/PRO</t>
  </si>
  <si>
    <t>PRO-MON</t>
  </si>
  <si>
    <t>Operational Monitoring of Partners</t>
  </si>
  <si>
    <t>PRO-MON/PRO</t>
  </si>
  <si>
    <t>ADV-COM</t>
  </si>
  <si>
    <t>Communication on Programmes</t>
  </si>
  <si>
    <t>ADV-COM/ADV</t>
  </si>
  <si>
    <t>.n/a</t>
  </si>
  <si>
    <t/>
  </si>
  <si>
    <t>Partner Contract code</t>
  </si>
  <si>
    <t>Partner Contract description</t>
  </si>
  <si>
    <t>Partner</t>
  </si>
  <si>
    <t>Partner Contract Activity</t>
  </si>
  <si>
    <t>Partner Contract Project</t>
  </si>
  <si>
    <t>Partner Contract Country</t>
  </si>
  <si>
    <t>Signed Date</t>
  </si>
  <si>
    <t>Nbr of Amendments</t>
  </si>
  <si>
    <t>Start Date</t>
  </si>
  <si>
    <t>End date</t>
  </si>
  <si>
    <t>Total Awarded Currency</t>
  </si>
  <si>
    <t>Currency</t>
  </si>
  <si>
    <t>Total Awarded CHF</t>
  </si>
  <si>
    <t>Awarded 2020-Q2</t>
  </si>
  <si>
    <t>Awarded 2020-Q3</t>
  </si>
  <si>
    <t>Awarded 2020-Q4</t>
  </si>
  <si>
    <t>Awarded 2021-Q1</t>
  </si>
  <si>
    <t>Awarded 2021-Q2</t>
  </si>
  <si>
    <t>Awarded 2021-Q3</t>
  </si>
  <si>
    <t>Awarded 2021-Q4</t>
  </si>
  <si>
    <t>Awarded 2022-Q1</t>
  </si>
  <si>
    <t>Awarded 2022-Q2</t>
  </si>
  <si>
    <t>Awarded 2022-Q3</t>
  </si>
  <si>
    <t>Awarded 2022-Q4</t>
  </si>
  <si>
    <t>Awarded 2023-Q1</t>
  </si>
  <si>
    <t>Awarded 2023-Q2</t>
  </si>
  <si>
    <t>Awarded 2023-Q3</t>
  </si>
  <si>
    <t>Awarded 2023-Q4</t>
  </si>
  <si>
    <t>Awarded 2024-Q1</t>
  </si>
  <si>
    <t>Awarded 2024-Q2</t>
  </si>
  <si>
    <t>Awarded 2024-Q3</t>
  </si>
  <si>
    <t>Awarded 2024-Q4</t>
  </si>
  <si>
    <t>Awarded 2025-Q1</t>
  </si>
  <si>
    <t>Awarded 2025-Q2</t>
  </si>
  <si>
    <t>Awarded 2025-Q3</t>
  </si>
  <si>
    <t>Awarded 2025-Q4</t>
  </si>
  <si>
    <t>Awarded 2026-Q1</t>
  </si>
  <si>
    <t>Awarded 2026-Q2</t>
  </si>
  <si>
    <t>Awarded 2026-Q3</t>
  </si>
  <si>
    <t>Awarded 2026-Q4</t>
  </si>
  <si>
    <t>Column41</t>
  </si>
  <si>
    <t>Column42</t>
  </si>
  <si>
    <t>St</t>
  </si>
  <si>
    <t>To be determined</t>
  </si>
  <si>
    <t>To Be Determined</t>
  </si>
  <si>
    <t>NA</t>
  </si>
  <si>
    <t>Not Applicable</t>
  </si>
  <si>
    <t>EVAL-01</t>
  </si>
  <si>
    <t>NSCR - GUINEA project impact evaluation (Addendum I)</t>
  </si>
  <si>
    <t>NSCR</t>
  </si>
  <si>
    <t>GUINEA</t>
  </si>
  <si>
    <t>Netherlands Institute For The Study Of Crime And Law Enforcement (Nscr)</t>
  </si>
  <si>
    <t>EVAL-02</t>
  </si>
  <si>
    <t>NSCR - DRC project impact evaluation - addendum 2</t>
  </si>
  <si>
    <t>DRC</t>
  </si>
  <si>
    <t>EVAL-03</t>
  </si>
  <si>
    <t>NSCR - IRAQ project impact evaluation - addendum 3</t>
  </si>
  <si>
    <t>IRAQ</t>
  </si>
  <si>
    <t>EVAL-04</t>
  </si>
  <si>
    <t>NI - IRAQ project impact evaluation (support to NSCR)</t>
  </si>
  <si>
    <t>NI</t>
  </si>
  <si>
    <t>Nadia's Initiative</t>
  </si>
  <si>
    <t>GRS - 01</t>
  </si>
  <si>
    <t>OBOUNI-RCA - GRS study- CAR</t>
  </si>
  <si>
    <t>OBOUNI-RCA</t>
  </si>
  <si>
    <t>CAR</t>
  </si>
  <si>
    <t>XAF</t>
  </si>
  <si>
    <t>Obouni - Republique Centre Afrique</t>
  </si>
  <si>
    <t>GRS - 02</t>
  </si>
  <si>
    <t>LFA - GRS study- Burundi</t>
  </si>
  <si>
    <t>LFA</t>
  </si>
  <si>
    <t>Light For All</t>
  </si>
  <si>
    <t>GRS - 03</t>
  </si>
  <si>
    <t>CARIBE AFIRMATIVO - GRS study- Colombia</t>
  </si>
  <si>
    <t>CARIBE AFIRMATIVO</t>
  </si>
  <si>
    <t>Caribe Afirmativo</t>
  </si>
  <si>
    <t>GRS - 04</t>
  </si>
  <si>
    <t>LA RED - GRS study- COLOMBIA</t>
  </si>
  <si>
    <t>LA RED</t>
  </si>
  <si>
    <t>COLOMBIA</t>
  </si>
  <si>
    <t>Red De Mujeres Victimas Y Profesionales</t>
  </si>
  <si>
    <t>GRS - 05</t>
  </si>
  <si>
    <t>GENFAMI - GRS study- COLOMBIA</t>
  </si>
  <si>
    <t>GENFAMI</t>
  </si>
  <si>
    <t>Foundation For Integral Development On Gender And Family</t>
  </si>
  <si>
    <t>GRS - 06</t>
  </si>
  <si>
    <t>GRACE AGENDA - GRS study- KENYA</t>
  </si>
  <si>
    <t>GRACE AGENDA</t>
  </si>
  <si>
    <t>KENYA</t>
  </si>
  <si>
    <t>Grace Agenda</t>
  </si>
  <si>
    <t>GRS - 07</t>
  </si>
  <si>
    <t>COVICI - GRS study- IVORY COAST</t>
  </si>
  <si>
    <t>COVICI</t>
  </si>
  <si>
    <t>IVORY COAST</t>
  </si>
  <si>
    <t>Confédération Des Organisations De Victimes De La Crise Ivoirienne</t>
  </si>
  <si>
    <t>GRS - 08</t>
  </si>
  <si>
    <t>ADMSP - GRS study- SYRIA</t>
  </si>
  <si>
    <t>ADMSP</t>
  </si>
  <si>
    <t>SYRIA</t>
  </si>
  <si>
    <t>Association of Detainees and the Missing in Sednaya Prison</t>
  </si>
  <si>
    <t>GRS - 09</t>
  </si>
  <si>
    <t>REDRESS - GRS study- Bangladesh</t>
  </si>
  <si>
    <t>REDRESS</t>
  </si>
  <si>
    <t xml:space="preserve">The Redress Trust UK </t>
  </si>
  <si>
    <t>GRS - 10</t>
  </si>
  <si>
    <t>REDRESS - GRS study- Cambodia</t>
  </si>
  <si>
    <t>GRS - 11</t>
  </si>
  <si>
    <t>REDRESS - GRS study- Chad</t>
  </si>
  <si>
    <t>GRS - 12</t>
  </si>
  <si>
    <t>ICTJ - GRS study- Uganda</t>
  </si>
  <si>
    <t>ICTJ</t>
  </si>
  <si>
    <t>International Center For Transitional Justice</t>
  </si>
  <si>
    <t>GRS - 13</t>
  </si>
  <si>
    <t>ICTJ - GRS study- Nepal</t>
  </si>
  <si>
    <t>GRS - 14</t>
  </si>
  <si>
    <t>ICTJ - GRS study- Gambia</t>
  </si>
  <si>
    <t>GRS - 15</t>
  </si>
  <si>
    <t>TRIAL - GRS study- Bosnia Herzegovina</t>
  </si>
  <si>
    <t>TRIAL</t>
  </si>
  <si>
    <t>Trial International</t>
  </si>
  <si>
    <t>GRS - 16</t>
  </si>
  <si>
    <t>BLUE BIRD - GRS study- Ukraine</t>
  </si>
  <si>
    <t>BLUE BIRD</t>
  </si>
  <si>
    <t>Blue Bird</t>
  </si>
  <si>
    <t>GRS - 17</t>
  </si>
  <si>
    <t>EUCCI - GRS study- Ukraine</t>
  </si>
  <si>
    <t>EUCCI</t>
  </si>
  <si>
    <t>Eastern Ukranian Center For Civic Initiative</t>
  </si>
  <si>
    <t>GRS - 18</t>
  </si>
  <si>
    <t>CSO - GRS study- Kenya</t>
  </si>
  <si>
    <t>CSO</t>
  </si>
  <si>
    <t>Civil Society Organizations Network Trust (Nyanza)</t>
  </si>
  <si>
    <t>GRS - 19</t>
  </si>
  <si>
    <t>ASOM - GRS study- Colombia</t>
  </si>
  <si>
    <t>ASOM</t>
  </si>
  <si>
    <t>Asociacion De Mujeres Afrodescendientes Del Norte Del Cauca</t>
  </si>
  <si>
    <t>GRS - 20</t>
  </si>
  <si>
    <t>REDRESS - GRS study- Myanmar</t>
  </si>
  <si>
    <t>Myanmar</t>
  </si>
  <si>
    <t>GRS - 21</t>
  </si>
  <si>
    <t>WND - GRS study- Syria</t>
  </si>
  <si>
    <t>WND</t>
  </si>
  <si>
    <t>Women Now For Development</t>
  </si>
  <si>
    <t>GRS - 22</t>
  </si>
  <si>
    <t>WILDAF - GRS study- Mali</t>
  </si>
  <si>
    <t>WILDAF</t>
  </si>
  <si>
    <t>Women In Law And Development In Africa - Mali</t>
  </si>
  <si>
    <t>GRS - 23</t>
  </si>
  <si>
    <t>CALDH - GRS study- Guatemala</t>
  </si>
  <si>
    <t>CALDH</t>
  </si>
  <si>
    <t>Centro Para La Accion Legal En Derechos Humanos</t>
  </si>
  <si>
    <t>GRS - 24</t>
  </si>
  <si>
    <t>AJM - GRS study- Mali</t>
  </si>
  <si>
    <t>AJM</t>
  </si>
  <si>
    <t>Association des Juristes Maliennes</t>
  </si>
  <si>
    <t>GRS - 25</t>
  </si>
  <si>
    <t>GREFFA - GRS study- Mali</t>
  </si>
  <si>
    <t>GREFFA</t>
  </si>
  <si>
    <t>Groupe de Recherche, D`etude, De Formation Femme-Action</t>
  </si>
  <si>
    <t>GRS - 26</t>
  </si>
  <si>
    <t>ASFC - GRS study- Mali</t>
  </si>
  <si>
    <t>ASFC</t>
  </si>
  <si>
    <t>XOF</t>
  </si>
  <si>
    <t>Avocat Sans Frontieres - Canada</t>
  </si>
  <si>
    <t>GRS - 27</t>
  </si>
  <si>
    <t>RFP - GRS study- South Sudan</t>
  </si>
  <si>
    <t>RFP</t>
  </si>
  <si>
    <t>Rights For Peace</t>
  </si>
  <si>
    <t>GRS - 28</t>
  </si>
  <si>
    <t>RFP - GRS study- Sudan</t>
  </si>
  <si>
    <t>Sudan</t>
  </si>
  <si>
    <t>GRS - 29</t>
  </si>
  <si>
    <t>CDD - GRS study- Nigeria</t>
  </si>
  <si>
    <t>CDD</t>
  </si>
  <si>
    <t>Centre For Democracy And Development</t>
  </si>
  <si>
    <t>GRS - 30</t>
  </si>
  <si>
    <t>AJAR - GRS study- Timor Leste</t>
  </si>
  <si>
    <t>AJAR</t>
  </si>
  <si>
    <t>Asia Justice And Rights</t>
  </si>
  <si>
    <t>GRS - 31</t>
  </si>
  <si>
    <t>ITJP - GRS study- Sri Lanka</t>
  </si>
  <si>
    <t>ITJP</t>
  </si>
  <si>
    <t>GBP</t>
  </si>
  <si>
    <t>International Truth And Justice Project</t>
  </si>
  <si>
    <t>GRS - 32</t>
  </si>
  <si>
    <t>RfP - GRS study- Sudan</t>
  </si>
  <si>
    <t>RfP</t>
  </si>
  <si>
    <t>GRS - 33</t>
  </si>
  <si>
    <t>GRS - 34</t>
  </si>
  <si>
    <t>TBD - GRS study- Country TBC</t>
  </si>
  <si>
    <t>GRS - 35</t>
  </si>
  <si>
    <t>GRS - 36</t>
  </si>
  <si>
    <t>dRPC - GRS study- Nigeria</t>
  </si>
  <si>
    <t>dRPC</t>
  </si>
  <si>
    <t>NGN</t>
  </si>
  <si>
    <t>Development Research And Project Centre</t>
  </si>
  <si>
    <t>GRS - 37</t>
  </si>
  <si>
    <t>ECAP - GRS study- Guatemala</t>
  </si>
  <si>
    <t>ECAP</t>
  </si>
  <si>
    <t>GTQ</t>
  </si>
  <si>
    <t>Equipo De Estudios Comunitarios Y Accion Psicosocial</t>
  </si>
  <si>
    <t>GRS - 38</t>
  </si>
  <si>
    <t>DPLF - GRS study- El Salvador</t>
  </si>
  <si>
    <t>DPLF</t>
  </si>
  <si>
    <t xml:space="preserve">Due Process Of Law Foundation </t>
  </si>
  <si>
    <t>GRS - 39</t>
  </si>
  <si>
    <t>GRS - 40</t>
  </si>
  <si>
    <t>GRS - 41</t>
  </si>
  <si>
    <t>GRS - 42</t>
  </si>
  <si>
    <t>GRS - 43</t>
  </si>
  <si>
    <t>TBD - GRS study- 0 - Global-HUB</t>
  </si>
  <si>
    <t>0 - Global-HUB</t>
  </si>
  <si>
    <t>GRS - 44</t>
  </si>
  <si>
    <t>GRS - 45</t>
  </si>
  <si>
    <t>GRS - 46</t>
  </si>
  <si>
    <t>GRS - 47</t>
  </si>
  <si>
    <t>GRS - 48</t>
  </si>
  <si>
    <t>GRS - 49</t>
  </si>
  <si>
    <t>GRS - 50</t>
  </si>
  <si>
    <t>IRM - 01</t>
  </si>
  <si>
    <t>OGDH - IRM in Guinea - survivors of SV of the massacre in stadium 28 Sep 2009</t>
  </si>
  <si>
    <t>OGDH</t>
  </si>
  <si>
    <t>Organisation Guinéenne Des Droits De L'Homme</t>
  </si>
  <si>
    <t>IRM - 02</t>
  </si>
  <si>
    <t>PANZI - MRI- Nord Kivu (Minova), Sud Kivu (Kaniola, Kasika) et Kasai (Kananga) - Phases 2 &amp; 3</t>
  </si>
  <si>
    <t>PANZI</t>
  </si>
  <si>
    <t>La Fondation Panzi</t>
  </si>
  <si>
    <t>IRM - 03</t>
  </si>
  <si>
    <t>NI - Sinjar &amp; Dohuk camps - phase 1 scoping</t>
  </si>
  <si>
    <t>IRM - 04</t>
  </si>
  <si>
    <t>NI - Sinjar &amp; Dohuk camps - phases 2 &amp; 3</t>
  </si>
  <si>
    <t>IRM - 05</t>
  </si>
  <si>
    <t>ADMSP - Syrian Survivors in Turkey - Scoping FGD in Gaziantep JAN22</t>
  </si>
  <si>
    <t>IRM - 06</t>
  </si>
  <si>
    <t>AJAR - Scoping for IRM project in Timor Leste</t>
  </si>
  <si>
    <t>TIMOR LESTE</t>
  </si>
  <si>
    <t>IRM - 07</t>
  </si>
  <si>
    <t>ADMSP - Syrian Survivors in Turkey - IRM phase 1 identification</t>
  </si>
  <si>
    <t>IRM - 08</t>
  </si>
  <si>
    <t>CVT - Syrian Survivors in Turkey - Technical guidance in psycho-social support for ADMSP IRM</t>
  </si>
  <si>
    <t>CVT</t>
  </si>
  <si>
    <t>The Center For Victims Or Torture</t>
  </si>
  <si>
    <t>IRM - 09</t>
  </si>
  <si>
    <t>CGE - BokoHaram CRSV survivors in Nigeria/BAY states - mapping &amp; scoping phase</t>
  </si>
  <si>
    <t>CGE</t>
  </si>
  <si>
    <t>NIGERIA</t>
  </si>
  <si>
    <t>Center For Girls Education</t>
  </si>
  <si>
    <t>IRM - 10</t>
  </si>
  <si>
    <t>AFJC - Préparation projet et réhabilitation et équpement du site Dekoa 2022 (avant phase 1)</t>
  </si>
  <si>
    <t>AFJC</t>
  </si>
  <si>
    <t>Association Des Femmes Juristes De Centrafrique</t>
  </si>
  <si>
    <t>IRM - 11</t>
  </si>
  <si>
    <t>AFJC - MRI pour survivantes de la préfecture de Dekoa - phase 1 - 2023</t>
  </si>
  <si>
    <t>IRM - 12</t>
  </si>
  <si>
    <t>MF - MRI med-psy pour survivantes de la préfecture de Dekoa (RCA) - phase 1</t>
  </si>
  <si>
    <t>MF</t>
  </si>
  <si>
    <t>Dr Denis Mukwege Foundation</t>
  </si>
  <si>
    <t>IRM - 13</t>
  </si>
  <si>
    <t>NEEM - Education IRM in Borno State - Phase 1</t>
  </si>
  <si>
    <t>NEEM</t>
  </si>
  <si>
    <t>Neem Foundation</t>
  </si>
  <si>
    <t>IRM - 14</t>
  </si>
  <si>
    <t>NA - Workshop on developing an IRM project in Nepal</t>
  </si>
  <si>
    <t>NEPAL</t>
  </si>
  <si>
    <t>NPR</t>
  </si>
  <si>
    <t>Nagarik Aawaz</t>
  </si>
  <si>
    <t>IRM - 15</t>
  </si>
  <si>
    <t>AYA - GSF South Sudan IRM Project Stakeholder Seminar, Juba 6-10feb23</t>
  </si>
  <si>
    <t>AYA</t>
  </si>
  <si>
    <t>SOUTH SUDAN</t>
  </si>
  <si>
    <t xml:space="preserve">Active Youth Agency </t>
  </si>
  <si>
    <t>IRM - 16</t>
  </si>
  <si>
    <t>NA - Nepal DIP</t>
  </si>
  <si>
    <t>IRM - 17</t>
  </si>
  <si>
    <t>KDK - IRM workshop in Cambodia in MAY23</t>
  </si>
  <si>
    <t>KDK</t>
  </si>
  <si>
    <t>CAMBODIA</t>
  </si>
  <si>
    <t>Kdei Karuna Organisation</t>
  </si>
  <si>
    <t>IRM - 18</t>
  </si>
  <si>
    <t>CGE - IRM for CRSV survivors in Nigeria - 2 States Adamawa &amp; Yobe - phase 1</t>
  </si>
  <si>
    <t>IRM - 19</t>
  </si>
  <si>
    <t>NA - NEPAL - IRM phase 1</t>
  </si>
  <si>
    <t>IRM - 20</t>
  </si>
  <si>
    <t>ADMSP - Syrian Survivors in Turkey - IRM phases 2 &amp; 3</t>
  </si>
  <si>
    <t>IRM - 21</t>
  </si>
  <si>
    <t>OGDH - Equipement et démarrage d’activités AGR dans le 'Centre des Survivantes' de Mafrinya (Guinée)</t>
  </si>
  <si>
    <t>GNF</t>
  </si>
  <si>
    <t>IRM - 22</t>
  </si>
  <si>
    <t>AJAR - IRM project in Timor Leste - Phase 1</t>
  </si>
  <si>
    <t>IRM - 23</t>
  </si>
  <si>
    <t>AYA - South Sudan IRM Project Preparatory Phase (DIP)</t>
  </si>
  <si>
    <t>IRM - 24</t>
  </si>
  <si>
    <t>KDK - Cambodia DIP</t>
  </si>
  <si>
    <t>IRM - 25</t>
  </si>
  <si>
    <t>EPA - Evaluation de la situation des enfants nés de guerre en RDC - Etude prospective</t>
  </si>
  <si>
    <t>EPA</t>
  </si>
  <si>
    <t>Enfants De Panzi Et D'Ailleurs</t>
  </si>
  <si>
    <t>IRM - 26</t>
  </si>
  <si>
    <t>PANZI - Lancement des activités dans les centres communautaires</t>
  </si>
  <si>
    <t>IRM - 27</t>
  </si>
  <si>
    <t>AFF - Payment of urgent interim reparations to survivors</t>
  </si>
  <si>
    <t>AFF</t>
  </si>
  <si>
    <t>UKRAINE</t>
  </si>
  <si>
    <t>Andreiev Family Foundation</t>
  </si>
  <si>
    <t>IRM - 28</t>
  </si>
  <si>
    <t>BLUE BIRD - Payment of urgent interim reparations to survivors</t>
  </si>
  <si>
    <t>IRM - 29</t>
  </si>
  <si>
    <t>Eleos - Payment of urgent interim reparations to survivors</t>
  </si>
  <si>
    <t>Eleos</t>
  </si>
  <si>
    <t>Eleos Ukraine</t>
  </si>
  <si>
    <t>IRM - 30</t>
  </si>
  <si>
    <t>TH - Payment of urgent interim reparations to survivors</t>
  </si>
  <si>
    <t>TH</t>
  </si>
  <si>
    <t>Truth Hounds</t>
  </si>
  <si>
    <t>IRM - 31</t>
  </si>
  <si>
    <t>WAPA - Apporter un soutien psychosocial aux enfants victimes de violences sexuelles et/ou nés de viols dans les zones de conflit et post-conflit</t>
  </si>
  <si>
    <t>WAPA</t>
  </si>
  <si>
    <t>War Affected People's Association</t>
  </si>
  <si>
    <t>IRM - 32</t>
  </si>
  <si>
    <t>MF - IRM CAR Phase 2</t>
  </si>
  <si>
    <t>IRM - 33</t>
  </si>
  <si>
    <t>PANZI - Inauguration des centres des survivant.es à Minova, Kasika et Kaniola (République Démocratique du Congo)</t>
  </si>
  <si>
    <t>IRM - 34</t>
  </si>
  <si>
    <t>YIAT - For IRM Project in Yobe and Adamawa States Nigeria</t>
  </si>
  <si>
    <t>YIAT</t>
  </si>
  <si>
    <t>Youth Initiative Against Terrorism</t>
  </si>
  <si>
    <t>IRM - 35</t>
  </si>
  <si>
    <t>AYA - Identifying survivors and defining IRM</t>
  </si>
  <si>
    <t>IRM - 36</t>
  </si>
  <si>
    <t>AJAR - IRM in Coz Bazar - Rohingya in BD (AJAR)</t>
  </si>
  <si>
    <t>MYANMAR</t>
  </si>
  <si>
    <t>IRM - 37</t>
  </si>
  <si>
    <t>0 - 0</t>
  </si>
  <si>
    <t>IRM - 38</t>
  </si>
  <si>
    <t>TBD - IRM in Coz Bazar - Rohingya in BD (TBC)</t>
  </si>
  <si>
    <t>IRM - 39</t>
  </si>
  <si>
    <t xml:space="preserve">CALDH - IRM in Guatemala - DIP Phase </t>
  </si>
  <si>
    <t>GUATEMALA</t>
  </si>
  <si>
    <t>IRM - 40</t>
  </si>
  <si>
    <t>TPO - IRM in CAMBODIA Phase 1</t>
  </si>
  <si>
    <t>TPO</t>
  </si>
  <si>
    <t>Transcultural Psychosocial Organization</t>
  </si>
  <si>
    <t>IRM - 41</t>
  </si>
  <si>
    <t>FRAD - IRM Project in Borno State - Phase 1</t>
  </si>
  <si>
    <t>FRAD</t>
  </si>
  <si>
    <t>Future Resilience and Development Foundation</t>
  </si>
  <si>
    <t>IRM - 42</t>
  </si>
  <si>
    <t>YIAT - IRM Project in Yobe and Adamawa States - Phase 2 &amp; Phase 3</t>
  </si>
  <si>
    <t>IRM - 43</t>
  </si>
  <si>
    <t xml:space="preserve">WALT - IRM CAR Phase 2 </t>
  </si>
  <si>
    <t>WALT</t>
  </si>
  <si>
    <t>Women Act Living Together</t>
  </si>
  <si>
    <t>IRM - 44</t>
  </si>
  <si>
    <t xml:space="preserve">CIAF - IRM CAR Phase 2 </t>
  </si>
  <si>
    <t>CIAF</t>
  </si>
  <si>
    <t>Comité Interafricain</t>
  </si>
  <si>
    <t>IRM - 45</t>
  </si>
  <si>
    <t>Neem - Education IRM Project in Borno State Phase 2</t>
  </si>
  <si>
    <t>Neem</t>
  </si>
  <si>
    <t>IRM - 46</t>
  </si>
  <si>
    <t>NA - EV11-Asia Exchange &amp; Team Meeting in Nepal in Sep 2026</t>
  </si>
  <si>
    <t>Global</t>
  </si>
  <si>
    <t>IRM - 47</t>
  </si>
  <si>
    <t>AJAR - IRM in Timor Leste - Phase 2</t>
  </si>
  <si>
    <t>IRM - 48</t>
  </si>
  <si>
    <t>IRM - 49</t>
  </si>
  <si>
    <t>IRM - 50</t>
  </si>
  <si>
    <t>AFF - UIR pilot project - Continuation</t>
  </si>
  <si>
    <t>IRM - 51</t>
  </si>
  <si>
    <t xml:space="preserve">HHR - Support to Sudanese refugees in Chad </t>
  </si>
  <si>
    <t>HHR</t>
  </si>
  <si>
    <t>SUDAN Hub</t>
  </si>
  <si>
    <t>Hope And Haven For Refugees</t>
  </si>
  <si>
    <t>IRM - 52</t>
  </si>
  <si>
    <t>IRM - 53</t>
  </si>
  <si>
    <t>ADMSP - Emergency Response to newly released survivors of detention - SYRIA</t>
  </si>
  <si>
    <t>IRM - 54</t>
  </si>
  <si>
    <t>GRA - Project for Support to Survivor-Led Organization</t>
  </si>
  <si>
    <t>GRA</t>
  </si>
  <si>
    <t>Grassroots Researchers Association</t>
  </si>
  <si>
    <t>IRM - 55</t>
  </si>
  <si>
    <t>NA - NEPAL - IRM Phase 2</t>
  </si>
  <si>
    <t>IRM - 56</t>
  </si>
  <si>
    <t>NA - NEPAL - IRM Phase 3</t>
  </si>
  <si>
    <t>IRM - 57</t>
  </si>
  <si>
    <t>TPO - IRM in CAMBODIA Phase 2</t>
  </si>
  <si>
    <t>IRM - 58</t>
  </si>
  <si>
    <t>TPO - IRM in CAMBODIA Phase 3</t>
  </si>
  <si>
    <t>IRM - 59</t>
  </si>
  <si>
    <t>AJAR - IRM project in Timor Leste - Phase 3</t>
  </si>
  <si>
    <t>IRM - 60</t>
  </si>
  <si>
    <t>AJPNV - Améliorer la santé et le statut d'adaptation des femmes soudanaises réfugiées victimes de violence sexuelle à N'Djamena.</t>
  </si>
  <si>
    <t>AJPNV</t>
  </si>
  <si>
    <t>Association Jeunesse pour la Paix et la Non-violence</t>
  </si>
  <si>
    <t>IRM - 61</t>
  </si>
  <si>
    <t>MNSVS - Soutien d'urgence aux survivant.es de violences sexuelles liées aux conflits, République Démocratique du Congo</t>
  </si>
  <si>
    <t>MNSVS</t>
  </si>
  <si>
    <t>Mouvement National des Survivantes de violence sexuelles</t>
  </si>
  <si>
    <t>IRM - 62</t>
  </si>
  <si>
    <t>SSWG - Seeding the ecosystem for reparation for Sudanese survivors living 
in refugee camps in Chad - Adré</t>
  </si>
  <si>
    <t>SSWG</t>
  </si>
  <si>
    <t>The Safe Space for Women and Girls (SSWG)</t>
  </si>
  <si>
    <t>IRM - 63</t>
  </si>
  <si>
    <t xml:space="preserve">Baraqa - Seeding the ecosystem for reparation for Sudanese survivors living in 
refugee camps in Chad - Adré </t>
  </si>
  <si>
    <t>Baraqa</t>
  </si>
  <si>
    <t>Baraqa Feminist Organization</t>
  </si>
  <si>
    <t>IRM - 64</t>
  </si>
  <si>
    <t xml:space="preserve">SVO  - Support to Women-friendly Centers in Camps </t>
  </si>
  <si>
    <t xml:space="preserve">SVO </t>
  </si>
  <si>
    <t>Sudan Volunteer Organisation</t>
  </si>
  <si>
    <t>IRM - 65</t>
  </si>
  <si>
    <t>CALDH - IRM in Guatemala - Phase 1</t>
  </si>
  <si>
    <t>IRM - 66</t>
  </si>
  <si>
    <t xml:space="preserve">ROPD - Provision of psychosocial support services to survivors of sexual violence among Sudanese refugees in camps in eastern Chad. </t>
  </si>
  <si>
    <t>ROPD</t>
  </si>
  <si>
    <t xml:space="preserve">Recovery Organisation for Peace and Development </t>
  </si>
  <si>
    <t>IRM - 67</t>
  </si>
  <si>
    <t xml:space="preserve">DYNFGGP - Seeding the ecosystem for reparation for Sudanese survivors living in 
refugee camps in Chad - Adré </t>
  </si>
  <si>
    <t>DYNFGGP</t>
  </si>
  <si>
    <t>Darfur Youth Network for Good Governance and Peace</t>
  </si>
  <si>
    <t>IRM - 68</t>
  </si>
  <si>
    <t>PI - Mobile Mental Health and Psychosocial Support Unit: Supporting Vulnerable Communities Faced with the Crisis in Sudan</t>
  </si>
  <si>
    <t>PI</t>
  </si>
  <si>
    <t>Plan International</t>
  </si>
  <si>
    <t>IRM - 69</t>
  </si>
  <si>
    <t xml:space="preserve">GVW - Seeding the ecosystem for reparation for Sudanese survivors living in 
refugee camps in Chad - Aboutengue </t>
  </si>
  <si>
    <t>GVW</t>
  </si>
  <si>
    <t xml:space="preserve">Gender and violence against women in Aboutengue Camp </t>
  </si>
  <si>
    <t>IRM - 70</t>
  </si>
  <si>
    <t xml:space="preserve">CDA - Seeding the ecosystem for reparation for Sudanese survivors living in 
refugee camps in Chad. </t>
  </si>
  <si>
    <t>CDA</t>
  </si>
  <si>
    <t xml:space="preserve">Community Development Association </t>
  </si>
  <si>
    <t>IRM - 71</t>
  </si>
  <si>
    <t>IRM - 72</t>
  </si>
  <si>
    <t>AYA - IRM Project in South Sudan Phase 2</t>
  </si>
  <si>
    <t>IRM - 73</t>
  </si>
  <si>
    <t>FRAD - IRM Project in Borno State-Phase 2</t>
  </si>
  <si>
    <t>IRM - 74</t>
  </si>
  <si>
    <t>AYA - IRM Project in South Sudan Phase 3</t>
  </si>
  <si>
    <t>IRM - 75</t>
  </si>
  <si>
    <t>FRAD - IRM Project in Borno State-Phase 3</t>
  </si>
  <si>
    <t>IRM - 76</t>
  </si>
  <si>
    <t>AYA - GSF Interim Reparative Measures (IRM) Transition Project, South Sudan.</t>
  </si>
  <si>
    <t>IRM - 77</t>
  </si>
  <si>
    <t>IRM - 78</t>
  </si>
  <si>
    <t>IRM - 79</t>
  </si>
  <si>
    <t>IRM - 80</t>
  </si>
  <si>
    <t>Neem - Common Threads Project in Borno</t>
  </si>
  <si>
    <t>IRM - 81</t>
  </si>
  <si>
    <t>0 - Scoping project in Uganda</t>
  </si>
  <si>
    <t>UGANDA</t>
  </si>
  <si>
    <t>IRM - 82</t>
  </si>
  <si>
    <t>0 - IRM development of implementation plan (DIP) in Uganda</t>
  </si>
  <si>
    <t>IRM - 83</t>
  </si>
  <si>
    <t>IRM - 84</t>
  </si>
  <si>
    <t>ADMSP - Emergency Support Continuation - Syria</t>
  </si>
  <si>
    <t>IRM - 85</t>
  </si>
  <si>
    <t xml:space="preserve">0 - Grants Chad Consolidation phase (Vitol??) </t>
  </si>
  <si>
    <t>IRM - 86</t>
  </si>
  <si>
    <t xml:space="preserve">0 - Sudan mapping and Grants (OSF??) </t>
  </si>
  <si>
    <t>IRM - 87</t>
  </si>
  <si>
    <t>0 - Sudan Hub grants (SS?)</t>
  </si>
  <si>
    <t>IRM - 88</t>
  </si>
  <si>
    <t>0 - Direct support to survivors - Livelihood projects</t>
  </si>
  <si>
    <t>IRM - 89</t>
  </si>
  <si>
    <t xml:space="preserve">0 - DIP Phase IRM Sudan Hub </t>
  </si>
  <si>
    <t>IRM - 90</t>
  </si>
  <si>
    <t>Awafy - Healing beyond borders – Tawali, North Darfur, Sudan</t>
  </si>
  <si>
    <t>Awafy</t>
  </si>
  <si>
    <t>IRM - 91</t>
  </si>
  <si>
    <t xml:space="preserve">TBC - Urgent support to survivors' activities with mid-size organisatoins (2 grants) </t>
  </si>
  <si>
    <t>IRM - 92</t>
  </si>
  <si>
    <t>SIHA - Survivor-Centered Emergency Support for Conflict-Related Sexual Violence Survivor</t>
  </si>
  <si>
    <t>SIHA</t>
  </si>
  <si>
    <t xml:space="preserve">Strategic Initiative for Women in the Horn of Africa </t>
  </si>
  <si>
    <t>IRM - 93</t>
  </si>
  <si>
    <t>0 - South Sudan EaR project</t>
  </si>
  <si>
    <t>IRM - 94</t>
  </si>
  <si>
    <t>YIAT - Education as a Form of Reparation of Conflict Related Sexual Violence (Adamawa and Yobe State, Nigeria)</t>
  </si>
  <si>
    <t>IRM - 95</t>
  </si>
  <si>
    <t>YIAT - EaR 2027 to 2030</t>
  </si>
  <si>
    <t>IRM - 96</t>
  </si>
  <si>
    <t>NA - Hybrid Program - DIP Phase</t>
  </si>
  <si>
    <t>IRM - 97</t>
  </si>
  <si>
    <t>NA - Hybrid Program - Phase 1</t>
  </si>
  <si>
    <t>IRM - 98</t>
  </si>
  <si>
    <t>NA - Hybrid Program - Phase 2</t>
  </si>
  <si>
    <t>IRM - 99</t>
  </si>
  <si>
    <t xml:space="preserve">CALDH  - IRM - Phase II </t>
  </si>
  <si>
    <t xml:space="preserve">CALDH </t>
  </si>
  <si>
    <t>IRM - 100</t>
  </si>
  <si>
    <t>TBD - SD Grant II</t>
  </si>
  <si>
    <t>IRM - 101</t>
  </si>
  <si>
    <t>IRM - 102</t>
  </si>
  <si>
    <t xml:space="preserve">0 - SD grants II </t>
  </si>
  <si>
    <t>IRM - 103</t>
  </si>
  <si>
    <t>0 - SD grant II</t>
  </si>
  <si>
    <t>IRM - 104</t>
  </si>
  <si>
    <t xml:space="preserve">0 - SD Grant II </t>
  </si>
  <si>
    <t>IRM - 105</t>
  </si>
  <si>
    <t>IRM - 106</t>
  </si>
  <si>
    <t xml:space="preserve">0 - Grant in Metché </t>
  </si>
  <si>
    <t>IRM - 107</t>
  </si>
  <si>
    <t>NA - Hybrid Program - Phase 3</t>
  </si>
  <si>
    <t>IRM - 108</t>
  </si>
  <si>
    <t>IRM - 109</t>
  </si>
  <si>
    <t>IRM - 110</t>
  </si>
  <si>
    <t>IRM - 111</t>
  </si>
  <si>
    <t>IRM - 112</t>
  </si>
  <si>
    <t>IRM - 113</t>
  </si>
  <si>
    <t>IRM - 114</t>
  </si>
  <si>
    <t>IRM - 115</t>
  </si>
  <si>
    <t>IRM - 116</t>
  </si>
  <si>
    <t>IRM - 117</t>
  </si>
  <si>
    <t>IRM - 118</t>
  </si>
  <si>
    <t>IRM - 119</t>
  </si>
  <si>
    <t>IRM - 120</t>
  </si>
  <si>
    <t>NATS - 01</t>
  </si>
  <si>
    <t>CSIW - Public Survivors Hearing event for 10 AFRICA countries, in Kinshasa 22-24 Nov 2021</t>
  </si>
  <si>
    <t>CSIW</t>
  </si>
  <si>
    <t>York University Toronto / Conjugal Slavery In War Partnership (Csiw)</t>
  </si>
  <si>
    <t>NATS - 02</t>
  </si>
  <si>
    <t>RFP - Survivor Advocacy &amp; Technical Support on CRSV Reparations &amp; CTRH bill in South Sudan</t>
  </si>
  <si>
    <t>NATS - 03</t>
  </si>
  <si>
    <t>MF - SEMA global retreat 2022, in Netherland 31/05-3/06/22</t>
  </si>
  <si>
    <t>NL</t>
  </si>
  <si>
    <t>NATS - 04</t>
  </si>
  <si>
    <t>CSLVSBG RCA - Cérémonie de remise du plan d’action du Comité Stratégique de Lutte contre les Violences Sexuelles basées sur le Genre Liées aux Conflits, à Bangui le 28 juin 2022</t>
  </si>
  <si>
    <t>CSLVSBG RCA</t>
  </si>
  <si>
    <t>Comité Stratégique De Lutte Contre Les Violences Sexuelles Basées Sur Le Genre Liées Aux Conflits</t>
  </si>
  <si>
    <t>NATS - 05</t>
  </si>
  <si>
    <t>ICTJ - Launch of the GSF Uganda &amp; Gambia studies at the 25th Assembly of States of the ICC in The Hague (NL) 6-10dec22</t>
  </si>
  <si>
    <t>NATS - 06</t>
  </si>
  <si>
    <t>REDRESS - African Commission side-event in Banjul, Gambia 28oct22</t>
  </si>
  <si>
    <t>0 - Global</t>
  </si>
  <si>
    <t>NATS - 07</t>
  </si>
  <si>
    <t>MF - Reparations &amp; Holistic Care for Survivors of CRSV in Ukraine</t>
  </si>
  <si>
    <t>NATS - 08</t>
  </si>
  <si>
    <t>REDRESS - Implementing Remedies and Reparations for Survivors of CRSV (Strategic Litigation of emblematic cases)</t>
  </si>
  <si>
    <t>NATS - 09</t>
  </si>
  <si>
    <t>REDRESS - Reparation for survivors of CRSV in Ukraine (Repurposing of assets)</t>
  </si>
  <si>
    <t>NATS - 10</t>
  </si>
  <si>
    <t>NI - Yazidi women and girl survivors participation to implementation and monitoring of the Yazidi Survivors Law</t>
  </si>
  <si>
    <t>NATS - 11</t>
  </si>
  <si>
    <t>DEJUSTICIA - Administrative reparations costs &amp; financing - The Colombian case with victims and land restitution law</t>
  </si>
  <si>
    <t>DEJUSTICIA</t>
  </si>
  <si>
    <t>COP</t>
  </si>
  <si>
    <t>Centro De Estudios De Derecho, Justicia Y Sociedad</t>
  </si>
  <si>
    <t>NATS - 12</t>
  </si>
  <si>
    <t>LIMPAL - Translation SP-EN of the recommendations for non-repetition from selected chapters from the Truth Commission’s Final Report</t>
  </si>
  <si>
    <t>LIMPAL</t>
  </si>
  <si>
    <t>Liga Internacional De Mujeres Por La Paz Y La Libertad</t>
  </si>
  <si>
    <t>NATS - 13</t>
  </si>
  <si>
    <t>CSLVSBG RCA - Comité Stratégique sur les VSLC: atelier du 19/10/22 à Bangui sur le droit à la réparation avec approche centrée sur les survivant.es</t>
  </si>
  <si>
    <t>NATS - 14</t>
  </si>
  <si>
    <t>AJAR - Roundtable Discussion &amp; TJAN-GSF Strategic Meeting Bangkok:  Advancing the Right to Remedy and Reparations for Victims  Of CRS &amp; GBV in ASEAN</t>
  </si>
  <si>
    <t>NATS - 15</t>
  </si>
  <si>
    <t>RFP - EXTENSION OF ADVOCACY AND GUIDE PROJECT: SURVIVORS CENTRED REPARATIONS ARE POSSIBLE IN SOUTH SUDAN</t>
  </si>
  <si>
    <t>NATS - 16</t>
  </si>
  <si>
    <t xml:space="preserve">ICJ - Promoting Reparations for Survivors of Conflict Related Sexual Violence in Nepal </t>
  </si>
  <si>
    <t>ICJ</t>
  </si>
  <si>
    <t>International Commission Of Jurists</t>
  </si>
  <si>
    <t>NATS - 17</t>
  </si>
  <si>
    <t>LA RED - SUPPORT TO ENSURE THE PARTICIPATION OF SURVIVORS TO THE NATIONAL AND INTERNATIONAL CONFERENCE IN BOGOTA, COLOMBIA</t>
  </si>
  <si>
    <t>NATS - 18</t>
  </si>
  <si>
    <t>AVIPA - (Post-Kinshasa) Plaidoyer pour la reparation aux victimes de viol et violences sexuelles du 28 Sep 2009</t>
  </si>
  <si>
    <t>AVIPA</t>
  </si>
  <si>
    <t>Association Des Victimes Parents Et Amis Du 28 Septembre 2009</t>
  </si>
  <si>
    <t>NATS - 19</t>
  </si>
  <si>
    <t>COVICI - Lancement du rapport de l'Etude Mondiale sur les Réparation pour la COTE D'IVOIRE</t>
  </si>
  <si>
    <t>*</t>
  </si>
  <si>
    <t>NATS - 20</t>
  </si>
  <si>
    <t>ROWL - (Post-Kinshasa) End discrimination against children born out of war and their mothers in South Sudan</t>
  </si>
  <si>
    <t>ROWL</t>
  </si>
  <si>
    <t>UGX</t>
  </si>
  <si>
    <t>Remembering The Ones We Lost</t>
  </si>
  <si>
    <t>NATS - 21</t>
  </si>
  <si>
    <t>ICTJ - LAUNCH OF THE UGANDA STUDY REPORT IN KAMPALA AND LIRA, UGANDA</t>
  </si>
  <si>
    <t>NATS - 22</t>
  </si>
  <si>
    <t>OGDH - Support pour l'organisation de la table-ronde à Conakry 25-25sep23, et l' inauguration du 'Centre des Survivantes' 28sep23</t>
  </si>
  <si>
    <t>NATS - 23</t>
  </si>
  <si>
    <t>RFP - SUDAN GRS Study Launch in GVA OCT23</t>
  </si>
  <si>
    <t>NATS - 24</t>
  </si>
  <si>
    <t>RLP - (Post Kinshasa) Reparations for Conflict-Related Sexual and Gender-Based Violence - in Uganda: The Time is Now</t>
  </si>
  <si>
    <t>RLP</t>
  </si>
  <si>
    <t>Refugee Law Project</t>
  </si>
  <si>
    <t>NATS - 25</t>
  </si>
  <si>
    <t>ADMSP - SYRIA country study report launch in Gaziantep 7dec23</t>
  </si>
  <si>
    <t>NATS - 26</t>
  </si>
  <si>
    <t>AVIPA - Plaidoyer pour la réalisation du droit à réparation des survivantes en Guinée 2024</t>
  </si>
  <si>
    <t>NATS - 27</t>
  </si>
  <si>
    <t>NATS - 28</t>
  </si>
  <si>
    <t>Utu Wetu - Driving Survivor Advocacy for Reparations in Kenya. Kinshasa Declaration Implementation and Dissemination</t>
  </si>
  <si>
    <t>Utu Wetu</t>
  </si>
  <si>
    <t>KES</t>
  </si>
  <si>
    <t>Utu Wetu Trust</t>
  </si>
  <si>
    <t>NATS - 29</t>
  </si>
  <si>
    <t xml:space="preserve">Utu Wetu - Advocacy for the Implementation of Reparations for Conflict Related Sexual Violence in Kenya
</t>
  </si>
  <si>
    <t>NATS - 30</t>
  </si>
  <si>
    <t>YLN  - Yazidi Genocide Survivors' Conference 2024, Amsterdam 24-26 Jan 2024</t>
  </si>
  <si>
    <t xml:space="preserve">YLN </t>
  </si>
  <si>
    <t xml:space="preserve">Yazidi Legal Network </t>
  </si>
  <si>
    <t>NATS - 31</t>
  </si>
  <si>
    <t>SOS-IJM - Appui à la société civile congolaise dans le processus de la mise en œuvre des réparations en RDC 2024</t>
  </si>
  <si>
    <t>SOS-IJM</t>
  </si>
  <si>
    <t>SOS Information Juridique Multisectorielle</t>
  </si>
  <si>
    <t>NATS - 32</t>
  </si>
  <si>
    <t>PANZI - MNSVS - Plaidoyer et sensibilisation 2024 des survivant.es sur le FONAREV et sur la déclaration de Kinshasa relative aux droits des survivant.es de violences sexuelles liées aux conflits et la co-création des réparations</t>
  </si>
  <si>
    <t>NATS - 33</t>
  </si>
  <si>
    <t>SOFEPADI - Plaidoyer et sensibilisation 2024 des survivant.es sur le FONAREV et sur la déclaration de Kinshasa relative aux droits des survivant.es de violences sexuelles liées aux conflits et la co-création des réparations</t>
  </si>
  <si>
    <t>SOFEPADI</t>
  </si>
  <si>
    <t>Solidarité Féminine Pour La Paix Et Le Développement Intégral</t>
  </si>
  <si>
    <t>NATS - 34</t>
  </si>
  <si>
    <t>COVICI - 2024 NATS strategy in Ivory Coast</t>
  </si>
  <si>
    <t>NATS - 35</t>
  </si>
  <si>
    <t>REDRESS - Reparation for survivors of CRSV in Ukraine (Repurposing of assets) - Phase 2</t>
  </si>
  <si>
    <t>NATS - 36</t>
  </si>
  <si>
    <t>FARIDA - Support the mission of the Iraq Education Task Team in June 2024</t>
  </si>
  <si>
    <t>FARIDA</t>
  </si>
  <si>
    <t xml:space="preserve">Farida Global Organization (Farida E.V.) </t>
  </si>
  <si>
    <t>NATS - 37</t>
  </si>
  <si>
    <t>MOSUCA - Projet de plaidoyer avec la déclaration de Kinshasa : droit à la réparation pour les survivant.es de violences sexuelles liées aux conflits en République Centrafricaine</t>
  </si>
  <si>
    <t>MOSUCA</t>
  </si>
  <si>
    <t xml:space="preserve">Mouvement des Survivantes De Centrafrique </t>
  </si>
  <si>
    <t>NATS - 38</t>
  </si>
  <si>
    <t>URG - Group of Friends on victim-centred approaches to accountability and justice</t>
  </si>
  <si>
    <t>URG</t>
  </si>
  <si>
    <t>Universal Rights Group</t>
  </si>
  <si>
    <t>NATS - 39</t>
  </si>
  <si>
    <t>REDRESS - BANGLADESH - GRS Launch</t>
  </si>
  <si>
    <t>NATS - 40</t>
  </si>
  <si>
    <t>ITJP - Sri Lanka GRS launch event</t>
  </si>
  <si>
    <t>NATS - 41</t>
  </si>
  <si>
    <t>Aparajit - Campaign for self, social and legal justice, Nepal-Phase 1</t>
  </si>
  <si>
    <t>Aparajit</t>
  </si>
  <si>
    <t>NATS - 42</t>
  </si>
  <si>
    <t>Aparajit - Campaign for self, social and legal justice, Nepal-Phase 2</t>
  </si>
  <si>
    <t>NATS - 43</t>
  </si>
  <si>
    <t>TBD - NATS for Myanmar Financing Reparations  - desirable</t>
  </si>
  <si>
    <t>NATS - 44</t>
  </si>
  <si>
    <t>SOS-IJM - Lancement de l’Étude sur les possibilités de réparations pour les survivant.es de violences sexuelles liées aux conflits en République Démocratique du Congo</t>
  </si>
  <si>
    <t>NATS - 45</t>
  </si>
  <si>
    <t>OGDH - Consultation des associations de victimes dans l’élaboration des normes de République de Guinée liées au droit à la réparation</t>
  </si>
  <si>
    <t>NATS - 46</t>
  </si>
  <si>
    <t>AVIPA - Renforcement des capacités des victimes et plaidoyer multiacteurs
en Guinée</t>
  </si>
  <si>
    <t>NATS - 47</t>
  </si>
  <si>
    <t>OGDH - Plaidoyer et accompagnement des victimes de violations
des droits humains en guinée</t>
  </si>
  <si>
    <t>NATS - 48</t>
  </si>
  <si>
    <t>Aparajit - Campaign for self, social and legal justice, Nepal-Phase 3</t>
  </si>
  <si>
    <t>NATS - 49</t>
  </si>
  <si>
    <t xml:space="preserve">OGDH - Post Project Evaluation IRM Guinea </t>
  </si>
  <si>
    <t>NATS - 50</t>
  </si>
  <si>
    <t>WILDAF - Ateliers de validation et du lancement national et régional du rapport de l’Etude Mali (BMK)</t>
  </si>
  <si>
    <t>NATS - 51</t>
  </si>
  <si>
    <t>TBD - Promoting Reparations for Survivors of Conflict Related Sexual Violence in Nepal-Phase 2_desirable</t>
  </si>
  <si>
    <t>NATS - 52</t>
  </si>
  <si>
    <t>COVICI - Continuation of 2024 NATS strategy project / COVICI</t>
  </si>
  <si>
    <t>NATS - 53</t>
  </si>
  <si>
    <t>GWVU - Advancing the Reparations Agenda for Survivors of Conflict-Related Sexual Violence in Uganda</t>
  </si>
  <si>
    <t>GWVU</t>
  </si>
  <si>
    <t>Golden Women Vision in Uganda</t>
  </si>
  <si>
    <t>NATS - 54</t>
  </si>
  <si>
    <t>Mujeres Wiwa - Support the organisation's process with girls who are victims of CRSV to access reparation measures and provide urgent mental health care</t>
  </si>
  <si>
    <t>Mujeres Wiwa</t>
  </si>
  <si>
    <t>La Asociación Mujeres WiWa</t>
  </si>
  <si>
    <t>NATS - 55</t>
  </si>
  <si>
    <t xml:space="preserve">MDP - Support to survivor organizations from underrepresented groups [rural, small organizations) effectively advocate for the prioritisation  reparations for CRSV, including children  ( Mujeres del Planton : According to activity plan and report 4000CHF X3) </t>
  </si>
  <si>
    <t>MDP</t>
  </si>
  <si>
    <t>Mujeres del Planton</t>
  </si>
  <si>
    <t>NATS - 56</t>
  </si>
  <si>
    <t>Unidad para las Víctimas - 0</t>
  </si>
  <si>
    <t>Unidad para las Víctimas</t>
  </si>
  <si>
    <t>Unidad Para Las Víctimas</t>
  </si>
  <si>
    <t>NATS - 57</t>
  </si>
  <si>
    <t>URG - Group of Friends on victim-centred approaches to accountability and justice – Phase II</t>
  </si>
  <si>
    <t>NATS - 58</t>
  </si>
  <si>
    <t>Media - Expansion of GSF work beyond Damascus</t>
  </si>
  <si>
    <t>Media</t>
  </si>
  <si>
    <t>NATS - 59</t>
  </si>
  <si>
    <t xml:space="preserve">ADMSP - Grant for Art Therapy Workshop SY with ADMSP </t>
  </si>
  <si>
    <t>NATS - 60</t>
  </si>
  <si>
    <t xml:space="preserve">CALDH - Study Launch Guatemala </t>
  </si>
  <si>
    <t>NATS - 61</t>
  </si>
  <si>
    <t>TBD - Yemen study launch event (grant cancelled)</t>
  </si>
  <si>
    <t>NATS - 62</t>
  </si>
  <si>
    <t>WiLDAF - Ateliers de validation et du lancement national et régional du rapport de l’Etude Mali</t>
  </si>
  <si>
    <t>WiLDAF</t>
  </si>
  <si>
    <t>NATS - 63</t>
  </si>
  <si>
    <t>DC - Consultant use of assets for financing reparations (subgrant to Stanislav Dnistrianskyi Centre for Law and Politics)</t>
  </si>
  <si>
    <t>DC</t>
  </si>
  <si>
    <t>NATS - 64</t>
  </si>
  <si>
    <t xml:space="preserve">DPLF - GRS studay Launch </t>
  </si>
  <si>
    <t>NATS - 65</t>
  </si>
  <si>
    <t>dRPC - GRS Study launch</t>
  </si>
  <si>
    <t>NATS - 66</t>
  </si>
  <si>
    <t>GREFFA - Lancement régional du rapport de la « Global Reparation Study » Mali à Gao</t>
  </si>
  <si>
    <t>NATS - 67</t>
  </si>
  <si>
    <t xml:space="preserve">ICJ - Promoting Reparations for Survivors of Conflict Related Sexual Violence in Nepal 								
</t>
  </si>
  <si>
    <t>NATS - 68</t>
  </si>
  <si>
    <t>ICJ - Promoting Reparations for Survivors of Conflict Related Sexual Violence in Nepal-II</t>
  </si>
  <si>
    <t>NATS - 69</t>
  </si>
  <si>
    <t>ICJ - Promoting Reparations for Survivors of Conflict Related Sexual Violence in Nepal-Phase 2_addition</t>
  </si>
  <si>
    <t>NATS - 70</t>
  </si>
  <si>
    <t>AJM - GRS Study Launch in Mopti</t>
  </si>
  <si>
    <t>NATS - 71</t>
  </si>
  <si>
    <t>AFJCI - Continuation of 2024 NATS strategy project/ AFJCI</t>
  </si>
  <si>
    <t>AFJCI</t>
  </si>
  <si>
    <t xml:space="preserve">Association des Femmes Juristes de Cote d'Ivoire </t>
  </si>
  <si>
    <t>NATS - 72</t>
  </si>
  <si>
    <t>0 - Advocacy event</t>
  </si>
  <si>
    <t>NATS - 73</t>
  </si>
  <si>
    <t>0 - Advocacy event in Nigeria</t>
  </si>
  <si>
    <t>NATS - 74</t>
  </si>
  <si>
    <t>0 - Nigeria NATS Adamawa Model</t>
  </si>
  <si>
    <t>NATS - 75</t>
  </si>
  <si>
    <t>AVIPA - Renforcement des capacités des victimes et plaidoyer multiacteurs
en Guinée - Suite</t>
  </si>
  <si>
    <t>NATS - 76</t>
  </si>
  <si>
    <t>OGDH - Plaidoyer et accompagnement des victimes de violations
des droits humains en guinée - Suite</t>
  </si>
  <si>
    <t>NATS - 77</t>
  </si>
  <si>
    <t xml:space="preserve">Mujeres del Planton -  Support to survivor organizations for CRSV advocacy </t>
  </si>
  <si>
    <t>Mujeres Del Planton</t>
  </si>
  <si>
    <t>NATS - 78</t>
  </si>
  <si>
    <t xml:space="preserve">Mujeres Wiwa - Support to indegnous women to access right for reparation </t>
  </si>
  <si>
    <t>NATS - 79</t>
  </si>
  <si>
    <t>CODHES - Grant to CODHES : Consultoría para los derechos humanos y el desplazamiento</t>
  </si>
  <si>
    <t>CODHES</t>
  </si>
  <si>
    <t>NATS - 80</t>
  </si>
  <si>
    <t>URG - Grant to URG - Phase III</t>
  </si>
  <si>
    <t>NATS - 81</t>
  </si>
  <si>
    <t>ECAP - Art Therapy - Guatemala</t>
  </si>
  <si>
    <t>NATS - 82</t>
  </si>
  <si>
    <t xml:space="preserve">CALDH- TBC  - Apology day event by NATS partner </t>
  </si>
  <si>
    <t xml:space="preserve">CALDH- TBC </t>
  </si>
  <si>
    <t>NATS - 83</t>
  </si>
  <si>
    <t>AFJCI - Promotion des possibilités d'accès aux réparations grâce à un soutien provisoire aux survivant·e·s de VSLC</t>
  </si>
  <si>
    <t>NATS - 84</t>
  </si>
  <si>
    <t>ECAP?  - Art therapy - GT TBC - Realloc of Arria Formula</t>
  </si>
  <si>
    <t xml:space="preserve">ECAP? </t>
  </si>
  <si>
    <t>NATS - 85</t>
  </si>
  <si>
    <t>ADMSP - Advancing Reparation for Survivors of Conflict-Related Sexual Violence in Syria - GIZ Grant</t>
  </si>
  <si>
    <t>NATS - 86</t>
  </si>
  <si>
    <t xml:space="preserve">TBD - Capacity-building and consultations of survivors on reparations financing </t>
  </si>
  <si>
    <t>NATS - 87</t>
  </si>
  <si>
    <t>FIDA - On the Path to Reparations: A survivor-led action to strengthen the ecosystem on reparations in Uganda</t>
  </si>
  <si>
    <t>FIDA</t>
  </si>
  <si>
    <t>FIDA - Uganda</t>
  </si>
  <si>
    <t>NATS - 88</t>
  </si>
  <si>
    <t xml:space="preserve">TBC - Setting up 1 additional survivors' center - Deir Ezzour </t>
  </si>
  <si>
    <t>NATS - 89</t>
  </si>
  <si>
    <t>0 - Pirilampu Sustainability Grant</t>
  </si>
  <si>
    <t>NATS - 90</t>
  </si>
  <si>
    <t>Medya - Medya grant extension</t>
  </si>
  <si>
    <t>Medya</t>
  </si>
  <si>
    <t>Women Survivor Network of Deir Ezzor</t>
  </si>
  <si>
    <t>NATS - 91</t>
  </si>
  <si>
    <t>TBD - Grants to 3 new survivor associations in Central and South Syria</t>
  </si>
  <si>
    <t>NATS - 92</t>
  </si>
  <si>
    <t>COVICI - Promotion des possibilités d'accès aux réparations grâce à un soutien provisoire aux survivant·e·s de VSLC</t>
  </si>
  <si>
    <t>NATS - 93</t>
  </si>
  <si>
    <t>NATS - 94</t>
  </si>
  <si>
    <t>NATS - 95</t>
  </si>
  <si>
    <t>NATS - 96</t>
  </si>
  <si>
    <t>NATS - 97</t>
  </si>
  <si>
    <t>NATS - 98</t>
  </si>
  <si>
    <t>NATS - 99</t>
  </si>
  <si>
    <t>NATS - 100</t>
  </si>
  <si>
    <t>NATS - 101</t>
  </si>
  <si>
    <t>NATS - 102</t>
  </si>
  <si>
    <t>NATS - 103</t>
  </si>
  <si>
    <t>NATS - 104</t>
  </si>
  <si>
    <t>NATS - 105</t>
  </si>
  <si>
    <t>NATS - 106</t>
  </si>
  <si>
    <t>NATS - 107</t>
  </si>
  <si>
    <t>NATS - 108</t>
  </si>
  <si>
    <t>NATS - 109</t>
  </si>
  <si>
    <t>NATS - 110</t>
  </si>
  <si>
    <t>NATS - 111</t>
  </si>
  <si>
    <t>NATS - 112</t>
  </si>
  <si>
    <t>NATS - 113</t>
  </si>
  <si>
    <t>NATS - 114</t>
  </si>
  <si>
    <t>NATS - 115</t>
  </si>
  <si>
    <t>NATS - 116</t>
  </si>
  <si>
    <t>NATS - 117</t>
  </si>
  <si>
    <t>NATS - 118</t>
  </si>
  <si>
    <t>NATS - 119</t>
  </si>
  <si>
    <t>NATS - 120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</si>
</sst>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#,##0.00\ ;&quot; -&quot;* #,##0.00\ "/>
    <numFmt numFmtId="166" formatCode="#,##0.0000\ ;&quot; -&quot;* #,##0.0000\ "/>
    <numFmt numFmtId="167" formatCode="d\ mmm\ yyyy"/>
    <numFmt numFmtId="168" formatCode="#,##0.00000"/>
    <numFmt numFmtId="169" formatCode="#,##0.0000"/>
    <numFmt numFmtId="170" formatCode="\+#,##0;\-#,##0"/>
    <numFmt numFmtId="171" formatCode="\+#,##0%;\-#,##0%"/>
    <numFmt numFmtId="172" formatCode="[$-409]d\-mmm\-yyyy;@"/>
    <numFmt numFmtId="173" formatCode="_(* #,##0_);_(* \(#,##0\);_(* &quot;-&quot;??_);_(@_)"/>
    <numFmt numFmtId="174" formatCode="mmm\-yyyy"/>
    <numFmt numFmtId="175" formatCode="mm\-yyyy"/>
    <numFmt numFmtId="176" formatCode="0.0%"/>
  </numFmts>
  <fonts count="7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sz val="1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4"/>
      <name val="Verdana"/>
      <family val="2"/>
    </font>
    <font>
      <b/>
      <sz val="10"/>
      <color theme="4"/>
      <name val="Verdana"/>
      <family val="2"/>
    </font>
    <font>
      <sz val="10"/>
      <color theme="0"/>
      <name val="Verdana"/>
      <family val="2"/>
    </font>
    <font>
      <i/>
      <sz val="9"/>
      <color rgb="FF0070C0"/>
      <name val="Verdana"/>
      <family val="2"/>
    </font>
    <font>
      <b/>
      <sz val="10"/>
      <color rgb="FF0070C0"/>
      <name val="Verdana"/>
      <family val="2"/>
    </font>
    <font>
      <sz val="12"/>
      <color theme="1"/>
      <name val="Calibri"/>
      <family val="2"/>
      <scheme val="minor"/>
    </font>
    <font>
      <sz val="9"/>
      <color rgb="FF00B05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b/>
      <sz val="11"/>
      <name val="Verdana"/>
      <family val="2"/>
    </font>
    <font>
      <sz val="10"/>
      <name val="Arial"/>
      <family val="2"/>
    </font>
    <font>
      <sz val="10"/>
      <color rgb="FF0070C0"/>
      <name val="Verdana"/>
      <family val="2"/>
    </font>
    <font>
      <sz val="10"/>
      <color rgb="FF7030A0"/>
      <name val="Verdana"/>
      <family val="2"/>
    </font>
    <font>
      <b/>
      <sz val="10"/>
      <color rgb="FF7030A0"/>
      <name val="Verdana"/>
      <family val="2"/>
    </font>
    <font>
      <sz val="12"/>
      <color rgb="FF7030A0"/>
      <name val="Verdana"/>
      <family val="2"/>
    </font>
    <font>
      <sz val="11"/>
      <name val="Verdana"/>
      <family val="2"/>
    </font>
    <font>
      <b/>
      <sz val="16"/>
      <color theme="0"/>
      <name val="Verdana"/>
      <family val="2"/>
    </font>
    <font>
      <sz val="16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 tint="-0.34998626667073579"/>
      <name val="Verdana"/>
      <family val="2"/>
    </font>
    <font>
      <sz val="10"/>
      <color theme="5" tint="-0.249977111117893"/>
      <name val="Verdana"/>
      <family val="2"/>
    </font>
    <font>
      <b/>
      <sz val="10"/>
      <color theme="5" tint="-0.249977111117893"/>
      <name val="Verdana"/>
      <family val="2"/>
    </font>
    <font>
      <b/>
      <sz val="11"/>
      <color rgb="FF0070C0"/>
      <name val="Calibri"/>
      <family val="2"/>
      <scheme val="minor"/>
    </font>
    <font>
      <sz val="10"/>
      <color theme="0" tint="-4.9989318521683403E-2"/>
      <name val="Verdana"/>
      <family val="2"/>
    </font>
    <font>
      <b/>
      <sz val="10"/>
      <color theme="0" tint="-4.9989318521683403E-2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sz val="10"/>
      <color theme="0" tint="-0.14999847407452621"/>
      <name val="Verdana"/>
      <family val="2"/>
    </font>
    <font>
      <sz val="10"/>
      <color theme="8" tint="-0.249977111117893"/>
      <name val="Verdana"/>
      <family val="2"/>
    </font>
    <font>
      <i/>
      <sz val="10"/>
      <color rgb="FF7030A0"/>
      <name val="Verdana"/>
      <family val="2"/>
    </font>
    <font>
      <i/>
      <sz val="10"/>
      <color theme="0" tint="-4.9989318521683403E-2"/>
      <name val="Verdana"/>
      <family val="2"/>
    </font>
    <font>
      <i/>
      <sz val="10"/>
      <color rgb="FF0070C0"/>
      <name val="Verdana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0070C0"/>
      <name val="Verdana"/>
      <family val="2"/>
    </font>
    <font>
      <sz val="9"/>
      <color rgb="FF0070C0"/>
      <name val="Verdana"/>
      <family val="2"/>
    </font>
    <font>
      <sz val="12"/>
      <color theme="1"/>
      <name val="Verdana"/>
      <family val="2"/>
    </font>
    <font>
      <sz val="12"/>
      <color theme="0"/>
      <name val="Verdana"/>
      <family val="2"/>
    </font>
    <font>
      <sz val="9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10"/>
      <color theme="0" tint="-0.249977111117893"/>
      <name val="Verdana"/>
      <family val="2"/>
    </font>
    <font>
      <sz val="10"/>
      <color rgb="FF7030A0"/>
      <name val="Calibri"/>
      <family val="2"/>
      <scheme val="minor"/>
    </font>
    <font>
      <i/>
      <sz val="10"/>
      <color theme="5" tint="-0.249977111117893"/>
      <name val="Verdana"/>
      <family val="2"/>
    </font>
    <font>
      <i/>
      <sz val="10"/>
      <color theme="1"/>
      <name val="Verdana"/>
      <family val="2"/>
    </font>
    <font>
      <sz val="10"/>
      <color rgb="FF7030A0"/>
      <name val="Arial"/>
      <family val="2"/>
    </font>
    <font>
      <sz val="10"/>
      <color theme="5" tint="0.39997558519241921"/>
      <name val="Verdana"/>
      <family val="2"/>
    </font>
    <font>
      <i/>
      <sz val="10"/>
      <color theme="5" tint="0.39997558519241921"/>
      <name val="Verdana"/>
      <family val="2"/>
    </font>
    <font>
      <sz val="10"/>
      <color rgb="FF00B050"/>
      <name val="Verdana"/>
      <family val="2"/>
    </font>
    <font>
      <b/>
      <sz val="10"/>
      <color theme="5" tint="0.39997558519241921"/>
      <name val="Verdana"/>
      <family val="2"/>
    </font>
    <font>
      <sz val="10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theme="0" tint="-4.9989318521683403E-2"/>
      <name val="Verdana"/>
      <family val="2"/>
    </font>
    <font>
      <sz val="12"/>
      <color theme="0" tint="-0.249977111117893"/>
      <name val="Verdana"/>
      <family val="2"/>
    </font>
    <font>
      <sz val="12"/>
      <color theme="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sz val="12"/>
      <color rgb="FF7030A0"/>
      <name val="Calibri"/>
      <family val="2"/>
      <scheme val="minor"/>
    </font>
    <font>
      <b/>
      <i/>
      <sz val="10"/>
      <name val="Verdana"/>
      <family val="2"/>
    </font>
    <font>
      <b/>
      <sz val="10"/>
      <color rgb="FFFF0000"/>
      <name val="Verdana"/>
      <family val="2"/>
    </font>
    <font>
      <b/>
      <sz val="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 style="thin">
        <color theme="4" tint="0.39997558519241921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4" fillId="0" borderId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885">
    <xf numFmtId="0" fontId="0" fillId="0" borderId="0" xfId="0"/>
    <xf numFmtId="14" fontId="3" fillId="2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horizontal="right" vertical="top"/>
    </xf>
    <xf numFmtId="0" fontId="0" fillId="3" borderId="0" xfId="0" applyFill="1"/>
    <xf numFmtId="165" fontId="4" fillId="2" borderId="0" xfId="0" applyNumberFormat="1" applyFont="1" applyFill="1" applyAlignment="1" applyProtection="1">
      <alignment horizontal="center" vertical="center"/>
      <protection hidden="1"/>
    </xf>
    <xf numFmtId="3" fontId="4" fillId="2" borderId="6" xfId="0" applyNumberFormat="1" applyFont="1" applyFill="1" applyBorder="1" applyAlignment="1">
      <alignment horizontal="center" vertical="center"/>
    </xf>
    <xf numFmtId="165" fontId="12" fillId="2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Font="1"/>
    <xf numFmtId="14" fontId="15" fillId="2" borderId="5" xfId="0" applyNumberFormat="1" applyFont="1" applyFill="1" applyBorder="1" applyAlignment="1">
      <alignment vertical="center"/>
    </xf>
    <xf numFmtId="165" fontId="15" fillId="3" borderId="5" xfId="0" applyNumberFormat="1" applyFont="1" applyFill="1" applyBorder="1" applyAlignment="1">
      <alignment vertical="center"/>
    </xf>
    <xf numFmtId="3" fontId="15" fillId="3" borderId="5" xfId="0" applyNumberFormat="1" applyFont="1" applyFill="1" applyBorder="1" applyAlignment="1">
      <alignment vertical="center"/>
    </xf>
    <xf numFmtId="165" fontId="16" fillId="3" borderId="0" xfId="0" applyNumberFormat="1" applyFont="1" applyFill="1" applyAlignment="1">
      <alignment vertical="center"/>
    </xf>
    <xf numFmtId="0" fontId="0" fillId="3" borderId="19" xfId="0" applyFill="1" applyBorder="1"/>
    <xf numFmtId="0" fontId="2" fillId="3" borderId="5" xfId="0" applyFont="1" applyFill="1" applyBorder="1"/>
    <xf numFmtId="0" fontId="2" fillId="3" borderId="3" xfId="0" applyFont="1" applyFill="1" applyBorder="1"/>
    <xf numFmtId="0" fontId="0" fillId="3" borderId="4" xfId="0" applyFill="1" applyBorder="1"/>
    <xf numFmtId="0" fontId="0" fillId="3" borderId="20" xfId="0" applyFill="1" applyBorder="1"/>
    <xf numFmtId="167" fontId="3" fillId="4" borderId="14" xfId="0" applyNumberFormat="1" applyFont="1" applyFill="1" applyBorder="1" applyAlignment="1" applyProtection="1">
      <alignment horizontal="left" vertical="top" wrapText="1"/>
      <protection locked="0" hidden="1"/>
    </xf>
    <xf numFmtId="3" fontId="4" fillId="2" borderId="13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5" fontId="4" fillId="2" borderId="8" xfId="0" applyNumberFormat="1" applyFont="1" applyFill="1" applyBorder="1" applyAlignment="1">
      <alignment horizontal="left" vertical="center"/>
    </xf>
    <xf numFmtId="3" fontId="4" fillId="2" borderId="11" xfId="0" applyNumberFormat="1" applyFont="1" applyFill="1" applyBorder="1" applyAlignment="1">
      <alignment vertical="center"/>
    </xf>
    <xf numFmtId="4" fontId="19" fillId="3" borderId="0" xfId="0" applyNumberFormat="1" applyFont="1" applyFill="1" applyAlignment="1">
      <alignment horizontal="left" vertical="center"/>
    </xf>
    <xf numFmtId="165" fontId="5" fillId="2" borderId="0" xfId="0" applyNumberFormat="1" applyFont="1" applyFill="1" applyAlignment="1">
      <alignment horizontal="right" vertical="center"/>
    </xf>
    <xf numFmtId="0" fontId="0" fillId="0" borderId="0" xfId="0" applyAlignment="1">
      <alignment vertical="top"/>
    </xf>
    <xf numFmtId="169" fontId="3" fillId="4" borderId="18" xfId="0" applyNumberFormat="1" applyFont="1" applyFill="1" applyBorder="1" applyAlignment="1" applyProtection="1">
      <alignment horizontal="center" vertical="top"/>
      <protection locked="0" hidden="1"/>
    </xf>
    <xf numFmtId="3" fontId="3" fillId="3" borderId="16" xfId="0" applyNumberFormat="1" applyFont="1" applyFill="1" applyBorder="1" applyAlignment="1" applyProtection="1">
      <alignment horizontal="right" vertical="top"/>
      <protection hidden="1"/>
    </xf>
    <xf numFmtId="165" fontId="3" fillId="2" borderId="0" xfId="0" applyNumberFormat="1" applyFont="1" applyFill="1" applyAlignment="1">
      <alignment vertical="center" wrapText="1"/>
    </xf>
    <xf numFmtId="165" fontId="3" fillId="3" borderId="0" xfId="0" applyNumberFormat="1" applyFont="1" applyFill="1" applyAlignment="1">
      <alignment vertical="center" wrapText="1"/>
    </xf>
    <xf numFmtId="4" fontId="3" fillId="4" borderId="24" xfId="0" applyNumberFormat="1" applyFont="1" applyFill="1" applyBorder="1" applyAlignment="1" applyProtection="1">
      <alignment horizontal="center" vertical="top" wrapText="1"/>
      <protection locked="0" hidden="1"/>
    </xf>
    <xf numFmtId="165" fontId="3" fillId="2" borderId="0" xfId="0" applyNumberFormat="1" applyFont="1" applyFill="1" applyAlignment="1">
      <alignment horizontal="left" vertical="center"/>
    </xf>
    <xf numFmtId="3" fontId="23" fillId="2" borderId="11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0" fillId="3" borderId="0" xfId="0" applyNumberFormat="1" applyFill="1"/>
    <xf numFmtId="14" fontId="3" fillId="2" borderId="0" xfId="0" applyNumberFormat="1" applyFont="1" applyFill="1" applyAlignment="1">
      <alignment horizontal="right" vertical="top"/>
    </xf>
    <xf numFmtId="165" fontId="26" fillId="2" borderId="0" xfId="0" applyNumberFormat="1" applyFont="1" applyFill="1" applyAlignment="1">
      <alignment vertical="center"/>
    </xf>
    <xf numFmtId="3" fontId="26" fillId="3" borderId="16" xfId="0" applyNumberFormat="1" applyFont="1" applyFill="1" applyBorder="1" applyAlignment="1" applyProtection="1">
      <alignment horizontal="right" vertical="top"/>
      <protection hidden="1"/>
    </xf>
    <xf numFmtId="3" fontId="3" fillId="3" borderId="26" xfId="0" applyNumberFormat="1" applyFont="1" applyFill="1" applyBorder="1" applyAlignment="1" applyProtection="1">
      <alignment horizontal="right" vertical="top"/>
      <protection hidden="1"/>
    </xf>
    <xf numFmtId="3" fontId="3" fillId="3" borderId="22" xfId="0" applyNumberFormat="1" applyFont="1" applyFill="1" applyBorder="1" applyAlignment="1" applyProtection="1">
      <alignment horizontal="right" vertical="top"/>
      <protection hidden="1"/>
    </xf>
    <xf numFmtId="3" fontId="27" fillId="3" borderId="0" xfId="0" applyNumberFormat="1" applyFont="1" applyFill="1" applyAlignment="1">
      <alignment horizontal="right" vertical="center"/>
    </xf>
    <xf numFmtId="3" fontId="9" fillId="3" borderId="0" xfId="0" applyNumberFormat="1" applyFont="1" applyFill="1" applyAlignment="1">
      <alignment horizontal="right" vertical="center"/>
    </xf>
    <xf numFmtId="3" fontId="10" fillId="3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horizontal="left" vertical="center"/>
    </xf>
    <xf numFmtId="4" fontId="4" fillId="3" borderId="0" xfId="0" applyNumberFormat="1" applyFont="1" applyFill="1" applyAlignment="1">
      <alignment vertical="center"/>
    </xf>
    <xf numFmtId="9" fontId="0" fillId="3" borderId="0" xfId="0" applyNumberFormat="1" applyFill="1"/>
    <xf numFmtId="3" fontId="14" fillId="3" borderId="0" xfId="0" applyNumberFormat="1" applyFont="1" applyFill="1" applyAlignment="1">
      <alignment horizontal="center" vertical="top"/>
    </xf>
    <xf numFmtId="4" fontId="19" fillId="3" borderId="0" xfId="0" applyNumberFormat="1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3" fontId="3" fillId="2" borderId="11" xfId="0" applyNumberFormat="1" applyFont="1" applyFill="1" applyBorder="1" applyAlignment="1">
      <alignment vertical="center"/>
    </xf>
    <xf numFmtId="0" fontId="0" fillId="3" borderId="23" xfId="0" applyFill="1" applyBorder="1"/>
    <xf numFmtId="3" fontId="29" fillId="2" borderId="11" xfId="0" applyNumberFormat="1" applyFont="1" applyFill="1" applyBorder="1" applyAlignment="1">
      <alignment vertical="center"/>
    </xf>
    <xf numFmtId="3" fontId="23" fillId="2" borderId="13" xfId="0" applyNumberFormat="1" applyFont="1" applyFill="1" applyBorder="1" applyAlignment="1">
      <alignment horizontal="center" vertical="center"/>
    </xf>
    <xf numFmtId="167" fontId="6" fillId="3" borderId="0" xfId="0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vertical="center"/>
    </xf>
    <xf numFmtId="3" fontId="3" fillId="4" borderId="18" xfId="0" applyNumberFormat="1" applyFont="1" applyFill="1" applyBorder="1" applyAlignment="1" applyProtection="1">
      <alignment horizontal="right" vertical="top" wrapText="1"/>
      <protection locked="0" hidden="1"/>
    </xf>
    <xf numFmtId="0" fontId="1" fillId="3" borderId="0" xfId="0" applyFont="1" applyFill="1" applyAlignment="1">
      <alignment horizontal="left" vertical="center"/>
    </xf>
    <xf numFmtId="3" fontId="4" fillId="8" borderId="11" xfId="0" applyNumberFormat="1" applyFont="1" applyFill="1" applyBorder="1" applyAlignment="1">
      <alignment vertical="center"/>
    </xf>
    <xf numFmtId="9" fontId="4" fillId="8" borderId="11" xfId="0" applyNumberFormat="1" applyFont="1" applyFill="1" applyBorder="1" applyAlignment="1">
      <alignment horizontal="center" vertical="center"/>
    </xf>
    <xf numFmtId="3" fontId="4" fillId="8" borderId="13" xfId="0" applyNumberFormat="1" applyFont="1" applyFill="1" applyBorder="1" applyAlignment="1">
      <alignment horizontal="center" vertical="center"/>
    </xf>
    <xf numFmtId="170" fontId="4" fillId="2" borderId="11" xfId="0" applyNumberFormat="1" applyFont="1" applyFill="1" applyBorder="1" applyAlignment="1">
      <alignment vertical="center"/>
    </xf>
    <xf numFmtId="170" fontId="23" fillId="2" borderId="11" xfId="0" applyNumberFormat="1" applyFont="1" applyFill="1" applyBorder="1" applyAlignment="1">
      <alignment vertical="center"/>
    </xf>
    <xf numFmtId="170" fontId="2" fillId="3" borderId="0" xfId="0" applyNumberFormat="1" applyFont="1" applyFill="1"/>
    <xf numFmtId="170" fontId="0" fillId="3" borderId="0" xfId="0" applyNumberFormat="1" applyFill="1"/>
    <xf numFmtId="171" fontId="4" fillId="2" borderId="11" xfId="0" applyNumberFormat="1" applyFont="1" applyFill="1" applyBorder="1" applyAlignment="1">
      <alignment horizontal="center" vertical="center"/>
    </xf>
    <xf numFmtId="171" fontId="23" fillId="2" borderId="11" xfId="0" applyNumberFormat="1" applyFont="1" applyFill="1" applyBorder="1" applyAlignment="1">
      <alignment horizontal="center" vertical="center"/>
    </xf>
    <xf numFmtId="171" fontId="2" fillId="3" borderId="0" xfId="0" applyNumberFormat="1" applyFont="1" applyFill="1" applyAlignment="1">
      <alignment horizontal="center"/>
    </xf>
    <xf numFmtId="9" fontId="17" fillId="2" borderId="0" xfId="0" applyNumberFormat="1" applyFont="1" applyFill="1" applyAlignment="1">
      <alignment vertical="center"/>
    </xf>
    <xf numFmtId="9" fontId="25" fillId="2" borderId="0" xfId="0" applyNumberFormat="1" applyFont="1" applyFill="1" applyAlignment="1">
      <alignment vertical="center"/>
    </xf>
    <xf numFmtId="3" fontId="4" fillId="2" borderId="13" xfId="0" applyNumberFormat="1" applyFont="1" applyFill="1" applyBorder="1" applyAlignment="1" applyProtection="1">
      <alignment horizontal="center" vertical="center"/>
      <protection hidden="1"/>
    </xf>
    <xf numFmtId="165" fontId="17" fillId="2" borderId="0" xfId="0" applyNumberFormat="1" applyFont="1" applyFill="1" applyAlignment="1" applyProtection="1">
      <alignment horizontal="center" vertical="center"/>
      <protection hidden="1"/>
    </xf>
    <xf numFmtId="165" fontId="5" fillId="2" borderId="9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 wrapText="1"/>
    </xf>
    <xf numFmtId="170" fontId="3" fillId="3" borderId="0" xfId="0" applyNumberFormat="1" applyFont="1" applyFill="1" applyAlignment="1">
      <alignment horizontal="right" vertical="top"/>
    </xf>
    <xf numFmtId="171" fontId="3" fillId="3" borderId="0" xfId="0" applyNumberFormat="1" applyFont="1" applyFill="1" applyAlignment="1">
      <alignment horizontal="center" vertical="top"/>
    </xf>
    <xf numFmtId="9" fontId="33" fillId="3" borderId="0" xfId="0" applyNumberFormat="1" applyFont="1" applyFill="1" applyAlignment="1">
      <alignment horizontal="center" vertical="top" wrapText="1"/>
    </xf>
    <xf numFmtId="3" fontId="4" fillId="3" borderId="11" xfId="0" applyNumberFormat="1" applyFont="1" applyFill="1" applyBorder="1" applyAlignment="1">
      <alignment horizontal="right" vertical="top"/>
    </xf>
    <xf numFmtId="3" fontId="4" fillId="0" borderId="11" xfId="0" applyNumberFormat="1" applyFont="1" applyBorder="1" applyAlignment="1" applyProtection="1">
      <alignment horizontal="right" vertical="top" wrapText="1"/>
      <protection locked="0" hidden="1"/>
    </xf>
    <xf numFmtId="173" fontId="25" fillId="3" borderId="16" xfId="2" applyNumberFormat="1" applyFont="1" applyFill="1" applyBorder="1" applyAlignment="1" applyProtection="1">
      <alignment horizontal="right" vertical="top"/>
      <protection hidden="1"/>
    </xf>
    <xf numFmtId="165" fontId="35" fillId="2" borderId="0" xfId="0" applyNumberFormat="1" applyFont="1" applyFill="1" applyAlignment="1" applyProtection="1">
      <alignment horizontal="center" vertical="center"/>
      <protection hidden="1"/>
    </xf>
    <xf numFmtId="173" fontId="0" fillId="0" borderId="0" xfId="2" applyNumberFormat="1" applyFont="1"/>
    <xf numFmtId="0" fontId="1" fillId="0" borderId="0" xfId="0" applyFont="1"/>
    <xf numFmtId="165" fontId="12" fillId="2" borderId="0" xfId="0" applyNumberFormat="1" applyFont="1" applyFill="1" applyAlignment="1" applyProtection="1">
      <alignment horizontal="center" vertical="center" wrapText="1"/>
      <protection hidden="1"/>
    </xf>
    <xf numFmtId="3" fontId="34" fillId="6" borderId="5" xfId="0" applyNumberFormat="1" applyFont="1" applyFill="1" applyBorder="1" applyAlignment="1">
      <alignment horizontal="center" vertical="center"/>
    </xf>
    <xf numFmtId="14" fontId="34" fillId="2" borderId="0" xfId="0" applyNumberFormat="1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165" fontId="3" fillId="3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Alignment="1">
      <alignment vertical="center"/>
    </xf>
    <xf numFmtId="0" fontId="5" fillId="0" borderId="8" xfId="0" applyFont="1" applyBorder="1" applyAlignment="1">
      <alignment vertical="center" wrapText="1"/>
    </xf>
    <xf numFmtId="165" fontId="3" fillId="2" borderId="0" xfId="0" applyNumberFormat="1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Continuous" vertical="justify"/>
    </xf>
    <xf numFmtId="173" fontId="3" fillId="2" borderId="0" xfId="2" applyNumberFormat="1" applyFont="1" applyFill="1" applyAlignment="1">
      <alignment vertical="center"/>
    </xf>
    <xf numFmtId="173" fontId="5" fillId="2" borderId="11" xfId="2" applyNumberFormat="1" applyFont="1" applyFill="1" applyBorder="1" applyAlignment="1">
      <alignment horizontal="center" vertical="center"/>
    </xf>
    <xf numFmtId="173" fontId="3" fillId="3" borderId="0" xfId="2" applyNumberFormat="1" applyFont="1" applyFill="1" applyAlignment="1">
      <alignment vertical="center"/>
    </xf>
    <xf numFmtId="173" fontId="4" fillId="2" borderId="6" xfId="2" applyNumberFormat="1" applyFont="1" applyFill="1" applyBorder="1" applyAlignment="1">
      <alignment horizontal="center" vertical="center"/>
    </xf>
    <xf numFmtId="173" fontId="23" fillId="2" borderId="13" xfId="2" applyNumberFormat="1" applyFont="1" applyFill="1" applyBorder="1" applyAlignment="1">
      <alignment horizontal="center" vertical="center"/>
    </xf>
    <xf numFmtId="173" fontId="15" fillId="3" borderId="0" xfId="2" applyNumberFormat="1" applyFont="1" applyFill="1" applyAlignment="1">
      <alignment vertical="center"/>
    </xf>
    <xf numFmtId="173" fontId="4" fillId="2" borderId="11" xfId="2" applyNumberFormat="1" applyFont="1" applyFill="1" applyBorder="1" applyAlignment="1">
      <alignment vertical="center"/>
    </xf>
    <xf numFmtId="173" fontId="3" fillId="3" borderId="0" xfId="2" applyNumberFormat="1" applyFont="1" applyFill="1" applyAlignment="1">
      <alignment horizontal="left" vertical="top" wrapText="1"/>
    </xf>
    <xf numFmtId="173" fontId="23" fillId="2" borderId="11" xfId="2" applyNumberFormat="1" applyFont="1" applyFill="1" applyBorder="1" applyAlignment="1">
      <alignment vertical="center"/>
    </xf>
    <xf numFmtId="173" fontId="0" fillId="3" borderId="0" xfId="2" applyNumberFormat="1" applyFont="1" applyFill="1"/>
    <xf numFmtId="173" fontId="5" fillId="2" borderId="0" xfId="2" applyNumberFormat="1" applyFont="1" applyFill="1" applyAlignment="1">
      <alignment vertical="center"/>
    </xf>
    <xf numFmtId="4" fontId="19" fillId="3" borderId="4" xfId="0" applyNumberFormat="1" applyFont="1" applyFill="1" applyBorder="1" applyAlignment="1">
      <alignment horizontal="right" vertical="center"/>
    </xf>
    <xf numFmtId="165" fontId="38" fillId="2" borderId="0" xfId="0" applyNumberFormat="1" applyFont="1" applyFill="1" applyAlignment="1" applyProtection="1">
      <alignment horizontal="center" vertical="center"/>
      <protection hidden="1"/>
    </xf>
    <xf numFmtId="165" fontId="37" fillId="2" borderId="0" xfId="0" applyNumberFormat="1" applyFont="1" applyFill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165" fontId="4" fillId="3" borderId="9" xfId="0" applyNumberFormat="1" applyFont="1" applyFill="1" applyBorder="1" applyAlignment="1">
      <alignment horizontal="center" vertical="center"/>
    </xf>
    <xf numFmtId="165" fontId="17" fillId="2" borderId="8" xfId="0" applyNumberFormat="1" applyFont="1" applyFill="1" applyBorder="1" applyAlignment="1">
      <alignment horizontal="left" vertical="center"/>
    </xf>
    <xf numFmtId="3" fontId="17" fillId="2" borderId="11" xfId="0" applyNumberFormat="1" applyFont="1" applyFill="1" applyBorder="1" applyAlignment="1" applyProtection="1">
      <alignment horizontal="center" vertical="center"/>
      <protection hidden="1"/>
    </xf>
    <xf numFmtId="164" fontId="17" fillId="8" borderId="11" xfId="2" applyFont="1" applyFill="1" applyBorder="1" applyAlignment="1">
      <alignment horizontal="center" vertical="center" wrapText="1"/>
    </xf>
    <xf numFmtId="164" fontId="3" fillId="3" borderId="0" xfId="2" applyFont="1" applyFill="1" applyAlignment="1">
      <alignment vertical="center" wrapText="1"/>
    </xf>
    <xf numFmtId="164" fontId="12" fillId="2" borderId="0" xfId="2" applyFont="1" applyFill="1" applyAlignment="1" applyProtection="1">
      <alignment horizontal="center" vertical="center"/>
      <protection hidden="1"/>
    </xf>
    <xf numFmtId="165" fontId="17" fillId="6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39" fillId="0" borderId="0" xfId="0" applyFont="1"/>
    <xf numFmtId="0" fontId="39" fillId="3" borderId="0" xfId="0" applyFont="1" applyFill="1"/>
    <xf numFmtId="166" fontId="20" fillId="0" borderId="0" xfId="0" applyNumberFormat="1" applyFont="1" applyAlignment="1">
      <alignment horizontal="right" vertical="center"/>
    </xf>
    <xf numFmtId="0" fontId="19" fillId="3" borderId="0" xfId="0" applyFont="1" applyFill="1" applyAlignment="1">
      <alignment wrapText="1"/>
    </xf>
    <xf numFmtId="165" fontId="40" fillId="3" borderId="0" xfId="0" applyNumberFormat="1" applyFont="1" applyFill="1" applyAlignment="1">
      <alignment vertical="center"/>
    </xf>
    <xf numFmtId="173" fontId="19" fillId="3" borderId="0" xfId="2" applyNumberFormat="1" applyFont="1" applyFill="1" applyAlignment="1">
      <alignment horizontal="left" vertical="top"/>
    </xf>
    <xf numFmtId="9" fontId="4" fillId="2" borderId="0" xfId="3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9" fontId="4" fillId="2" borderId="0" xfId="0" applyNumberFormat="1" applyFont="1" applyFill="1" applyAlignment="1">
      <alignment horizontal="center" vertical="center"/>
    </xf>
    <xf numFmtId="0" fontId="30" fillId="5" borderId="9" xfId="0" applyFont="1" applyFill="1" applyBorder="1" applyAlignment="1">
      <alignment vertical="center" wrapText="1"/>
    </xf>
    <xf numFmtId="0" fontId="30" fillId="5" borderId="8" xfId="0" applyFont="1" applyFill="1" applyBorder="1" applyAlignment="1">
      <alignment vertical="center"/>
    </xf>
    <xf numFmtId="0" fontId="30" fillId="5" borderId="9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14" fontId="30" fillId="5" borderId="8" xfId="0" applyNumberFormat="1" applyFont="1" applyFill="1" applyBorder="1" applyAlignment="1">
      <alignment vertical="center"/>
    </xf>
    <xf numFmtId="14" fontId="30" fillId="5" borderId="9" xfId="0" applyNumberFormat="1" applyFont="1" applyFill="1" applyBorder="1" applyAlignment="1">
      <alignment vertical="center"/>
    </xf>
    <xf numFmtId="0" fontId="31" fillId="5" borderId="9" xfId="0" applyFont="1" applyFill="1" applyBorder="1" applyAlignment="1">
      <alignment vertical="center"/>
    </xf>
    <xf numFmtId="0" fontId="31" fillId="5" borderId="10" xfId="0" applyFont="1" applyFill="1" applyBorder="1" applyAlignment="1">
      <alignment vertical="center"/>
    </xf>
    <xf numFmtId="165" fontId="4" fillId="2" borderId="35" xfId="0" applyNumberFormat="1" applyFont="1" applyFill="1" applyBorder="1" applyAlignment="1">
      <alignment horizontal="center" vertical="center" wrapText="1"/>
    </xf>
    <xf numFmtId="165" fontId="4" fillId="2" borderId="35" xfId="0" applyNumberFormat="1" applyFont="1" applyFill="1" applyBorder="1" applyAlignment="1">
      <alignment horizontal="center" vertical="top" wrapText="1"/>
    </xf>
    <xf numFmtId="165" fontId="4" fillId="2" borderId="35" xfId="0" applyNumberFormat="1" applyFont="1" applyFill="1" applyBorder="1" applyAlignment="1">
      <alignment horizontal="left" vertical="center" wrapText="1"/>
    </xf>
    <xf numFmtId="3" fontId="4" fillId="2" borderId="35" xfId="0" applyNumberFormat="1" applyFont="1" applyFill="1" applyBorder="1" applyAlignment="1">
      <alignment horizontal="left" vertical="center" wrapText="1"/>
    </xf>
    <xf numFmtId="165" fontId="4" fillId="2" borderId="35" xfId="0" applyNumberFormat="1" applyFont="1" applyFill="1" applyBorder="1" applyAlignment="1">
      <alignment horizontal="left" vertical="center"/>
    </xf>
    <xf numFmtId="3" fontId="4" fillId="2" borderId="35" xfId="0" applyNumberFormat="1" applyFont="1" applyFill="1" applyBorder="1" applyAlignment="1">
      <alignment horizontal="left" vertical="center"/>
    </xf>
    <xf numFmtId="3" fontId="27" fillId="8" borderId="35" xfId="0" applyNumberFormat="1" applyFont="1" applyFill="1" applyBorder="1" applyAlignment="1">
      <alignment horizontal="left" vertical="center"/>
    </xf>
    <xf numFmtId="3" fontId="4" fillId="2" borderId="35" xfId="0" applyNumberFormat="1" applyFont="1" applyFill="1" applyBorder="1" applyAlignment="1">
      <alignment horizontal="center" vertical="center" wrapText="1"/>
    </xf>
    <xf numFmtId="165" fontId="4" fillId="9" borderId="35" xfId="0" applyNumberFormat="1" applyFont="1" applyFill="1" applyBorder="1" applyAlignment="1">
      <alignment horizontal="left" vertical="center" wrapText="1"/>
    </xf>
    <xf numFmtId="165" fontId="4" fillId="9" borderId="36" xfId="0" applyNumberFormat="1" applyFont="1" applyFill="1" applyBorder="1" applyAlignment="1">
      <alignment horizontal="left" vertical="center" wrapText="1"/>
    </xf>
    <xf numFmtId="165" fontId="4" fillId="2" borderId="37" xfId="0" applyNumberFormat="1" applyFont="1" applyFill="1" applyBorder="1" applyAlignment="1">
      <alignment horizontal="left" vertical="center"/>
    </xf>
    <xf numFmtId="3" fontId="4" fillId="2" borderId="37" xfId="0" applyNumberFormat="1" applyFont="1" applyFill="1" applyBorder="1" applyAlignment="1">
      <alignment horizontal="left" vertical="center"/>
    </xf>
    <xf numFmtId="3" fontId="27" fillId="8" borderId="37" xfId="0" applyNumberFormat="1" applyFont="1" applyFill="1" applyBorder="1" applyAlignment="1">
      <alignment horizontal="left" vertical="center"/>
    </xf>
    <xf numFmtId="3" fontId="22" fillId="2" borderId="37" xfId="0" applyNumberFormat="1" applyFont="1" applyFill="1" applyBorder="1" applyAlignment="1">
      <alignment horizontal="left" vertical="center"/>
    </xf>
    <xf numFmtId="15" fontId="3" fillId="4" borderId="40" xfId="0" applyNumberFormat="1" applyFont="1" applyFill="1" applyBorder="1" applyAlignment="1">
      <alignment horizontal="center" vertical="top" wrapText="1"/>
    </xf>
    <xf numFmtId="0" fontId="3" fillId="4" borderId="40" xfId="0" applyFont="1" applyFill="1" applyBorder="1" applyAlignment="1">
      <alignment horizontal="center" vertical="top" wrapText="1"/>
    </xf>
    <xf numFmtId="167" fontId="3" fillId="4" borderId="40" xfId="0" applyNumberFormat="1" applyFont="1" applyFill="1" applyBorder="1" applyAlignment="1">
      <alignment horizontal="left" vertical="top" wrapText="1"/>
    </xf>
    <xf numFmtId="3" fontId="3" fillId="4" borderId="41" xfId="0" applyNumberFormat="1" applyFont="1" applyFill="1" applyBorder="1" applyAlignment="1">
      <alignment horizontal="right" vertical="top"/>
    </xf>
    <xf numFmtId="49" fontId="3" fillId="4" borderId="41" xfId="0" applyNumberFormat="1" applyFont="1" applyFill="1" applyBorder="1" applyAlignment="1">
      <alignment horizontal="center" vertical="top"/>
    </xf>
    <xf numFmtId="168" fontId="3" fillId="4" borderId="41" xfId="0" applyNumberFormat="1" applyFont="1" applyFill="1" applyBorder="1" applyAlignment="1">
      <alignment horizontal="center" vertical="top"/>
    </xf>
    <xf numFmtId="3" fontId="3" fillId="3" borderId="1" xfId="0" applyNumberFormat="1" applyFont="1" applyFill="1" applyBorder="1" applyAlignment="1">
      <alignment horizontal="right" vertical="top"/>
    </xf>
    <xf numFmtId="3" fontId="26" fillId="8" borderId="1" xfId="0" applyNumberFormat="1" applyFont="1" applyFill="1" applyBorder="1" applyAlignment="1">
      <alignment horizontal="right" vertical="top"/>
    </xf>
    <xf numFmtId="3" fontId="14" fillId="10" borderId="40" xfId="0" applyNumberFormat="1" applyFont="1" applyFill="1" applyBorder="1" applyAlignment="1">
      <alignment horizontal="center" vertical="top"/>
    </xf>
    <xf numFmtId="3" fontId="3" fillId="3" borderId="40" xfId="0" applyNumberFormat="1" applyFont="1" applyFill="1" applyBorder="1" applyAlignment="1">
      <alignment horizontal="right" vertical="top"/>
    </xf>
    <xf numFmtId="3" fontId="26" fillId="8" borderId="40" xfId="0" applyNumberFormat="1" applyFont="1" applyFill="1" applyBorder="1" applyAlignment="1">
      <alignment horizontal="right" vertical="top"/>
    </xf>
    <xf numFmtId="3" fontId="14" fillId="0" borderId="40" xfId="0" applyNumberFormat="1" applyFont="1" applyBorder="1" applyAlignment="1">
      <alignment horizontal="center" vertical="top"/>
    </xf>
    <xf numFmtId="15" fontId="3" fillId="4" borderId="32" xfId="0" applyNumberFormat="1" applyFont="1" applyFill="1" applyBorder="1" applyAlignment="1">
      <alignment horizontal="center" vertical="top" wrapText="1"/>
    </xf>
    <xf numFmtId="0" fontId="3" fillId="4" borderId="32" xfId="0" applyFont="1" applyFill="1" applyBorder="1" applyAlignment="1">
      <alignment horizontal="center" vertical="top" wrapText="1"/>
    </xf>
    <xf numFmtId="167" fontId="3" fillId="4" borderId="32" xfId="0" applyNumberFormat="1" applyFont="1" applyFill="1" applyBorder="1" applyAlignment="1">
      <alignment horizontal="left" vertical="top" wrapText="1"/>
    </xf>
    <xf numFmtId="3" fontId="3" fillId="4" borderId="33" xfId="0" applyNumberFormat="1" applyFont="1" applyFill="1" applyBorder="1" applyAlignment="1">
      <alignment horizontal="right" vertical="top"/>
    </xf>
    <xf numFmtId="49" fontId="3" fillId="4" borderId="33" xfId="0" applyNumberFormat="1" applyFont="1" applyFill="1" applyBorder="1" applyAlignment="1">
      <alignment horizontal="center" vertical="top"/>
    </xf>
    <xf numFmtId="168" fontId="3" fillId="4" borderId="33" xfId="0" applyNumberFormat="1" applyFont="1" applyFill="1" applyBorder="1" applyAlignment="1">
      <alignment horizontal="center" vertical="top"/>
    </xf>
    <xf numFmtId="3" fontId="3" fillId="3" borderId="32" xfId="0" applyNumberFormat="1" applyFont="1" applyFill="1" applyBorder="1" applyAlignment="1">
      <alignment horizontal="right" vertical="top"/>
    </xf>
    <xf numFmtId="3" fontId="26" fillId="8" borderId="32" xfId="0" applyNumberFormat="1" applyFont="1" applyFill="1" applyBorder="1" applyAlignment="1">
      <alignment horizontal="right" vertical="top"/>
    </xf>
    <xf numFmtId="3" fontId="14" fillId="0" borderId="32" xfId="0" applyNumberFormat="1" applyFont="1" applyBorder="1" applyAlignment="1">
      <alignment horizontal="center" vertical="top"/>
    </xf>
    <xf numFmtId="173" fontId="41" fillId="2" borderId="2" xfId="2" applyNumberFormat="1" applyFont="1" applyFill="1" applyBorder="1" applyAlignment="1">
      <alignment horizontal="center" vertical="center"/>
    </xf>
    <xf numFmtId="15" fontId="41" fillId="2" borderId="38" xfId="0" applyNumberFormat="1" applyFont="1" applyFill="1" applyBorder="1" applyAlignment="1">
      <alignment horizontal="center" vertical="center"/>
    </xf>
    <xf numFmtId="165" fontId="41" fillId="2" borderId="2" xfId="0" applyNumberFormat="1" applyFont="1" applyFill="1" applyBorder="1" applyAlignment="1">
      <alignment horizontal="center" vertical="center"/>
    </xf>
    <xf numFmtId="165" fontId="41" fillId="2" borderId="2" xfId="0" applyNumberFormat="1" applyFont="1" applyFill="1" applyBorder="1" applyAlignment="1">
      <alignment horizontal="left" vertical="center"/>
    </xf>
    <xf numFmtId="3" fontId="41" fillId="2" borderId="2" xfId="0" applyNumberFormat="1" applyFont="1" applyFill="1" applyBorder="1" applyAlignment="1">
      <alignment horizontal="right" vertical="center"/>
    </xf>
    <xf numFmtId="3" fontId="41" fillId="2" borderId="2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/>
    </xf>
    <xf numFmtId="3" fontId="43" fillId="3" borderId="5" xfId="0" applyNumberFormat="1" applyFont="1" applyFill="1" applyBorder="1" applyAlignment="1">
      <alignment vertical="center"/>
    </xf>
    <xf numFmtId="0" fontId="45" fillId="3" borderId="28" xfId="0" applyFont="1" applyFill="1" applyBorder="1" applyAlignment="1">
      <alignment horizontal="left" vertical="top" wrapText="1"/>
    </xf>
    <xf numFmtId="17" fontId="45" fillId="4" borderId="15" xfId="0" applyNumberFormat="1" applyFont="1" applyFill="1" applyBorder="1" applyAlignment="1">
      <alignment horizontal="center" vertical="top" wrapText="1"/>
    </xf>
    <xf numFmtId="173" fontId="45" fillId="4" borderId="25" xfId="2" applyNumberFormat="1" applyFont="1" applyFill="1" applyBorder="1" applyAlignment="1">
      <alignment horizontal="right" vertical="top"/>
    </xf>
    <xf numFmtId="9" fontId="45" fillId="3" borderId="19" xfId="3" applyFont="1" applyFill="1" applyBorder="1" applyAlignment="1">
      <alignment vertical="top"/>
    </xf>
    <xf numFmtId="3" fontId="45" fillId="4" borderId="25" xfId="0" applyNumberFormat="1" applyFont="1" applyFill="1" applyBorder="1" applyAlignment="1">
      <alignment horizontal="right" vertical="top"/>
    </xf>
    <xf numFmtId="9" fontId="45" fillId="0" borderId="16" xfId="0" applyNumberFormat="1" applyFont="1" applyBorder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173" fontId="4" fillId="0" borderId="0" xfId="2" applyNumberFormat="1" applyFont="1" applyAlignment="1">
      <alignment horizontal="right" vertical="center"/>
    </xf>
    <xf numFmtId="164" fontId="10" fillId="0" borderId="0" xfId="2" applyFont="1" applyBorder="1"/>
    <xf numFmtId="0" fontId="43" fillId="0" borderId="0" xfId="0" applyFont="1"/>
    <xf numFmtId="17" fontId="45" fillId="4" borderId="25" xfId="0" applyNumberFormat="1" applyFont="1" applyFill="1" applyBorder="1" applyAlignment="1">
      <alignment horizontal="center" vertical="top" wrapText="1"/>
    </xf>
    <xf numFmtId="15" fontId="45" fillId="4" borderId="28" xfId="0" applyNumberFormat="1" applyFont="1" applyFill="1" applyBorder="1" applyAlignment="1">
      <alignment horizontal="left" vertical="top" wrapText="1"/>
    </xf>
    <xf numFmtId="164" fontId="4" fillId="0" borderId="0" xfId="2" applyFont="1" applyAlignment="1">
      <alignment horizontal="right" vertical="center"/>
    </xf>
    <xf numFmtId="172" fontId="4" fillId="2" borderId="0" xfId="0" applyNumberFormat="1" applyFont="1" applyFill="1" applyAlignment="1">
      <alignment horizontal="right" vertical="center"/>
    </xf>
    <xf numFmtId="0" fontId="0" fillId="0" borderId="0" xfId="0" applyAlignment="1">
      <alignment vertical="center" wrapText="1"/>
    </xf>
    <xf numFmtId="3" fontId="10" fillId="3" borderId="19" xfId="0" applyNumberFormat="1" applyFont="1" applyFill="1" applyBorder="1"/>
    <xf numFmtId="15" fontId="45" fillId="4" borderId="21" xfId="0" applyNumberFormat="1" applyFont="1" applyFill="1" applyBorder="1" applyAlignment="1">
      <alignment horizontal="left" vertical="center" wrapText="1"/>
    </xf>
    <xf numFmtId="9" fontId="4" fillId="2" borderId="11" xfId="3" applyFont="1" applyFill="1" applyBorder="1" applyAlignment="1">
      <alignment horizontal="center" vertical="center"/>
    </xf>
    <xf numFmtId="0" fontId="36" fillId="0" borderId="0" xfId="0" applyFont="1"/>
    <xf numFmtId="0" fontId="46" fillId="0" borderId="0" xfId="0" applyFont="1"/>
    <xf numFmtId="0" fontId="47" fillId="0" borderId="0" xfId="0" applyFont="1"/>
    <xf numFmtId="172" fontId="3" fillId="4" borderId="0" xfId="0" applyNumberFormat="1" applyFont="1" applyFill="1" applyAlignment="1" applyProtection="1">
      <alignment horizontal="center" vertical="center" wrapText="1"/>
      <protection locked="0" hidden="1"/>
    </xf>
    <xf numFmtId="169" fontId="26" fillId="4" borderId="0" xfId="0" applyNumberFormat="1" applyFont="1" applyFill="1" applyAlignment="1" applyProtection="1">
      <alignment horizontal="center" vertical="center"/>
      <protection locked="0" hidden="1"/>
    </xf>
    <xf numFmtId="165" fontId="27" fillId="2" borderId="0" xfId="0" applyNumberFormat="1" applyFont="1" applyFill="1" applyAlignment="1" applyProtection="1">
      <alignment horizontal="center" vertical="center"/>
      <protection hidden="1"/>
    </xf>
    <xf numFmtId="9" fontId="3" fillId="4" borderId="18" xfId="3" applyFont="1" applyFill="1" applyBorder="1" applyAlignment="1" applyProtection="1">
      <alignment horizontal="center" vertical="top" wrapText="1"/>
      <protection locked="0" hidden="1"/>
    </xf>
    <xf numFmtId="165" fontId="3" fillId="6" borderId="0" xfId="0" applyNumberFormat="1" applyFont="1" applyFill="1" applyAlignment="1">
      <alignment horizontal="center" vertical="center"/>
    </xf>
    <xf numFmtId="165" fontId="17" fillId="0" borderId="6" xfId="0" applyNumberFormat="1" applyFont="1" applyBorder="1" applyAlignment="1">
      <alignment horizontal="centerContinuous" vertical="justify" wrapText="1"/>
    </xf>
    <xf numFmtId="3" fontId="4" fillId="2" borderId="6" xfId="0" applyNumberFormat="1" applyFont="1" applyFill="1" applyBorder="1" applyAlignment="1">
      <alignment horizontal="center" vertical="center" wrapText="1"/>
    </xf>
    <xf numFmtId="165" fontId="17" fillId="4" borderId="6" xfId="0" applyNumberFormat="1" applyFont="1" applyFill="1" applyBorder="1" applyAlignment="1">
      <alignment horizontal="center" vertical="center" wrapText="1"/>
    </xf>
    <xf numFmtId="173" fontId="45" fillId="0" borderId="25" xfId="2" applyNumberFormat="1" applyFont="1" applyFill="1" applyBorder="1" applyAlignment="1">
      <alignment horizontal="left" vertical="top"/>
    </xf>
    <xf numFmtId="165" fontId="4" fillId="2" borderId="11" xfId="0" applyNumberFormat="1" applyFont="1" applyFill="1" applyBorder="1" applyAlignment="1">
      <alignment horizontal="center" vertical="center" wrapText="1"/>
    </xf>
    <xf numFmtId="3" fontId="3" fillId="3" borderId="13" xfId="0" applyNumberFormat="1" applyFont="1" applyFill="1" applyBorder="1" applyAlignment="1">
      <alignment horizontal="right" vertical="top"/>
    </xf>
    <xf numFmtId="165" fontId="4" fillId="2" borderId="11" xfId="0" applyNumberFormat="1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top" wrapText="1"/>
    </xf>
    <xf numFmtId="173" fontId="3" fillId="3" borderId="11" xfId="2" applyNumberFormat="1" applyFont="1" applyFill="1" applyBorder="1" applyAlignment="1">
      <alignment horizontal="left" vertical="top" wrapText="1"/>
    </xf>
    <xf numFmtId="3" fontId="3" fillId="8" borderId="11" xfId="0" applyNumberFormat="1" applyFont="1" applyFill="1" applyBorder="1" applyAlignment="1">
      <alignment horizontal="right" vertical="top"/>
    </xf>
    <xf numFmtId="9" fontId="3" fillId="8" borderId="11" xfId="0" applyNumberFormat="1" applyFont="1" applyFill="1" applyBorder="1" applyAlignment="1">
      <alignment horizontal="center" vertical="top"/>
    </xf>
    <xf numFmtId="165" fontId="4" fillId="2" borderId="27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right" vertical="top"/>
    </xf>
    <xf numFmtId="0" fontId="18" fillId="0" borderId="0" xfId="0" applyFont="1"/>
    <xf numFmtId="14" fontId="51" fillId="2" borderId="5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50" fillId="0" borderId="0" xfId="0" applyFont="1"/>
    <xf numFmtId="0" fontId="18" fillId="3" borderId="19" xfId="0" applyFont="1" applyFill="1" applyBorder="1"/>
    <xf numFmtId="165" fontId="51" fillId="3" borderId="5" xfId="0" applyNumberFormat="1" applyFont="1" applyFill="1" applyBorder="1" applyAlignment="1">
      <alignment vertical="center"/>
    </xf>
    <xf numFmtId="14" fontId="8" fillId="2" borderId="0" xfId="0" applyNumberFormat="1" applyFont="1" applyFill="1" applyAlignment="1">
      <alignment horizontal="right" vertical="top"/>
    </xf>
    <xf numFmtId="165" fontId="8" fillId="2" borderId="0" xfId="0" applyNumberFormat="1" applyFont="1" applyFill="1" applyAlignment="1">
      <alignment horizontal="right" vertical="center"/>
    </xf>
    <xf numFmtId="173" fontId="8" fillId="2" borderId="0" xfId="2" applyNumberFormat="1" applyFont="1" applyFill="1" applyAlignment="1">
      <alignment vertical="center"/>
    </xf>
    <xf numFmtId="165" fontId="8" fillId="2" borderId="0" xfId="0" applyNumberFormat="1" applyFont="1" applyFill="1" applyAlignment="1">
      <alignment vertical="center"/>
    </xf>
    <xf numFmtId="166" fontId="5" fillId="2" borderId="9" xfId="0" applyNumberFormat="1" applyFont="1" applyFill="1" applyBorder="1" applyAlignment="1">
      <alignment vertical="center" wrapText="1"/>
    </xf>
    <xf numFmtId="166" fontId="5" fillId="2" borderId="11" xfId="0" applyNumberFormat="1" applyFont="1" applyFill="1" applyBorder="1" applyAlignment="1">
      <alignment vertical="center" wrapText="1"/>
    </xf>
    <xf numFmtId="165" fontId="8" fillId="3" borderId="0" xfId="0" applyNumberFormat="1" applyFont="1" applyFill="1" applyAlignment="1">
      <alignment vertical="center"/>
    </xf>
    <xf numFmtId="173" fontId="5" fillId="2" borderId="0" xfId="2" applyNumberFormat="1" applyFont="1" applyFill="1" applyAlignment="1">
      <alignment horizontal="right" vertical="center"/>
    </xf>
    <xf numFmtId="3" fontId="25" fillId="3" borderId="27" xfId="0" applyNumberFormat="1" applyFont="1" applyFill="1" applyBorder="1" applyAlignment="1">
      <alignment horizontal="center" vertical="top"/>
    </xf>
    <xf numFmtId="3" fontId="17" fillId="3" borderId="27" xfId="0" applyNumberFormat="1" applyFont="1" applyFill="1" applyBorder="1" applyAlignment="1">
      <alignment horizontal="center" vertical="top"/>
    </xf>
    <xf numFmtId="165" fontId="17" fillId="2" borderId="9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left" vertical="top"/>
    </xf>
    <xf numFmtId="165" fontId="3" fillId="3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horizontal="center" vertical="center" wrapText="1"/>
    </xf>
    <xf numFmtId="0" fontId="52" fillId="3" borderId="0" xfId="0" applyFont="1" applyFill="1"/>
    <xf numFmtId="0" fontId="47" fillId="3" borderId="19" xfId="0" applyFont="1" applyFill="1" applyBorder="1"/>
    <xf numFmtId="4" fontId="21" fillId="3" borderId="0" xfId="0" applyNumberFormat="1" applyFont="1" applyFill="1" applyAlignment="1">
      <alignment horizontal="left" vertical="center"/>
    </xf>
    <xf numFmtId="165" fontId="4" fillId="2" borderId="5" xfId="0" applyNumberFormat="1" applyFont="1" applyFill="1" applyBorder="1" applyAlignment="1">
      <alignment horizontal="left" vertical="center"/>
    </xf>
    <xf numFmtId="3" fontId="13" fillId="3" borderId="6" xfId="0" applyNumberFormat="1" applyFont="1" applyFill="1" applyBorder="1" applyAlignment="1">
      <alignment horizontal="center" vertical="center" wrapText="1"/>
    </xf>
    <xf numFmtId="3" fontId="13" fillId="3" borderId="27" xfId="0" applyNumberFormat="1" applyFont="1" applyFill="1" applyBorder="1" applyAlignment="1">
      <alignment horizontal="center" vertical="center" wrapText="1"/>
    </xf>
    <xf numFmtId="3" fontId="13" fillId="3" borderId="13" xfId="0" applyNumberFormat="1" applyFont="1" applyFill="1" applyBorder="1" applyAlignment="1">
      <alignment horizontal="center" vertical="center" wrapText="1"/>
    </xf>
    <xf numFmtId="3" fontId="34" fillId="6" borderId="3" xfId="0" applyNumberFormat="1" applyFont="1" applyFill="1" applyBorder="1" applyAlignment="1">
      <alignment horizontal="center" vertical="center"/>
    </xf>
    <xf numFmtId="167" fontId="3" fillId="4" borderId="29" xfId="0" applyNumberFormat="1" applyFont="1" applyFill="1" applyBorder="1" applyAlignment="1" applyProtection="1">
      <alignment horizontal="left" vertical="top" wrapText="1"/>
      <protection locked="0" hidden="1"/>
    </xf>
    <xf numFmtId="3" fontId="3" fillId="3" borderId="45" xfId="0" applyNumberFormat="1" applyFont="1" applyFill="1" applyBorder="1" applyAlignment="1" applyProtection="1">
      <alignment horizontal="right" vertical="top"/>
      <protection hidden="1"/>
    </xf>
    <xf numFmtId="173" fontId="11" fillId="0" borderId="0" xfId="2" applyNumberFormat="1" applyFont="1" applyAlignment="1">
      <alignment horizontal="center" vertical="center"/>
    </xf>
    <xf numFmtId="173" fontId="11" fillId="3" borderId="0" xfId="2" applyNumberFormat="1" applyFont="1" applyFill="1" applyAlignment="1">
      <alignment horizontal="center" vertical="center"/>
    </xf>
    <xf numFmtId="173" fontId="18" fillId="3" borderId="0" xfId="2" applyNumberFormat="1" applyFont="1" applyFill="1" applyAlignment="1">
      <alignment horizontal="center" vertical="center"/>
    </xf>
    <xf numFmtId="173" fontId="52" fillId="3" borderId="0" xfId="2" applyNumberFormat="1" applyFont="1" applyFill="1" applyAlignment="1">
      <alignment horizontal="center" vertical="center"/>
    </xf>
    <xf numFmtId="173" fontId="11" fillId="3" borderId="4" xfId="2" applyNumberFormat="1" applyFont="1" applyFill="1" applyBorder="1" applyAlignment="1">
      <alignment horizontal="center" vertical="center"/>
    </xf>
    <xf numFmtId="173" fontId="3" fillId="3" borderId="0" xfId="2" applyNumberFormat="1" applyFont="1" applyFill="1" applyAlignment="1">
      <alignment horizontal="center" vertical="center" wrapText="1"/>
    </xf>
    <xf numFmtId="173" fontId="0" fillId="3" borderId="19" xfId="2" applyNumberFormat="1" applyFont="1" applyFill="1" applyBorder="1" applyAlignment="1">
      <alignment horizontal="center" vertical="center"/>
    </xf>
    <xf numFmtId="173" fontId="19" fillId="3" borderId="0" xfId="2" applyNumberFormat="1" applyFont="1" applyFill="1" applyAlignment="1">
      <alignment horizontal="center" vertical="center"/>
    </xf>
    <xf numFmtId="9" fontId="33" fillId="3" borderId="0" xfId="3" applyFont="1" applyFill="1" applyAlignment="1">
      <alignment horizontal="right" vertical="top" wrapText="1"/>
    </xf>
    <xf numFmtId="3" fontId="23" fillId="8" borderId="13" xfId="0" applyNumberFormat="1" applyFont="1" applyFill="1" applyBorder="1" applyAlignment="1">
      <alignment horizontal="center" vertical="center"/>
    </xf>
    <xf numFmtId="4" fontId="4" fillId="8" borderId="11" xfId="0" applyNumberFormat="1" applyFont="1" applyFill="1" applyBorder="1" applyAlignment="1">
      <alignment horizontal="center" vertical="center"/>
    </xf>
    <xf numFmtId="4" fontId="4" fillId="8" borderId="11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vertical="center"/>
    </xf>
    <xf numFmtId="3" fontId="3" fillId="4" borderId="11" xfId="0" applyNumberFormat="1" applyFont="1" applyFill="1" applyBorder="1" applyAlignment="1" applyProtection="1">
      <alignment horizontal="right" vertical="top" wrapText="1"/>
      <protection locked="0" hidden="1"/>
    </xf>
    <xf numFmtId="170" fontId="3" fillId="3" borderId="11" xfId="0" applyNumberFormat="1" applyFont="1" applyFill="1" applyBorder="1" applyAlignment="1">
      <alignment horizontal="right" vertical="top"/>
    </xf>
    <xf numFmtId="171" fontId="3" fillId="3" borderId="11" xfId="0" applyNumberFormat="1" applyFont="1" applyFill="1" applyBorder="1" applyAlignment="1">
      <alignment horizontal="center" vertical="top"/>
    </xf>
    <xf numFmtId="164" fontId="15" fillId="3" borderId="0" xfId="2" applyFont="1" applyFill="1" applyAlignment="1">
      <alignment vertical="center"/>
    </xf>
    <xf numFmtId="173" fontId="0" fillId="5" borderId="10" xfId="2" applyNumberFormat="1" applyFont="1" applyFill="1" applyBorder="1" applyAlignment="1">
      <alignment vertical="center"/>
    </xf>
    <xf numFmtId="173" fontId="5" fillId="8" borderId="11" xfId="2" applyNumberFormat="1" applyFont="1" applyFill="1" applyBorder="1" applyAlignment="1">
      <alignment horizontal="center" vertical="center" wrapText="1"/>
    </xf>
    <xf numFmtId="173" fontId="4" fillId="3" borderId="0" xfId="2" applyNumberFormat="1" applyFont="1" applyFill="1" applyAlignment="1">
      <alignment vertical="center"/>
    </xf>
    <xf numFmtId="173" fontId="4" fillId="8" borderId="6" xfId="2" applyNumberFormat="1" applyFont="1" applyFill="1" applyBorder="1" applyAlignment="1">
      <alignment horizontal="right" vertical="center"/>
    </xf>
    <xf numFmtId="173" fontId="23" fillId="8" borderId="13" xfId="2" applyNumberFormat="1" applyFont="1" applyFill="1" applyBorder="1" applyAlignment="1">
      <alignment horizontal="right" vertical="center"/>
    </xf>
    <xf numFmtId="173" fontId="4" fillId="8" borderId="11" xfId="2" applyNumberFormat="1" applyFont="1" applyFill="1" applyBorder="1" applyAlignment="1">
      <alignment vertical="center"/>
    </xf>
    <xf numFmtId="173" fontId="3" fillId="8" borderId="11" xfId="2" applyNumberFormat="1" applyFont="1" applyFill="1" applyBorder="1" applyAlignment="1">
      <alignment horizontal="right" vertical="top"/>
    </xf>
    <xf numFmtId="173" fontId="4" fillId="8" borderId="11" xfId="2" applyNumberFormat="1" applyFont="1" applyFill="1" applyBorder="1" applyAlignment="1">
      <alignment horizontal="right" vertical="top"/>
    </xf>
    <xf numFmtId="173" fontId="29" fillId="8" borderId="11" xfId="2" applyNumberFormat="1" applyFont="1" applyFill="1" applyBorder="1" applyAlignment="1">
      <alignment vertical="center"/>
    </xf>
    <xf numFmtId="173" fontId="23" fillId="8" borderId="11" xfId="2" applyNumberFormat="1" applyFont="1" applyFill="1" applyBorder="1" applyAlignment="1">
      <alignment vertical="center"/>
    </xf>
    <xf numFmtId="173" fontId="17" fillId="2" borderId="0" xfId="2" applyNumberFormat="1" applyFont="1" applyFill="1" applyAlignment="1">
      <alignment vertical="center"/>
    </xf>
    <xf numFmtId="173" fontId="0" fillId="3" borderId="4" xfId="2" applyNumberFormat="1" applyFont="1" applyFill="1" applyBorder="1"/>
    <xf numFmtId="0" fontId="53" fillId="0" borderId="0" xfId="0" applyFont="1"/>
    <xf numFmtId="3" fontId="25" fillId="3" borderId="5" xfId="0" applyNumberFormat="1" applyFont="1" applyFill="1" applyBorder="1" applyAlignment="1">
      <alignment vertical="center"/>
    </xf>
    <xf numFmtId="3" fontId="25" fillId="3" borderId="1" xfId="0" applyNumberFormat="1" applyFont="1" applyFill="1" applyBorder="1" applyAlignment="1">
      <alignment horizontal="center" vertical="top"/>
    </xf>
    <xf numFmtId="0" fontId="25" fillId="3" borderId="28" xfId="0" applyFont="1" applyFill="1" applyBorder="1" applyAlignment="1">
      <alignment horizontal="left" vertical="top" wrapText="1"/>
    </xf>
    <xf numFmtId="173" fontId="25" fillId="3" borderId="25" xfId="2" applyNumberFormat="1" applyFont="1" applyFill="1" applyBorder="1" applyAlignment="1">
      <alignment horizontal="left" vertical="top" wrapText="1"/>
    </xf>
    <xf numFmtId="173" fontId="54" fillId="3" borderId="0" xfId="2" applyNumberFormat="1" applyFont="1" applyFill="1" applyBorder="1" applyAlignment="1">
      <alignment horizontal="center" vertical="center"/>
    </xf>
    <xf numFmtId="3" fontId="25" fillId="8" borderId="25" xfId="0" applyNumberFormat="1" applyFont="1" applyFill="1" applyBorder="1" applyAlignment="1">
      <alignment horizontal="right" vertical="top"/>
    </xf>
    <xf numFmtId="9" fontId="25" fillId="8" borderId="25" xfId="0" applyNumberFormat="1" applyFont="1" applyFill="1" applyBorder="1" applyAlignment="1">
      <alignment horizontal="center" vertical="top"/>
    </xf>
    <xf numFmtId="4" fontId="49" fillId="3" borderId="0" xfId="0" applyNumberFormat="1" applyFont="1" applyFill="1" applyAlignment="1">
      <alignment horizontal="left" vertical="center"/>
    </xf>
    <xf numFmtId="3" fontId="25" fillId="4" borderId="18" xfId="0" applyNumberFormat="1" applyFont="1" applyFill="1" applyBorder="1" applyAlignment="1" applyProtection="1">
      <alignment horizontal="right" vertical="top" wrapText="1"/>
      <protection locked="0" hidden="1"/>
    </xf>
    <xf numFmtId="3" fontId="25" fillId="4" borderId="15" xfId="0" applyNumberFormat="1" applyFont="1" applyFill="1" applyBorder="1" applyAlignment="1" applyProtection="1">
      <alignment horizontal="right" vertical="top" wrapText="1"/>
      <protection locked="0" hidden="1"/>
    </xf>
    <xf numFmtId="173" fontId="25" fillId="8" borderId="15" xfId="2" applyNumberFormat="1" applyFont="1" applyFill="1" applyBorder="1" applyAlignment="1">
      <alignment horizontal="right" vertical="top"/>
    </xf>
    <xf numFmtId="166" fontId="17" fillId="2" borderId="0" xfId="0" applyNumberFormat="1" applyFont="1" applyFill="1" applyAlignment="1">
      <alignment horizontal="right" vertical="center"/>
    </xf>
    <xf numFmtId="3" fontId="17" fillId="3" borderId="25" xfId="0" applyNumberFormat="1" applyFont="1" applyFill="1" applyBorder="1" applyAlignment="1">
      <alignment horizontal="right" vertical="top"/>
    </xf>
    <xf numFmtId="170" fontId="25" fillId="3" borderId="25" xfId="0" applyNumberFormat="1" applyFont="1" applyFill="1" applyBorder="1" applyAlignment="1">
      <alignment horizontal="right" vertical="top"/>
    </xf>
    <xf numFmtId="171" fontId="25" fillId="3" borderId="25" xfId="0" applyNumberFormat="1" applyFont="1" applyFill="1" applyBorder="1" applyAlignment="1">
      <alignment horizontal="center" vertical="top"/>
    </xf>
    <xf numFmtId="0" fontId="53" fillId="3" borderId="19" xfId="0" applyFont="1" applyFill="1" applyBorder="1"/>
    <xf numFmtId="3" fontId="25" fillId="3" borderId="5" xfId="0" applyNumberFormat="1" applyFont="1" applyFill="1" applyBorder="1" applyAlignment="1">
      <alignment horizontal="center" vertical="top"/>
    </xf>
    <xf numFmtId="3" fontId="25" fillId="4" borderId="16" xfId="0" applyNumberFormat="1" applyFont="1" applyFill="1" applyBorder="1" applyAlignment="1" applyProtection="1">
      <alignment horizontal="right" vertical="top" wrapText="1"/>
      <protection locked="0" hidden="1"/>
    </xf>
    <xf numFmtId="173" fontId="25" fillId="8" borderId="16" xfId="2" applyNumberFormat="1" applyFont="1" applyFill="1" applyBorder="1" applyAlignment="1">
      <alignment horizontal="right" vertical="top"/>
    </xf>
    <xf numFmtId="3" fontId="25" fillId="3" borderId="13" xfId="0" applyNumberFormat="1" applyFont="1" applyFill="1" applyBorder="1" applyAlignment="1">
      <alignment horizontal="center" vertical="top"/>
    </xf>
    <xf numFmtId="3" fontId="25" fillId="3" borderId="3" xfId="0" applyNumberFormat="1" applyFont="1" applyFill="1" applyBorder="1" applyAlignment="1">
      <alignment horizontal="center" vertical="top"/>
    </xf>
    <xf numFmtId="0" fontId="25" fillId="3" borderId="3" xfId="0" applyFont="1" applyFill="1" applyBorder="1" applyAlignment="1">
      <alignment horizontal="left" vertical="top" wrapText="1"/>
    </xf>
    <xf numFmtId="173" fontId="25" fillId="3" borderId="13" xfId="2" applyNumberFormat="1" applyFont="1" applyFill="1" applyBorder="1" applyAlignment="1">
      <alignment horizontal="left" vertical="top" wrapText="1"/>
    </xf>
    <xf numFmtId="173" fontId="54" fillId="3" borderId="4" xfId="2" applyNumberFormat="1" applyFont="1" applyFill="1" applyBorder="1" applyAlignment="1">
      <alignment horizontal="center" vertical="center"/>
    </xf>
    <xf numFmtId="3" fontId="25" fillId="8" borderId="13" xfId="0" applyNumberFormat="1" applyFont="1" applyFill="1" applyBorder="1" applyAlignment="1">
      <alignment horizontal="right" vertical="top"/>
    </xf>
    <xf numFmtId="9" fontId="25" fillId="8" borderId="13" xfId="0" applyNumberFormat="1" applyFont="1" applyFill="1" applyBorder="1" applyAlignment="1">
      <alignment horizontal="center" vertical="top"/>
    </xf>
    <xf numFmtId="3" fontId="25" fillId="4" borderId="17" xfId="0" applyNumberFormat="1" applyFont="1" applyFill="1" applyBorder="1" applyAlignment="1" applyProtection="1">
      <alignment horizontal="right" vertical="top" wrapText="1"/>
      <protection locked="0" hidden="1"/>
    </xf>
    <xf numFmtId="173" fontId="25" fillId="8" borderId="17" xfId="2" applyNumberFormat="1" applyFont="1" applyFill="1" applyBorder="1" applyAlignment="1">
      <alignment horizontal="right" vertical="top"/>
    </xf>
    <xf numFmtId="3" fontId="17" fillId="3" borderId="27" xfId="0" applyNumberFormat="1" applyFont="1" applyFill="1" applyBorder="1" applyAlignment="1">
      <alignment horizontal="right" vertical="top"/>
    </xf>
    <xf numFmtId="170" fontId="25" fillId="3" borderId="27" xfId="0" applyNumberFormat="1" applyFont="1" applyFill="1" applyBorder="1" applyAlignment="1">
      <alignment horizontal="right" vertical="top"/>
    </xf>
    <xf numFmtId="171" fontId="25" fillId="3" borderId="27" xfId="0" applyNumberFormat="1" applyFont="1" applyFill="1" applyBorder="1" applyAlignment="1">
      <alignment horizontal="center" vertical="top"/>
    </xf>
    <xf numFmtId="0" fontId="47" fillId="0" borderId="11" xfId="0" applyFont="1" applyBorder="1" applyAlignment="1">
      <alignment horizontal="left" vertical="center"/>
    </xf>
    <xf numFmtId="173" fontId="52" fillId="3" borderId="11" xfId="2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vertical="center"/>
    </xf>
    <xf numFmtId="3" fontId="4" fillId="3" borderId="11" xfId="0" applyNumberFormat="1" applyFont="1" applyFill="1" applyBorder="1" applyAlignment="1">
      <alignment horizontal="center" vertical="top"/>
    </xf>
    <xf numFmtId="0" fontId="47" fillId="0" borderId="0" xfId="0" applyFont="1" applyAlignment="1">
      <alignment vertical="top"/>
    </xf>
    <xf numFmtId="0" fontId="47" fillId="0" borderId="9" xfId="0" applyFont="1" applyBorder="1" applyAlignment="1">
      <alignment horizontal="left" vertical="center"/>
    </xf>
    <xf numFmtId="0" fontId="53" fillId="0" borderId="0" xfId="0" applyFont="1" applyAlignment="1">
      <alignment vertical="top"/>
    </xf>
    <xf numFmtId="3" fontId="25" fillId="8" borderId="44" xfId="0" applyNumberFormat="1" applyFont="1" applyFill="1" applyBorder="1" applyAlignment="1">
      <alignment horizontal="right" vertical="top"/>
    </xf>
    <xf numFmtId="9" fontId="25" fillId="8" borderId="44" xfId="0" applyNumberFormat="1" applyFont="1" applyFill="1" applyBorder="1" applyAlignment="1">
      <alignment horizontal="center" vertical="top"/>
    </xf>
    <xf numFmtId="173" fontId="54" fillId="3" borderId="0" xfId="2" applyNumberFormat="1" applyFont="1" applyFill="1" applyAlignment="1">
      <alignment horizontal="center" vertical="center"/>
    </xf>
    <xf numFmtId="3" fontId="25" fillId="3" borderId="6" xfId="0" applyNumberFormat="1" applyFont="1" applyFill="1" applyBorder="1" applyAlignment="1">
      <alignment horizontal="center" vertical="top"/>
    </xf>
    <xf numFmtId="3" fontId="17" fillId="3" borderId="16" xfId="0" applyNumberFormat="1" applyFont="1" applyFill="1" applyBorder="1" applyAlignment="1">
      <alignment horizontal="right" vertical="top"/>
    </xf>
    <xf numFmtId="170" fontId="25" fillId="3" borderId="16" xfId="0" applyNumberFormat="1" applyFont="1" applyFill="1" applyBorder="1" applyAlignment="1">
      <alignment horizontal="right" vertical="top"/>
    </xf>
    <xf numFmtId="171" fontId="25" fillId="3" borderId="16" xfId="0" applyNumberFormat="1" applyFont="1" applyFill="1" applyBorder="1" applyAlignment="1">
      <alignment horizontal="center" vertical="top"/>
    </xf>
    <xf numFmtId="3" fontId="25" fillId="8" borderId="17" xfId="0" applyNumberFormat="1" applyFont="1" applyFill="1" applyBorder="1" applyAlignment="1">
      <alignment horizontal="right" vertical="top"/>
    </xf>
    <xf numFmtId="9" fontId="25" fillId="8" borderId="17" xfId="0" applyNumberFormat="1" applyFont="1" applyFill="1" applyBorder="1" applyAlignment="1">
      <alignment horizontal="center" vertical="top"/>
    </xf>
    <xf numFmtId="3" fontId="17" fillId="3" borderId="13" xfId="0" applyNumberFormat="1" applyFont="1" applyFill="1" applyBorder="1" applyAlignment="1">
      <alignment horizontal="right" vertical="top"/>
    </xf>
    <xf numFmtId="170" fontId="25" fillId="3" borderId="13" xfId="0" applyNumberFormat="1" applyFont="1" applyFill="1" applyBorder="1" applyAlignment="1">
      <alignment horizontal="right" vertical="top"/>
    </xf>
    <xf numFmtId="171" fontId="25" fillId="3" borderId="13" xfId="0" applyNumberFormat="1" applyFont="1" applyFill="1" applyBorder="1" applyAlignment="1">
      <alignment horizontal="center" vertical="top"/>
    </xf>
    <xf numFmtId="0" fontId="34" fillId="0" borderId="0" xfId="0" applyFont="1" applyAlignment="1">
      <alignment horizontal="center" vertical="center"/>
    </xf>
    <xf numFmtId="0" fontId="37" fillId="0" borderId="0" xfId="0" applyFont="1"/>
    <xf numFmtId="0" fontId="3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164" fontId="10" fillId="0" borderId="0" xfId="2" applyFont="1" applyAlignment="1">
      <alignment wrapText="1"/>
    </xf>
    <xf numFmtId="3" fontId="10" fillId="0" borderId="0" xfId="0" applyNumberFormat="1" applyFont="1"/>
    <xf numFmtId="0" fontId="26" fillId="0" borderId="0" xfId="0" applyFont="1"/>
    <xf numFmtId="0" fontId="10" fillId="0" borderId="0" xfId="0" applyFont="1" applyAlignment="1">
      <alignment horizontal="center"/>
    </xf>
    <xf numFmtId="0" fontId="25" fillId="0" borderId="0" xfId="0" applyFont="1"/>
    <xf numFmtId="0" fontId="55" fillId="0" borderId="0" xfId="0" applyFont="1"/>
    <xf numFmtId="14" fontId="37" fillId="2" borderId="5" xfId="0" applyNumberFormat="1" applyFont="1" applyFill="1" applyBorder="1" applyAlignment="1">
      <alignment horizontal="left" vertical="center"/>
    </xf>
    <xf numFmtId="0" fontId="10" fillId="3" borderId="19" xfId="0" applyFont="1" applyFill="1" applyBorder="1"/>
    <xf numFmtId="165" fontId="4" fillId="4" borderId="0" xfId="0" applyNumberFormat="1" applyFont="1" applyFill="1" applyAlignment="1">
      <alignment horizontal="center" vertical="center"/>
    </xf>
    <xf numFmtId="167" fontId="27" fillId="0" borderId="0" xfId="0" applyNumberFormat="1" applyFont="1" applyAlignment="1" applyProtection="1">
      <alignment horizontal="center" vertical="center"/>
      <protection locked="0"/>
    </xf>
    <xf numFmtId="165" fontId="37" fillId="3" borderId="5" xfId="0" applyNumberFormat="1" applyFont="1" applyFill="1" applyBorder="1" applyAlignment="1">
      <alignment horizontal="left" vertical="center"/>
    </xf>
    <xf numFmtId="166" fontId="22" fillId="3" borderId="0" xfId="0" applyNumberFormat="1" applyFont="1" applyFill="1" applyAlignment="1">
      <alignment horizontal="center" vertical="center" wrapText="1"/>
    </xf>
    <xf numFmtId="166" fontId="57" fillId="3" borderId="0" xfId="0" applyNumberFormat="1" applyFont="1" applyFill="1" applyAlignment="1">
      <alignment horizontal="center" vertical="center" wrapText="1"/>
    </xf>
    <xf numFmtId="166" fontId="22" fillId="3" borderId="0" xfId="0" applyNumberFormat="1" applyFont="1" applyFill="1" applyAlignment="1">
      <alignment horizontal="left" vertical="top" wrapText="1"/>
    </xf>
    <xf numFmtId="165" fontId="27" fillId="3" borderId="11" xfId="0" applyNumberFormat="1" applyFont="1" applyFill="1" applyBorder="1" applyAlignment="1">
      <alignment horizontal="center" vertical="center"/>
    </xf>
    <xf numFmtId="165" fontId="17" fillId="0" borderId="11" xfId="0" applyNumberFormat="1" applyFont="1" applyBorder="1" applyAlignment="1">
      <alignment horizontal="centerContinuous" vertical="justify"/>
    </xf>
    <xf numFmtId="0" fontId="37" fillId="0" borderId="0" xfId="0" applyFont="1" applyAlignment="1">
      <alignment vertical="top"/>
    </xf>
    <xf numFmtId="0" fontId="5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vertical="top"/>
    </xf>
    <xf numFmtId="165" fontId="4" fillId="2" borderId="13" xfId="0" applyNumberFormat="1" applyFont="1" applyFill="1" applyBorder="1" applyAlignment="1" applyProtection="1">
      <alignment horizontal="center" vertical="center"/>
      <protection hidden="1"/>
    </xf>
    <xf numFmtId="0" fontId="55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3" fontId="4" fillId="3" borderId="5" xfId="0" applyNumberFormat="1" applyFont="1" applyFill="1" applyBorder="1" applyAlignment="1">
      <alignment horizontal="left" vertical="center"/>
    </xf>
    <xf numFmtId="165" fontId="4" fillId="7" borderId="8" xfId="0" applyNumberFormat="1" applyFont="1" applyFill="1" applyBorder="1" applyAlignment="1">
      <alignment horizontal="left" vertical="center"/>
    </xf>
    <xf numFmtId="165" fontId="35" fillId="7" borderId="9" xfId="0" applyNumberFormat="1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left" vertical="center" wrapText="1"/>
    </xf>
    <xf numFmtId="0" fontId="58" fillId="7" borderId="9" xfId="0" applyFont="1" applyFill="1" applyBorder="1" applyAlignment="1">
      <alignment horizontal="left" vertical="center"/>
    </xf>
    <xf numFmtId="0" fontId="58" fillId="7" borderId="10" xfId="0" applyFont="1" applyFill="1" applyBorder="1" applyAlignment="1">
      <alignment horizontal="left" vertical="center"/>
    </xf>
    <xf numFmtId="3" fontId="4" fillId="7" borderId="11" xfId="0" applyNumberFormat="1" applyFont="1" applyFill="1" applyBorder="1" applyAlignment="1">
      <alignment vertical="center"/>
    </xf>
    <xf numFmtId="3" fontId="27" fillId="7" borderId="6" xfId="0" applyNumberFormat="1" applyFont="1" applyFill="1" applyBorder="1" applyAlignment="1">
      <alignment vertical="center"/>
    </xf>
    <xf numFmtId="9" fontId="14" fillId="9" borderId="6" xfId="0" applyNumberFormat="1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vertical="center"/>
    </xf>
    <xf numFmtId="0" fontId="43" fillId="7" borderId="8" xfId="0" applyFont="1" applyFill="1" applyBorder="1" applyAlignment="1">
      <alignment vertical="center" wrapText="1"/>
    </xf>
    <xf numFmtId="3" fontId="17" fillId="7" borderId="11" xfId="0" applyNumberFormat="1" applyFont="1" applyFill="1" applyBorder="1" applyAlignment="1">
      <alignment vertical="center"/>
    </xf>
    <xf numFmtId="3" fontId="55" fillId="0" borderId="0" xfId="0" applyNumberFormat="1" applyFont="1"/>
    <xf numFmtId="0" fontId="25" fillId="4" borderId="26" xfId="0" applyFont="1" applyFill="1" applyBorder="1"/>
    <xf numFmtId="3" fontId="38" fillId="3" borderId="5" xfId="0" applyNumberFormat="1" applyFont="1" applyFill="1" applyBorder="1" applyAlignment="1">
      <alignment horizontal="left" vertical="center"/>
    </xf>
    <xf numFmtId="165" fontId="14" fillId="0" borderId="11" xfId="0" applyNumberFormat="1" applyFont="1" applyBorder="1" applyAlignment="1">
      <alignment horizontal="center" vertical="center" wrapText="1"/>
    </xf>
    <xf numFmtId="165" fontId="35" fillId="3" borderId="1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58" fillId="3" borderId="9" xfId="0" applyFont="1" applyFill="1" applyBorder="1" applyAlignment="1">
      <alignment horizontal="left" vertical="center"/>
    </xf>
    <xf numFmtId="0" fontId="58" fillId="3" borderId="10" xfId="0" applyFont="1" applyFill="1" applyBorder="1" applyAlignment="1">
      <alignment horizontal="left" vertical="center"/>
    </xf>
    <xf numFmtId="3" fontId="27" fillId="2" borderId="11" xfId="0" applyNumberFormat="1" applyFont="1" applyFill="1" applyBorder="1" applyAlignment="1">
      <alignment vertical="center"/>
    </xf>
    <xf numFmtId="0" fontId="43" fillId="3" borderId="8" xfId="0" applyFont="1" applyFill="1" applyBorder="1" applyAlignment="1">
      <alignment vertical="center" wrapText="1"/>
    </xf>
    <xf numFmtId="3" fontId="17" fillId="2" borderId="11" xfId="0" applyNumberFormat="1" applyFont="1" applyFill="1" applyBorder="1" applyAlignment="1">
      <alignment vertical="center"/>
    </xf>
    <xf numFmtId="0" fontId="25" fillId="4" borderId="22" xfId="0" applyFont="1" applyFill="1" applyBorder="1"/>
    <xf numFmtId="0" fontId="42" fillId="0" borderId="0" xfId="0" applyFont="1"/>
    <xf numFmtId="3" fontId="37" fillId="0" borderId="0" xfId="0" applyNumberFormat="1" applyFont="1" applyAlignment="1">
      <alignment horizontal="left" vertical="top"/>
    </xf>
    <xf numFmtId="3" fontId="37" fillId="3" borderId="5" xfId="0" applyNumberFormat="1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top" wrapText="1"/>
    </xf>
    <xf numFmtId="0" fontId="25" fillId="0" borderId="0" xfId="0" applyFont="1" applyAlignment="1">
      <alignment vertical="top"/>
    </xf>
    <xf numFmtId="1" fontId="59" fillId="6" borderId="25" xfId="0" applyNumberFormat="1" applyFont="1" applyFill="1" applyBorder="1" applyAlignment="1" applyProtection="1">
      <alignment vertical="top" wrapText="1"/>
      <protection locked="0"/>
    </xf>
    <xf numFmtId="0" fontId="55" fillId="0" borderId="0" xfId="0" applyFont="1" applyAlignment="1">
      <alignment vertical="top"/>
    </xf>
    <xf numFmtId="0" fontId="25" fillId="4" borderId="22" xfId="0" applyFont="1" applyFill="1" applyBorder="1" applyAlignment="1">
      <alignment vertical="top"/>
    </xf>
    <xf numFmtId="0" fontId="10" fillId="3" borderId="16" xfId="0" applyFont="1" applyFill="1" applyBorder="1" applyAlignment="1">
      <alignment horizontal="center" vertical="top" wrapText="1"/>
    </xf>
    <xf numFmtId="1" fontId="26" fillId="6" borderId="25" xfId="0" applyNumberFormat="1" applyFont="1" applyFill="1" applyBorder="1" applyAlignment="1" applyProtection="1">
      <alignment vertical="top" wrapText="1"/>
      <protection locked="0"/>
    </xf>
    <xf numFmtId="0" fontId="43" fillId="0" borderId="8" xfId="0" applyFont="1" applyBorder="1" applyAlignment="1">
      <alignment vertical="center" wrapText="1"/>
    </xf>
    <xf numFmtId="1" fontId="26" fillId="6" borderId="27" xfId="0" applyNumberFormat="1" applyFont="1" applyFill="1" applyBorder="1" applyAlignment="1" applyProtection="1">
      <alignment vertical="top" wrapText="1"/>
      <protection locked="0"/>
    </xf>
    <xf numFmtId="1" fontId="59" fillId="0" borderId="11" xfId="0" applyNumberFormat="1" applyFont="1" applyBorder="1" applyAlignment="1" applyProtection="1">
      <alignment vertical="top" wrapText="1"/>
      <protection locked="0"/>
    </xf>
    <xf numFmtId="165" fontId="4" fillId="7" borderId="11" xfId="0" applyNumberFormat="1" applyFont="1" applyFill="1" applyBorder="1" applyAlignment="1">
      <alignment horizontal="left" vertical="center"/>
    </xf>
    <xf numFmtId="165" fontId="35" fillId="7" borderId="8" xfId="0" applyNumberFormat="1" applyFont="1" applyFill="1" applyBorder="1" applyAlignment="1">
      <alignment horizontal="center" vertical="center"/>
    </xf>
    <xf numFmtId="0" fontId="58" fillId="7" borderId="8" xfId="0" applyFont="1" applyFill="1" applyBorder="1" applyAlignment="1">
      <alignment horizontal="left" vertical="center"/>
    </xf>
    <xf numFmtId="0" fontId="58" fillId="0" borderId="9" xfId="0" applyFont="1" applyBorder="1" applyAlignment="1">
      <alignment horizontal="left" vertical="center"/>
    </xf>
    <xf numFmtId="0" fontId="58" fillId="0" borderId="10" xfId="0" applyFont="1" applyBorder="1" applyAlignment="1">
      <alignment horizontal="left" vertical="center"/>
    </xf>
    <xf numFmtId="173" fontId="55" fillId="0" borderId="0" xfId="0" applyNumberFormat="1" applyFont="1"/>
    <xf numFmtId="0" fontId="10" fillId="7" borderId="9" xfId="0" applyFont="1" applyFill="1" applyBorder="1" applyAlignment="1">
      <alignment horizontal="left" vertical="center"/>
    </xf>
    <xf numFmtId="0" fontId="43" fillId="3" borderId="9" xfId="0" applyFont="1" applyFill="1" applyBorder="1" applyAlignment="1">
      <alignment vertical="center" wrapText="1"/>
    </xf>
    <xf numFmtId="0" fontId="43" fillId="0" borderId="9" xfId="0" applyFont="1" applyBorder="1" applyAlignment="1">
      <alignment vertical="center" wrapText="1"/>
    </xf>
    <xf numFmtId="0" fontId="9" fillId="3" borderId="0" xfId="0" applyFont="1" applyFill="1" applyAlignment="1">
      <alignment wrapText="1"/>
    </xf>
    <xf numFmtId="0" fontId="9" fillId="3" borderId="0" xfId="0" applyFont="1" applyFill="1"/>
    <xf numFmtId="3" fontId="9" fillId="3" borderId="0" xfId="0" applyNumberFormat="1" applyFont="1" applyFill="1"/>
    <xf numFmtId="165" fontId="4" fillId="2" borderId="9" xfId="0" applyNumberFormat="1" applyFont="1" applyFill="1" applyBorder="1" applyAlignment="1">
      <alignment horizontal="right" vertical="top"/>
    </xf>
    <xf numFmtId="165" fontId="27" fillId="2" borderId="9" xfId="0" applyNumberFormat="1" applyFont="1" applyFill="1" applyBorder="1" applyAlignment="1">
      <alignment horizontal="right" vertical="top"/>
    </xf>
    <xf numFmtId="0" fontId="10" fillId="0" borderId="8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/>
    </xf>
    <xf numFmtId="165" fontId="4" fillId="2" borderId="9" xfId="0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wrapText="1"/>
    </xf>
    <xf numFmtId="164" fontId="4" fillId="2" borderId="9" xfId="2" applyFont="1" applyFill="1" applyBorder="1" applyAlignment="1">
      <alignment horizontal="right" vertical="center"/>
    </xf>
    <xf numFmtId="3" fontId="10" fillId="0" borderId="9" xfId="0" applyNumberFormat="1" applyFont="1" applyBorder="1"/>
    <xf numFmtId="0" fontId="10" fillId="0" borderId="10" xfId="0" applyFont="1" applyBorder="1"/>
    <xf numFmtId="0" fontId="26" fillId="0" borderId="9" xfId="0" applyFont="1" applyBorder="1"/>
    <xf numFmtId="9" fontId="25" fillId="4" borderId="0" xfId="0" applyNumberFormat="1" applyFont="1" applyFill="1"/>
    <xf numFmtId="0" fontId="17" fillId="3" borderId="8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wrapText="1"/>
    </xf>
    <xf numFmtId="164" fontId="10" fillId="3" borderId="9" xfId="2" applyFont="1" applyFill="1" applyBorder="1" applyAlignment="1">
      <alignment wrapText="1"/>
    </xf>
    <xf numFmtId="3" fontId="10" fillId="3" borderId="9" xfId="0" applyNumberFormat="1" applyFont="1" applyFill="1" applyBorder="1"/>
    <xf numFmtId="165" fontId="4" fillId="2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vertical="center"/>
    </xf>
    <xf numFmtId="3" fontId="26" fillId="2" borderId="11" xfId="0" applyNumberFormat="1" applyFont="1" applyFill="1" applyBorder="1" applyAlignment="1">
      <alignment vertical="center"/>
    </xf>
    <xf numFmtId="9" fontId="3" fillId="4" borderId="11" xfId="0" applyNumberFormat="1" applyFont="1" applyFill="1" applyBorder="1" applyAlignment="1" applyProtection="1">
      <alignment horizontal="center" vertical="center"/>
      <protection locked="0"/>
    </xf>
    <xf numFmtId="0" fontId="26" fillId="3" borderId="9" xfId="0" applyFont="1" applyFill="1" applyBorder="1"/>
    <xf numFmtId="0" fontId="37" fillId="3" borderId="5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Alignment="1">
      <alignment wrapText="1"/>
    </xf>
    <xf numFmtId="164" fontId="10" fillId="3" borderId="0" xfId="2" applyFont="1" applyFill="1"/>
    <xf numFmtId="3" fontId="10" fillId="3" borderId="0" xfId="0" applyNumberFormat="1" applyFont="1" applyFill="1"/>
    <xf numFmtId="0" fontId="26" fillId="3" borderId="0" xfId="0" applyFont="1" applyFill="1"/>
    <xf numFmtId="0" fontId="10" fillId="3" borderId="0" xfId="0" applyFont="1" applyFill="1" applyAlignment="1">
      <alignment horizontal="center"/>
    </xf>
    <xf numFmtId="0" fontId="25" fillId="3" borderId="0" xfId="0" applyFont="1" applyFill="1"/>
    <xf numFmtId="0" fontId="10" fillId="0" borderId="11" xfId="0" applyFont="1" applyBorder="1" applyAlignment="1">
      <alignment horizontal="center"/>
    </xf>
    <xf numFmtId="164" fontId="37" fillId="0" borderId="0" xfId="2" applyFont="1"/>
    <xf numFmtId="9" fontId="25" fillId="0" borderId="11" xfId="3" applyFont="1" applyBorder="1"/>
    <xf numFmtId="0" fontId="37" fillId="0" borderId="0" xfId="0" applyFont="1" applyAlignment="1">
      <alignment horizontal="left"/>
    </xf>
    <xf numFmtId="0" fontId="15" fillId="0" borderId="0" xfId="0" applyFont="1"/>
    <xf numFmtId="0" fontId="60" fillId="0" borderId="0" xfId="0" applyFont="1" applyAlignment="1">
      <alignment horizontal="center"/>
    </xf>
    <xf numFmtId="173" fontId="10" fillId="0" borderId="0" xfId="2" applyNumberFormat="1" applyFont="1"/>
    <xf numFmtId="4" fontId="9" fillId="0" borderId="0" xfId="0" applyNumberFormat="1" applyFont="1"/>
    <xf numFmtId="0" fontId="10" fillId="0" borderId="0" xfId="0" applyFont="1" applyAlignment="1">
      <alignment horizontal="center" vertical="center"/>
    </xf>
    <xf numFmtId="164" fontId="10" fillId="0" borderId="0" xfId="2" applyFont="1"/>
    <xf numFmtId="173" fontId="10" fillId="3" borderId="0" xfId="2" applyNumberFormat="1" applyFont="1" applyFill="1"/>
    <xf numFmtId="166" fontId="4" fillId="0" borderId="0" xfId="0" applyNumberFormat="1" applyFont="1" applyAlignment="1">
      <alignment horizontal="center" vertical="center"/>
    </xf>
    <xf numFmtId="166" fontId="4" fillId="0" borderId="1" xfId="0" applyNumberFormat="1" applyFont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0" borderId="2" xfId="0" applyNumberFormat="1" applyFont="1" applyBorder="1" applyAlignment="1">
      <alignment horizontal="left" vertical="center"/>
    </xf>
    <xf numFmtId="173" fontId="4" fillId="0" borderId="2" xfId="2" applyNumberFormat="1" applyFont="1" applyBorder="1" applyAlignment="1">
      <alignment horizontal="right" vertical="center"/>
    </xf>
    <xf numFmtId="166" fontId="4" fillId="0" borderId="23" xfId="0" applyNumberFormat="1" applyFont="1" applyBorder="1" applyAlignment="1">
      <alignment horizontal="right" vertical="center"/>
    </xf>
    <xf numFmtId="166" fontId="4" fillId="0" borderId="5" xfId="0" applyNumberFormat="1" applyFont="1" applyBorder="1" applyAlignment="1">
      <alignment horizontal="right" vertical="center"/>
    </xf>
    <xf numFmtId="166" fontId="4" fillId="0" borderId="0" xfId="0" applyNumberFormat="1" applyFont="1" applyAlignment="1">
      <alignment horizontal="left" vertical="center"/>
    </xf>
    <xf numFmtId="166" fontId="4" fillId="0" borderId="19" xfId="0" applyNumberFormat="1" applyFont="1" applyBorder="1" applyAlignment="1">
      <alignment horizontal="right" vertical="center"/>
    </xf>
    <xf numFmtId="164" fontId="4" fillId="0" borderId="0" xfId="2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166" fontId="4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wrapText="1"/>
    </xf>
    <xf numFmtId="173" fontId="10" fillId="0" borderId="4" xfId="2" applyNumberFormat="1" applyFont="1" applyBorder="1"/>
    <xf numFmtId="166" fontId="22" fillId="0" borderId="4" xfId="0" applyNumberFormat="1" applyFont="1" applyBorder="1" applyAlignment="1">
      <alignment horizontal="center" vertical="center"/>
    </xf>
    <xf numFmtId="15" fontId="4" fillId="4" borderId="4" xfId="0" applyNumberFormat="1" applyFont="1" applyFill="1" applyBorder="1" applyAlignment="1">
      <alignment horizontal="right" vertical="center"/>
    </xf>
    <xf numFmtId="166" fontId="4" fillId="0" borderId="20" xfId="0" applyNumberFormat="1" applyFont="1" applyBorder="1" applyAlignment="1">
      <alignment horizontal="right" vertical="center"/>
    </xf>
    <xf numFmtId="165" fontId="15" fillId="0" borderId="5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65" fontId="60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top" wrapText="1"/>
    </xf>
    <xf numFmtId="4" fontId="4" fillId="0" borderId="0" xfId="0" applyNumberFormat="1" applyFont="1" applyAlignment="1">
      <alignment horizontal="right" vertical="center"/>
    </xf>
    <xf numFmtId="165" fontId="4" fillId="2" borderId="0" xfId="0" applyNumberFormat="1" applyFont="1" applyFill="1" applyAlignment="1">
      <alignment horizontal="left" vertical="center"/>
    </xf>
    <xf numFmtId="0" fontId="3" fillId="0" borderId="0" xfId="0" applyFont="1"/>
    <xf numFmtId="3" fontId="9" fillId="3" borderId="5" xfId="0" applyNumberFormat="1" applyFont="1" applyFill="1" applyBorder="1" applyAlignment="1">
      <alignment horizontal="right" vertical="center"/>
    </xf>
    <xf numFmtId="164" fontId="17" fillId="3" borderId="11" xfId="2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65" fontId="45" fillId="3" borderId="0" xfId="0" applyNumberFormat="1" applyFont="1" applyFill="1" applyAlignment="1">
      <alignment vertical="center"/>
    </xf>
    <xf numFmtId="165" fontId="61" fillId="3" borderId="0" xfId="0" applyNumberFormat="1" applyFont="1" applyFill="1" applyAlignment="1">
      <alignment horizontal="center" vertical="center"/>
    </xf>
    <xf numFmtId="164" fontId="17" fillId="3" borderId="11" xfId="2" applyFont="1" applyFill="1" applyBorder="1" applyAlignment="1">
      <alignment horizontal="center" vertical="center"/>
    </xf>
    <xf numFmtId="175" fontId="4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left" vertical="center"/>
    </xf>
    <xf numFmtId="4" fontId="4" fillId="2" borderId="6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center" vertical="center" wrapText="1"/>
    </xf>
    <xf numFmtId="173" fontId="62" fillId="3" borderId="0" xfId="2" applyNumberFormat="1" applyFont="1" applyFill="1" applyAlignment="1">
      <alignment wrapText="1"/>
    </xf>
    <xf numFmtId="174" fontId="4" fillId="2" borderId="11" xfId="0" applyNumberFormat="1" applyFont="1" applyFill="1" applyBorder="1" applyAlignment="1">
      <alignment horizontal="center" vertical="center"/>
    </xf>
    <xf numFmtId="173" fontId="4" fillId="2" borderId="13" xfId="2" applyNumberFormat="1" applyFont="1" applyFill="1" applyBorder="1" applyAlignment="1">
      <alignment horizontal="center" vertical="center"/>
    </xf>
    <xf numFmtId="0" fontId="37" fillId="3" borderId="19" xfId="0" applyFont="1" applyFill="1" applyBorder="1"/>
    <xf numFmtId="3" fontId="3" fillId="2" borderId="13" xfId="0" applyNumberFormat="1" applyFont="1" applyFill="1" applyBorder="1" applyAlignment="1">
      <alignment horizontal="center" vertical="center"/>
    </xf>
    <xf numFmtId="164" fontId="4" fillId="2" borderId="13" xfId="2" applyFont="1" applyFill="1" applyBorder="1" applyAlignment="1">
      <alignment horizontal="center" vertical="center"/>
    </xf>
    <xf numFmtId="173" fontId="62" fillId="3" borderId="0" xfId="2" applyNumberFormat="1" applyFont="1" applyFill="1" applyAlignment="1">
      <alignment horizontal="left" vertical="center"/>
    </xf>
    <xf numFmtId="3" fontId="41" fillId="2" borderId="13" xfId="0" applyNumberFormat="1" applyFont="1" applyFill="1" applyBorder="1" applyAlignment="1">
      <alignment horizontal="center" vertical="center"/>
    </xf>
    <xf numFmtId="165" fontId="38" fillId="2" borderId="0" xfId="0" applyNumberFormat="1" applyFont="1" applyFill="1" applyAlignment="1">
      <alignment horizontal="left" vertical="center"/>
    </xf>
    <xf numFmtId="165" fontId="60" fillId="3" borderId="0" xfId="0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vertical="center" wrapText="1"/>
    </xf>
    <xf numFmtId="165" fontId="15" fillId="3" borderId="0" xfId="0" applyNumberFormat="1" applyFont="1" applyFill="1" applyAlignment="1">
      <alignment horizontal="center" vertical="center"/>
    </xf>
    <xf numFmtId="164" fontId="15" fillId="3" borderId="1" xfId="2" applyFont="1" applyFill="1" applyBorder="1" applyAlignment="1">
      <alignment vertical="center"/>
    </xf>
    <xf numFmtId="165" fontId="15" fillId="3" borderId="19" xfId="0" applyNumberFormat="1" applyFont="1" applyFill="1" applyBorder="1" applyAlignment="1">
      <alignment vertical="center"/>
    </xf>
    <xf numFmtId="165" fontId="37" fillId="2" borderId="0" xfId="0" applyNumberFormat="1" applyFont="1" applyFill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 wrapText="1"/>
    </xf>
    <xf numFmtId="165" fontId="63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173" fontId="4" fillId="2" borderId="6" xfId="2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9" fontId="17" fillId="2" borderId="0" xfId="0" applyNumberFormat="1" applyFont="1" applyFill="1" applyAlignment="1">
      <alignment horizontal="left" vertical="center"/>
    </xf>
    <xf numFmtId="164" fontId="4" fillId="2" borderId="11" xfId="2" applyFont="1" applyFill="1" applyBorder="1" applyAlignment="1">
      <alignment vertical="center"/>
    </xf>
    <xf numFmtId="173" fontId="62" fillId="3" borderId="0" xfId="2" applyNumberFormat="1" applyFont="1" applyFill="1" applyAlignment="1">
      <alignment horizontal="left" vertical="top"/>
    </xf>
    <xf numFmtId="164" fontId="4" fillId="2" borderId="0" xfId="2" applyFont="1" applyFill="1" applyBorder="1" applyAlignment="1">
      <alignment vertical="center"/>
    </xf>
    <xf numFmtId="165" fontId="63" fillId="2" borderId="6" xfId="0" applyNumberFormat="1" applyFont="1" applyFill="1" applyBorder="1" applyAlignment="1">
      <alignment horizontal="center" vertical="center"/>
    </xf>
    <xf numFmtId="9" fontId="17" fillId="4" borderId="14" xfId="0" applyNumberFormat="1" applyFont="1" applyFill="1" applyBorder="1" applyAlignment="1">
      <alignment horizontal="left" vertical="center"/>
    </xf>
    <xf numFmtId="9" fontId="17" fillId="4" borderId="22" xfId="0" applyNumberFormat="1" applyFont="1" applyFill="1" applyBorder="1" applyAlignment="1">
      <alignment horizontal="left" vertical="center"/>
    </xf>
    <xf numFmtId="9" fontId="17" fillId="4" borderId="30" xfId="0" applyNumberFormat="1" applyFont="1" applyFill="1" applyBorder="1" applyAlignment="1">
      <alignment horizontal="left" vertical="center"/>
    </xf>
    <xf numFmtId="0" fontId="15" fillId="3" borderId="5" xfId="0" applyFont="1" applyFill="1" applyBorder="1"/>
    <xf numFmtId="0" fontId="60" fillId="3" borderId="0" xfId="0" applyFont="1" applyFill="1" applyAlignment="1">
      <alignment horizontal="center"/>
    </xf>
    <xf numFmtId="0" fontId="10" fillId="3" borderId="2" xfId="0" applyFont="1" applyFill="1" applyBorder="1" applyAlignment="1">
      <alignment wrapText="1"/>
    </xf>
    <xf numFmtId="173" fontId="10" fillId="3" borderId="2" xfId="2" applyNumberFormat="1" applyFont="1" applyFill="1" applyBorder="1"/>
    <xf numFmtId="3" fontId="9" fillId="3" borderId="2" xfId="0" applyNumberFormat="1" applyFont="1" applyFill="1" applyBorder="1"/>
    <xf numFmtId="164" fontId="10" fillId="3" borderId="0" xfId="2" applyFont="1" applyFill="1" applyBorder="1"/>
    <xf numFmtId="3" fontId="10" fillId="3" borderId="2" xfId="0" applyNumberFormat="1" applyFont="1" applyFill="1" applyBorder="1"/>
    <xf numFmtId="165" fontId="4" fillId="2" borderId="0" xfId="0" applyNumberFormat="1" applyFont="1" applyFill="1" applyAlignment="1">
      <alignment horizontal="right" vertical="center" wrapText="1"/>
    </xf>
    <xf numFmtId="9" fontId="4" fillId="2" borderId="19" xfId="0" applyNumberFormat="1" applyFont="1" applyFill="1" applyBorder="1" applyAlignment="1">
      <alignment horizontal="left" vertical="center"/>
    </xf>
    <xf numFmtId="164" fontId="55" fillId="3" borderId="0" xfId="2" applyFont="1" applyFill="1"/>
    <xf numFmtId="173" fontId="55" fillId="3" borderId="0" xfId="2" applyNumberFormat="1" applyFont="1" applyFill="1"/>
    <xf numFmtId="0" fontId="15" fillId="3" borderId="0" xfId="0" applyFont="1" applyFill="1"/>
    <xf numFmtId="9" fontId="15" fillId="3" borderId="0" xfId="0" applyNumberFormat="1" applyFont="1" applyFill="1"/>
    <xf numFmtId="9" fontId="25" fillId="3" borderId="0" xfId="0" applyNumberFormat="1" applyFont="1" applyFill="1"/>
    <xf numFmtId="164" fontId="55" fillId="3" borderId="0" xfId="2" applyFont="1" applyFill="1" applyBorder="1"/>
    <xf numFmtId="9" fontId="10" fillId="3" borderId="0" xfId="0" applyNumberFormat="1" applyFont="1" applyFill="1"/>
    <xf numFmtId="0" fontId="37" fillId="0" borderId="5" xfId="0" applyFont="1" applyBorder="1" applyAlignment="1">
      <alignment horizontal="left"/>
    </xf>
    <xf numFmtId="0" fontId="17" fillId="3" borderId="8" xfId="0" applyFont="1" applyFill="1" applyBorder="1" applyAlignment="1">
      <alignment horizontal="center"/>
    </xf>
    <xf numFmtId="0" fontId="60" fillId="3" borderId="9" xfId="0" applyFont="1" applyFill="1" applyBorder="1" applyAlignment="1">
      <alignment horizontal="center"/>
    </xf>
    <xf numFmtId="165" fontId="4" fillId="2" borderId="10" xfId="0" applyNumberFormat="1" applyFont="1" applyFill="1" applyBorder="1" applyAlignment="1">
      <alignment horizontal="right" vertical="center" wrapText="1"/>
    </xf>
    <xf numFmtId="173" fontId="3" fillId="2" borderId="10" xfId="2" applyNumberFormat="1" applyFont="1" applyFill="1" applyBorder="1" applyAlignment="1">
      <alignment vertical="center"/>
    </xf>
    <xf numFmtId="0" fontId="58" fillId="3" borderId="19" xfId="0" applyFont="1" applyFill="1" applyBorder="1"/>
    <xf numFmtId="164" fontId="3" fillId="2" borderId="11" xfId="2" applyFont="1" applyFill="1" applyBorder="1" applyAlignment="1">
      <alignment vertical="center"/>
    </xf>
    <xf numFmtId="164" fontId="3" fillId="2" borderId="0" xfId="2" applyFont="1" applyFill="1" applyBorder="1" applyAlignment="1">
      <alignment vertical="center"/>
    </xf>
    <xf numFmtId="9" fontId="17" fillId="2" borderId="19" xfId="0" applyNumberFormat="1" applyFont="1" applyFill="1" applyBorder="1" applyAlignment="1">
      <alignment horizontal="left" vertical="center"/>
    </xf>
    <xf numFmtId="173" fontId="4" fillId="2" borderId="0" xfId="2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164" fontId="4" fillId="2" borderId="0" xfId="2" applyFont="1" applyFill="1" applyAlignment="1">
      <alignment vertical="center"/>
    </xf>
    <xf numFmtId="3" fontId="10" fillId="0" borderId="0" xfId="0" applyNumberFormat="1" applyFont="1" applyAlignment="1">
      <alignment horizontal="right"/>
    </xf>
    <xf numFmtId="0" fontId="15" fillId="3" borderId="3" xfId="0" applyFont="1" applyFill="1" applyBorder="1"/>
    <xf numFmtId="0" fontId="10" fillId="3" borderId="4" xfId="0" applyFont="1" applyFill="1" applyBorder="1"/>
    <xf numFmtId="0" fontId="60" fillId="3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wrapText="1"/>
    </xf>
    <xf numFmtId="173" fontId="10" fillId="3" borderId="4" xfId="2" applyNumberFormat="1" applyFont="1" applyFill="1" applyBorder="1"/>
    <xf numFmtId="4" fontId="9" fillId="3" borderId="4" xfId="0" applyNumberFormat="1" applyFont="1" applyFill="1" applyBorder="1"/>
    <xf numFmtId="0" fontId="10" fillId="3" borderId="4" xfId="0" applyFont="1" applyFill="1" applyBorder="1" applyAlignment="1">
      <alignment horizontal="center" vertical="center"/>
    </xf>
    <xf numFmtId="0" fontId="10" fillId="3" borderId="20" xfId="0" applyFont="1" applyFill="1" applyBorder="1"/>
    <xf numFmtId="164" fontId="10" fillId="3" borderId="4" xfId="2" applyFont="1" applyFill="1" applyBorder="1"/>
    <xf numFmtId="0" fontId="64" fillId="0" borderId="0" xfId="0" applyFont="1"/>
    <xf numFmtId="14" fontId="65" fillId="5" borderId="8" xfId="0" applyNumberFormat="1" applyFont="1" applyFill="1" applyBorder="1" applyAlignment="1">
      <alignment horizontal="centerContinuous" vertical="justify"/>
    </xf>
    <xf numFmtId="0" fontId="66" fillId="0" borderId="0" xfId="0" applyFont="1"/>
    <xf numFmtId="14" fontId="65" fillId="5" borderId="11" xfId="0" applyNumberFormat="1" applyFont="1" applyFill="1" applyBorder="1" applyAlignment="1">
      <alignment horizontal="centerContinuous" vertical="justify"/>
    </xf>
    <xf numFmtId="0" fontId="51" fillId="5" borderId="11" xfId="0" applyFont="1" applyFill="1" applyBorder="1" applyAlignment="1">
      <alignment horizontal="centerContinuous" vertical="justify"/>
    </xf>
    <xf numFmtId="0" fontId="48" fillId="0" borderId="0" xfId="0" applyFont="1"/>
    <xf numFmtId="0" fontId="28" fillId="0" borderId="0" xfId="0" applyFont="1"/>
    <xf numFmtId="0" fontId="67" fillId="0" borderId="0" xfId="0" applyFont="1"/>
    <xf numFmtId="14" fontId="65" fillId="5" borderId="9" xfId="0" applyNumberFormat="1" applyFont="1" applyFill="1" applyBorder="1" applyAlignment="1">
      <alignment horizontal="centerContinuous" vertical="justify"/>
    </xf>
    <xf numFmtId="0" fontId="51" fillId="5" borderId="9" xfId="0" applyFont="1" applyFill="1" applyBorder="1" applyAlignment="1">
      <alignment horizontal="centerContinuous" vertical="justify"/>
    </xf>
    <xf numFmtId="0" fontId="50" fillId="5" borderId="9" xfId="0" applyFont="1" applyFill="1" applyBorder="1" applyAlignment="1">
      <alignment horizontal="centerContinuous" vertical="justify"/>
    </xf>
    <xf numFmtId="0" fontId="50" fillId="5" borderId="10" xfId="0" applyFont="1" applyFill="1" applyBorder="1" applyAlignment="1">
      <alignment horizontal="centerContinuous" vertical="justify"/>
    </xf>
    <xf numFmtId="14" fontId="65" fillId="5" borderId="11" xfId="0" applyNumberFormat="1" applyFont="1" applyFill="1" applyBorder="1" applyAlignment="1">
      <alignment horizontal="centerContinuous" vertical="justify" wrapText="1"/>
    </xf>
    <xf numFmtId="0" fontId="68" fillId="5" borderId="11" xfId="0" applyFont="1" applyFill="1" applyBorder="1" applyAlignment="1">
      <alignment horizontal="centerContinuous" vertical="justify" wrapText="1"/>
    </xf>
    <xf numFmtId="1" fontId="69" fillId="0" borderId="0" xfId="0" applyNumberFormat="1" applyFont="1"/>
    <xf numFmtId="3" fontId="64" fillId="0" borderId="0" xfId="0" applyNumberFormat="1" applyFont="1" applyAlignment="1">
      <alignment horizontal="right"/>
    </xf>
    <xf numFmtId="3" fontId="64" fillId="0" borderId="0" xfId="0" applyNumberFormat="1" applyFont="1"/>
    <xf numFmtId="3" fontId="56" fillId="0" borderId="0" xfId="0" applyNumberFormat="1" applyFont="1"/>
    <xf numFmtId="0" fontId="64" fillId="0" borderId="0" xfId="0" applyFont="1" applyAlignment="1">
      <alignment horizontal="left"/>
    </xf>
    <xf numFmtId="0" fontId="64" fillId="9" borderId="0" xfId="0" applyFont="1" applyFill="1"/>
    <xf numFmtId="0" fontId="56" fillId="0" borderId="0" xfId="0" applyFont="1"/>
    <xf numFmtId="1" fontId="33" fillId="2" borderId="5" xfId="0" applyNumberFormat="1" applyFont="1" applyFill="1" applyBorder="1" applyAlignment="1">
      <alignment vertical="center"/>
    </xf>
    <xf numFmtId="165" fontId="37" fillId="3" borderId="0" xfId="0" applyNumberFormat="1" applyFont="1" applyFill="1" applyAlignment="1">
      <alignment horizontal="left" vertical="center"/>
    </xf>
    <xf numFmtId="0" fontId="64" fillId="3" borderId="19" xfId="0" applyFont="1" applyFill="1" applyBorder="1"/>
    <xf numFmtId="165" fontId="4" fillId="3" borderId="0" xfId="0" applyNumberFormat="1" applyFont="1" applyFill="1" applyAlignment="1" applyProtection="1">
      <alignment vertical="center"/>
      <protection locked="0"/>
    </xf>
    <xf numFmtId="0" fontId="64" fillId="3" borderId="0" xfId="0" applyFont="1" applyFill="1"/>
    <xf numFmtId="4" fontId="4" fillId="3" borderId="11" xfId="0" applyNumberFormat="1" applyFont="1" applyFill="1" applyBorder="1" applyAlignment="1" applyProtection="1">
      <alignment horizontal="right" vertical="center"/>
      <protection locked="0"/>
    </xf>
    <xf numFmtId="167" fontId="4" fillId="3" borderId="11" xfId="0" applyNumberFormat="1" applyFont="1" applyFill="1" applyBorder="1" applyAlignment="1" applyProtection="1">
      <alignment horizontal="center" vertical="center"/>
      <protection locked="0"/>
    </xf>
    <xf numFmtId="1" fontId="33" fillId="3" borderId="5" xfId="0" applyNumberFormat="1" applyFont="1" applyFill="1" applyBorder="1" applyAlignment="1">
      <alignment vertical="center"/>
    </xf>
    <xf numFmtId="165" fontId="4" fillId="3" borderId="0" xfId="0" applyNumberFormat="1" applyFont="1" applyFill="1" applyAlignment="1" applyProtection="1">
      <alignment vertical="top"/>
      <protection locked="0"/>
    </xf>
    <xf numFmtId="0" fontId="70" fillId="0" borderId="4" xfId="0" applyFont="1" applyBorder="1" applyAlignment="1">
      <alignment horizontal="centerContinuous" vertical="center"/>
    </xf>
    <xf numFmtId="0" fontId="71" fillId="0" borderId="0" xfId="0" applyFont="1"/>
    <xf numFmtId="1" fontId="37" fillId="3" borderId="5" xfId="0" applyNumberFormat="1" applyFont="1" applyFill="1" applyBorder="1" applyAlignment="1">
      <alignment vertical="center"/>
    </xf>
    <xf numFmtId="15" fontId="4" fillId="3" borderId="0" xfId="0" applyNumberFormat="1" applyFont="1" applyFill="1" applyAlignment="1" applyProtection="1">
      <alignment vertical="top"/>
      <protection locked="0"/>
    </xf>
    <xf numFmtId="3" fontId="38" fillId="3" borderId="0" xfId="0" applyNumberFormat="1" applyFont="1" applyFill="1" applyAlignment="1">
      <alignment horizontal="right" vertical="center"/>
    </xf>
    <xf numFmtId="165" fontId="37" fillId="3" borderId="0" xfId="0" applyNumberFormat="1" applyFont="1" applyFill="1" applyAlignment="1">
      <alignment vertical="center"/>
    </xf>
    <xf numFmtId="165" fontId="37" fillId="0" borderId="0" xfId="0" applyNumberFormat="1" applyFont="1" applyAlignment="1">
      <alignment vertical="center"/>
    </xf>
    <xf numFmtId="0" fontId="71" fillId="3" borderId="19" xfId="0" applyFont="1" applyFill="1" applyBorder="1"/>
    <xf numFmtId="15" fontId="4" fillId="0" borderId="0" xfId="0" applyNumberFormat="1" applyFont="1" applyAlignment="1" applyProtection="1">
      <alignment horizontal="left" vertical="top" wrapText="1"/>
      <protection locked="0"/>
    </xf>
    <xf numFmtId="165" fontId="38" fillId="2" borderId="0" xfId="0" applyNumberFormat="1" applyFont="1" applyFill="1" applyAlignment="1">
      <alignment horizontal="right" vertical="top"/>
    </xf>
    <xf numFmtId="3" fontId="37" fillId="3" borderId="0" xfId="0" applyNumberFormat="1" applyFont="1" applyFill="1" applyAlignment="1" applyProtection="1">
      <alignment horizontal="right" vertical="top" wrapText="1"/>
      <protection locked="0"/>
    </xf>
    <xf numFmtId="0" fontId="72" fillId="0" borderId="0" xfId="0" applyFont="1" applyAlignment="1">
      <alignment horizontal="center"/>
    </xf>
    <xf numFmtId="165" fontId="64" fillId="10" borderId="37" xfId="0" applyNumberFormat="1" applyFont="1" applyFill="1" applyBorder="1" applyAlignment="1">
      <alignment horizontal="center" vertical="center" wrapText="1"/>
    </xf>
    <xf numFmtId="0" fontId="64" fillId="10" borderId="37" xfId="0" applyFont="1" applyFill="1" applyBorder="1" applyAlignment="1">
      <alignment horizontal="center" vertical="top" wrapText="1"/>
    </xf>
    <xf numFmtId="0" fontId="64" fillId="10" borderId="37" xfId="0" applyFont="1" applyFill="1" applyBorder="1" applyAlignment="1">
      <alignment horizontal="left" vertical="center" wrapText="1"/>
    </xf>
    <xf numFmtId="3" fontId="64" fillId="10" borderId="37" xfId="0" applyNumberFormat="1" applyFont="1" applyFill="1" applyBorder="1" applyAlignment="1">
      <alignment horizontal="left" vertical="center" wrapText="1"/>
    </xf>
    <xf numFmtId="0" fontId="64" fillId="10" borderId="37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/>
    </xf>
    <xf numFmtId="0" fontId="64" fillId="9" borderId="6" xfId="0" applyFont="1" applyFill="1" applyBorder="1" applyAlignment="1">
      <alignment horizontal="left" vertical="center"/>
    </xf>
    <xf numFmtId="3" fontId="41" fillId="2" borderId="2" xfId="0" applyNumberFormat="1" applyFont="1" applyFill="1" applyBorder="1" applyAlignment="1">
      <alignment horizontal="left" vertical="center"/>
    </xf>
    <xf numFmtId="0" fontId="74" fillId="3" borderId="2" xfId="0" applyFont="1" applyFill="1" applyBorder="1" applyAlignment="1">
      <alignment horizontal="center" vertical="center"/>
    </xf>
    <xf numFmtId="0" fontId="74" fillId="3" borderId="39" xfId="0" applyFont="1" applyFill="1" applyBorder="1" applyAlignment="1">
      <alignment horizontal="center" vertical="center"/>
    </xf>
    <xf numFmtId="0" fontId="74" fillId="3" borderId="19" xfId="0" applyFont="1" applyFill="1" applyBorder="1"/>
    <xf numFmtId="0" fontId="74" fillId="0" borderId="0" xfId="0" applyFont="1"/>
    <xf numFmtId="3" fontId="3" fillId="6" borderId="40" xfId="0" applyNumberFormat="1" applyFont="1" applyFill="1" applyBorder="1" applyAlignment="1">
      <alignment horizontal="left" vertical="top"/>
    </xf>
    <xf numFmtId="0" fontId="64" fillId="9" borderId="1" xfId="0" applyFont="1" applyFill="1" applyBorder="1" applyAlignment="1">
      <alignment horizontal="center" vertical="top" wrapText="1"/>
    </xf>
    <xf numFmtId="0" fontId="64" fillId="9" borderId="6" xfId="0" applyFont="1" applyFill="1" applyBorder="1" applyAlignment="1">
      <alignment horizontal="center" vertical="top" wrapText="1"/>
    </xf>
    <xf numFmtId="0" fontId="64" fillId="4" borderId="0" xfId="0" applyFont="1" applyFill="1"/>
    <xf numFmtId="0" fontId="64" fillId="9" borderId="42" xfId="0" applyFont="1" applyFill="1" applyBorder="1" applyAlignment="1">
      <alignment horizontal="center" vertical="top" wrapText="1"/>
    </xf>
    <xf numFmtId="0" fontId="64" fillId="9" borderId="34" xfId="0" applyFont="1" applyFill="1" applyBorder="1" applyAlignment="1">
      <alignment horizontal="center" vertical="top" wrapText="1"/>
    </xf>
    <xf numFmtId="0" fontId="18" fillId="5" borderId="11" xfId="0" applyFont="1" applyFill="1" applyBorder="1" applyAlignment="1">
      <alignment horizontal="centerContinuous" vertical="justify" wrapText="1"/>
    </xf>
    <xf numFmtId="0" fontId="75" fillId="0" borderId="0" xfId="0" applyFont="1"/>
    <xf numFmtId="0" fontId="3" fillId="0" borderId="0" xfId="0" applyFont="1" applyAlignment="1">
      <alignment horizontal="left"/>
    </xf>
    <xf numFmtId="3" fontId="4" fillId="3" borderId="5" xfId="0" applyNumberFormat="1" applyFont="1" applyFill="1" applyBorder="1" applyAlignment="1">
      <alignment horizontal="center" vertical="top"/>
    </xf>
    <xf numFmtId="3" fontId="4" fillId="3" borderId="8" xfId="0" applyNumberFormat="1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left" vertical="top" wrapText="1"/>
    </xf>
    <xf numFmtId="173" fontId="3" fillId="3" borderId="11" xfId="2" applyNumberFormat="1" applyFont="1" applyFill="1" applyBorder="1" applyAlignment="1">
      <alignment horizontal="right" vertical="top"/>
    </xf>
    <xf numFmtId="9" fontId="3" fillId="2" borderId="11" xfId="3" applyFont="1" applyFill="1" applyBorder="1" applyAlignment="1">
      <alignment horizontal="center" vertical="center"/>
    </xf>
    <xf numFmtId="3" fontId="3" fillId="3" borderId="11" xfId="0" applyNumberFormat="1" applyFont="1" applyFill="1" applyBorder="1" applyAlignment="1">
      <alignment horizontal="right" vertical="top"/>
    </xf>
    <xf numFmtId="167" fontId="3" fillId="4" borderId="21" xfId="0" applyNumberFormat="1" applyFont="1" applyFill="1" applyBorder="1" applyAlignment="1" applyProtection="1">
      <alignment horizontal="left" vertical="top"/>
      <protection locked="0" hidden="1"/>
    </xf>
    <xf numFmtId="167" fontId="3" fillId="4" borderId="43" xfId="0" applyNumberFormat="1" applyFont="1" applyFill="1" applyBorder="1" applyAlignment="1" applyProtection="1">
      <alignment horizontal="left" vertical="top"/>
      <protection locked="0" hidden="1"/>
    </xf>
    <xf numFmtId="167" fontId="3" fillId="4" borderId="31" xfId="0" applyNumberFormat="1" applyFont="1" applyFill="1" applyBorder="1" applyAlignment="1" applyProtection="1">
      <alignment horizontal="left" vertical="top"/>
      <protection locked="0" hidden="1"/>
    </xf>
    <xf numFmtId="4" fontId="21" fillId="3" borderId="0" xfId="0" applyNumberFormat="1" applyFont="1" applyFill="1" applyAlignment="1">
      <alignment horizontal="left" vertical="top"/>
    </xf>
    <xf numFmtId="164" fontId="3" fillId="3" borderId="11" xfId="2" applyFont="1" applyFill="1" applyBorder="1" applyAlignment="1">
      <alignment horizontal="right" vertical="top"/>
    </xf>
    <xf numFmtId="173" fontId="3" fillId="3" borderId="0" xfId="2" applyNumberFormat="1" applyFont="1" applyFill="1" applyAlignment="1">
      <alignment horizontal="left" vertical="top"/>
    </xf>
    <xf numFmtId="164" fontId="3" fillId="3" borderId="0" xfId="2" applyFont="1" applyFill="1" applyBorder="1" applyAlignment="1">
      <alignment horizontal="right" vertical="top"/>
    </xf>
    <xf numFmtId="0" fontId="3" fillId="3" borderId="19" xfId="0" applyFont="1" applyFill="1" applyBorder="1"/>
    <xf numFmtId="0" fontId="3" fillId="0" borderId="0" xfId="0" applyFont="1" applyAlignment="1">
      <alignment vertical="top"/>
    </xf>
    <xf numFmtId="0" fontId="22" fillId="0" borderId="0" xfId="0" applyFont="1" applyAlignment="1">
      <alignment horizontal="left"/>
    </xf>
    <xf numFmtId="3" fontId="22" fillId="3" borderId="5" xfId="0" applyNumberFormat="1" applyFont="1" applyFill="1" applyBorder="1" applyAlignment="1">
      <alignment vertical="center"/>
    </xf>
    <xf numFmtId="3" fontId="22" fillId="3" borderId="11" xfId="0" applyNumberFormat="1" applyFont="1" applyFill="1" applyBorder="1" applyAlignment="1">
      <alignment horizontal="center" vertical="top"/>
    </xf>
    <xf numFmtId="167" fontId="3" fillId="4" borderId="14" xfId="0" applyNumberFormat="1" applyFont="1" applyFill="1" applyBorder="1" applyAlignment="1" applyProtection="1">
      <alignment horizontal="left" vertical="top"/>
      <protection locked="0" hidden="1"/>
    </xf>
    <xf numFmtId="167" fontId="3" fillId="4" borderId="22" xfId="0" applyNumberFormat="1" applyFont="1" applyFill="1" applyBorder="1" applyAlignment="1" applyProtection="1">
      <alignment horizontal="left" vertical="top"/>
      <protection locked="0" hidden="1"/>
    </xf>
    <xf numFmtId="167" fontId="3" fillId="4" borderId="30" xfId="0" applyNumberFormat="1" applyFont="1" applyFill="1" applyBorder="1" applyAlignment="1" applyProtection="1">
      <alignment horizontal="left" vertical="top"/>
      <protection locked="0" hidden="1"/>
    </xf>
    <xf numFmtId="3" fontId="4" fillId="3" borderId="5" xfId="0" applyNumberFormat="1" applyFont="1" applyFill="1" applyBorder="1" applyAlignment="1">
      <alignment horizontal="right" vertical="center"/>
    </xf>
    <xf numFmtId="0" fontId="45" fillId="0" borderId="0" xfId="0" applyFont="1" applyAlignment="1">
      <alignment horizontal="left"/>
    </xf>
    <xf numFmtId="3" fontId="45" fillId="3" borderId="5" xfId="0" applyNumberFormat="1" applyFont="1" applyFill="1" applyBorder="1" applyAlignment="1">
      <alignment vertical="center"/>
    </xf>
    <xf numFmtId="3" fontId="45" fillId="3" borderId="5" xfId="0" applyNumberFormat="1" applyFont="1" applyFill="1" applyBorder="1" applyAlignment="1">
      <alignment horizontal="center" vertical="top"/>
    </xf>
    <xf numFmtId="3" fontId="45" fillId="3" borderId="27" xfId="0" applyNumberFormat="1" applyFont="1" applyFill="1" applyBorder="1" applyAlignment="1">
      <alignment horizontal="center" vertical="top"/>
    </xf>
    <xf numFmtId="0" fontId="45" fillId="3" borderId="26" xfId="0" applyFont="1" applyFill="1" applyBorder="1" applyAlignment="1">
      <alignment horizontal="left" vertical="top" wrapText="1"/>
    </xf>
    <xf numFmtId="173" fontId="45" fillId="3" borderId="25" xfId="2" applyNumberFormat="1" applyFont="1" applyFill="1" applyBorder="1" applyAlignment="1">
      <alignment horizontal="right" vertical="top"/>
    </xf>
    <xf numFmtId="3" fontId="45" fillId="3" borderId="25" xfId="0" applyNumberFormat="1" applyFont="1" applyFill="1" applyBorder="1" applyAlignment="1">
      <alignment horizontal="right" vertical="top"/>
    </xf>
    <xf numFmtId="9" fontId="45" fillId="0" borderId="0" xfId="3" applyFont="1" applyAlignment="1">
      <alignment horizontal="center" vertical="center"/>
    </xf>
    <xf numFmtId="167" fontId="45" fillId="4" borderId="14" xfId="0" applyNumberFormat="1" applyFont="1" applyFill="1" applyBorder="1" applyAlignment="1" applyProtection="1">
      <alignment horizontal="left" vertical="top"/>
      <protection locked="0" hidden="1"/>
    </xf>
    <xf numFmtId="167" fontId="45" fillId="4" borderId="22" xfId="0" applyNumberFormat="1" applyFont="1" applyFill="1" applyBorder="1" applyAlignment="1" applyProtection="1">
      <alignment horizontal="left" vertical="top"/>
      <protection locked="0" hidden="1"/>
    </xf>
    <xf numFmtId="167" fontId="45" fillId="4" borderId="30" xfId="0" applyNumberFormat="1" applyFont="1" applyFill="1" applyBorder="1" applyAlignment="1" applyProtection="1">
      <alignment horizontal="left" vertical="top"/>
      <protection locked="0" hidden="1"/>
    </xf>
    <xf numFmtId="4" fontId="16" fillId="3" borderId="0" xfId="0" applyNumberFormat="1" applyFont="1" applyFill="1" applyAlignment="1">
      <alignment horizontal="left" vertical="top"/>
    </xf>
    <xf numFmtId="164" fontId="45" fillId="3" borderId="25" xfId="2" applyFont="1" applyFill="1" applyBorder="1" applyAlignment="1">
      <alignment horizontal="right" vertical="top"/>
    </xf>
    <xf numFmtId="173" fontId="45" fillId="3" borderId="0" xfId="2" applyNumberFormat="1" applyFont="1" applyFill="1" applyAlignment="1">
      <alignment horizontal="left" vertical="top"/>
    </xf>
    <xf numFmtId="164" fontId="45" fillId="3" borderId="0" xfId="2" applyFont="1" applyFill="1" applyBorder="1" applyAlignment="1">
      <alignment horizontal="right" vertical="top"/>
    </xf>
    <xf numFmtId="0" fontId="45" fillId="3" borderId="19" xfId="0" applyFont="1" applyFill="1" applyBorder="1"/>
    <xf numFmtId="0" fontId="45" fillId="0" borderId="0" xfId="0" applyFont="1" applyAlignment="1">
      <alignment vertical="top"/>
    </xf>
    <xf numFmtId="0" fontId="45" fillId="0" borderId="0" xfId="0" applyFont="1"/>
    <xf numFmtId="9" fontId="45" fillId="2" borderId="0" xfId="3" applyFont="1" applyFill="1" applyAlignment="1">
      <alignment horizontal="center" vertical="center"/>
    </xf>
    <xf numFmtId="3" fontId="45" fillId="3" borderId="16" xfId="0" applyNumberFormat="1" applyFont="1" applyFill="1" applyBorder="1" applyAlignment="1">
      <alignment horizontal="right" vertical="top"/>
    </xf>
    <xf numFmtId="0" fontId="45" fillId="3" borderId="0" xfId="0" applyFont="1" applyFill="1" applyAlignment="1">
      <alignment horizontal="left" vertical="top" wrapText="1"/>
    </xf>
    <xf numFmtId="173" fontId="45" fillId="3" borderId="27" xfId="2" applyNumberFormat="1" applyFont="1" applyFill="1" applyBorder="1" applyAlignment="1">
      <alignment horizontal="right" vertical="top"/>
    </xf>
    <xf numFmtId="3" fontId="45" fillId="3" borderId="27" xfId="0" applyNumberFormat="1" applyFont="1" applyFill="1" applyBorder="1" applyAlignment="1">
      <alignment horizontal="right" vertical="top"/>
    </xf>
    <xf numFmtId="3" fontId="45" fillId="3" borderId="44" xfId="0" applyNumberFormat="1" applyFont="1" applyFill="1" applyBorder="1" applyAlignment="1">
      <alignment horizontal="right" vertical="top"/>
    </xf>
    <xf numFmtId="3" fontId="45" fillId="0" borderId="5" xfId="0" applyNumberFormat="1" applyFont="1" applyBorder="1" applyAlignment="1">
      <alignment vertical="center"/>
    </xf>
    <xf numFmtId="3" fontId="45" fillId="0" borderId="5" xfId="0" applyNumberFormat="1" applyFont="1" applyBorder="1" applyAlignment="1">
      <alignment horizontal="center" vertical="top"/>
    </xf>
    <xf numFmtId="3" fontId="45" fillId="0" borderId="27" xfId="0" applyNumberFormat="1" applyFont="1" applyBorder="1" applyAlignment="1">
      <alignment horizontal="center" vertical="top"/>
    </xf>
    <xf numFmtId="0" fontId="45" fillId="0" borderId="26" xfId="0" applyFont="1" applyBorder="1" applyAlignment="1">
      <alignment horizontal="left" vertical="top" wrapText="1"/>
    </xf>
    <xf numFmtId="9" fontId="45" fillId="0" borderId="0" xfId="3" applyFont="1" applyFill="1" applyAlignment="1">
      <alignment horizontal="center" vertical="center"/>
    </xf>
    <xf numFmtId="3" fontId="45" fillId="0" borderId="25" xfId="0" applyNumberFormat="1" applyFont="1" applyBorder="1" applyAlignment="1">
      <alignment horizontal="right" vertical="top"/>
    </xf>
    <xf numFmtId="4" fontId="16" fillId="0" borderId="0" xfId="0" applyNumberFormat="1" applyFont="1" applyAlignment="1">
      <alignment horizontal="left" vertical="top"/>
    </xf>
    <xf numFmtId="173" fontId="45" fillId="0" borderId="0" xfId="2" applyNumberFormat="1" applyFont="1" applyAlignment="1">
      <alignment horizontal="left" vertical="top"/>
    </xf>
    <xf numFmtId="164" fontId="45" fillId="0" borderId="0" xfId="2" applyFont="1" applyFill="1" applyBorder="1" applyAlignment="1">
      <alignment horizontal="right" vertical="top"/>
    </xf>
    <xf numFmtId="0" fontId="45" fillId="0" borderId="19" xfId="0" applyFont="1" applyBorder="1"/>
    <xf numFmtId="0" fontId="45" fillId="0" borderId="0" xfId="0" applyFont="1" applyAlignment="1">
      <alignment horizontal="left" vertical="top" wrapText="1"/>
    </xf>
    <xf numFmtId="3" fontId="45" fillId="0" borderId="27" xfId="0" applyNumberFormat="1" applyFont="1" applyBorder="1" applyAlignment="1">
      <alignment horizontal="right" vertical="top"/>
    </xf>
    <xf numFmtId="3" fontId="45" fillId="3" borderId="3" xfId="0" applyNumberFormat="1" applyFont="1" applyFill="1" applyBorder="1" applyAlignment="1">
      <alignment horizontal="center" vertical="top"/>
    </xf>
    <xf numFmtId="3" fontId="45" fillId="3" borderId="13" xfId="0" applyNumberFormat="1" applyFont="1" applyFill="1" applyBorder="1" applyAlignment="1">
      <alignment horizontal="center" vertical="top"/>
    </xf>
    <xf numFmtId="3" fontId="4" fillId="3" borderId="8" xfId="0" applyNumberFormat="1" applyFont="1" applyFill="1" applyBorder="1" applyAlignment="1">
      <alignment vertical="center"/>
    </xf>
    <xf numFmtId="3" fontId="4" fillId="3" borderId="9" xfId="0" applyNumberFormat="1" applyFont="1" applyFill="1" applyBorder="1" applyAlignment="1">
      <alignment vertical="center"/>
    </xf>
    <xf numFmtId="3" fontId="4" fillId="3" borderId="10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horizontal="centerContinuous" vertical="justify"/>
    </xf>
    <xf numFmtId="166" fontId="4" fillId="2" borderId="9" xfId="0" applyNumberFormat="1" applyFont="1" applyFill="1" applyBorder="1" applyAlignment="1">
      <alignment horizontal="centerContinuous" vertical="justify"/>
    </xf>
    <xf numFmtId="0" fontId="4" fillId="0" borderId="8" xfId="0" applyFont="1" applyBorder="1" applyAlignment="1">
      <alignment horizontal="centerContinuous" vertical="justify"/>
    </xf>
    <xf numFmtId="0" fontId="3" fillId="0" borderId="9" xfId="0" applyFont="1" applyBorder="1" applyAlignment="1">
      <alignment horizontal="centerContinuous" vertical="justify"/>
    </xf>
    <xf numFmtId="0" fontId="4" fillId="0" borderId="10" xfId="0" applyFont="1" applyBorder="1" applyAlignment="1">
      <alignment horizontal="centerContinuous" vertical="justify"/>
    </xf>
    <xf numFmtId="164" fontId="4" fillId="0" borderId="8" xfId="2" applyFont="1" applyBorder="1" applyAlignment="1">
      <alignment vertical="center"/>
    </xf>
    <xf numFmtId="164" fontId="4" fillId="0" borderId="9" xfId="2" applyFont="1" applyBorder="1" applyAlignment="1">
      <alignment vertical="center"/>
    </xf>
    <xf numFmtId="164" fontId="4" fillId="0" borderId="10" xfId="2" applyFont="1" applyBorder="1" applyAlignment="1">
      <alignment vertical="center"/>
    </xf>
    <xf numFmtId="164" fontId="3" fillId="0" borderId="0" xfId="2" applyFont="1" applyBorder="1"/>
    <xf numFmtId="0" fontId="4" fillId="3" borderId="6" xfId="0" applyFont="1" applyFill="1" applyBorder="1" applyAlignment="1">
      <alignment horizontal="left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/>
    </xf>
    <xf numFmtId="173" fontId="4" fillId="2" borderId="11" xfId="2" applyNumberFormat="1" applyFont="1" applyFill="1" applyBorder="1" applyAlignment="1">
      <alignment horizontal="center" vertical="center"/>
    </xf>
    <xf numFmtId="9" fontId="3" fillId="3" borderId="11" xfId="3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164" fontId="4" fillId="8" borderId="11" xfId="2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vertical="top" wrapText="1"/>
    </xf>
    <xf numFmtId="3" fontId="4" fillId="3" borderId="27" xfId="0" applyNumberFormat="1" applyFont="1" applyFill="1" applyBorder="1" applyAlignment="1">
      <alignment vertical="center" wrapText="1"/>
    </xf>
    <xf numFmtId="165" fontId="4" fillId="3" borderId="27" xfId="0" applyNumberFormat="1" applyFont="1" applyFill="1" applyBorder="1" applyAlignment="1">
      <alignment vertical="center"/>
    </xf>
    <xf numFmtId="9" fontId="3" fillId="3" borderId="11" xfId="3" applyFont="1" applyFill="1" applyBorder="1" applyAlignment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0" fontId="22" fillId="0" borderId="8" xfId="0" applyFont="1" applyBorder="1"/>
    <xf numFmtId="0" fontId="22" fillId="0" borderId="9" xfId="0" applyFont="1" applyBorder="1"/>
    <xf numFmtId="3" fontId="3" fillId="0" borderId="9" xfId="0" applyNumberFormat="1" applyFont="1" applyBorder="1" applyAlignment="1">
      <alignment horizontal="right" vertical="top"/>
    </xf>
    <xf numFmtId="3" fontId="3" fillId="3" borderId="9" xfId="0" applyNumberFormat="1" applyFont="1" applyFill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173" fontId="4" fillId="4" borderId="11" xfId="2" applyNumberFormat="1" applyFont="1" applyFill="1" applyBorder="1" applyAlignment="1">
      <alignment horizontal="right" vertical="top"/>
    </xf>
    <xf numFmtId="0" fontId="22" fillId="0" borderId="0" xfId="0" applyFont="1"/>
    <xf numFmtId="0" fontId="4" fillId="3" borderId="3" xfId="0" applyFont="1" applyFill="1" applyBorder="1" applyAlignment="1">
      <alignment horizontal="left" vertical="top" wrapText="1"/>
    </xf>
    <xf numFmtId="17" fontId="3" fillId="0" borderId="13" xfId="0" applyNumberFormat="1" applyFont="1" applyBorder="1" applyAlignment="1">
      <alignment horizontal="center" vertical="top" wrapText="1"/>
    </xf>
    <xf numFmtId="15" fontId="3" fillId="0" borderId="3" xfId="0" applyNumberFormat="1" applyFont="1" applyBorder="1" applyAlignment="1">
      <alignment horizontal="left" vertical="top" wrapText="1"/>
    </xf>
    <xf numFmtId="173" fontId="4" fillId="0" borderId="13" xfId="2" applyNumberFormat="1" applyFont="1" applyBorder="1" applyAlignment="1">
      <alignment horizontal="right" vertical="top"/>
    </xf>
    <xf numFmtId="9" fontId="22" fillId="3" borderId="11" xfId="3" applyFont="1" applyFill="1" applyBorder="1" applyAlignment="1">
      <alignment vertical="top"/>
    </xf>
    <xf numFmtId="3" fontId="3" fillId="0" borderId="13" xfId="0" applyNumberFormat="1" applyFont="1" applyBorder="1" applyAlignment="1">
      <alignment horizontal="right" vertical="top"/>
    </xf>
    <xf numFmtId="173" fontId="4" fillId="8" borderId="13" xfId="2" applyNumberFormat="1" applyFont="1" applyFill="1" applyBorder="1" applyAlignment="1">
      <alignment horizontal="right" vertical="top"/>
    </xf>
    <xf numFmtId="165" fontId="4" fillId="2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173" fontId="4" fillId="2" borderId="11" xfId="2" applyNumberFormat="1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right" vertical="center"/>
    </xf>
    <xf numFmtId="9" fontId="4" fillId="0" borderId="11" xfId="0" applyNumberFormat="1" applyFont="1" applyBorder="1" applyAlignment="1">
      <alignment horizontal="center" vertical="center"/>
    </xf>
    <xf numFmtId="164" fontId="4" fillId="8" borderId="11" xfId="2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1" fillId="0" borderId="0" xfId="0" applyFont="1"/>
    <xf numFmtId="173" fontId="3" fillId="0" borderId="0" xfId="2" applyNumberFormat="1" applyFont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73" fontId="3" fillId="0" borderId="9" xfId="2" applyNumberFormat="1" applyFont="1" applyBorder="1"/>
    <xf numFmtId="164" fontId="4" fillId="3" borderId="11" xfId="0" applyNumberFormat="1" applyFont="1" applyFill="1" applyBorder="1"/>
    <xf numFmtId="166" fontId="3" fillId="0" borderId="2" xfId="0" applyNumberFormat="1" applyFont="1" applyBorder="1" applyAlignment="1">
      <alignment vertical="center"/>
    </xf>
    <xf numFmtId="166" fontId="3" fillId="0" borderId="0" xfId="0" applyNumberFormat="1" applyFont="1" applyAlignment="1">
      <alignment vertical="center"/>
    </xf>
    <xf numFmtId="0" fontId="0" fillId="0" borderId="4" xfId="0" applyBorder="1"/>
    <xf numFmtId="0" fontId="58" fillId="3" borderId="8" xfId="0" applyFont="1" applyFill="1" applyBorder="1" applyAlignment="1">
      <alignment horizontal="left" vertical="center"/>
    </xf>
    <xf numFmtId="49" fontId="3" fillId="4" borderId="14" xfId="0" applyNumberFormat="1" applyFont="1" applyFill="1" applyBorder="1" applyAlignment="1" applyProtection="1">
      <alignment horizontal="center" vertical="top" wrapText="1"/>
      <protection locked="0" hidden="1"/>
    </xf>
    <xf numFmtId="0" fontId="10" fillId="0" borderId="8" xfId="0" applyFont="1" applyBorder="1" applyAlignment="1">
      <alignment wrapText="1"/>
    </xf>
    <xf numFmtId="0" fontId="10" fillId="3" borderId="8" xfId="0" applyFont="1" applyFill="1" applyBorder="1" applyAlignment="1">
      <alignment wrapText="1"/>
    </xf>
    <xf numFmtId="164" fontId="3" fillId="0" borderId="0" xfId="2" applyFont="1"/>
    <xf numFmtId="172" fontId="4" fillId="4" borderId="0" xfId="0" applyNumberFormat="1" applyFont="1" applyFill="1" applyAlignment="1" applyProtection="1">
      <alignment horizontal="center" vertical="center" wrapText="1"/>
      <protection locked="0" hidden="1"/>
    </xf>
    <xf numFmtId="9" fontId="3" fillId="2" borderId="0" xfId="3" applyFont="1" applyFill="1" applyAlignment="1">
      <alignment vertical="center"/>
    </xf>
    <xf numFmtId="165" fontId="77" fillId="2" borderId="11" xfId="0" applyNumberFormat="1" applyFont="1" applyFill="1" applyBorder="1" applyAlignment="1">
      <alignment horizontal="center" vertical="center" wrapText="1"/>
    </xf>
    <xf numFmtId="4" fontId="10" fillId="0" borderId="0" xfId="0" applyNumberFormat="1" applyFont="1"/>
    <xf numFmtId="0" fontId="9" fillId="0" borderId="8" xfId="0" applyFont="1" applyBorder="1" applyAlignment="1">
      <alignment horizontal="left" vertical="center" wrapText="1"/>
    </xf>
    <xf numFmtId="0" fontId="58" fillId="7" borderId="8" xfId="0" applyFont="1" applyFill="1" applyBorder="1" applyAlignment="1">
      <alignment horizontal="left" vertical="center" wrapText="1"/>
    </xf>
    <xf numFmtId="49" fontId="3" fillId="4" borderId="15" xfId="0" applyNumberFormat="1" applyFont="1" applyFill="1" applyBorder="1" applyAlignment="1" applyProtection="1">
      <alignment horizontal="center" vertical="top" wrapText="1"/>
      <protection locked="0" hidden="1"/>
    </xf>
    <xf numFmtId="4" fontId="3" fillId="4" borderId="15" xfId="0" applyNumberFormat="1" applyFont="1" applyFill="1" applyBorder="1" applyAlignment="1" applyProtection="1">
      <alignment horizontal="center" vertical="top" wrapText="1"/>
      <protection locked="0" hidden="1"/>
    </xf>
    <xf numFmtId="3" fontId="3" fillId="3" borderId="15" xfId="0" applyNumberFormat="1" applyFont="1" applyFill="1" applyBorder="1" applyAlignment="1" applyProtection="1">
      <alignment horizontal="right" vertical="top"/>
      <protection hidden="1"/>
    </xf>
    <xf numFmtId="169" fontId="3" fillId="4" borderId="15" xfId="0" applyNumberFormat="1" applyFont="1" applyFill="1" applyBorder="1" applyAlignment="1" applyProtection="1">
      <alignment horizontal="center" vertical="top"/>
      <protection locked="0" hidden="1"/>
    </xf>
    <xf numFmtId="49" fontId="3" fillId="4" borderId="16" xfId="0" applyNumberFormat="1" applyFont="1" applyFill="1" applyBorder="1" applyAlignment="1" applyProtection="1">
      <alignment horizontal="center" vertical="top" wrapText="1"/>
      <protection locked="0" hidden="1"/>
    </xf>
    <xf numFmtId="9" fontId="3" fillId="4" borderId="16" xfId="3" applyFont="1" applyFill="1" applyBorder="1" applyAlignment="1" applyProtection="1">
      <alignment horizontal="center" vertical="top" wrapText="1"/>
      <protection locked="0" hidden="1"/>
    </xf>
    <xf numFmtId="4" fontId="3" fillId="4" borderId="16" xfId="0" applyNumberFormat="1" applyFont="1" applyFill="1" applyBorder="1" applyAlignment="1" applyProtection="1">
      <alignment horizontal="center" vertical="top" wrapText="1"/>
      <protection locked="0" hidden="1"/>
    </xf>
    <xf numFmtId="169" fontId="3" fillId="4" borderId="16" xfId="0" applyNumberFormat="1" applyFont="1" applyFill="1" applyBorder="1" applyAlignment="1" applyProtection="1">
      <alignment horizontal="center" vertical="top"/>
      <protection locked="0" hidden="1"/>
    </xf>
    <xf numFmtId="0" fontId="58" fillId="3" borderId="11" xfId="0" applyFont="1" applyFill="1" applyBorder="1" applyAlignment="1">
      <alignment horizontal="left" vertical="center"/>
    </xf>
    <xf numFmtId="0" fontId="58" fillId="7" borderId="11" xfId="0" applyFont="1" applyFill="1" applyBorder="1" applyAlignment="1">
      <alignment horizontal="left" vertical="center"/>
    </xf>
    <xf numFmtId="0" fontId="58" fillId="0" borderId="11" xfId="0" applyFont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/>
    </xf>
    <xf numFmtId="49" fontId="3" fillId="4" borderId="17" xfId="0" applyNumberFormat="1" applyFont="1" applyFill="1" applyBorder="1" applyAlignment="1" applyProtection="1">
      <alignment horizontal="center" vertical="top" wrapText="1"/>
      <protection locked="0" hidden="1"/>
    </xf>
    <xf numFmtId="4" fontId="3" fillId="4" borderId="17" xfId="0" applyNumberFormat="1" applyFont="1" applyFill="1" applyBorder="1" applyAlignment="1" applyProtection="1">
      <alignment horizontal="center" vertical="top" wrapText="1"/>
      <protection locked="0" hidden="1"/>
    </xf>
    <xf numFmtId="0" fontId="9" fillId="4" borderId="8" xfId="0" applyFont="1" applyFill="1" applyBorder="1" applyAlignment="1">
      <alignment horizontal="left" vertical="center" wrapText="1"/>
    </xf>
    <xf numFmtId="9" fontId="4" fillId="2" borderId="11" xfId="0" applyNumberFormat="1" applyFont="1" applyFill="1" applyBorder="1" applyAlignment="1">
      <alignment horizontal="center" vertical="center"/>
    </xf>
    <xf numFmtId="9" fontId="45" fillId="2" borderId="13" xfId="3" applyFont="1" applyFill="1" applyBorder="1" applyAlignment="1">
      <alignment horizontal="center" vertical="center"/>
    </xf>
    <xf numFmtId="0" fontId="3" fillId="4" borderId="15" xfId="2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6" xfId="2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5" xfId="3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6" xfId="3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7" xfId="2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0" xfId="0" applyFont="1" applyFill="1" applyAlignment="1" applyProtection="1">
      <alignment vertical="center"/>
      <protection locked="0"/>
    </xf>
    <xf numFmtId="14" fontId="3" fillId="2" borderId="0" xfId="0" applyNumberFormat="1" applyFont="1" applyFill="1" applyAlignment="1">
      <alignment horizontal="right" vertical="center"/>
    </xf>
    <xf numFmtId="0" fontId="34" fillId="0" borderId="0" xfId="0" applyFont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 wrapText="1"/>
    </xf>
    <xf numFmtId="0" fontId="3" fillId="4" borderId="14" xfId="0" applyFont="1" applyFill="1" applyBorder="1" applyAlignment="1" applyProtection="1">
      <alignment horizontal="center" vertical="top" wrapText="1"/>
      <protection locked="0" hidden="1"/>
    </xf>
    <xf numFmtId="0" fontId="58" fillId="0" borderId="8" xfId="0" applyFont="1" applyBorder="1" applyAlignment="1">
      <alignment horizontal="left" vertical="center"/>
    </xf>
    <xf numFmtId="0" fontId="3" fillId="4" borderId="16" xfId="0" applyFont="1" applyFill="1" applyBorder="1" applyAlignment="1" applyProtection="1">
      <alignment horizontal="center" vertical="top" wrapText="1"/>
      <protection locked="0" hidden="1"/>
    </xf>
    <xf numFmtId="0" fontId="3" fillId="4" borderId="15" xfId="0" applyFont="1" applyFill="1" applyBorder="1" applyAlignment="1" applyProtection="1">
      <alignment horizontal="center" vertical="top" wrapText="1"/>
      <protection locked="0" hidden="1"/>
    </xf>
    <xf numFmtId="0" fontId="3" fillId="4" borderId="17" xfId="0" applyFont="1" applyFill="1" applyBorder="1" applyAlignment="1" applyProtection="1">
      <alignment horizontal="center" vertical="top" wrapText="1"/>
      <protection locked="0" hidden="1"/>
    </xf>
    <xf numFmtId="0" fontId="3" fillId="4" borderId="18" xfId="3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8" xfId="0" applyFont="1" applyFill="1" applyBorder="1" applyAlignment="1" applyProtection="1">
      <alignment horizontal="center" vertical="top" wrapText="1"/>
      <protection locked="0" hidden="1"/>
    </xf>
    <xf numFmtId="0" fontId="3" fillId="4" borderId="18" xfId="2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24" xfId="0" applyFont="1" applyFill="1" applyBorder="1" applyAlignment="1" applyProtection="1">
      <alignment horizontal="center" vertical="top" wrapText="1"/>
      <protection locked="0" hidden="1"/>
    </xf>
    <xf numFmtId="176" fontId="10" fillId="0" borderId="0" xfId="3" applyNumberFormat="1" applyFont="1"/>
    <xf numFmtId="176" fontId="51" fillId="5" borderId="11" xfId="3" applyNumberFormat="1" applyFont="1" applyFill="1" applyBorder="1" applyAlignment="1">
      <alignment horizontal="centerContinuous" vertical="justify"/>
    </xf>
    <xf numFmtId="176" fontId="3" fillId="2" borderId="0" xfId="3" applyNumberFormat="1" applyFont="1" applyFill="1" applyAlignment="1">
      <alignment vertical="center"/>
    </xf>
    <xf numFmtId="176" fontId="4" fillId="2" borderId="6" xfId="3" applyNumberFormat="1" applyFont="1" applyFill="1" applyBorder="1" applyAlignment="1">
      <alignment horizontal="center" vertical="center" wrapText="1"/>
    </xf>
    <xf numFmtId="176" fontId="4" fillId="2" borderId="13" xfId="3" applyNumberFormat="1" applyFont="1" applyFill="1" applyBorder="1" applyAlignment="1" applyProtection="1">
      <alignment horizontal="center" vertical="center"/>
      <protection hidden="1"/>
    </xf>
    <xf numFmtId="176" fontId="12" fillId="2" borderId="0" xfId="3" applyNumberFormat="1" applyFont="1" applyFill="1" applyAlignment="1" applyProtection="1">
      <alignment horizontal="center" vertical="center"/>
      <protection hidden="1"/>
    </xf>
    <xf numFmtId="176" fontId="4" fillId="7" borderId="11" xfId="3" applyNumberFormat="1" applyFont="1" applyFill="1" applyBorder="1" applyAlignment="1">
      <alignment vertical="center"/>
    </xf>
    <xf numFmtId="176" fontId="4" fillId="2" borderId="11" xfId="3" applyNumberFormat="1" applyFont="1" applyFill="1" applyBorder="1" applyAlignment="1">
      <alignment vertical="center"/>
    </xf>
    <xf numFmtId="176" fontId="3" fillId="3" borderId="16" xfId="3" applyNumberFormat="1" applyFont="1" applyFill="1" applyBorder="1" applyAlignment="1" applyProtection="1">
      <alignment horizontal="right" vertical="top"/>
      <protection hidden="1"/>
    </xf>
    <xf numFmtId="176" fontId="4" fillId="2" borderId="9" xfId="3" applyNumberFormat="1" applyFont="1" applyFill="1" applyBorder="1" applyAlignment="1">
      <alignment horizontal="right" vertical="top"/>
    </xf>
    <xf numFmtId="176" fontId="3" fillId="2" borderId="10" xfId="3" applyNumberFormat="1" applyFont="1" applyFill="1" applyBorder="1" applyAlignment="1">
      <alignment vertical="center"/>
    </xf>
    <xf numFmtId="176" fontId="10" fillId="3" borderId="0" xfId="3" applyNumberFormat="1" applyFont="1" applyFill="1"/>
    <xf numFmtId="176" fontId="37" fillId="0" borderId="0" xfId="3" applyNumberFormat="1" applyFont="1"/>
    <xf numFmtId="173" fontId="51" fillId="5" borderId="9" xfId="2" applyNumberFormat="1" applyFont="1" applyFill="1" applyBorder="1" applyAlignment="1">
      <alignment horizontal="centerContinuous" vertical="justify"/>
    </xf>
    <xf numFmtId="173" fontId="4" fillId="3" borderId="9" xfId="2" applyNumberFormat="1" applyFont="1" applyFill="1" applyBorder="1" applyAlignment="1">
      <alignment vertical="center"/>
    </xf>
    <xf numFmtId="173" fontId="22" fillId="0" borderId="9" xfId="2" applyNumberFormat="1" applyFont="1" applyBorder="1"/>
    <xf numFmtId="173" fontId="10" fillId="0" borderId="0" xfId="2" applyNumberFormat="1" applyFont="1" applyAlignment="1">
      <alignment horizontal="right"/>
    </xf>
    <xf numFmtId="173" fontId="22" fillId="3" borderId="11" xfId="2" applyNumberFormat="1" applyFont="1" applyFill="1" applyBorder="1" applyAlignment="1">
      <alignment vertical="top"/>
    </xf>
    <xf numFmtId="173" fontId="45" fillId="3" borderId="19" xfId="2" applyNumberFormat="1" applyFont="1" applyFill="1" applyBorder="1" applyAlignment="1">
      <alignment vertical="top"/>
    </xf>
    <xf numFmtId="173" fontId="25" fillId="3" borderId="19" xfId="2" applyNumberFormat="1" applyFont="1" applyFill="1" applyBorder="1" applyAlignment="1">
      <alignment vertical="top"/>
    </xf>
    <xf numFmtId="173" fontId="25" fillId="3" borderId="19" xfId="2" applyNumberFormat="1" applyFont="1" applyFill="1" applyBorder="1"/>
    <xf numFmtId="173" fontId="45" fillId="0" borderId="19" xfId="2" applyNumberFormat="1" applyFont="1" applyBorder="1" applyAlignment="1">
      <alignment vertical="top"/>
    </xf>
    <xf numFmtId="173" fontId="25" fillId="3" borderId="13" xfId="2" applyNumberFormat="1" applyFont="1" applyFill="1" applyBorder="1" applyAlignment="1">
      <alignment vertical="top"/>
    </xf>
    <xf numFmtId="173" fontId="76" fillId="3" borderId="11" xfId="2" applyNumberFormat="1" applyFont="1" applyFill="1" applyBorder="1" applyAlignment="1">
      <alignment vertical="top"/>
    </xf>
    <xf numFmtId="173" fontId="78" fillId="3" borderId="11" xfId="2" applyNumberFormat="1" applyFont="1" applyFill="1" applyBorder="1" applyAlignment="1">
      <alignment horizontal="center" vertical="center"/>
    </xf>
    <xf numFmtId="165" fontId="3" fillId="6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72" fontId="3" fillId="0" borderId="0" xfId="0" applyNumberFormat="1" applyFont="1" applyAlignment="1" applyProtection="1">
      <alignment horizontal="center" vertical="center" wrapText="1"/>
      <protection locked="0" hidden="1"/>
    </xf>
    <xf numFmtId="164" fontId="3" fillId="0" borderId="0" xfId="0" applyNumberFormat="1" applyFont="1" applyAlignment="1">
      <alignment horizontal="center" vertical="center"/>
    </xf>
    <xf numFmtId="164" fontId="45" fillId="3" borderId="17" xfId="2" applyFont="1" applyFill="1" applyBorder="1" applyAlignment="1">
      <alignment horizontal="right" vertical="top"/>
    </xf>
    <xf numFmtId="15" fontId="42" fillId="4" borderId="16" xfId="0" applyNumberFormat="1" applyFont="1" applyFill="1" applyBorder="1" applyAlignment="1">
      <alignment horizontal="center" vertical="center"/>
    </xf>
    <xf numFmtId="0" fontId="55" fillId="3" borderId="27" xfId="0" applyFont="1" applyFill="1" applyBorder="1" applyAlignment="1">
      <alignment horizontal="center" vertical="top"/>
    </xf>
    <xf numFmtId="165" fontId="4" fillId="2" borderId="6" xfId="0" applyNumberFormat="1" applyFont="1" applyFill="1" applyBorder="1" applyAlignment="1">
      <alignment horizontal="center" vertical="center" wrapText="1"/>
    </xf>
    <xf numFmtId="165" fontId="4" fillId="2" borderId="13" xfId="0" applyNumberFormat="1" applyFont="1" applyFill="1" applyBorder="1" applyAlignment="1">
      <alignment horizontal="center" vertical="center" wrapText="1"/>
    </xf>
    <xf numFmtId="165" fontId="26" fillId="2" borderId="0" xfId="0" applyNumberFormat="1" applyFont="1" applyFill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4" fontId="4" fillId="2" borderId="6" xfId="2" applyFont="1" applyFill="1" applyBorder="1" applyAlignment="1">
      <alignment horizontal="center" vertical="center" wrapText="1"/>
    </xf>
    <xf numFmtId="164" fontId="10" fillId="0" borderId="13" xfId="2" applyFont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5" fontId="27" fillId="0" borderId="1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65" fontId="4" fillId="2" borderId="46" xfId="0" applyNumberFormat="1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167" fontId="4" fillId="3" borderId="11" xfId="0" applyNumberFormat="1" applyFont="1" applyFill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center" wrapText="1"/>
    </xf>
    <xf numFmtId="0" fontId="12" fillId="5" borderId="9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wrapText="1"/>
    </xf>
    <xf numFmtId="166" fontId="4" fillId="2" borderId="8" xfId="0" applyNumberFormat="1" applyFont="1" applyFill="1" applyBorder="1" applyAlignment="1">
      <alignment horizontal="center" vertical="center" wrapText="1"/>
    </xf>
    <xf numFmtId="166" fontId="4" fillId="2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center" vertical="center"/>
    </xf>
    <xf numFmtId="3" fontId="9" fillId="2" borderId="23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9" fontId="42" fillId="4" borderId="21" xfId="0" applyNumberFormat="1" applyFont="1" applyFill="1" applyBorder="1" applyAlignment="1">
      <alignment horizontal="left" vertical="center" wrapText="1"/>
    </xf>
    <xf numFmtId="169" fontId="42" fillId="4" borderId="31" xfId="0" applyNumberFormat="1" applyFont="1" applyFill="1" applyBorder="1" applyAlignment="1">
      <alignment horizontal="left" vertical="center" wrapText="1"/>
    </xf>
    <xf numFmtId="169" fontId="42" fillId="4" borderId="14" xfId="0" applyNumberFormat="1" applyFont="1" applyFill="1" applyBorder="1" applyAlignment="1">
      <alignment horizontal="left" vertical="center" wrapText="1"/>
    </xf>
    <xf numFmtId="169" fontId="42" fillId="4" borderId="30" xfId="0" applyNumberFormat="1" applyFont="1" applyFill="1" applyBorder="1" applyAlignment="1">
      <alignment horizontal="left" vertical="center" wrapText="1"/>
    </xf>
    <xf numFmtId="9" fontId="4" fillId="0" borderId="8" xfId="0" applyNumberFormat="1" applyFont="1" applyBorder="1" applyAlignment="1">
      <alignment horizontal="left" vertical="center" wrapText="1"/>
    </xf>
    <xf numFmtId="9" fontId="4" fillId="0" borderId="10" xfId="0" applyNumberFormat="1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horizontal="left" vertical="top"/>
    </xf>
    <xf numFmtId="3" fontId="3" fillId="0" borderId="10" xfId="0" applyNumberFormat="1" applyFont="1" applyBorder="1" applyAlignment="1">
      <alignment horizontal="left" vertical="top"/>
    </xf>
    <xf numFmtId="0" fontId="73" fillId="0" borderId="0" xfId="0" applyFont="1" applyAlignment="1">
      <alignment horizontal="left" vertical="center"/>
    </xf>
    <xf numFmtId="0" fontId="73" fillId="0" borderId="0" xfId="0" applyFont="1" applyAlignment="1">
      <alignment horizontal="left" vertical="center" wrapText="1"/>
    </xf>
    <xf numFmtId="0" fontId="72" fillId="0" borderId="0" xfId="0" applyFont="1" applyAlignment="1">
      <alignment horizontal="center"/>
    </xf>
    <xf numFmtId="0" fontId="71" fillId="3" borderId="27" xfId="0" applyFont="1" applyFill="1" applyBorder="1" applyAlignment="1">
      <alignment horizontal="center"/>
    </xf>
    <xf numFmtId="0" fontId="71" fillId="0" borderId="5" xfId="0" applyFont="1" applyBorder="1" applyAlignment="1">
      <alignment horizontal="center"/>
    </xf>
    <xf numFmtId="165" fontId="4" fillId="2" borderId="6" xfId="0" applyNumberFormat="1" applyFont="1" applyFill="1" applyBorder="1" applyAlignment="1">
      <alignment horizontal="left" vertical="center" wrapText="1"/>
    </xf>
    <xf numFmtId="165" fontId="4" fillId="2" borderId="13" xfId="0" applyNumberFormat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0" fillId="5" borderId="11" xfId="0" applyFill="1" applyBorder="1" applyAlignment="1">
      <alignment horizontal="left" vertical="center" wrapText="1"/>
    </xf>
    <xf numFmtId="166" fontId="5" fillId="0" borderId="8" xfId="0" applyNumberFormat="1" applyFont="1" applyBorder="1" applyAlignment="1">
      <alignment horizontal="center" vertical="center" wrapText="1"/>
    </xf>
    <xf numFmtId="166" fontId="5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166" fontId="5" fillId="2" borderId="6" xfId="0" applyNumberFormat="1" applyFont="1" applyFill="1" applyBorder="1" applyAlignment="1">
      <alignment horizontal="center" vertical="center" wrapText="1"/>
    </xf>
    <xf numFmtId="0" fontId="18" fillId="0" borderId="27" xfId="0" applyFont="1" applyBorder="1" applyAlignment="1">
      <alignment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47" fillId="0" borderId="13" xfId="0" applyFont="1" applyBorder="1" applyAlignment="1">
      <alignment vertical="center" wrapText="1"/>
    </xf>
  </cellXfs>
  <cellStyles count="4">
    <cellStyle name="Comma" xfId="2" builtinId="3"/>
    <cellStyle name="Normal" xfId="0" builtinId="0"/>
    <cellStyle name="Normal 2" xfId="1" xr:uid="{9D275F6E-6E13-4C23-BE80-731F81290AB3}"/>
    <cellStyle name="Percent" xfId="3" builtinId="5"/>
  </cellStyles>
  <dxfs count="88"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none">
          <bgColor auto="1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0070C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numFmt numFmtId="177" formatCode="m/d/yyyy"/>
    </dxf>
    <dxf>
      <numFmt numFmtId="177" formatCode="m/d/yyyy"/>
    </dxf>
    <dxf>
      <numFmt numFmtId="177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FFFCC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ng Do" id="{2DD0475D-7DCE-4585-B685-E3FAB3ECB7AA}" userId="S::hdo@globalsurvivorsfund.org::35d0cc9e-5ae8-4f5e-aada-26a881c511bc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AE27D14B-F2D2-4433-A99E-1F22C8DB2940}" autoFormatId="16" applyNumberFormats="0" applyBorderFormats="0" applyFontFormats="0" applyPatternFormats="0" applyAlignmentFormats="0" applyWidthHeightFormats="0">
  <queryTableRefresh nextId="20">
    <queryTableFields count="19">
      <queryTableField id="1" name="Column1" tableColumnId="1"/>
      <queryTableField id="2" name="PROJECTS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AXIS" tableColumnId="8"/>
      <queryTableField id="9" name="For country/ _x000a_project-specific costs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des NAV " tableColumnId="14"/>
      <queryTableField id="15" name="Column15" tableColumnId="15"/>
      <queryTableField id="16" name="Qlik output" tableColumnId="16"/>
      <queryTableField id="17" name="Column17" tableColumnId="17"/>
      <queryTableField id="18" name="Column18" tableColumnId="18"/>
      <queryTableField id="19" name="Column19" tableColumnId="1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259D01BF-670D-47A1-AAF5-71401AEE313B}" autoFormatId="16" applyNumberFormats="0" applyBorderFormats="0" applyFontFormats="0" applyPatternFormats="0" applyAlignmentFormats="0" applyWidthHeightFormats="0">
  <queryTableRefresh nextId="9">
    <queryTableFields count="8">
      <queryTableField id="1" name="ACTIVITIES" tableColumnId="1"/>
      <queryTableField id="2" name="Column2" tableColumnId="2"/>
      <queryTableField id="3" name="Column3" tableColumnId="3"/>
      <queryTableField id="4" name="when project _x000a_=HQ00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F363FD33-AC0D-425A-8CE4-CF1D393ECE83}" autoFormatId="16" applyNumberFormats="0" applyBorderFormats="0" applyFontFormats="0" applyPatternFormats="0" applyAlignmentFormats="0" applyWidthHeightFormats="0">
  <queryTableRefresh nextId="44">
    <queryTableFields count="43">
      <queryTableField id="1" name="Partner Contract code" tableColumnId="1"/>
      <queryTableField id="2" name="Partner Contract description" tableColumnId="2"/>
      <queryTableField id="3" name="Partner" tableColumnId="3"/>
      <queryTableField id="4" name="Partner Contract Activity" tableColumnId="4"/>
      <queryTableField id="5" name="Partner Contract Project" tableColumnId="5"/>
      <queryTableField id="6" name="Partner Contract Country" tableColumnId="6"/>
      <queryTableField id="7" name="Signed Date" tableColumnId="7"/>
      <queryTableField id="8" name="Nbr of Amendments" tableColumnId="8"/>
      <queryTableField id="9" name="Start Date" tableColumnId="9"/>
      <queryTableField id="10" name="End date" tableColumnId="10"/>
      <queryTableField id="11" name="Total Awarded Currency" tableColumnId="11"/>
      <queryTableField id="12" name="Currency" tableColumnId="12"/>
      <queryTableField id="13" name="Total Awarded CHF" tableColumnId="13"/>
      <queryTableField id="14" name="Awarded 2020-Q2" tableColumnId="14"/>
      <queryTableField id="15" name="Awarded 2020-Q3" tableColumnId="15"/>
      <queryTableField id="16" name="Awarded 2020-Q4" tableColumnId="16"/>
      <queryTableField id="17" name="Awarded 2021-Q1" tableColumnId="17"/>
      <queryTableField id="18" name="Awarded 2021-Q2" tableColumnId="18"/>
      <queryTableField id="19" name="Awarded 2021-Q3" tableColumnId="19"/>
      <queryTableField id="20" name="Awarded 2021-Q4" tableColumnId="20"/>
      <queryTableField id="21" name="Awarded 2022-Q1" tableColumnId="21"/>
      <queryTableField id="22" name="Awarded 2022-Q2" tableColumnId="22"/>
      <queryTableField id="23" name="Awarded 2022-Q3" tableColumnId="23"/>
      <queryTableField id="24" name="Awarded 2022-Q4" tableColumnId="24"/>
      <queryTableField id="25" name="Awarded 2023-Q1" tableColumnId="25"/>
      <queryTableField id="26" name="Awarded 2023-Q2" tableColumnId="26"/>
      <queryTableField id="27" name="Awarded 2023-Q3" tableColumnId="27"/>
      <queryTableField id="28" name="Awarded 2023-Q4" tableColumnId="28"/>
      <queryTableField id="29" name="Awarded 2024-Q1" tableColumnId="29"/>
      <queryTableField id="30" name="Awarded 2024-Q2" tableColumnId="30"/>
      <queryTableField id="31" name="Awarded 2024-Q3" tableColumnId="31"/>
      <queryTableField id="32" name="Awarded 2024-Q4" tableColumnId="32"/>
      <queryTableField id="33" name="Awarded 2025-Q1" tableColumnId="33"/>
      <queryTableField id="34" name="Awarded 2025-Q2" tableColumnId="34"/>
      <queryTableField id="35" name="Awarded 2025-Q3" tableColumnId="35"/>
      <queryTableField id="36" name="Awarded 2025-Q4" tableColumnId="36"/>
      <queryTableField id="37" name="Awarded 2026-Q1" tableColumnId="37"/>
      <queryTableField id="38" name="Awarded 2026-Q2" tableColumnId="38"/>
      <queryTableField id="39" name="Awarded 2026-Q3" tableColumnId="39"/>
      <queryTableField id="40" name="Awarded 2026-Q4" tableColumnId="40"/>
      <queryTableField id="41" name="Column41" tableColumnId="41"/>
      <queryTableField id="42" name="Column42" tableColumnId="42"/>
      <queryTableField id="43" name="St" tableColumnId="43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707478-9C44-4710-8D0B-87C1421BFE99}" name="Table4" displayName="Table4" ref="B2:C30" totalsRowShown="0">
  <autoFilter ref="B2:C30" xr:uid="{C3707478-9C44-4710-8D0B-87C1421BFE99}"/>
  <tableColumns count="2">
    <tableColumn id="1" xr3:uid="{1C594BBC-3232-4C7C-9410-0202CAA1E461}" name="PERSONNEL  "/>
    <tableColumn id="2" xr3:uid="{38E6CDFC-5E27-40C1-BE39-424D23BDB409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52030-9100-40FB-BB72-CA6A6221610F}" name="PARAM___Projects" displayName="PARAM___Projects" ref="A1:S128" tableType="queryTable" totalsRowShown="0">
  <autoFilter ref="A1:S128" xr:uid="{D3C52030-9100-40FB-BB72-CA6A6221610F}"/>
  <tableColumns count="19">
    <tableColumn id="1" xr3:uid="{E24C0E6A-8CB4-44CB-BE91-A94ACED0093D}" uniqueName="1" name="Column1" queryTableFieldId="1"/>
    <tableColumn id="2" xr3:uid="{F425F562-0FEA-4423-AB84-C744DCA4E091}" uniqueName="2" name="PROJECTS" queryTableFieldId="2" dataDxfId="87"/>
    <tableColumn id="3" xr3:uid="{842896E6-316A-4175-A9DC-7D5AB8765877}" uniqueName="3" name="Column3" queryTableFieldId="3" dataDxfId="86"/>
    <tableColumn id="4" xr3:uid="{D18B78B2-DF02-4423-8C38-2BE3014A3EB9}" uniqueName="4" name="Column4" queryTableFieldId="4" dataDxfId="85"/>
    <tableColumn id="5" xr3:uid="{9B82DAF9-226D-4424-993B-710E6768D9AC}" uniqueName="5" name="Column5" queryTableFieldId="5" dataDxfId="84"/>
    <tableColumn id="6" xr3:uid="{7BC4FC45-AE4F-4C9D-829D-7122EE7B47CC}" uniqueName="6" name="Column6" queryTableFieldId="6" dataDxfId="83"/>
    <tableColumn id="7" xr3:uid="{3A470605-AF17-47FA-B2F6-557F3665F4E0}" uniqueName="7" name="Column7" queryTableFieldId="7" dataDxfId="82"/>
    <tableColumn id="8" xr3:uid="{609DB6B1-D1C7-48D7-9205-507A8ED15F51}" uniqueName="8" name="AXIS" queryTableFieldId="8" dataDxfId="81"/>
    <tableColumn id="9" xr3:uid="{46F69C6A-6562-4E38-99C1-BF81800FB0BB}" uniqueName="9" name="For country/ _x000a_project-specific costs" queryTableFieldId="9" dataDxfId="80"/>
    <tableColumn id="10" xr3:uid="{3D3014D6-1E64-4C51-8CA5-6FB90D083899}" uniqueName="10" name="Column10" queryTableFieldId="10" dataDxfId="79"/>
    <tableColumn id="11" xr3:uid="{B32F8577-B629-4407-9A38-7A7398E4439F}" uniqueName="11" name="Column11" queryTableFieldId="11" dataDxfId="78"/>
    <tableColumn id="12" xr3:uid="{A95B8ED2-3533-4B1A-B617-F21B0C69820F}" uniqueName="12" name="Column12" queryTableFieldId="12" dataDxfId="77"/>
    <tableColumn id="13" xr3:uid="{21DB4737-172D-42E8-9275-BAB76272A6B1}" uniqueName="13" name="Column13" queryTableFieldId="13" dataDxfId="76"/>
    <tableColumn id="14" xr3:uid="{D2282968-4D51-4539-B911-10868D531A43}" uniqueName="14" name="Codes NAV " queryTableFieldId="14" dataDxfId="75"/>
    <tableColumn id="15" xr3:uid="{ECB669C9-D217-4A23-B66F-C7A5756E6472}" uniqueName="15" name="Column15" queryTableFieldId="15" dataDxfId="74"/>
    <tableColumn id="16" xr3:uid="{2C10BF84-2E98-4B57-BEFF-4E87DBEAEE4D}" uniqueName="16" name="Qlik output" queryTableFieldId="16" dataDxfId="73"/>
    <tableColumn id="17" xr3:uid="{361D5CA8-7426-445C-B58F-64085DAA5A3E}" uniqueName="17" name="Column17" queryTableFieldId="17" dataDxfId="72"/>
    <tableColumn id="18" xr3:uid="{AFBBB101-5834-4F0B-9B51-C42A80A11AD7}" uniqueName="18" name="Column18" queryTableFieldId="18" dataDxfId="71"/>
    <tableColumn id="19" xr3:uid="{58F94D07-56FB-419B-BE1F-F4475BEC5307}" uniqueName="19" name="Column19" queryTableFieldId="19" dataDxfId="7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517CAA-3348-4376-835E-8D9C2012FCBC}" name="PARAM___Activities" displayName="PARAM___Activities" ref="A1:H35" tableType="queryTable" totalsRowShown="0">
  <autoFilter ref="A1:H35" xr:uid="{6B517CAA-3348-4376-835E-8D9C2012FCBC}"/>
  <tableColumns count="8">
    <tableColumn id="1" xr3:uid="{6A398B92-8701-46D6-ACC4-E058FC88CE42}" uniqueName="1" name="ACTIVITIES" queryTableFieldId="1"/>
    <tableColumn id="2" xr3:uid="{C91B6DFF-CC7C-43B0-B25D-0B5F2E6E8B40}" uniqueName="2" name="Column2" queryTableFieldId="2" dataDxfId="69"/>
    <tableColumn id="3" xr3:uid="{09A2EADA-EDD0-443E-BB45-09FD15DBF2F8}" uniqueName="3" name="Column3" queryTableFieldId="3" dataDxfId="68"/>
    <tableColumn id="4" xr3:uid="{A64A750F-FB5A-4A5B-9117-E97C926A8C1C}" uniqueName="4" name="when project _x000a_=HQ00" queryTableFieldId="4" dataDxfId="67"/>
    <tableColumn id="5" xr3:uid="{90B8D2D5-F199-4636-88D1-985E0D6BD3EC}" uniqueName="5" name="Column5" queryTableFieldId="5" dataDxfId="66"/>
    <tableColumn id="6" xr3:uid="{DEEB1930-9C0F-4DDD-8668-1B12BAC0DF67}" uniqueName="6" name="Column6" queryTableFieldId="6" dataDxfId="65"/>
    <tableColumn id="7" xr3:uid="{9672CC3C-BC86-4625-9601-74094041F828}" uniqueName="7" name="Column7" queryTableFieldId="7" dataDxfId="64"/>
    <tableColumn id="8" xr3:uid="{FE4284D4-FF60-4F8C-9753-5EC8D2C10B6F}" uniqueName="8" name="Column8" queryTableFieldId="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3BE0F4-A8B9-4123-A00C-0C2D3398814D}" name="Partner_Contract" displayName="Partner_Contract" ref="A1:AQ302" tableType="queryTable" totalsRowShown="0">
  <autoFilter ref="A1:AQ302" xr:uid="{473BE0F4-A8B9-4123-A00C-0C2D3398814D}"/>
  <tableColumns count="43">
    <tableColumn id="1" xr3:uid="{04FD38AE-0813-43A9-987D-4833158B2F12}" uniqueName="1" name="Partner Contract code" queryTableFieldId="1" dataDxfId="63"/>
    <tableColumn id="2" xr3:uid="{400D5A15-F687-4124-8D85-9A23C8D210BA}" uniqueName="2" name="Partner Contract description" queryTableFieldId="2" dataDxfId="62"/>
    <tableColumn id="3" xr3:uid="{FB2E19C8-E70D-4BE2-BF2A-719CF646B26D}" uniqueName="3" name="Partner" queryTableFieldId="3"/>
    <tableColumn id="4" xr3:uid="{3FB2F423-9F42-4014-A6E4-C55606F3E5E4}" uniqueName="4" name="Partner Contract Activity" queryTableFieldId="4"/>
    <tableColumn id="5" xr3:uid="{D8369B06-A49A-4355-857A-41854BA94AE4}" uniqueName="5" name="Partner Contract Project" queryTableFieldId="5"/>
    <tableColumn id="6" xr3:uid="{4689B68E-4ABF-4845-8D6F-546CF1A5880D}" uniqueName="6" name="Partner Contract Country" queryTableFieldId="6"/>
    <tableColumn id="7" xr3:uid="{5E08B28D-E1AD-4C4E-824E-C5932CFF667C}" uniqueName="7" name="Signed Date" queryTableFieldId="7" dataDxfId="61"/>
    <tableColumn id="8" xr3:uid="{5203BAA4-7755-497F-9BC7-C910F4366478}" uniqueName="8" name="Nbr of Amendments" queryTableFieldId="8"/>
    <tableColumn id="9" xr3:uid="{2837C7E3-2F3D-4405-8587-4F99F42C6840}" uniqueName="9" name="Start Date" queryTableFieldId="9" dataDxfId="60"/>
    <tableColumn id="10" xr3:uid="{F099BF1B-67A8-431E-BC00-20D39E5651A7}" uniqueName="10" name="End date" queryTableFieldId="10" dataDxfId="59"/>
    <tableColumn id="11" xr3:uid="{B084E75E-D817-4DB2-9F1D-D411338F0015}" uniqueName="11" name="Total Awarded Currency" queryTableFieldId="11"/>
    <tableColumn id="12" xr3:uid="{D5F9EC1A-2069-4B39-A8A0-E75B1707A596}" uniqueName="12" name="Currency" queryTableFieldId="12"/>
    <tableColumn id="13" xr3:uid="{96FEB2A5-5B46-4CEE-94AF-661C53E00957}" uniqueName="13" name="Total Awarded CHF" queryTableFieldId="13"/>
    <tableColumn id="14" xr3:uid="{C233E5C4-F86F-4F8B-8329-4507116FE990}" uniqueName="14" name="Awarded 2020-Q2" queryTableFieldId="14"/>
    <tableColumn id="15" xr3:uid="{BB7E8B65-F63C-4FCD-9CCD-C0BA465B25AA}" uniqueName="15" name="Awarded 2020-Q3" queryTableFieldId="15"/>
    <tableColumn id="16" xr3:uid="{3F4779EB-4224-4A34-99A1-81183814C274}" uniqueName="16" name="Awarded 2020-Q4" queryTableFieldId="16"/>
    <tableColumn id="17" xr3:uid="{F025F0D9-0A38-4442-ADAD-36B00169DA16}" uniqueName="17" name="Awarded 2021-Q1" queryTableFieldId="17"/>
    <tableColumn id="18" xr3:uid="{97ADD2B4-8744-4AF6-92BD-D4E9C1D769CD}" uniqueName="18" name="Awarded 2021-Q2" queryTableFieldId="18"/>
    <tableColumn id="19" xr3:uid="{923FBFD3-0FAB-4214-8DDC-BC6B6B045CF1}" uniqueName="19" name="Awarded 2021-Q3" queryTableFieldId="19"/>
    <tableColumn id="20" xr3:uid="{CF346BC5-1D54-4865-B970-F3ED09AFE6C6}" uniqueName="20" name="Awarded 2021-Q4" queryTableFieldId="20"/>
    <tableColumn id="21" xr3:uid="{F3A82A27-F659-4829-8E5E-7D0A7BAC028C}" uniqueName="21" name="Awarded 2022-Q1" queryTableFieldId="21"/>
    <tableColumn id="22" xr3:uid="{A3DB60E9-8837-4C91-B998-1A627BEAEE52}" uniqueName="22" name="Awarded 2022-Q2" queryTableFieldId="22"/>
    <tableColumn id="23" xr3:uid="{2FB9462B-72AC-485F-A61D-4689632A9AE7}" uniqueName="23" name="Awarded 2022-Q3" queryTableFieldId="23"/>
    <tableColumn id="24" xr3:uid="{E9DDD7C0-9AE1-4C07-9197-CBC167A0E99B}" uniqueName="24" name="Awarded 2022-Q4" queryTableFieldId="24"/>
    <tableColumn id="25" xr3:uid="{F046CF8F-E5BC-4001-BC35-57960B3A757D}" uniqueName="25" name="Awarded 2023-Q1" queryTableFieldId="25"/>
    <tableColumn id="26" xr3:uid="{CD637AAB-05B5-4137-AADE-684582979599}" uniqueName="26" name="Awarded 2023-Q2" queryTableFieldId="26"/>
    <tableColumn id="27" xr3:uid="{CC35BA2D-2EBB-4374-B3BD-4D386A220F8A}" uniqueName="27" name="Awarded 2023-Q3" queryTableFieldId="27"/>
    <tableColumn id="28" xr3:uid="{CCF9BE2A-4D15-4368-8BF5-4EF2555D4F48}" uniqueName="28" name="Awarded 2023-Q4" queryTableFieldId="28"/>
    <tableColumn id="29" xr3:uid="{683C1290-B94F-4599-9642-11ACBA2E8E2E}" uniqueName="29" name="Awarded 2024-Q1" queryTableFieldId="29"/>
    <tableColumn id="30" xr3:uid="{FA55ED5C-FCE8-4F08-A61B-F1F84761115B}" uniqueName="30" name="Awarded 2024-Q2" queryTableFieldId="30"/>
    <tableColumn id="31" xr3:uid="{396DB53C-BCFB-433E-A844-509D50C1DCF0}" uniqueName="31" name="Awarded 2024-Q3" queryTableFieldId="31"/>
    <tableColumn id="32" xr3:uid="{E5F1CC9A-E740-4B10-8B5B-A221B7954993}" uniqueName="32" name="Awarded 2024-Q4" queryTableFieldId="32"/>
    <tableColumn id="33" xr3:uid="{93970EF7-C80E-44C4-B648-DE80D8A0D4EE}" uniqueName="33" name="Awarded 2025-Q1" queryTableFieldId="33"/>
    <tableColumn id="34" xr3:uid="{34E4984A-9C6B-4F6E-B74E-53FC0A46FE3D}" uniqueName="34" name="Awarded 2025-Q2" queryTableFieldId="34"/>
    <tableColumn id="35" xr3:uid="{AC359460-C09A-422E-8B87-ECE5A24B0929}" uniqueName="35" name="Awarded 2025-Q3" queryTableFieldId="35"/>
    <tableColumn id="36" xr3:uid="{FB00D6EE-D131-4831-B895-6A60409072F2}" uniqueName="36" name="Awarded 2025-Q4" queryTableFieldId="36"/>
    <tableColumn id="37" xr3:uid="{68700885-7CB0-48C3-B59A-CDBE15ACE675}" uniqueName="37" name="Awarded 2026-Q1" queryTableFieldId="37"/>
    <tableColumn id="38" xr3:uid="{152DFE2A-33FD-4550-AFDE-8A2CFAC8DD6C}" uniqueName="38" name="Awarded 2026-Q2" queryTableFieldId="38"/>
    <tableColumn id="39" xr3:uid="{EC7CE12F-0B5B-4A7A-80C0-8A1430771451}" uniqueName="39" name="Awarded 2026-Q3" queryTableFieldId="39"/>
    <tableColumn id="40" xr3:uid="{B37EA2F5-41F7-4BE7-B907-58BE139BBFA6}" uniqueName="40" name="Awarded 2026-Q4" queryTableFieldId="40"/>
    <tableColumn id="41" xr3:uid="{E2BB8913-85EF-4724-ACE0-25D93ECC793B}" uniqueName="41" name="Column41" queryTableFieldId="41"/>
    <tableColumn id="42" xr3:uid="{F876D66A-50C6-4C19-922B-EDBF3E6BD2B1}" uniqueName="42" name="Column42" queryTableFieldId="42"/>
    <tableColumn id="43" xr3:uid="{F5CA2462-DB14-470B-987F-71BAD48C7832}" uniqueName="43" name="St" queryTableFieldId="4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M10" dT="2026-07-06T09:46:43.91" personId="{2DD0475D-7DCE-4585-B685-E3FAB3ECB7AA}" id="{DE19CC98-A6DA-45B1-BB5F-C40FF955805F}">
    <text>Nbr. of months</text>
  </threadedComment>
  <threadedComment ref="AN10" dT="2026-07-06T09:46:43.91" personId="{2DD0475D-7DCE-4585-B685-E3FAB3ECB7AA}" id="{00559C00-9BB7-4430-9392-8D1AE2B4C4B6}">
    <text>Nbr. of months</text>
  </threadedComment>
  <threadedComment ref="AN227" dT="2026-07-03T15:34:33.59" personId="{2DD0475D-7DCE-4585-B685-E3FAB3ECB7AA}" id="{80F7076C-A217-4992-BAF2-DAD259733DEE}">
    <text>Variance meant Budget in tab REPORT has not been updated yet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O15" dT="2026-07-03T13:16:17.34" personId="{2DD0475D-7DCE-4585-B685-E3FAB3ECB7AA}" id="{D2D6A15F-7F6F-47DF-A105-6DD0F849F862}">
    <text>Budget allocation to each partner. Update the amount if necessary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2F264-CE3C-479A-B5F1-D40C13BAC909}">
  <sheetPr>
    <tabColor rgb="FFFFFFCC"/>
    <outlinePr summaryBelow="0"/>
  </sheetPr>
  <dimension ref="A1:BV227"/>
  <sheetViews>
    <sheetView tabSelected="1" zoomScale="40" zoomScaleNormal="40" workbookViewId="0">
      <pane xSplit="5" ySplit="17" topLeftCell="F18" activePane="bottomRight" state="frozen"/>
      <selection pane="topRight" activeCell="F1" sqref="F1"/>
      <selection pane="bottomLeft" activeCell="A12" sqref="A12"/>
      <selection pane="bottomRight" activeCell="E63" sqref="E63"/>
    </sheetView>
  </sheetViews>
  <sheetFormatPr defaultColWidth="8.81640625" defaultRowHeight="13.5" outlineLevelRow="2" outlineLevelCol="4" x14ac:dyDescent="0.3"/>
  <cols>
    <col min="1" max="1" width="3.1796875" style="332" hidden="1" customWidth="1"/>
    <col min="2" max="2" width="4.26953125" style="333" customWidth="1"/>
    <col min="3" max="3" width="10.453125" style="332" customWidth="1"/>
    <col min="4" max="4" width="21.1796875" style="332" customWidth="1"/>
    <col min="5" max="5" width="55.26953125" style="332" customWidth="1"/>
    <col min="6" max="9" width="13.54296875" style="332" customWidth="1"/>
    <col min="10" max="10" width="13.54296875" style="441" customWidth="1"/>
    <col min="11" max="11" width="13.54296875" style="332" customWidth="1"/>
    <col min="12" max="12" width="15.453125" style="332" customWidth="1"/>
    <col min="13" max="13" width="19.1796875" style="332" customWidth="1"/>
    <col min="14" max="15" width="19.54296875" style="332" customWidth="1"/>
    <col min="16" max="16" width="10.26953125" style="332" customWidth="1"/>
    <col min="17" max="17" width="3.7265625" style="335" customWidth="1"/>
    <col min="18" max="18" width="2.453125" style="341" customWidth="1"/>
    <col min="19" max="19" width="50.7265625" style="335" hidden="1" customWidth="1" outlineLevel="4"/>
    <col min="20" max="20" width="2.7265625" style="335" hidden="1" customWidth="1" outlineLevel="4"/>
    <col min="21" max="21" width="29.453125" style="339" hidden="1" customWidth="1" outlineLevel="3" collapsed="1"/>
    <col min="22" max="22" width="2.453125" style="341" hidden="1" customWidth="1" outlineLevel="3"/>
    <col min="23" max="23" width="21.7265625" style="341" hidden="1" customWidth="1" collapsed="1"/>
    <col min="24" max="24" width="21.7265625" style="341" hidden="1" customWidth="1"/>
    <col min="25" max="32" width="20" style="341" hidden="1" customWidth="1" outlineLevel="2"/>
    <col min="33" max="33" width="8" style="342" hidden="1" customWidth="1" collapsed="1"/>
    <col min="34" max="34" width="1.1796875" style="341" customWidth="1"/>
    <col min="35" max="35" width="95.36328125" style="341" customWidth="1"/>
    <col min="36" max="37" width="1" style="335" customWidth="1"/>
    <col min="38" max="38" width="5.1796875" style="335" hidden="1" customWidth="1" outlineLevel="4"/>
    <col min="39" max="40" width="19.54296875" style="332" hidden="1" customWidth="1" outlineLevel="4"/>
    <col min="41" max="42" width="1" style="335" hidden="1" customWidth="1" outlineLevel="4"/>
    <col min="43" max="46" width="13.54296875" style="332" hidden="1" customWidth="1" outlineLevel="4"/>
    <col min="47" max="47" width="13.54296875" style="441" hidden="1" customWidth="1" outlineLevel="4"/>
    <col min="48" max="48" width="13.54296875" style="332" hidden="1" customWidth="1" outlineLevel="4"/>
    <col min="49" max="49" width="15.453125" style="332" hidden="1" customWidth="1" outlineLevel="4"/>
    <col min="50" max="50" width="19.1796875" style="332" hidden="1" customWidth="1" outlineLevel="4"/>
    <col min="51" max="51" width="19.54296875" style="332" hidden="1" customWidth="1" outlineLevel="4"/>
    <col min="52" max="52" width="2" style="335" hidden="1" customWidth="1" outlineLevel="4"/>
    <col min="53" max="54" width="19.54296875" style="332" hidden="1" customWidth="1" outlineLevel="4"/>
    <col min="55" max="55" width="10.26953125" style="332" hidden="1" customWidth="1" outlineLevel="4"/>
    <col min="56" max="56" width="8.81640625" style="335" hidden="1" customWidth="1" outlineLevel="4"/>
    <col min="57" max="57" width="19.54296875" style="332" hidden="1" customWidth="1" outlineLevel="4"/>
    <col min="58" max="58" width="19.54296875" style="792" hidden="1" customWidth="1" outlineLevel="4"/>
    <col min="59" max="59" width="42.1796875" style="341" hidden="1" customWidth="1" outlineLevel="4"/>
    <col min="60" max="60" width="1.81640625" style="335" hidden="1" customWidth="1" outlineLevel="4"/>
    <col min="61" max="61" width="1" style="335" hidden="1" customWidth="1" outlineLevel="4"/>
    <col min="62" max="63" width="21.7265625" style="341" hidden="1" customWidth="1" outlineLevel="4"/>
    <col min="64" max="71" width="20" style="341" hidden="1" customWidth="1" outlineLevel="4"/>
    <col min="72" max="72" width="8" style="342" hidden="1" customWidth="1" outlineLevel="4"/>
    <col min="73" max="73" width="0" style="335" hidden="1" customWidth="1" outlineLevel="4"/>
    <col min="74" max="74" width="8.81640625" style="335" collapsed="1"/>
    <col min="75" max="16384" width="8.81640625" style="335"/>
  </cols>
  <sheetData>
    <row r="1" spans="1:72" ht="5.5" customHeight="1" x14ac:dyDescent="0.3">
      <c r="C1" s="334"/>
      <c r="D1" s="331"/>
      <c r="E1" s="335"/>
      <c r="F1" s="336"/>
      <c r="G1" s="336"/>
      <c r="H1" s="336"/>
      <c r="I1" s="336"/>
      <c r="J1" s="337"/>
      <c r="K1" s="336"/>
      <c r="L1" s="338"/>
      <c r="M1" s="335"/>
      <c r="N1" s="335"/>
      <c r="O1" s="339"/>
      <c r="P1" s="340"/>
      <c r="AM1" s="335"/>
      <c r="AN1" s="335"/>
      <c r="AQ1" s="336"/>
      <c r="AR1" s="336"/>
      <c r="AS1" s="336"/>
      <c r="AT1" s="336"/>
      <c r="AU1" s="337"/>
      <c r="AV1" s="336"/>
      <c r="AW1" s="338"/>
      <c r="AX1" s="335"/>
      <c r="AY1" s="335"/>
      <c r="BA1" s="335"/>
      <c r="BB1" s="339"/>
      <c r="BC1" s="340"/>
      <c r="BE1" s="335"/>
      <c r="BF1" s="780"/>
    </row>
    <row r="2" spans="1:72" s="224" customFormat="1" ht="20.5" customHeight="1" x14ac:dyDescent="0.3">
      <c r="A2" s="556"/>
      <c r="B2" s="557" t="s">
        <v>0</v>
      </c>
      <c r="C2" s="557"/>
      <c r="D2" s="557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9"/>
      <c r="U2" s="560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61"/>
      <c r="AH2" s="559"/>
      <c r="AI2" s="559"/>
      <c r="AM2" s="558" t="s">
        <v>1</v>
      </c>
      <c r="AN2" s="558" t="s">
        <v>2</v>
      </c>
      <c r="AQ2" s="558" t="s">
        <v>3</v>
      </c>
      <c r="AR2" s="558"/>
      <c r="AS2" s="558"/>
      <c r="AT2" s="558"/>
      <c r="AU2" s="558"/>
      <c r="AV2" s="558"/>
      <c r="AW2" s="558"/>
      <c r="AX2" s="558"/>
      <c r="AY2" s="558"/>
      <c r="BA2" s="558"/>
      <c r="BB2" s="558"/>
      <c r="BC2" s="558"/>
      <c r="BE2" s="558" t="s">
        <v>4</v>
      </c>
      <c r="BF2" s="781"/>
      <c r="BG2" s="559"/>
      <c r="BJ2" s="559"/>
      <c r="BK2" s="559"/>
      <c r="BL2" s="559"/>
      <c r="BM2" s="559"/>
      <c r="BN2" s="559"/>
      <c r="BO2" s="559"/>
      <c r="BP2" s="559"/>
      <c r="BQ2" s="559"/>
      <c r="BR2" s="559"/>
      <c r="BS2" s="559"/>
      <c r="BT2" s="561"/>
    </row>
    <row r="3" spans="1:72" ht="4.5" customHeight="1" outlineLevel="2" x14ac:dyDescent="0.3">
      <c r="B3" s="343"/>
      <c r="C3" s="90"/>
      <c r="D3" s="89"/>
      <c r="E3" s="5"/>
      <c r="F3" s="31"/>
      <c r="G3" s="31"/>
      <c r="H3" s="31"/>
      <c r="I3" s="31"/>
      <c r="J3" s="31"/>
      <c r="K3" s="31"/>
      <c r="L3" s="37"/>
      <c r="M3" s="5"/>
      <c r="N3" s="5"/>
      <c r="O3" s="40"/>
      <c r="P3" s="94"/>
      <c r="Q3" s="344"/>
      <c r="AM3" s="5"/>
      <c r="AN3" s="5"/>
      <c r="AQ3" s="31"/>
      <c r="AR3" s="31"/>
      <c r="AS3" s="31"/>
      <c r="AT3" s="31"/>
      <c r="AU3" s="31"/>
      <c r="AV3" s="31"/>
      <c r="AW3" s="37"/>
      <c r="AX3" s="5"/>
      <c r="AY3" s="5"/>
      <c r="BA3" s="5"/>
      <c r="BB3" s="40"/>
      <c r="BC3" s="94"/>
      <c r="BE3" s="740"/>
      <c r="BF3" s="782"/>
    </row>
    <row r="4" spans="1:72" ht="24.75" customHeight="1" outlineLevel="2" x14ac:dyDescent="0.3">
      <c r="B4" s="343"/>
      <c r="C4" s="90"/>
      <c r="D4" s="4" t="s">
        <v>5</v>
      </c>
      <c r="E4" s="767"/>
      <c r="F4" s="31"/>
      <c r="G4" s="39"/>
      <c r="H4" s="39"/>
      <c r="I4" s="39"/>
      <c r="J4" s="39"/>
      <c r="K4" s="39"/>
      <c r="L4" s="31"/>
      <c r="M4" s="3" t="s">
        <v>6</v>
      </c>
      <c r="N4" s="345"/>
      <c r="O4" s="346" t="s">
        <v>7</v>
      </c>
      <c r="P4" s="95"/>
      <c r="Q4" s="344"/>
      <c r="AM4" s="345" t="s">
        <v>8</v>
      </c>
      <c r="AN4" s="345" t="s">
        <v>8</v>
      </c>
      <c r="AQ4" s="31"/>
      <c r="AR4" s="39"/>
      <c r="AS4" s="39"/>
      <c r="AT4" s="39"/>
      <c r="AU4" s="39"/>
      <c r="AV4" s="39"/>
      <c r="AW4" s="31"/>
      <c r="AX4" s="3" t="s">
        <v>6</v>
      </c>
      <c r="AY4" s="739">
        <f>N4</f>
        <v>0</v>
      </c>
      <c r="BA4" s="345">
        <f>AY4</f>
        <v>0</v>
      </c>
      <c r="BB4" s="346" t="str">
        <f>O4</f>
        <v>CHF</v>
      </c>
      <c r="BC4" s="95"/>
      <c r="BE4" s="335"/>
      <c r="BF4" s="780"/>
    </row>
    <row r="5" spans="1:72" ht="3.75" customHeight="1" outlineLevel="2" x14ac:dyDescent="0.3">
      <c r="B5" s="347"/>
      <c r="C5" s="91"/>
      <c r="D5" s="768"/>
      <c r="E5" s="768"/>
      <c r="F5" s="39"/>
      <c r="G5" s="39"/>
      <c r="H5" s="39"/>
      <c r="I5" s="39"/>
      <c r="J5" s="39"/>
      <c r="K5" s="39"/>
      <c r="L5" s="39"/>
      <c r="M5" s="5"/>
      <c r="N5" s="5"/>
      <c r="O5" s="815" t="str">
        <f>CONCATENATE("Exchange rate for conversion vs 1 ",O4,":")</f>
        <v>Exchange rate for conversion vs 1 CHF:</v>
      </c>
      <c r="P5" s="95"/>
      <c r="Q5" s="344"/>
      <c r="AM5" s="5"/>
      <c r="AN5" s="5"/>
      <c r="AQ5" s="39"/>
      <c r="AR5" s="39"/>
      <c r="AS5" s="39"/>
      <c r="AT5" s="39"/>
      <c r="AU5" s="39"/>
      <c r="AV5" s="39"/>
      <c r="AW5" s="39"/>
      <c r="AX5" s="5"/>
      <c r="AY5" s="5"/>
      <c r="BA5" s="5"/>
      <c r="BB5" s="815" t="str">
        <f>CONCATENATE("Exchange rate for conversion vs 1 ",BB4,":")</f>
        <v>Exchange rate for conversion vs 1 CHF:</v>
      </c>
      <c r="BC5" s="95"/>
      <c r="BE5" s="335"/>
      <c r="BF5" s="780"/>
    </row>
    <row r="6" spans="1:72" ht="24.75" customHeight="1" outlineLevel="2" x14ac:dyDescent="0.3">
      <c r="B6" s="347"/>
      <c r="C6" s="91"/>
      <c r="D6" s="4" t="s">
        <v>9</v>
      </c>
      <c r="E6" s="767"/>
      <c r="F6" s="39"/>
      <c r="G6" s="31"/>
      <c r="H6" s="31"/>
      <c r="I6" s="31"/>
      <c r="J6" s="31"/>
      <c r="K6" s="31"/>
      <c r="L6" s="39"/>
      <c r="M6" s="3" t="s">
        <v>10</v>
      </c>
      <c r="N6" s="203"/>
      <c r="O6" s="816"/>
      <c r="P6" s="95"/>
      <c r="Q6" s="344"/>
      <c r="AM6" s="203">
        <f>N6</f>
        <v>0</v>
      </c>
      <c r="AN6" s="203">
        <f>AM8+1</f>
        <v>1</v>
      </c>
      <c r="AQ6" s="39"/>
      <c r="AR6" s="31"/>
      <c r="AS6" s="31"/>
      <c r="AT6" s="31"/>
      <c r="AU6" s="31"/>
      <c r="AV6" s="31"/>
      <c r="AW6" s="39"/>
      <c r="AX6" s="3" t="s">
        <v>10</v>
      </c>
      <c r="AY6" s="203">
        <f>N6</f>
        <v>0</v>
      </c>
      <c r="BA6" s="203">
        <f>AY6</f>
        <v>0</v>
      </c>
      <c r="BB6" s="816"/>
      <c r="BC6" s="95"/>
      <c r="BE6" s="335"/>
      <c r="BF6" s="780"/>
    </row>
    <row r="7" spans="1:72" ht="3.75" customHeight="1" outlineLevel="2" x14ac:dyDescent="0.3">
      <c r="B7" s="347"/>
      <c r="C7" s="91"/>
      <c r="D7" s="4"/>
      <c r="E7" s="4"/>
      <c r="F7" s="31"/>
      <c r="G7" s="31"/>
      <c r="H7" s="31"/>
      <c r="I7" s="31"/>
      <c r="J7" s="31"/>
      <c r="K7" s="31"/>
      <c r="L7" s="31"/>
      <c r="M7" s="3"/>
      <c r="N7" s="195"/>
      <c r="O7" s="816"/>
      <c r="P7" s="95"/>
      <c r="Q7" s="344"/>
      <c r="AM7" s="195"/>
      <c r="AN7" s="195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816"/>
      <c r="BC7" s="95"/>
      <c r="BE7" s="335"/>
      <c r="BF7" s="780"/>
    </row>
    <row r="8" spans="1:72" ht="24.75" customHeight="1" outlineLevel="2" x14ac:dyDescent="0.3">
      <c r="B8" s="347"/>
      <c r="C8" s="91"/>
      <c r="D8" s="4" t="s">
        <v>11</v>
      </c>
      <c r="E8" s="767"/>
      <c r="F8" s="31"/>
      <c r="G8" s="31"/>
      <c r="H8" s="31"/>
      <c r="I8" s="31"/>
      <c r="J8" s="31"/>
      <c r="K8" s="31"/>
      <c r="L8" s="31"/>
      <c r="M8" s="3" t="s">
        <v>12</v>
      </c>
      <c r="N8" s="203"/>
      <c r="O8" s="204"/>
      <c r="P8" s="95"/>
      <c r="Q8" s="344"/>
      <c r="AM8" s="203"/>
      <c r="AN8" s="203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204">
        <f>O8</f>
        <v>0</v>
      </c>
      <c r="BC8" s="95"/>
      <c r="BE8" s="335"/>
      <c r="BF8" s="780"/>
    </row>
    <row r="9" spans="1:72" ht="4.5" customHeight="1" outlineLevel="2" x14ac:dyDescent="0.3">
      <c r="B9" s="347"/>
      <c r="C9" s="91"/>
      <c r="D9" s="769"/>
      <c r="E9" s="331"/>
      <c r="F9" s="31"/>
      <c r="G9" s="31"/>
      <c r="H9" s="31"/>
      <c r="I9" s="31"/>
      <c r="J9" s="31"/>
      <c r="K9" s="31"/>
      <c r="L9" s="31"/>
      <c r="M9" s="3"/>
      <c r="N9" s="5"/>
      <c r="O9" s="5"/>
      <c r="P9" s="5"/>
      <c r="Q9" s="344"/>
      <c r="AM9" s="5"/>
      <c r="AN9" s="5"/>
      <c r="AQ9" s="31"/>
      <c r="AR9" s="31"/>
      <c r="AS9" s="31"/>
      <c r="AT9" s="31"/>
      <c r="AU9" s="31"/>
      <c r="AV9" s="31"/>
      <c r="AW9" s="31"/>
      <c r="AY9" s="31"/>
      <c r="BB9" s="5"/>
      <c r="BC9" s="5"/>
      <c r="BE9" s="335"/>
      <c r="BF9" s="780"/>
    </row>
    <row r="10" spans="1:72" ht="24.75" customHeight="1" outlineLevel="2" x14ac:dyDescent="0.3">
      <c r="B10" s="347"/>
      <c r="C10" s="91"/>
      <c r="D10" s="4" t="s">
        <v>13</v>
      </c>
      <c r="E10" s="767"/>
      <c r="F10" s="31"/>
      <c r="G10" s="31"/>
      <c r="H10" s="31"/>
      <c r="I10" s="31"/>
      <c r="J10" s="31"/>
      <c r="K10" s="31"/>
      <c r="L10" s="31"/>
      <c r="M10" s="3" t="s">
        <v>14</v>
      </c>
      <c r="N10" s="808" t="str">
        <f>IF(N8="","",N8)</f>
        <v/>
      </c>
      <c r="O10" s="31"/>
      <c r="P10" s="95"/>
      <c r="Q10" s="344"/>
      <c r="AM10" s="742">
        <f>DATEDIF(AM6,AM8,"m")+1</f>
        <v>1</v>
      </c>
      <c r="AN10" s="742" t="e">
        <f>DATEDIF(AN6,AN8,"m")+1</f>
        <v>#NUM!</v>
      </c>
      <c r="AQ10" s="31"/>
      <c r="AR10" s="31"/>
      <c r="AS10" s="31"/>
      <c r="AT10" s="31"/>
      <c r="AU10" s="31"/>
      <c r="AV10" s="31"/>
      <c r="AW10" s="31"/>
      <c r="AX10" s="3" t="str">
        <f>M10</f>
        <v>Updated END date</v>
      </c>
      <c r="AY10" s="203" t="str">
        <f>N10</f>
        <v/>
      </c>
      <c r="BA10" s="203" t="str">
        <f>AY10</f>
        <v/>
      </c>
      <c r="BB10" s="31"/>
      <c r="BC10" s="95"/>
      <c r="BE10" s="335"/>
      <c r="BF10" s="780"/>
    </row>
    <row r="11" spans="1:72" ht="3.75" customHeight="1" outlineLevel="2" x14ac:dyDescent="0.3">
      <c r="B11" s="347"/>
      <c r="C11" s="91"/>
      <c r="D11" s="770"/>
      <c r="E11" s="91"/>
      <c r="F11" s="3"/>
      <c r="G11" s="3"/>
      <c r="H11" s="3"/>
      <c r="I11" s="3"/>
      <c r="J11" s="3"/>
      <c r="K11" s="3"/>
      <c r="L11" s="3"/>
      <c r="M11" s="5"/>
      <c r="N11" s="94"/>
      <c r="O11" s="3"/>
      <c r="P11" s="5"/>
      <c r="Q11" s="344"/>
      <c r="AM11" s="335"/>
      <c r="AN11" s="335"/>
      <c r="AQ11" s="31"/>
      <c r="AR11" s="31"/>
      <c r="AS11" s="31"/>
      <c r="AT11" s="31"/>
      <c r="AU11" s="31"/>
      <c r="AV11" s="31"/>
      <c r="AW11" s="3"/>
      <c r="AX11" s="3"/>
      <c r="AY11" s="31"/>
      <c r="BA11" s="5"/>
      <c r="BB11" s="3"/>
      <c r="BC11" s="5"/>
      <c r="BE11" s="335"/>
      <c r="BF11" s="780"/>
    </row>
    <row r="12" spans="1:72" ht="24.75" customHeight="1" outlineLevel="2" x14ac:dyDescent="0.3">
      <c r="B12" s="347"/>
      <c r="C12" s="348"/>
      <c r="D12" s="4" t="s">
        <v>15</v>
      </c>
      <c r="E12" s="805"/>
      <c r="F12" s="3"/>
      <c r="G12" s="3"/>
      <c r="H12" s="6"/>
      <c r="I12" s="6"/>
      <c r="J12" s="6"/>
      <c r="K12" s="6"/>
      <c r="L12" s="37"/>
      <c r="M12" s="3" t="s">
        <v>16</v>
      </c>
      <c r="N12" s="207"/>
      <c r="O12" s="5"/>
      <c r="P12" s="95"/>
      <c r="Q12" s="344"/>
      <c r="AM12" s="335"/>
      <c r="AN12" s="335"/>
      <c r="AQ12" s="31"/>
      <c r="AR12" s="31"/>
      <c r="AS12" s="31"/>
      <c r="AT12" s="31"/>
      <c r="AU12" s="31"/>
      <c r="AV12" s="31"/>
      <c r="AW12" s="37"/>
      <c r="AX12" s="3" t="s">
        <v>16</v>
      </c>
      <c r="AY12" s="807">
        <f>N12</f>
        <v>0</v>
      </c>
      <c r="BA12" s="207">
        <f>AY12</f>
        <v>0</v>
      </c>
      <c r="BB12" s="5"/>
      <c r="BC12" s="95"/>
      <c r="BE12" s="335"/>
      <c r="BF12" s="780"/>
    </row>
    <row r="13" spans="1:72" ht="3.75" customHeight="1" outlineLevel="2" x14ac:dyDescent="0.3">
      <c r="B13" s="347"/>
      <c r="C13" s="91"/>
      <c r="D13" s="770"/>
      <c r="E13" s="806"/>
      <c r="F13" s="3"/>
      <c r="G13" s="3"/>
      <c r="H13" s="3"/>
      <c r="I13" s="3"/>
      <c r="J13" s="3"/>
      <c r="K13" s="3"/>
      <c r="L13" s="3"/>
      <c r="M13" s="5"/>
      <c r="N13" s="94"/>
      <c r="O13" s="3"/>
      <c r="P13" s="5"/>
      <c r="Q13" s="344"/>
      <c r="AM13" s="335"/>
      <c r="AN13" s="335"/>
      <c r="AQ13" s="31"/>
      <c r="AR13" s="31"/>
      <c r="AS13" s="31"/>
      <c r="AT13" s="31"/>
      <c r="AU13" s="31"/>
      <c r="AV13" s="31"/>
      <c r="AW13" s="3"/>
      <c r="AX13" s="5"/>
      <c r="AY13" s="807"/>
      <c r="BA13" s="94"/>
      <c r="BB13" s="3"/>
      <c r="BC13" s="5"/>
      <c r="BE13" s="335"/>
      <c r="BF13" s="780"/>
    </row>
    <row r="14" spans="1:72" ht="24.75" customHeight="1" outlineLevel="2" x14ac:dyDescent="0.3">
      <c r="B14" s="347"/>
      <c r="C14" s="348"/>
      <c r="D14" s="4" t="s">
        <v>17</v>
      </c>
      <c r="E14" s="805"/>
      <c r="F14" s="3"/>
      <c r="G14" s="3"/>
      <c r="H14" s="6"/>
      <c r="I14" s="6"/>
      <c r="J14" s="6"/>
      <c r="K14" s="6"/>
      <c r="L14" s="37"/>
      <c r="M14" s="3" t="s">
        <v>18</v>
      </c>
      <c r="N14" s="207"/>
      <c r="O14" s="5"/>
      <c r="P14" s="95"/>
      <c r="Q14" s="344"/>
      <c r="AM14" s="335"/>
      <c r="AN14" s="335"/>
      <c r="AQ14" s="31"/>
      <c r="AR14" s="31"/>
      <c r="AS14" s="31"/>
      <c r="AT14" s="31"/>
      <c r="AU14" s="31"/>
      <c r="AV14" s="31"/>
      <c r="AW14" s="37"/>
      <c r="AX14" s="3" t="s">
        <v>18</v>
      </c>
      <c r="AY14" s="807">
        <f>N14</f>
        <v>0</v>
      </c>
      <c r="BA14" s="207">
        <f>AY14</f>
        <v>0</v>
      </c>
      <c r="BB14" s="37"/>
      <c r="BC14" s="95"/>
      <c r="BE14" s="335"/>
      <c r="BF14" s="780"/>
    </row>
    <row r="15" spans="1:72" ht="30" customHeight="1" x14ac:dyDescent="0.3">
      <c r="B15" s="347"/>
      <c r="C15" s="348"/>
      <c r="D15" s="349"/>
      <c r="E15" s="350"/>
      <c r="F15" s="350"/>
      <c r="G15" s="350"/>
      <c r="H15" s="350"/>
      <c r="I15" s="350"/>
      <c r="J15" s="117"/>
      <c r="K15" s="32"/>
      <c r="L15" s="37"/>
      <c r="M15" s="5"/>
      <c r="N15" s="2"/>
      <c r="O15" s="40"/>
      <c r="P15" s="95"/>
      <c r="Q15" s="344"/>
      <c r="U15" s="351" t="s">
        <v>19</v>
      </c>
      <c r="W15" s="352" t="s">
        <v>20</v>
      </c>
      <c r="X15" s="352"/>
      <c r="Y15" s="208"/>
      <c r="Z15" s="208"/>
      <c r="AA15" s="208"/>
      <c r="AB15" s="208"/>
      <c r="AC15" s="208"/>
      <c r="AD15" s="208"/>
      <c r="AE15" s="208"/>
      <c r="AF15" s="208"/>
      <c r="AM15" s="335"/>
      <c r="AN15" s="335"/>
      <c r="AQ15" s="31"/>
      <c r="AR15" s="31"/>
      <c r="AS15" s="31"/>
      <c r="AT15" s="31"/>
      <c r="AU15" s="31"/>
      <c r="AV15" s="31"/>
      <c r="AW15" s="37"/>
      <c r="AX15" s="5"/>
      <c r="AY15" s="2"/>
      <c r="BA15" s="2"/>
      <c r="BB15" s="40"/>
      <c r="BC15" s="95"/>
      <c r="BE15" s="335"/>
      <c r="BF15" s="780"/>
      <c r="BJ15" s="352" t="s">
        <v>20</v>
      </c>
      <c r="BK15" s="352"/>
      <c r="BL15" s="208"/>
      <c r="BM15" s="208"/>
      <c r="BN15" s="208"/>
      <c r="BO15" s="208"/>
      <c r="BP15" s="208"/>
      <c r="BQ15" s="208"/>
      <c r="BR15" s="208"/>
      <c r="BS15" s="208"/>
    </row>
    <row r="16" spans="1:72" s="356" customFormat="1" ht="52.5" customHeight="1" x14ac:dyDescent="0.3">
      <c r="A16" s="353"/>
      <c r="B16" s="347"/>
      <c r="C16" s="813" t="s">
        <v>21</v>
      </c>
      <c r="D16" s="813" t="s">
        <v>22</v>
      </c>
      <c r="E16" s="822" t="s">
        <v>23</v>
      </c>
      <c r="F16" s="824" t="s">
        <v>24</v>
      </c>
      <c r="G16" s="824" t="s">
        <v>25</v>
      </c>
      <c r="H16" s="824" t="s">
        <v>26</v>
      </c>
      <c r="I16" s="824" t="s">
        <v>27</v>
      </c>
      <c r="J16" s="817" t="s">
        <v>28</v>
      </c>
      <c r="K16" s="813" t="s">
        <v>29</v>
      </c>
      <c r="L16" s="819" t="s">
        <v>30</v>
      </c>
      <c r="M16" s="240" t="s">
        <v>31</v>
      </c>
      <c r="N16" s="240" t="s">
        <v>32</v>
      </c>
      <c r="O16" s="240" t="s">
        <v>33</v>
      </c>
      <c r="P16" s="822" t="s">
        <v>34</v>
      </c>
      <c r="Q16" s="812"/>
      <c r="R16" s="812"/>
      <c r="U16" s="826" t="s">
        <v>35</v>
      </c>
      <c r="V16" s="812" t="s">
        <v>36</v>
      </c>
      <c r="W16" s="119" t="s">
        <v>37</v>
      </c>
      <c r="X16" s="210" t="s">
        <v>38</v>
      </c>
      <c r="Y16" s="210" t="s">
        <v>39</v>
      </c>
      <c r="Z16" s="210" t="s">
        <v>40</v>
      </c>
      <c r="AA16" s="210" t="s">
        <v>41</v>
      </c>
      <c r="AB16" s="210" t="s">
        <v>42</v>
      </c>
      <c r="AC16" s="210" t="s">
        <v>43</v>
      </c>
      <c r="AD16" s="210" t="s">
        <v>44</v>
      </c>
      <c r="AE16" s="210" t="s">
        <v>45</v>
      </c>
      <c r="AF16" s="210" t="s">
        <v>46</v>
      </c>
      <c r="AG16" s="354" t="s">
        <v>47</v>
      </c>
      <c r="AH16" s="341"/>
      <c r="AI16" s="355" t="s">
        <v>48</v>
      </c>
      <c r="AM16" s="741" t="s">
        <v>49</v>
      </c>
      <c r="AN16" s="212" t="s">
        <v>2</v>
      </c>
      <c r="AQ16" s="829" t="s">
        <v>24</v>
      </c>
      <c r="AR16" s="824" t="s">
        <v>25</v>
      </c>
      <c r="AS16" s="824" t="s">
        <v>26</v>
      </c>
      <c r="AT16" s="824" t="s">
        <v>27</v>
      </c>
      <c r="AU16" s="817" t="s">
        <v>28</v>
      </c>
      <c r="AV16" s="813" t="s">
        <v>29</v>
      </c>
      <c r="AW16" s="819" t="s">
        <v>30</v>
      </c>
      <c r="AX16" s="240" t="s">
        <v>31</v>
      </c>
      <c r="AY16" s="240" t="s">
        <v>50</v>
      </c>
      <c r="BA16" s="240" t="s">
        <v>51</v>
      </c>
      <c r="BB16" s="240" t="s">
        <v>33</v>
      </c>
      <c r="BC16" s="822" t="s">
        <v>34</v>
      </c>
      <c r="BE16" s="240" t="s">
        <v>52</v>
      </c>
      <c r="BF16" s="783" t="s">
        <v>52</v>
      </c>
      <c r="BG16" s="355" t="s">
        <v>53</v>
      </c>
      <c r="BJ16" s="119" t="str">
        <f>W16</f>
        <v>TBD</v>
      </c>
      <c r="BK16" s="210" t="str">
        <f t="shared" ref="BK16:BS16" si="0">X16</f>
        <v>Co/sub-partner 1</v>
      </c>
      <c r="BL16" s="210" t="str">
        <f t="shared" si="0"/>
        <v>Co/sub-partner 2</v>
      </c>
      <c r="BM16" s="210" t="str">
        <f t="shared" si="0"/>
        <v>Co/sub-partner 3</v>
      </c>
      <c r="BN16" s="210" t="str">
        <f t="shared" si="0"/>
        <v>Co/sub-partner 4</v>
      </c>
      <c r="BO16" s="210" t="str">
        <f t="shared" si="0"/>
        <v>Co/sub-partner 5</v>
      </c>
      <c r="BP16" s="210" t="str">
        <f t="shared" si="0"/>
        <v>Co/sub-partner 6</v>
      </c>
      <c r="BQ16" s="210" t="str">
        <f t="shared" si="0"/>
        <v>Co/sub-partner 7</v>
      </c>
      <c r="BR16" s="210" t="str">
        <f t="shared" si="0"/>
        <v>Co/sub-partner 8</v>
      </c>
      <c r="BS16" s="210" t="str">
        <f t="shared" si="0"/>
        <v>Co/sub-partner 9</v>
      </c>
      <c r="BT16" s="354" t="s">
        <v>47</v>
      </c>
    </row>
    <row r="17" spans="1:72" ht="18.75" customHeight="1" x14ac:dyDescent="0.3">
      <c r="B17" s="347"/>
      <c r="C17" s="814"/>
      <c r="D17" s="814"/>
      <c r="E17" s="823"/>
      <c r="F17" s="825"/>
      <c r="G17" s="825"/>
      <c r="H17" s="825"/>
      <c r="I17" s="825"/>
      <c r="J17" s="818"/>
      <c r="K17" s="821"/>
      <c r="L17" s="820"/>
      <c r="M17" s="357" t="str">
        <f>CONCATENATE("curr/1 ",N4)</f>
        <v xml:space="preserve">curr/1 </v>
      </c>
      <c r="N17" s="74">
        <f>N4</f>
        <v>0</v>
      </c>
      <c r="O17" s="74" t="str">
        <f>O4</f>
        <v>CHF</v>
      </c>
      <c r="P17" s="828"/>
      <c r="Q17" s="812"/>
      <c r="R17" s="812"/>
      <c r="U17" s="827"/>
      <c r="V17" s="812"/>
      <c r="W17" s="115">
        <f>$N$17</f>
        <v>0</v>
      </c>
      <c r="X17" s="115">
        <f>$N$17</f>
        <v>0</v>
      </c>
      <c r="Y17" s="115">
        <f t="shared" ref="Y17:AF17" si="1">$N$17</f>
        <v>0</v>
      </c>
      <c r="Z17" s="115">
        <f t="shared" si="1"/>
        <v>0</v>
      </c>
      <c r="AA17" s="115">
        <f t="shared" si="1"/>
        <v>0</v>
      </c>
      <c r="AB17" s="115">
        <f t="shared" si="1"/>
        <v>0</v>
      </c>
      <c r="AC17" s="115">
        <f t="shared" si="1"/>
        <v>0</v>
      </c>
      <c r="AD17" s="115">
        <f t="shared" si="1"/>
        <v>0</v>
      </c>
      <c r="AE17" s="115">
        <f t="shared" si="1"/>
        <v>0</v>
      </c>
      <c r="AF17" s="115">
        <f t="shared" si="1"/>
        <v>0</v>
      </c>
      <c r="AG17" s="358"/>
      <c r="AI17" s="359"/>
      <c r="AM17" s="74" t="s">
        <v>8</v>
      </c>
      <c r="AN17" s="74" t="s">
        <v>8</v>
      </c>
      <c r="AQ17" s="830"/>
      <c r="AR17" s="825"/>
      <c r="AS17" s="825"/>
      <c r="AT17" s="825"/>
      <c r="AU17" s="818"/>
      <c r="AV17" s="821"/>
      <c r="AW17" s="820"/>
      <c r="AX17" s="357" t="str">
        <f>CONCATENATE("curr/1 ",AY4)</f>
        <v>curr/1 0</v>
      </c>
      <c r="AY17" s="74">
        <f>AY4</f>
        <v>0</v>
      </c>
      <c r="BA17" s="74">
        <f>BA4</f>
        <v>0</v>
      </c>
      <c r="BB17" s="74" t="str">
        <f>BB4</f>
        <v>CHF</v>
      </c>
      <c r="BC17" s="828"/>
      <c r="BE17" s="74">
        <f>BA17</f>
        <v>0</v>
      </c>
      <c r="BF17" s="784">
        <f>BF4</f>
        <v>0</v>
      </c>
      <c r="BG17" s="359"/>
      <c r="BJ17" s="115">
        <f>$N$17</f>
        <v>0</v>
      </c>
      <c r="BK17" s="115">
        <f>$N$17</f>
        <v>0</v>
      </c>
      <c r="BL17" s="115">
        <f t="shared" ref="BL17:BS17" si="2">$N$17</f>
        <v>0</v>
      </c>
      <c r="BM17" s="115">
        <f t="shared" si="2"/>
        <v>0</v>
      </c>
      <c r="BN17" s="115">
        <f t="shared" si="2"/>
        <v>0</v>
      </c>
      <c r="BO17" s="115">
        <f t="shared" si="2"/>
        <v>0</v>
      </c>
      <c r="BP17" s="115">
        <f t="shared" si="2"/>
        <v>0</v>
      </c>
      <c r="BQ17" s="115">
        <f t="shared" si="2"/>
        <v>0</v>
      </c>
      <c r="BR17" s="115">
        <f t="shared" si="2"/>
        <v>0</v>
      </c>
      <c r="BS17" s="115">
        <f t="shared" si="2"/>
        <v>0</v>
      </c>
      <c r="BT17" s="358"/>
    </row>
    <row r="18" spans="1:72" ht="21.75" customHeight="1" x14ac:dyDescent="0.3">
      <c r="A18" s="110"/>
      <c r="B18" s="347"/>
      <c r="C18" s="87" t="s">
        <v>54</v>
      </c>
      <c r="D18" s="84"/>
      <c r="E18" s="10" t="s">
        <v>54</v>
      </c>
      <c r="F18" s="10"/>
      <c r="G18" s="10" t="s">
        <v>54</v>
      </c>
      <c r="H18" s="10" t="s">
        <v>54</v>
      </c>
      <c r="I18" s="10" t="s">
        <v>54</v>
      </c>
      <c r="J18" s="118" t="s">
        <v>54</v>
      </c>
      <c r="K18" s="10" t="s">
        <v>54</v>
      </c>
      <c r="L18" s="10" t="s">
        <v>54</v>
      </c>
      <c r="M18" s="10" t="s">
        <v>54</v>
      </c>
      <c r="N18" s="10" t="s">
        <v>54</v>
      </c>
      <c r="O18" s="10" t="s">
        <v>54</v>
      </c>
      <c r="P18" s="10" t="s">
        <v>54</v>
      </c>
      <c r="Q18" s="344"/>
      <c r="U18" s="20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M18" s="10" t="s">
        <v>54</v>
      </c>
      <c r="AN18" s="10" t="s">
        <v>54</v>
      </c>
      <c r="AQ18" s="10"/>
      <c r="AR18" s="10" t="s">
        <v>54</v>
      </c>
      <c r="AS18" s="10" t="s">
        <v>54</v>
      </c>
      <c r="AT18" s="10" t="s">
        <v>54</v>
      </c>
      <c r="AU18" s="118" t="s">
        <v>54</v>
      </c>
      <c r="AV18" s="10" t="s">
        <v>54</v>
      </c>
      <c r="AW18" s="10" t="s">
        <v>54</v>
      </c>
      <c r="AX18" s="10" t="s">
        <v>54</v>
      </c>
      <c r="AY18" s="10" t="s">
        <v>54</v>
      </c>
      <c r="BA18" s="10" t="s">
        <v>54</v>
      </c>
      <c r="BB18" s="10" t="s">
        <v>54</v>
      </c>
      <c r="BC18" s="10" t="s">
        <v>54</v>
      </c>
      <c r="BE18" s="10" t="s">
        <v>54</v>
      </c>
      <c r="BF18" s="785" t="s">
        <v>54</v>
      </c>
      <c r="BJ18" s="75"/>
      <c r="BK18" s="75"/>
      <c r="BL18" s="75"/>
      <c r="BM18" s="75"/>
      <c r="BN18" s="75"/>
      <c r="BO18" s="75"/>
      <c r="BP18" s="75"/>
      <c r="BQ18" s="75"/>
      <c r="BR18" s="75"/>
      <c r="BS18" s="75"/>
    </row>
    <row r="19" spans="1:72" ht="32.25" customHeight="1" x14ac:dyDescent="0.3">
      <c r="A19" s="111"/>
      <c r="B19" s="360" t="s">
        <v>55</v>
      </c>
      <c r="C19" s="361" t="s">
        <v>56</v>
      </c>
      <c r="D19" s="362"/>
      <c r="E19" s="363"/>
      <c r="F19" s="364"/>
      <c r="G19" s="364"/>
      <c r="H19" s="364"/>
      <c r="I19" s="364"/>
      <c r="J19" s="364"/>
      <c r="K19" s="364"/>
      <c r="L19" s="364"/>
      <c r="M19" s="365"/>
      <c r="N19" s="366">
        <f>SUM(N20:N63)/2</f>
        <v>0</v>
      </c>
      <c r="O19" s="367" t="str">
        <f>IF(N19="","", IF($O$8="","",N19/$O$8))</f>
        <v/>
      </c>
      <c r="P19" s="368" t="str">
        <f>IF(OR(N19="",N19=0),"",N19/$N$221)</f>
        <v/>
      </c>
      <c r="Q19" s="369" t="str">
        <f t="shared" ref="Q19:Q82" si="3">LEFT(C19)</f>
        <v>P</v>
      </c>
      <c r="S19" s="335" t="s">
        <v>57</v>
      </c>
      <c r="U19" s="370"/>
      <c r="W19" s="371">
        <f>SUM(W20:W63)/2</f>
        <v>0</v>
      </c>
      <c r="X19" s="371">
        <f t="shared" ref="X19:AF19" si="4">SUM(X20:X63)/2</f>
        <v>0</v>
      </c>
      <c r="Y19" s="371">
        <f t="shared" si="4"/>
        <v>0</v>
      </c>
      <c r="Z19" s="371">
        <f t="shared" si="4"/>
        <v>0</v>
      </c>
      <c r="AA19" s="371">
        <f t="shared" si="4"/>
        <v>0</v>
      </c>
      <c r="AB19" s="371">
        <f t="shared" si="4"/>
        <v>0</v>
      </c>
      <c r="AC19" s="371">
        <f t="shared" si="4"/>
        <v>0</v>
      </c>
      <c r="AD19" s="371">
        <f t="shared" si="4"/>
        <v>0</v>
      </c>
      <c r="AE19" s="371">
        <f t="shared" si="4"/>
        <v>0</v>
      </c>
      <c r="AF19" s="371">
        <f t="shared" si="4"/>
        <v>0</v>
      </c>
      <c r="AG19" s="372">
        <f t="shared" ref="AG19:AG82" si="5">IF(N19="","",N19-SUM(W19:AF19))</f>
        <v>0</v>
      </c>
      <c r="AI19" s="373"/>
      <c r="AM19" s="366">
        <f>SUM(AM20:AM63)/2</f>
        <v>0</v>
      </c>
      <c r="AN19" s="366">
        <f t="shared" ref="AN19:AN82" si="6">N19-AM19</f>
        <v>0</v>
      </c>
      <c r="AQ19" s="399"/>
      <c r="AR19" s="364"/>
      <c r="AS19" s="364"/>
      <c r="AT19" s="364"/>
      <c r="AU19" s="364"/>
      <c r="AV19" s="364"/>
      <c r="AW19" s="364"/>
      <c r="AX19" s="365"/>
      <c r="AY19" s="366">
        <f>SUM(AY20:AY63)/2</f>
        <v>0</v>
      </c>
      <c r="BA19" s="366" t="e">
        <f>SUM(BA20:BA63)/2</f>
        <v>#VALUE!</v>
      </c>
      <c r="BB19" s="367" t="e">
        <f>IF(BA19="","", IF($O$8="","",BA19/$O$8))</f>
        <v>#VALUE!</v>
      </c>
      <c r="BC19" s="368" t="e">
        <f>IF(OR(BA19="",BA19=0),"",BA19/$BA$221)</f>
        <v>#VALUE!</v>
      </c>
      <c r="BE19" s="366" t="e">
        <f>SUM(BE20:BE63)/2</f>
        <v>#VALUE!</v>
      </c>
      <c r="BF19" s="786" t="e">
        <f t="shared" ref="BF19:BF82" si="7">BE19/N19</f>
        <v>#VALUE!</v>
      </c>
      <c r="BG19" s="373"/>
      <c r="BJ19" s="371">
        <f>SUM(BJ20:BJ63)/2</f>
        <v>0</v>
      </c>
      <c r="BK19" s="371">
        <f t="shared" ref="BK19:BS19" si="8">SUM(BK20:BK63)/2</f>
        <v>0</v>
      </c>
      <c r="BL19" s="371">
        <f t="shared" si="8"/>
        <v>0</v>
      </c>
      <c r="BM19" s="371">
        <f t="shared" si="8"/>
        <v>0</v>
      </c>
      <c r="BN19" s="371">
        <f t="shared" si="8"/>
        <v>0</v>
      </c>
      <c r="BO19" s="371">
        <f t="shared" si="8"/>
        <v>0</v>
      </c>
      <c r="BP19" s="371">
        <f t="shared" si="8"/>
        <v>0</v>
      </c>
      <c r="BQ19" s="371">
        <f t="shared" si="8"/>
        <v>0</v>
      </c>
      <c r="BR19" s="371">
        <f t="shared" si="8"/>
        <v>0</v>
      </c>
      <c r="BS19" s="371">
        <f t="shared" si="8"/>
        <v>0</v>
      </c>
      <c r="BT19" s="372" t="e">
        <f t="shared" ref="BT19:BT82" si="9">IF(BA19="","",BA19-SUM(BJ19:BS19))</f>
        <v>#VALUE!</v>
      </c>
    </row>
    <row r="20" spans="1:72" ht="29.5" customHeight="1" outlineLevel="1" x14ac:dyDescent="0.3">
      <c r="A20" s="111"/>
      <c r="B20" s="374"/>
      <c r="C20" s="375" t="s">
        <v>58</v>
      </c>
      <c r="D20" s="376"/>
      <c r="E20" s="377" t="s">
        <v>59</v>
      </c>
      <c r="F20" s="378"/>
      <c r="G20" s="378"/>
      <c r="H20" s="378"/>
      <c r="I20" s="378"/>
      <c r="J20" s="378"/>
      <c r="K20" s="378"/>
      <c r="L20" s="378"/>
      <c r="M20" s="379"/>
      <c r="N20" s="25">
        <f>SUM(N21:N30)</f>
        <v>0</v>
      </c>
      <c r="O20" s="380" t="str">
        <f>IF(N20="","", IF($O$8="","",N20/$O$8))</f>
        <v/>
      </c>
      <c r="P20" s="199" t="str">
        <f>IF(OR(N20="",N20=0),"",N20/$N$221)</f>
        <v/>
      </c>
      <c r="Q20" s="369" t="str">
        <f t="shared" si="3"/>
        <v>A</v>
      </c>
      <c r="S20" s="384"/>
      <c r="T20" s="384"/>
      <c r="U20" s="381"/>
      <c r="W20" s="382">
        <f>SUM(W21:W30)</f>
        <v>0</v>
      </c>
      <c r="X20" s="382">
        <f>SUM(X21:X30)</f>
        <v>0</v>
      </c>
      <c r="Y20" s="382">
        <f t="shared" ref="Y20:AF20" si="10">SUM(Y21:Y30)</f>
        <v>0</v>
      </c>
      <c r="Z20" s="382">
        <f t="shared" si="10"/>
        <v>0</v>
      </c>
      <c r="AA20" s="382">
        <f t="shared" si="10"/>
        <v>0</v>
      </c>
      <c r="AB20" s="382">
        <f t="shared" si="10"/>
        <v>0</v>
      </c>
      <c r="AC20" s="382">
        <f t="shared" si="10"/>
        <v>0</v>
      </c>
      <c r="AD20" s="382">
        <f t="shared" si="10"/>
        <v>0</v>
      </c>
      <c r="AE20" s="382">
        <f t="shared" si="10"/>
        <v>0</v>
      </c>
      <c r="AF20" s="382">
        <f t="shared" si="10"/>
        <v>0</v>
      </c>
      <c r="AG20" s="342">
        <f t="shared" si="5"/>
        <v>0</v>
      </c>
      <c r="AI20" s="383"/>
      <c r="AM20" s="25">
        <f>SUM(AM21:AM30)</f>
        <v>0</v>
      </c>
      <c r="AN20" s="25">
        <f t="shared" si="6"/>
        <v>0</v>
      </c>
      <c r="AQ20" s="734"/>
      <c r="AR20" s="378"/>
      <c r="AS20" s="378"/>
      <c r="AT20" s="378"/>
      <c r="AU20" s="378"/>
      <c r="AV20" s="378"/>
      <c r="AW20" s="378"/>
      <c r="AX20" s="379"/>
      <c r="AY20" s="25">
        <f>SUM(AY21:AY30)</f>
        <v>0</v>
      </c>
      <c r="BA20" s="25" t="e">
        <f>SUM(BA21:BA30)</f>
        <v>#VALUE!</v>
      </c>
      <c r="BB20" s="380" t="e">
        <f>IF(BA20="","", IF($O$8="","",BA20/$O$8))</f>
        <v>#VALUE!</v>
      </c>
      <c r="BC20" s="199" t="e">
        <f>IF(OR(BA20="",BA20=0),"",BA20/$BA$221)</f>
        <v>#VALUE!</v>
      </c>
      <c r="BE20" s="25" t="e">
        <f>SUM(BE21:BE30)</f>
        <v>#VALUE!</v>
      </c>
      <c r="BF20" s="787" t="e">
        <f t="shared" si="7"/>
        <v>#VALUE!</v>
      </c>
      <c r="BG20" s="383"/>
      <c r="BJ20" s="382">
        <f>SUM(BJ21:BJ30)</f>
        <v>0</v>
      </c>
      <c r="BK20" s="382">
        <f>SUM(BK21:BK30)</f>
        <v>0</v>
      </c>
      <c r="BL20" s="382">
        <f t="shared" ref="BL20:BS20" si="11">SUM(BL21:BL30)</f>
        <v>0</v>
      </c>
      <c r="BM20" s="382">
        <f t="shared" si="11"/>
        <v>0</v>
      </c>
      <c r="BN20" s="382">
        <f t="shared" si="11"/>
        <v>0</v>
      </c>
      <c r="BO20" s="382">
        <f t="shared" si="11"/>
        <v>0</v>
      </c>
      <c r="BP20" s="382">
        <f t="shared" si="11"/>
        <v>0</v>
      </c>
      <c r="BQ20" s="382">
        <f t="shared" si="11"/>
        <v>0</v>
      </c>
      <c r="BR20" s="382">
        <f t="shared" si="11"/>
        <v>0</v>
      </c>
      <c r="BS20" s="382">
        <f t="shared" si="11"/>
        <v>0</v>
      </c>
      <c r="BT20" s="342" t="e">
        <f t="shared" si="9"/>
        <v>#VALUE!</v>
      </c>
    </row>
    <row r="21" spans="1:72" s="356" customFormat="1" outlineLevel="2" x14ac:dyDescent="0.3">
      <c r="A21" s="385" t="str">
        <f>CONCATENATE($C21,"-",$E21)</f>
        <v>A1-01-x</v>
      </c>
      <c r="B21" s="386">
        <f>IF(E21="","",SUBTOTAL(3,$E$21:E21))</f>
        <v>1</v>
      </c>
      <c r="C21" s="245" t="str">
        <f t="shared" ref="C21:C23" si="12">IF(E21="","",IF(B21&lt;10,CONCATENATE($C$20,"-0",B21),CONCATENATE($C$20,"-",B21)))</f>
        <v>A1-01</v>
      </c>
      <c r="D21" s="88"/>
      <c r="E21" s="21" t="s">
        <v>60</v>
      </c>
      <c r="F21" s="749"/>
      <c r="G21" s="750"/>
      <c r="H21" s="773"/>
      <c r="I21" s="773"/>
      <c r="J21" s="763"/>
      <c r="K21" s="751"/>
      <c r="L21" s="747">
        <f>IF(E21="","",(G21*I21*J21))</f>
        <v>0</v>
      </c>
      <c r="M21" s="748">
        <v>1</v>
      </c>
      <c r="N21" s="30">
        <f>IF(L21="","",IF(L21=0,0,(L21/M21)))</f>
        <v>0</v>
      </c>
      <c r="O21" s="41" t="str">
        <f>IF(N21="","", IF($O$8="","",N21/$O$8))</f>
        <v/>
      </c>
      <c r="P21" s="387"/>
      <c r="Q21" s="369" t="str">
        <f t="shared" si="3"/>
        <v>A</v>
      </c>
      <c r="R21" s="388"/>
      <c r="S21" s="191" t="str">
        <f t="shared" ref="S21:S30" si="13">IF(C21="","",CONCATENATE(C21,"|",E21))</f>
        <v>A1-01|x</v>
      </c>
      <c r="T21" s="191"/>
      <c r="U21" s="389"/>
      <c r="V21" s="388"/>
      <c r="W21" s="83" t="str">
        <f t="shared" ref="W21:AF30" si="14">IF($D21="","",IF($D21=W$16,$N21,""))</f>
        <v/>
      </c>
      <c r="X21" s="83" t="str">
        <f t="shared" si="14"/>
        <v/>
      </c>
      <c r="Y21" s="83" t="str">
        <f t="shared" si="14"/>
        <v/>
      </c>
      <c r="Z21" s="83" t="str">
        <f t="shared" si="14"/>
        <v/>
      </c>
      <c r="AA21" s="83" t="str">
        <f t="shared" si="14"/>
        <v/>
      </c>
      <c r="AB21" s="83" t="str">
        <f t="shared" si="14"/>
        <v/>
      </c>
      <c r="AC21" s="83" t="str">
        <f t="shared" si="14"/>
        <v/>
      </c>
      <c r="AD21" s="83" t="str">
        <f t="shared" si="14"/>
        <v/>
      </c>
      <c r="AE21" s="83" t="str">
        <f t="shared" si="14"/>
        <v/>
      </c>
      <c r="AF21" s="83" t="str">
        <f t="shared" si="14"/>
        <v/>
      </c>
      <c r="AG21" s="390">
        <f t="shared" si="5"/>
        <v>0</v>
      </c>
      <c r="AH21" s="341"/>
      <c r="AI21" s="391"/>
      <c r="AM21" s="30">
        <f>REPORT!H38</f>
        <v>0</v>
      </c>
      <c r="AN21" s="30">
        <f t="shared" si="6"/>
        <v>0</v>
      </c>
      <c r="AQ21" s="735">
        <f t="shared" ref="AQ21" si="15">F21</f>
        <v>0</v>
      </c>
      <c r="AR21" s="206">
        <v>0</v>
      </c>
      <c r="AS21" s="776">
        <f t="shared" ref="AS21" si="16">H21</f>
        <v>0</v>
      </c>
      <c r="AT21" s="777">
        <f t="shared" ref="AT21:AT30" si="17">I21</f>
        <v>0</v>
      </c>
      <c r="AU21" s="778">
        <v>0</v>
      </c>
      <c r="AV21" s="33">
        <f t="shared" ref="AV21" si="18">K21</f>
        <v>0</v>
      </c>
      <c r="AW21" s="42">
        <f t="shared" ref="AW21:AW30" si="19">IF(E21="","",ROUND(AR21*AT21*AU21,2))</f>
        <v>0</v>
      </c>
      <c r="AX21" s="29">
        <f t="shared" ref="AX21:AX30" si="20">M21</f>
        <v>1</v>
      </c>
      <c r="AY21" s="30">
        <f>IF(AW21="","",IF(AW21=0,0,ROUND(AW21/AX21,0)))</f>
        <v>0</v>
      </c>
      <c r="BA21" s="30">
        <f>AM21+AY21</f>
        <v>0</v>
      </c>
      <c r="BB21" s="41" t="str">
        <f>IF(BA21="","", IF($O$8="","",BA21/$O$8))</f>
        <v/>
      </c>
      <c r="BC21" s="387"/>
      <c r="BE21" s="30">
        <f t="shared" ref="BE21:BE30" si="21">BA21-N21</f>
        <v>0</v>
      </c>
      <c r="BF21" s="788" t="e">
        <f t="shared" si="7"/>
        <v>#DIV/0!</v>
      </c>
      <c r="BG21" s="391"/>
      <c r="BJ21" s="83" t="str">
        <f t="shared" ref="BJ21:BS30" si="22">IF($D21="","",IF($D21=BJ$16,$BA21,""))</f>
        <v/>
      </c>
      <c r="BK21" s="83" t="str">
        <f t="shared" si="22"/>
        <v/>
      </c>
      <c r="BL21" s="83" t="str">
        <f t="shared" si="22"/>
        <v/>
      </c>
      <c r="BM21" s="83" t="str">
        <f t="shared" si="22"/>
        <v/>
      </c>
      <c r="BN21" s="83" t="str">
        <f t="shared" si="22"/>
        <v/>
      </c>
      <c r="BO21" s="83" t="str">
        <f t="shared" si="22"/>
        <v/>
      </c>
      <c r="BP21" s="83" t="str">
        <f t="shared" si="22"/>
        <v/>
      </c>
      <c r="BQ21" s="83" t="str">
        <f t="shared" si="22"/>
        <v/>
      </c>
      <c r="BR21" s="83" t="str">
        <f t="shared" si="22"/>
        <v/>
      </c>
      <c r="BS21" s="83" t="str">
        <f t="shared" si="22"/>
        <v/>
      </c>
      <c r="BT21" s="390">
        <f t="shared" si="9"/>
        <v>0</v>
      </c>
    </row>
    <row r="22" spans="1:72" s="356" customFormat="1" outlineLevel="2" x14ac:dyDescent="0.3">
      <c r="A22" s="385" t="str">
        <f t="shared" ref="A22:A85" si="23">CONCATENATE($C22,"-",$E22)</f>
        <v>A1-02-x</v>
      </c>
      <c r="B22" s="386">
        <f>IF(E22="","",SUBTOTAL(3,$E$21:E22))</f>
        <v>2</v>
      </c>
      <c r="C22" s="246" t="str">
        <f t="shared" si="12"/>
        <v>A1-02</v>
      </c>
      <c r="D22" s="88"/>
      <c r="E22" s="21" t="s">
        <v>60</v>
      </c>
      <c r="F22" s="749"/>
      <c r="G22" s="750"/>
      <c r="H22" s="773"/>
      <c r="I22" s="773"/>
      <c r="J22" s="763"/>
      <c r="K22" s="751"/>
      <c r="L22" s="30">
        <f t="shared" ref="L22:L30" si="24">IF(E22="","",(G22*I22*J22))</f>
        <v>0</v>
      </c>
      <c r="M22" s="752">
        <v>1</v>
      </c>
      <c r="N22" s="30">
        <f>IF(L22="","",IF(L22=0,0,(L22/M22)))</f>
        <v>0</v>
      </c>
      <c r="O22" s="41" t="str">
        <f t="shared" ref="O22:O83" si="25">IF(N22="","", IF($O$8="","",N22/$O$8))</f>
        <v/>
      </c>
      <c r="P22" s="392"/>
      <c r="Q22" s="369" t="str">
        <f t="shared" si="3"/>
        <v>A</v>
      </c>
      <c r="R22" s="388"/>
      <c r="S22" s="191" t="str">
        <f t="shared" si="13"/>
        <v>A1-02|x</v>
      </c>
      <c r="T22" s="191"/>
      <c r="U22" s="389"/>
      <c r="V22" s="388"/>
      <c r="W22" s="83" t="str">
        <f t="shared" si="14"/>
        <v/>
      </c>
      <c r="X22" s="83" t="str">
        <f t="shared" si="14"/>
        <v/>
      </c>
      <c r="Y22" s="83" t="str">
        <f t="shared" si="14"/>
        <v/>
      </c>
      <c r="Z22" s="83" t="str">
        <f t="shared" si="14"/>
        <v/>
      </c>
      <c r="AA22" s="83" t="str">
        <f t="shared" si="14"/>
        <v/>
      </c>
      <c r="AB22" s="83" t="str">
        <f t="shared" si="14"/>
        <v/>
      </c>
      <c r="AC22" s="83" t="str">
        <f t="shared" si="14"/>
        <v/>
      </c>
      <c r="AD22" s="83" t="str">
        <f t="shared" si="14"/>
        <v/>
      </c>
      <c r="AE22" s="83" t="str">
        <f t="shared" si="14"/>
        <v/>
      </c>
      <c r="AF22" s="83" t="str">
        <f t="shared" si="14"/>
        <v/>
      </c>
      <c r="AG22" s="390">
        <f t="shared" si="5"/>
        <v>0</v>
      </c>
      <c r="AH22" s="341"/>
      <c r="AI22" s="391"/>
      <c r="AM22" s="30">
        <f>REPORT!H39</f>
        <v>0</v>
      </c>
      <c r="AN22" s="30">
        <f t="shared" si="6"/>
        <v>0</v>
      </c>
      <c r="AQ22" s="735">
        <f t="shared" ref="AQ22" si="26">F22</f>
        <v>0</v>
      </c>
      <c r="AR22" s="206">
        <f t="shared" ref="AR22" si="27">G22</f>
        <v>0</v>
      </c>
      <c r="AS22" s="776">
        <f t="shared" ref="AS22:AS23" si="28">H22</f>
        <v>0</v>
      </c>
      <c r="AT22" s="777">
        <f t="shared" si="17"/>
        <v>0</v>
      </c>
      <c r="AU22" s="778">
        <f t="shared" ref="AU22:AU30" si="29">J22</f>
        <v>0</v>
      </c>
      <c r="AV22" s="33">
        <f t="shared" ref="AV22" si="30">K22</f>
        <v>0</v>
      </c>
      <c r="AW22" s="43">
        <f t="shared" si="19"/>
        <v>0</v>
      </c>
      <c r="AX22" s="29">
        <f t="shared" si="20"/>
        <v>1</v>
      </c>
      <c r="AY22" s="30">
        <f>IF(AW22="","",IF(AW22=0,0,ROUND(AW22/AX22,0)))</f>
        <v>0</v>
      </c>
      <c r="BA22" s="30">
        <f t="shared" ref="BA22:BA30" si="31">AM22+AY22</f>
        <v>0</v>
      </c>
      <c r="BB22" s="41" t="str">
        <f t="shared" ref="BB22:BB30" si="32">IF(BA22="","", IF($O$8="","",BA22/$O$8))</f>
        <v/>
      </c>
      <c r="BC22" s="392"/>
      <c r="BE22" s="30">
        <f t="shared" si="21"/>
        <v>0</v>
      </c>
      <c r="BF22" s="788" t="e">
        <f t="shared" si="7"/>
        <v>#DIV/0!</v>
      </c>
      <c r="BG22" s="391"/>
      <c r="BJ22" s="83" t="str">
        <f t="shared" si="22"/>
        <v/>
      </c>
      <c r="BK22" s="83" t="str">
        <f t="shared" si="22"/>
        <v/>
      </c>
      <c r="BL22" s="83" t="str">
        <f t="shared" si="22"/>
        <v/>
      </c>
      <c r="BM22" s="83" t="str">
        <f t="shared" si="22"/>
        <v/>
      </c>
      <c r="BN22" s="83" t="str">
        <f t="shared" si="22"/>
        <v/>
      </c>
      <c r="BO22" s="83" t="str">
        <f t="shared" si="22"/>
        <v/>
      </c>
      <c r="BP22" s="83" t="str">
        <f t="shared" si="22"/>
        <v/>
      </c>
      <c r="BQ22" s="83" t="str">
        <f t="shared" si="22"/>
        <v/>
      </c>
      <c r="BR22" s="83" t="str">
        <f t="shared" si="22"/>
        <v/>
      </c>
      <c r="BS22" s="83" t="str">
        <f t="shared" si="22"/>
        <v/>
      </c>
      <c r="BT22" s="390">
        <f t="shared" si="9"/>
        <v>0</v>
      </c>
    </row>
    <row r="23" spans="1:72" s="356" customFormat="1" outlineLevel="2" x14ac:dyDescent="0.3">
      <c r="A23" s="385" t="str">
        <f t="shared" si="23"/>
        <v>-</v>
      </c>
      <c r="B23" s="386" t="str">
        <f>IF(E23="","",SUBTOTAL(3,$E$21:E23))</f>
        <v/>
      </c>
      <c r="C23" s="246" t="str">
        <f t="shared" si="12"/>
        <v/>
      </c>
      <c r="D23" s="88"/>
      <c r="E23" s="21"/>
      <c r="F23" s="749"/>
      <c r="G23" s="750"/>
      <c r="H23" s="773"/>
      <c r="I23" s="773"/>
      <c r="J23" s="763"/>
      <c r="K23" s="751"/>
      <c r="L23" s="30" t="str">
        <f t="shared" si="24"/>
        <v/>
      </c>
      <c r="M23" s="752">
        <v>1</v>
      </c>
      <c r="N23" s="30" t="str">
        <f>IF(L23="","",IF(L23=0,0,(L23/M23)))</f>
        <v/>
      </c>
      <c r="O23" s="41" t="str">
        <f t="shared" si="25"/>
        <v/>
      </c>
      <c r="P23" s="392"/>
      <c r="Q23" s="369" t="str">
        <f t="shared" si="3"/>
        <v/>
      </c>
      <c r="R23" s="388"/>
      <c r="S23" s="191" t="str">
        <f t="shared" si="13"/>
        <v/>
      </c>
      <c r="T23" s="191"/>
      <c r="U23" s="389"/>
      <c r="V23" s="388"/>
      <c r="W23" s="83" t="str">
        <f t="shared" si="14"/>
        <v/>
      </c>
      <c r="X23" s="83" t="str">
        <f t="shared" si="14"/>
        <v/>
      </c>
      <c r="Y23" s="83" t="str">
        <f t="shared" si="14"/>
        <v/>
      </c>
      <c r="Z23" s="83" t="str">
        <f t="shared" si="14"/>
        <v/>
      </c>
      <c r="AA23" s="83" t="str">
        <f t="shared" si="14"/>
        <v/>
      </c>
      <c r="AB23" s="83" t="str">
        <f t="shared" si="14"/>
        <v/>
      </c>
      <c r="AC23" s="83" t="str">
        <f t="shared" si="14"/>
        <v/>
      </c>
      <c r="AD23" s="83" t="str">
        <f t="shared" si="14"/>
        <v/>
      </c>
      <c r="AE23" s="83" t="str">
        <f t="shared" si="14"/>
        <v/>
      </c>
      <c r="AF23" s="83" t="str">
        <f t="shared" si="14"/>
        <v/>
      </c>
      <c r="AG23" s="390" t="str">
        <f t="shared" si="5"/>
        <v/>
      </c>
      <c r="AH23" s="341"/>
      <c r="AI23" s="391"/>
      <c r="AM23" s="30">
        <f>REPORT!H40</f>
        <v>0</v>
      </c>
      <c r="AN23" s="30" t="e">
        <f t="shared" si="6"/>
        <v>#VALUE!</v>
      </c>
      <c r="AQ23" s="735">
        <f t="shared" ref="AQ23" si="33">F23</f>
        <v>0</v>
      </c>
      <c r="AR23" s="206">
        <f t="shared" ref="AR23" si="34">G23</f>
        <v>0</v>
      </c>
      <c r="AS23" s="776">
        <f t="shared" si="28"/>
        <v>0</v>
      </c>
      <c r="AT23" s="777">
        <f t="shared" si="17"/>
        <v>0</v>
      </c>
      <c r="AU23" s="778">
        <f t="shared" si="29"/>
        <v>0</v>
      </c>
      <c r="AV23" s="33">
        <f t="shared" ref="AV23" si="35">K23</f>
        <v>0</v>
      </c>
      <c r="AW23" s="43" t="str">
        <f t="shared" si="19"/>
        <v/>
      </c>
      <c r="AX23" s="29">
        <f t="shared" si="20"/>
        <v>1</v>
      </c>
      <c r="AY23" s="30" t="str">
        <f t="shared" ref="AY23:AY30" si="36">IF(AW23="","",IF(AW23=0,0,ROUND(AW23/AX23,0)))</f>
        <v/>
      </c>
      <c r="BA23" s="30" t="e">
        <f t="shared" si="31"/>
        <v>#VALUE!</v>
      </c>
      <c r="BB23" s="41" t="e">
        <f t="shared" si="32"/>
        <v>#VALUE!</v>
      </c>
      <c r="BC23" s="392"/>
      <c r="BE23" s="30" t="e">
        <f t="shared" si="21"/>
        <v>#VALUE!</v>
      </c>
      <c r="BF23" s="788" t="e">
        <f t="shared" si="7"/>
        <v>#VALUE!</v>
      </c>
      <c r="BG23" s="391"/>
      <c r="BJ23" s="83" t="str">
        <f t="shared" si="22"/>
        <v/>
      </c>
      <c r="BK23" s="83" t="str">
        <f t="shared" si="22"/>
        <v/>
      </c>
      <c r="BL23" s="83" t="str">
        <f t="shared" si="22"/>
        <v/>
      </c>
      <c r="BM23" s="83" t="str">
        <f t="shared" si="22"/>
        <v/>
      </c>
      <c r="BN23" s="83" t="str">
        <f t="shared" si="22"/>
        <v/>
      </c>
      <c r="BO23" s="83" t="str">
        <f t="shared" si="22"/>
        <v/>
      </c>
      <c r="BP23" s="83" t="str">
        <f t="shared" si="22"/>
        <v/>
      </c>
      <c r="BQ23" s="83" t="str">
        <f t="shared" si="22"/>
        <v/>
      </c>
      <c r="BR23" s="83" t="str">
        <f t="shared" si="22"/>
        <v/>
      </c>
      <c r="BS23" s="83" t="str">
        <f t="shared" si="22"/>
        <v/>
      </c>
      <c r="BT23" s="390" t="e">
        <f t="shared" si="9"/>
        <v>#VALUE!</v>
      </c>
    </row>
    <row r="24" spans="1:72" s="356" customFormat="1" outlineLevel="2" x14ac:dyDescent="0.3">
      <c r="A24" s="385" t="str">
        <f t="shared" si="23"/>
        <v>A1-03-x</v>
      </c>
      <c r="B24" s="386">
        <f>IF(E24="","",SUBTOTAL(3,$E$21:E24))</f>
        <v>3</v>
      </c>
      <c r="C24" s="246" t="str">
        <f t="shared" ref="C24:C30" si="37">IF(E24="","",IF(B24&lt;10,CONCATENATE($C$20,"-0",B24),CONCATENATE($C$20,"-",B24)))</f>
        <v>A1-03</v>
      </c>
      <c r="D24" s="88"/>
      <c r="E24" s="21" t="s">
        <v>60</v>
      </c>
      <c r="F24" s="749"/>
      <c r="G24" s="750"/>
      <c r="H24" s="773"/>
      <c r="I24" s="773"/>
      <c r="J24" s="763"/>
      <c r="K24" s="751"/>
      <c r="L24" s="30">
        <f t="shared" si="24"/>
        <v>0</v>
      </c>
      <c r="M24" s="752">
        <v>1</v>
      </c>
      <c r="N24" s="30">
        <f>IF(L24="","",IF(L24=0,0,(L24/M24)))</f>
        <v>0</v>
      </c>
      <c r="O24" s="41" t="str">
        <f t="shared" si="25"/>
        <v/>
      </c>
      <c r="P24" s="392"/>
      <c r="Q24" s="369" t="str">
        <f t="shared" si="3"/>
        <v>A</v>
      </c>
      <c r="R24" s="388"/>
      <c r="S24" s="191" t="str">
        <f t="shared" si="13"/>
        <v>A1-03|x</v>
      </c>
      <c r="T24" s="191"/>
      <c r="U24" s="389"/>
      <c r="V24" s="388"/>
      <c r="W24" s="83" t="str">
        <f t="shared" si="14"/>
        <v/>
      </c>
      <c r="X24" s="83" t="str">
        <f t="shared" si="14"/>
        <v/>
      </c>
      <c r="Y24" s="83" t="str">
        <f t="shared" si="14"/>
        <v/>
      </c>
      <c r="Z24" s="83" t="str">
        <f t="shared" si="14"/>
        <v/>
      </c>
      <c r="AA24" s="83" t="str">
        <f t="shared" si="14"/>
        <v/>
      </c>
      <c r="AB24" s="83" t="str">
        <f t="shared" si="14"/>
        <v/>
      </c>
      <c r="AC24" s="83" t="str">
        <f t="shared" si="14"/>
        <v/>
      </c>
      <c r="AD24" s="83" t="str">
        <f t="shared" si="14"/>
        <v/>
      </c>
      <c r="AE24" s="83" t="str">
        <f t="shared" si="14"/>
        <v/>
      </c>
      <c r="AF24" s="83" t="str">
        <f t="shared" si="14"/>
        <v/>
      </c>
      <c r="AG24" s="390">
        <f t="shared" si="5"/>
        <v>0</v>
      </c>
      <c r="AH24" s="341"/>
      <c r="AI24" s="391"/>
      <c r="AM24" s="30">
        <f>REPORT!H41</f>
        <v>0</v>
      </c>
      <c r="AN24" s="30">
        <f t="shared" si="6"/>
        <v>0</v>
      </c>
      <c r="AQ24" s="735">
        <f t="shared" ref="AQ24" si="38">F24</f>
        <v>0</v>
      </c>
      <c r="AR24" s="206">
        <f t="shared" ref="AR24" si="39">G24</f>
        <v>0</v>
      </c>
      <c r="AS24" s="776">
        <f t="shared" ref="AS24" si="40">H24</f>
        <v>0</v>
      </c>
      <c r="AT24" s="777">
        <f t="shared" si="17"/>
        <v>0</v>
      </c>
      <c r="AU24" s="778">
        <f t="shared" si="29"/>
        <v>0</v>
      </c>
      <c r="AV24" s="33">
        <f t="shared" ref="AV24" si="41">K24</f>
        <v>0</v>
      </c>
      <c r="AW24" s="43">
        <f t="shared" si="19"/>
        <v>0</v>
      </c>
      <c r="AX24" s="29">
        <f t="shared" si="20"/>
        <v>1</v>
      </c>
      <c r="AY24" s="30">
        <f t="shared" si="36"/>
        <v>0</v>
      </c>
      <c r="BA24" s="30">
        <f t="shared" si="31"/>
        <v>0</v>
      </c>
      <c r="BB24" s="41" t="str">
        <f t="shared" si="32"/>
        <v/>
      </c>
      <c r="BC24" s="392"/>
      <c r="BE24" s="30">
        <f t="shared" si="21"/>
        <v>0</v>
      </c>
      <c r="BF24" s="788" t="e">
        <f t="shared" si="7"/>
        <v>#DIV/0!</v>
      </c>
      <c r="BG24" s="391"/>
      <c r="BJ24" s="83" t="str">
        <f t="shared" si="22"/>
        <v/>
      </c>
      <c r="BK24" s="83" t="str">
        <f t="shared" si="22"/>
        <v/>
      </c>
      <c r="BL24" s="83" t="str">
        <f t="shared" si="22"/>
        <v/>
      </c>
      <c r="BM24" s="83" t="str">
        <f t="shared" si="22"/>
        <v/>
      </c>
      <c r="BN24" s="83" t="str">
        <f t="shared" si="22"/>
        <v/>
      </c>
      <c r="BO24" s="83" t="str">
        <f t="shared" si="22"/>
        <v/>
      </c>
      <c r="BP24" s="83" t="str">
        <f t="shared" si="22"/>
        <v/>
      </c>
      <c r="BQ24" s="83" t="str">
        <f t="shared" si="22"/>
        <v/>
      </c>
      <c r="BR24" s="83" t="str">
        <f t="shared" si="22"/>
        <v/>
      </c>
      <c r="BS24" s="83" t="str">
        <f t="shared" si="22"/>
        <v/>
      </c>
      <c r="BT24" s="390">
        <f t="shared" si="9"/>
        <v>0</v>
      </c>
    </row>
    <row r="25" spans="1:72" s="356" customFormat="1" outlineLevel="2" x14ac:dyDescent="0.3">
      <c r="A25" s="385" t="str">
        <f t="shared" si="23"/>
        <v>A1-04-x</v>
      </c>
      <c r="B25" s="386">
        <f>IF(E25="","",SUBTOTAL(3,$E$21:E25))</f>
        <v>4</v>
      </c>
      <c r="C25" s="246" t="str">
        <f t="shared" si="37"/>
        <v>A1-04</v>
      </c>
      <c r="D25" s="88"/>
      <c r="E25" s="21" t="s">
        <v>60</v>
      </c>
      <c r="F25" s="749"/>
      <c r="G25" s="750"/>
      <c r="H25" s="773"/>
      <c r="I25" s="773"/>
      <c r="J25" s="763"/>
      <c r="K25" s="751"/>
      <c r="L25" s="30">
        <f t="shared" si="24"/>
        <v>0</v>
      </c>
      <c r="M25" s="752">
        <v>1</v>
      </c>
      <c r="N25" s="30">
        <f>IF(L25="","",IF(L25=0,0,(L25/M25)))</f>
        <v>0</v>
      </c>
      <c r="O25" s="41" t="str">
        <f t="shared" si="25"/>
        <v/>
      </c>
      <c r="P25" s="392"/>
      <c r="Q25" s="369" t="str">
        <f t="shared" si="3"/>
        <v>A</v>
      </c>
      <c r="R25" s="388"/>
      <c r="S25" s="191" t="str">
        <f t="shared" si="13"/>
        <v>A1-04|x</v>
      </c>
      <c r="T25" s="191"/>
      <c r="U25" s="393"/>
      <c r="V25" s="388"/>
      <c r="W25" s="83" t="str">
        <f t="shared" si="14"/>
        <v/>
      </c>
      <c r="X25" s="83" t="str">
        <f t="shared" si="14"/>
        <v/>
      </c>
      <c r="Y25" s="83" t="str">
        <f t="shared" si="14"/>
        <v/>
      </c>
      <c r="Z25" s="83" t="str">
        <f t="shared" si="14"/>
        <v/>
      </c>
      <c r="AA25" s="83" t="str">
        <f t="shared" si="14"/>
        <v/>
      </c>
      <c r="AB25" s="83" t="str">
        <f t="shared" si="14"/>
        <v/>
      </c>
      <c r="AC25" s="83" t="str">
        <f t="shared" si="14"/>
        <v/>
      </c>
      <c r="AD25" s="83" t="str">
        <f t="shared" si="14"/>
        <v/>
      </c>
      <c r="AE25" s="83" t="str">
        <f t="shared" si="14"/>
        <v/>
      </c>
      <c r="AF25" s="83" t="str">
        <f t="shared" si="14"/>
        <v/>
      </c>
      <c r="AG25" s="390">
        <f t="shared" si="5"/>
        <v>0</v>
      </c>
      <c r="AH25" s="341"/>
      <c r="AI25" s="391"/>
      <c r="AM25" s="30">
        <f>REPORT!H42</f>
        <v>0</v>
      </c>
      <c r="AN25" s="30">
        <f>N25-AM25</f>
        <v>0</v>
      </c>
      <c r="AQ25" s="735">
        <f t="shared" ref="AQ25" si="42">F25</f>
        <v>0</v>
      </c>
      <c r="AR25" s="206">
        <f t="shared" ref="AR25" si="43">G25</f>
        <v>0</v>
      </c>
      <c r="AS25" s="776">
        <f t="shared" ref="AS25" si="44">H25</f>
        <v>0</v>
      </c>
      <c r="AT25" s="777">
        <f t="shared" si="17"/>
        <v>0</v>
      </c>
      <c r="AU25" s="778">
        <f t="shared" si="29"/>
        <v>0</v>
      </c>
      <c r="AV25" s="33">
        <f t="shared" ref="AV25" si="45">K25</f>
        <v>0</v>
      </c>
      <c r="AW25" s="43">
        <f t="shared" si="19"/>
        <v>0</v>
      </c>
      <c r="AX25" s="29">
        <f t="shared" si="20"/>
        <v>1</v>
      </c>
      <c r="AY25" s="30">
        <f t="shared" si="36"/>
        <v>0</v>
      </c>
      <c r="BA25" s="30">
        <f t="shared" si="31"/>
        <v>0</v>
      </c>
      <c r="BB25" s="41" t="str">
        <f t="shared" si="32"/>
        <v/>
      </c>
      <c r="BC25" s="392"/>
      <c r="BE25" s="30">
        <f t="shared" si="21"/>
        <v>0</v>
      </c>
      <c r="BF25" s="788" t="e">
        <f t="shared" si="7"/>
        <v>#DIV/0!</v>
      </c>
      <c r="BG25" s="391"/>
      <c r="BJ25" s="83" t="str">
        <f t="shared" si="22"/>
        <v/>
      </c>
      <c r="BK25" s="83" t="str">
        <f t="shared" si="22"/>
        <v/>
      </c>
      <c r="BL25" s="83" t="str">
        <f t="shared" si="22"/>
        <v/>
      </c>
      <c r="BM25" s="83" t="str">
        <f t="shared" si="22"/>
        <v/>
      </c>
      <c r="BN25" s="83" t="str">
        <f t="shared" si="22"/>
        <v/>
      </c>
      <c r="BO25" s="83" t="str">
        <f t="shared" si="22"/>
        <v/>
      </c>
      <c r="BP25" s="83" t="str">
        <f t="shared" si="22"/>
        <v/>
      </c>
      <c r="BQ25" s="83" t="str">
        <f t="shared" si="22"/>
        <v/>
      </c>
      <c r="BR25" s="83" t="str">
        <f t="shared" si="22"/>
        <v/>
      </c>
      <c r="BS25" s="83" t="str">
        <f t="shared" si="22"/>
        <v/>
      </c>
      <c r="BT25" s="390">
        <f t="shared" si="9"/>
        <v>0</v>
      </c>
    </row>
    <row r="26" spans="1:72" s="356" customFormat="1" outlineLevel="2" x14ac:dyDescent="0.3">
      <c r="A26" s="385" t="str">
        <f t="shared" si="23"/>
        <v>A1-05-x</v>
      </c>
      <c r="B26" s="386">
        <f>IF(E26="","",SUBTOTAL(3,$E$21:E26))</f>
        <v>5</v>
      </c>
      <c r="C26" s="246" t="str">
        <f t="shared" si="37"/>
        <v>A1-05</v>
      </c>
      <c r="D26" s="88"/>
      <c r="E26" s="21" t="s">
        <v>60</v>
      </c>
      <c r="F26" s="749"/>
      <c r="G26" s="750"/>
      <c r="H26" s="773"/>
      <c r="I26" s="773"/>
      <c r="J26" s="763"/>
      <c r="K26" s="751"/>
      <c r="L26" s="30">
        <f t="shared" si="24"/>
        <v>0</v>
      </c>
      <c r="M26" s="752">
        <v>1</v>
      </c>
      <c r="N26" s="30">
        <f t="shared" ref="N26:N30" si="46">IF(L26="","",IF(L26=0,0,(L26/M26)))</f>
        <v>0</v>
      </c>
      <c r="O26" s="41" t="str">
        <f t="shared" si="25"/>
        <v/>
      </c>
      <c r="P26" s="392"/>
      <c r="Q26" s="369" t="str">
        <f t="shared" si="3"/>
        <v>A</v>
      </c>
      <c r="R26" s="388"/>
      <c r="S26" s="191" t="str">
        <f t="shared" si="13"/>
        <v>A1-05|x</v>
      </c>
      <c r="T26" s="191"/>
      <c r="U26" s="393"/>
      <c r="V26" s="388"/>
      <c r="W26" s="83" t="str">
        <f t="shared" si="14"/>
        <v/>
      </c>
      <c r="X26" s="83" t="str">
        <f t="shared" si="14"/>
        <v/>
      </c>
      <c r="Y26" s="83" t="str">
        <f t="shared" si="14"/>
        <v/>
      </c>
      <c r="Z26" s="83" t="str">
        <f t="shared" si="14"/>
        <v/>
      </c>
      <c r="AA26" s="83" t="str">
        <f t="shared" si="14"/>
        <v/>
      </c>
      <c r="AB26" s="83" t="str">
        <f t="shared" si="14"/>
        <v/>
      </c>
      <c r="AC26" s="83" t="str">
        <f t="shared" si="14"/>
        <v/>
      </c>
      <c r="AD26" s="83" t="str">
        <f t="shared" si="14"/>
        <v/>
      </c>
      <c r="AE26" s="83" t="str">
        <f t="shared" si="14"/>
        <v/>
      </c>
      <c r="AF26" s="83" t="str">
        <f t="shared" si="14"/>
        <v/>
      </c>
      <c r="AG26" s="390">
        <f t="shared" si="5"/>
        <v>0</v>
      </c>
      <c r="AH26" s="341"/>
      <c r="AI26" s="391"/>
      <c r="AM26" s="30">
        <f>REPORT!H43</f>
        <v>0</v>
      </c>
      <c r="AN26" s="30">
        <f t="shared" si="6"/>
        <v>0</v>
      </c>
      <c r="AQ26" s="735">
        <f t="shared" ref="AQ26" si="47">F26</f>
        <v>0</v>
      </c>
      <c r="AR26" s="206">
        <f t="shared" ref="AR26" si="48">G26</f>
        <v>0</v>
      </c>
      <c r="AS26" s="776">
        <f t="shared" ref="AS26" si="49">H26</f>
        <v>0</v>
      </c>
      <c r="AT26" s="777">
        <f t="shared" si="17"/>
        <v>0</v>
      </c>
      <c r="AU26" s="778">
        <f t="shared" si="29"/>
        <v>0</v>
      </c>
      <c r="AV26" s="33">
        <f t="shared" ref="AV26" si="50">K26</f>
        <v>0</v>
      </c>
      <c r="AW26" s="43">
        <f t="shared" si="19"/>
        <v>0</v>
      </c>
      <c r="AX26" s="29">
        <f t="shared" si="20"/>
        <v>1</v>
      </c>
      <c r="AY26" s="30">
        <f t="shared" si="36"/>
        <v>0</v>
      </c>
      <c r="BA26" s="30">
        <f t="shared" si="31"/>
        <v>0</v>
      </c>
      <c r="BB26" s="41" t="str">
        <f t="shared" si="32"/>
        <v/>
      </c>
      <c r="BC26" s="392"/>
      <c r="BE26" s="30">
        <f t="shared" si="21"/>
        <v>0</v>
      </c>
      <c r="BF26" s="788" t="e">
        <f t="shared" si="7"/>
        <v>#DIV/0!</v>
      </c>
      <c r="BG26" s="391"/>
      <c r="BJ26" s="83" t="str">
        <f t="shared" si="22"/>
        <v/>
      </c>
      <c r="BK26" s="83" t="str">
        <f t="shared" si="22"/>
        <v/>
      </c>
      <c r="BL26" s="83" t="str">
        <f t="shared" si="22"/>
        <v/>
      </c>
      <c r="BM26" s="83" t="str">
        <f t="shared" si="22"/>
        <v/>
      </c>
      <c r="BN26" s="83" t="str">
        <f t="shared" si="22"/>
        <v/>
      </c>
      <c r="BO26" s="83" t="str">
        <f t="shared" si="22"/>
        <v/>
      </c>
      <c r="BP26" s="83" t="str">
        <f t="shared" si="22"/>
        <v/>
      </c>
      <c r="BQ26" s="83" t="str">
        <f t="shared" si="22"/>
        <v/>
      </c>
      <c r="BR26" s="83" t="str">
        <f t="shared" si="22"/>
        <v/>
      </c>
      <c r="BS26" s="83" t="str">
        <f t="shared" si="22"/>
        <v/>
      </c>
      <c r="BT26" s="390">
        <f t="shared" si="9"/>
        <v>0</v>
      </c>
    </row>
    <row r="27" spans="1:72" s="356" customFormat="1" outlineLevel="2" x14ac:dyDescent="0.3">
      <c r="A27" s="385" t="str">
        <f t="shared" si="23"/>
        <v>A1-06-x</v>
      </c>
      <c r="B27" s="386">
        <f>IF(E27="","",SUBTOTAL(3,$E$21:E27))</f>
        <v>6</v>
      </c>
      <c r="C27" s="246" t="str">
        <f t="shared" si="37"/>
        <v>A1-06</v>
      </c>
      <c r="D27" s="88"/>
      <c r="E27" s="21" t="s">
        <v>60</v>
      </c>
      <c r="F27" s="749"/>
      <c r="G27" s="750"/>
      <c r="H27" s="773"/>
      <c r="I27" s="773"/>
      <c r="J27" s="763"/>
      <c r="K27" s="751"/>
      <c r="L27" s="30">
        <f t="shared" si="24"/>
        <v>0</v>
      </c>
      <c r="M27" s="752">
        <v>1</v>
      </c>
      <c r="N27" s="30">
        <f t="shared" si="46"/>
        <v>0</v>
      </c>
      <c r="O27" s="41" t="str">
        <f t="shared" si="25"/>
        <v/>
      </c>
      <c r="P27" s="392"/>
      <c r="Q27" s="369" t="str">
        <f t="shared" si="3"/>
        <v>A</v>
      </c>
      <c r="R27" s="388"/>
      <c r="S27" s="191" t="str">
        <f t="shared" si="13"/>
        <v>A1-06|x</v>
      </c>
      <c r="T27" s="191"/>
      <c r="U27" s="393"/>
      <c r="V27" s="388"/>
      <c r="W27" s="83" t="str">
        <f t="shared" si="14"/>
        <v/>
      </c>
      <c r="X27" s="83" t="str">
        <f t="shared" si="14"/>
        <v/>
      </c>
      <c r="Y27" s="83" t="str">
        <f t="shared" si="14"/>
        <v/>
      </c>
      <c r="Z27" s="83" t="str">
        <f t="shared" si="14"/>
        <v/>
      </c>
      <c r="AA27" s="83" t="str">
        <f t="shared" si="14"/>
        <v/>
      </c>
      <c r="AB27" s="83" t="str">
        <f t="shared" si="14"/>
        <v/>
      </c>
      <c r="AC27" s="83" t="str">
        <f t="shared" si="14"/>
        <v/>
      </c>
      <c r="AD27" s="83" t="str">
        <f t="shared" si="14"/>
        <v/>
      </c>
      <c r="AE27" s="83" t="str">
        <f t="shared" si="14"/>
        <v/>
      </c>
      <c r="AF27" s="83" t="str">
        <f t="shared" si="14"/>
        <v/>
      </c>
      <c r="AG27" s="390">
        <f t="shared" si="5"/>
        <v>0</v>
      </c>
      <c r="AH27" s="341"/>
      <c r="AI27" s="391"/>
      <c r="AM27" s="30">
        <f>REPORT!H44</f>
        <v>0</v>
      </c>
      <c r="AN27" s="30">
        <f t="shared" si="6"/>
        <v>0</v>
      </c>
      <c r="AQ27" s="735">
        <f t="shared" ref="AQ27" si="51">F27</f>
        <v>0</v>
      </c>
      <c r="AR27" s="206">
        <f t="shared" ref="AR27" si="52">G27</f>
        <v>0</v>
      </c>
      <c r="AS27" s="776">
        <f t="shared" ref="AS27" si="53">H27</f>
        <v>0</v>
      </c>
      <c r="AT27" s="777">
        <f t="shared" si="17"/>
        <v>0</v>
      </c>
      <c r="AU27" s="778">
        <f t="shared" si="29"/>
        <v>0</v>
      </c>
      <c r="AV27" s="33">
        <f t="shared" ref="AV27" si="54">K27</f>
        <v>0</v>
      </c>
      <c r="AW27" s="43">
        <f t="shared" si="19"/>
        <v>0</v>
      </c>
      <c r="AX27" s="29">
        <f t="shared" si="20"/>
        <v>1</v>
      </c>
      <c r="AY27" s="30">
        <f t="shared" si="36"/>
        <v>0</v>
      </c>
      <c r="BA27" s="30">
        <f t="shared" si="31"/>
        <v>0</v>
      </c>
      <c r="BB27" s="41" t="str">
        <f t="shared" si="32"/>
        <v/>
      </c>
      <c r="BC27" s="392"/>
      <c r="BE27" s="30">
        <f t="shared" si="21"/>
        <v>0</v>
      </c>
      <c r="BF27" s="788" t="e">
        <f t="shared" si="7"/>
        <v>#DIV/0!</v>
      </c>
      <c r="BG27" s="391"/>
      <c r="BJ27" s="83" t="str">
        <f t="shared" si="22"/>
        <v/>
      </c>
      <c r="BK27" s="83" t="str">
        <f t="shared" si="22"/>
        <v/>
      </c>
      <c r="BL27" s="83" t="str">
        <f t="shared" si="22"/>
        <v/>
      </c>
      <c r="BM27" s="83" t="str">
        <f t="shared" si="22"/>
        <v/>
      </c>
      <c r="BN27" s="83" t="str">
        <f t="shared" si="22"/>
        <v/>
      </c>
      <c r="BO27" s="83" t="str">
        <f t="shared" si="22"/>
        <v/>
      </c>
      <c r="BP27" s="83" t="str">
        <f t="shared" si="22"/>
        <v/>
      </c>
      <c r="BQ27" s="83" t="str">
        <f t="shared" si="22"/>
        <v/>
      </c>
      <c r="BR27" s="83" t="str">
        <f t="shared" si="22"/>
        <v/>
      </c>
      <c r="BS27" s="83" t="str">
        <f t="shared" si="22"/>
        <v/>
      </c>
      <c r="BT27" s="390">
        <f t="shared" si="9"/>
        <v>0</v>
      </c>
    </row>
    <row r="28" spans="1:72" s="356" customFormat="1" outlineLevel="2" x14ac:dyDescent="0.3">
      <c r="A28" s="385" t="str">
        <f t="shared" si="23"/>
        <v>A1-07-x</v>
      </c>
      <c r="B28" s="386">
        <f>IF(E28="","",SUBTOTAL(3,$E$21:E28))</f>
        <v>7</v>
      </c>
      <c r="C28" s="246" t="str">
        <f t="shared" si="37"/>
        <v>A1-07</v>
      </c>
      <c r="D28" s="88"/>
      <c r="E28" s="21" t="s">
        <v>60</v>
      </c>
      <c r="F28" s="749"/>
      <c r="G28" s="750"/>
      <c r="H28" s="773"/>
      <c r="I28" s="773"/>
      <c r="J28" s="763"/>
      <c r="K28" s="751"/>
      <c r="L28" s="30">
        <f t="shared" si="24"/>
        <v>0</v>
      </c>
      <c r="M28" s="752">
        <v>1</v>
      </c>
      <c r="N28" s="30">
        <f t="shared" si="46"/>
        <v>0</v>
      </c>
      <c r="O28" s="41" t="str">
        <f t="shared" si="25"/>
        <v/>
      </c>
      <c r="P28" s="392"/>
      <c r="Q28" s="369" t="str">
        <f t="shared" si="3"/>
        <v>A</v>
      </c>
      <c r="R28" s="388"/>
      <c r="S28" s="191" t="str">
        <f t="shared" si="13"/>
        <v>A1-07|x</v>
      </c>
      <c r="T28" s="191"/>
      <c r="U28" s="393"/>
      <c r="V28" s="388"/>
      <c r="W28" s="83" t="str">
        <f t="shared" si="14"/>
        <v/>
      </c>
      <c r="X28" s="83" t="str">
        <f t="shared" si="14"/>
        <v/>
      </c>
      <c r="Y28" s="83" t="str">
        <f t="shared" si="14"/>
        <v/>
      </c>
      <c r="Z28" s="83" t="str">
        <f t="shared" si="14"/>
        <v/>
      </c>
      <c r="AA28" s="83" t="str">
        <f t="shared" si="14"/>
        <v/>
      </c>
      <c r="AB28" s="83" t="str">
        <f t="shared" si="14"/>
        <v/>
      </c>
      <c r="AC28" s="83" t="str">
        <f t="shared" si="14"/>
        <v/>
      </c>
      <c r="AD28" s="83" t="str">
        <f t="shared" si="14"/>
        <v/>
      </c>
      <c r="AE28" s="83" t="str">
        <f t="shared" si="14"/>
        <v/>
      </c>
      <c r="AF28" s="83" t="str">
        <f t="shared" si="14"/>
        <v/>
      </c>
      <c r="AG28" s="390">
        <f t="shared" si="5"/>
        <v>0</v>
      </c>
      <c r="AH28" s="341"/>
      <c r="AI28" s="391"/>
      <c r="AM28" s="30">
        <f>REPORT!H45</f>
        <v>0</v>
      </c>
      <c r="AN28" s="30">
        <f t="shared" si="6"/>
        <v>0</v>
      </c>
      <c r="AQ28" s="735">
        <f t="shared" ref="AQ28:AQ30" si="55">F28</f>
        <v>0</v>
      </c>
      <c r="AR28" s="206">
        <f t="shared" ref="AR28:AR30" si="56">G28</f>
        <v>0</v>
      </c>
      <c r="AS28" s="776">
        <f t="shared" ref="AS28:AS30" si="57">H28</f>
        <v>0</v>
      </c>
      <c r="AT28" s="777">
        <f t="shared" si="17"/>
        <v>0</v>
      </c>
      <c r="AU28" s="778">
        <f t="shared" si="29"/>
        <v>0</v>
      </c>
      <c r="AV28" s="33">
        <f t="shared" ref="AV28:AV30" si="58">K28</f>
        <v>0</v>
      </c>
      <c r="AW28" s="43">
        <f t="shared" si="19"/>
        <v>0</v>
      </c>
      <c r="AX28" s="29">
        <f t="shared" si="20"/>
        <v>1</v>
      </c>
      <c r="AY28" s="30">
        <f t="shared" si="36"/>
        <v>0</v>
      </c>
      <c r="BA28" s="30">
        <f t="shared" si="31"/>
        <v>0</v>
      </c>
      <c r="BB28" s="41" t="str">
        <f t="shared" si="32"/>
        <v/>
      </c>
      <c r="BC28" s="392"/>
      <c r="BE28" s="30">
        <f t="shared" si="21"/>
        <v>0</v>
      </c>
      <c r="BF28" s="788" t="e">
        <f t="shared" si="7"/>
        <v>#DIV/0!</v>
      </c>
      <c r="BG28" s="391"/>
      <c r="BJ28" s="83" t="str">
        <f t="shared" si="22"/>
        <v/>
      </c>
      <c r="BK28" s="83" t="str">
        <f t="shared" si="22"/>
        <v/>
      </c>
      <c r="BL28" s="83" t="str">
        <f t="shared" si="22"/>
        <v/>
      </c>
      <c r="BM28" s="83" t="str">
        <f t="shared" si="22"/>
        <v/>
      </c>
      <c r="BN28" s="83" t="str">
        <f t="shared" si="22"/>
        <v/>
      </c>
      <c r="BO28" s="83" t="str">
        <f t="shared" si="22"/>
        <v/>
      </c>
      <c r="BP28" s="83" t="str">
        <f t="shared" si="22"/>
        <v/>
      </c>
      <c r="BQ28" s="83" t="str">
        <f t="shared" si="22"/>
        <v/>
      </c>
      <c r="BR28" s="83" t="str">
        <f t="shared" si="22"/>
        <v/>
      </c>
      <c r="BS28" s="83" t="str">
        <f t="shared" si="22"/>
        <v/>
      </c>
      <c r="BT28" s="390">
        <f t="shared" si="9"/>
        <v>0</v>
      </c>
    </row>
    <row r="29" spans="1:72" s="356" customFormat="1" outlineLevel="2" x14ac:dyDescent="0.3">
      <c r="A29" s="385" t="str">
        <f t="shared" si="23"/>
        <v>A1-08-x</v>
      </c>
      <c r="B29" s="386">
        <f>IF(E29="","",SUBTOTAL(3,$E$21:E29))</f>
        <v>8</v>
      </c>
      <c r="C29" s="246" t="str">
        <f t="shared" si="37"/>
        <v>A1-08</v>
      </c>
      <c r="D29" s="88"/>
      <c r="E29" s="21" t="s">
        <v>60</v>
      </c>
      <c r="F29" s="749"/>
      <c r="G29" s="750"/>
      <c r="H29" s="773"/>
      <c r="I29" s="773"/>
      <c r="J29" s="763"/>
      <c r="K29" s="751"/>
      <c r="L29" s="30">
        <f t="shared" si="24"/>
        <v>0</v>
      </c>
      <c r="M29" s="752">
        <v>1</v>
      </c>
      <c r="N29" s="30">
        <f t="shared" si="46"/>
        <v>0</v>
      </c>
      <c r="O29" s="41" t="str">
        <f t="shared" si="25"/>
        <v/>
      </c>
      <c r="P29" s="392"/>
      <c r="Q29" s="369" t="str">
        <f t="shared" si="3"/>
        <v>A</v>
      </c>
      <c r="R29" s="388"/>
      <c r="S29" s="191" t="str">
        <f t="shared" si="13"/>
        <v>A1-08|x</v>
      </c>
      <c r="T29" s="191"/>
      <c r="U29" s="393"/>
      <c r="V29" s="388"/>
      <c r="W29" s="83" t="str">
        <f t="shared" si="14"/>
        <v/>
      </c>
      <c r="X29" s="83" t="str">
        <f t="shared" si="14"/>
        <v/>
      </c>
      <c r="Y29" s="83" t="str">
        <f t="shared" si="14"/>
        <v/>
      </c>
      <c r="Z29" s="83" t="str">
        <f t="shared" si="14"/>
        <v/>
      </c>
      <c r="AA29" s="83" t="str">
        <f t="shared" si="14"/>
        <v/>
      </c>
      <c r="AB29" s="83" t="str">
        <f t="shared" si="14"/>
        <v/>
      </c>
      <c r="AC29" s="83" t="str">
        <f t="shared" si="14"/>
        <v/>
      </c>
      <c r="AD29" s="83" t="str">
        <f t="shared" si="14"/>
        <v/>
      </c>
      <c r="AE29" s="83" t="str">
        <f t="shared" si="14"/>
        <v/>
      </c>
      <c r="AF29" s="83" t="str">
        <f t="shared" si="14"/>
        <v/>
      </c>
      <c r="AG29" s="390">
        <f t="shared" si="5"/>
        <v>0</v>
      </c>
      <c r="AH29" s="341"/>
      <c r="AI29" s="391"/>
      <c r="AM29" s="30">
        <f>REPORT!H46</f>
        <v>0</v>
      </c>
      <c r="AN29" s="30">
        <f t="shared" si="6"/>
        <v>0</v>
      </c>
      <c r="AQ29" s="735">
        <f t="shared" si="55"/>
        <v>0</v>
      </c>
      <c r="AR29" s="206">
        <f t="shared" si="56"/>
        <v>0</v>
      </c>
      <c r="AS29" s="776">
        <f t="shared" si="57"/>
        <v>0</v>
      </c>
      <c r="AT29" s="777">
        <f t="shared" si="17"/>
        <v>0</v>
      </c>
      <c r="AU29" s="778">
        <f t="shared" si="29"/>
        <v>0</v>
      </c>
      <c r="AV29" s="33">
        <f t="shared" si="58"/>
        <v>0</v>
      </c>
      <c r="AW29" s="43">
        <f t="shared" si="19"/>
        <v>0</v>
      </c>
      <c r="AX29" s="29">
        <f t="shared" si="20"/>
        <v>1</v>
      </c>
      <c r="AY29" s="30">
        <f t="shared" si="36"/>
        <v>0</v>
      </c>
      <c r="BA29" s="30">
        <f t="shared" si="31"/>
        <v>0</v>
      </c>
      <c r="BB29" s="41" t="str">
        <f t="shared" si="32"/>
        <v/>
      </c>
      <c r="BC29" s="392"/>
      <c r="BE29" s="30">
        <f t="shared" si="21"/>
        <v>0</v>
      </c>
      <c r="BF29" s="788" t="e">
        <f t="shared" si="7"/>
        <v>#DIV/0!</v>
      </c>
      <c r="BG29" s="391"/>
      <c r="BJ29" s="83" t="str">
        <f t="shared" si="22"/>
        <v/>
      </c>
      <c r="BK29" s="83" t="str">
        <f t="shared" si="22"/>
        <v/>
      </c>
      <c r="BL29" s="83" t="str">
        <f t="shared" si="22"/>
        <v/>
      </c>
      <c r="BM29" s="83" t="str">
        <f t="shared" si="22"/>
        <v/>
      </c>
      <c r="BN29" s="83" t="str">
        <f t="shared" si="22"/>
        <v/>
      </c>
      <c r="BO29" s="83" t="str">
        <f t="shared" si="22"/>
        <v/>
      </c>
      <c r="BP29" s="83" t="str">
        <f t="shared" si="22"/>
        <v/>
      </c>
      <c r="BQ29" s="83" t="str">
        <f t="shared" si="22"/>
        <v/>
      </c>
      <c r="BR29" s="83" t="str">
        <f t="shared" si="22"/>
        <v/>
      </c>
      <c r="BS29" s="83" t="str">
        <f t="shared" si="22"/>
        <v/>
      </c>
      <c r="BT29" s="390">
        <f t="shared" si="9"/>
        <v>0</v>
      </c>
    </row>
    <row r="30" spans="1:72" s="356" customFormat="1" outlineLevel="2" x14ac:dyDescent="0.3">
      <c r="A30" s="385" t="str">
        <f t="shared" si="23"/>
        <v>A1-09-x</v>
      </c>
      <c r="B30" s="386">
        <f>IF(E30="","",SUBTOTAL(3,$E$21:E30))</f>
        <v>9</v>
      </c>
      <c r="C30" s="246" t="str">
        <f t="shared" si="37"/>
        <v>A1-09</v>
      </c>
      <c r="D30" s="88"/>
      <c r="E30" s="21" t="s">
        <v>60</v>
      </c>
      <c r="F30" s="749"/>
      <c r="G30" s="750"/>
      <c r="H30" s="773"/>
      <c r="I30" s="773"/>
      <c r="J30" s="763"/>
      <c r="K30" s="751"/>
      <c r="L30" s="30">
        <f t="shared" si="24"/>
        <v>0</v>
      </c>
      <c r="M30" s="752">
        <v>1</v>
      </c>
      <c r="N30" s="30">
        <f t="shared" si="46"/>
        <v>0</v>
      </c>
      <c r="O30" s="41" t="str">
        <f t="shared" si="25"/>
        <v/>
      </c>
      <c r="P30" s="392"/>
      <c r="Q30" s="369" t="str">
        <f t="shared" si="3"/>
        <v>A</v>
      </c>
      <c r="R30" s="388"/>
      <c r="S30" s="191" t="str">
        <f t="shared" si="13"/>
        <v>A1-09|x</v>
      </c>
      <c r="T30" s="191"/>
      <c r="U30" s="393"/>
      <c r="V30" s="388"/>
      <c r="W30" s="83" t="str">
        <f t="shared" si="14"/>
        <v/>
      </c>
      <c r="X30" s="83" t="str">
        <f t="shared" si="14"/>
        <v/>
      </c>
      <c r="Y30" s="83" t="str">
        <f t="shared" si="14"/>
        <v/>
      </c>
      <c r="Z30" s="83" t="str">
        <f t="shared" si="14"/>
        <v/>
      </c>
      <c r="AA30" s="83" t="str">
        <f t="shared" si="14"/>
        <v/>
      </c>
      <c r="AB30" s="83" t="str">
        <f t="shared" si="14"/>
        <v/>
      </c>
      <c r="AC30" s="83" t="str">
        <f t="shared" si="14"/>
        <v/>
      </c>
      <c r="AD30" s="83" t="str">
        <f t="shared" si="14"/>
        <v/>
      </c>
      <c r="AE30" s="83" t="str">
        <f t="shared" si="14"/>
        <v/>
      </c>
      <c r="AF30" s="83" t="str">
        <f t="shared" si="14"/>
        <v/>
      </c>
      <c r="AG30" s="390">
        <f t="shared" si="5"/>
        <v>0</v>
      </c>
      <c r="AH30" s="341"/>
      <c r="AI30" s="391"/>
      <c r="AM30" s="30">
        <f>REPORT!H47</f>
        <v>0</v>
      </c>
      <c r="AN30" s="30">
        <f t="shared" si="6"/>
        <v>0</v>
      </c>
      <c r="AQ30" s="735">
        <f t="shared" si="55"/>
        <v>0</v>
      </c>
      <c r="AR30" s="206">
        <f t="shared" si="56"/>
        <v>0</v>
      </c>
      <c r="AS30" s="776">
        <f t="shared" si="57"/>
        <v>0</v>
      </c>
      <c r="AT30" s="777">
        <f t="shared" si="17"/>
        <v>0</v>
      </c>
      <c r="AU30" s="778">
        <f t="shared" si="29"/>
        <v>0</v>
      </c>
      <c r="AV30" s="33">
        <f t="shared" si="58"/>
        <v>0</v>
      </c>
      <c r="AW30" s="43">
        <f t="shared" si="19"/>
        <v>0</v>
      </c>
      <c r="AX30" s="29">
        <f t="shared" si="20"/>
        <v>1</v>
      </c>
      <c r="AY30" s="30">
        <f t="shared" si="36"/>
        <v>0</v>
      </c>
      <c r="BA30" s="30">
        <f t="shared" si="31"/>
        <v>0</v>
      </c>
      <c r="BB30" s="41" t="str">
        <f t="shared" si="32"/>
        <v/>
      </c>
      <c r="BC30" s="392"/>
      <c r="BE30" s="30">
        <f t="shared" si="21"/>
        <v>0</v>
      </c>
      <c r="BF30" s="788" t="e">
        <f t="shared" si="7"/>
        <v>#DIV/0!</v>
      </c>
      <c r="BG30" s="391"/>
      <c r="BJ30" s="83" t="str">
        <f t="shared" si="22"/>
        <v/>
      </c>
      <c r="BK30" s="83" t="str">
        <f t="shared" si="22"/>
        <v/>
      </c>
      <c r="BL30" s="83" t="str">
        <f t="shared" si="22"/>
        <v/>
      </c>
      <c r="BM30" s="83" t="str">
        <f t="shared" si="22"/>
        <v/>
      </c>
      <c r="BN30" s="83" t="str">
        <f t="shared" si="22"/>
        <v/>
      </c>
      <c r="BO30" s="83" t="str">
        <f t="shared" si="22"/>
        <v/>
      </c>
      <c r="BP30" s="83" t="str">
        <f t="shared" si="22"/>
        <v/>
      </c>
      <c r="BQ30" s="83" t="str">
        <f t="shared" si="22"/>
        <v/>
      </c>
      <c r="BR30" s="83" t="str">
        <f t="shared" si="22"/>
        <v/>
      </c>
      <c r="BS30" s="83" t="str">
        <f t="shared" si="22"/>
        <v/>
      </c>
      <c r="BT30" s="390">
        <f t="shared" si="9"/>
        <v>0</v>
      </c>
    </row>
    <row r="31" spans="1:72" ht="29.5" customHeight="1" outlineLevel="1" x14ac:dyDescent="0.3">
      <c r="A31" s="385"/>
      <c r="B31" s="374"/>
      <c r="C31" s="375" t="s">
        <v>61</v>
      </c>
      <c r="D31" s="376"/>
      <c r="E31" s="743" t="s">
        <v>62</v>
      </c>
      <c r="F31" s="753"/>
      <c r="G31" s="753"/>
      <c r="H31" s="753"/>
      <c r="I31" s="753"/>
      <c r="J31" s="753"/>
      <c r="K31" s="753"/>
      <c r="L31" s="753"/>
      <c r="M31" s="753"/>
      <c r="N31" s="25">
        <f>SUM(N32:N41)</f>
        <v>0</v>
      </c>
      <c r="O31" s="380" t="str">
        <f t="shared" si="25"/>
        <v/>
      </c>
      <c r="P31" s="199" t="str">
        <f>IF(OR(N31="",N31=0),"",N31/$N$221)</f>
        <v/>
      </c>
      <c r="Q31" s="369" t="str">
        <f t="shared" si="3"/>
        <v>A</v>
      </c>
      <c r="U31" s="394"/>
      <c r="W31" s="382">
        <f t="shared" ref="W31:AF31" si="59">SUM(W32:W41)</f>
        <v>0</v>
      </c>
      <c r="X31" s="382">
        <f t="shared" si="59"/>
        <v>0</v>
      </c>
      <c r="Y31" s="382">
        <f t="shared" si="59"/>
        <v>0</v>
      </c>
      <c r="Z31" s="382">
        <f t="shared" si="59"/>
        <v>0</v>
      </c>
      <c r="AA31" s="382">
        <f t="shared" si="59"/>
        <v>0</v>
      </c>
      <c r="AB31" s="382">
        <f t="shared" si="59"/>
        <v>0</v>
      </c>
      <c r="AC31" s="382">
        <f t="shared" si="59"/>
        <v>0</v>
      </c>
      <c r="AD31" s="382">
        <f t="shared" si="59"/>
        <v>0</v>
      </c>
      <c r="AE31" s="382">
        <f t="shared" si="59"/>
        <v>0</v>
      </c>
      <c r="AF31" s="382">
        <f t="shared" si="59"/>
        <v>0</v>
      </c>
      <c r="AG31" s="342">
        <f t="shared" si="5"/>
        <v>0</v>
      </c>
      <c r="AI31" s="383"/>
      <c r="AM31" s="25">
        <f>SUM(AM32:AM41)</f>
        <v>0</v>
      </c>
      <c r="AN31" s="25">
        <f t="shared" si="6"/>
        <v>0</v>
      </c>
      <c r="AQ31" s="734"/>
      <c r="AR31" s="378"/>
      <c r="AS31" s="378"/>
      <c r="AT31" s="378"/>
      <c r="AU31" s="378"/>
      <c r="AV31" s="378"/>
      <c r="AW31" s="378"/>
      <c r="AX31" s="379"/>
      <c r="AY31" s="25">
        <f>SUM(AY32:AY41)</f>
        <v>0</v>
      </c>
      <c r="BA31" s="25">
        <f>SUM(BA32:BA41)</f>
        <v>0</v>
      </c>
      <c r="BB31" s="380" t="str">
        <f t="shared" ref="BB31:BB76" si="60">IF(BA31="","", IF($O$8="","",BA31/$O$8))</f>
        <v/>
      </c>
      <c r="BC31" s="199" t="str">
        <f>IF(OR(BA31="",BA31=0),"",BA31/$BA$221)</f>
        <v/>
      </c>
      <c r="BE31" s="25">
        <f>SUM(BE32:BE41)</f>
        <v>0</v>
      </c>
      <c r="BF31" s="787" t="e">
        <f t="shared" si="7"/>
        <v>#DIV/0!</v>
      </c>
      <c r="BG31" s="383"/>
      <c r="BJ31" s="382">
        <f t="shared" ref="BJ31:BS31" si="61">SUM(BJ32:BJ41)</f>
        <v>0</v>
      </c>
      <c r="BK31" s="382">
        <f t="shared" si="61"/>
        <v>0</v>
      </c>
      <c r="BL31" s="382">
        <f t="shared" si="61"/>
        <v>0</v>
      </c>
      <c r="BM31" s="382">
        <f t="shared" si="61"/>
        <v>0</v>
      </c>
      <c r="BN31" s="382">
        <f t="shared" si="61"/>
        <v>0</v>
      </c>
      <c r="BO31" s="382">
        <f t="shared" si="61"/>
        <v>0</v>
      </c>
      <c r="BP31" s="382">
        <f t="shared" si="61"/>
        <v>0</v>
      </c>
      <c r="BQ31" s="382">
        <f t="shared" si="61"/>
        <v>0</v>
      </c>
      <c r="BR31" s="382">
        <f t="shared" si="61"/>
        <v>0</v>
      </c>
      <c r="BS31" s="382">
        <f t="shared" si="61"/>
        <v>0</v>
      </c>
      <c r="BT31" s="342">
        <f t="shared" si="9"/>
        <v>0</v>
      </c>
    </row>
    <row r="32" spans="1:72" s="356" customFormat="1" outlineLevel="2" x14ac:dyDescent="0.3">
      <c r="A32" s="385" t="str">
        <f t="shared" si="23"/>
        <v>A2-01-x</v>
      </c>
      <c r="B32" s="386">
        <f>IF(E32="","",SUBTOTAL(3,$E$32:E32))</f>
        <v>1</v>
      </c>
      <c r="C32" s="246" t="str">
        <f t="shared" ref="C32:C41" si="62">IF(E32="","",IF(B32&lt;10,CONCATENATE($C$31,"-0",B32),CONCATENATE($C$31,"-",B32)))</f>
        <v>A2-01</v>
      </c>
      <c r="D32" s="88"/>
      <c r="E32" s="21" t="s">
        <v>60</v>
      </c>
      <c r="F32" s="749"/>
      <c r="G32" s="750"/>
      <c r="H32" s="773"/>
      <c r="I32" s="773"/>
      <c r="J32" s="763"/>
      <c r="K32" s="751"/>
      <c r="L32" s="747">
        <f>IF(E32="","",(G32*I32*J32))</f>
        <v>0</v>
      </c>
      <c r="M32" s="748">
        <v>1</v>
      </c>
      <c r="N32" s="30">
        <f>IF(L32="","",IF(L32=0,0,(L32/M32)))</f>
        <v>0</v>
      </c>
      <c r="O32" s="41" t="str">
        <f t="shared" si="25"/>
        <v/>
      </c>
      <c r="P32" s="392"/>
      <c r="Q32" s="369" t="str">
        <f t="shared" si="3"/>
        <v>A</v>
      </c>
      <c r="R32" s="388"/>
      <c r="S32" s="191" t="str">
        <f t="shared" ref="S32:S41" si="63">IF(C32="","",CONCATENATE(C32,"|",E32))</f>
        <v>A2-01|x</v>
      </c>
      <c r="T32" s="191"/>
      <c r="U32" s="389"/>
      <c r="V32" s="388"/>
      <c r="W32" s="83" t="str">
        <f t="shared" ref="W32:AF41" si="64">IF($D32="","",IF($D32=W$16,$N32,""))</f>
        <v/>
      </c>
      <c r="X32" s="83" t="str">
        <f t="shared" si="64"/>
        <v/>
      </c>
      <c r="Y32" s="83" t="str">
        <f t="shared" si="64"/>
        <v/>
      </c>
      <c r="Z32" s="83" t="str">
        <f t="shared" si="64"/>
        <v/>
      </c>
      <c r="AA32" s="83" t="str">
        <f t="shared" si="64"/>
        <v/>
      </c>
      <c r="AB32" s="83" t="str">
        <f t="shared" si="64"/>
        <v/>
      </c>
      <c r="AC32" s="83" t="str">
        <f t="shared" si="64"/>
        <v/>
      </c>
      <c r="AD32" s="83" t="str">
        <f t="shared" si="64"/>
        <v/>
      </c>
      <c r="AE32" s="83" t="str">
        <f t="shared" si="64"/>
        <v/>
      </c>
      <c r="AF32" s="83" t="str">
        <f t="shared" si="64"/>
        <v/>
      </c>
      <c r="AG32" s="390">
        <f t="shared" si="5"/>
        <v>0</v>
      </c>
      <c r="AH32" s="341"/>
      <c r="AI32" s="391"/>
      <c r="AM32" s="30">
        <f>REPORT!H49</f>
        <v>0</v>
      </c>
      <c r="AN32" s="30">
        <f t="shared" si="6"/>
        <v>0</v>
      </c>
      <c r="AQ32" s="735">
        <f t="shared" ref="AQ32:AQ39" si="65">F32</f>
        <v>0</v>
      </c>
      <c r="AR32" s="206">
        <f t="shared" ref="AR32:AR39" si="66">G32</f>
        <v>0</v>
      </c>
      <c r="AS32" s="776">
        <f t="shared" ref="AS32:AS39" si="67">H32</f>
        <v>0</v>
      </c>
      <c r="AT32" s="777">
        <f t="shared" ref="AT32:AU39" si="68">I32</f>
        <v>0</v>
      </c>
      <c r="AU32" s="778">
        <f t="shared" si="68"/>
        <v>0</v>
      </c>
      <c r="AV32" s="33">
        <f t="shared" ref="AV32:AV39" si="69">K32</f>
        <v>0</v>
      </c>
      <c r="AW32" s="43">
        <f t="shared" ref="AW32:AW41" si="70">IF(E32="","",ROUND(AR32*AT32*AU32,2))</f>
        <v>0</v>
      </c>
      <c r="AX32" s="29">
        <f t="shared" ref="AX32:AX41" si="71">M32</f>
        <v>1</v>
      </c>
      <c r="AY32" s="30">
        <f t="shared" ref="AY32:AY41" si="72">IF(AW32="","",IF(AW32=0,0,ROUND(AW32/AX32,0)))</f>
        <v>0</v>
      </c>
      <c r="BA32" s="30">
        <f>AM32+AY32</f>
        <v>0</v>
      </c>
      <c r="BB32" s="41" t="str">
        <f t="shared" ref="BB32:BB41" si="73">IF(BA32="","", IF($O$8="","",BA32/$O$8))</f>
        <v/>
      </c>
      <c r="BC32" s="392"/>
      <c r="BE32" s="30">
        <f t="shared" ref="BE32:BE41" si="74">BA32-N32</f>
        <v>0</v>
      </c>
      <c r="BF32" s="788" t="e">
        <f t="shared" si="7"/>
        <v>#DIV/0!</v>
      </c>
      <c r="BG32" s="391"/>
      <c r="BJ32" s="83" t="str">
        <f t="shared" ref="BJ32:BS41" si="75">IF($D32="","",IF($D32=BJ$16,$BA32,""))</f>
        <v/>
      </c>
      <c r="BK32" s="83" t="str">
        <f t="shared" si="75"/>
        <v/>
      </c>
      <c r="BL32" s="83" t="str">
        <f t="shared" si="75"/>
        <v/>
      </c>
      <c r="BM32" s="83" t="str">
        <f t="shared" si="75"/>
        <v/>
      </c>
      <c r="BN32" s="83" t="str">
        <f t="shared" si="75"/>
        <v/>
      </c>
      <c r="BO32" s="83" t="str">
        <f t="shared" si="75"/>
        <v/>
      </c>
      <c r="BP32" s="83" t="str">
        <f t="shared" si="75"/>
        <v/>
      </c>
      <c r="BQ32" s="83" t="str">
        <f t="shared" si="75"/>
        <v/>
      </c>
      <c r="BR32" s="83" t="str">
        <f t="shared" si="75"/>
        <v/>
      </c>
      <c r="BS32" s="83" t="str">
        <f t="shared" si="75"/>
        <v/>
      </c>
      <c r="BT32" s="390">
        <f t="shared" si="9"/>
        <v>0</v>
      </c>
    </row>
    <row r="33" spans="1:72" s="356" customFormat="1" outlineLevel="2" x14ac:dyDescent="0.3">
      <c r="A33" s="385" t="str">
        <f t="shared" si="23"/>
        <v>A2-02-x</v>
      </c>
      <c r="B33" s="386">
        <f>IF(E33="","",SUBTOTAL(3,$E$32:E33))</f>
        <v>2</v>
      </c>
      <c r="C33" s="246" t="str">
        <f t="shared" si="62"/>
        <v>A2-02</v>
      </c>
      <c r="D33" s="88"/>
      <c r="E33" s="21" t="s">
        <v>60</v>
      </c>
      <c r="F33" s="749"/>
      <c r="G33" s="750"/>
      <c r="H33" s="773"/>
      <c r="I33" s="773"/>
      <c r="J33" s="763"/>
      <c r="K33" s="751"/>
      <c r="L33" s="30">
        <f t="shared" ref="L33:L41" si="76">IF(E33="","",(G33*I33*J33))</f>
        <v>0</v>
      </c>
      <c r="M33" s="752">
        <v>1</v>
      </c>
      <c r="N33" s="30">
        <f t="shared" ref="N33:N41" si="77">IF(L33="","",IF(L33=0,0,(L33/M33)))</f>
        <v>0</v>
      </c>
      <c r="O33" s="41" t="str">
        <f t="shared" si="25"/>
        <v/>
      </c>
      <c r="P33" s="392"/>
      <c r="Q33" s="369" t="str">
        <f t="shared" si="3"/>
        <v>A</v>
      </c>
      <c r="R33" s="388"/>
      <c r="S33" s="191" t="str">
        <f t="shared" si="63"/>
        <v>A2-02|x</v>
      </c>
      <c r="T33" s="191"/>
      <c r="U33" s="389"/>
      <c r="V33" s="388"/>
      <c r="W33" s="83" t="str">
        <f t="shared" si="64"/>
        <v/>
      </c>
      <c r="X33" s="83" t="str">
        <f t="shared" si="64"/>
        <v/>
      </c>
      <c r="Y33" s="83" t="str">
        <f t="shared" si="64"/>
        <v/>
      </c>
      <c r="Z33" s="83" t="str">
        <f t="shared" si="64"/>
        <v/>
      </c>
      <c r="AA33" s="83" t="str">
        <f t="shared" si="64"/>
        <v/>
      </c>
      <c r="AB33" s="83" t="str">
        <f t="shared" si="64"/>
        <v/>
      </c>
      <c r="AC33" s="83" t="str">
        <f t="shared" si="64"/>
        <v/>
      </c>
      <c r="AD33" s="83" t="str">
        <f t="shared" si="64"/>
        <v/>
      </c>
      <c r="AE33" s="83" t="str">
        <f t="shared" si="64"/>
        <v/>
      </c>
      <c r="AF33" s="83" t="str">
        <f t="shared" si="64"/>
        <v/>
      </c>
      <c r="AG33" s="390">
        <f t="shared" si="5"/>
        <v>0</v>
      </c>
      <c r="AH33" s="341"/>
      <c r="AI33" s="391"/>
      <c r="AM33" s="30">
        <f>REPORT!H50</f>
        <v>0</v>
      </c>
      <c r="AN33" s="30">
        <f t="shared" si="6"/>
        <v>0</v>
      </c>
      <c r="AQ33" s="735">
        <f t="shared" si="65"/>
        <v>0</v>
      </c>
      <c r="AR33" s="206">
        <f t="shared" si="66"/>
        <v>0</v>
      </c>
      <c r="AS33" s="776">
        <f t="shared" si="67"/>
        <v>0</v>
      </c>
      <c r="AT33" s="777">
        <f t="shared" si="68"/>
        <v>0</v>
      </c>
      <c r="AU33" s="778">
        <f t="shared" si="68"/>
        <v>0</v>
      </c>
      <c r="AV33" s="33">
        <f t="shared" si="69"/>
        <v>0</v>
      </c>
      <c r="AW33" s="43">
        <f t="shared" si="70"/>
        <v>0</v>
      </c>
      <c r="AX33" s="29">
        <f t="shared" si="71"/>
        <v>1</v>
      </c>
      <c r="AY33" s="30">
        <f t="shared" si="72"/>
        <v>0</v>
      </c>
      <c r="BA33" s="30">
        <f t="shared" ref="BA33:BA41" si="78">AM33+AY33</f>
        <v>0</v>
      </c>
      <c r="BB33" s="41" t="str">
        <f t="shared" si="73"/>
        <v/>
      </c>
      <c r="BC33" s="392"/>
      <c r="BE33" s="30">
        <f t="shared" si="74"/>
        <v>0</v>
      </c>
      <c r="BF33" s="788" t="e">
        <f t="shared" si="7"/>
        <v>#DIV/0!</v>
      </c>
      <c r="BG33" s="391"/>
      <c r="BJ33" s="83" t="str">
        <f t="shared" si="75"/>
        <v/>
      </c>
      <c r="BK33" s="83" t="str">
        <f t="shared" si="75"/>
        <v/>
      </c>
      <c r="BL33" s="83" t="str">
        <f t="shared" si="75"/>
        <v/>
      </c>
      <c r="BM33" s="83" t="str">
        <f t="shared" si="75"/>
        <v/>
      </c>
      <c r="BN33" s="83" t="str">
        <f t="shared" si="75"/>
        <v/>
      </c>
      <c r="BO33" s="83" t="str">
        <f t="shared" si="75"/>
        <v/>
      </c>
      <c r="BP33" s="83" t="str">
        <f t="shared" si="75"/>
        <v/>
      </c>
      <c r="BQ33" s="83" t="str">
        <f t="shared" si="75"/>
        <v/>
      </c>
      <c r="BR33" s="83" t="str">
        <f t="shared" si="75"/>
        <v/>
      </c>
      <c r="BS33" s="83" t="str">
        <f t="shared" si="75"/>
        <v/>
      </c>
      <c r="BT33" s="390">
        <f t="shared" si="9"/>
        <v>0</v>
      </c>
    </row>
    <row r="34" spans="1:72" s="356" customFormat="1" outlineLevel="2" x14ac:dyDescent="0.3">
      <c r="A34" s="385" t="str">
        <f t="shared" si="23"/>
        <v>A2-03-x</v>
      </c>
      <c r="B34" s="386">
        <f>IF(E34="","",SUBTOTAL(3,$E$32:E34))</f>
        <v>3</v>
      </c>
      <c r="C34" s="246" t="str">
        <f t="shared" si="62"/>
        <v>A2-03</v>
      </c>
      <c r="D34" s="88"/>
      <c r="E34" s="21" t="s">
        <v>60</v>
      </c>
      <c r="F34" s="749"/>
      <c r="G34" s="750"/>
      <c r="H34" s="773"/>
      <c r="I34" s="773"/>
      <c r="J34" s="763"/>
      <c r="K34" s="751"/>
      <c r="L34" s="30">
        <f t="shared" si="76"/>
        <v>0</v>
      </c>
      <c r="M34" s="752">
        <v>1</v>
      </c>
      <c r="N34" s="30">
        <f t="shared" si="77"/>
        <v>0</v>
      </c>
      <c r="O34" s="41" t="str">
        <f t="shared" si="25"/>
        <v/>
      </c>
      <c r="P34" s="392"/>
      <c r="Q34" s="369" t="str">
        <f t="shared" si="3"/>
        <v>A</v>
      </c>
      <c r="R34" s="388"/>
      <c r="S34" s="191" t="str">
        <f t="shared" si="63"/>
        <v>A2-03|x</v>
      </c>
      <c r="T34" s="191"/>
      <c r="U34" s="389"/>
      <c r="V34" s="388"/>
      <c r="W34" s="83" t="str">
        <f t="shared" si="64"/>
        <v/>
      </c>
      <c r="X34" s="83" t="str">
        <f t="shared" si="64"/>
        <v/>
      </c>
      <c r="Y34" s="83" t="str">
        <f t="shared" si="64"/>
        <v/>
      </c>
      <c r="Z34" s="83" t="str">
        <f t="shared" si="64"/>
        <v/>
      </c>
      <c r="AA34" s="83" t="str">
        <f t="shared" si="64"/>
        <v/>
      </c>
      <c r="AB34" s="83" t="str">
        <f t="shared" si="64"/>
        <v/>
      </c>
      <c r="AC34" s="83" t="str">
        <f t="shared" si="64"/>
        <v/>
      </c>
      <c r="AD34" s="83" t="str">
        <f t="shared" si="64"/>
        <v/>
      </c>
      <c r="AE34" s="83" t="str">
        <f t="shared" si="64"/>
        <v/>
      </c>
      <c r="AF34" s="83" t="str">
        <f t="shared" si="64"/>
        <v/>
      </c>
      <c r="AG34" s="390">
        <f t="shared" si="5"/>
        <v>0</v>
      </c>
      <c r="AH34" s="341"/>
      <c r="AI34" s="391"/>
      <c r="AM34" s="30">
        <f>REPORT!H51</f>
        <v>0</v>
      </c>
      <c r="AN34" s="30">
        <f t="shared" si="6"/>
        <v>0</v>
      </c>
      <c r="AQ34" s="735">
        <f t="shared" si="65"/>
        <v>0</v>
      </c>
      <c r="AR34" s="206">
        <f t="shared" si="66"/>
        <v>0</v>
      </c>
      <c r="AS34" s="776">
        <f t="shared" si="67"/>
        <v>0</v>
      </c>
      <c r="AT34" s="777">
        <f t="shared" si="68"/>
        <v>0</v>
      </c>
      <c r="AU34" s="778">
        <f t="shared" si="68"/>
        <v>0</v>
      </c>
      <c r="AV34" s="33">
        <f t="shared" si="69"/>
        <v>0</v>
      </c>
      <c r="AW34" s="43">
        <f t="shared" si="70"/>
        <v>0</v>
      </c>
      <c r="AX34" s="29">
        <f t="shared" si="71"/>
        <v>1</v>
      </c>
      <c r="AY34" s="30">
        <f t="shared" si="72"/>
        <v>0</v>
      </c>
      <c r="BA34" s="30">
        <f t="shared" si="78"/>
        <v>0</v>
      </c>
      <c r="BB34" s="41" t="str">
        <f t="shared" si="73"/>
        <v/>
      </c>
      <c r="BC34" s="392"/>
      <c r="BE34" s="30">
        <f t="shared" si="74"/>
        <v>0</v>
      </c>
      <c r="BF34" s="788" t="e">
        <f t="shared" si="7"/>
        <v>#DIV/0!</v>
      </c>
      <c r="BG34" s="391"/>
      <c r="BJ34" s="83" t="str">
        <f t="shared" si="75"/>
        <v/>
      </c>
      <c r="BK34" s="83" t="str">
        <f t="shared" si="75"/>
        <v/>
      </c>
      <c r="BL34" s="83" t="str">
        <f t="shared" si="75"/>
        <v/>
      </c>
      <c r="BM34" s="83" t="str">
        <f t="shared" si="75"/>
        <v/>
      </c>
      <c r="BN34" s="83" t="str">
        <f t="shared" si="75"/>
        <v/>
      </c>
      <c r="BO34" s="83" t="str">
        <f t="shared" si="75"/>
        <v/>
      </c>
      <c r="BP34" s="83" t="str">
        <f t="shared" si="75"/>
        <v/>
      </c>
      <c r="BQ34" s="83" t="str">
        <f t="shared" si="75"/>
        <v/>
      </c>
      <c r="BR34" s="83" t="str">
        <f t="shared" si="75"/>
        <v/>
      </c>
      <c r="BS34" s="83" t="str">
        <f t="shared" si="75"/>
        <v/>
      </c>
      <c r="BT34" s="390">
        <f t="shared" si="9"/>
        <v>0</v>
      </c>
    </row>
    <row r="35" spans="1:72" s="356" customFormat="1" outlineLevel="2" x14ac:dyDescent="0.3">
      <c r="A35" s="385" t="str">
        <f t="shared" si="23"/>
        <v>A2-04-x</v>
      </c>
      <c r="B35" s="386">
        <f>IF(E35="","",SUBTOTAL(3,$E$32:E35))</f>
        <v>4</v>
      </c>
      <c r="C35" s="246" t="str">
        <f t="shared" si="62"/>
        <v>A2-04</v>
      </c>
      <c r="D35" s="88"/>
      <c r="E35" s="21" t="s">
        <v>60</v>
      </c>
      <c r="F35" s="749"/>
      <c r="G35" s="750"/>
      <c r="H35" s="773"/>
      <c r="I35" s="773"/>
      <c r="J35" s="763"/>
      <c r="K35" s="751"/>
      <c r="L35" s="30">
        <f t="shared" si="76"/>
        <v>0</v>
      </c>
      <c r="M35" s="752">
        <v>1</v>
      </c>
      <c r="N35" s="30">
        <f t="shared" si="77"/>
        <v>0</v>
      </c>
      <c r="O35" s="41" t="str">
        <f t="shared" si="25"/>
        <v/>
      </c>
      <c r="P35" s="392"/>
      <c r="Q35" s="369" t="str">
        <f t="shared" si="3"/>
        <v>A</v>
      </c>
      <c r="R35" s="388"/>
      <c r="S35" s="191" t="str">
        <f t="shared" si="63"/>
        <v>A2-04|x</v>
      </c>
      <c r="T35" s="191"/>
      <c r="U35" s="389"/>
      <c r="V35" s="388"/>
      <c r="W35" s="83" t="str">
        <f t="shared" si="64"/>
        <v/>
      </c>
      <c r="X35" s="83" t="str">
        <f t="shared" si="64"/>
        <v/>
      </c>
      <c r="Y35" s="83" t="str">
        <f t="shared" si="64"/>
        <v/>
      </c>
      <c r="Z35" s="83" t="str">
        <f t="shared" si="64"/>
        <v/>
      </c>
      <c r="AA35" s="83" t="str">
        <f t="shared" si="64"/>
        <v/>
      </c>
      <c r="AB35" s="83" t="str">
        <f t="shared" si="64"/>
        <v/>
      </c>
      <c r="AC35" s="83" t="str">
        <f t="shared" si="64"/>
        <v/>
      </c>
      <c r="AD35" s="83" t="str">
        <f t="shared" si="64"/>
        <v/>
      </c>
      <c r="AE35" s="83" t="str">
        <f t="shared" si="64"/>
        <v/>
      </c>
      <c r="AF35" s="83" t="str">
        <f t="shared" si="64"/>
        <v/>
      </c>
      <c r="AG35" s="390">
        <f t="shared" si="5"/>
        <v>0</v>
      </c>
      <c r="AH35" s="341"/>
      <c r="AI35" s="391"/>
      <c r="AM35" s="30">
        <f>REPORT!H52</f>
        <v>0</v>
      </c>
      <c r="AN35" s="30">
        <f t="shared" si="6"/>
        <v>0</v>
      </c>
      <c r="AQ35" s="735">
        <f t="shared" si="65"/>
        <v>0</v>
      </c>
      <c r="AR35" s="206">
        <f t="shared" si="66"/>
        <v>0</v>
      </c>
      <c r="AS35" s="776">
        <f t="shared" si="67"/>
        <v>0</v>
      </c>
      <c r="AT35" s="777">
        <f t="shared" si="68"/>
        <v>0</v>
      </c>
      <c r="AU35" s="778">
        <f t="shared" si="68"/>
        <v>0</v>
      </c>
      <c r="AV35" s="33">
        <f t="shared" si="69"/>
        <v>0</v>
      </c>
      <c r="AW35" s="43">
        <f t="shared" si="70"/>
        <v>0</v>
      </c>
      <c r="AX35" s="29">
        <f t="shared" si="71"/>
        <v>1</v>
      </c>
      <c r="AY35" s="30">
        <f t="shared" si="72"/>
        <v>0</v>
      </c>
      <c r="BA35" s="30">
        <f t="shared" si="78"/>
        <v>0</v>
      </c>
      <c r="BB35" s="41" t="str">
        <f t="shared" si="73"/>
        <v/>
      </c>
      <c r="BC35" s="392"/>
      <c r="BE35" s="30">
        <f t="shared" si="74"/>
        <v>0</v>
      </c>
      <c r="BF35" s="788" t="e">
        <f t="shared" si="7"/>
        <v>#DIV/0!</v>
      </c>
      <c r="BG35" s="391"/>
      <c r="BJ35" s="83" t="str">
        <f t="shared" si="75"/>
        <v/>
      </c>
      <c r="BK35" s="83" t="str">
        <f t="shared" si="75"/>
        <v/>
      </c>
      <c r="BL35" s="83" t="str">
        <f t="shared" si="75"/>
        <v/>
      </c>
      <c r="BM35" s="83" t="str">
        <f t="shared" si="75"/>
        <v/>
      </c>
      <c r="BN35" s="83" t="str">
        <f t="shared" si="75"/>
        <v/>
      </c>
      <c r="BO35" s="83" t="str">
        <f t="shared" si="75"/>
        <v/>
      </c>
      <c r="BP35" s="83" t="str">
        <f t="shared" si="75"/>
        <v/>
      </c>
      <c r="BQ35" s="83" t="str">
        <f t="shared" si="75"/>
        <v/>
      </c>
      <c r="BR35" s="83" t="str">
        <f t="shared" si="75"/>
        <v/>
      </c>
      <c r="BS35" s="83" t="str">
        <f t="shared" si="75"/>
        <v/>
      </c>
      <c r="BT35" s="390">
        <f t="shared" si="9"/>
        <v>0</v>
      </c>
    </row>
    <row r="36" spans="1:72" s="356" customFormat="1" outlineLevel="2" x14ac:dyDescent="0.3">
      <c r="A36" s="385" t="str">
        <f t="shared" si="23"/>
        <v>A2-05-x</v>
      </c>
      <c r="B36" s="386">
        <f>IF(E36="","",SUBTOTAL(3,$E$32:E36))</f>
        <v>5</v>
      </c>
      <c r="C36" s="246" t="str">
        <f t="shared" si="62"/>
        <v>A2-05</v>
      </c>
      <c r="D36" s="88"/>
      <c r="E36" s="21" t="s">
        <v>60</v>
      </c>
      <c r="F36" s="749"/>
      <c r="G36" s="750"/>
      <c r="H36" s="773"/>
      <c r="I36" s="773"/>
      <c r="J36" s="763"/>
      <c r="K36" s="751"/>
      <c r="L36" s="30">
        <f t="shared" si="76"/>
        <v>0</v>
      </c>
      <c r="M36" s="752">
        <v>1</v>
      </c>
      <c r="N36" s="30">
        <f t="shared" si="77"/>
        <v>0</v>
      </c>
      <c r="O36" s="41" t="str">
        <f t="shared" si="25"/>
        <v/>
      </c>
      <c r="P36" s="392"/>
      <c r="Q36" s="369" t="str">
        <f t="shared" si="3"/>
        <v>A</v>
      </c>
      <c r="R36" s="388"/>
      <c r="S36" s="191" t="str">
        <f t="shared" si="63"/>
        <v>A2-05|x</v>
      </c>
      <c r="T36" s="191"/>
      <c r="U36" s="393"/>
      <c r="V36" s="388"/>
      <c r="W36" s="83" t="str">
        <f t="shared" si="64"/>
        <v/>
      </c>
      <c r="X36" s="83" t="str">
        <f t="shared" si="64"/>
        <v/>
      </c>
      <c r="Y36" s="83" t="str">
        <f t="shared" si="64"/>
        <v/>
      </c>
      <c r="Z36" s="83" t="str">
        <f t="shared" si="64"/>
        <v/>
      </c>
      <c r="AA36" s="83" t="str">
        <f t="shared" si="64"/>
        <v/>
      </c>
      <c r="AB36" s="83" t="str">
        <f t="shared" si="64"/>
        <v/>
      </c>
      <c r="AC36" s="83" t="str">
        <f t="shared" si="64"/>
        <v/>
      </c>
      <c r="AD36" s="83" t="str">
        <f t="shared" si="64"/>
        <v/>
      </c>
      <c r="AE36" s="83" t="str">
        <f t="shared" si="64"/>
        <v/>
      </c>
      <c r="AF36" s="83" t="str">
        <f t="shared" si="64"/>
        <v/>
      </c>
      <c r="AG36" s="390">
        <f t="shared" si="5"/>
        <v>0</v>
      </c>
      <c r="AH36" s="341"/>
      <c r="AI36" s="391"/>
      <c r="AM36" s="30">
        <f>REPORT!H53</f>
        <v>0</v>
      </c>
      <c r="AN36" s="30">
        <f t="shared" si="6"/>
        <v>0</v>
      </c>
      <c r="AQ36" s="735">
        <f t="shared" si="65"/>
        <v>0</v>
      </c>
      <c r="AR36" s="206">
        <f t="shared" si="66"/>
        <v>0</v>
      </c>
      <c r="AS36" s="776">
        <f t="shared" si="67"/>
        <v>0</v>
      </c>
      <c r="AT36" s="777">
        <f t="shared" si="68"/>
        <v>0</v>
      </c>
      <c r="AU36" s="778">
        <f t="shared" si="68"/>
        <v>0</v>
      </c>
      <c r="AV36" s="33">
        <f t="shared" si="69"/>
        <v>0</v>
      </c>
      <c r="AW36" s="43">
        <f t="shared" si="70"/>
        <v>0</v>
      </c>
      <c r="AX36" s="29">
        <f t="shared" si="71"/>
        <v>1</v>
      </c>
      <c r="AY36" s="30">
        <f t="shared" si="72"/>
        <v>0</v>
      </c>
      <c r="BA36" s="30">
        <f t="shared" si="78"/>
        <v>0</v>
      </c>
      <c r="BB36" s="41" t="str">
        <f t="shared" si="73"/>
        <v/>
      </c>
      <c r="BC36" s="392"/>
      <c r="BE36" s="30">
        <f t="shared" si="74"/>
        <v>0</v>
      </c>
      <c r="BF36" s="788" t="e">
        <f t="shared" si="7"/>
        <v>#DIV/0!</v>
      </c>
      <c r="BG36" s="391"/>
      <c r="BJ36" s="83" t="str">
        <f t="shared" si="75"/>
        <v/>
      </c>
      <c r="BK36" s="83" t="str">
        <f t="shared" si="75"/>
        <v/>
      </c>
      <c r="BL36" s="83" t="str">
        <f t="shared" si="75"/>
        <v/>
      </c>
      <c r="BM36" s="83" t="str">
        <f t="shared" si="75"/>
        <v/>
      </c>
      <c r="BN36" s="83" t="str">
        <f t="shared" si="75"/>
        <v/>
      </c>
      <c r="BO36" s="83" t="str">
        <f t="shared" si="75"/>
        <v/>
      </c>
      <c r="BP36" s="83" t="str">
        <f t="shared" si="75"/>
        <v/>
      </c>
      <c r="BQ36" s="83" t="str">
        <f t="shared" si="75"/>
        <v/>
      </c>
      <c r="BR36" s="83" t="str">
        <f t="shared" si="75"/>
        <v/>
      </c>
      <c r="BS36" s="83" t="str">
        <f t="shared" si="75"/>
        <v/>
      </c>
      <c r="BT36" s="390">
        <f t="shared" si="9"/>
        <v>0</v>
      </c>
    </row>
    <row r="37" spans="1:72" s="356" customFormat="1" outlineLevel="2" x14ac:dyDescent="0.3">
      <c r="A37" s="385" t="str">
        <f t="shared" si="23"/>
        <v>A2-06-x</v>
      </c>
      <c r="B37" s="386">
        <f>IF(E37="","",SUBTOTAL(3,$E$32:E37))</f>
        <v>6</v>
      </c>
      <c r="C37" s="246" t="str">
        <f t="shared" si="62"/>
        <v>A2-06</v>
      </c>
      <c r="D37" s="88"/>
      <c r="E37" s="21" t="s">
        <v>60</v>
      </c>
      <c r="F37" s="749"/>
      <c r="G37" s="750"/>
      <c r="H37" s="773"/>
      <c r="I37" s="773"/>
      <c r="J37" s="763"/>
      <c r="K37" s="751"/>
      <c r="L37" s="30">
        <f t="shared" si="76"/>
        <v>0</v>
      </c>
      <c r="M37" s="752">
        <v>1</v>
      </c>
      <c r="N37" s="30">
        <f t="shared" si="77"/>
        <v>0</v>
      </c>
      <c r="O37" s="41" t="str">
        <f t="shared" si="25"/>
        <v/>
      </c>
      <c r="P37" s="392"/>
      <c r="Q37" s="369" t="str">
        <f t="shared" si="3"/>
        <v>A</v>
      </c>
      <c r="R37" s="388"/>
      <c r="S37" s="191" t="str">
        <f t="shared" si="63"/>
        <v>A2-06|x</v>
      </c>
      <c r="T37" s="191"/>
      <c r="U37" s="393"/>
      <c r="V37" s="388"/>
      <c r="W37" s="83" t="str">
        <f t="shared" si="64"/>
        <v/>
      </c>
      <c r="X37" s="83" t="str">
        <f t="shared" si="64"/>
        <v/>
      </c>
      <c r="Y37" s="83" t="str">
        <f t="shared" si="64"/>
        <v/>
      </c>
      <c r="Z37" s="83" t="str">
        <f t="shared" si="64"/>
        <v/>
      </c>
      <c r="AA37" s="83" t="str">
        <f t="shared" si="64"/>
        <v/>
      </c>
      <c r="AB37" s="83" t="str">
        <f t="shared" si="64"/>
        <v/>
      </c>
      <c r="AC37" s="83" t="str">
        <f t="shared" si="64"/>
        <v/>
      </c>
      <c r="AD37" s="83" t="str">
        <f t="shared" si="64"/>
        <v/>
      </c>
      <c r="AE37" s="83" t="str">
        <f t="shared" si="64"/>
        <v/>
      </c>
      <c r="AF37" s="83" t="str">
        <f t="shared" si="64"/>
        <v/>
      </c>
      <c r="AG37" s="390">
        <f t="shared" si="5"/>
        <v>0</v>
      </c>
      <c r="AH37" s="341"/>
      <c r="AI37" s="391"/>
      <c r="AM37" s="30">
        <f>REPORT!H54</f>
        <v>0</v>
      </c>
      <c r="AN37" s="30">
        <f t="shared" si="6"/>
        <v>0</v>
      </c>
      <c r="AQ37" s="735">
        <f t="shared" si="65"/>
        <v>0</v>
      </c>
      <c r="AR37" s="206">
        <f t="shared" si="66"/>
        <v>0</v>
      </c>
      <c r="AS37" s="776">
        <f t="shared" si="67"/>
        <v>0</v>
      </c>
      <c r="AT37" s="777">
        <f t="shared" si="68"/>
        <v>0</v>
      </c>
      <c r="AU37" s="778">
        <f t="shared" si="68"/>
        <v>0</v>
      </c>
      <c r="AV37" s="33">
        <f t="shared" si="69"/>
        <v>0</v>
      </c>
      <c r="AW37" s="43">
        <f t="shared" si="70"/>
        <v>0</v>
      </c>
      <c r="AX37" s="29">
        <f t="shared" si="71"/>
        <v>1</v>
      </c>
      <c r="AY37" s="30">
        <f t="shared" si="72"/>
        <v>0</v>
      </c>
      <c r="BA37" s="30">
        <f t="shared" si="78"/>
        <v>0</v>
      </c>
      <c r="BB37" s="41" t="str">
        <f t="shared" si="73"/>
        <v/>
      </c>
      <c r="BC37" s="392"/>
      <c r="BE37" s="30">
        <f t="shared" si="74"/>
        <v>0</v>
      </c>
      <c r="BF37" s="788" t="e">
        <f t="shared" si="7"/>
        <v>#DIV/0!</v>
      </c>
      <c r="BG37" s="391"/>
      <c r="BJ37" s="83" t="str">
        <f t="shared" si="75"/>
        <v/>
      </c>
      <c r="BK37" s="83" t="str">
        <f t="shared" si="75"/>
        <v/>
      </c>
      <c r="BL37" s="83" t="str">
        <f t="shared" si="75"/>
        <v/>
      </c>
      <c r="BM37" s="83" t="str">
        <f t="shared" si="75"/>
        <v/>
      </c>
      <c r="BN37" s="83" t="str">
        <f t="shared" si="75"/>
        <v/>
      </c>
      <c r="BO37" s="83" t="str">
        <f t="shared" si="75"/>
        <v/>
      </c>
      <c r="BP37" s="83" t="str">
        <f t="shared" si="75"/>
        <v/>
      </c>
      <c r="BQ37" s="83" t="str">
        <f t="shared" si="75"/>
        <v/>
      </c>
      <c r="BR37" s="83" t="str">
        <f t="shared" si="75"/>
        <v/>
      </c>
      <c r="BS37" s="83" t="str">
        <f t="shared" si="75"/>
        <v/>
      </c>
      <c r="BT37" s="390">
        <f t="shared" si="9"/>
        <v>0</v>
      </c>
    </row>
    <row r="38" spans="1:72" s="356" customFormat="1" outlineLevel="2" x14ac:dyDescent="0.3">
      <c r="A38" s="385" t="str">
        <f t="shared" si="23"/>
        <v>A2-07-x</v>
      </c>
      <c r="B38" s="386">
        <f>IF(E38="","",SUBTOTAL(3,$E$32:E38))</f>
        <v>7</v>
      </c>
      <c r="C38" s="246" t="str">
        <f t="shared" si="62"/>
        <v>A2-07</v>
      </c>
      <c r="D38" s="88"/>
      <c r="E38" s="21" t="s">
        <v>60</v>
      </c>
      <c r="F38" s="749"/>
      <c r="G38" s="750"/>
      <c r="H38" s="773"/>
      <c r="I38" s="773"/>
      <c r="J38" s="763"/>
      <c r="K38" s="751"/>
      <c r="L38" s="30">
        <f t="shared" si="76"/>
        <v>0</v>
      </c>
      <c r="M38" s="752">
        <v>1</v>
      </c>
      <c r="N38" s="30">
        <f t="shared" si="77"/>
        <v>0</v>
      </c>
      <c r="O38" s="41" t="str">
        <f t="shared" si="25"/>
        <v/>
      </c>
      <c r="P38" s="392"/>
      <c r="Q38" s="369" t="str">
        <f t="shared" si="3"/>
        <v>A</v>
      </c>
      <c r="R38" s="388"/>
      <c r="S38" s="191" t="str">
        <f t="shared" si="63"/>
        <v>A2-07|x</v>
      </c>
      <c r="T38" s="191"/>
      <c r="U38" s="393"/>
      <c r="V38" s="388"/>
      <c r="W38" s="83" t="str">
        <f t="shared" si="64"/>
        <v/>
      </c>
      <c r="X38" s="83" t="str">
        <f t="shared" si="64"/>
        <v/>
      </c>
      <c r="Y38" s="83" t="str">
        <f t="shared" si="64"/>
        <v/>
      </c>
      <c r="Z38" s="83" t="str">
        <f t="shared" si="64"/>
        <v/>
      </c>
      <c r="AA38" s="83" t="str">
        <f t="shared" si="64"/>
        <v/>
      </c>
      <c r="AB38" s="83" t="str">
        <f t="shared" si="64"/>
        <v/>
      </c>
      <c r="AC38" s="83" t="str">
        <f t="shared" si="64"/>
        <v/>
      </c>
      <c r="AD38" s="83" t="str">
        <f t="shared" si="64"/>
        <v/>
      </c>
      <c r="AE38" s="83" t="str">
        <f t="shared" si="64"/>
        <v/>
      </c>
      <c r="AF38" s="83" t="str">
        <f t="shared" si="64"/>
        <v/>
      </c>
      <c r="AG38" s="390">
        <f t="shared" si="5"/>
        <v>0</v>
      </c>
      <c r="AH38" s="341"/>
      <c r="AI38" s="391"/>
      <c r="AM38" s="30">
        <f>REPORT!H55</f>
        <v>0</v>
      </c>
      <c r="AN38" s="30">
        <f t="shared" si="6"/>
        <v>0</v>
      </c>
      <c r="AQ38" s="735">
        <f t="shared" si="65"/>
        <v>0</v>
      </c>
      <c r="AR38" s="206">
        <f t="shared" si="66"/>
        <v>0</v>
      </c>
      <c r="AS38" s="776">
        <f t="shared" si="67"/>
        <v>0</v>
      </c>
      <c r="AT38" s="777">
        <f t="shared" si="68"/>
        <v>0</v>
      </c>
      <c r="AU38" s="778">
        <f t="shared" si="68"/>
        <v>0</v>
      </c>
      <c r="AV38" s="33">
        <f t="shared" si="69"/>
        <v>0</v>
      </c>
      <c r="AW38" s="43">
        <f t="shared" si="70"/>
        <v>0</v>
      </c>
      <c r="AX38" s="29">
        <f t="shared" si="71"/>
        <v>1</v>
      </c>
      <c r="AY38" s="30">
        <f t="shared" si="72"/>
        <v>0</v>
      </c>
      <c r="BA38" s="30">
        <f t="shared" si="78"/>
        <v>0</v>
      </c>
      <c r="BB38" s="41" t="str">
        <f t="shared" si="73"/>
        <v/>
      </c>
      <c r="BC38" s="392"/>
      <c r="BE38" s="30">
        <f t="shared" si="74"/>
        <v>0</v>
      </c>
      <c r="BF38" s="788" t="e">
        <f t="shared" si="7"/>
        <v>#DIV/0!</v>
      </c>
      <c r="BG38" s="391"/>
      <c r="BJ38" s="83" t="str">
        <f t="shared" si="75"/>
        <v/>
      </c>
      <c r="BK38" s="83" t="str">
        <f t="shared" si="75"/>
        <v/>
      </c>
      <c r="BL38" s="83" t="str">
        <f t="shared" si="75"/>
        <v/>
      </c>
      <c r="BM38" s="83" t="str">
        <f t="shared" si="75"/>
        <v/>
      </c>
      <c r="BN38" s="83" t="str">
        <f t="shared" si="75"/>
        <v/>
      </c>
      <c r="BO38" s="83" t="str">
        <f t="shared" si="75"/>
        <v/>
      </c>
      <c r="BP38" s="83" t="str">
        <f t="shared" si="75"/>
        <v/>
      </c>
      <c r="BQ38" s="83" t="str">
        <f t="shared" si="75"/>
        <v/>
      </c>
      <c r="BR38" s="83" t="str">
        <f t="shared" si="75"/>
        <v/>
      </c>
      <c r="BS38" s="83" t="str">
        <f t="shared" si="75"/>
        <v/>
      </c>
      <c r="BT38" s="390">
        <f t="shared" si="9"/>
        <v>0</v>
      </c>
    </row>
    <row r="39" spans="1:72" s="356" customFormat="1" outlineLevel="2" x14ac:dyDescent="0.3">
      <c r="A39" s="385" t="str">
        <f t="shared" si="23"/>
        <v>A2-08-x</v>
      </c>
      <c r="B39" s="386">
        <f>IF(E39="","",SUBTOTAL(3,$E$32:E39))</f>
        <v>8</v>
      </c>
      <c r="C39" s="246" t="str">
        <f t="shared" si="62"/>
        <v>A2-08</v>
      </c>
      <c r="D39" s="88"/>
      <c r="E39" s="21" t="s">
        <v>60</v>
      </c>
      <c r="F39" s="749"/>
      <c r="G39" s="750"/>
      <c r="H39" s="773"/>
      <c r="I39" s="773"/>
      <c r="J39" s="763"/>
      <c r="K39" s="751"/>
      <c r="L39" s="30">
        <f t="shared" si="76"/>
        <v>0</v>
      </c>
      <c r="M39" s="752">
        <v>1</v>
      </c>
      <c r="N39" s="30">
        <f t="shared" si="77"/>
        <v>0</v>
      </c>
      <c r="O39" s="41" t="str">
        <f t="shared" si="25"/>
        <v/>
      </c>
      <c r="P39" s="392"/>
      <c r="Q39" s="369" t="str">
        <f t="shared" si="3"/>
        <v>A</v>
      </c>
      <c r="R39" s="388"/>
      <c r="S39" s="191" t="str">
        <f t="shared" si="63"/>
        <v>A2-08|x</v>
      </c>
      <c r="T39" s="191"/>
      <c r="U39" s="393"/>
      <c r="V39" s="388"/>
      <c r="W39" s="83" t="str">
        <f t="shared" si="64"/>
        <v/>
      </c>
      <c r="X39" s="83" t="str">
        <f t="shared" si="64"/>
        <v/>
      </c>
      <c r="Y39" s="83" t="str">
        <f t="shared" si="64"/>
        <v/>
      </c>
      <c r="Z39" s="83" t="str">
        <f t="shared" si="64"/>
        <v/>
      </c>
      <c r="AA39" s="83" t="str">
        <f t="shared" si="64"/>
        <v/>
      </c>
      <c r="AB39" s="83" t="str">
        <f t="shared" si="64"/>
        <v/>
      </c>
      <c r="AC39" s="83" t="str">
        <f t="shared" si="64"/>
        <v/>
      </c>
      <c r="AD39" s="83" t="str">
        <f t="shared" si="64"/>
        <v/>
      </c>
      <c r="AE39" s="83" t="str">
        <f t="shared" si="64"/>
        <v/>
      </c>
      <c r="AF39" s="83" t="str">
        <f t="shared" si="64"/>
        <v/>
      </c>
      <c r="AG39" s="390">
        <f t="shared" si="5"/>
        <v>0</v>
      </c>
      <c r="AH39" s="341"/>
      <c r="AI39" s="391"/>
      <c r="AM39" s="30">
        <f>REPORT!H56</f>
        <v>0</v>
      </c>
      <c r="AN39" s="30">
        <f t="shared" si="6"/>
        <v>0</v>
      </c>
      <c r="AQ39" s="735">
        <f t="shared" si="65"/>
        <v>0</v>
      </c>
      <c r="AR39" s="206">
        <f t="shared" si="66"/>
        <v>0</v>
      </c>
      <c r="AS39" s="776">
        <f t="shared" si="67"/>
        <v>0</v>
      </c>
      <c r="AT39" s="777">
        <f t="shared" si="68"/>
        <v>0</v>
      </c>
      <c r="AU39" s="778">
        <f t="shared" si="68"/>
        <v>0</v>
      </c>
      <c r="AV39" s="33">
        <f t="shared" si="69"/>
        <v>0</v>
      </c>
      <c r="AW39" s="43">
        <f t="shared" si="70"/>
        <v>0</v>
      </c>
      <c r="AX39" s="29">
        <f t="shared" si="71"/>
        <v>1</v>
      </c>
      <c r="AY39" s="30">
        <f t="shared" si="72"/>
        <v>0</v>
      </c>
      <c r="BA39" s="30">
        <f t="shared" si="78"/>
        <v>0</v>
      </c>
      <c r="BB39" s="41" t="str">
        <f t="shared" si="73"/>
        <v/>
      </c>
      <c r="BC39" s="392"/>
      <c r="BE39" s="30">
        <f t="shared" si="74"/>
        <v>0</v>
      </c>
      <c r="BF39" s="788" t="e">
        <f t="shared" si="7"/>
        <v>#DIV/0!</v>
      </c>
      <c r="BG39" s="391"/>
      <c r="BJ39" s="83" t="str">
        <f t="shared" si="75"/>
        <v/>
      </c>
      <c r="BK39" s="83" t="str">
        <f t="shared" si="75"/>
        <v/>
      </c>
      <c r="BL39" s="83" t="str">
        <f t="shared" si="75"/>
        <v/>
      </c>
      <c r="BM39" s="83" t="str">
        <f t="shared" si="75"/>
        <v/>
      </c>
      <c r="BN39" s="83" t="str">
        <f t="shared" si="75"/>
        <v/>
      </c>
      <c r="BO39" s="83" t="str">
        <f t="shared" si="75"/>
        <v/>
      </c>
      <c r="BP39" s="83" t="str">
        <f t="shared" si="75"/>
        <v/>
      </c>
      <c r="BQ39" s="83" t="str">
        <f t="shared" si="75"/>
        <v/>
      </c>
      <c r="BR39" s="83" t="str">
        <f t="shared" si="75"/>
        <v/>
      </c>
      <c r="BS39" s="83" t="str">
        <f t="shared" si="75"/>
        <v/>
      </c>
      <c r="BT39" s="390">
        <f t="shared" si="9"/>
        <v>0</v>
      </c>
    </row>
    <row r="40" spans="1:72" s="356" customFormat="1" outlineLevel="2" x14ac:dyDescent="0.3">
      <c r="A40" s="385" t="str">
        <f t="shared" si="23"/>
        <v>A2-09-x</v>
      </c>
      <c r="B40" s="386">
        <f>IF(E40="","",SUBTOTAL(3,$E$32:E40))</f>
        <v>9</v>
      </c>
      <c r="C40" s="246" t="str">
        <f t="shared" si="62"/>
        <v>A2-09</v>
      </c>
      <c r="D40" s="88"/>
      <c r="E40" s="21" t="s">
        <v>60</v>
      </c>
      <c r="F40" s="749"/>
      <c r="G40" s="750"/>
      <c r="H40" s="773"/>
      <c r="I40" s="773"/>
      <c r="J40" s="763"/>
      <c r="K40" s="751"/>
      <c r="L40" s="30">
        <f t="shared" si="76"/>
        <v>0</v>
      </c>
      <c r="M40" s="752">
        <v>1</v>
      </c>
      <c r="N40" s="30">
        <f t="shared" si="77"/>
        <v>0</v>
      </c>
      <c r="O40" s="41" t="str">
        <f t="shared" si="25"/>
        <v/>
      </c>
      <c r="P40" s="392"/>
      <c r="Q40" s="369" t="str">
        <f t="shared" si="3"/>
        <v>A</v>
      </c>
      <c r="R40" s="388"/>
      <c r="S40" s="191" t="str">
        <f t="shared" si="63"/>
        <v>A2-09|x</v>
      </c>
      <c r="T40" s="191"/>
      <c r="U40" s="393"/>
      <c r="V40" s="388"/>
      <c r="W40" s="83" t="str">
        <f t="shared" si="64"/>
        <v/>
      </c>
      <c r="X40" s="83" t="str">
        <f t="shared" si="64"/>
        <v/>
      </c>
      <c r="Y40" s="83" t="str">
        <f t="shared" si="64"/>
        <v/>
      </c>
      <c r="Z40" s="83" t="str">
        <f t="shared" si="64"/>
        <v/>
      </c>
      <c r="AA40" s="83" t="str">
        <f t="shared" si="64"/>
        <v/>
      </c>
      <c r="AB40" s="83" t="str">
        <f t="shared" si="64"/>
        <v/>
      </c>
      <c r="AC40" s="83" t="str">
        <f t="shared" si="64"/>
        <v/>
      </c>
      <c r="AD40" s="83" t="str">
        <f t="shared" si="64"/>
        <v/>
      </c>
      <c r="AE40" s="83" t="str">
        <f t="shared" si="64"/>
        <v/>
      </c>
      <c r="AF40" s="83" t="str">
        <f t="shared" si="64"/>
        <v/>
      </c>
      <c r="AG40" s="390">
        <f t="shared" si="5"/>
        <v>0</v>
      </c>
      <c r="AH40" s="341"/>
      <c r="AI40" s="391"/>
      <c r="AM40" s="30">
        <f>REPORT!H57</f>
        <v>0</v>
      </c>
      <c r="AN40" s="30">
        <f t="shared" si="6"/>
        <v>0</v>
      </c>
      <c r="AQ40" s="735">
        <f t="shared" ref="AQ40:AQ41" si="79">F40</f>
        <v>0</v>
      </c>
      <c r="AR40" s="206">
        <f t="shared" ref="AR40:AR41" si="80">G40</f>
        <v>0</v>
      </c>
      <c r="AS40" s="776">
        <f t="shared" ref="AS40:AS41" si="81">H40</f>
        <v>0</v>
      </c>
      <c r="AT40" s="777">
        <f>I40</f>
        <v>0</v>
      </c>
      <c r="AU40" s="778">
        <f t="shared" ref="AU40:AU41" si="82">J40</f>
        <v>0</v>
      </c>
      <c r="AV40" s="33">
        <f t="shared" ref="AV40:AV41" si="83">K40</f>
        <v>0</v>
      </c>
      <c r="AW40" s="43">
        <f t="shared" si="70"/>
        <v>0</v>
      </c>
      <c r="AX40" s="29">
        <f t="shared" si="71"/>
        <v>1</v>
      </c>
      <c r="AY40" s="30">
        <f t="shared" si="72"/>
        <v>0</v>
      </c>
      <c r="BA40" s="30">
        <f t="shared" si="78"/>
        <v>0</v>
      </c>
      <c r="BB40" s="41" t="str">
        <f t="shared" si="73"/>
        <v/>
      </c>
      <c r="BC40" s="392"/>
      <c r="BE40" s="30">
        <f t="shared" si="74"/>
        <v>0</v>
      </c>
      <c r="BF40" s="788" t="e">
        <f t="shared" si="7"/>
        <v>#DIV/0!</v>
      </c>
      <c r="BG40" s="391"/>
      <c r="BJ40" s="83" t="str">
        <f t="shared" si="75"/>
        <v/>
      </c>
      <c r="BK40" s="83" t="str">
        <f t="shared" si="75"/>
        <v/>
      </c>
      <c r="BL40" s="83" t="str">
        <f t="shared" si="75"/>
        <v/>
      </c>
      <c r="BM40" s="83" t="str">
        <f t="shared" si="75"/>
        <v/>
      </c>
      <c r="BN40" s="83" t="str">
        <f t="shared" si="75"/>
        <v/>
      </c>
      <c r="BO40" s="83" t="str">
        <f t="shared" si="75"/>
        <v/>
      </c>
      <c r="BP40" s="83" t="str">
        <f t="shared" si="75"/>
        <v/>
      </c>
      <c r="BQ40" s="83" t="str">
        <f t="shared" si="75"/>
        <v/>
      </c>
      <c r="BR40" s="83" t="str">
        <f t="shared" si="75"/>
        <v/>
      </c>
      <c r="BS40" s="83" t="str">
        <f t="shared" si="75"/>
        <v/>
      </c>
      <c r="BT40" s="390">
        <f t="shared" si="9"/>
        <v>0</v>
      </c>
    </row>
    <row r="41" spans="1:72" s="356" customFormat="1" outlineLevel="2" x14ac:dyDescent="0.3">
      <c r="A41" s="385" t="str">
        <f t="shared" si="23"/>
        <v>A2-10-x</v>
      </c>
      <c r="B41" s="386">
        <f>IF(E41="","",SUBTOTAL(3,$E$32:E41))</f>
        <v>10</v>
      </c>
      <c r="C41" s="246" t="str">
        <f t="shared" si="62"/>
        <v>A2-10</v>
      </c>
      <c r="D41" s="88"/>
      <c r="E41" s="21" t="s">
        <v>60</v>
      </c>
      <c r="F41" s="749"/>
      <c r="G41" s="750"/>
      <c r="H41" s="773"/>
      <c r="I41" s="773"/>
      <c r="J41" s="763"/>
      <c r="K41" s="751"/>
      <c r="L41" s="30">
        <f t="shared" si="76"/>
        <v>0</v>
      </c>
      <c r="M41" s="752">
        <v>1</v>
      </c>
      <c r="N41" s="30">
        <f t="shared" si="77"/>
        <v>0</v>
      </c>
      <c r="O41" s="41" t="str">
        <f t="shared" si="25"/>
        <v/>
      </c>
      <c r="P41" s="392"/>
      <c r="Q41" s="369" t="str">
        <f t="shared" si="3"/>
        <v>A</v>
      </c>
      <c r="R41" s="388"/>
      <c r="S41" s="191" t="str">
        <f t="shared" si="63"/>
        <v>A2-10|x</v>
      </c>
      <c r="T41" s="191"/>
      <c r="U41" s="395"/>
      <c r="V41" s="388"/>
      <c r="W41" s="83" t="str">
        <f t="shared" si="64"/>
        <v/>
      </c>
      <c r="X41" s="83" t="str">
        <f t="shared" si="64"/>
        <v/>
      </c>
      <c r="Y41" s="83" t="str">
        <f t="shared" si="64"/>
        <v/>
      </c>
      <c r="Z41" s="83" t="str">
        <f t="shared" si="64"/>
        <v/>
      </c>
      <c r="AA41" s="83" t="str">
        <f t="shared" si="64"/>
        <v/>
      </c>
      <c r="AB41" s="83" t="str">
        <f t="shared" si="64"/>
        <v/>
      </c>
      <c r="AC41" s="83" t="str">
        <f t="shared" si="64"/>
        <v/>
      </c>
      <c r="AD41" s="83" t="str">
        <f t="shared" si="64"/>
        <v/>
      </c>
      <c r="AE41" s="83" t="str">
        <f t="shared" si="64"/>
        <v/>
      </c>
      <c r="AF41" s="83" t="str">
        <f t="shared" si="64"/>
        <v/>
      </c>
      <c r="AG41" s="390">
        <f t="shared" si="5"/>
        <v>0</v>
      </c>
      <c r="AH41" s="341"/>
      <c r="AI41" s="391"/>
      <c r="AM41" s="30">
        <f>REPORT!H58</f>
        <v>0</v>
      </c>
      <c r="AN41" s="30">
        <f t="shared" si="6"/>
        <v>0</v>
      </c>
      <c r="AQ41" s="735">
        <f t="shared" si="79"/>
        <v>0</v>
      </c>
      <c r="AR41" s="206">
        <f t="shared" si="80"/>
        <v>0</v>
      </c>
      <c r="AS41" s="776">
        <f t="shared" si="81"/>
        <v>0</v>
      </c>
      <c r="AT41" s="777">
        <f>I41</f>
        <v>0</v>
      </c>
      <c r="AU41" s="778">
        <f t="shared" si="82"/>
        <v>0</v>
      </c>
      <c r="AV41" s="33">
        <f t="shared" si="83"/>
        <v>0</v>
      </c>
      <c r="AW41" s="43">
        <f t="shared" si="70"/>
        <v>0</v>
      </c>
      <c r="AX41" s="29">
        <f t="shared" si="71"/>
        <v>1</v>
      </c>
      <c r="AY41" s="30">
        <f t="shared" si="72"/>
        <v>0</v>
      </c>
      <c r="BA41" s="30">
        <f t="shared" si="78"/>
        <v>0</v>
      </c>
      <c r="BB41" s="41" t="str">
        <f t="shared" si="73"/>
        <v/>
      </c>
      <c r="BC41" s="392"/>
      <c r="BE41" s="30">
        <f t="shared" si="74"/>
        <v>0</v>
      </c>
      <c r="BF41" s="788" t="e">
        <f t="shared" si="7"/>
        <v>#DIV/0!</v>
      </c>
      <c r="BG41" s="391"/>
      <c r="BJ41" s="83" t="str">
        <f t="shared" si="75"/>
        <v/>
      </c>
      <c r="BK41" s="83" t="str">
        <f t="shared" si="75"/>
        <v/>
      </c>
      <c r="BL41" s="83" t="str">
        <f t="shared" si="75"/>
        <v/>
      </c>
      <c r="BM41" s="83" t="str">
        <f t="shared" si="75"/>
        <v/>
      </c>
      <c r="BN41" s="83" t="str">
        <f t="shared" si="75"/>
        <v/>
      </c>
      <c r="BO41" s="83" t="str">
        <f t="shared" si="75"/>
        <v/>
      </c>
      <c r="BP41" s="83" t="str">
        <f t="shared" si="75"/>
        <v/>
      </c>
      <c r="BQ41" s="83" t="str">
        <f t="shared" si="75"/>
        <v/>
      </c>
      <c r="BR41" s="83" t="str">
        <f t="shared" si="75"/>
        <v/>
      </c>
      <c r="BS41" s="83" t="str">
        <f t="shared" si="75"/>
        <v/>
      </c>
      <c r="BT41" s="390">
        <f t="shared" si="9"/>
        <v>0</v>
      </c>
    </row>
    <row r="42" spans="1:72" ht="44.25" customHeight="1" outlineLevel="1" x14ac:dyDescent="0.3">
      <c r="A42" s="385"/>
      <c r="B42" s="374"/>
      <c r="C42" s="375" t="s">
        <v>63</v>
      </c>
      <c r="D42" s="376"/>
      <c r="E42" s="743" t="s">
        <v>64</v>
      </c>
      <c r="F42" s="753"/>
      <c r="G42" s="753"/>
      <c r="H42" s="753"/>
      <c r="I42" s="753"/>
      <c r="J42" s="753"/>
      <c r="K42" s="753"/>
      <c r="L42" s="753"/>
      <c r="M42" s="753"/>
      <c r="N42" s="25">
        <f>SUM(N43:N52)</f>
        <v>0</v>
      </c>
      <c r="O42" s="380" t="str">
        <f t="shared" si="25"/>
        <v/>
      </c>
      <c r="P42" s="96" t="str">
        <f>IF(OR(N42="",N42=0),"",N42/$N$221)</f>
        <v/>
      </c>
      <c r="Q42" s="369" t="str">
        <f t="shared" si="3"/>
        <v>A</v>
      </c>
      <c r="U42" s="396"/>
      <c r="W42" s="382">
        <f t="shared" ref="W42:AF42" si="84">SUM(W43:W52)</f>
        <v>0</v>
      </c>
      <c r="X42" s="382">
        <f t="shared" si="84"/>
        <v>0</v>
      </c>
      <c r="Y42" s="382">
        <f t="shared" si="84"/>
        <v>0</v>
      </c>
      <c r="Z42" s="382">
        <f t="shared" si="84"/>
        <v>0</v>
      </c>
      <c r="AA42" s="382">
        <f t="shared" si="84"/>
        <v>0</v>
      </c>
      <c r="AB42" s="382">
        <f t="shared" si="84"/>
        <v>0</v>
      </c>
      <c r="AC42" s="382">
        <f t="shared" si="84"/>
        <v>0</v>
      </c>
      <c r="AD42" s="382">
        <f t="shared" si="84"/>
        <v>0</v>
      </c>
      <c r="AE42" s="382">
        <f t="shared" si="84"/>
        <v>0</v>
      </c>
      <c r="AF42" s="382">
        <f t="shared" si="84"/>
        <v>0</v>
      </c>
      <c r="AG42" s="342">
        <f t="shared" si="5"/>
        <v>0</v>
      </c>
      <c r="AI42" s="383"/>
      <c r="AM42" s="25">
        <f>SUM(AM43:AM52)</f>
        <v>0</v>
      </c>
      <c r="AN42" s="25">
        <f t="shared" si="6"/>
        <v>0</v>
      </c>
      <c r="AQ42" s="734"/>
      <c r="AR42" s="378"/>
      <c r="AS42" s="378"/>
      <c r="AT42" s="378"/>
      <c r="AU42" s="378"/>
      <c r="AV42" s="378"/>
      <c r="AW42" s="378"/>
      <c r="AX42" s="379"/>
      <c r="AY42" s="25">
        <f>SUM(AY43:AY52)</f>
        <v>0</v>
      </c>
      <c r="BA42" s="25">
        <f>SUM(BA43:BA52)</f>
        <v>0</v>
      </c>
      <c r="BB42" s="380" t="str">
        <f t="shared" si="60"/>
        <v/>
      </c>
      <c r="BC42" s="96" t="str">
        <f>IF(OR(BA42="",BA42=0),"",BA42/$BA$221)</f>
        <v/>
      </c>
      <c r="BE42" s="25">
        <f>SUM(BE43:BE52)</f>
        <v>0</v>
      </c>
      <c r="BF42" s="787" t="e">
        <f t="shared" si="7"/>
        <v>#DIV/0!</v>
      </c>
      <c r="BG42" s="383"/>
      <c r="BJ42" s="382">
        <f t="shared" ref="BJ42:BS42" si="85">SUM(BJ43:BJ52)</f>
        <v>0</v>
      </c>
      <c r="BK42" s="382">
        <f t="shared" si="85"/>
        <v>0</v>
      </c>
      <c r="BL42" s="382">
        <f t="shared" si="85"/>
        <v>0</v>
      </c>
      <c r="BM42" s="382">
        <f t="shared" si="85"/>
        <v>0</v>
      </c>
      <c r="BN42" s="382">
        <f t="shared" si="85"/>
        <v>0</v>
      </c>
      <c r="BO42" s="382">
        <f t="shared" si="85"/>
        <v>0</v>
      </c>
      <c r="BP42" s="382">
        <f t="shared" si="85"/>
        <v>0</v>
      </c>
      <c r="BQ42" s="382">
        <f t="shared" si="85"/>
        <v>0</v>
      </c>
      <c r="BR42" s="382">
        <f t="shared" si="85"/>
        <v>0</v>
      </c>
      <c r="BS42" s="382">
        <f t="shared" si="85"/>
        <v>0</v>
      </c>
      <c r="BT42" s="342">
        <f t="shared" si="9"/>
        <v>0</v>
      </c>
    </row>
    <row r="43" spans="1:72" s="356" customFormat="1" outlineLevel="2" x14ac:dyDescent="0.3">
      <c r="A43" s="385" t="str">
        <f t="shared" si="23"/>
        <v>A3-01-x</v>
      </c>
      <c r="B43" s="386">
        <f>IF(E43="","",SUBTOTAL(3,$E$43:E43))</f>
        <v>1</v>
      </c>
      <c r="C43" s="246" t="str">
        <f>IF(E43="","",IF(B43&lt;10,CONCATENATE($C$42,"-0",B43),CONCATENATE($C$42,"-",B43)))</f>
        <v>A3-01</v>
      </c>
      <c r="D43" s="88"/>
      <c r="E43" s="21" t="s">
        <v>60</v>
      </c>
      <c r="F43" s="749"/>
      <c r="G43" s="750"/>
      <c r="H43" s="773"/>
      <c r="I43" s="773"/>
      <c r="J43" s="763"/>
      <c r="K43" s="751"/>
      <c r="L43" s="747">
        <f>IF(E43="","",(G43*I43*J43))</f>
        <v>0</v>
      </c>
      <c r="M43" s="748">
        <v>1</v>
      </c>
      <c r="N43" s="30">
        <f>IF(L43="","",IF(L43=0,0,(L43/M43)))</f>
        <v>0</v>
      </c>
      <c r="O43" s="41" t="str">
        <f t="shared" si="25"/>
        <v/>
      </c>
      <c r="P43" s="392"/>
      <c r="Q43" s="369" t="str">
        <f t="shared" si="3"/>
        <v>A</v>
      </c>
      <c r="R43" s="388"/>
      <c r="S43" s="191" t="str">
        <f t="shared" ref="S43:S52" si="86">IF(C43="","",CONCATENATE(C43,"|",E43))</f>
        <v>A3-01|x</v>
      </c>
      <c r="T43" s="191"/>
      <c r="U43" s="389"/>
      <c r="V43" s="388"/>
      <c r="W43" s="83" t="str">
        <f t="shared" ref="W43:AF52" si="87">IF($D43="","",IF($D43=W$16,$N43,""))</f>
        <v/>
      </c>
      <c r="X43" s="83" t="str">
        <f t="shared" si="87"/>
        <v/>
      </c>
      <c r="Y43" s="83" t="str">
        <f t="shared" si="87"/>
        <v/>
      </c>
      <c r="Z43" s="83" t="str">
        <f t="shared" si="87"/>
        <v/>
      </c>
      <c r="AA43" s="83" t="str">
        <f t="shared" si="87"/>
        <v/>
      </c>
      <c r="AB43" s="83" t="str">
        <f t="shared" si="87"/>
        <v/>
      </c>
      <c r="AC43" s="83" t="str">
        <f t="shared" si="87"/>
        <v/>
      </c>
      <c r="AD43" s="83" t="str">
        <f t="shared" si="87"/>
        <v/>
      </c>
      <c r="AE43" s="83" t="str">
        <f t="shared" si="87"/>
        <v/>
      </c>
      <c r="AF43" s="83" t="str">
        <f t="shared" si="87"/>
        <v/>
      </c>
      <c r="AG43" s="390">
        <f t="shared" si="5"/>
        <v>0</v>
      </c>
      <c r="AH43" s="341"/>
      <c r="AI43" s="391"/>
      <c r="AM43" s="30">
        <f>REPORT!H60</f>
        <v>0</v>
      </c>
      <c r="AN43" s="30">
        <f t="shared" si="6"/>
        <v>0</v>
      </c>
      <c r="AQ43" s="735">
        <f t="shared" ref="AQ43:AQ52" si="88">F43</f>
        <v>0</v>
      </c>
      <c r="AR43" s="206">
        <f t="shared" ref="AR43:AR52" si="89">G43</f>
        <v>0</v>
      </c>
      <c r="AS43" s="776">
        <f t="shared" ref="AS43:AS52" si="90">H43</f>
        <v>0</v>
      </c>
      <c r="AT43" s="777">
        <f t="shared" ref="AT43:AT52" si="91">I43</f>
        <v>0</v>
      </c>
      <c r="AU43" s="778">
        <f t="shared" ref="AU43:AU52" si="92">J43</f>
        <v>0</v>
      </c>
      <c r="AV43" s="33">
        <f t="shared" ref="AV43:AV52" si="93">K43</f>
        <v>0</v>
      </c>
      <c r="AW43" s="43">
        <f t="shared" ref="AW43:AW52" si="94">IF(E43="","",ROUND(AR43*AT43*AU43,2))</f>
        <v>0</v>
      </c>
      <c r="AX43" s="29">
        <f t="shared" ref="AX43:AX52" si="95">M43</f>
        <v>1</v>
      </c>
      <c r="AY43" s="30">
        <f t="shared" ref="AY43:AY52" si="96">IF(AW43="","",IF(AW43=0,0,ROUND(AW43/AX43,0)))</f>
        <v>0</v>
      </c>
      <c r="BA43" s="30">
        <f>AM43+AY43</f>
        <v>0</v>
      </c>
      <c r="BB43" s="41" t="str">
        <f t="shared" ref="BB43:BB52" si="97">IF(BA43="","", IF($O$8="","",BA43/$O$8))</f>
        <v/>
      </c>
      <c r="BC43" s="392"/>
      <c r="BE43" s="30">
        <f t="shared" ref="BE43:BE52" si="98">BA43-N43</f>
        <v>0</v>
      </c>
      <c r="BF43" s="788" t="e">
        <f t="shared" si="7"/>
        <v>#DIV/0!</v>
      </c>
      <c r="BG43" s="391"/>
      <c r="BJ43" s="83" t="str">
        <f t="shared" ref="BJ43:BS52" si="99">IF($D43="","",IF($D43=BJ$16,$BA43,""))</f>
        <v/>
      </c>
      <c r="BK43" s="83" t="str">
        <f t="shared" si="99"/>
        <v/>
      </c>
      <c r="BL43" s="83" t="str">
        <f t="shared" si="99"/>
        <v/>
      </c>
      <c r="BM43" s="83" t="str">
        <f t="shared" si="99"/>
        <v/>
      </c>
      <c r="BN43" s="83" t="str">
        <f t="shared" si="99"/>
        <v/>
      </c>
      <c r="BO43" s="83" t="str">
        <f t="shared" si="99"/>
        <v/>
      </c>
      <c r="BP43" s="83" t="str">
        <f t="shared" si="99"/>
        <v/>
      </c>
      <c r="BQ43" s="83" t="str">
        <f t="shared" si="99"/>
        <v/>
      </c>
      <c r="BR43" s="83" t="str">
        <f t="shared" si="99"/>
        <v/>
      </c>
      <c r="BS43" s="83" t="str">
        <f t="shared" si="99"/>
        <v/>
      </c>
      <c r="BT43" s="390">
        <f t="shared" si="9"/>
        <v>0</v>
      </c>
    </row>
    <row r="44" spans="1:72" s="356" customFormat="1" outlineLevel="2" x14ac:dyDescent="0.3">
      <c r="A44" s="385" t="str">
        <f t="shared" si="23"/>
        <v>A3-02-x</v>
      </c>
      <c r="B44" s="386">
        <f>IF(E44="","",SUBTOTAL(3,$E$43:E44))</f>
        <v>2</v>
      </c>
      <c r="C44" s="246" t="str">
        <f t="shared" ref="C44" si="100">IF(E44="","",IF(B44&lt;10,CONCATENATE($C$42,"-0",B44),CONCATENATE($C$42,"-",B44)))</f>
        <v>A3-02</v>
      </c>
      <c r="D44" s="88"/>
      <c r="E44" s="21" t="s">
        <v>60</v>
      </c>
      <c r="F44" s="749"/>
      <c r="G44" s="750"/>
      <c r="H44" s="773"/>
      <c r="I44" s="773"/>
      <c r="J44" s="763"/>
      <c r="K44" s="751"/>
      <c r="L44" s="30">
        <f t="shared" ref="L44:L52" si="101">IF(E44="","",(G44*I44*J44))</f>
        <v>0</v>
      </c>
      <c r="M44" s="752">
        <v>1</v>
      </c>
      <c r="N44" s="30">
        <f t="shared" ref="N44:N52" si="102">IF(L44="","",IF(L44=0,0,(L44/M44)))</f>
        <v>0</v>
      </c>
      <c r="O44" s="41" t="str">
        <f t="shared" si="25"/>
        <v/>
      </c>
      <c r="P44" s="392"/>
      <c r="Q44" s="369" t="str">
        <f t="shared" si="3"/>
        <v>A</v>
      </c>
      <c r="R44" s="388"/>
      <c r="S44" s="191" t="str">
        <f t="shared" si="86"/>
        <v>A3-02|x</v>
      </c>
      <c r="T44" s="191"/>
      <c r="U44" s="389"/>
      <c r="V44" s="388"/>
      <c r="W44" s="83" t="str">
        <f t="shared" si="87"/>
        <v/>
      </c>
      <c r="X44" s="83" t="str">
        <f t="shared" si="87"/>
        <v/>
      </c>
      <c r="Y44" s="83" t="str">
        <f t="shared" si="87"/>
        <v/>
      </c>
      <c r="Z44" s="83" t="str">
        <f t="shared" si="87"/>
        <v/>
      </c>
      <c r="AA44" s="83" t="str">
        <f t="shared" si="87"/>
        <v/>
      </c>
      <c r="AB44" s="83" t="str">
        <f t="shared" si="87"/>
        <v/>
      </c>
      <c r="AC44" s="83" t="str">
        <f t="shared" si="87"/>
        <v/>
      </c>
      <c r="AD44" s="83" t="str">
        <f t="shared" si="87"/>
        <v/>
      </c>
      <c r="AE44" s="83" t="str">
        <f t="shared" si="87"/>
        <v/>
      </c>
      <c r="AF44" s="83" t="str">
        <f t="shared" si="87"/>
        <v/>
      </c>
      <c r="AG44" s="390">
        <f t="shared" si="5"/>
        <v>0</v>
      </c>
      <c r="AH44" s="341"/>
      <c r="AI44" s="391"/>
      <c r="AM44" s="30">
        <f>REPORT!H61</f>
        <v>0</v>
      </c>
      <c r="AN44" s="30">
        <f t="shared" si="6"/>
        <v>0</v>
      </c>
      <c r="AQ44" s="735">
        <f t="shared" si="88"/>
        <v>0</v>
      </c>
      <c r="AR44" s="206">
        <f t="shared" si="89"/>
        <v>0</v>
      </c>
      <c r="AS44" s="776">
        <f t="shared" si="90"/>
        <v>0</v>
      </c>
      <c r="AT44" s="777">
        <f t="shared" si="91"/>
        <v>0</v>
      </c>
      <c r="AU44" s="778">
        <f t="shared" si="92"/>
        <v>0</v>
      </c>
      <c r="AV44" s="33">
        <f t="shared" si="93"/>
        <v>0</v>
      </c>
      <c r="AW44" s="43">
        <f t="shared" si="94"/>
        <v>0</v>
      </c>
      <c r="AX44" s="29">
        <f t="shared" si="95"/>
        <v>1</v>
      </c>
      <c r="AY44" s="30">
        <f t="shared" si="96"/>
        <v>0</v>
      </c>
      <c r="BA44" s="30">
        <f t="shared" ref="BA44:BA52" si="103">AM44+AY44</f>
        <v>0</v>
      </c>
      <c r="BB44" s="41" t="str">
        <f t="shared" si="97"/>
        <v/>
      </c>
      <c r="BC44" s="392"/>
      <c r="BE44" s="30">
        <f t="shared" si="98"/>
        <v>0</v>
      </c>
      <c r="BF44" s="788" t="e">
        <f t="shared" si="7"/>
        <v>#DIV/0!</v>
      </c>
      <c r="BG44" s="391"/>
      <c r="BJ44" s="83" t="str">
        <f t="shared" si="99"/>
        <v/>
      </c>
      <c r="BK44" s="83" t="str">
        <f t="shared" si="99"/>
        <v/>
      </c>
      <c r="BL44" s="83" t="str">
        <f t="shared" si="99"/>
        <v/>
      </c>
      <c r="BM44" s="83" t="str">
        <f t="shared" si="99"/>
        <v/>
      </c>
      <c r="BN44" s="83" t="str">
        <f t="shared" si="99"/>
        <v/>
      </c>
      <c r="BO44" s="83" t="str">
        <f t="shared" si="99"/>
        <v/>
      </c>
      <c r="BP44" s="83" t="str">
        <f t="shared" si="99"/>
        <v/>
      </c>
      <c r="BQ44" s="83" t="str">
        <f t="shared" si="99"/>
        <v/>
      </c>
      <c r="BR44" s="83" t="str">
        <f t="shared" si="99"/>
        <v/>
      </c>
      <c r="BS44" s="83" t="str">
        <f t="shared" si="99"/>
        <v/>
      </c>
      <c r="BT44" s="390">
        <f t="shared" si="9"/>
        <v>0</v>
      </c>
    </row>
    <row r="45" spans="1:72" s="356" customFormat="1" outlineLevel="2" x14ac:dyDescent="0.3">
      <c r="A45" s="385" t="str">
        <f t="shared" si="23"/>
        <v>A3-03-x</v>
      </c>
      <c r="B45" s="386">
        <f>IF(E45="","",SUBTOTAL(3,$E$43:E45))</f>
        <v>3</v>
      </c>
      <c r="C45" s="246" t="str">
        <f t="shared" ref="C45" si="104">IF(E45="","",IF(B45&lt;10,CONCATENATE($C$42,"-0",B45),CONCATENATE($C$42,"-",B45)))</f>
        <v>A3-03</v>
      </c>
      <c r="D45" s="88"/>
      <c r="E45" s="21" t="s">
        <v>60</v>
      </c>
      <c r="F45" s="749"/>
      <c r="G45" s="750"/>
      <c r="H45" s="773"/>
      <c r="I45" s="773"/>
      <c r="J45" s="763"/>
      <c r="K45" s="751"/>
      <c r="L45" s="30">
        <f t="shared" si="101"/>
        <v>0</v>
      </c>
      <c r="M45" s="752">
        <v>1</v>
      </c>
      <c r="N45" s="30">
        <f t="shared" si="102"/>
        <v>0</v>
      </c>
      <c r="O45" s="41" t="str">
        <f t="shared" ref="O45" si="105">IF(N45="","", IF($O$8="","",N45/$O$8))</f>
        <v/>
      </c>
      <c r="P45" s="392"/>
      <c r="Q45" s="369" t="str">
        <f t="shared" si="3"/>
        <v>A</v>
      </c>
      <c r="R45" s="388"/>
      <c r="S45" s="191" t="str">
        <f t="shared" si="86"/>
        <v>A3-03|x</v>
      </c>
      <c r="T45" s="191"/>
      <c r="U45" s="389"/>
      <c r="V45" s="388"/>
      <c r="W45" s="83" t="str">
        <f t="shared" si="87"/>
        <v/>
      </c>
      <c r="X45" s="83" t="str">
        <f t="shared" si="87"/>
        <v/>
      </c>
      <c r="Y45" s="83" t="str">
        <f t="shared" si="87"/>
        <v/>
      </c>
      <c r="Z45" s="83" t="str">
        <f t="shared" si="87"/>
        <v/>
      </c>
      <c r="AA45" s="83" t="str">
        <f t="shared" si="87"/>
        <v/>
      </c>
      <c r="AB45" s="83" t="str">
        <f t="shared" si="87"/>
        <v/>
      </c>
      <c r="AC45" s="83" t="str">
        <f t="shared" si="87"/>
        <v/>
      </c>
      <c r="AD45" s="83" t="str">
        <f t="shared" si="87"/>
        <v/>
      </c>
      <c r="AE45" s="83" t="str">
        <f t="shared" si="87"/>
        <v/>
      </c>
      <c r="AF45" s="83" t="str">
        <f t="shared" si="87"/>
        <v/>
      </c>
      <c r="AG45" s="390">
        <f t="shared" si="5"/>
        <v>0</v>
      </c>
      <c r="AH45" s="341"/>
      <c r="AI45" s="391"/>
      <c r="AM45" s="30">
        <f>REPORT!H62</f>
        <v>0</v>
      </c>
      <c r="AN45" s="30">
        <f t="shared" si="6"/>
        <v>0</v>
      </c>
      <c r="AQ45" s="735">
        <f t="shared" si="88"/>
        <v>0</v>
      </c>
      <c r="AR45" s="206">
        <f t="shared" si="89"/>
        <v>0</v>
      </c>
      <c r="AS45" s="776">
        <f t="shared" si="90"/>
        <v>0</v>
      </c>
      <c r="AT45" s="777">
        <f t="shared" si="91"/>
        <v>0</v>
      </c>
      <c r="AU45" s="778">
        <f t="shared" si="92"/>
        <v>0</v>
      </c>
      <c r="AV45" s="33">
        <f t="shared" si="93"/>
        <v>0</v>
      </c>
      <c r="AW45" s="43">
        <f t="shared" si="94"/>
        <v>0</v>
      </c>
      <c r="AX45" s="29">
        <f t="shared" si="95"/>
        <v>1</v>
      </c>
      <c r="AY45" s="30">
        <f t="shared" si="96"/>
        <v>0</v>
      </c>
      <c r="BA45" s="30">
        <f t="shared" si="103"/>
        <v>0</v>
      </c>
      <c r="BB45" s="41" t="str">
        <f t="shared" si="97"/>
        <v/>
      </c>
      <c r="BC45" s="392"/>
      <c r="BE45" s="30">
        <f t="shared" si="98"/>
        <v>0</v>
      </c>
      <c r="BF45" s="788" t="e">
        <f t="shared" si="7"/>
        <v>#DIV/0!</v>
      </c>
      <c r="BG45" s="391"/>
      <c r="BJ45" s="83" t="str">
        <f t="shared" si="99"/>
        <v/>
      </c>
      <c r="BK45" s="83" t="str">
        <f t="shared" si="99"/>
        <v/>
      </c>
      <c r="BL45" s="83" t="str">
        <f t="shared" si="99"/>
        <v/>
      </c>
      <c r="BM45" s="83" t="str">
        <f t="shared" si="99"/>
        <v/>
      </c>
      <c r="BN45" s="83" t="str">
        <f t="shared" si="99"/>
        <v/>
      </c>
      <c r="BO45" s="83" t="str">
        <f t="shared" si="99"/>
        <v/>
      </c>
      <c r="BP45" s="83" t="str">
        <f t="shared" si="99"/>
        <v/>
      </c>
      <c r="BQ45" s="83" t="str">
        <f t="shared" si="99"/>
        <v/>
      </c>
      <c r="BR45" s="83" t="str">
        <f t="shared" si="99"/>
        <v/>
      </c>
      <c r="BS45" s="83" t="str">
        <f t="shared" si="99"/>
        <v/>
      </c>
      <c r="BT45" s="390">
        <f t="shared" si="9"/>
        <v>0</v>
      </c>
    </row>
    <row r="46" spans="1:72" s="356" customFormat="1" outlineLevel="2" x14ac:dyDescent="0.3">
      <c r="A46" s="385" t="str">
        <f t="shared" si="23"/>
        <v>A3-04-x</v>
      </c>
      <c r="B46" s="386">
        <f>IF(E46="","",SUBTOTAL(3,$E$43:E46))</f>
        <v>4</v>
      </c>
      <c r="C46" s="246" t="str">
        <f t="shared" ref="C46:C52" si="106">IF(E46="","",IF(B46&lt;10,CONCATENATE($C$42,"-0",B46),CONCATENATE($C$42,"-",B46)))</f>
        <v>A3-04</v>
      </c>
      <c r="D46" s="88"/>
      <c r="E46" s="21" t="s">
        <v>60</v>
      </c>
      <c r="F46" s="749"/>
      <c r="G46" s="750"/>
      <c r="H46" s="773"/>
      <c r="I46" s="773"/>
      <c r="J46" s="763"/>
      <c r="K46" s="751"/>
      <c r="L46" s="30">
        <f t="shared" si="101"/>
        <v>0</v>
      </c>
      <c r="M46" s="752">
        <v>1</v>
      </c>
      <c r="N46" s="30">
        <f t="shared" si="102"/>
        <v>0</v>
      </c>
      <c r="O46" s="41" t="str">
        <f t="shared" ref="O46:O52" si="107">IF(N46="","", IF($O$8="","",N46/$O$8))</f>
        <v/>
      </c>
      <c r="P46" s="392"/>
      <c r="Q46" s="369" t="str">
        <f t="shared" si="3"/>
        <v>A</v>
      </c>
      <c r="R46" s="388"/>
      <c r="S46" s="191" t="str">
        <f t="shared" si="86"/>
        <v>A3-04|x</v>
      </c>
      <c r="T46" s="191"/>
      <c r="U46" s="389"/>
      <c r="V46" s="388"/>
      <c r="W46" s="83" t="str">
        <f t="shared" si="87"/>
        <v/>
      </c>
      <c r="X46" s="83" t="str">
        <f t="shared" si="87"/>
        <v/>
      </c>
      <c r="Y46" s="83" t="str">
        <f t="shared" si="87"/>
        <v/>
      </c>
      <c r="Z46" s="83" t="str">
        <f t="shared" si="87"/>
        <v/>
      </c>
      <c r="AA46" s="83" t="str">
        <f t="shared" si="87"/>
        <v/>
      </c>
      <c r="AB46" s="83" t="str">
        <f t="shared" si="87"/>
        <v/>
      </c>
      <c r="AC46" s="83" t="str">
        <f t="shared" si="87"/>
        <v/>
      </c>
      <c r="AD46" s="83" t="str">
        <f t="shared" si="87"/>
        <v/>
      </c>
      <c r="AE46" s="83" t="str">
        <f t="shared" si="87"/>
        <v/>
      </c>
      <c r="AF46" s="83" t="str">
        <f t="shared" si="87"/>
        <v/>
      </c>
      <c r="AG46" s="390">
        <f t="shared" si="5"/>
        <v>0</v>
      </c>
      <c r="AH46" s="341"/>
      <c r="AI46" s="391"/>
      <c r="AM46" s="30">
        <f>REPORT!H63</f>
        <v>0</v>
      </c>
      <c r="AN46" s="30">
        <f t="shared" si="6"/>
        <v>0</v>
      </c>
      <c r="AQ46" s="735">
        <f t="shared" si="88"/>
        <v>0</v>
      </c>
      <c r="AR46" s="206">
        <f t="shared" si="89"/>
        <v>0</v>
      </c>
      <c r="AS46" s="776">
        <f t="shared" si="90"/>
        <v>0</v>
      </c>
      <c r="AT46" s="777">
        <f t="shared" si="91"/>
        <v>0</v>
      </c>
      <c r="AU46" s="778">
        <f t="shared" si="92"/>
        <v>0</v>
      </c>
      <c r="AV46" s="33">
        <f t="shared" si="93"/>
        <v>0</v>
      </c>
      <c r="AW46" s="43">
        <f t="shared" si="94"/>
        <v>0</v>
      </c>
      <c r="AX46" s="29">
        <f t="shared" si="95"/>
        <v>1</v>
      </c>
      <c r="AY46" s="30">
        <f t="shared" si="96"/>
        <v>0</v>
      </c>
      <c r="BA46" s="30">
        <f t="shared" si="103"/>
        <v>0</v>
      </c>
      <c r="BB46" s="41" t="str">
        <f t="shared" si="97"/>
        <v/>
      </c>
      <c r="BC46" s="392"/>
      <c r="BE46" s="30">
        <f t="shared" si="98"/>
        <v>0</v>
      </c>
      <c r="BF46" s="788" t="e">
        <f t="shared" si="7"/>
        <v>#DIV/0!</v>
      </c>
      <c r="BG46" s="391"/>
      <c r="BJ46" s="83" t="str">
        <f t="shared" si="99"/>
        <v/>
      </c>
      <c r="BK46" s="83" t="str">
        <f t="shared" si="99"/>
        <v/>
      </c>
      <c r="BL46" s="83" t="str">
        <f t="shared" si="99"/>
        <v/>
      </c>
      <c r="BM46" s="83" t="str">
        <f t="shared" si="99"/>
        <v/>
      </c>
      <c r="BN46" s="83" t="str">
        <f t="shared" si="99"/>
        <v/>
      </c>
      <c r="BO46" s="83" t="str">
        <f t="shared" si="99"/>
        <v/>
      </c>
      <c r="BP46" s="83" t="str">
        <f t="shared" si="99"/>
        <v/>
      </c>
      <c r="BQ46" s="83" t="str">
        <f t="shared" si="99"/>
        <v/>
      </c>
      <c r="BR46" s="83" t="str">
        <f t="shared" si="99"/>
        <v/>
      </c>
      <c r="BS46" s="83" t="str">
        <f t="shared" si="99"/>
        <v/>
      </c>
      <c r="BT46" s="390">
        <f t="shared" si="9"/>
        <v>0</v>
      </c>
    </row>
    <row r="47" spans="1:72" s="356" customFormat="1" outlineLevel="2" x14ac:dyDescent="0.3">
      <c r="A47" s="385" t="str">
        <f t="shared" si="23"/>
        <v>A3-05-x</v>
      </c>
      <c r="B47" s="386">
        <f>IF(E47="","",SUBTOTAL(3,$E$43:E47))</f>
        <v>5</v>
      </c>
      <c r="C47" s="246" t="str">
        <f t="shared" si="106"/>
        <v>A3-05</v>
      </c>
      <c r="D47" s="88"/>
      <c r="E47" s="21" t="s">
        <v>60</v>
      </c>
      <c r="F47" s="749"/>
      <c r="G47" s="750"/>
      <c r="H47" s="773"/>
      <c r="I47" s="773"/>
      <c r="J47" s="763"/>
      <c r="K47" s="751"/>
      <c r="L47" s="30">
        <f t="shared" si="101"/>
        <v>0</v>
      </c>
      <c r="M47" s="752">
        <v>1</v>
      </c>
      <c r="N47" s="30">
        <f t="shared" si="102"/>
        <v>0</v>
      </c>
      <c r="O47" s="41" t="str">
        <f t="shared" si="107"/>
        <v/>
      </c>
      <c r="P47" s="392"/>
      <c r="Q47" s="369" t="str">
        <f t="shared" si="3"/>
        <v>A</v>
      </c>
      <c r="R47" s="388"/>
      <c r="S47" s="191" t="str">
        <f t="shared" si="86"/>
        <v>A3-05|x</v>
      </c>
      <c r="T47" s="191"/>
      <c r="U47" s="393"/>
      <c r="V47" s="388"/>
      <c r="W47" s="83" t="str">
        <f t="shared" si="87"/>
        <v/>
      </c>
      <c r="X47" s="83" t="str">
        <f t="shared" si="87"/>
        <v/>
      </c>
      <c r="Y47" s="83" t="str">
        <f t="shared" si="87"/>
        <v/>
      </c>
      <c r="Z47" s="83" t="str">
        <f t="shared" si="87"/>
        <v/>
      </c>
      <c r="AA47" s="83" t="str">
        <f t="shared" si="87"/>
        <v/>
      </c>
      <c r="AB47" s="83" t="str">
        <f t="shared" si="87"/>
        <v/>
      </c>
      <c r="AC47" s="83" t="str">
        <f t="shared" si="87"/>
        <v/>
      </c>
      <c r="AD47" s="83" t="str">
        <f t="shared" si="87"/>
        <v/>
      </c>
      <c r="AE47" s="83" t="str">
        <f t="shared" si="87"/>
        <v/>
      </c>
      <c r="AF47" s="83" t="str">
        <f t="shared" si="87"/>
        <v/>
      </c>
      <c r="AG47" s="390">
        <f t="shared" si="5"/>
        <v>0</v>
      </c>
      <c r="AH47" s="341"/>
      <c r="AI47" s="391"/>
      <c r="AM47" s="30">
        <f>REPORT!H64</f>
        <v>0</v>
      </c>
      <c r="AN47" s="30">
        <f t="shared" si="6"/>
        <v>0</v>
      </c>
      <c r="AQ47" s="735">
        <f t="shared" si="88"/>
        <v>0</v>
      </c>
      <c r="AR47" s="206">
        <f t="shared" si="89"/>
        <v>0</v>
      </c>
      <c r="AS47" s="776">
        <f t="shared" si="90"/>
        <v>0</v>
      </c>
      <c r="AT47" s="777">
        <f t="shared" si="91"/>
        <v>0</v>
      </c>
      <c r="AU47" s="778">
        <f t="shared" si="92"/>
        <v>0</v>
      </c>
      <c r="AV47" s="33">
        <f t="shared" si="93"/>
        <v>0</v>
      </c>
      <c r="AW47" s="43">
        <f t="shared" si="94"/>
        <v>0</v>
      </c>
      <c r="AX47" s="29">
        <f t="shared" si="95"/>
        <v>1</v>
      </c>
      <c r="AY47" s="30">
        <f t="shared" si="96"/>
        <v>0</v>
      </c>
      <c r="BA47" s="30">
        <f t="shared" si="103"/>
        <v>0</v>
      </c>
      <c r="BB47" s="41" t="str">
        <f t="shared" si="97"/>
        <v/>
      </c>
      <c r="BC47" s="392"/>
      <c r="BE47" s="30">
        <f t="shared" si="98"/>
        <v>0</v>
      </c>
      <c r="BF47" s="788" t="e">
        <f t="shared" si="7"/>
        <v>#DIV/0!</v>
      </c>
      <c r="BG47" s="391"/>
      <c r="BJ47" s="83" t="str">
        <f t="shared" si="99"/>
        <v/>
      </c>
      <c r="BK47" s="83" t="str">
        <f t="shared" si="99"/>
        <v/>
      </c>
      <c r="BL47" s="83" t="str">
        <f t="shared" si="99"/>
        <v/>
      </c>
      <c r="BM47" s="83" t="str">
        <f t="shared" si="99"/>
        <v/>
      </c>
      <c r="BN47" s="83" t="str">
        <f t="shared" si="99"/>
        <v/>
      </c>
      <c r="BO47" s="83" t="str">
        <f t="shared" si="99"/>
        <v/>
      </c>
      <c r="BP47" s="83" t="str">
        <f t="shared" si="99"/>
        <v/>
      </c>
      <c r="BQ47" s="83" t="str">
        <f t="shared" si="99"/>
        <v/>
      </c>
      <c r="BR47" s="83" t="str">
        <f t="shared" si="99"/>
        <v/>
      </c>
      <c r="BS47" s="83" t="str">
        <f t="shared" si="99"/>
        <v/>
      </c>
      <c r="BT47" s="390">
        <f t="shared" si="9"/>
        <v>0</v>
      </c>
    </row>
    <row r="48" spans="1:72" s="356" customFormat="1" outlineLevel="2" x14ac:dyDescent="0.3">
      <c r="A48" s="385" t="str">
        <f t="shared" si="23"/>
        <v>A3-06-x</v>
      </c>
      <c r="B48" s="386">
        <f>IF(E48="","",SUBTOTAL(3,$E$43:E48))</f>
        <v>6</v>
      </c>
      <c r="C48" s="246" t="str">
        <f t="shared" si="106"/>
        <v>A3-06</v>
      </c>
      <c r="D48" s="88"/>
      <c r="E48" s="21" t="s">
        <v>60</v>
      </c>
      <c r="F48" s="749"/>
      <c r="G48" s="750"/>
      <c r="H48" s="773"/>
      <c r="I48" s="773"/>
      <c r="J48" s="763"/>
      <c r="K48" s="751"/>
      <c r="L48" s="30">
        <f t="shared" si="101"/>
        <v>0</v>
      </c>
      <c r="M48" s="752">
        <v>1</v>
      </c>
      <c r="N48" s="30">
        <f t="shared" si="102"/>
        <v>0</v>
      </c>
      <c r="O48" s="41" t="str">
        <f t="shared" si="107"/>
        <v/>
      </c>
      <c r="P48" s="392"/>
      <c r="Q48" s="369" t="str">
        <f t="shared" si="3"/>
        <v>A</v>
      </c>
      <c r="R48" s="388"/>
      <c r="S48" s="191" t="str">
        <f t="shared" si="86"/>
        <v>A3-06|x</v>
      </c>
      <c r="T48" s="191"/>
      <c r="U48" s="393"/>
      <c r="V48" s="388"/>
      <c r="W48" s="83" t="str">
        <f t="shared" si="87"/>
        <v/>
      </c>
      <c r="X48" s="83" t="str">
        <f t="shared" si="87"/>
        <v/>
      </c>
      <c r="Y48" s="83" t="str">
        <f t="shared" si="87"/>
        <v/>
      </c>
      <c r="Z48" s="83" t="str">
        <f t="shared" si="87"/>
        <v/>
      </c>
      <c r="AA48" s="83" t="str">
        <f t="shared" si="87"/>
        <v/>
      </c>
      <c r="AB48" s="83" t="str">
        <f t="shared" si="87"/>
        <v/>
      </c>
      <c r="AC48" s="83" t="str">
        <f t="shared" si="87"/>
        <v/>
      </c>
      <c r="AD48" s="83" t="str">
        <f t="shared" si="87"/>
        <v/>
      </c>
      <c r="AE48" s="83" t="str">
        <f t="shared" si="87"/>
        <v/>
      </c>
      <c r="AF48" s="83" t="str">
        <f t="shared" si="87"/>
        <v/>
      </c>
      <c r="AG48" s="390">
        <f t="shared" si="5"/>
        <v>0</v>
      </c>
      <c r="AH48" s="341"/>
      <c r="AI48" s="391"/>
      <c r="AM48" s="30">
        <f>REPORT!H65</f>
        <v>0</v>
      </c>
      <c r="AN48" s="30">
        <f t="shared" si="6"/>
        <v>0</v>
      </c>
      <c r="AQ48" s="735">
        <f t="shared" si="88"/>
        <v>0</v>
      </c>
      <c r="AR48" s="206">
        <f t="shared" si="89"/>
        <v>0</v>
      </c>
      <c r="AS48" s="776">
        <f t="shared" si="90"/>
        <v>0</v>
      </c>
      <c r="AT48" s="777">
        <f t="shared" si="91"/>
        <v>0</v>
      </c>
      <c r="AU48" s="778">
        <f t="shared" si="92"/>
        <v>0</v>
      </c>
      <c r="AV48" s="33">
        <f t="shared" si="93"/>
        <v>0</v>
      </c>
      <c r="AW48" s="43">
        <f t="shared" si="94"/>
        <v>0</v>
      </c>
      <c r="AX48" s="29">
        <f t="shared" si="95"/>
        <v>1</v>
      </c>
      <c r="AY48" s="30">
        <f t="shared" si="96"/>
        <v>0</v>
      </c>
      <c r="BA48" s="30">
        <f t="shared" si="103"/>
        <v>0</v>
      </c>
      <c r="BB48" s="41" t="str">
        <f t="shared" si="97"/>
        <v/>
      </c>
      <c r="BC48" s="392"/>
      <c r="BE48" s="30">
        <f t="shared" si="98"/>
        <v>0</v>
      </c>
      <c r="BF48" s="788" t="e">
        <f t="shared" si="7"/>
        <v>#DIV/0!</v>
      </c>
      <c r="BG48" s="391"/>
      <c r="BJ48" s="83" t="str">
        <f t="shared" si="99"/>
        <v/>
      </c>
      <c r="BK48" s="83" t="str">
        <f t="shared" si="99"/>
        <v/>
      </c>
      <c r="BL48" s="83" t="str">
        <f t="shared" si="99"/>
        <v/>
      </c>
      <c r="BM48" s="83" t="str">
        <f t="shared" si="99"/>
        <v/>
      </c>
      <c r="BN48" s="83" t="str">
        <f t="shared" si="99"/>
        <v/>
      </c>
      <c r="BO48" s="83" t="str">
        <f t="shared" si="99"/>
        <v/>
      </c>
      <c r="BP48" s="83" t="str">
        <f t="shared" si="99"/>
        <v/>
      </c>
      <c r="BQ48" s="83" t="str">
        <f t="shared" si="99"/>
        <v/>
      </c>
      <c r="BR48" s="83" t="str">
        <f t="shared" si="99"/>
        <v/>
      </c>
      <c r="BS48" s="83" t="str">
        <f t="shared" si="99"/>
        <v/>
      </c>
      <c r="BT48" s="390">
        <f t="shared" si="9"/>
        <v>0</v>
      </c>
    </row>
    <row r="49" spans="1:72" s="356" customFormat="1" outlineLevel="2" x14ac:dyDescent="0.3">
      <c r="A49" s="385" t="str">
        <f t="shared" si="23"/>
        <v>A3-07-x</v>
      </c>
      <c r="B49" s="386">
        <f>IF(E49="","",SUBTOTAL(3,$E$43:E49))</f>
        <v>7</v>
      </c>
      <c r="C49" s="246" t="str">
        <f t="shared" si="106"/>
        <v>A3-07</v>
      </c>
      <c r="D49" s="88"/>
      <c r="E49" s="21" t="s">
        <v>60</v>
      </c>
      <c r="F49" s="749"/>
      <c r="G49" s="750"/>
      <c r="H49" s="773"/>
      <c r="I49" s="773"/>
      <c r="J49" s="763"/>
      <c r="K49" s="751"/>
      <c r="L49" s="30">
        <f t="shared" si="101"/>
        <v>0</v>
      </c>
      <c r="M49" s="752">
        <v>1</v>
      </c>
      <c r="N49" s="30">
        <f t="shared" si="102"/>
        <v>0</v>
      </c>
      <c r="O49" s="41" t="str">
        <f t="shared" si="107"/>
        <v/>
      </c>
      <c r="P49" s="392"/>
      <c r="Q49" s="369" t="str">
        <f t="shared" si="3"/>
        <v>A</v>
      </c>
      <c r="R49" s="388"/>
      <c r="S49" s="191" t="str">
        <f t="shared" si="86"/>
        <v>A3-07|x</v>
      </c>
      <c r="T49" s="191"/>
      <c r="U49" s="393"/>
      <c r="V49" s="388"/>
      <c r="W49" s="83" t="str">
        <f t="shared" si="87"/>
        <v/>
      </c>
      <c r="X49" s="83" t="str">
        <f t="shared" si="87"/>
        <v/>
      </c>
      <c r="Y49" s="83" t="str">
        <f t="shared" si="87"/>
        <v/>
      </c>
      <c r="Z49" s="83" t="str">
        <f t="shared" si="87"/>
        <v/>
      </c>
      <c r="AA49" s="83" t="str">
        <f t="shared" si="87"/>
        <v/>
      </c>
      <c r="AB49" s="83" t="str">
        <f t="shared" si="87"/>
        <v/>
      </c>
      <c r="AC49" s="83" t="str">
        <f t="shared" si="87"/>
        <v/>
      </c>
      <c r="AD49" s="83" t="str">
        <f t="shared" si="87"/>
        <v/>
      </c>
      <c r="AE49" s="83" t="str">
        <f t="shared" si="87"/>
        <v/>
      </c>
      <c r="AF49" s="83" t="str">
        <f t="shared" si="87"/>
        <v/>
      </c>
      <c r="AG49" s="390">
        <f t="shared" si="5"/>
        <v>0</v>
      </c>
      <c r="AH49" s="341"/>
      <c r="AI49" s="391"/>
      <c r="AM49" s="30">
        <f>REPORT!H66</f>
        <v>0</v>
      </c>
      <c r="AN49" s="30">
        <f t="shared" si="6"/>
        <v>0</v>
      </c>
      <c r="AQ49" s="735">
        <f t="shared" si="88"/>
        <v>0</v>
      </c>
      <c r="AR49" s="206">
        <f t="shared" si="89"/>
        <v>0</v>
      </c>
      <c r="AS49" s="776">
        <f t="shared" si="90"/>
        <v>0</v>
      </c>
      <c r="AT49" s="777">
        <f t="shared" si="91"/>
        <v>0</v>
      </c>
      <c r="AU49" s="778">
        <f t="shared" si="92"/>
        <v>0</v>
      </c>
      <c r="AV49" s="33">
        <f t="shared" si="93"/>
        <v>0</v>
      </c>
      <c r="AW49" s="43">
        <f t="shared" si="94"/>
        <v>0</v>
      </c>
      <c r="AX49" s="29">
        <f t="shared" si="95"/>
        <v>1</v>
      </c>
      <c r="AY49" s="30">
        <f t="shared" si="96"/>
        <v>0</v>
      </c>
      <c r="BA49" s="30">
        <f t="shared" si="103"/>
        <v>0</v>
      </c>
      <c r="BB49" s="41" t="str">
        <f t="shared" si="97"/>
        <v/>
      </c>
      <c r="BC49" s="392"/>
      <c r="BE49" s="30">
        <f t="shared" si="98"/>
        <v>0</v>
      </c>
      <c r="BF49" s="788" t="e">
        <f t="shared" si="7"/>
        <v>#DIV/0!</v>
      </c>
      <c r="BG49" s="391"/>
      <c r="BJ49" s="83" t="str">
        <f t="shared" si="99"/>
        <v/>
      </c>
      <c r="BK49" s="83" t="str">
        <f t="shared" si="99"/>
        <v/>
      </c>
      <c r="BL49" s="83" t="str">
        <f t="shared" si="99"/>
        <v/>
      </c>
      <c r="BM49" s="83" t="str">
        <f t="shared" si="99"/>
        <v/>
      </c>
      <c r="BN49" s="83" t="str">
        <f t="shared" si="99"/>
        <v/>
      </c>
      <c r="BO49" s="83" t="str">
        <f t="shared" si="99"/>
        <v/>
      </c>
      <c r="BP49" s="83" t="str">
        <f t="shared" si="99"/>
        <v/>
      </c>
      <c r="BQ49" s="83" t="str">
        <f t="shared" si="99"/>
        <v/>
      </c>
      <c r="BR49" s="83" t="str">
        <f t="shared" si="99"/>
        <v/>
      </c>
      <c r="BS49" s="83" t="str">
        <f t="shared" si="99"/>
        <v/>
      </c>
      <c r="BT49" s="390">
        <f t="shared" si="9"/>
        <v>0</v>
      </c>
    </row>
    <row r="50" spans="1:72" s="356" customFormat="1" outlineLevel="2" x14ac:dyDescent="0.3">
      <c r="A50" s="385" t="str">
        <f t="shared" si="23"/>
        <v>A3-08-x</v>
      </c>
      <c r="B50" s="386">
        <f>IF(E50="","",SUBTOTAL(3,$E$43:E50))</f>
        <v>8</v>
      </c>
      <c r="C50" s="246" t="str">
        <f t="shared" si="106"/>
        <v>A3-08</v>
      </c>
      <c r="D50" s="88"/>
      <c r="E50" s="21" t="s">
        <v>60</v>
      </c>
      <c r="F50" s="749"/>
      <c r="G50" s="750"/>
      <c r="H50" s="773"/>
      <c r="I50" s="773"/>
      <c r="J50" s="763"/>
      <c r="K50" s="751"/>
      <c r="L50" s="30">
        <f t="shared" si="101"/>
        <v>0</v>
      </c>
      <c r="M50" s="752">
        <v>1</v>
      </c>
      <c r="N50" s="30">
        <f t="shared" si="102"/>
        <v>0</v>
      </c>
      <c r="O50" s="41" t="str">
        <f t="shared" si="107"/>
        <v/>
      </c>
      <c r="P50" s="392"/>
      <c r="Q50" s="369" t="str">
        <f t="shared" si="3"/>
        <v>A</v>
      </c>
      <c r="R50" s="388"/>
      <c r="S50" s="191" t="str">
        <f t="shared" si="86"/>
        <v>A3-08|x</v>
      </c>
      <c r="T50" s="191"/>
      <c r="U50" s="393"/>
      <c r="V50" s="388"/>
      <c r="W50" s="83" t="str">
        <f t="shared" si="87"/>
        <v/>
      </c>
      <c r="X50" s="83" t="str">
        <f t="shared" si="87"/>
        <v/>
      </c>
      <c r="Y50" s="83" t="str">
        <f t="shared" si="87"/>
        <v/>
      </c>
      <c r="Z50" s="83" t="str">
        <f t="shared" si="87"/>
        <v/>
      </c>
      <c r="AA50" s="83" t="str">
        <f t="shared" si="87"/>
        <v/>
      </c>
      <c r="AB50" s="83" t="str">
        <f t="shared" si="87"/>
        <v/>
      </c>
      <c r="AC50" s="83" t="str">
        <f t="shared" si="87"/>
        <v/>
      </c>
      <c r="AD50" s="83" t="str">
        <f t="shared" si="87"/>
        <v/>
      </c>
      <c r="AE50" s="83" t="str">
        <f t="shared" si="87"/>
        <v/>
      </c>
      <c r="AF50" s="83" t="str">
        <f t="shared" si="87"/>
        <v/>
      </c>
      <c r="AG50" s="390">
        <f t="shared" si="5"/>
        <v>0</v>
      </c>
      <c r="AH50" s="341"/>
      <c r="AI50" s="391"/>
      <c r="AM50" s="30">
        <f>REPORT!H67</f>
        <v>0</v>
      </c>
      <c r="AN50" s="30">
        <f t="shared" si="6"/>
        <v>0</v>
      </c>
      <c r="AQ50" s="735">
        <f t="shared" si="88"/>
        <v>0</v>
      </c>
      <c r="AR50" s="206">
        <f t="shared" si="89"/>
        <v>0</v>
      </c>
      <c r="AS50" s="776">
        <f t="shared" si="90"/>
        <v>0</v>
      </c>
      <c r="AT50" s="777">
        <f t="shared" si="91"/>
        <v>0</v>
      </c>
      <c r="AU50" s="778">
        <f t="shared" si="92"/>
        <v>0</v>
      </c>
      <c r="AV50" s="33">
        <f t="shared" si="93"/>
        <v>0</v>
      </c>
      <c r="AW50" s="43">
        <f t="shared" si="94"/>
        <v>0</v>
      </c>
      <c r="AX50" s="29">
        <f t="shared" si="95"/>
        <v>1</v>
      </c>
      <c r="AY50" s="30">
        <f t="shared" si="96"/>
        <v>0</v>
      </c>
      <c r="BA50" s="30">
        <f t="shared" si="103"/>
        <v>0</v>
      </c>
      <c r="BB50" s="41" t="str">
        <f t="shared" si="97"/>
        <v/>
      </c>
      <c r="BC50" s="392"/>
      <c r="BE50" s="30">
        <f t="shared" si="98"/>
        <v>0</v>
      </c>
      <c r="BF50" s="788" t="e">
        <f t="shared" si="7"/>
        <v>#DIV/0!</v>
      </c>
      <c r="BG50" s="391"/>
      <c r="BJ50" s="83" t="str">
        <f t="shared" si="99"/>
        <v/>
      </c>
      <c r="BK50" s="83" t="str">
        <f t="shared" si="99"/>
        <v/>
      </c>
      <c r="BL50" s="83" t="str">
        <f t="shared" si="99"/>
        <v/>
      </c>
      <c r="BM50" s="83" t="str">
        <f t="shared" si="99"/>
        <v/>
      </c>
      <c r="BN50" s="83" t="str">
        <f t="shared" si="99"/>
        <v/>
      </c>
      <c r="BO50" s="83" t="str">
        <f t="shared" si="99"/>
        <v/>
      </c>
      <c r="BP50" s="83" t="str">
        <f t="shared" si="99"/>
        <v/>
      </c>
      <c r="BQ50" s="83" t="str">
        <f t="shared" si="99"/>
        <v/>
      </c>
      <c r="BR50" s="83" t="str">
        <f t="shared" si="99"/>
        <v/>
      </c>
      <c r="BS50" s="83" t="str">
        <f t="shared" si="99"/>
        <v/>
      </c>
      <c r="BT50" s="390">
        <f t="shared" si="9"/>
        <v>0</v>
      </c>
    </row>
    <row r="51" spans="1:72" s="356" customFormat="1" outlineLevel="2" x14ac:dyDescent="0.3">
      <c r="A51" s="385" t="str">
        <f t="shared" si="23"/>
        <v>A3-09-x</v>
      </c>
      <c r="B51" s="386">
        <f>IF(E51="","",SUBTOTAL(3,$E$43:E51))</f>
        <v>9</v>
      </c>
      <c r="C51" s="246" t="str">
        <f t="shared" si="106"/>
        <v>A3-09</v>
      </c>
      <c r="D51" s="88"/>
      <c r="E51" s="21" t="s">
        <v>60</v>
      </c>
      <c r="F51" s="749"/>
      <c r="G51" s="750"/>
      <c r="H51" s="773"/>
      <c r="I51" s="773"/>
      <c r="J51" s="763"/>
      <c r="K51" s="751"/>
      <c r="L51" s="30">
        <f t="shared" si="101"/>
        <v>0</v>
      </c>
      <c r="M51" s="752">
        <v>1</v>
      </c>
      <c r="N51" s="30">
        <f t="shared" si="102"/>
        <v>0</v>
      </c>
      <c r="O51" s="41" t="str">
        <f t="shared" si="107"/>
        <v/>
      </c>
      <c r="P51" s="392"/>
      <c r="Q51" s="369" t="str">
        <f t="shared" si="3"/>
        <v>A</v>
      </c>
      <c r="R51" s="388"/>
      <c r="S51" s="191" t="str">
        <f t="shared" si="86"/>
        <v>A3-09|x</v>
      </c>
      <c r="T51" s="191"/>
      <c r="U51" s="393"/>
      <c r="V51" s="388"/>
      <c r="W51" s="83" t="str">
        <f t="shared" si="87"/>
        <v/>
      </c>
      <c r="X51" s="83" t="str">
        <f t="shared" si="87"/>
        <v/>
      </c>
      <c r="Y51" s="83" t="str">
        <f t="shared" si="87"/>
        <v/>
      </c>
      <c r="Z51" s="83" t="str">
        <f t="shared" si="87"/>
        <v/>
      </c>
      <c r="AA51" s="83" t="str">
        <f t="shared" si="87"/>
        <v/>
      </c>
      <c r="AB51" s="83" t="str">
        <f t="shared" si="87"/>
        <v/>
      </c>
      <c r="AC51" s="83" t="str">
        <f t="shared" si="87"/>
        <v/>
      </c>
      <c r="AD51" s="83" t="str">
        <f t="shared" si="87"/>
        <v/>
      </c>
      <c r="AE51" s="83" t="str">
        <f t="shared" si="87"/>
        <v/>
      </c>
      <c r="AF51" s="83" t="str">
        <f t="shared" si="87"/>
        <v/>
      </c>
      <c r="AG51" s="390">
        <f t="shared" si="5"/>
        <v>0</v>
      </c>
      <c r="AH51" s="341"/>
      <c r="AI51" s="391"/>
      <c r="AM51" s="30">
        <f>REPORT!H68</f>
        <v>0</v>
      </c>
      <c r="AN51" s="30">
        <f t="shared" si="6"/>
        <v>0</v>
      </c>
      <c r="AQ51" s="735">
        <f t="shared" si="88"/>
        <v>0</v>
      </c>
      <c r="AR51" s="206">
        <f t="shared" si="89"/>
        <v>0</v>
      </c>
      <c r="AS51" s="776">
        <f t="shared" si="90"/>
        <v>0</v>
      </c>
      <c r="AT51" s="777">
        <f t="shared" si="91"/>
        <v>0</v>
      </c>
      <c r="AU51" s="778">
        <f t="shared" si="92"/>
        <v>0</v>
      </c>
      <c r="AV51" s="33">
        <f t="shared" si="93"/>
        <v>0</v>
      </c>
      <c r="AW51" s="43">
        <f t="shared" si="94"/>
        <v>0</v>
      </c>
      <c r="AX51" s="29">
        <f t="shared" si="95"/>
        <v>1</v>
      </c>
      <c r="AY51" s="30">
        <f t="shared" si="96"/>
        <v>0</v>
      </c>
      <c r="BA51" s="30">
        <f t="shared" si="103"/>
        <v>0</v>
      </c>
      <c r="BB51" s="41" t="str">
        <f t="shared" si="97"/>
        <v/>
      </c>
      <c r="BC51" s="392"/>
      <c r="BE51" s="30">
        <f t="shared" si="98"/>
        <v>0</v>
      </c>
      <c r="BF51" s="788" t="e">
        <f t="shared" si="7"/>
        <v>#DIV/0!</v>
      </c>
      <c r="BG51" s="391"/>
      <c r="BJ51" s="83" t="str">
        <f t="shared" si="99"/>
        <v/>
      </c>
      <c r="BK51" s="83" t="str">
        <f t="shared" si="99"/>
        <v/>
      </c>
      <c r="BL51" s="83" t="str">
        <f t="shared" si="99"/>
        <v/>
      </c>
      <c r="BM51" s="83" t="str">
        <f t="shared" si="99"/>
        <v/>
      </c>
      <c r="BN51" s="83" t="str">
        <f t="shared" si="99"/>
        <v/>
      </c>
      <c r="BO51" s="83" t="str">
        <f t="shared" si="99"/>
        <v/>
      </c>
      <c r="BP51" s="83" t="str">
        <f t="shared" si="99"/>
        <v/>
      </c>
      <c r="BQ51" s="83" t="str">
        <f t="shared" si="99"/>
        <v/>
      </c>
      <c r="BR51" s="83" t="str">
        <f t="shared" si="99"/>
        <v/>
      </c>
      <c r="BS51" s="83" t="str">
        <f t="shared" si="99"/>
        <v/>
      </c>
      <c r="BT51" s="390">
        <f t="shared" si="9"/>
        <v>0</v>
      </c>
    </row>
    <row r="52" spans="1:72" s="356" customFormat="1" outlineLevel="2" x14ac:dyDescent="0.3">
      <c r="A52" s="385" t="str">
        <f t="shared" si="23"/>
        <v>A3-10-x</v>
      </c>
      <c r="B52" s="386">
        <f>IF(E52="","",SUBTOTAL(3,$E$43:E52))</f>
        <v>10</v>
      </c>
      <c r="C52" s="246" t="str">
        <f t="shared" si="106"/>
        <v>A3-10</v>
      </c>
      <c r="D52" s="88"/>
      <c r="E52" s="21" t="s">
        <v>60</v>
      </c>
      <c r="F52" s="749"/>
      <c r="G52" s="750"/>
      <c r="H52" s="773"/>
      <c r="I52" s="773"/>
      <c r="J52" s="763"/>
      <c r="K52" s="751"/>
      <c r="L52" s="30">
        <f t="shared" si="101"/>
        <v>0</v>
      </c>
      <c r="M52" s="752">
        <v>1</v>
      </c>
      <c r="N52" s="30">
        <f t="shared" si="102"/>
        <v>0</v>
      </c>
      <c r="O52" s="41" t="str">
        <f t="shared" si="107"/>
        <v/>
      </c>
      <c r="P52" s="392"/>
      <c r="Q52" s="369" t="str">
        <f t="shared" si="3"/>
        <v>A</v>
      </c>
      <c r="R52" s="388"/>
      <c r="S52" s="191" t="str">
        <f t="shared" si="86"/>
        <v>A3-10|x</v>
      </c>
      <c r="T52" s="191"/>
      <c r="U52" s="395"/>
      <c r="V52" s="388"/>
      <c r="W52" s="83" t="str">
        <f t="shared" si="87"/>
        <v/>
      </c>
      <c r="X52" s="83" t="str">
        <f t="shared" si="87"/>
        <v/>
      </c>
      <c r="Y52" s="83" t="str">
        <f t="shared" si="87"/>
        <v/>
      </c>
      <c r="Z52" s="83" t="str">
        <f t="shared" si="87"/>
        <v/>
      </c>
      <c r="AA52" s="83" t="str">
        <f t="shared" si="87"/>
        <v/>
      </c>
      <c r="AB52" s="83" t="str">
        <f t="shared" si="87"/>
        <v/>
      </c>
      <c r="AC52" s="83" t="str">
        <f t="shared" si="87"/>
        <v/>
      </c>
      <c r="AD52" s="83" t="str">
        <f t="shared" si="87"/>
        <v/>
      </c>
      <c r="AE52" s="83" t="str">
        <f t="shared" si="87"/>
        <v/>
      </c>
      <c r="AF52" s="83" t="str">
        <f t="shared" si="87"/>
        <v/>
      </c>
      <c r="AG52" s="390">
        <f t="shared" si="5"/>
        <v>0</v>
      </c>
      <c r="AH52" s="341"/>
      <c r="AI52" s="391"/>
      <c r="AM52" s="30">
        <f>REPORT!H69</f>
        <v>0</v>
      </c>
      <c r="AN52" s="30">
        <f t="shared" si="6"/>
        <v>0</v>
      </c>
      <c r="AQ52" s="735">
        <f t="shared" si="88"/>
        <v>0</v>
      </c>
      <c r="AR52" s="206">
        <f t="shared" si="89"/>
        <v>0</v>
      </c>
      <c r="AS52" s="776">
        <f t="shared" si="90"/>
        <v>0</v>
      </c>
      <c r="AT52" s="777">
        <f t="shared" si="91"/>
        <v>0</v>
      </c>
      <c r="AU52" s="778">
        <f t="shared" si="92"/>
        <v>0</v>
      </c>
      <c r="AV52" s="33">
        <f t="shared" si="93"/>
        <v>0</v>
      </c>
      <c r="AW52" s="43">
        <f t="shared" si="94"/>
        <v>0</v>
      </c>
      <c r="AX52" s="29">
        <f t="shared" si="95"/>
        <v>1</v>
      </c>
      <c r="AY52" s="30">
        <f t="shared" si="96"/>
        <v>0</v>
      </c>
      <c r="BA52" s="30">
        <f t="shared" si="103"/>
        <v>0</v>
      </c>
      <c r="BB52" s="41" t="str">
        <f t="shared" si="97"/>
        <v/>
      </c>
      <c r="BC52" s="392"/>
      <c r="BE52" s="30">
        <f t="shared" si="98"/>
        <v>0</v>
      </c>
      <c r="BF52" s="788" t="e">
        <f t="shared" si="7"/>
        <v>#DIV/0!</v>
      </c>
      <c r="BG52" s="391"/>
      <c r="BJ52" s="83" t="str">
        <f t="shared" si="99"/>
        <v/>
      </c>
      <c r="BK52" s="83" t="str">
        <f t="shared" si="99"/>
        <v/>
      </c>
      <c r="BL52" s="83" t="str">
        <f t="shared" si="99"/>
        <v/>
      </c>
      <c r="BM52" s="83" t="str">
        <f t="shared" si="99"/>
        <v/>
      </c>
      <c r="BN52" s="83" t="str">
        <f t="shared" si="99"/>
        <v/>
      </c>
      <c r="BO52" s="83" t="str">
        <f t="shared" si="99"/>
        <v/>
      </c>
      <c r="BP52" s="83" t="str">
        <f t="shared" si="99"/>
        <v/>
      </c>
      <c r="BQ52" s="83" t="str">
        <f t="shared" si="99"/>
        <v/>
      </c>
      <c r="BR52" s="83" t="str">
        <f t="shared" si="99"/>
        <v/>
      </c>
      <c r="BS52" s="83" t="str">
        <f t="shared" si="99"/>
        <v/>
      </c>
      <c r="BT52" s="390">
        <f t="shared" si="9"/>
        <v>0</v>
      </c>
    </row>
    <row r="53" spans="1:72" ht="27" customHeight="1" outlineLevel="1" x14ac:dyDescent="0.3">
      <c r="A53" s="385"/>
      <c r="B53" s="374"/>
      <c r="C53" s="375" t="s">
        <v>65</v>
      </c>
      <c r="D53" s="376"/>
      <c r="E53" s="743" t="s">
        <v>66</v>
      </c>
      <c r="F53" s="753"/>
      <c r="G53" s="753"/>
      <c r="H53" s="753"/>
      <c r="I53" s="753"/>
      <c r="J53" s="753"/>
      <c r="K53" s="753"/>
      <c r="L53" s="753"/>
      <c r="M53" s="753"/>
      <c r="N53" s="25">
        <f>SUM(N54:N63)</f>
        <v>0</v>
      </c>
      <c r="O53" s="380" t="str">
        <f t="shared" si="25"/>
        <v/>
      </c>
      <c r="P53" s="96" t="str">
        <f>IF(OR(N53="",N53=0),"",N53/$N$221)</f>
        <v/>
      </c>
      <c r="Q53" s="369" t="str">
        <f t="shared" si="3"/>
        <v>A</v>
      </c>
      <c r="U53" s="394"/>
      <c r="W53" s="382">
        <f t="shared" ref="W53:AF53" si="108">SUM(W54:W63)</f>
        <v>0</v>
      </c>
      <c r="X53" s="382">
        <f t="shared" si="108"/>
        <v>0</v>
      </c>
      <c r="Y53" s="382">
        <f t="shared" si="108"/>
        <v>0</v>
      </c>
      <c r="Z53" s="382">
        <f t="shared" si="108"/>
        <v>0</v>
      </c>
      <c r="AA53" s="382">
        <f t="shared" si="108"/>
        <v>0</v>
      </c>
      <c r="AB53" s="382">
        <f t="shared" si="108"/>
        <v>0</v>
      </c>
      <c r="AC53" s="382">
        <f t="shared" si="108"/>
        <v>0</v>
      </c>
      <c r="AD53" s="382">
        <f t="shared" si="108"/>
        <v>0</v>
      </c>
      <c r="AE53" s="382">
        <f t="shared" si="108"/>
        <v>0</v>
      </c>
      <c r="AF53" s="382">
        <f t="shared" si="108"/>
        <v>0</v>
      </c>
      <c r="AG53" s="342">
        <f t="shared" si="5"/>
        <v>0</v>
      </c>
      <c r="AI53" s="383"/>
      <c r="AM53" s="25">
        <f>SUM(AM54:AM63)</f>
        <v>0</v>
      </c>
      <c r="AN53" s="25">
        <f t="shared" si="6"/>
        <v>0</v>
      </c>
      <c r="AQ53" s="734"/>
      <c r="AR53" s="378"/>
      <c r="AS53" s="378"/>
      <c r="AT53" s="378"/>
      <c r="AU53" s="378"/>
      <c r="AV53" s="378"/>
      <c r="AW53" s="378"/>
      <c r="AX53" s="379"/>
      <c r="AY53" s="25">
        <f>SUM(AY54:AY63)</f>
        <v>0</v>
      </c>
      <c r="BA53" s="25">
        <f>SUM(BA54:BA63)</f>
        <v>0</v>
      </c>
      <c r="BB53" s="380" t="str">
        <f t="shared" si="60"/>
        <v/>
      </c>
      <c r="BC53" s="96" t="str">
        <f>IF(OR(BA53="",BA53=0),"",BA53/$BA$221)</f>
        <v/>
      </c>
      <c r="BE53" s="25">
        <f>SUM(BE54:BE63)</f>
        <v>0</v>
      </c>
      <c r="BF53" s="787" t="e">
        <f t="shared" si="7"/>
        <v>#DIV/0!</v>
      </c>
      <c r="BG53" s="383"/>
      <c r="BJ53" s="382">
        <f t="shared" ref="BJ53:BS53" si="109">SUM(BJ54:BJ63)</f>
        <v>0</v>
      </c>
      <c r="BK53" s="382">
        <f t="shared" si="109"/>
        <v>0</v>
      </c>
      <c r="BL53" s="382">
        <f t="shared" si="109"/>
        <v>0</v>
      </c>
      <c r="BM53" s="382">
        <f t="shared" si="109"/>
        <v>0</v>
      </c>
      <c r="BN53" s="382">
        <f t="shared" si="109"/>
        <v>0</v>
      </c>
      <c r="BO53" s="382">
        <f t="shared" si="109"/>
        <v>0</v>
      </c>
      <c r="BP53" s="382">
        <f t="shared" si="109"/>
        <v>0</v>
      </c>
      <c r="BQ53" s="382">
        <f t="shared" si="109"/>
        <v>0</v>
      </c>
      <c r="BR53" s="382">
        <f t="shared" si="109"/>
        <v>0</v>
      </c>
      <c r="BS53" s="382">
        <f t="shared" si="109"/>
        <v>0</v>
      </c>
      <c r="BT53" s="342">
        <f t="shared" si="9"/>
        <v>0</v>
      </c>
    </row>
    <row r="54" spans="1:72" s="356" customFormat="1" outlineLevel="2" x14ac:dyDescent="0.3">
      <c r="A54" s="385" t="str">
        <f t="shared" si="23"/>
        <v>A4-01-x</v>
      </c>
      <c r="B54" s="386">
        <f>IF(E54="","",SUBTOTAL(3,$E$54:E54))</f>
        <v>1</v>
      </c>
      <c r="C54" s="246" t="str">
        <f>IF(E54="","",IF(B54&lt;10,CONCATENATE($C$53,"-0",B54),CONCATENATE($C$53,"-",B54)))</f>
        <v>A4-01</v>
      </c>
      <c r="D54" s="88"/>
      <c r="E54" s="21" t="s">
        <v>60</v>
      </c>
      <c r="F54" s="749"/>
      <c r="G54" s="750"/>
      <c r="H54" s="773"/>
      <c r="I54" s="773"/>
      <c r="J54" s="763"/>
      <c r="K54" s="751"/>
      <c r="L54" s="747">
        <f>IF(E54="","",(G54*I54*J54))</f>
        <v>0</v>
      </c>
      <c r="M54" s="748">
        <v>1</v>
      </c>
      <c r="N54" s="30">
        <f>IF(L54="","",IF(L54=0,0,(L54/M54)))</f>
        <v>0</v>
      </c>
      <c r="O54" s="41" t="str">
        <f t="shared" si="25"/>
        <v/>
      </c>
      <c r="P54" s="392"/>
      <c r="Q54" s="369" t="str">
        <f t="shared" si="3"/>
        <v>A</v>
      </c>
      <c r="R54" s="388"/>
      <c r="S54" s="191" t="str">
        <f t="shared" ref="S54:S63" si="110">IF(C54="","",CONCATENATE(C54,"|",E54))</f>
        <v>A4-01|x</v>
      </c>
      <c r="T54" s="191"/>
      <c r="U54" s="389"/>
      <c r="V54" s="388"/>
      <c r="W54" s="83" t="str">
        <f t="shared" ref="W54:AF63" si="111">IF($D54="","",IF($D54=W$16,$N54,""))</f>
        <v/>
      </c>
      <c r="X54" s="83" t="str">
        <f t="shared" si="111"/>
        <v/>
      </c>
      <c r="Y54" s="83" t="str">
        <f t="shared" si="111"/>
        <v/>
      </c>
      <c r="Z54" s="83" t="str">
        <f t="shared" si="111"/>
        <v/>
      </c>
      <c r="AA54" s="83" t="str">
        <f t="shared" si="111"/>
        <v/>
      </c>
      <c r="AB54" s="83" t="str">
        <f t="shared" si="111"/>
        <v/>
      </c>
      <c r="AC54" s="83" t="str">
        <f t="shared" si="111"/>
        <v/>
      </c>
      <c r="AD54" s="83" t="str">
        <f t="shared" si="111"/>
        <v/>
      </c>
      <c r="AE54" s="83" t="str">
        <f t="shared" si="111"/>
        <v/>
      </c>
      <c r="AF54" s="83" t="str">
        <f t="shared" si="111"/>
        <v/>
      </c>
      <c r="AG54" s="390">
        <f t="shared" si="5"/>
        <v>0</v>
      </c>
      <c r="AH54" s="341"/>
      <c r="AI54" s="391"/>
      <c r="AM54" s="30">
        <f>REPORT!H71</f>
        <v>0</v>
      </c>
      <c r="AN54" s="30">
        <f t="shared" si="6"/>
        <v>0</v>
      </c>
      <c r="AQ54" s="771">
        <f t="shared" ref="AQ54:AQ63" si="112">F54</f>
        <v>0</v>
      </c>
      <c r="AR54" s="206">
        <f t="shared" ref="AR54:AR63" si="113">G54</f>
        <v>0</v>
      </c>
      <c r="AS54" s="776">
        <f t="shared" ref="AS54:AS63" si="114">H54</f>
        <v>0</v>
      </c>
      <c r="AT54" s="777">
        <f t="shared" ref="AT54:AT63" si="115">I54</f>
        <v>0</v>
      </c>
      <c r="AU54" s="778">
        <f t="shared" ref="AU54:AU63" si="116">J54</f>
        <v>0</v>
      </c>
      <c r="AV54" s="33">
        <f t="shared" ref="AV54:AV63" si="117">K54</f>
        <v>0</v>
      </c>
      <c r="AW54" s="43">
        <f t="shared" ref="AW54:AW63" si="118">IF(E54="","",ROUND(AR54*AT54*AU54,2))</f>
        <v>0</v>
      </c>
      <c r="AX54" s="29">
        <f t="shared" ref="AX54:AX63" si="119">M54</f>
        <v>1</v>
      </c>
      <c r="AY54" s="30">
        <f t="shared" ref="AY54:AY63" si="120">IF(AW54="","",IF(AW54=0,0,ROUND(AW54/AX54,0)))</f>
        <v>0</v>
      </c>
      <c r="BA54" s="30">
        <f>AM54+AY54</f>
        <v>0</v>
      </c>
      <c r="BB54" s="41" t="str">
        <f t="shared" ref="BB54:BB63" si="121">IF(BA54="","", IF($O$8="","",BA54/$O$8))</f>
        <v/>
      </c>
      <c r="BC54" s="392"/>
      <c r="BE54" s="30">
        <f t="shared" ref="BE54:BE63" si="122">BA54-N54</f>
        <v>0</v>
      </c>
      <c r="BF54" s="788" t="e">
        <f t="shared" si="7"/>
        <v>#DIV/0!</v>
      </c>
      <c r="BG54" s="391"/>
      <c r="BJ54" s="83" t="str">
        <f t="shared" ref="BJ54:BS63" si="123">IF($D54="","",IF($D54=BJ$16,$BA54,""))</f>
        <v/>
      </c>
      <c r="BK54" s="83" t="str">
        <f t="shared" si="123"/>
        <v/>
      </c>
      <c r="BL54" s="83" t="str">
        <f t="shared" si="123"/>
        <v/>
      </c>
      <c r="BM54" s="83" t="str">
        <f t="shared" si="123"/>
        <v/>
      </c>
      <c r="BN54" s="83" t="str">
        <f t="shared" si="123"/>
        <v/>
      </c>
      <c r="BO54" s="83" t="str">
        <f t="shared" si="123"/>
        <v/>
      </c>
      <c r="BP54" s="83" t="str">
        <f t="shared" si="123"/>
        <v/>
      </c>
      <c r="BQ54" s="83" t="str">
        <f t="shared" si="123"/>
        <v/>
      </c>
      <c r="BR54" s="83" t="str">
        <f t="shared" si="123"/>
        <v/>
      </c>
      <c r="BS54" s="83" t="str">
        <f t="shared" si="123"/>
        <v/>
      </c>
      <c r="BT54" s="390">
        <f t="shared" si="9"/>
        <v>0</v>
      </c>
    </row>
    <row r="55" spans="1:72" s="356" customFormat="1" outlineLevel="2" x14ac:dyDescent="0.3">
      <c r="A55" s="385" t="str">
        <f t="shared" si="23"/>
        <v>A4-02-x</v>
      </c>
      <c r="B55" s="386">
        <f>IF(E55="","",SUBTOTAL(3,$E$54:E55))</f>
        <v>2</v>
      </c>
      <c r="C55" s="246" t="str">
        <f t="shared" ref="C55:C63" si="124">IF(E55="","",IF(B55&lt;10,CONCATENATE($C$53,"-0",B55),CONCATENATE($C$53,"-",B55)))</f>
        <v>A4-02</v>
      </c>
      <c r="D55" s="88"/>
      <c r="E55" s="21" t="s">
        <v>60</v>
      </c>
      <c r="F55" s="749"/>
      <c r="G55" s="750"/>
      <c r="H55" s="773"/>
      <c r="I55" s="773"/>
      <c r="J55" s="763"/>
      <c r="K55" s="751"/>
      <c r="L55" s="30">
        <f t="shared" ref="L55:L63" si="125">IF(E55="","",(G55*I55*J55))</f>
        <v>0</v>
      </c>
      <c r="M55" s="752">
        <v>1</v>
      </c>
      <c r="N55" s="30">
        <f t="shared" ref="N55:N63" si="126">IF(L55="","",IF(L55=0,0,(L55/M55)))</f>
        <v>0</v>
      </c>
      <c r="O55" s="41" t="str">
        <f t="shared" si="25"/>
        <v/>
      </c>
      <c r="P55" s="392"/>
      <c r="Q55" s="369" t="str">
        <f t="shared" si="3"/>
        <v>A</v>
      </c>
      <c r="R55" s="388"/>
      <c r="S55" s="191" t="str">
        <f t="shared" si="110"/>
        <v>A4-02|x</v>
      </c>
      <c r="T55" s="191"/>
      <c r="U55" s="389"/>
      <c r="V55" s="388"/>
      <c r="W55" s="83" t="str">
        <f t="shared" si="111"/>
        <v/>
      </c>
      <c r="X55" s="83" t="str">
        <f t="shared" si="111"/>
        <v/>
      </c>
      <c r="Y55" s="83" t="str">
        <f t="shared" si="111"/>
        <v/>
      </c>
      <c r="Z55" s="83" t="str">
        <f t="shared" si="111"/>
        <v/>
      </c>
      <c r="AA55" s="83" t="str">
        <f t="shared" si="111"/>
        <v/>
      </c>
      <c r="AB55" s="83" t="str">
        <f t="shared" si="111"/>
        <v/>
      </c>
      <c r="AC55" s="83" t="str">
        <f t="shared" si="111"/>
        <v/>
      </c>
      <c r="AD55" s="83" t="str">
        <f t="shared" si="111"/>
        <v/>
      </c>
      <c r="AE55" s="83" t="str">
        <f t="shared" si="111"/>
        <v/>
      </c>
      <c r="AF55" s="83" t="str">
        <f t="shared" si="111"/>
        <v/>
      </c>
      <c r="AG55" s="390">
        <f t="shared" si="5"/>
        <v>0</v>
      </c>
      <c r="AH55" s="341"/>
      <c r="AI55" s="391"/>
      <c r="AM55" s="30">
        <f>REPORT!H72</f>
        <v>0</v>
      </c>
      <c r="AN55" s="30">
        <f t="shared" si="6"/>
        <v>0</v>
      </c>
      <c r="AQ55" s="771">
        <f t="shared" si="112"/>
        <v>0</v>
      </c>
      <c r="AR55" s="206">
        <f t="shared" si="113"/>
        <v>0</v>
      </c>
      <c r="AS55" s="776">
        <f t="shared" si="114"/>
        <v>0</v>
      </c>
      <c r="AT55" s="777">
        <f t="shared" si="115"/>
        <v>0</v>
      </c>
      <c r="AU55" s="778">
        <f t="shared" si="116"/>
        <v>0</v>
      </c>
      <c r="AV55" s="33">
        <f t="shared" si="117"/>
        <v>0</v>
      </c>
      <c r="AW55" s="43">
        <f t="shared" si="118"/>
        <v>0</v>
      </c>
      <c r="AX55" s="29">
        <f t="shared" si="119"/>
        <v>1</v>
      </c>
      <c r="AY55" s="30">
        <f t="shared" si="120"/>
        <v>0</v>
      </c>
      <c r="BA55" s="30">
        <f t="shared" ref="BA55:BA63" si="127">AM55+AY55</f>
        <v>0</v>
      </c>
      <c r="BB55" s="41" t="str">
        <f t="shared" si="121"/>
        <v/>
      </c>
      <c r="BC55" s="392"/>
      <c r="BE55" s="30">
        <f t="shared" si="122"/>
        <v>0</v>
      </c>
      <c r="BF55" s="788" t="e">
        <f t="shared" si="7"/>
        <v>#DIV/0!</v>
      </c>
      <c r="BG55" s="391"/>
      <c r="BJ55" s="83" t="str">
        <f t="shared" si="123"/>
        <v/>
      </c>
      <c r="BK55" s="83" t="str">
        <f t="shared" si="123"/>
        <v/>
      </c>
      <c r="BL55" s="83" t="str">
        <f t="shared" si="123"/>
        <v/>
      </c>
      <c r="BM55" s="83" t="str">
        <f t="shared" si="123"/>
        <v/>
      </c>
      <c r="BN55" s="83" t="str">
        <f t="shared" si="123"/>
        <v/>
      </c>
      <c r="BO55" s="83" t="str">
        <f t="shared" si="123"/>
        <v/>
      </c>
      <c r="BP55" s="83" t="str">
        <f t="shared" si="123"/>
        <v/>
      </c>
      <c r="BQ55" s="83" t="str">
        <f t="shared" si="123"/>
        <v/>
      </c>
      <c r="BR55" s="83" t="str">
        <f t="shared" si="123"/>
        <v/>
      </c>
      <c r="BS55" s="83" t="str">
        <f t="shared" si="123"/>
        <v/>
      </c>
      <c r="BT55" s="390">
        <f t="shared" si="9"/>
        <v>0</v>
      </c>
    </row>
    <row r="56" spans="1:72" s="356" customFormat="1" outlineLevel="2" x14ac:dyDescent="0.3">
      <c r="A56" s="385" t="str">
        <f t="shared" si="23"/>
        <v>A4-03-x</v>
      </c>
      <c r="B56" s="386">
        <f>IF(E56="","",SUBTOTAL(3,$E$54:E56))</f>
        <v>3</v>
      </c>
      <c r="C56" s="246" t="str">
        <f t="shared" si="124"/>
        <v>A4-03</v>
      </c>
      <c r="D56" s="88"/>
      <c r="E56" s="21" t="s">
        <v>60</v>
      </c>
      <c r="F56" s="749"/>
      <c r="G56" s="750"/>
      <c r="H56" s="773"/>
      <c r="I56" s="773"/>
      <c r="J56" s="763"/>
      <c r="K56" s="751"/>
      <c r="L56" s="30">
        <f t="shared" si="125"/>
        <v>0</v>
      </c>
      <c r="M56" s="752">
        <v>1</v>
      </c>
      <c r="N56" s="30">
        <f t="shared" si="126"/>
        <v>0</v>
      </c>
      <c r="O56" s="41" t="str">
        <f t="shared" si="25"/>
        <v/>
      </c>
      <c r="P56" s="392"/>
      <c r="Q56" s="369" t="str">
        <f t="shared" si="3"/>
        <v>A</v>
      </c>
      <c r="R56" s="388"/>
      <c r="S56" s="191" t="str">
        <f t="shared" si="110"/>
        <v>A4-03|x</v>
      </c>
      <c r="T56" s="191"/>
      <c r="U56" s="389"/>
      <c r="V56" s="388"/>
      <c r="W56" s="83" t="str">
        <f t="shared" si="111"/>
        <v/>
      </c>
      <c r="X56" s="83" t="str">
        <f t="shared" si="111"/>
        <v/>
      </c>
      <c r="Y56" s="83" t="str">
        <f t="shared" si="111"/>
        <v/>
      </c>
      <c r="Z56" s="83" t="str">
        <f t="shared" si="111"/>
        <v/>
      </c>
      <c r="AA56" s="83" t="str">
        <f t="shared" si="111"/>
        <v/>
      </c>
      <c r="AB56" s="83" t="str">
        <f t="shared" si="111"/>
        <v/>
      </c>
      <c r="AC56" s="83" t="str">
        <f t="shared" si="111"/>
        <v/>
      </c>
      <c r="AD56" s="83" t="str">
        <f t="shared" si="111"/>
        <v/>
      </c>
      <c r="AE56" s="83" t="str">
        <f t="shared" si="111"/>
        <v/>
      </c>
      <c r="AF56" s="83" t="str">
        <f t="shared" si="111"/>
        <v/>
      </c>
      <c r="AG56" s="390">
        <f t="shared" si="5"/>
        <v>0</v>
      </c>
      <c r="AH56" s="341"/>
      <c r="AI56" s="391"/>
      <c r="AM56" s="30">
        <f>REPORT!H73</f>
        <v>0</v>
      </c>
      <c r="AN56" s="30">
        <f t="shared" si="6"/>
        <v>0</v>
      </c>
      <c r="AQ56" s="771">
        <f t="shared" si="112"/>
        <v>0</v>
      </c>
      <c r="AR56" s="206">
        <f t="shared" si="113"/>
        <v>0</v>
      </c>
      <c r="AS56" s="776">
        <f t="shared" si="114"/>
        <v>0</v>
      </c>
      <c r="AT56" s="777">
        <f t="shared" si="115"/>
        <v>0</v>
      </c>
      <c r="AU56" s="778">
        <f t="shared" si="116"/>
        <v>0</v>
      </c>
      <c r="AV56" s="33">
        <f t="shared" si="117"/>
        <v>0</v>
      </c>
      <c r="AW56" s="43">
        <f t="shared" si="118"/>
        <v>0</v>
      </c>
      <c r="AX56" s="29">
        <f t="shared" si="119"/>
        <v>1</v>
      </c>
      <c r="AY56" s="30">
        <f t="shared" si="120"/>
        <v>0</v>
      </c>
      <c r="BA56" s="30">
        <f t="shared" si="127"/>
        <v>0</v>
      </c>
      <c r="BB56" s="41" t="str">
        <f t="shared" si="121"/>
        <v/>
      </c>
      <c r="BC56" s="392"/>
      <c r="BE56" s="30">
        <f t="shared" si="122"/>
        <v>0</v>
      </c>
      <c r="BF56" s="788" t="e">
        <f t="shared" si="7"/>
        <v>#DIV/0!</v>
      </c>
      <c r="BG56" s="391"/>
      <c r="BJ56" s="83" t="str">
        <f t="shared" si="123"/>
        <v/>
      </c>
      <c r="BK56" s="83" t="str">
        <f t="shared" si="123"/>
        <v/>
      </c>
      <c r="BL56" s="83" t="str">
        <f t="shared" si="123"/>
        <v/>
      </c>
      <c r="BM56" s="83" t="str">
        <f t="shared" si="123"/>
        <v/>
      </c>
      <c r="BN56" s="83" t="str">
        <f t="shared" si="123"/>
        <v/>
      </c>
      <c r="BO56" s="83" t="str">
        <f t="shared" si="123"/>
        <v/>
      </c>
      <c r="BP56" s="83" t="str">
        <f t="shared" si="123"/>
        <v/>
      </c>
      <c r="BQ56" s="83" t="str">
        <f t="shared" si="123"/>
        <v/>
      </c>
      <c r="BR56" s="83" t="str">
        <f t="shared" si="123"/>
        <v/>
      </c>
      <c r="BS56" s="83" t="str">
        <f t="shared" si="123"/>
        <v/>
      </c>
      <c r="BT56" s="390">
        <f t="shared" si="9"/>
        <v>0</v>
      </c>
    </row>
    <row r="57" spans="1:72" s="356" customFormat="1" outlineLevel="2" x14ac:dyDescent="0.3">
      <c r="A57" s="385" t="str">
        <f t="shared" si="23"/>
        <v>A4-04-x</v>
      </c>
      <c r="B57" s="386">
        <f>IF(E57="","",SUBTOTAL(3,$E$54:E57))</f>
        <v>4</v>
      </c>
      <c r="C57" s="246" t="str">
        <f t="shared" si="124"/>
        <v>A4-04</v>
      </c>
      <c r="D57" s="88"/>
      <c r="E57" s="21" t="s">
        <v>60</v>
      </c>
      <c r="F57" s="749"/>
      <c r="G57" s="750"/>
      <c r="H57" s="773"/>
      <c r="I57" s="773"/>
      <c r="J57" s="763"/>
      <c r="K57" s="751"/>
      <c r="L57" s="30">
        <f t="shared" si="125"/>
        <v>0</v>
      </c>
      <c r="M57" s="752">
        <v>1</v>
      </c>
      <c r="N57" s="30">
        <f t="shared" si="126"/>
        <v>0</v>
      </c>
      <c r="O57" s="41" t="str">
        <f t="shared" si="25"/>
        <v/>
      </c>
      <c r="P57" s="392"/>
      <c r="Q57" s="369" t="str">
        <f t="shared" si="3"/>
        <v>A</v>
      </c>
      <c r="R57" s="388"/>
      <c r="S57" s="191" t="str">
        <f t="shared" si="110"/>
        <v>A4-04|x</v>
      </c>
      <c r="T57" s="191"/>
      <c r="U57" s="389"/>
      <c r="V57" s="388"/>
      <c r="W57" s="83" t="str">
        <f t="shared" si="111"/>
        <v/>
      </c>
      <c r="X57" s="83" t="str">
        <f t="shared" si="111"/>
        <v/>
      </c>
      <c r="Y57" s="83" t="str">
        <f t="shared" si="111"/>
        <v/>
      </c>
      <c r="Z57" s="83" t="str">
        <f t="shared" si="111"/>
        <v/>
      </c>
      <c r="AA57" s="83" t="str">
        <f t="shared" si="111"/>
        <v/>
      </c>
      <c r="AB57" s="83" t="str">
        <f t="shared" si="111"/>
        <v/>
      </c>
      <c r="AC57" s="83" t="str">
        <f t="shared" si="111"/>
        <v/>
      </c>
      <c r="AD57" s="83" t="str">
        <f t="shared" si="111"/>
        <v/>
      </c>
      <c r="AE57" s="83" t="str">
        <f t="shared" si="111"/>
        <v/>
      </c>
      <c r="AF57" s="83" t="str">
        <f t="shared" si="111"/>
        <v/>
      </c>
      <c r="AG57" s="390">
        <f t="shared" si="5"/>
        <v>0</v>
      </c>
      <c r="AH57" s="341"/>
      <c r="AI57" s="391"/>
      <c r="AM57" s="30">
        <f>REPORT!H74</f>
        <v>0</v>
      </c>
      <c r="AN57" s="30">
        <f t="shared" si="6"/>
        <v>0</v>
      </c>
      <c r="AQ57" s="771">
        <f t="shared" si="112"/>
        <v>0</v>
      </c>
      <c r="AR57" s="206">
        <f t="shared" si="113"/>
        <v>0</v>
      </c>
      <c r="AS57" s="776">
        <f t="shared" si="114"/>
        <v>0</v>
      </c>
      <c r="AT57" s="777">
        <f t="shared" si="115"/>
        <v>0</v>
      </c>
      <c r="AU57" s="778">
        <f t="shared" si="116"/>
        <v>0</v>
      </c>
      <c r="AV57" s="33">
        <f t="shared" si="117"/>
        <v>0</v>
      </c>
      <c r="AW57" s="43">
        <f t="shared" si="118"/>
        <v>0</v>
      </c>
      <c r="AX57" s="29">
        <f t="shared" si="119"/>
        <v>1</v>
      </c>
      <c r="AY57" s="30">
        <f t="shared" si="120"/>
        <v>0</v>
      </c>
      <c r="BA57" s="30">
        <f t="shared" si="127"/>
        <v>0</v>
      </c>
      <c r="BB57" s="41" t="str">
        <f t="shared" si="121"/>
        <v/>
      </c>
      <c r="BC57" s="392"/>
      <c r="BE57" s="30">
        <f t="shared" si="122"/>
        <v>0</v>
      </c>
      <c r="BF57" s="788" t="e">
        <f t="shared" si="7"/>
        <v>#DIV/0!</v>
      </c>
      <c r="BG57" s="391"/>
      <c r="BJ57" s="83" t="str">
        <f t="shared" si="123"/>
        <v/>
      </c>
      <c r="BK57" s="83" t="str">
        <f t="shared" si="123"/>
        <v/>
      </c>
      <c r="BL57" s="83" t="str">
        <f t="shared" si="123"/>
        <v/>
      </c>
      <c r="BM57" s="83" t="str">
        <f t="shared" si="123"/>
        <v/>
      </c>
      <c r="BN57" s="83" t="str">
        <f t="shared" si="123"/>
        <v/>
      </c>
      <c r="BO57" s="83" t="str">
        <f t="shared" si="123"/>
        <v/>
      </c>
      <c r="BP57" s="83" t="str">
        <f t="shared" si="123"/>
        <v/>
      </c>
      <c r="BQ57" s="83" t="str">
        <f t="shared" si="123"/>
        <v/>
      </c>
      <c r="BR57" s="83" t="str">
        <f t="shared" si="123"/>
        <v/>
      </c>
      <c r="BS57" s="83" t="str">
        <f t="shared" si="123"/>
        <v/>
      </c>
      <c r="BT57" s="390">
        <f t="shared" si="9"/>
        <v>0</v>
      </c>
    </row>
    <row r="58" spans="1:72" s="356" customFormat="1" outlineLevel="2" x14ac:dyDescent="0.3">
      <c r="A58" s="385" t="str">
        <f t="shared" si="23"/>
        <v>A4-05-x</v>
      </c>
      <c r="B58" s="386">
        <f>IF(E58="","",SUBTOTAL(3,$E$54:E58))</f>
        <v>5</v>
      </c>
      <c r="C58" s="246" t="str">
        <f t="shared" si="124"/>
        <v>A4-05</v>
      </c>
      <c r="D58" s="88"/>
      <c r="E58" s="21" t="s">
        <v>60</v>
      </c>
      <c r="F58" s="749"/>
      <c r="G58" s="750"/>
      <c r="H58" s="773"/>
      <c r="I58" s="773"/>
      <c r="J58" s="763"/>
      <c r="K58" s="751"/>
      <c r="L58" s="30">
        <f t="shared" si="125"/>
        <v>0</v>
      </c>
      <c r="M58" s="752">
        <v>1</v>
      </c>
      <c r="N58" s="30">
        <f t="shared" si="126"/>
        <v>0</v>
      </c>
      <c r="O58" s="41" t="str">
        <f t="shared" si="25"/>
        <v/>
      </c>
      <c r="P58" s="392"/>
      <c r="Q58" s="369" t="str">
        <f t="shared" si="3"/>
        <v>A</v>
      </c>
      <c r="R58" s="388"/>
      <c r="S58" s="191" t="str">
        <f t="shared" si="110"/>
        <v>A4-05|x</v>
      </c>
      <c r="T58" s="191"/>
      <c r="U58" s="393"/>
      <c r="V58" s="388"/>
      <c r="W58" s="83" t="str">
        <f t="shared" si="111"/>
        <v/>
      </c>
      <c r="X58" s="83" t="str">
        <f t="shared" si="111"/>
        <v/>
      </c>
      <c r="Y58" s="83" t="str">
        <f t="shared" si="111"/>
        <v/>
      </c>
      <c r="Z58" s="83" t="str">
        <f t="shared" si="111"/>
        <v/>
      </c>
      <c r="AA58" s="83" t="str">
        <f t="shared" si="111"/>
        <v/>
      </c>
      <c r="AB58" s="83" t="str">
        <f t="shared" si="111"/>
        <v/>
      </c>
      <c r="AC58" s="83" t="str">
        <f t="shared" si="111"/>
        <v/>
      </c>
      <c r="AD58" s="83" t="str">
        <f t="shared" si="111"/>
        <v/>
      </c>
      <c r="AE58" s="83" t="str">
        <f t="shared" si="111"/>
        <v/>
      </c>
      <c r="AF58" s="83" t="str">
        <f t="shared" si="111"/>
        <v/>
      </c>
      <c r="AG58" s="390">
        <f t="shared" si="5"/>
        <v>0</v>
      </c>
      <c r="AH58" s="341"/>
      <c r="AI58" s="391"/>
      <c r="AM58" s="30">
        <f>REPORT!H75</f>
        <v>0</v>
      </c>
      <c r="AN58" s="30">
        <f t="shared" si="6"/>
        <v>0</v>
      </c>
      <c r="AQ58" s="771">
        <f t="shared" si="112"/>
        <v>0</v>
      </c>
      <c r="AR58" s="206">
        <f t="shared" si="113"/>
        <v>0</v>
      </c>
      <c r="AS58" s="776">
        <f t="shared" si="114"/>
        <v>0</v>
      </c>
      <c r="AT58" s="777">
        <f t="shared" si="115"/>
        <v>0</v>
      </c>
      <c r="AU58" s="778">
        <f t="shared" si="116"/>
        <v>0</v>
      </c>
      <c r="AV58" s="33">
        <f t="shared" si="117"/>
        <v>0</v>
      </c>
      <c r="AW58" s="43">
        <f t="shared" si="118"/>
        <v>0</v>
      </c>
      <c r="AX58" s="29">
        <f t="shared" si="119"/>
        <v>1</v>
      </c>
      <c r="AY58" s="30">
        <f t="shared" si="120"/>
        <v>0</v>
      </c>
      <c r="BA58" s="30">
        <f t="shared" si="127"/>
        <v>0</v>
      </c>
      <c r="BB58" s="41" t="str">
        <f t="shared" si="121"/>
        <v/>
      </c>
      <c r="BC58" s="392"/>
      <c r="BE58" s="30">
        <f t="shared" si="122"/>
        <v>0</v>
      </c>
      <c r="BF58" s="788" t="e">
        <f t="shared" si="7"/>
        <v>#DIV/0!</v>
      </c>
      <c r="BG58" s="391"/>
      <c r="BJ58" s="83" t="str">
        <f t="shared" si="123"/>
        <v/>
      </c>
      <c r="BK58" s="83" t="str">
        <f t="shared" si="123"/>
        <v/>
      </c>
      <c r="BL58" s="83" t="str">
        <f t="shared" si="123"/>
        <v/>
      </c>
      <c r="BM58" s="83" t="str">
        <f t="shared" si="123"/>
        <v/>
      </c>
      <c r="BN58" s="83" t="str">
        <f t="shared" si="123"/>
        <v/>
      </c>
      <c r="BO58" s="83" t="str">
        <f t="shared" si="123"/>
        <v/>
      </c>
      <c r="BP58" s="83" t="str">
        <f t="shared" si="123"/>
        <v/>
      </c>
      <c r="BQ58" s="83" t="str">
        <f t="shared" si="123"/>
        <v/>
      </c>
      <c r="BR58" s="83" t="str">
        <f t="shared" si="123"/>
        <v/>
      </c>
      <c r="BS58" s="83" t="str">
        <f t="shared" si="123"/>
        <v/>
      </c>
      <c r="BT58" s="390">
        <f t="shared" si="9"/>
        <v>0</v>
      </c>
    </row>
    <row r="59" spans="1:72" s="356" customFormat="1" outlineLevel="2" x14ac:dyDescent="0.3">
      <c r="A59" s="385" t="str">
        <f t="shared" si="23"/>
        <v>A4-06-x</v>
      </c>
      <c r="B59" s="386">
        <f>IF(E59="","",SUBTOTAL(3,$E$54:E59))</f>
        <v>6</v>
      </c>
      <c r="C59" s="246" t="str">
        <f t="shared" si="124"/>
        <v>A4-06</v>
      </c>
      <c r="D59" s="88"/>
      <c r="E59" s="21" t="s">
        <v>60</v>
      </c>
      <c r="F59" s="749"/>
      <c r="G59" s="750"/>
      <c r="H59" s="773"/>
      <c r="I59" s="773"/>
      <c r="J59" s="763"/>
      <c r="K59" s="751"/>
      <c r="L59" s="30">
        <f t="shared" si="125"/>
        <v>0</v>
      </c>
      <c r="M59" s="752">
        <v>1</v>
      </c>
      <c r="N59" s="30">
        <f t="shared" si="126"/>
        <v>0</v>
      </c>
      <c r="O59" s="41" t="str">
        <f t="shared" si="25"/>
        <v/>
      </c>
      <c r="P59" s="392"/>
      <c r="Q59" s="369" t="str">
        <f t="shared" si="3"/>
        <v>A</v>
      </c>
      <c r="R59" s="388"/>
      <c r="S59" s="191" t="str">
        <f t="shared" si="110"/>
        <v>A4-06|x</v>
      </c>
      <c r="T59" s="191"/>
      <c r="U59" s="393"/>
      <c r="V59" s="388"/>
      <c r="W59" s="83" t="str">
        <f t="shared" si="111"/>
        <v/>
      </c>
      <c r="X59" s="83" t="str">
        <f t="shared" si="111"/>
        <v/>
      </c>
      <c r="Y59" s="83" t="str">
        <f t="shared" si="111"/>
        <v/>
      </c>
      <c r="Z59" s="83" t="str">
        <f t="shared" si="111"/>
        <v/>
      </c>
      <c r="AA59" s="83" t="str">
        <f t="shared" si="111"/>
        <v/>
      </c>
      <c r="AB59" s="83" t="str">
        <f t="shared" si="111"/>
        <v/>
      </c>
      <c r="AC59" s="83" t="str">
        <f t="shared" si="111"/>
        <v/>
      </c>
      <c r="AD59" s="83" t="str">
        <f t="shared" si="111"/>
        <v/>
      </c>
      <c r="AE59" s="83" t="str">
        <f t="shared" si="111"/>
        <v/>
      </c>
      <c r="AF59" s="83" t="str">
        <f t="shared" si="111"/>
        <v/>
      </c>
      <c r="AG59" s="390">
        <f t="shared" si="5"/>
        <v>0</v>
      </c>
      <c r="AH59" s="341"/>
      <c r="AI59" s="391"/>
      <c r="AM59" s="30">
        <f>REPORT!H76</f>
        <v>0</v>
      </c>
      <c r="AN59" s="30">
        <f t="shared" si="6"/>
        <v>0</v>
      </c>
      <c r="AQ59" s="771">
        <f t="shared" si="112"/>
        <v>0</v>
      </c>
      <c r="AR59" s="206">
        <f t="shared" si="113"/>
        <v>0</v>
      </c>
      <c r="AS59" s="776">
        <f t="shared" si="114"/>
        <v>0</v>
      </c>
      <c r="AT59" s="777">
        <f t="shared" si="115"/>
        <v>0</v>
      </c>
      <c r="AU59" s="778">
        <f t="shared" si="116"/>
        <v>0</v>
      </c>
      <c r="AV59" s="33">
        <f t="shared" si="117"/>
        <v>0</v>
      </c>
      <c r="AW59" s="43">
        <f t="shared" si="118"/>
        <v>0</v>
      </c>
      <c r="AX59" s="29">
        <f t="shared" si="119"/>
        <v>1</v>
      </c>
      <c r="AY59" s="30">
        <f t="shared" si="120"/>
        <v>0</v>
      </c>
      <c r="BA59" s="30">
        <f t="shared" si="127"/>
        <v>0</v>
      </c>
      <c r="BB59" s="41" t="str">
        <f t="shared" si="121"/>
        <v/>
      </c>
      <c r="BC59" s="392"/>
      <c r="BE59" s="30">
        <f t="shared" si="122"/>
        <v>0</v>
      </c>
      <c r="BF59" s="788" t="e">
        <f t="shared" si="7"/>
        <v>#DIV/0!</v>
      </c>
      <c r="BG59" s="391"/>
      <c r="BJ59" s="83" t="str">
        <f t="shared" si="123"/>
        <v/>
      </c>
      <c r="BK59" s="83" t="str">
        <f t="shared" si="123"/>
        <v/>
      </c>
      <c r="BL59" s="83" t="str">
        <f t="shared" si="123"/>
        <v/>
      </c>
      <c r="BM59" s="83" t="str">
        <f t="shared" si="123"/>
        <v/>
      </c>
      <c r="BN59" s="83" t="str">
        <f t="shared" si="123"/>
        <v/>
      </c>
      <c r="BO59" s="83" t="str">
        <f t="shared" si="123"/>
        <v/>
      </c>
      <c r="BP59" s="83" t="str">
        <f t="shared" si="123"/>
        <v/>
      </c>
      <c r="BQ59" s="83" t="str">
        <f t="shared" si="123"/>
        <v/>
      </c>
      <c r="BR59" s="83" t="str">
        <f t="shared" si="123"/>
        <v/>
      </c>
      <c r="BS59" s="83" t="str">
        <f t="shared" si="123"/>
        <v/>
      </c>
      <c r="BT59" s="390">
        <f t="shared" si="9"/>
        <v>0</v>
      </c>
    </row>
    <row r="60" spans="1:72" s="356" customFormat="1" outlineLevel="2" x14ac:dyDescent="0.3">
      <c r="A60" s="385" t="str">
        <f t="shared" si="23"/>
        <v>A4-07-x</v>
      </c>
      <c r="B60" s="386">
        <f>IF(E60="","",SUBTOTAL(3,$E$54:E60))</f>
        <v>7</v>
      </c>
      <c r="C60" s="246" t="str">
        <f t="shared" si="124"/>
        <v>A4-07</v>
      </c>
      <c r="D60" s="88"/>
      <c r="E60" s="21" t="s">
        <v>60</v>
      </c>
      <c r="F60" s="749"/>
      <c r="G60" s="750"/>
      <c r="H60" s="773"/>
      <c r="I60" s="773"/>
      <c r="J60" s="763"/>
      <c r="K60" s="751"/>
      <c r="L60" s="30">
        <f t="shared" si="125"/>
        <v>0</v>
      </c>
      <c r="M60" s="752">
        <v>1</v>
      </c>
      <c r="N60" s="30">
        <f t="shared" si="126"/>
        <v>0</v>
      </c>
      <c r="O60" s="41" t="str">
        <f t="shared" si="25"/>
        <v/>
      </c>
      <c r="P60" s="392"/>
      <c r="Q60" s="369" t="str">
        <f t="shared" si="3"/>
        <v>A</v>
      </c>
      <c r="R60" s="388"/>
      <c r="S60" s="191" t="str">
        <f t="shared" si="110"/>
        <v>A4-07|x</v>
      </c>
      <c r="T60" s="191"/>
      <c r="U60" s="393"/>
      <c r="V60" s="388"/>
      <c r="W60" s="83" t="str">
        <f t="shared" si="111"/>
        <v/>
      </c>
      <c r="X60" s="83" t="str">
        <f t="shared" si="111"/>
        <v/>
      </c>
      <c r="Y60" s="83" t="str">
        <f t="shared" si="111"/>
        <v/>
      </c>
      <c r="Z60" s="83" t="str">
        <f t="shared" si="111"/>
        <v/>
      </c>
      <c r="AA60" s="83" t="str">
        <f t="shared" si="111"/>
        <v/>
      </c>
      <c r="AB60" s="83" t="str">
        <f t="shared" si="111"/>
        <v/>
      </c>
      <c r="AC60" s="83" t="str">
        <f t="shared" si="111"/>
        <v/>
      </c>
      <c r="AD60" s="83" t="str">
        <f t="shared" si="111"/>
        <v/>
      </c>
      <c r="AE60" s="83" t="str">
        <f t="shared" si="111"/>
        <v/>
      </c>
      <c r="AF60" s="83" t="str">
        <f t="shared" si="111"/>
        <v/>
      </c>
      <c r="AG60" s="390">
        <f t="shared" si="5"/>
        <v>0</v>
      </c>
      <c r="AH60" s="341"/>
      <c r="AI60" s="391"/>
      <c r="AM60" s="30">
        <f>REPORT!H77</f>
        <v>0</v>
      </c>
      <c r="AN60" s="30">
        <f t="shared" si="6"/>
        <v>0</v>
      </c>
      <c r="AQ60" s="771">
        <f t="shared" si="112"/>
        <v>0</v>
      </c>
      <c r="AR60" s="206">
        <f t="shared" si="113"/>
        <v>0</v>
      </c>
      <c r="AS60" s="776">
        <f t="shared" si="114"/>
        <v>0</v>
      </c>
      <c r="AT60" s="777">
        <f t="shared" si="115"/>
        <v>0</v>
      </c>
      <c r="AU60" s="778">
        <f t="shared" si="116"/>
        <v>0</v>
      </c>
      <c r="AV60" s="33">
        <f t="shared" si="117"/>
        <v>0</v>
      </c>
      <c r="AW60" s="43">
        <f t="shared" si="118"/>
        <v>0</v>
      </c>
      <c r="AX60" s="29">
        <f t="shared" si="119"/>
        <v>1</v>
      </c>
      <c r="AY60" s="30">
        <f t="shared" si="120"/>
        <v>0</v>
      </c>
      <c r="BA60" s="30">
        <f t="shared" si="127"/>
        <v>0</v>
      </c>
      <c r="BB60" s="41" t="str">
        <f t="shared" si="121"/>
        <v/>
      </c>
      <c r="BC60" s="392"/>
      <c r="BE60" s="30">
        <f t="shared" si="122"/>
        <v>0</v>
      </c>
      <c r="BF60" s="788" t="e">
        <f t="shared" si="7"/>
        <v>#DIV/0!</v>
      </c>
      <c r="BG60" s="391"/>
      <c r="BJ60" s="83" t="str">
        <f t="shared" si="123"/>
        <v/>
      </c>
      <c r="BK60" s="83" t="str">
        <f t="shared" si="123"/>
        <v/>
      </c>
      <c r="BL60" s="83" t="str">
        <f t="shared" si="123"/>
        <v/>
      </c>
      <c r="BM60" s="83" t="str">
        <f t="shared" si="123"/>
        <v/>
      </c>
      <c r="BN60" s="83" t="str">
        <f t="shared" si="123"/>
        <v/>
      </c>
      <c r="BO60" s="83" t="str">
        <f t="shared" si="123"/>
        <v/>
      </c>
      <c r="BP60" s="83" t="str">
        <f t="shared" si="123"/>
        <v/>
      </c>
      <c r="BQ60" s="83" t="str">
        <f t="shared" si="123"/>
        <v/>
      </c>
      <c r="BR60" s="83" t="str">
        <f t="shared" si="123"/>
        <v/>
      </c>
      <c r="BS60" s="83" t="str">
        <f t="shared" si="123"/>
        <v/>
      </c>
      <c r="BT60" s="390">
        <f t="shared" si="9"/>
        <v>0</v>
      </c>
    </row>
    <row r="61" spans="1:72" s="356" customFormat="1" outlineLevel="2" x14ac:dyDescent="0.3">
      <c r="A61" s="385" t="str">
        <f t="shared" si="23"/>
        <v>A4-08-x</v>
      </c>
      <c r="B61" s="386">
        <f>IF(E61="","",SUBTOTAL(3,$E$54:E61))</f>
        <v>8</v>
      </c>
      <c r="C61" s="246" t="str">
        <f t="shared" si="124"/>
        <v>A4-08</v>
      </c>
      <c r="D61" s="88"/>
      <c r="E61" s="21" t="s">
        <v>60</v>
      </c>
      <c r="F61" s="749"/>
      <c r="G61" s="750"/>
      <c r="H61" s="773"/>
      <c r="I61" s="773"/>
      <c r="J61" s="763"/>
      <c r="K61" s="751"/>
      <c r="L61" s="30">
        <f t="shared" si="125"/>
        <v>0</v>
      </c>
      <c r="M61" s="752">
        <v>1</v>
      </c>
      <c r="N61" s="30">
        <f t="shared" si="126"/>
        <v>0</v>
      </c>
      <c r="O61" s="41" t="str">
        <f t="shared" si="25"/>
        <v/>
      </c>
      <c r="P61" s="392"/>
      <c r="Q61" s="369" t="str">
        <f t="shared" si="3"/>
        <v>A</v>
      </c>
      <c r="R61" s="388"/>
      <c r="S61" s="191" t="str">
        <f t="shared" si="110"/>
        <v>A4-08|x</v>
      </c>
      <c r="T61" s="191"/>
      <c r="U61" s="393"/>
      <c r="V61" s="388"/>
      <c r="W61" s="83" t="str">
        <f t="shared" si="111"/>
        <v/>
      </c>
      <c r="X61" s="83" t="str">
        <f t="shared" si="111"/>
        <v/>
      </c>
      <c r="Y61" s="83" t="str">
        <f t="shared" si="111"/>
        <v/>
      </c>
      <c r="Z61" s="83" t="str">
        <f t="shared" si="111"/>
        <v/>
      </c>
      <c r="AA61" s="83" t="str">
        <f t="shared" si="111"/>
        <v/>
      </c>
      <c r="AB61" s="83" t="str">
        <f t="shared" si="111"/>
        <v/>
      </c>
      <c r="AC61" s="83" t="str">
        <f t="shared" si="111"/>
        <v/>
      </c>
      <c r="AD61" s="83" t="str">
        <f t="shared" si="111"/>
        <v/>
      </c>
      <c r="AE61" s="83" t="str">
        <f t="shared" si="111"/>
        <v/>
      </c>
      <c r="AF61" s="83" t="str">
        <f t="shared" si="111"/>
        <v/>
      </c>
      <c r="AG61" s="390">
        <f t="shared" si="5"/>
        <v>0</v>
      </c>
      <c r="AH61" s="341"/>
      <c r="AI61" s="391"/>
      <c r="AM61" s="30">
        <f>REPORT!H78</f>
        <v>0</v>
      </c>
      <c r="AN61" s="30">
        <f t="shared" si="6"/>
        <v>0</v>
      </c>
      <c r="AQ61" s="771">
        <f t="shared" si="112"/>
        <v>0</v>
      </c>
      <c r="AR61" s="206">
        <f t="shared" si="113"/>
        <v>0</v>
      </c>
      <c r="AS61" s="776">
        <f t="shared" si="114"/>
        <v>0</v>
      </c>
      <c r="AT61" s="777">
        <f t="shared" si="115"/>
        <v>0</v>
      </c>
      <c r="AU61" s="778">
        <f t="shared" si="116"/>
        <v>0</v>
      </c>
      <c r="AV61" s="33">
        <f t="shared" si="117"/>
        <v>0</v>
      </c>
      <c r="AW61" s="43">
        <f t="shared" si="118"/>
        <v>0</v>
      </c>
      <c r="AX61" s="29">
        <f t="shared" si="119"/>
        <v>1</v>
      </c>
      <c r="AY61" s="30">
        <f t="shared" si="120"/>
        <v>0</v>
      </c>
      <c r="BA61" s="30">
        <f t="shared" si="127"/>
        <v>0</v>
      </c>
      <c r="BB61" s="41" t="str">
        <f t="shared" si="121"/>
        <v/>
      </c>
      <c r="BC61" s="392"/>
      <c r="BE61" s="30">
        <f t="shared" si="122"/>
        <v>0</v>
      </c>
      <c r="BF61" s="788" t="e">
        <f t="shared" si="7"/>
        <v>#DIV/0!</v>
      </c>
      <c r="BG61" s="391"/>
      <c r="BJ61" s="83" t="str">
        <f t="shared" si="123"/>
        <v/>
      </c>
      <c r="BK61" s="83" t="str">
        <f t="shared" si="123"/>
        <v/>
      </c>
      <c r="BL61" s="83" t="str">
        <f t="shared" si="123"/>
        <v/>
      </c>
      <c r="BM61" s="83" t="str">
        <f t="shared" si="123"/>
        <v/>
      </c>
      <c r="BN61" s="83" t="str">
        <f t="shared" si="123"/>
        <v/>
      </c>
      <c r="BO61" s="83" t="str">
        <f t="shared" si="123"/>
        <v/>
      </c>
      <c r="BP61" s="83" t="str">
        <f t="shared" si="123"/>
        <v/>
      </c>
      <c r="BQ61" s="83" t="str">
        <f t="shared" si="123"/>
        <v/>
      </c>
      <c r="BR61" s="83" t="str">
        <f t="shared" si="123"/>
        <v/>
      </c>
      <c r="BS61" s="83" t="str">
        <f t="shared" si="123"/>
        <v/>
      </c>
      <c r="BT61" s="390">
        <f t="shared" si="9"/>
        <v>0</v>
      </c>
    </row>
    <row r="62" spans="1:72" s="356" customFormat="1" outlineLevel="2" x14ac:dyDescent="0.3">
      <c r="A62" s="385" t="str">
        <f t="shared" si="23"/>
        <v>A4-09-x</v>
      </c>
      <c r="B62" s="386">
        <f>IF(E62="","",SUBTOTAL(3,$E$54:E62))</f>
        <v>9</v>
      </c>
      <c r="C62" s="246" t="str">
        <f t="shared" si="124"/>
        <v>A4-09</v>
      </c>
      <c r="D62" s="88"/>
      <c r="E62" s="21" t="s">
        <v>60</v>
      </c>
      <c r="F62" s="749"/>
      <c r="G62" s="750"/>
      <c r="H62" s="773"/>
      <c r="I62" s="773"/>
      <c r="J62" s="763"/>
      <c r="K62" s="751"/>
      <c r="L62" s="30">
        <f t="shared" si="125"/>
        <v>0</v>
      </c>
      <c r="M62" s="752">
        <v>1</v>
      </c>
      <c r="N62" s="30">
        <f t="shared" si="126"/>
        <v>0</v>
      </c>
      <c r="O62" s="41" t="str">
        <f t="shared" si="25"/>
        <v/>
      </c>
      <c r="P62" s="392"/>
      <c r="Q62" s="369" t="str">
        <f t="shared" si="3"/>
        <v>A</v>
      </c>
      <c r="R62" s="388"/>
      <c r="S62" s="191" t="str">
        <f t="shared" si="110"/>
        <v>A4-09|x</v>
      </c>
      <c r="T62" s="191"/>
      <c r="U62" s="393"/>
      <c r="V62" s="388"/>
      <c r="W62" s="83" t="str">
        <f t="shared" si="111"/>
        <v/>
      </c>
      <c r="X62" s="83" t="str">
        <f t="shared" si="111"/>
        <v/>
      </c>
      <c r="Y62" s="83" t="str">
        <f t="shared" si="111"/>
        <v/>
      </c>
      <c r="Z62" s="83" t="str">
        <f t="shared" si="111"/>
        <v/>
      </c>
      <c r="AA62" s="83" t="str">
        <f t="shared" si="111"/>
        <v/>
      </c>
      <c r="AB62" s="83" t="str">
        <f t="shared" si="111"/>
        <v/>
      </c>
      <c r="AC62" s="83" t="str">
        <f t="shared" si="111"/>
        <v/>
      </c>
      <c r="AD62" s="83" t="str">
        <f t="shared" si="111"/>
        <v/>
      </c>
      <c r="AE62" s="83" t="str">
        <f t="shared" si="111"/>
        <v/>
      </c>
      <c r="AF62" s="83" t="str">
        <f t="shared" si="111"/>
        <v/>
      </c>
      <c r="AG62" s="390">
        <f t="shared" si="5"/>
        <v>0</v>
      </c>
      <c r="AH62" s="341"/>
      <c r="AI62" s="391"/>
      <c r="AM62" s="30">
        <f>REPORT!H79</f>
        <v>0</v>
      </c>
      <c r="AN62" s="30">
        <f t="shared" si="6"/>
        <v>0</v>
      </c>
      <c r="AQ62" s="771">
        <f t="shared" si="112"/>
        <v>0</v>
      </c>
      <c r="AR62" s="206">
        <f t="shared" si="113"/>
        <v>0</v>
      </c>
      <c r="AS62" s="776">
        <f t="shared" si="114"/>
        <v>0</v>
      </c>
      <c r="AT62" s="777">
        <f t="shared" si="115"/>
        <v>0</v>
      </c>
      <c r="AU62" s="778">
        <f t="shared" si="116"/>
        <v>0</v>
      </c>
      <c r="AV62" s="33">
        <f t="shared" si="117"/>
        <v>0</v>
      </c>
      <c r="AW62" s="43">
        <f t="shared" si="118"/>
        <v>0</v>
      </c>
      <c r="AX62" s="29">
        <f t="shared" si="119"/>
        <v>1</v>
      </c>
      <c r="AY62" s="30">
        <f t="shared" si="120"/>
        <v>0</v>
      </c>
      <c r="BA62" s="30">
        <f t="shared" si="127"/>
        <v>0</v>
      </c>
      <c r="BB62" s="41" t="str">
        <f t="shared" si="121"/>
        <v/>
      </c>
      <c r="BC62" s="392"/>
      <c r="BE62" s="30">
        <f t="shared" si="122"/>
        <v>0</v>
      </c>
      <c r="BF62" s="788" t="e">
        <f t="shared" si="7"/>
        <v>#DIV/0!</v>
      </c>
      <c r="BG62" s="391"/>
      <c r="BJ62" s="83" t="str">
        <f t="shared" si="123"/>
        <v/>
      </c>
      <c r="BK62" s="83" t="str">
        <f t="shared" si="123"/>
        <v/>
      </c>
      <c r="BL62" s="83" t="str">
        <f t="shared" si="123"/>
        <v/>
      </c>
      <c r="BM62" s="83" t="str">
        <f t="shared" si="123"/>
        <v/>
      </c>
      <c r="BN62" s="83" t="str">
        <f t="shared" si="123"/>
        <v/>
      </c>
      <c r="BO62" s="83" t="str">
        <f t="shared" si="123"/>
        <v/>
      </c>
      <c r="BP62" s="83" t="str">
        <f t="shared" si="123"/>
        <v/>
      </c>
      <c r="BQ62" s="83" t="str">
        <f t="shared" si="123"/>
        <v/>
      </c>
      <c r="BR62" s="83" t="str">
        <f t="shared" si="123"/>
        <v/>
      </c>
      <c r="BS62" s="83" t="str">
        <f t="shared" si="123"/>
        <v/>
      </c>
      <c r="BT62" s="390">
        <f t="shared" si="9"/>
        <v>0</v>
      </c>
    </row>
    <row r="63" spans="1:72" s="356" customFormat="1" outlineLevel="2" x14ac:dyDescent="0.3">
      <c r="A63" s="385" t="str">
        <f t="shared" si="23"/>
        <v>A4-10-x</v>
      </c>
      <c r="B63" s="386">
        <f>IF(E63="","",SUBTOTAL(3,$E$54:E63))</f>
        <v>10</v>
      </c>
      <c r="C63" s="246" t="str">
        <f t="shared" si="124"/>
        <v>A4-10</v>
      </c>
      <c r="D63" s="88"/>
      <c r="E63" s="21" t="s">
        <v>60</v>
      </c>
      <c r="F63" s="749"/>
      <c r="G63" s="750"/>
      <c r="H63" s="773"/>
      <c r="I63" s="773"/>
      <c r="J63" s="763"/>
      <c r="K63" s="751"/>
      <c r="L63" s="30">
        <f t="shared" si="125"/>
        <v>0</v>
      </c>
      <c r="M63" s="752">
        <v>1</v>
      </c>
      <c r="N63" s="30">
        <f t="shared" si="126"/>
        <v>0</v>
      </c>
      <c r="O63" s="41" t="str">
        <f t="shared" si="25"/>
        <v/>
      </c>
      <c r="P63" s="392"/>
      <c r="Q63" s="369" t="str">
        <f t="shared" si="3"/>
        <v>A</v>
      </c>
      <c r="R63" s="388"/>
      <c r="S63" s="191" t="str">
        <f t="shared" si="110"/>
        <v>A4-10|x</v>
      </c>
      <c r="T63" s="191"/>
      <c r="U63" s="395"/>
      <c r="V63" s="388"/>
      <c r="W63" s="83" t="str">
        <f t="shared" si="111"/>
        <v/>
      </c>
      <c r="X63" s="83" t="str">
        <f t="shared" si="111"/>
        <v/>
      </c>
      <c r="Y63" s="83" t="str">
        <f t="shared" si="111"/>
        <v/>
      </c>
      <c r="Z63" s="83" t="str">
        <f t="shared" si="111"/>
        <v/>
      </c>
      <c r="AA63" s="83" t="str">
        <f t="shared" si="111"/>
        <v/>
      </c>
      <c r="AB63" s="83" t="str">
        <f t="shared" si="111"/>
        <v/>
      </c>
      <c r="AC63" s="83" t="str">
        <f t="shared" si="111"/>
        <v/>
      </c>
      <c r="AD63" s="83" t="str">
        <f t="shared" si="111"/>
        <v/>
      </c>
      <c r="AE63" s="83" t="str">
        <f t="shared" si="111"/>
        <v/>
      </c>
      <c r="AF63" s="83" t="str">
        <f t="shared" si="111"/>
        <v/>
      </c>
      <c r="AG63" s="390">
        <f t="shared" si="5"/>
        <v>0</v>
      </c>
      <c r="AH63" s="341"/>
      <c r="AI63" s="391"/>
      <c r="AM63" s="30">
        <f>REPORT!H80</f>
        <v>0</v>
      </c>
      <c r="AN63" s="30">
        <f t="shared" si="6"/>
        <v>0</v>
      </c>
      <c r="AQ63" s="771">
        <f t="shared" si="112"/>
        <v>0</v>
      </c>
      <c r="AR63" s="206">
        <f t="shared" si="113"/>
        <v>0</v>
      </c>
      <c r="AS63" s="776">
        <f t="shared" si="114"/>
        <v>0</v>
      </c>
      <c r="AT63" s="777">
        <f t="shared" si="115"/>
        <v>0</v>
      </c>
      <c r="AU63" s="778">
        <f t="shared" si="116"/>
        <v>0</v>
      </c>
      <c r="AV63" s="33">
        <f t="shared" si="117"/>
        <v>0</v>
      </c>
      <c r="AW63" s="43">
        <f t="shared" si="118"/>
        <v>0</v>
      </c>
      <c r="AX63" s="29">
        <f t="shared" si="119"/>
        <v>1</v>
      </c>
      <c r="AY63" s="30">
        <f t="shared" si="120"/>
        <v>0</v>
      </c>
      <c r="BA63" s="30">
        <f t="shared" si="127"/>
        <v>0</v>
      </c>
      <c r="BB63" s="41" t="str">
        <f t="shared" si="121"/>
        <v/>
      </c>
      <c r="BC63" s="392"/>
      <c r="BE63" s="30">
        <f t="shared" si="122"/>
        <v>0</v>
      </c>
      <c r="BF63" s="788" t="e">
        <f t="shared" si="7"/>
        <v>#DIV/0!</v>
      </c>
      <c r="BG63" s="391"/>
      <c r="BJ63" s="83" t="str">
        <f t="shared" si="123"/>
        <v/>
      </c>
      <c r="BK63" s="83" t="str">
        <f t="shared" si="123"/>
        <v/>
      </c>
      <c r="BL63" s="83" t="str">
        <f t="shared" si="123"/>
        <v/>
      </c>
      <c r="BM63" s="83" t="str">
        <f t="shared" si="123"/>
        <v/>
      </c>
      <c r="BN63" s="83" t="str">
        <f t="shared" si="123"/>
        <v/>
      </c>
      <c r="BO63" s="83" t="str">
        <f t="shared" si="123"/>
        <v/>
      </c>
      <c r="BP63" s="83" t="str">
        <f t="shared" si="123"/>
        <v/>
      </c>
      <c r="BQ63" s="83" t="str">
        <f t="shared" si="123"/>
        <v/>
      </c>
      <c r="BR63" s="83" t="str">
        <f t="shared" si="123"/>
        <v/>
      </c>
      <c r="BS63" s="83" t="str">
        <f t="shared" si="123"/>
        <v/>
      </c>
      <c r="BT63" s="390">
        <f t="shared" si="9"/>
        <v>0</v>
      </c>
    </row>
    <row r="64" spans="1:72" ht="32.25" customHeight="1" x14ac:dyDescent="0.3">
      <c r="A64" s="385"/>
      <c r="B64" s="360" t="s">
        <v>67</v>
      </c>
      <c r="C64" s="397" t="s">
        <v>68</v>
      </c>
      <c r="D64" s="398"/>
      <c r="E64" s="363"/>
      <c r="F64" s="754"/>
      <c r="G64" s="754"/>
      <c r="H64" s="754"/>
      <c r="I64" s="754"/>
      <c r="J64" s="754"/>
      <c r="K64" s="754"/>
      <c r="L64" s="754"/>
      <c r="M64" s="754"/>
      <c r="N64" s="366">
        <f>SUM(N65:N174)/2</f>
        <v>0</v>
      </c>
      <c r="O64" s="367" t="str">
        <f t="shared" si="25"/>
        <v/>
      </c>
      <c r="P64" s="368" t="str">
        <f>IF(OR(N64="",N64=0),"",N64/$N$221)</f>
        <v/>
      </c>
      <c r="Q64" s="369" t="str">
        <f t="shared" si="3"/>
        <v>P</v>
      </c>
      <c r="U64" s="370"/>
      <c r="W64" s="371">
        <f t="shared" ref="W64:AF64" si="128">SUM(W65:W174)/2</f>
        <v>0</v>
      </c>
      <c r="X64" s="371">
        <f t="shared" si="128"/>
        <v>0</v>
      </c>
      <c r="Y64" s="371">
        <f t="shared" si="128"/>
        <v>0</v>
      </c>
      <c r="Z64" s="371">
        <f t="shared" si="128"/>
        <v>0</v>
      </c>
      <c r="AA64" s="371">
        <f t="shared" si="128"/>
        <v>0</v>
      </c>
      <c r="AB64" s="371">
        <f t="shared" si="128"/>
        <v>0</v>
      </c>
      <c r="AC64" s="371">
        <f t="shared" si="128"/>
        <v>0</v>
      </c>
      <c r="AD64" s="371">
        <f t="shared" si="128"/>
        <v>0</v>
      </c>
      <c r="AE64" s="371">
        <f t="shared" si="128"/>
        <v>0</v>
      </c>
      <c r="AF64" s="371">
        <f t="shared" si="128"/>
        <v>0</v>
      </c>
      <c r="AG64" s="342">
        <f t="shared" si="5"/>
        <v>0</v>
      </c>
      <c r="AI64" s="383"/>
      <c r="AM64" s="366">
        <f>SUM(AM65:AM174)/2</f>
        <v>0</v>
      </c>
      <c r="AN64" s="366">
        <f t="shared" si="6"/>
        <v>0</v>
      </c>
      <c r="AQ64" s="399"/>
      <c r="AR64" s="364"/>
      <c r="AS64" s="364"/>
      <c r="AT64" s="364"/>
      <c r="AU64" s="364"/>
      <c r="AV64" s="364"/>
      <c r="AW64" s="364"/>
      <c r="AX64" s="365"/>
      <c r="AY64" s="366">
        <f>SUM(AY65:AY174)/2</f>
        <v>0</v>
      </c>
      <c r="BA64" s="366">
        <f>SUM(BA65:BA174)/2</f>
        <v>0</v>
      </c>
      <c r="BB64" s="367" t="str">
        <f t="shared" si="60"/>
        <v/>
      </c>
      <c r="BC64" s="368" t="str">
        <f>IF(OR(BA64="",BA64=0),"",BA64/$BA$221)</f>
        <v/>
      </c>
      <c r="BE64" s="366">
        <f>SUM(BE65:BE174)/2</f>
        <v>0</v>
      </c>
      <c r="BF64" s="786" t="e">
        <f t="shared" si="7"/>
        <v>#DIV/0!</v>
      </c>
      <c r="BG64" s="383"/>
      <c r="BJ64" s="371">
        <f t="shared" ref="BJ64:BS64" si="129">SUM(BJ65:BJ174)/2</f>
        <v>0</v>
      </c>
      <c r="BK64" s="371">
        <f t="shared" si="129"/>
        <v>0</v>
      </c>
      <c r="BL64" s="371">
        <f t="shared" si="129"/>
        <v>0</v>
      </c>
      <c r="BM64" s="371">
        <f t="shared" si="129"/>
        <v>0</v>
      </c>
      <c r="BN64" s="371">
        <f t="shared" si="129"/>
        <v>0</v>
      </c>
      <c r="BO64" s="371">
        <f t="shared" si="129"/>
        <v>0</v>
      </c>
      <c r="BP64" s="371">
        <f t="shared" si="129"/>
        <v>0</v>
      </c>
      <c r="BQ64" s="371">
        <f t="shared" si="129"/>
        <v>0</v>
      </c>
      <c r="BR64" s="371">
        <f t="shared" si="129"/>
        <v>0</v>
      </c>
      <c r="BS64" s="371">
        <f t="shared" si="129"/>
        <v>0</v>
      </c>
      <c r="BT64" s="342">
        <f t="shared" si="9"/>
        <v>0</v>
      </c>
    </row>
    <row r="65" spans="1:72" ht="29.5" customHeight="1" outlineLevel="1" x14ac:dyDescent="0.3">
      <c r="A65" s="385"/>
      <c r="B65" s="374"/>
      <c r="C65" s="375" t="s">
        <v>69</v>
      </c>
      <c r="D65" s="376"/>
      <c r="E65" s="759"/>
      <c r="F65" s="755"/>
      <c r="G65" s="755"/>
      <c r="H65" s="755"/>
      <c r="I65" s="755"/>
      <c r="J65" s="755"/>
      <c r="K65" s="755"/>
      <c r="L65" s="755"/>
      <c r="M65" s="755"/>
      <c r="N65" s="25">
        <f>SUM(N66:N75)</f>
        <v>0</v>
      </c>
      <c r="O65" s="380" t="str">
        <f t="shared" si="25"/>
        <v/>
      </c>
      <c r="P65" s="199" t="str">
        <f>IF(OR(N65="",N65=0),"",N65/$N$221)</f>
        <v/>
      </c>
      <c r="Q65" s="369" t="str">
        <f t="shared" si="3"/>
        <v>B</v>
      </c>
      <c r="U65" s="394"/>
      <c r="W65" s="382">
        <f>SUM(W66:W75)</f>
        <v>0</v>
      </c>
      <c r="X65" s="382">
        <f t="shared" ref="X65" si="130">SUM(X66:X75)</f>
        <v>0</v>
      </c>
      <c r="Y65" s="382">
        <f t="shared" ref="Y65:AF65" si="131">SUM(Y66:Y75)</f>
        <v>0</v>
      </c>
      <c r="Z65" s="382">
        <f t="shared" si="131"/>
        <v>0</v>
      </c>
      <c r="AA65" s="382">
        <f t="shared" si="131"/>
        <v>0</v>
      </c>
      <c r="AB65" s="382">
        <f t="shared" si="131"/>
        <v>0</v>
      </c>
      <c r="AC65" s="382">
        <f t="shared" si="131"/>
        <v>0</v>
      </c>
      <c r="AD65" s="382">
        <f t="shared" si="131"/>
        <v>0</v>
      </c>
      <c r="AE65" s="382">
        <f t="shared" si="131"/>
        <v>0</v>
      </c>
      <c r="AF65" s="382">
        <f t="shared" si="131"/>
        <v>0</v>
      </c>
      <c r="AG65" s="342">
        <f t="shared" si="5"/>
        <v>0</v>
      </c>
      <c r="AI65" s="383"/>
      <c r="AM65" s="25">
        <f>SUM(AM66:AM75)</f>
        <v>0</v>
      </c>
      <c r="AN65" s="25">
        <f t="shared" si="6"/>
        <v>0</v>
      </c>
      <c r="AQ65" s="772"/>
      <c r="AR65" s="400"/>
      <c r="AS65" s="400"/>
      <c r="AT65" s="400"/>
      <c r="AU65" s="400"/>
      <c r="AV65" s="400"/>
      <c r="AW65" s="400"/>
      <c r="AX65" s="401"/>
      <c r="AY65" s="25">
        <f>SUM(AY66:AY75)</f>
        <v>0</v>
      </c>
      <c r="BA65" s="25">
        <f>SUM(BA66:BA75)</f>
        <v>0</v>
      </c>
      <c r="BB65" s="380" t="str">
        <f t="shared" si="60"/>
        <v/>
      </c>
      <c r="BC65" s="199" t="str">
        <f>IF(OR(BA65="",BA65=0),"",BA65/$BA$221)</f>
        <v/>
      </c>
      <c r="BE65" s="25">
        <f>SUM(BE66:BE75)</f>
        <v>0</v>
      </c>
      <c r="BF65" s="787" t="e">
        <f t="shared" si="7"/>
        <v>#DIV/0!</v>
      </c>
      <c r="BG65" s="383"/>
      <c r="BJ65" s="382">
        <f>SUM(BJ66:BJ75)</f>
        <v>0</v>
      </c>
      <c r="BK65" s="382">
        <f t="shared" ref="BK65:BS65" si="132">SUM(BK66:BK75)</f>
        <v>0</v>
      </c>
      <c r="BL65" s="382">
        <f t="shared" si="132"/>
        <v>0</v>
      </c>
      <c r="BM65" s="382">
        <f t="shared" si="132"/>
        <v>0</v>
      </c>
      <c r="BN65" s="382">
        <f t="shared" si="132"/>
        <v>0</v>
      </c>
      <c r="BO65" s="382">
        <f t="shared" si="132"/>
        <v>0</v>
      </c>
      <c r="BP65" s="382">
        <f t="shared" si="132"/>
        <v>0</v>
      </c>
      <c r="BQ65" s="382">
        <f t="shared" si="132"/>
        <v>0</v>
      </c>
      <c r="BR65" s="382">
        <f t="shared" si="132"/>
        <v>0</v>
      </c>
      <c r="BS65" s="382">
        <f t="shared" si="132"/>
        <v>0</v>
      </c>
      <c r="BT65" s="342">
        <f t="shared" si="9"/>
        <v>0</v>
      </c>
    </row>
    <row r="66" spans="1:72" outlineLevel="2" x14ac:dyDescent="0.3">
      <c r="A66" s="385" t="str">
        <f t="shared" si="23"/>
        <v>B1-01-x</v>
      </c>
      <c r="B66" s="386">
        <f>IF(E66="","",SUBTOTAL(3,$E$66:E66))</f>
        <v>1</v>
      </c>
      <c r="C66" s="246" t="str">
        <f t="shared" ref="C66:C75" si="133">IF(E66="","",IF(B66&lt;10,CONCATENATE($C$65,"-0",B66),CONCATENATE($C$65,"-",B66)))</f>
        <v>B1-01</v>
      </c>
      <c r="D66" s="88"/>
      <c r="E66" s="21" t="s">
        <v>60</v>
      </c>
      <c r="F66" s="749"/>
      <c r="G66" s="750"/>
      <c r="H66" s="773"/>
      <c r="I66" s="773"/>
      <c r="J66" s="763"/>
      <c r="K66" s="751"/>
      <c r="L66" s="747">
        <f>IF(E66="","",(G66*I66*J66))</f>
        <v>0</v>
      </c>
      <c r="M66" s="748">
        <v>1</v>
      </c>
      <c r="N66" s="30">
        <f>IF(L66="","",IF(L66=0,0,(L66/M66)))</f>
        <v>0</v>
      </c>
      <c r="O66" s="41" t="str">
        <f t="shared" si="25"/>
        <v/>
      </c>
      <c r="P66" s="392"/>
      <c r="Q66" s="369" t="str">
        <f t="shared" si="3"/>
        <v>B</v>
      </c>
      <c r="S66" s="191" t="str">
        <f t="shared" ref="S66:S75" si="134">IF(C66="","",CONCATENATE(C66,"|",E66))</f>
        <v>B1-01|x</v>
      </c>
      <c r="T66" s="191"/>
      <c r="U66" s="389"/>
      <c r="W66" s="83" t="str">
        <f t="shared" ref="W66:AF75" si="135">IF($D66="","",IF($D66=W$16,$N66,""))</f>
        <v/>
      </c>
      <c r="X66" s="83" t="str">
        <f t="shared" si="135"/>
        <v/>
      </c>
      <c r="Y66" s="83" t="str">
        <f t="shared" si="135"/>
        <v/>
      </c>
      <c r="Z66" s="83" t="str">
        <f t="shared" si="135"/>
        <v/>
      </c>
      <c r="AA66" s="83" t="str">
        <f t="shared" si="135"/>
        <v/>
      </c>
      <c r="AB66" s="83" t="str">
        <f t="shared" si="135"/>
        <v/>
      </c>
      <c r="AC66" s="83" t="str">
        <f t="shared" si="135"/>
        <v/>
      </c>
      <c r="AD66" s="83" t="str">
        <f t="shared" si="135"/>
        <v/>
      </c>
      <c r="AE66" s="83" t="str">
        <f t="shared" si="135"/>
        <v/>
      </c>
      <c r="AF66" s="83" t="str">
        <f t="shared" si="135"/>
        <v/>
      </c>
      <c r="AG66" s="342">
        <f t="shared" si="5"/>
        <v>0</v>
      </c>
      <c r="AI66" s="383"/>
      <c r="AM66" s="30">
        <f>REPORT!H83</f>
        <v>0</v>
      </c>
      <c r="AN66" s="30">
        <f t="shared" si="6"/>
        <v>0</v>
      </c>
      <c r="AQ66" s="771">
        <f t="shared" ref="AQ66:AQ75" si="136">F66</f>
        <v>0</v>
      </c>
      <c r="AR66" s="776">
        <f t="shared" ref="AR66:AR75" si="137">G66</f>
        <v>0</v>
      </c>
      <c r="AS66" s="776">
        <f t="shared" ref="AS66:AS75" si="138">H66</f>
        <v>0</v>
      </c>
      <c r="AT66" s="777">
        <f t="shared" ref="AT66:AT75" si="139">I66</f>
        <v>0</v>
      </c>
      <c r="AU66" s="778">
        <f t="shared" ref="AU66:AU75" si="140">J66</f>
        <v>0</v>
      </c>
      <c r="AV66" s="779">
        <f t="shared" ref="AV66:AV75" si="141">K66</f>
        <v>0</v>
      </c>
      <c r="AW66" s="43">
        <f t="shared" ref="AW66:AW75" si="142">IF(E66="","",ROUND(AR66*AT66*AU66,2))</f>
        <v>0</v>
      </c>
      <c r="AX66" s="29">
        <f t="shared" ref="AX66:AX75" si="143">M66</f>
        <v>1</v>
      </c>
      <c r="AY66" s="30">
        <f t="shared" ref="AY66:AY75" si="144">IF(AW66="","",IF(AW66=0,0,ROUND(AW66/AX66,0)))</f>
        <v>0</v>
      </c>
      <c r="BA66" s="30">
        <f>AM66+AY66</f>
        <v>0</v>
      </c>
      <c r="BB66" s="41" t="str">
        <f t="shared" ref="BB66:BB75" si="145">IF(BA66="","", IF($O$8="","",BA66/$O$8))</f>
        <v/>
      </c>
      <c r="BC66" s="392"/>
      <c r="BE66" s="30">
        <f t="shared" ref="BE66:BE75" si="146">BA66-N66</f>
        <v>0</v>
      </c>
      <c r="BF66" s="788" t="e">
        <f t="shared" si="7"/>
        <v>#DIV/0!</v>
      </c>
      <c r="BG66" s="383"/>
      <c r="BJ66" s="83" t="str">
        <f t="shared" ref="BJ66:BS75" si="147">IF($D66="","",IF($D66=BJ$16,$BA66,""))</f>
        <v/>
      </c>
      <c r="BK66" s="83" t="str">
        <f t="shared" si="147"/>
        <v/>
      </c>
      <c r="BL66" s="83" t="str">
        <f t="shared" si="147"/>
        <v/>
      </c>
      <c r="BM66" s="83" t="str">
        <f t="shared" si="147"/>
        <v/>
      </c>
      <c r="BN66" s="83" t="str">
        <f t="shared" si="147"/>
        <v/>
      </c>
      <c r="BO66" s="83" t="str">
        <f t="shared" si="147"/>
        <v/>
      </c>
      <c r="BP66" s="83" t="str">
        <f t="shared" si="147"/>
        <v/>
      </c>
      <c r="BQ66" s="83" t="str">
        <f t="shared" si="147"/>
        <v/>
      </c>
      <c r="BR66" s="83" t="str">
        <f t="shared" si="147"/>
        <v/>
      </c>
      <c r="BS66" s="83" t="str">
        <f t="shared" si="147"/>
        <v/>
      </c>
      <c r="BT66" s="342">
        <f t="shared" si="9"/>
        <v>0</v>
      </c>
    </row>
    <row r="67" spans="1:72" outlineLevel="2" x14ac:dyDescent="0.3">
      <c r="A67" s="385" t="str">
        <f t="shared" si="23"/>
        <v>B1-02-x</v>
      </c>
      <c r="B67" s="386">
        <f>IF(E67="","",SUBTOTAL(3,$E$66:E67))</f>
        <v>2</v>
      </c>
      <c r="C67" s="246" t="str">
        <f t="shared" si="133"/>
        <v>B1-02</v>
      </c>
      <c r="D67" s="88"/>
      <c r="E67" s="21" t="s">
        <v>60</v>
      </c>
      <c r="F67" s="749"/>
      <c r="G67" s="750"/>
      <c r="H67" s="773"/>
      <c r="I67" s="773"/>
      <c r="J67" s="763"/>
      <c r="K67" s="751"/>
      <c r="L67" s="30">
        <f t="shared" ref="L67:L76" si="148">IF(E67="","",(G67*I67*J67))</f>
        <v>0</v>
      </c>
      <c r="M67" s="752">
        <v>1</v>
      </c>
      <c r="N67" s="30">
        <f t="shared" ref="N67:N75" si="149">IF(L67="","",IF(L67=0,0,(L67/M67)))</f>
        <v>0</v>
      </c>
      <c r="O67" s="41" t="str">
        <f t="shared" si="25"/>
        <v/>
      </c>
      <c r="P67" s="392"/>
      <c r="Q67" s="369" t="str">
        <f t="shared" si="3"/>
        <v>B</v>
      </c>
      <c r="S67" s="191" t="str">
        <f t="shared" si="134"/>
        <v>B1-02|x</v>
      </c>
      <c r="T67" s="191"/>
      <c r="U67" s="389"/>
      <c r="W67" s="83" t="str">
        <f t="shared" si="135"/>
        <v/>
      </c>
      <c r="X67" s="83" t="str">
        <f t="shared" si="135"/>
        <v/>
      </c>
      <c r="Y67" s="83" t="str">
        <f t="shared" si="135"/>
        <v/>
      </c>
      <c r="Z67" s="83" t="str">
        <f t="shared" si="135"/>
        <v/>
      </c>
      <c r="AA67" s="83" t="str">
        <f t="shared" si="135"/>
        <v/>
      </c>
      <c r="AB67" s="83" t="str">
        <f t="shared" si="135"/>
        <v/>
      </c>
      <c r="AC67" s="83" t="str">
        <f t="shared" si="135"/>
        <v/>
      </c>
      <c r="AD67" s="83" t="str">
        <f t="shared" si="135"/>
        <v/>
      </c>
      <c r="AE67" s="83" t="str">
        <f t="shared" si="135"/>
        <v/>
      </c>
      <c r="AF67" s="83" t="str">
        <f t="shared" si="135"/>
        <v/>
      </c>
      <c r="AG67" s="342">
        <f t="shared" si="5"/>
        <v>0</v>
      </c>
      <c r="AI67" s="383"/>
      <c r="AM67" s="30">
        <f>REPORT!H84</f>
        <v>0</v>
      </c>
      <c r="AN67" s="30">
        <f t="shared" si="6"/>
        <v>0</v>
      </c>
      <c r="AQ67" s="771">
        <f t="shared" si="136"/>
        <v>0</v>
      </c>
      <c r="AR67" s="776">
        <f t="shared" si="137"/>
        <v>0</v>
      </c>
      <c r="AS67" s="776">
        <f t="shared" si="138"/>
        <v>0</v>
      </c>
      <c r="AT67" s="777">
        <f t="shared" si="139"/>
        <v>0</v>
      </c>
      <c r="AU67" s="778">
        <f t="shared" si="140"/>
        <v>0</v>
      </c>
      <c r="AV67" s="779">
        <f t="shared" si="141"/>
        <v>0</v>
      </c>
      <c r="AW67" s="43">
        <f t="shared" si="142"/>
        <v>0</v>
      </c>
      <c r="AX67" s="29">
        <f t="shared" si="143"/>
        <v>1</v>
      </c>
      <c r="AY67" s="30">
        <f t="shared" si="144"/>
        <v>0</v>
      </c>
      <c r="BA67" s="30">
        <f t="shared" ref="BA67:BA75" si="150">AM67+AY67</f>
        <v>0</v>
      </c>
      <c r="BB67" s="41" t="str">
        <f t="shared" si="145"/>
        <v/>
      </c>
      <c r="BC67" s="392"/>
      <c r="BE67" s="30">
        <f t="shared" si="146"/>
        <v>0</v>
      </c>
      <c r="BF67" s="788" t="e">
        <f t="shared" si="7"/>
        <v>#DIV/0!</v>
      </c>
      <c r="BG67" s="383"/>
      <c r="BJ67" s="83" t="str">
        <f t="shared" si="147"/>
        <v/>
      </c>
      <c r="BK67" s="83" t="str">
        <f t="shared" si="147"/>
        <v/>
      </c>
      <c r="BL67" s="83" t="str">
        <f t="shared" si="147"/>
        <v/>
      </c>
      <c r="BM67" s="83" t="str">
        <f t="shared" si="147"/>
        <v/>
      </c>
      <c r="BN67" s="83" t="str">
        <f t="shared" si="147"/>
        <v/>
      </c>
      <c r="BO67" s="83" t="str">
        <f t="shared" si="147"/>
        <v/>
      </c>
      <c r="BP67" s="83" t="str">
        <f t="shared" si="147"/>
        <v/>
      </c>
      <c r="BQ67" s="83" t="str">
        <f t="shared" si="147"/>
        <v/>
      </c>
      <c r="BR67" s="83" t="str">
        <f t="shared" si="147"/>
        <v/>
      </c>
      <c r="BS67" s="83" t="str">
        <f t="shared" si="147"/>
        <v/>
      </c>
      <c r="BT67" s="342">
        <f t="shared" si="9"/>
        <v>0</v>
      </c>
    </row>
    <row r="68" spans="1:72" outlineLevel="2" x14ac:dyDescent="0.3">
      <c r="A68" s="385" t="str">
        <f t="shared" si="23"/>
        <v>B1-03-x</v>
      </c>
      <c r="B68" s="386">
        <f>IF(E68="","",SUBTOTAL(3,$E$66:E68))</f>
        <v>3</v>
      </c>
      <c r="C68" s="246" t="str">
        <f t="shared" si="133"/>
        <v>B1-03</v>
      </c>
      <c r="D68" s="88"/>
      <c r="E68" s="21" t="s">
        <v>60</v>
      </c>
      <c r="F68" s="749"/>
      <c r="G68" s="750"/>
      <c r="H68" s="773"/>
      <c r="I68" s="773"/>
      <c r="J68" s="763"/>
      <c r="K68" s="751"/>
      <c r="L68" s="30">
        <f t="shared" si="148"/>
        <v>0</v>
      </c>
      <c r="M68" s="752">
        <v>1</v>
      </c>
      <c r="N68" s="30">
        <f t="shared" si="149"/>
        <v>0</v>
      </c>
      <c r="O68" s="41" t="str">
        <f t="shared" si="25"/>
        <v/>
      </c>
      <c r="P68" s="392"/>
      <c r="Q68" s="369" t="str">
        <f t="shared" si="3"/>
        <v>B</v>
      </c>
      <c r="S68" s="191" t="str">
        <f t="shared" si="134"/>
        <v>B1-03|x</v>
      </c>
      <c r="T68" s="191"/>
      <c r="U68" s="389"/>
      <c r="W68" s="83" t="str">
        <f t="shared" si="135"/>
        <v/>
      </c>
      <c r="X68" s="83" t="str">
        <f t="shared" si="135"/>
        <v/>
      </c>
      <c r="Y68" s="83" t="str">
        <f t="shared" si="135"/>
        <v/>
      </c>
      <c r="Z68" s="83" t="str">
        <f t="shared" si="135"/>
        <v/>
      </c>
      <c r="AA68" s="83" t="str">
        <f t="shared" si="135"/>
        <v/>
      </c>
      <c r="AB68" s="83" t="str">
        <f t="shared" si="135"/>
        <v/>
      </c>
      <c r="AC68" s="83" t="str">
        <f t="shared" si="135"/>
        <v/>
      </c>
      <c r="AD68" s="83" t="str">
        <f t="shared" si="135"/>
        <v/>
      </c>
      <c r="AE68" s="83" t="str">
        <f t="shared" si="135"/>
        <v/>
      </c>
      <c r="AF68" s="83" t="str">
        <f t="shared" si="135"/>
        <v/>
      </c>
      <c r="AG68" s="342">
        <f t="shared" si="5"/>
        <v>0</v>
      </c>
      <c r="AI68" s="383"/>
      <c r="AM68" s="30">
        <f>REPORT!H85</f>
        <v>0</v>
      </c>
      <c r="AN68" s="30">
        <f t="shared" si="6"/>
        <v>0</v>
      </c>
      <c r="AQ68" s="771">
        <f t="shared" si="136"/>
        <v>0</v>
      </c>
      <c r="AR68" s="776">
        <f t="shared" si="137"/>
        <v>0</v>
      </c>
      <c r="AS68" s="776">
        <f t="shared" si="138"/>
        <v>0</v>
      </c>
      <c r="AT68" s="777">
        <f t="shared" si="139"/>
        <v>0</v>
      </c>
      <c r="AU68" s="778">
        <f t="shared" si="140"/>
        <v>0</v>
      </c>
      <c r="AV68" s="779">
        <f t="shared" si="141"/>
        <v>0</v>
      </c>
      <c r="AW68" s="43">
        <f t="shared" si="142"/>
        <v>0</v>
      </c>
      <c r="AX68" s="29">
        <f t="shared" si="143"/>
        <v>1</v>
      </c>
      <c r="AY68" s="30">
        <f t="shared" si="144"/>
        <v>0</v>
      </c>
      <c r="BA68" s="30">
        <f t="shared" si="150"/>
        <v>0</v>
      </c>
      <c r="BB68" s="41" t="str">
        <f t="shared" si="145"/>
        <v/>
      </c>
      <c r="BC68" s="392"/>
      <c r="BE68" s="30">
        <f t="shared" si="146"/>
        <v>0</v>
      </c>
      <c r="BF68" s="788" t="e">
        <f t="shared" si="7"/>
        <v>#DIV/0!</v>
      </c>
      <c r="BG68" s="383"/>
      <c r="BJ68" s="83" t="str">
        <f t="shared" si="147"/>
        <v/>
      </c>
      <c r="BK68" s="83" t="str">
        <f t="shared" si="147"/>
        <v/>
      </c>
      <c r="BL68" s="83" t="str">
        <f t="shared" si="147"/>
        <v/>
      </c>
      <c r="BM68" s="83" t="str">
        <f t="shared" si="147"/>
        <v/>
      </c>
      <c r="BN68" s="83" t="str">
        <f t="shared" si="147"/>
        <v/>
      </c>
      <c r="BO68" s="83" t="str">
        <f t="shared" si="147"/>
        <v/>
      </c>
      <c r="BP68" s="83" t="str">
        <f t="shared" si="147"/>
        <v/>
      </c>
      <c r="BQ68" s="83" t="str">
        <f t="shared" si="147"/>
        <v/>
      </c>
      <c r="BR68" s="83" t="str">
        <f t="shared" si="147"/>
        <v/>
      </c>
      <c r="BS68" s="83" t="str">
        <f t="shared" si="147"/>
        <v/>
      </c>
      <c r="BT68" s="342">
        <f t="shared" si="9"/>
        <v>0</v>
      </c>
    </row>
    <row r="69" spans="1:72" outlineLevel="2" x14ac:dyDescent="0.3">
      <c r="A69" s="385" t="str">
        <f t="shared" si="23"/>
        <v>B1-04-x</v>
      </c>
      <c r="B69" s="386">
        <f>IF(E69="","",SUBTOTAL(3,$E$66:E69))</f>
        <v>4</v>
      </c>
      <c r="C69" s="246" t="str">
        <f t="shared" si="133"/>
        <v>B1-04</v>
      </c>
      <c r="D69" s="88"/>
      <c r="E69" s="21" t="s">
        <v>60</v>
      </c>
      <c r="F69" s="749"/>
      <c r="G69" s="750"/>
      <c r="H69" s="773"/>
      <c r="I69" s="773"/>
      <c r="J69" s="763"/>
      <c r="K69" s="751"/>
      <c r="L69" s="30">
        <f t="shared" si="148"/>
        <v>0</v>
      </c>
      <c r="M69" s="752">
        <v>1</v>
      </c>
      <c r="N69" s="30">
        <f t="shared" si="149"/>
        <v>0</v>
      </c>
      <c r="O69" s="41" t="str">
        <f t="shared" si="25"/>
        <v/>
      </c>
      <c r="P69" s="392"/>
      <c r="Q69" s="369" t="str">
        <f t="shared" si="3"/>
        <v>B</v>
      </c>
      <c r="S69" s="191" t="str">
        <f t="shared" si="134"/>
        <v>B1-04|x</v>
      </c>
      <c r="T69" s="191"/>
      <c r="U69" s="389"/>
      <c r="W69" s="83" t="str">
        <f t="shared" si="135"/>
        <v/>
      </c>
      <c r="X69" s="83" t="str">
        <f t="shared" si="135"/>
        <v/>
      </c>
      <c r="Y69" s="83" t="str">
        <f t="shared" si="135"/>
        <v/>
      </c>
      <c r="Z69" s="83" t="str">
        <f t="shared" si="135"/>
        <v/>
      </c>
      <c r="AA69" s="83" t="str">
        <f t="shared" si="135"/>
        <v/>
      </c>
      <c r="AB69" s="83" t="str">
        <f t="shared" si="135"/>
        <v/>
      </c>
      <c r="AC69" s="83" t="str">
        <f t="shared" si="135"/>
        <v/>
      </c>
      <c r="AD69" s="83" t="str">
        <f t="shared" si="135"/>
        <v/>
      </c>
      <c r="AE69" s="83" t="str">
        <f t="shared" si="135"/>
        <v/>
      </c>
      <c r="AF69" s="83" t="str">
        <f t="shared" si="135"/>
        <v/>
      </c>
      <c r="AG69" s="342">
        <f t="shared" si="5"/>
        <v>0</v>
      </c>
      <c r="AI69" s="383"/>
      <c r="AM69" s="30">
        <f>REPORT!H86</f>
        <v>0</v>
      </c>
      <c r="AN69" s="30">
        <f t="shared" si="6"/>
        <v>0</v>
      </c>
      <c r="AQ69" s="771">
        <f t="shared" si="136"/>
        <v>0</v>
      </c>
      <c r="AR69" s="776">
        <f t="shared" si="137"/>
        <v>0</v>
      </c>
      <c r="AS69" s="776">
        <f t="shared" si="138"/>
        <v>0</v>
      </c>
      <c r="AT69" s="777">
        <f t="shared" si="139"/>
        <v>0</v>
      </c>
      <c r="AU69" s="778">
        <f t="shared" si="140"/>
        <v>0</v>
      </c>
      <c r="AV69" s="779">
        <f t="shared" si="141"/>
        <v>0</v>
      </c>
      <c r="AW69" s="43">
        <f t="shared" si="142"/>
        <v>0</v>
      </c>
      <c r="AX69" s="29">
        <f t="shared" si="143"/>
        <v>1</v>
      </c>
      <c r="AY69" s="30">
        <f t="shared" si="144"/>
        <v>0</v>
      </c>
      <c r="BA69" s="30">
        <f t="shared" si="150"/>
        <v>0</v>
      </c>
      <c r="BB69" s="41" t="str">
        <f t="shared" si="145"/>
        <v/>
      </c>
      <c r="BC69" s="392"/>
      <c r="BE69" s="30">
        <f t="shared" si="146"/>
        <v>0</v>
      </c>
      <c r="BF69" s="788" t="e">
        <f t="shared" si="7"/>
        <v>#DIV/0!</v>
      </c>
      <c r="BG69" s="383"/>
      <c r="BJ69" s="83" t="str">
        <f t="shared" si="147"/>
        <v/>
      </c>
      <c r="BK69" s="83" t="str">
        <f t="shared" si="147"/>
        <v/>
      </c>
      <c r="BL69" s="83" t="str">
        <f t="shared" si="147"/>
        <v/>
      </c>
      <c r="BM69" s="83" t="str">
        <f t="shared" si="147"/>
        <v/>
      </c>
      <c r="BN69" s="83" t="str">
        <f t="shared" si="147"/>
        <v/>
      </c>
      <c r="BO69" s="83" t="str">
        <f t="shared" si="147"/>
        <v/>
      </c>
      <c r="BP69" s="83" t="str">
        <f t="shared" si="147"/>
        <v/>
      </c>
      <c r="BQ69" s="83" t="str">
        <f t="shared" si="147"/>
        <v/>
      </c>
      <c r="BR69" s="83" t="str">
        <f t="shared" si="147"/>
        <v/>
      </c>
      <c r="BS69" s="83" t="str">
        <f t="shared" si="147"/>
        <v/>
      </c>
      <c r="BT69" s="342">
        <f t="shared" si="9"/>
        <v>0</v>
      </c>
    </row>
    <row r="70" spans="1:72" outlineLevel="2" x14ac:dyDescent="0.3">
      <c r="A70" s="385" t="str">
        <f t="shared" si="23"/>
        <v>B1-05-x</v>
      </c>
      <c r="B70" s="386">
        <f>IF(E70="","",SUBTOTAL(3,$E$66:E70))</f>
        <v>5</v>
      </c>
      <c r="C70" s="246" t="str">
        <f t="shared" si="133"/>
        <v>B1-05</v>
      </c>
      <c r="D70" s="88"/>
      <c r="E70" s="21" t="s">
        <v>60</v>
      </c>
      <c r="F70" s="749"/>
      <c r="G70" s="750"/>
      <c r="H70" s="773"/>
      <c r="I70" s="773"/>
      <c r="J70" s="763"/>
      <c r="K70" s="751"/>
      <c r="L70" s="30">
        <f t="shared" si="148"/>
        <v>0</v>
      </c>
      <c r="M70" s="752">
        <v>1</v>
      </c>
      <c r="N70" s="30">
        <f t="shared" si="149"/>
        <v>0</v>
      </c>
      <c r="O70" s="41" t="str">
        <f t="shared" si="25"/>
        <v/>
      </c>
      <c r="P70" s="392"/>
      <c r="Q70" s="369" t="str">
        <f t="shared" si="3"/>
        <v>B</v>
      </c>
      <c r="S70" s="191" t="str">
        <f t="shared" si="134"/>
        <v>B1-05|x</v>
      </c>
      <c r="T70" s="191"/>
      <c r="U70" s="393"/>
      <c r="W70" s="83" t="str">
        <f t="shared" si="135"/>
        <v/>
      </c>
      <c r="X70" s="83" t="str">
        <f t="shared" si="135"/>
        <v/>
      </c>
      <c r="Y70" s="83" t="str">
        <f t="shared" si="135"/>
        <v/>
      </c>
      <c r="Z70" s="83" t="str">
        <f t="shared" si="135"/>
        <v/>
      </c>
      <c r="AA70" s="83" t="str">
        <f t="shared" si="135"/>
        <v/>
      </c>
      <c r="AB70" s="83" t="str">
        <f t="shared" si="135"/>
        <v/>
      </c>
      <c r="AC70" s="83" t="str">
        <f t="shared" si="135"/>
        <v/>
      </c>
      <c r="AD70" s="83" t="str">
        <f t="shared" si="135"/>
        <v/>
      </c>
      <c r="AE70" s="83" t="str">
        <f t="shared" si="135"/>
        <v/>
      </c>
      <c r="AF70" s="83" t="str">
        <f t="shared" si="135"/>
        <v/>
      </c>
      <c r="AG70" s="342">
        <f t="shared" si="5"/>
        <v>0</v>
      </c>
      <c r="AI70" s="383"/>
      <c r="AM70" s="30">
        <f>REPORT!H87</f>
        <v>0</v>
      </c>
      <c r="AN70" s="30">
        <f t="shared" si="6"/>
        <v>0</v>
      </c>
      <c r="AQ70" s="771">
        <f t="shared" si="136"/>
        <v>0</v>
      </c>
      <c r="AR70" s="776">
        <f t="shared" si="137"/>
        <v>0</v>
      </c>
      <c r="AS70" s="776">
        <f t="shared" si="138"/>
        <v>0</v>
      </c>
      <c r="AT70" s="777">
        <f t="shared" si="139"/>
        <v>0</v>
      </c>
      <c r="AU70" s="778">
        <f t="shared" si="140"/>
        <v>0</v>
      </c>
      <c r="AV70" s="779">
        <f t="shared" si="141"/>
        <v>0</v>
      </c>
      <c r="AW70" s="43">
        <f t="shared" si="142"/>
        <v>0</v>
      </c>
      <c r="AX70" s="29">
        <f t="shared" si="143"/>
        <v>1</v>
      </c>
      <c r="AY70" s="30">
        <f t="shared" si="144"/>
        <v>0</v>
      </c>
      <c r="BA70" s="30">
        <f t="shared" si="150"/>
        <v>0</v>
      </c>
      <c r="BB70" s="41" t="str">
        <f t="shared" si="145"/>
        <v/>
      </c>
      <c r="BC70" s="392"/>
      <c r="BE70" s="30">
        <f t="shared" si="146"/>
        <v>0</v>
      </c>
      <c r="BF70" s="788" t="e">
        <f t="shared" si="7"/>
        <v>#DIV/0!</v>
      </c>
      <c r="BG70" s="383"/>
      <c r="BJ70" s="83" t="str">
        <f t="shared" si="147"/>
        <v/>
      </c>
      <c r="BK70" s="83" t="str">
        <f t="shared" si="147"/>
        <v/>
      </c>
      <c r="BL70" s="83" t="str">
        <f t="shared" si="147"/>
        <v/>
      </c>
      <c r="BM70" s="83" t="str">
        <f t="shared" si="147"/>
        <v/>
      </c>
      <c r="BN70" s="83" t="str">
        <f t="shared" si="147"/>
        <v/>
      </c>
      <c r="BO70" s="83" t="str">
        <f t="shared" si="147"/>
        <v/>
      </c>
      <c r="BP70" s="83" t="str">
        <f t="shared" si="147"/>
        <v/>
      </c>
      <c r="BQ70" s="83" t="str">
        <f t="shared" si="147"/>
        <v/>
      </c>
      <c r="BR70" s="83" t="str">
        <f t="shared" si="147"/>
        <v/>
      </c>
      <c r="BS70" s="83" t="str">
        <f t="shared" si="147"/>
        <v/>
      </c>
      <c r="BT70" s="342">
        <f t="shared" si="9"/>
        <v>0</v>
      </c>
    </row>
    <row r="71" spans="1:72" outlineLevel="2" x14ac:dyDescent="0.3">
      <c r="A71" s="385" t="str">
        <f t="shared" si="23"/>
        <v>B1-06-x</v>
      </c>
      <c r="B71" s="386">
        <f>IF(E71="","",SUBTOTAL(3,$E$66:E71))</f>
        <v>6</v>
      </c>
      <c r="C71" s="246" t="str">
        <f t="shared" si="133"/>
        <v>B1-06</v>
      </c>
      <c r="D71" s="88"/>
      <c r="E71" s="21" t="s">
        <v>60</v>
      </c>
      <c r="F71" s="749"/>
      <c r="G71" s="750"/>
      <c r="H71" s="773"/>
      <c r="I71" s="773"/>
      <c r="J71" s="763"/>
      <c r="K71" s="751"/>
      <c r="L71" s="30">
        <f t="shared" si="148"/>
        <v>0</v>
      </c>
      <c r="M71" s="752">
        <v>1</v>
      </c>
      <c r="N71" s="30">
        <f t="shared" si="149"/>
        <v>0</v>
      </c>
      <c r="O71" s="41" t="str">
        <f t="shared" si="25"/>
        <v/>
      </c>
      <c r="P71" s="392"/>
      <c r="Q71" s="369" t="str">
        <f t="shared" si="3"/>
        <v>B</v>
      </c>
      <c r="S71" s="191" t="str">
        <f t="shared" si="134"/>
        <v>B1-06|x</v>
      </c>
      <c r="T71" s="191"/>
      <c r="U71" s="393"/>
      <c r="W71" s="83" t="str">
        <f t="shared" si="135"/>
        <v/>
      </c>
      <c r="X71" s="83" t="str">
        <f t="shared" si="135"/>
        <v/>
      </c>
      <c r="Y71" s="83" t="str">
        <f t="shared" si="135"/>
        <v/>
      </c>
      <c r="Z71" s="83" t="str">
        <f t="shared" si="135"/>
        <v/>
      </c>
      <c r="AA71" s="83" t="str">
        <f t="shared" si="135"/>
        <v/>
      </c>
      <c r="AB71" s="83" t="str">
        <f t="shared" si="135"/>
        <v/>
      </c>
      <c r="AC71" s="83" t="str">
        <f t="shared" si="135"/>
        <v/>
      </c>
      <c r="AD71" s="83" t="str">
        <f t="shared" si="135"/>
        <v/>
      </c>
      <c r="AE71" s="83" t="str">
        <f t="shared" si="135"/>
        <v/>
      </c>
      <c r="AF71" s="83" t="str">
        <f t="shared" si="135"/>
        <v/>
      </c>
      <c r="AG71" s="342">
        <f t="shared" si="5"/>
        <v>0</v>
      </c>
      <c r="AI71" s="383"/>
      <c r="AM71" s="30">
        <f>REPORT!H88</f>
        <v>0</v>
      </c>
      <c r="AN71" s="30">
        <f t="shared" si="6"/>
        <v>0</v>
      </c>
      <c r="AQ71" s="771">
        <f t="shared" si="136"/>
        <v>0</v>
      </c>
      <c r="AR71" s="776">
        <f t="shared" si="137"/>
        <v>0</v>
      </c>
      <c r="AS71" s="776">
        <f t="shared" si="138"/>
        <v>0</v>
      </c>
      <c r="AT71" s="777">
        <f t="shared" si="139"/>
        <v>0</v>
      </c>
      <c r="AU71" s="778">
        <f t="shared" si="140"/>
        <v>0</v>
      </c>
      <c r="AV71" s="779">
        <f t="shared" si="141"/>
        <v>0</v>
      </c>
      <c r="AW71" s="43">
        <f t="shared" si="142"/>
        <v>0</v>
      </c>
      <c r="AX71" s="29">
        <f t="shared" si="143"/>
        <v>1</v>
      </c>
      <c r="AY71" s="30">
        <f t="shared" si="144"/>
        <v>0</v>
      </c>
      <c r="BA71" s="30">
        <f t="shared" si="150"/>
        <v>0</v>
      </c>
      <c r="BB71" s="41" t="str">
        <f t="shared" si="145"/>
        <v/>
      </c>
      <c r="BC71" s="392"/>
      <c r="BE71" s="30">
        <f t="shared" si="146"/>
        <v>0</v>
      </c>
      <c r="BF71" s="788" t="e">
        <f t="shared" si="7"/>
        <v>#DIV/0!</v>
      </c>
      <c r="BG71" s="383"/>
      <c r="BJ71" s="83" t="str">
        <f t="shared" si="147"/>
        <v/>
      </c>
      <c r="BK71" s="83" t="str">
        <f t="shared" si="147"/>
        <v/>
      </c>
      <c r="BL71" s="83" t="str">
        <f t="shared" si="147"/>
        <v/>
      </c>
      <c r="BM71" s="83" t="str">
        <f t="shared" si="147"/>
        <v/>
      </c>
      <c r="BN71" s="83" t="str">
        <f t="shared" si="147"/>
        <v/>
      </c>
      <c r="BO71" s="83" t="str">
        <f t="shared" si="147"/>
        <v/>
      </c>
      <c r="BP71" s="83" t="str">
        <f t="shared" si="147"/>
        <v/>
      </c>
      <c r="BQ71" s="83" t="str">
        <f t="shared" si="147"/>
        <v/>
      </c>
      <c r="BR71" s="83" t="str">
        <f t="shared" si="147"/>
        <v/>
      </c>
      <c r="BS71" s="83" t="str">
        <f t="shared" si="147"/>
        <v/>
      </c>
      <c r="BT71" s="342">
        <f t="shared" si="9"/>
        <v>0</v>
      </c>
    </row>
    <row r="72" spans="1:72" outlineLevel="2" x14ac:dyDescent="0.3">
      <c r="A72" s="385" t="str">
        <f t="shared" si="23"/>
        <v>B1-07-x</v>
      </c>
      <c r="B72" s="386">
        <f>IF(E72="","",SUBTOTAL(3,$E$66:E72))</f>
        <v>7</v>
      </c>
      <c r="C72" s="246" t="str">
        <f t="shared" si="133"/>
        <v>B1-07</v>
      </c>
      <c r="D72" s="88"/>
      <c r="E72" s="21" t="s">
        <v>60</v>
      </c>
      <c r="F72" s="749"/>
      <c r="G72" s="750"/>
      <c r="H72" s="773"/>
      <c r="I72" s="773"/>
      <c r="J72" s="763"/>
      <c r="K72" s="751"/>
      <c r="L72" s="30">
        <f t="shared" si="148"/>
        <v>0</v>
      </c>
      <c r="M72" s="752">
        <v>1</v>
      </c>
      <c r="N72" s="30">
        <f t="shared" si="149"/>
        <v>0</v>
      </c>
      <c r="O72" s="41" t="str">
        <f t="shared" si="25"/>
        <v/>
      </c>
      <c r="P72" s="392"/>
      <c r="Q72" s="369" t="str">
        <f t="shared" si="3"/>
        <v>B</v>
      </c>
      <c r="S72" s="191" t="str">
        <f t="shared" si="134"/>
        <v>B1-07|x</v>
      </c>
      <c r="T72" s="191"/>
      <c r="U72" s="393"/>
      <c r="W72" s="83" t="str">
        <f t="shared" si="135"/>
        <v/>
      </c>
      <c r="X72" s="83" t="str">
        <f t="shared" si="135"/>
        <v/>
      </c>
      <c r="Y72" s="83" t="str">
        <f t="shared" si="135"/>
        <v/>
      </c>
      <c r="Z72" s="83" t="str">
        <f t="shared" si="135"/>
        <v/>
      </c>
      <c r="AA72" s="83" t="str">
        <f t="shared" si="135"/>
        <v/>
      </c>
      <c r="AB72" s="83" t="str">
        <f t="shared" si="135"/>
        <v/>
      </c>
      <c r="AC72" s="83" t="str">
        <f t="shared" si="135"/>
        <v/>
      </c>
      <c r="AD72" s="83" t="str">
        <f t="shared" si="135"/>
        <v/>
      </c>
      <c r="AE72" s="83" t="str">
        <f t="shared" si="135"/>
        <v/>
      </c>
      <c r="AF72" s="83" t="str">
        <f t="shared" si="135"/>
        <v/>
      </c>
      <c r="AG72" s="342">
        <f t="shared" si="5"/>
        <v>0</v>
      </c>
      <c r="AI72" s="383"/>
      <c r="AM72" s="30">
        <f>REPORT!H89</f>
        <v>0</v>
      </c>
      <c r="AN72" s="30">
        <f t="shared" si="6"/>
        <v>0</v>
      </c>
      <c r="AQ72" s="771">
        <f t="shared" si="136"/>
        <v>0</v>
      </c>
      <c r="AR72" s="776">
        <f t="shared" si="137"/>
        <v>0</v>
      </c>
      <c r="AS72" s="776">
        <f t="shared" si="138"/>
        <v>0</v>
      </c>
      <c r="AT72" s="777">
        <f t="shared" si="139"/>
        <v>0</v>
      </c>
      <c r="AU72" s="778">
        <f t="shared" si="140"/>
        <v>0</v>
      </c>
      <c r="AV72" s="779">
        <f t="shared" si="141"/>
        <v>0</v>
      </c>
      <c r="AW72" s="43">
        <f t="shared" si="142"/>
        <v>0</v>
      </c>
      <c r="AX72" s="29">
        <f t="shared" si="143"/>
        <v>1</v>
      </c>
      <c r="AY72" s="30">
        <f t="shared" si="144"/>
        <v>0</v>
      </c>
      <c r="BA72" s="30">
        <f t="shared" si="150"/>
        <v>0</v>
      </c>
      <c r="BB72" s="41" t="str">
        <f t="shared" si="145"/>
        <v/>
      </c>
      <c r="BC72" s="392"/>
      <c r="BE72" s="30">
        <f t="shared" si="146"/>
        <v>0</v>
      </c>
      <c r="BF72" s="788" t="e">
        <f t="shared" si="7"/>
        <v>#DIV/0!</v>
      </c>
      <c r="BG72" s="383"/>
      <c r="BJ72" s="83" t="str">
        <f t="shared" si="147"/>
        <v/>
      </c>
      <c r="BK72" s="83" t="str">
        <f t="shared" si="147"/>
        <v/>
      </c>
      <c r="BL72" s="83" t="str">
        <f t="shared" si="147"/>
        <v/>
      </c>
      <c r="BM72" s="83" t="str">
        <f t="shared" si="147"/>
        <v/>
      </c>
      <c r="BN72" s="83" t="str">
        <f t="shared" si="147"/>
        <v/>
      </c>
      <c r="BO72" s="83" t="str">
        <f t="shared" si="147"/>
        <v/>
      </c>
      <c r="BP72" s="83" t="str">
        <f t="shared" si="147"/>
        <v/>
      </c>
      <c r="BQ72" s="83" t="str">
        <f t="shared" si="147"/>
        <v/>
      </c>
      <c r="BR72" s="83" t="str">
        <f t="shared" si="147"/>
        <v/>
      </c>
      <c r="BS72" s="83" t="str">
        <f t="shared" si="147"/>
        <v/>
      </c>
      <c r="BT72" s="342">
        <f t="shared" si="9"/>
        <v>0</v>
      </c>
    </row>
    <row r="73" spans="1:72" outlineLevel="2" x14ac:dyDescent="0.3">
      <c r="A73" s="385" t="str">
        <f t="shared" si="23"/>
        <v>B1-08-x</v>
      </c>
      <c r="B73" s="386">
        <f>IF(E73="","",SUBTOTAL(3,$E$66:E73))</f>
        <v>8</v>
      </c>
      <c r="C73" s="246" t="str">
        <f t="shared" si="133"/>
        <v>B1-08</v>
      </c>
      <c r="D73" s="88"/>
      <c r="E73" s="21" t="s">
        <v>60</v>
      </c>
      <c r="F73" s="749"/>
      <c r="G73" s="750"/>
      <c r="H73" s="773"/>
      <c r="I73" s="773"/>
      <c r="J73" s="763"/>
      <c r="K73" s="751"/>
      <c r="L73" s="30">
        <f t="shared" si="148"/>
        <v>0</v>
      </c>
      <c r="M73" s="752">
        <v>1</v>
      </c>
      <c r="N73" s="30">
        <f t="shared" si="149"/>
        <v>0</v>
      </c>
      <c r="O73" s="41" t="str">
        <f t="shared" si="25"/>
        <v/>
      </c>
      <c r="P73" s="392"/>
      <c r="Q73" s="369" t="str">
        <f t="shared" si="3"/>
        <v>B</v>
      </c>
      <c r="S73" s="191" t="str">
        <f t="shared" si="134"/>
        <v>B1-08|x</v>
      </c>
      <c r="T73" s="191"/>
      <c r="U73" s="393"/>
      <c r="W73" s="83" t="str">
        <f t="shared" si="135"/>
        <v/>
      </c>
      <c r="X73" s="83" t="str">
        <f t="shared" si="135"/>
        <v/>
      </c>
      <c r="Y73" s="83" t="str">
        <f t="shared" si="135"/>
        <v/>
      </c>
      <c r="Z73" s="83" t="str">
        <f t="shared" si="135"/>
        <v/>
      </c>
      <c r="AA73" s="83" t="str">
        <f t="shared" si="135"/>
        <v/>
      </c>
      <c r="AB73" s="83" t="str">
        <f t="shared" si="135"/>
        <v/>
      </c>
      <c r="AC73" s="83" t="str">
        <f t="shared" si="135"/>
        <v/>
      </c>
      <c r="AD73" s="83" t="str">
        <f t="shared" si="135"/>
        <v/>
      </c>
      <c r="AE73" s="83" t="str">
        <f t="shared" si="135"/>
        <v/>
      </c>
      <c r="AF73" s="83" t="str">
        <f t="shared" si="135"/>
        <v/>
      </c>
      <c r="AG73" s="342">
        <f t="shared" si="5"/>
        <v>0</v>
      </c>
      <c r="AI73" s="383"/>
      <c r="AM73" s="30">
        <f>REPORT!H90</f>
        <v>0</v>
      </c>
      <c r="AN73" s="30">
        <f t="shared" si="6"/>
        <v>0</v>
      </c>
      <c r="AQ73" s="771">
        <f t="shared" si="136"/>
        <v>0</v>
      </c>
      <c r="AR73" s="776">
        <f t="shared" si="137"/>
        <v>0</v>
      </c>
      <c r="AS73" s="776">
        <f t="shared" si="138"/>
        <v>0</v>
      </c>
      <c r="AT73" s="777">
        <f t="shared" si="139"/>
        <v>0</v>
      </c>
      <c r="AU73" s="778">
        <f t="shared" si="140"/>
        <v>0</v>
      </c>
      <c r="AV73" s="779">
        <f t="shared" si="141"/>
        <v>0</v>
      </c>
      <c r="AW73" s="43">
        <f t="shared" si="142"/>
        <v>0</v>
      </c>
      <c r="AX73" s="29">
        <f t="shared" si="143"/>
        <v>1</v>
      </c>
      <c r="AY73" s="30">
        <f t="shared" si="144"/>
        <v>0</v>
      </c>
      <c r="BA73" s="30">
        <f t="shared" si="150"/>
        <v>0</v>
      </c>
      <c r="BB73" s="41" t="str">
        <f t="shared" si="145"/>
        <v/>
      </c>
      <c r="BC73" s="392"/>
      <c r="BE73" s="30">
        <f t="shared" si="146"/>
        <v>0</v>
      </c>
      <c r="BF73" s="788" t="e">
        <f t="shared" si="7"/>
        <v>#DIV/0!</v>
      </c>
      <c r="BG73" s="383"/>
      <c r="BJ73" s="83" t="str">
        <f t="shared" si="147"/>
        <v/>
      </c>
      <c r="BK73" s="83" t="str">
        <f t="shared" si="147"/>
        <v/>
      </c>
      <c r="BL73" s="83" t="str">
        <f t="shared" si="147"/>
        <v/>
      </c>
      <c r="BM73" s="83" t="str">
        <f t="shared" si="147"/>
        <v/>
      </c>
      <c r="BN73" s="83" t="str">
        <f t="shared" si="147"/>
        <v/>
      </c>
      <c r="BO73" s="83" t="str">
        <f t="shared" si="147"/>
        <v/>
      </c>
      <c r="BP73" s="83" t="str">
        <f t="shared" si="147"/>
        <v/>
      </c>
      <c r="BQ73" s="83" t="str">
        <f t="shared" si="147"/>
        <v/>
      </c>
      <c r="BR73" s="83" t="str">
        <f t="shared" si="147"/>
        <v/>
      </c>
      <c r="BS73" s="83" t="str">
        <f t="shared" si="147"/>
        <v/>
      </c>
      <c r="BT73" s="342">
        <f t="shared" si="9"/>
        <v>0</v>
      </c>
    </row>
    <row r="74" spans="1:72" outlineLevel="2" x14ac:dyDescent="0.3">
      <c r="A74" s="385" t="str">
        <f t="shared" si="23"/>
        <v>B1-09-x</v>
      </c>
      <c r="B74" s="386">
        <f>IF(E74="","",SUBTOTAL(3,$E$66:E74))</f>
        <v>9</v>
      </c>
      <c r="C74" s="246" t="str">
        <f t="shared" si="133"/>
        <v>B1-09</v>
      </c>
      <c r="D74" s="88"/>
      <c r="E74" s="21" t="s">
        <v>60</v>
      </c>
      <c r="F74" s="749"/>
      <c r="G74" s="750"/>
      <c r="H74" s="773"/>
      <c r="I74" s="773"/>
      <c r="J74" s="763"/>
      <c r="K74" s="751"/>
      <c r="L74" s="30">
        <f t="shared" si="148"/>
        <v>0</v>
      </c>
      <c r="M74" s="752">
        <v>1</v>
      </c>
      <c r="N74" s="30">
        <f t="shared" si="149"/>
        <v>0</v>
      </c>
      <c r="O74" s="41" t="str">
        <f t="shared" si="25"/>
        <v/>
      </c>
      <c r="P74" s="392"/>
      <c r="Q74" s="369" t="str">
        <f t="shared" si="3"/>
        <v>B</v>
      </c>
      <c r="S74" s="191" t="str">
        <f t="shared" si="134"/>
        <v>B1-09|x</v>
      </c>
      <c r="T74" s="191"/>
      <c r="U74" s="393"/>
      <c r="W74" s="83" t="str">
        <f t="shared" si="135"/>
        <v/>
      </c>
      <c r="X74" s="83" t="str">
        <f t="shared" si="135"/>
        <v/>
      </c>
      <c r="Y74" s="83" t="str">
        <f t="shared" si="135"/>
        <v/>
      </c>
      <c r="Z74" s="83" t="str">
        <f t="shared" si="135"/>
        <v/>
      </c>
      <c r="AA74" s="83" t="str">
        <f t="shared" si="135"/>
        <v/>
      </c>
      <c r="AB74" s="83" t="str">
        <f t="shared" si="135"/>
        <v/>
      </c>
      <c r="AC74" s="83" t="str">
        <f t="shared" si="135"/>
        <v/>
      </c>
      <c r="AD74" s="83" t="str">
        <f t="shared" si="135"/>
        <v/>
      </c>
      <c r="AE74" s="83" t="str">
        <f t="shared" si="135"/>
        <v/>
      </c>
      <c r="AF74" s="83" t="str">
        <f t="shared" si="135"/>
        <v/>
      </c>
      <c r="AG74" s="342">
        <f t="shared" si="5"/>
        <v>0</v>
      </c>
      <c r="AI74" s="383"/>
      <c r="AM74" s="30">
        <f>REPORT!H91</f>
        <v>0</v>
      </c>
      <c r="AN74" s="30">
        <f t="shared" si="6"/>
        <v>0</v>
      </c>
      <c r="AQ74" s="771">
        <f t="shared" si="136"/>
        <v>0</v>
      </c>
      <c r="AR74" s="776">
        <f t="shared" si="137"/>
        <v>0</v>
      </c>
      <c r="AS74" s="776">
        <f t="shared" si="138"/>
        <v>0</v>
      </c>
      <c r="AT74" s="777">
        <f t="shared" si="139"/>
        <v>0</v>
      </c>
      <c r="AU74" s="778">
        <f t="shared" si="140"/>
        <v>0</v>
      </c>
      <c r="AV74" s="779">
        <f t="shared" si="141"/>
        <v>0</v>
      </c>
      <c r="AW74" s="43">
        <f t="shared" si="142"/>
        <v>0</v>
      </c>
      <c r="AX74" s="29">
        <f t="shared" si="143"/>
        <v>1</v>
      </c>
      <c r="AY74" s="30">
        <f t="shared" si="144"/>
        <v>0</v>
      </c>
      <c r="BA74" s="30">
        <f t="shared" si="150"/>
        <v>0</v>
      </c>
      <c r="BB74" s="41" t="str">
        <f t="shared" si="145"/>
        <v/>
      </c>
      <c r="BC74" s="392"/>
      <c r="BE74" s="30">
        <f t="shared" si="146"/>
        <v>0</v>
      </c>
      <c r="BF74" s="788" t="e">
        <f t="shared" si="7"/>
        <v>#DIV/0!</v>
      </c>
      <c r="BG74" s="383"/>
      <c r="BJ74" s="83" t="str">
        <f t="shared" si="147"/>
        <v/>
      </c>
      <c r="BK74" s="83" t="str">
        <f t="shared" si="147"/>
        <v/>
      </c>
      <c r="BL74" s="83" t="str">
        <f t="shared" si="147"/>
        <v/>
      </c>
      <c r="BM74" s="83" t="str">
        <f t="shared" si="147"/>
        <v/>
      </c>
      <c r="BN74" s="83" t="str">
        <f t="shared" si="147"/>
        <v/>
      </c>
      <c r="BO74" s="83" t="str">
        <f t="shared" si="147"/>
        <v/>
      </c>
      <c r="BP74" s="83" t="str">
        <f t="shared" si="147"/>
        <v/>
      </c>
      <c r="BQ74" s="83" t="str">
        <f t="shared" si="147"/>
        <v/>
      </c>
      <c r="BR74" s="83" t="str">
        <f t="shared" si="147"/>
        <v/>
      </c>
      <c r="BS74" s="83" t="str">
        <f t="shared" si="147"/>
        <v/>
      </c>
      <c r="BT74" s="342">
        <f t="shared" si="9"/>
        <v>0</v>
      </c>
    </row>
    <row r="75" spans="1:72" outlineLevel="2" x14ac:dyDescent="0.3">
      <c r="A75" s="385" t="str">
        <f t="shared" si="23"/>
        <v>B1-10-x</v>
      </c>
      <c r="B75" s="386">
        <f>IF(E75="","",SUBTOTAL(3,$E$66:E75))</f>
        <v>10</v>
      </c>
      <c r="C75" s="246" t="str">
        <f t="shared" si="133"/>
        <v>B1-10</v>
      </c>
      <c r="D75" s="88"/>
      <c r="E75" s="21" t="s">
        <v>60</v>
      </c>
      <c r="F75" s="749"/>
      <c r="G75" s="750"/>
      <c r="H75" s="773"/>
      <c r="I75" s="773"/>
      <c r="J75" s="763"/>
      <c r="K75" s="751"/>
      <c r="L75" s="30">
        <f t="shared" si="148"/>
        <v>0</v>
      </c>
      <c r="M75" s="752">
        <v>1</v>
      </c>
      <c r="N75" s="30">
        <f t="shared" si="149"/>
        <v>0</v>
      </c>
      <c r="O75" s="41" t="str">
        <f t="shared" si="25"/>
        <v/>
      </c>
      <c r="P75" s="392"/>
      <c r="Q75" s="369" t="str">
        <f t="shared" si="3"/>
        <v>B</v>
      </c>
      <c r="S75" s="191" t="str">
        <f t="shared" si="134"/>
        <v>B1-10|x</v>
      </c>
      <c r="T75" s="191"/>
      <c r="U75" s="395"/>
      <c r="W75" s="83" t="str">
        <f t="shared" si="135"/>
        <v/>
      </c>
      <c r="X75" s="83" t="str">
        <f t="shared" si="135"/>
        <v/>
      </c>
      <c r="Y75" s="83" t="str">
        <f t="shared" si="135"/>
        <v/>
      </c>
      <c r="Z75" s="83" t="str">
        <f t="shared" si="135"/>
        <v/>
      </c>
      <c r="AA75" s="83" t="str">
        <f t="shared" si="135"/>
        <v/>
      </c>
      <c r="AB75" s="83" t="str">
        <f t="shared" si="135"/>
        <v/>
      </c>
      <c r="AC75" s="83" t="str">
        <f t="shared" si="135"/>
        <v/>
      </c>
      <c r="AD75" s="83" t="str">
        <f t="shared" si="135"/>
        <v/>
      </c>
      <c r="AE75" s="83" t="str">
        <f t="shared" si="135"/>
        <v/>
      </c>
      <c r="AF75" s="83" t="str">
        <f t="shared" si="135"/>
        <v/>
      </c>
      <c r="AG75" s="342">
        <f t="shared" si="5"/>
        <v>0</v>
      </c>
      <c r="AI75" s="383"/>
      <c r="AM75" s="30">
        <f>REPORT!H92</f>
        <v>0</v>
      </c>
      <c r="AN75" s="30">
        <f t="shared" si="6"/>
        <v>0</v>
      </c>
      <c r="AQ75" s="771">
        <f t="shared" si="136"/>
        <v>0</v>
      </c>
      <c r="AR75" s="776">
        <f t="shared" si="137"/>
        <v>0</v>
      </c>
      <c r="AS75" s="776">
        <f t="shared" si="138"/>
        <v>0</v>
      </c>
      <c r="AT75" s="777">
        <f t="shared" si="139"/>
        <v>0</v>
      </c>
      <c r="AU75" s="778">
        <f t="shared" si="140"/>
        <v>0</v>
      </c>
      <c r="AV75" s="779">
        <f t="shared" si="141"/>
        <v>0</v>
      </c>
      <c r="AW75" s="43">
        <f t="shared" si="142"/>
        <v>0</v>
      </c>
      <c r="AX75" s="29">
        <f t="shared" si="143"/>
        <v>1</v>
      </c>
      <c r="AY75" s="30">
        <f t="shared" si="144"/>
        <v>0</v>
      </c>
      <c r="BA75" s="30">
        <f t="shared" si="150"/>
        <v>0</v>
      </c>
      <c r="BB75" s="41" t="str">
        <f t="shared" si="145"/>
        <v/>
      </c>
      <c r="BC75" s="392"/>
      <c r="BE75" s="30">
        <f t="shared" si="146"/>
        <v>0</v>
      </c>
      <c r="BF75" s="788" t="e">
        <f t="shared" si="7"/>
        <v>#DIV/0!</v>
      </c>
      <c r="BG75" s="383"/>
      <c r="BJ75" s="83" t="str">
        <f t="shared" si="147"/>
        <v/>
      </c>
      <c r="BK75" s="83" t="str">
        <f t="shared" si="147"/>
        <v/>
      </c>
      <c r="BL75" s="83" t="str">
        <f t="shared" si="147"/>
        <v/>
      </c>
      <c r="BM75" s="83" t="str">
        <f t="shared" si="147"/>
        <v/>
      </c>
      <c r="BN75" s="83" t="str">
        <f t="shared" si="147"/>
        <v/>
      </c>
      <c r="BO75" s="83" t="str">
        <f t="shared" si="147"/>
        <v/>
      </c>
      <c r="BP75" s="83" t="str">
        <f t="shared" si="147"/>
        <v/>
      </c>
      <c r="BQ75" s="83" t="str">
        <f t="shared" si="147"/>
        <v/>
      </c>
      <c r="BR75" s="83" t="str">
        <f t="shared" si="147"/>
        <v/>
      </c>
      <c r="BS75" s="83" t="str">
        <f t="shared" si="147"/>
        <v/>
      </c>
      <c r="BT75" s="342">
        <f t="shared" si="9"/>
        <v>0</v>
      </c>
    </row>
    <row r="76" spans="1:72" ht="31.15" customHeight="1" outlineLevel="1" x14ac:dyDescent="0.3">
      <c r="A76" s="385"/>
      <c r="B76" s="374"/>
      <c r="C76" s="375" t="s">
        <v>70</v>
      </c>
      <c r="D76" s="376"/>
      <c r="E76" s="759"/>
      <c r="F76" s="753"/>
      <c r="G76" s="753"/>
      <c r="H76" s="753"/>
      <c r="I76" s="753"/>
      <c r="J76" s="753"/>
      <c r="K76" s="753"/>
      <c r="L76" s="753" t="str">
        <f t="shared" si="148"/>
        <v/>
      </c>
      <c r="M76" s="753"/>
      <c r="N76" s="25">
        <f>SUM(N77:N86)</f>
        <v>0</v>
      </c>
      <c r="O76" s="380" t="str">
        <f t="shared" si="25"/>
        <v/>
      </c>
      <c r="P76" s="96" t="str">
        <f>IF(OR(N76="",N76=0),"",N76/$N$221)</f>
        <v/>
      </c>
      <c r="Q76" s="369" t="str">
        <f t="shared" si="3"/>
        <v>B</v>
      </c>
      <c r="U76" s="394"/>
      <c r="W76" s="382">
        <f>SUM(W77:W86)</f>
        <v>0</v>
      </c>
      <c r="X76" s="382">
        <f t="shared" ref="X76" si="151">SUM(X77:X86)</f>
        <v>0</v>
      </c>
      <c r="Y76" s="382">
        <f t="shared" ref="Y76:AF76" si="152">SUM(Y77:Y86)</f>
        <v>0</v>
      </c>
      <c r="Z76" s="382">
        <f t="shared" si="152"/>
        <v>0</v>
      </c>
      <c r="AA76" s="382">
        <f t="shared" si="152"/>
        <v>0</v>
      </c>
      <c r="AB76" s="382">
        <f t="shared" si="152"/>
        <v>0</v>
      </c>
      <c r="AC76" s="382">
        <f t="shared" si="152"/>
        <v>0</v>
      </c>
      <c r="AD76" s="382">
        <f t="shared" si="152"/>
        <v>0</v>
      </c>
      <c r="AE76" s="382">
        <f t="shared" si="152"/>
        <v>0</v>
      </c>
      <c r="AF76" s="382">
        <f t="shared" si="152"/>
        <v>0</v>
      </c>
      <c r="AG76" s="342">
        <f t="shared" si="5"/>
        <v>0</v>
      </c>
      <c r="AI76" s="383"/>
      <c r="AM76" s="25">
        <f>SUM(AM77:AM86)</f>
        <v>0</v>
      </c>
      <c r="AN76" s="25">
        <f t="shared" si="6"/>
        <v>0</v>
      </c>
      <c r="AQ76" s="734"/>
      <c r="AR76" s="378"/>
      <c r="AS76" s="378"/>
      <c r="AT76" s="378"/>
      <c r="AU76" s="378"/>
      <c r="AV76" s="378"/>
      <c r="AW76" s="378"/>
      <c r="AX76" s="379"/>
      <c r="AY76" s="25">
        <f>SUM(AY77:AY86)</f>
        <v>0</v>
      </c>
      <c r="BA76" s="25">
        <f>SUM(BA77:BA86)</f>
        <v>0</v>
      </c>
      <c r="BB76" s="380" t="str">
        <f t="shared" si="60"/>
        <v/>
      </c>
      <c r="BC76" s="96" t="str">
        <f>IF(OR(BA76="",BA76=0),"",BA76/$BA$221)</f>
        <v/>
      </c>
      <c r="BE76" s="25">
        <f>SUM(BE77:BE86)</f>
        <v>0</v>
      </c>
      <c r="BF76" s="787" t="e">
        <f t="shared" si="7"/>
        <v>#DIV/0!</v>
      </c>
      <c r="BG76" s="383"/>
      <c r="BJ76" s="382">
        <f>SUM(BJ77:BJ86)</f>
        <v>0</v>
      </c>
      <c r="BK76" s="382">
        <f t="shared" ref="BK76:BS76" si="153">SUM(BK77:BK86)</f>
        <v>0</v>
      </c>
      <c r="BL76" s="382">
        <f t="shared" si="153"/>
        <v>0</v>
      </c>
      <c r="BM76" s="382">
        <f t="shared" si="153"/>
        <v>0</v>
      </c>
      <c r="BN76" s="382">
        <f t="shared" si="153"/>
        <v>0</v>
      </c>
      <c r="BO76" s="382">
        <f t="shared" si="153"/>
        <v>0</v>
      </c>
      <c r="BP76" s="382">
        <f t="shared" si="153"/>
        <v>0</v>
      </c>
      <c r="BQ76" s="382">
        <f t="shared" si="153"/>
        <v>0</v>
      </c>
      <c r="BR76" s="382">
        <f t="shared" si="153"/>
        <v>0</v>
      </c>
      <c r="BS76" s="382">
        <f t="shared" si="153"/>
        <v>0</v>
      </c>
      <c r="BT76" s="342">
        <f t="shared" si="9"/>
        <v>0</v>
      </c>
    </row>
    <row r="77" spans="1:72" outlineLevel="2" x14ac:dyDescent="0.3">
      <c r="A77" s="385" t="str">
        <f t="shared" si="23"/>
        <v>B2-01-x</v>
      </c>
      <c r="B77" s="386">
        <f>IF(E77="","",SUBTOTAL(3,$E$77:E77))</f>
        <v>1</v>
      </c>
      <c r="C77" s="246" t="str">
        <f>IF(E77="","",IF(B77&lt;10,CONCATENATE($C$76,"-0",B77),CONCATENATE($C$76,"-",B77)))</f>
        <v>B2-01</v>
      </c>
      <c r="D77" s="88"/>
      <c r="E77" s="21" t="s">
        <v>60</v>
      </c>
      <c r="F77" s="749"/>
      <c r="G77" s="750"/>
      <c r="H77" s="773"/>
      <c r="I77" s="773"/>
      <c r="J77" s="763"/>
      <c r="K77" s="751"/>
      <c r="L77" s="747">
        <f>IF(E77="","",(G77*I77*J77))</f>
        <v>0</v>
      </c>
      <c r="M77" s="748">
        <v>1</v>
      </c>
      <c r="N77" s="30">
        <f>IF(L77="","",IF(L77=0,0,(L77/M77)))</f>
        <v>0</v>
      </c>
      <c r="O77" s="41" t="str">
        <f t="shared" si="25"/>
        <v/>
      </c>
      <c r="P77" s="392"/>
      <c r="Q77" s="369" t="str">
        <f t="shared" si="3"/>
        <v>B</v>
      </c>
      <c r="S77" s="191" t="str">
        <f t="shared" ref="S77:S86" si="154">IF(C77="","",CONCATENATE(C77,"|",E77))</f>
        <v>B2-01|x</v>
      </c>
      <c r="T77" s="191"/>
      <c r="U77" s="389"/>
      <c r="W77" s="83" t="str">
        <f t="shared" ref="W77:AF86" si="155">IF($D77="","",IF($D77=W$16,$N77,""))</f>
        <v/>
      </c>
      <c r="X77" s="83" t="str">
        <f t="shared" si="155"/>
        <v/>
      </c>
      <c r="Y77" s="83" t="str">
        <f t="shared" si="155"/>
        <v/>
      </c>
      <c r="Z77" s="83" t="str">
        <f t="shared" si="155"/>
        <v/>
      </c>
      <c r="AA77" s="83" t="str">
        <f t="shared" si="155"/>
        <v/>
      </c>
      <c r="AB77" s="83" t="str">
        <f t="shared" si="155"/>
        <v/>
      </c>
      <c r="AC77" s="83" t="str">
        <f t="shared" si="155"/>
        <v/>
      </c>
      <c r="AD77" s="83" t="str">
        <f t="shared" si="155"/>
        <v/>
      </c>
      <c r="AE77" s="83" t="str">
        <f t="shared" si="155"/>
        <v/>
      </c>
      <c r="AF77" s="83" t="str">
        <f t="shared" si="155"/>
        <v/>
      </c>
      <c r="AG77" s="342">
        <f t="shared" si="5"/>
        <v>0</v>
      </c>
      <c r="AI77" s="383"/>
      <c r="AM77" s="30">
        <f>REPORT!H94</f>
        <v>0</v>
      </c>
      <c r="AN77" s="30">
        <f t="shared" si="6"/>
        <v>0</v>
      </c>
      <c r="AQ77" s="771">
        <f t="shared" ref="AQ77:AQ86" si="156">F77</f>
        <v>0</v>
      </c>
      <c r="AR77" s="776">
        <f t="shared" ref="AR77:AR86" si="157">G77</f>
        <v>0</v>
      </c>
      <c r="AS77" s="776">
        <f t="shared" ref="AS77:AS86" si="158">H77</f>
        <v>0</v>
      </c>
      <c r="AT77" s="777">
        <f t="shared" ref="AT77:AT86" si="159">I77</f>
        <v>0</v>
      </c>
      <c r="AU77" s="778">
        <f t="shared" ref="AU77:AU86" si="160">J77</f>
        <v>0</v>
      </c>
      <c r="AV77" s="779">
        <f t="shared" ref="AV77:AV86" si="161">K77</f>
        <v>0</v>
      </c>
      <c r="AW77" s="43">
        <f t="shared" ref="AW77:AW86" si="162">IF(E77="","",ROUND(AR77*AT77*AU77,2))</f>
        <v>0</v>
      </c>
      <c r="AX77" s="29">
        <f t="shared" ref="AX77:AX86" si="163">M77</f>
        <v>1</v>
      </c>
      <c r="AY77" s="30">
        <f t="shared" ref="AY77:AY86" si="164">IF(AW77="","",IF(AW77=0,0,ROUND(AW77/AX77,0)))</f>
        <v>0</v>
      </c>
      <c r="BA77" s="30">
        <f>AM77+AY77</f>
        <v>0</v>
      </c>
      <c r="BB77" s="41" t="str">
        <f t="shared" ref="BB77:BB86" si="165">IF(BA77="","", IF($O$8="","",BA77/$O$8))</f>
        <v/>
      </c>
      <c r="BC77" s="392"/>
      <c r="BE77" s="30">
        <f t="shared" ref="BE77:BE86" si="166">BA77-N77</f>
        <v>0</v>
      </c>
      <c r="BF77" s="788" t="e">
        <f t="shared" si="7"/>
        <v>#DIV/0!</v>
      </c>
      <c r="BG77" s="383"/>
      <c r="BJ77" s="83" t="str">
        <f t="shared" ref="BJ77:BS86" si="167">IF($D77="","",IF($D77=BJ$16,$BA77,""))</f>
        <v/>
      </c>
      <c r="BK77" s="83" t="str">
        <f t="shared" si="167"/>
        <v/>
      </c>
      <c r="BL77" s="83" t="str">
        <f t="shared" si="167"/>
        <v/>
      </c>
      <c r="BM77" s="83" t="str">
        <f t="shared" si="167"/>
        <v/>
      </c>
      <c r="BN77" s="83" t="str">
        <f t="shared" si="167"/>
        <v/>
      </c>
      <c r="BO77" s="83" t="str">
        <f t="shared" si="167"/>
        <v/>
      </c>
      <c r="BP77" s="83" t="str">
        <f t="shared" si="167"/>
        <v/>
      </c>
      <c r="BQ77" s="83" t="str">
        <f t="shared" si="167"/>
        <v/>
      </c>
      <c r="BR77" s="83" t="str">
        <f t="shared" si="167"/>
        <v/>
      </c>
      <c r="BS77" s="83" t="str">
        <f t="shared" si="167"/>
        <v/>
      </c>
      <c r="BT77" s="342">
        <f t="shared" si="9"/>
        <v>0</v>
      </c>
    </row>
    <row r="78" spans="1:72" outlineLevel="2" x14ac:dyDescent="0.3">
      <c r="A78" s="385" t="str">
        <f t="shared" si="23"/>
        <v>B2-02-x</v>
      </c>
      <c r="B78" s="386">
        <f>IF(E78="","",SUBTOTAL(3,$E$77:E78))</f>
        <v>2</v>
      </c>
      <c r="C78" s="246" t="str">
        <f>IF(E78="","",IF(B78&lt;10,CONCATENATE($C$76,"-0",B78),CONCATENATE($C$76,"-",B78)))</f>
        <v>B2-02</v>
      </c>
      <c r="D78" s="88"/>
      <c r="E78" s="21" t="s">
        <v>60</v>
      </c>
      <c r="F78" s="749"/>
      <c r="G78" s="750"/>
      <c r="H78" s="773"/>
      <c r="I78" s="773"/>
      <c r="J78" s="763"/>
      <c r="K78" s="751"/>
      <c r="L78" s="30">
        <f t="shared" ref="L78:L86" si="168">IF(E78="","",(G78*I78*J78))</f>
        <v>0</v>
      </c>
      <c r="M78" s="752">
        <v>1</v>
      </c>
      <c r="N78" s="30">
        <f t="shared" ref="N78:N86" si="169">IF(L78="","",IF(L78=0,0,(L78/M78)))</f>
        <v>0</v>
      </c>
      <c r="O78" s="41" t="str">
        <f t="shared" si="25"/>
        <v/>
      </c>
      <c r="P78" s="392"/>
      <c r="Q78" s="369" t="str">
        <f t="shared" si="3"/>
        <v>B</v>
      </c>
      <c r="S78" s="191" t="str">
        <f t="shared" si="154"/>
        <v>B2-02|x</v>
      </c>
      <c r="T78" s="191"/>
      <c r="U78" s="389"/>
      <c r="W78" s="83" t="str">
        <f t="shared" si="155"/>
        <v/>
      </c>
      <c r="X78" s="83" t="str">
        <f t="shared" si="155"/>
        <v/>
      </c>
      <c r="Y78" s="83" t="str">
        <f t="shared" si="155"/>
        <v/>
      </c>
      <c r="Z78" s="83" t="str">
        <f t="shared" si="155"/>
        <v/>
      </c>
      <c r="AA78" s="83" t="str">
        <f t="shared" si="155"/>
        <v/>
      </c>
      <c r="AB78" s="83" t="str">
        <f t="shared" si="155"/>
        <v/>
      </c>
      <c r="AC78" s="83" t="str">
        <f t="shared" si="155"/>
        <v/>
      </c>
      <c r="AD78" s="83" t="str">
        <f t="shared" si="155"/>
        <v/>
      </c>
      <c r="AE78" s="83" t="str">
        <f t="shared" si="155"/>
        <v/>
      </c>
      <c r="AF78" s="83" t="str">
        <f t="shared" si="155"/>
        <v/>
      </c>
      <c r="AG78" s="342">
        <f t="shared" si="5"/>
        <v>0</v>
      </c>
      <c r="AI78" s="383"/>
      <c r="AM78" s="30">
        <f>REPORT!H95</f>
        <v>0</v>
      </c>
      <c r="AN78" s="30">
        <f t="shared" si="6"/>
        <v>0</v>
      </c>
      <c r="AQ78" s="771">
        <f t="shared" si="156"/>
        <v>0</v>
      </c>
      <c r="AR78" s="776">
        <f t="shared" si="157"/>
        <v>0</v>
      </c>
      <c r="AS78" s="776">
        <f t="shared" si="158"/>
        <v>0</v>
      </c>
      <c r="AT78" s="777">
        <f t="shared" si="159"/>
        <v>0</v>
      </c>
      <c r="AU78" s="778">
        <f t="shared" si="160"/>
        <v>0</v>
      </c>
      <c r="AV78" s="779">
        <f t="shared" si="161"/>
        <v>0</v>
      </c>
      <c r="AW78" s="43">
        <f t="shared" si="162"/>
        <v>0</v>
      </c>
      <c r="AX78" s="29">
        <f t="shared" si="163"/>
        <v>1</v>
      </c>
      <c r="AY78" s="30">
        <f t="shared" si="164"/>
        <v>0</v>
      </c>
      <c r="BA78" s="30">
        <f t="shared" ref="BA78:BA86" si="170">AM78+AY78</f>
        <v>0</v>
      </c>
      <c r="BB78" s="41" t="str">
        <f t="shared" si="165"/>
        <v/>
      </c>
      <c r="BC78" s="392"/>
      <c r="BE78" s="30">
        <f t="shared" si="166"/>
        <v>0</v>
      </c>
      <c r="BF78" s="788" t="e">
        <f t="shared" si="7"/>
        <v>#DIV/0!</v>
      </c>
      <c r="BG78" s="383"/>
      <c r="BJ78" s="83" t="str">
        <f t="shared" si="167"/>
        <v/>
      </c>
      <c r="BK78" s="83" t="str">
        <f t="shared" si="167"/>
        <v/>
      </c>
      <c r="BL78" s="83" t="str">
        <f t="shared" si="167"/>
        <v/>
      </c>
      <c r="BM78" s="83" t="str">
        <f t="shared" si="167"/>
        <v/>
      </c>
      <c r="BN78" s="83" t="str">
        <f t="shared" si="167"/>
        <v/>
      </c>
      <c r="BO78" s="83" t="str">
        <f t="shared" si="167"/>
        <v/>
      </c>
      <c r="BP78" s="83" t="str">
        <f t="shared" si="167"/>
        <v/>
      </c>
      <c r="BQ78" s="83" t="str">
        <f t="shared" si="167"/>
        <v/>
      </c>
      <c r="BR78" s="83" t="str">
        <f t="shared" si="167"/>
        <v/>
      </c>
      <c r="BS78" s="83" t="str">
        <f t="shared" si="167"/>
        <v/>
      </c>
      <c r="BT78" s="342">
        <f t="shared" si="9"/>
        <v>0</v>
      </c>
    </row>
    <row r="79" spans="1:72" outlineLevel="2" x14ac:dyDescent="0.3">
      <c r="A79" s="385" t="str">
        <f t="shared" si="23"/>
        <v>B2-03-x</v>
      </c>
      <c r="B79" s="386">
        <f>IF(E79="","",SUBTOTAL(3,$E$77:E79))</f>
        <v>3</v>
      </c>
      <c r="C79" s="246" t="str">
        <f t="shared" ref="C79:C86" si="171">IF(E79="","",IF(B79&lt;10,CONCATENATE($C$76,"-0",B79),CONCATENATE($C$76,"-",B79)))</f>
        <v>B2-03</v>
      </c>
      <c r="D79" s="88"/>
      <c r="E79" s="21" t="s">
        <v>60</v>
      </c>
      <c r="F79" s="749"/>
      <c r="G79" s="750"/>
      <c r="H79" s="773"/>
      <c r="I79" s="773"/>
      <c r="J79" s="763"/>
      <c r="K79" s="751"/>
      <c r="L79" s="30">
        <f t="shared" si="168"/>
        <v>0</v>
      </c>
      <c r="M79" s="752">
        <v>1</v>
      </c>
      <c r="N79" s="30">
        <f t="shared" si="169"/>
        <v>0</v>
      </c>
      <c r="O79" s="41" t="str">
        <f t="shared" si="25"/>
        <v/>
      </c>
      <c r="P79" s="392"/>
      <c r="Q79" s="369" t="str">
        <f t="shared" si="3"/>
        <v>B</v>
      </c>
      <c r="S79" s="191" t="str">
        <f t="shared" si="154"/>
        <v>B2-03|x</v>
      </c>
      <c r="T79" s="191"/>
      <c r="U79" s="389"/>
      <c r="W79" s="83" t="str">
        <f t="shared" si="155"/>
        <v/>
      </c>
      <c r="X79" s="83" t="str">
        <f t="shared" si="155"/>
        <v/>
      </c>
      <c r="Y79" s="83" t="str">
        <f t="shared" si="155"/>
        <v/>
      </c>
      <c r="Z79" s="83" t="str">
        <f t="shared" si="155"/>
        <v/>
      </c>
      <c r="AA79" s="83" t="str">
        <f t="shared" si="155"/>
        <v/>
      </c>
      <c r="AB79" s="83" t="str">
        <f t="shared" si="155"/>
        <v/>
      </c>
      <c r="AC79" s="83" t="str">
        <f t="shared" si="155"/>
        <v/>
      </c>
      <c r="AD79" s="83" t="str">
        <f t="shared" si="155"/>
        <v/>
      </c>
      <c r="AE79" s="83" t="str">
        <f t="shared" si="155"/>
        <v/>
      </c>
      <c r="AF79" s="83" t="str">
        <f t="shared" si="155"/>
        <v/>
      </c>
      <c r="AG79" s="342">
        <f t="shared" si="5"/>
        <v>0</v>
      </c>
      <c r="AI79" s="383"/>
      <c r="AM79" s="30">
        <f>REPORT!H96</f>
        <v>0</v>
      </c>
      <c r="AN79" s="30">
        <f t="shared" si="6"/>
        <v>0</v>
      </c>
      <c r="AQ79" s="771">
        <f t="shared" si="156"/>
        <v>0</v>
      </c>
      <c r="AR79" s="776">
        <f t="shared" si="157"/>
        <v>0</v>
      </c>
      <c r="AS79" s="776">
        <f t="shared" si="158"/>
        <v>0</v>
      </c>
      <c r="AT79" s="777">
        <f t="shared" si="159"/>
        <v>0</v>
      </c>
      <c r="AU79" s="778">
        <f t="shared" si="160"/>
        <v>0</v>
      </c>
      <c r="AV79" s="779">
        <f t="shared" si="161"/>
        <v>0</v>
      </c>
      <c r="AW79" s="43">
        <f t="shared" si="162"/>
        <v>0</v>
      </c>
      <c r="AX79" s="29">
        <f t="shared" si="163"/>
        <v>1</v>
      </c>
      <c r="AY79" s="30">
        <f t="shared" si="164"/>
        <v>0</v>
      </c>
      <c r="BA79" s="30">
        <f t="shared" si="170"/>
        <v>0</v>
      </c>
      <c r="BB79" s="41" t="str">
        <f t="shared" si="165"/>
        <v/>
      </c>
      <c r="BC79" s="392"/>
      <c r="BE79" s="30">
        <f t="shared" si="166"/>
        <v>0</v>
      </c>
      <c r="BF79" s="788" t="e">
        <f t="shared" si="7"/>
        <v>#DIV/0!</v>
      </c>
      <c r="BG79" s="383"/>
      <c r="BJ79" s="83" t="str">
        <f t="shared" si="167"/>
        <v/>
      </c>
      <c r="BK79" s="83" t="str">
        <f t="shared" si="167"/>
        <v/>
      </c>
      <c r="BL79" s="83" t="str">
        <f t="shared" si="167"/>
        <v/>
      </c>
      <c r="BM79" s="83" t="str">
        <f t="shared" si="167"/>
        <v/>
      </c>
      <c r="BN79" s="83" t="str">
        <f t="shared" si="167"/>
        <v/>
      </c>
      <c r="BO79" s="83" t="str">
        <f t="shared" si="167"/>
        <v/>
      </c>
      <c r="BP79" s="83" t="str">
        <f t="shared" si="167"/>
        <v/>
      </c>
      <c r="BQ79" s="83" t="str">
        <f t="shared" si="167"/>
        <v/>
      </c>
      <c r="BR79" s="83" t="str">
        <f t="shared" si="167"/>
        <v/>
      </c>
      <c r="BS79" s="83" t="str">
        <f t="shared" si="167"/>
        <v/>
      </c>
      <c r="BT79" s="342">
        <f t="shared" si="9"/>
        <v>0</v>
      </c>
    </row>
    <row r="80" spans="1:72" outlineLevel="2" x14ac:dyDescent="0.3">
      <c r="A80" s="385" t="str">
        <f t="shared" si="23"/>
        <v>B2-04-x</v>
      </c>
      <c r="B80" s="386">
        <f>IF(E80="","",SUBTOTAL(3,$E$77:E80))</f>
        <v>4</v>
      </c>
      <c r="C80" s="246" t="str">
        <f t="shared" si="171"/>
        <v>B2-04</v>
      </c>
      <c r="D80" s="88"/>
      <c r="E80" s="21" t="s">
        <v>60</v>
      </c>
      <c r="F80" s="749"/>
      <c r="G80" s="750"/>
      <c r="H80" s="773"/>
      <c r="I80" s="773"/>
      <c r="J80" s="763"/>
      <c r="K80" s="751"/>
      <c r="L80" s="30">
        <f t="shared" si="168"/>
        <v>0</v>
      </c>
      <c r="M80" s="752">
        <v>1</v>
      </c>
      <c r="N80" s="30">
        <f t="shared" si="169"/>
        <v>0</v>
      </c>
      <c r="O80" s="41" t="str">
        <f t="shared" si="25"/>
        <v/>
      </c>
      <c r="P80" s="392"/>
      <c r="Q80" s="369" t="str">
        <f t="shared" si="3"/>
        <v>B</v>
      </c>
      <c r="S80" s="191" t="str">
        <f t="shared" si="154"/>
        <v>B2-04|x</v>
      </c>
      <c r="T80" s="191"/>
      <c r="U80" s="389"/>
      <c r="W80" s="83" t="str">
        <f t="shared" si="155"/>
        <v/>
      </c>
      <c r="X80" s="83" t="str">
        <f t="shared" si="155"/>
        <v/>
      </c>
      <c r="Y80" s="83" t="str">
        <f t="shared" si="155"/>
        <v/>
      </c>
      <c r="Z80" s="83" t="str">
        <f t="shared" si="155"/>
        <v/>
      </c>
      <c r="AA80" s="83" t="str">
        <f t="shared" si="155"/>
        <v/>
      </c>
      <c r="AB80" s="83" t="str">
        <f t="shared" si="155"/>
        <v/>
      </c>
      <c r="AC80" s="83" t="str">
        <f t="shared" si="155"/>
        <v/>
      </c>
      <c r="AD80" s="83" t="str">
        <f t="shared" si="155"/>
        <v/>
      </c>
      <c r="AE80" s="83" t="str">
        <f t="shared" si="155"/>
        <v/>
      </c>
      <c r="AF80" s="83" t="str">
        <f t="shared" si="155"/>
        <v/>
      </c>
      <c r="AG80" s="342">
        <f t="shared" si="5"/>
        <v>0</v>
      </c>
      <c r="AI80" s="383"/>
      <c r="AM80" s="30">
        <f>REPORT!H97</f>
        <v>0</v>
      </c>
      <c r="AN80" s="30">
        <f t="shared" si="6"/>
        <v>0</v>
      </c>
      <c r="AQ80" s="771">
        <f t="shared" si="156"/>
        <v>0</v>
      </c>
      <c r="AR80" s="776">
        <f t="shared" si="157"/>
        <v>0</v>
      </c>
      <c r="AS80" s="776">
        <f t="shared" si="158"/>
        <v>0</v>
      </c>
      <c r="AT80" s="777">
        <f t="shared" si="159"/>
        <v>0</v>
      </c>
      <c r="AU80" s="778">
        <f t="shared" si="160"/>
        <v>0</v>
      </c>
      <c r="AV80" s="779">
        <f t="shared" si="161"/>
        <v>0</v>
      </c>
      <c r="AW80" s="43">
        <f t="shared" si="162"/>
        <v>0</v>
      </c>
      <c r="AX80" s="29">
        <f t="shared" si="163"/>
        <v>1</v>
      </c>
      <c r="AY80" s="30">
        <f t="shared" si="164"/>
        <v>0</v>
      </c>
      <c r="BA80" s="30">
        <f t="shared" si="170"/>
        <v>0</v>
      </c>
      <c r="BB80" s="41" t="str">
        <f t="shared" si="165"/>
        <v/>
      </c>
      <c r="BC80" s="392"/>
      <c r="BE80" s="30">
        <f t="shared" si="166"/>
        <v>0</v>
      </c>
      <c r="BF80" s="788" t="e">
        <f t="shared" si="7"/>
        <v>#DIV/0!</v>
      </c>
      <c r="BG80" s="383"/>
      <c r="BJ80" s="83" t="str">
        <f t="shared" si="167"/>
        <v/>
      </c>
      <c r="BK80" s="83" t="str">
        <f t="shared" si="167"/>
        <v/>
      </c>
      <c r="BL80" s="83" t="str">
        <f t="shared" si="167"/>
        <v/>
      </c>
      <c r="BM80" s="83" t="str">
        <f t="shared" si="167"/>
        <v/>
      </c>
      <c r="BN80" s="83" t="str">
        <f t="shared" si="167"/>
        <v/>
      </c>
      <c r="BO80" s="83" t="str">
        <f t="shared" si="167"/>
        <v/>
      </c>
      <c r="BP80" s="83" t="str">
        <f t="shared" si="167"/>
        <v/>
      </c>
      <c r="BQ80" s="83" t="str">
        <f t="shared" si="167"/>
        <v/>
      </c>
      <c r="BR80" s="83" t="str">
        <f t="shared" si="167"/>
        <v/>
      </c>
      <c r="BS80" s="83" t="str">
        <f t="shared" si="167"/>
        <v/>
      </c>
      <c r="BT80" s="342">
        <f t="shared" si="9"/>
        <v>0</v>
      </c>
    </row>
    <row r="81" spans="1:72" outlineLevel="2" x14ac:dyDescent="0.3">
      <c r="A81" s="385" t="str">
        <f t="shared" si="23"/>
        <v>B2-05-x</v>
      </c>
      <c r="B81" s="386">
        <f>IF(E81="","",SUBTOTAL(3,$E$77:E81))</f>
        <v>5</v>
      </c>
      <c r="C81" s="246" t="str">
        <f t="shared" si="171"/>
        <v>B2-05</v>
      </c>
      <c r="D81" s="88"/>
      <c r="E81" s="21" t="s">
        <v>60</v>
      </c>
      <c r="F81" s="749"/>
      <c r="G81" s="750"/>
      <c r="H81" s="773"/>
      <c r="I81" s="773"/>
      <c r="J81" s="763"/>
      <c r="K81" s="751"/>
      <c r="L81" s="30">
        <f t="shared" si="168"/>
        <v>0</v>
      </c>
      <c r="M81" s="752">
        <v>1</v>
      </c>
      <c r="N81" s="30">
        <f t="shared" si="169"/>
        <v>0</v>
      </c>
      <c r="O81" s="41" t="str">
        <f t="shared" si="25"/>
        <v/>
      </c>
      <c r="P81" s="392"/>
      <c r="Q81" s="369" t="str">
        <f t="shared" si="3"/>
        <v>B</v>
      </c>
      <c r="S81" s="191" t="str">
        <f t="shared" si="154"/>
        <v>B2-05|x</v>
      </c>
      <c r="T81" s="191"/>
      <c r="U81" s="393"/>
      <c r="W81" s="83" t="str">
        <f t="shared" si="155"/>
        <v/>
      </c>
      <c r="X81" s="83" t="str">
        <f t="shared" si="155"/>
        <v/>
      </c>
      <c r="Y81" s="83" t="str">
        <f t="shared" si="155"/>
        <v/>
      </c>
      <c r="Z81" s="83" t="str">
        <f t="shared" si="155"/>
        <v/>
      </c>
      <c r="AA81" s="83" t="str">
        <f t="shared" si="155"/>
        <v/>
      </c>
      <c r="AB81" s="83" t="str">
        <f t="shared" si="155"/>
        <v/>
      </c>
      <c r="AC81" s="83" t="str">
        <f t="shared" si="155"/>
        <v/>
      </c>
      <c r="AD81" s="83" t="str">
        <f t="shared" si="155"/>
        <v/>
      </c>
      <c r="AE81" s="83" t="str">
        <f t="shared" si="155"/>
        <v/>
      </c>
      <c r="AF81" s="83" t="str">
        <f t="shared" si="155"/>
        <v/>
      </c>
      <c r="AG81" s="342">
        <f t="shared" si="5"/>
        <v>0</v>
      </c>
      <c r="AI81" s="383"/>
      <c r="AM81" s="30">
        <f>REPORT!H98</f>
        <v>0</v>
      </c>
      <c r="AN81" s="30">
        <f t="shared" si="6"/>
        <v>0</v>
      </c>
      <c r="AQ81" s="771">
        <f t="shared" si="156"/>
        <v>0</v>
      </c>
      <c r="AR81" s="776">
        <f t="shared" si="157"/>
        <v>0</v>
      </c>
      <c r="AS81" s="776">
        <f t="shared" si="158"/>
        <v>0</v>
      </c>
      <c r="AT81" s="777">
        <f t="shared" si="159"/>
        <v>0</v>
      </c>
      <c r="AU81" s="778">
        <f t="shared" si="160"/>
        <v>0</v>
      </c>
      <c r="AV81" s="779">
        <f t="shared" si="161"/>
        <v>0</v>
      </c>
      <c r="AW81" s="43">
        <f t="shared" si="162"/>
        <v>0</v>
      </c>
      <c r="AX81" s="29">
        <f t="shared" si="163"/>
        <v>1</v>
      </c>
      <c r="AY81" s="30">
        <f t="shared" si="164"/>
        <v>0</v>
      </c>
      <c r="BA81" s="30">
        <f t="shared" si="170"/>
        <v>0</v>
      </c>
      <c r="BB81" s="41" t="str">
        <f t="shared" si="165"/>
        <v/>
      </c>
      <c r="BC81" s="392"/>
      <c r="BE81" s="30">
        <f t="shared" si="166"/>
        <v>0</v>
      </c>
      <c r="BF81" s="788" t="e">
        <f t="shared" si="7"/>
        <v>#DIV/0!</v>
      </c>
      <c r="BG81" s="383"/>
      <c r="BJ81" s="83" t="str">
        <f t="shared" si="167"/>
        <v/>
      </c>
      <c r="BK81" s="83" t="str">
        <f t="shared" si="167"/>
        <v/>
      </c>
      <c r="BL81" s="83" t="str">
        <f t="shared" si="167"/>
        <v/>
      </c>
      <c r="BM81" s="83" t="str">
        <f t="shared" si="167"/>
        <v/>
      </c>
      <c r="BN81" s="83" t="str">
        <f t="shared" si="167"/>
        <v/>
      </c>
      <c r="BO81" s="83" t="str">
        <f t="shared" si="167"/>
        <v/>
      </c>
      <c r="BP81" s="83" t="str">
        <f t="shared" si="167"/>
        <v/>
      </c>
      <c r="BQ81" s="83" t="str">
        <f t="shared" si="167"/>
        <v/>
      </c>
      <c r="BR81" s="83" t="str">
        <f t="shared" si="167"/>
        <v/>
      </c>
      <c r="BS81" s="83" t="str">
        <f t="shared" si="167"/>
        <v/>
      </c>
      <c r="BT81" s="342">
        <f t="shared" si="9"/>
        <v>0</v>
      </c>
    </row>
    <row r="82" spans="1:72" outlineLevel="2" x14ac:dyDescent="0.3">
      <c r="A82" s="385" t="str">
        <f t="shared" si="23"/>
        <v>B2-06-x</v>
      </c>
      <c r="B82" s="386">
        <f>IF(E82="","",SUBTOTAL(3,$E$77:E82))</f>
        <v>6</v>
      </c>
      <c r="C82" s="246" t="str">
        <f t="shared" si="171"/>
        <v>B2-06</v>
      </c>
      <c r="D82" s="88"/>
      <c r="E82" s="21" t="s">
        <v>60</v>
      </c>
      <c r="F82" s="749"/>
      <c r="G82" s="750"/>
      <c r="H82" s="773"/>
      <c r="I82" s="773"/>
      <c r="J82" s="763"/>
      <c r="K82" s="751"/>
      <c r="L82" s="30">
        <f t="shared" si="168"/>
        <v>0</v>
      </c>
      <c r="M82" s="752">
        <v>1</v>
      </c>
      <c r="N82" s="30">
        <f t="shared" si="169"/>
        <v>0</v>
      </c>
      <c r="O82" s="41" t="str">
        <f t="shared" si="25"/>
        <v/>
      </c>
      <c r="P82" s="392"/>
      <c r="Q82" s="369" t="str">
        <f t="shared" si="3"/>
        <v>B</v>
      </c>
      <c r="S82" s="191" t="str">
        <f t="shared" si="154"/>
        <v>B2-06|x</v>
      </c>
      <c r="T82" s="191"/>
      <c r="U82" s="393"/>
      <c r="W82" s="83" t="str">
        <f t="shared" si="155"/>
        <v/>
      </c>
      <c r="X82" s="83" t="str">
        <f t="shared" si="155"/>
        <v/>
      </c>
      <c r="Y82" s="83" t="str">
        <f t="shared" si="155"/>
        <v/>
      </c>
      <c r="Z82" s="83" t="str">
        <f t="shared" si="155"/>
        <v/>
      </c>
      <c r="AA82" s="83" t="str">
        <f t="shared" si="155"/>
        <v/>
      </c>
      <c r="AB82" s="83" t="str">
        <f t="shared" si="155"/>
        <v/>
      </c>
      <c r="AC82" s="83" t="str">
        <f t="shared" si="155"/>
        <v/>
      </c>
      <c r="AD82" s="83" t="str">
        <f t="shared" si="155"/>
        <v/>
      </c>
      <c r="AE82" s="83" t="str">
        <f t="shared" si="155"/>
        <v/>
      </c>
      <c r="AF82" s="83" t="str">
        <f t="shared" si="155"/>
        <v/>
      </c>
      <c r="AG82" s="342">
        <f t="shared" si="5"/>
        <v>0</v>
      </c>
      <c r="AI82" s="383"/>
      <c r="AM82" s="30">
        <f>REPORT!H99</f>
        <v>0</v>
      </c>
      <c r="AN82" s="30">
        <f t="shared" si="6"/>
        <v>0</v>
      </c>
      <c r="AQ82" s="771">
        <f t="shared" si="156"/>
        <v>0</v>
      </c>
      <c r="AR82" s="776">
        <f t="shared" si="157"/>
        <v>0</v>
      </c>
      <c r="AS82" s="776">
        <f t="shared" si="158"/>
        <v>0</v>
      </c>
      <c r="AT82" s="777">
        <f t="shared" si="159"/>
        <v>0</v>
      </c>
      <c r="AU82" s="778">
        <f t="shared" si="160"/>
        <v>0</v>
      </c>
      <c r="AV82" s="779">
        <f t="shared" si="161"/>
        <v>0</v>
      </c>
      <c r="AW82" s="43">
        <f t="shared" si="162"/>
        <v>0</v>
      </c>
      <c r="AX82" s="29">
        <f t="shared" si="163"/>
        <v>1</v>
      </c>
      <c r="AY82" s="30">
        <f t="shared" si="164"/>
        <v>0</v>
      </c>
      <c r="BA82" s="30">
        <f t="shared" si="170"/>
        <v>0</v>
      </c>
      <c r="BB82" s="41" t="str">
        <f t="shared" si="165"/>
        <v/>
      </c>
      <c r="BC82" s="392"/>
      <c r="BE82" s="30">
        <f t="shared" si="166"/>
        <v>0</v>
      </c>
      <c r="BF82" s="788" t="e">
        <f t="shared" si="7"/>
        <v>#DIV/0!</v>
      </c>
      <c r="BG82" s="383"/>
      <c r="BJ82" s="83" t="str">
        <f t="shared" si="167"/>
        <v/>
      </c>
      <c r="BK82" s="83" t="str">
        <f t="shared" si="167"/>
        <v/>
      </c>
      <c r="BL82" s="83" t="str">
        <f t="shared" si="167"/>
        <v/>
      </c>
      <c r="BM82" s="83" t="str">
        <f t="shared" si="167"/>
        <v/>
      </c>
      <c r="BN82" s="83" t="str">
        <f t="shared" si="167"/>
        <v/>
      </c>
      <c r="BO82" s="83" t="str">
        <f t="shared" si="167"/>
        <v/>
      </c>
      <c r="BP82" s="83" t="str">
        <f t="shared" si="167"/>
        <v/>
      </c>
      <c r="BQ82" s="83" t="str">
        <f t="shared" si="167"/>
        <v/>
      </c>
      <c r="BR82" s="83" t="str">
        <f t="shared" si="167"/>
        <v/>
      </c>
      <c r="BS82" s="83" t="str">
        <f t="shared" si="167"/>
        <v/>
      </c>
      <c r="BT82" s="342">
        <f t="shared" si="9"/>
        <v>0</v>
      </c>
    </row>
    <row r="83" spans="1:72" outlineLevel="2" x14ac:dyDescent="0.3">
      <c r="A83" s="385" t="str">
        <f t="shared" si="23"/>
        <v>B2-07-x</v>
      </c>
      <c r="B83" s="386">
        <f>IF(E83="","",SUBTOTAL(3,$E$77:E83))</f>
        <v>7</v>
      </c>
      <c r="C83" s="246" t="str">
        <f t="shared" si="171"/>
        <v>B2-07</v>
      </c>
      <c r="D83" s="88"/>
      <c r="E83" s="21" t="s">
        <v>60</v>
      </c>
      <c r="F83" s="749"/>
      <c r="G83" s="750"/>
      <c r="H83" s="773"/>
      <c r="I83" s="773"/>
      <c r="J83" s="763"/>
      <c r="K83" s="751"/>
      <c r="L83" s="30">
        <f t="shared" si="168"/>
        <v>0</v>
      </c>
      <c r="M83" s="752">
        <v>1</v>
      </c>
      <c r="N83" s="30">
        <f t="shared" si="169"/>
        <v>0</v>
      </c>
      <c r="O83" s="41" t="str">
        <f t="shared" si="25"/>
        <v/>
      </c>
      <c r="P83" s="392"/>
      <c r="Q83" s="369" t="str">
        <f t="shared" ref="Q83:Q146" si="172">LEFT(C83)</f>
        <v>B</v>
      </c>
      <c r="S83" s="191" t="str">
        <f t="shared" si="154"/>
        <v>B2-07|x</v>
      </c>
      <c r="T83" s="191"/>
      <c r="U83" s="393"/>
      <c r="W83" s="83" t="str">
        <f t="shared" si="155"/>
        <v/>
      </c>
      <c r="X83" s="83" t="str">
        <f t="shared" si="155"/>
        <v/>
      </c>
      <c r="Y83" s="83" t="str">
        <f t="shared" si="155"/>
        <v/>
      </c>
      <c r="Z83" s="83" t="str">
        <f t="shared" si="155"/>
        <v/>
      </c>
      <c r="AA83" s="83" t="str">
        <f t="shared" si="155"/>
        <v/>
      </c>
      <c r="AB83" s="83" t="str">
        <f t="shared" si="155"/>
        <v/>
      </c>
      <c r="AC83" s="83" t="str">
        <f t="shared" si="155"/>
        <v/>
      </c>
      <c r="AD83" s="83" t="str">
        <f t="shared" si="155"/>
        <v/>
      </c>
      <c r="AE83" s="83" t="str">
        <f t="shared" si="155"/>
        <v/>
      </c>
      <c r="AF83" s="83" t="str">
        <f t="shared" si="155"/>
        <v/>
      </c>
      <c r="AG83" s="342">
        <f t="shared" ref="AG83:AG146" si="173">IF(N83="","",N83-SUM(W83:AF83))</f>
        <v>0</v>
      </c>
      <c r="AI83" s="383"/>
      <c r="AM83" s="30">
        <f>REPORT!H100</f>
        <v>0</v>
      </c>
      <c r="AN83" s="30">
        <f t="shared" ref="AN83:AN146" si="174">N83-AM83</f>
        <v>0</v>
      </c>
      <c r="AQ83" s="771">
        <f t="shared" si="156"/>
        <v>0</v>
      </c>
      <c r="AR83" s="776">
        <f t="shared" si="157"/>
        <v>0</v>
      </c>
      <c r="AS83" s="776">
        <f t="shared" si="158"/>
        <v>0</v>
      </c>
      <c r="AT83" s="777">
        <f t="shared" si="159"/>
        <v>0</v>
      </c>
      <c r="AU83" s="778">
        <f t="shared" si="160"/>
        <v>0</v>
      </c>
      <c r="AV83" s="779">
        <f t="shared" si="161"/>
        <v>0</v>
      </c>
      <c r="AW83" s="43">
        <f t="shared" si="162"/>
        <v>0</v>
      </c>
      <c r="AX83" s="29">
        <f t="shared" si="163"/>
        <v>1</v>
      </c>
      <c r="AY83" s="30">
        <f t="shared" si="164"/>
        <v>0</v>
      </c>
      <c r="BA83" s="30">
        <f t="shared" si="170"/>
        <v>0</v>
      </c>
      <c r="BB83" s="41" t="str">
        <f t="shared" si="165"/>
        <v/>
      </c>
      <c r="BC83" s="392"/>
      <c r="BE83" s="30">
        <f t="shared" si="166"/>
        <v>0</v>
      </c>
      <c r="BF83" s="788" t="e">
        <f t="shared" ref="BF83:BF146" si="175">BE83/N83</f>
        <v>#DIV/0!</v>
      </c>
      <c r="BG83" s="383"/>
      <c r="BJ83" s="83" t="str">
        <f t="shared" si="167"/>
        <v/>
      </c>
      <c r="BK83" s="83" t="str">
        <f t="shared" si="167"/>
        <v/>
      </c>
      <c r="BL83" s="83" t="str">
        <f t="shared" si="167"/>
        <v/>
      </c>
      <c r="BM83" s="83" t="str">
        <f t="shared" si="167"/>
        <v/>
      </c>
      <c r="BN83" s="83" t="str">
        <f t="shared" si="167"/>
        <v/>
      </c>
      <c r="BO83" s="83" t="str">
        <f t="shared" si="167"/>
        <v/>
      </c>
      <c r="BP83" s="83" t="str">
        <f t="shared" si="167"/>
        <v/>
      </c>
      <c r="BQ83" s="83" t="str">
        <f t="shared" si="167"/>
        <v/>
      </c>
      <c r="BR83" s="83" t="str">
        <f t="shared" si="167"/>
        <v/>
      </c>
      <c r="BS83" s="83" t="str">
        <f t="shared" si="167"/>
        <v/>
      </c>
      <c r="BT83" s="342">
        <f t="shared" ref="BT83:BT146" si="176">IF(BA83="","",BA83-SUM(BJ83:BS83))</f>
        <v>0</v>
      </c>
    </row>
    <row r="84" spans="1:72" outlineLevel="2" x14ac:dyDescent="0.3">
      <c r="A84" s="385" t="str">
        <f t="shared" si="23"/>
        <v>B2-08-x</v>
      </c>
      <c r="B84" s="386">
        <f>IF(E84="","",SUBTOTAL(3,$E$77:E84))</f>
        <v>8</v>
      </c>
      <c r="C84" s="246" t="str">
        <f t="shared" si="171"/>
        <v>B2-08</v>
      </c>
      <c r="D84" s="88"/>
      <c r="E84" s="21" t="s">
        <v>60</v>
      </c>
      <c r="F84" s="749"/>
      <c r="G84" s="750"/>
      <c r="H84" s="773"/>
      <c r="I84" s="773"/>
      <c r="J84" s="763"/>
      <c r="K84" s="751"/>
      <c r="L84" s="30">
        <f t="shared" si="168"/>
        <v>0</v>
      </c>
      <c r="M84" s="752">
        <v>1</v>
      </c>
      <c r="N84" s="30">
        <f t="shared" si="169"/>
        <v>0</v>
      </c>
      <c r="O84" s="41" t="str">
        <f t="shared" ref="O84:O108" si="177">IF(N84="","", IF($O$8="","",N84/$O$8))</f>
        <v/>
      </c>
      <c r="P84" s="392"/>
      <c r="Q84" s="369" t="str">
        <f t="shared" si="172"/>
        <v>B</v>
      </c>
      <c r="S84" s="191" t="str">
        <f t="shared" si="154"/>
        <v>B2-08|x</v>
      </c>
      <c r="T84" s="191"/>
      <c r="U84" s="393"/>
      <c r="W84" s="83" t="str">
        <f t="shared" si="155"/>
        <v/>
      </c>
      <c r="X84" s="83" t="str">
        <f t="shared" si="155"/>
        <v/>
      </c>
      <c r="Y84" s="83" t="str">
        <f t="shared" si="155"/>
        <v/>
      </c>
      <c r="Z84" s="83" t="str">
        <f t="shared" si="155"/>
        <v/>
      </c>
      <c r="AA84" s="83" t="str">
        <f t="shared" si="155"/>
        <v/>
      </c>
      <c r="AB84" s="83" t="str">
        <f t="shared" si="155"/>
        <v/>
      </c>
      <c r="AC84" s="83" t="str">
        <f t="shared" si="155"/>
        <v/>
      </c>
      <c r="AD84" s="83" t="str">
        <f t="shared" si="155"/>
        <v/>
      </c>
      <c r="AE84" s="83" t="str">
        <f t="shared" si="155"/>
        <v/>
      </c>
      <c r="AF84" s="83" t="str">
        <f t="shared" si="155"/>
        <v/>
      </c>
      <c r="AG84" s="342">
        <f t="shared" si="173"/>
        <v>0</v>
      </c>
      <c r="AI84" s="383"/>
      <c r="AM84" s="30">
        <f>REPORT!H101</f>
        <v>0</v>
      </c>
      <c r="AN84" s="30">
        <f t="shared" si="174"/>
        <v>0</v>
      </c>
      <c r="AQ84" s="771">
        <f t="shared" si="156"/>
        <v>0</v>
      </c>
      <c r="AR84" s="776">
        <f t="shared" si="157"/>
        <v>0</v>
      </c>
      <c r="AS84" s="776">
        <f t="shared" si="158"/>
        <v>0</v>
      </c>
      <c r="AT84" s="777">
        <f t="shared" si="159"/>
        <v>0</v>
      </c>
      <c r="AU84" s="778">
        <f t="shared" si="160"/>
        <v>0</v>
      </c>
      <c r="AV84" s="779">
        <f t="shared" si="161"/>
        <v>0</v>
      </c>
      <c r="AW84" s="43">
        <f t="shared" si="162"/>
        <v>0</v>
      </c>
      <c r="AX84" s="29">
        <f t="shared" si="163"/>
        <v>1</v>
      </c>
      <c r="AY84" s="30">
        <f t="shared" si="164"/>
        <v>0</v>
      </c>
      <c r="BA84" s="30">
        <f t="shared" si="170"/>
        <v>0</v>
      </c>
      <c r="BB84" s="41" t="str">
        <f t="shared" si="165"/>
        <v/>
      </c>
      <c r="BC84" s="392"/>
      <c r="BE84" s="30">
        <f t="shared" si="166"/>
        <v>0</v>
      </c>
      <c r="BF84" s="788" t="e">
        <f t="shared" si="175"/>
        <v>#DIV/0!</v>
      </c>
      <c r="BG84" s="383"/>
      <c r="BJ84" s="83" t="str">
        <f t="shared" si="167"/>
        <v/>
      </c>
      <c r="BK84" s="83" t="str">
        <f t="shared" si="167"/>
        <v/>
      </c>
      <c r="BL84" s="83" t="str">
        <f t="shared" si="167"/>
        <v/>
      </c>
      <c r="BM84" s="83" t="str">
        <f t="shared" si="167"/>
        <v/>
      </c>
      <c r="BN84" s="83" t="str">
        <f t="shared" si="167"/>
        <v/>
      </c>
      <c r="BO84" s="83" t="str">
        <f t="shared" si="167"/>
        <v/>
      </c>
      <c r="BP84" s="83" t="str">
        <f t="shared" si="167"/>
        <v/>
      </c>
      <c r="BQ84" s="83" t="str">
        <f t="shared" si="167"/>
        <v/>
      </c>
      <c r="BR84" s="83" t="str">
        <f t="shared" si="167"/>
        <v/>
      </c>
      <c r="BS84" s="83" t="str">
        <f t="shared" si="167"/>
        <v/>
      </c>
      <c r="BT84" s="342">
        <f t="shared" si="176"/>
        <v>0</v>
      </c>
    </row>
    <row r="85" spans="1:72" outlineLevel="2" x14ac:dyDescent="0.3">
      <c r="A85" s="385" t="str">
        <f t="shared" si="23"/>
        <v>B2-09-x</v>
      </c>
      <c r="B85" s="386">
        <f>IF(E85="","",SUBTOTAL(3,$E$77:E85))</f>
        <v>9</v>
      </c>
      <c r="C85" s="246" t="str">
        <f t="shared" si="171"/>
        <v>B2-09</v>
      </c>
      <c r="D85" s="88"/>
      <c r="E85" s="21" t="s">
        <v>60</v>
      </c>
      <c r="F85" s="749"/>
      <c r="G85" s="750"/>
      <c r="H85" s="773"/>
      <c r="I85" s="773"/>
      <c r="J85" s="763"/>
      <c r="K85" s="751"/>
      <c r="L85" s="30">
        <f t="shared" si="168"/>
        <v>0</v>
      </c>
      <c r="M85" s="752">
        <v>1</v>
      </c>
      <c r="N85" s="30">
        <f t="shared" si="169"/>
        <v>0</v>
      </c>
      <c r="O85" s="41" t="str">
        <f t="shared" si="177"/>
        <v/>
      </c>
      <c r="P85" s="392"/>
      <c r="Q85" s="369" t="str">
        <f t="shared" si="172"/>
        <v>B</v>
      </c>
      <c r="S85" s="191" t="str">
        <f t="shared" si="154"/>
        <v>B2-09|x</v>
      </c>
      <c r="T85" s="191"/>
      <c r="U85" s="393"/>
      <c r="W85" s="83" t="str">
        <f t="shared" si="155"/>
        <v/>
      </c>
      <c r="X85" s="83" t="str">
        <f t="shared" si="155"/>
        <v/>
      </c>
      <c r="Y85" s="83" t="str">
        <f t="shared" si="155"/>
        <v/>
      </c>
      <c r="Z85" s="83" t="str">
        <f t="shared" si="155"/>
        <v/>
      </c>
      <c r="AA85" s="83" t="str">
        <f t="shared" si="155"/>
        <v/>
      </c>
      <c r="AB85" s="83" t="str">
        <f t="shared" si="155"/>
        <v/>
      </c>
      <c r="AC85" s="83" t="str">
        <f t="shared" si="155"/>
        <v/>
      </c>
      <c r="AD85" s="83" t="str">
        <f t="shared" si="155"/>
        <v/>
      </c>
      <c r="AE85" s="83" t="str">
        <f t="shared" si="155"/>
        <v/>
      </c>
      <c r="AF85" s="83" t="str">
        <f t="shared" si="155"/>
        <v/>
      </c>
      <c r="AG85" s="342">
        <f t="shared" si="173"/>
        <v>0</v>
      </c>
      <c r="AI85" s="383"/>
      <c r="AM85" s="30">
        <f>REPORT!H102</f>
        <v>0</v>
      </c>
      <c r="AN85" s="30">
        <f t="shared" si="174"/>
        <v>0</v>
      </c>
      <c r="AQ85" s="771">
        <f t="shared" si="156"/>
        <v>0</v>
      </c>
      <c r="AR85" s="776">
        <f t="shared" si="157"/>
        <v>0</v>
      </c>
      <c r="AS85" s="776">
        <f t="shared" si="158"/>
        <v>0</v>
      </c>
      <c r="AT85" s="777">
        <f t="shared" si="159"/>
        <v>0</v>
      </c>
      <c r="AU85" s="778">
        <f t="shared" si="160"/>
        <v>0</v>
      </c>
      <c r="AV85" s="779">
        <f t="shared" si="161"/>
        <v>0</v>
      </c>
      <c r="AW85" s="43">
        <f t="shared" si="162"/>
        <v>0</v>
      </c>
      <c r="AX85" s="29">
        <f t="shared" si="163"/>
        <v>1</v>
      </c>
      <c r="AY85" s="30">
        <f t="shared" si="164"/>
        <v>0</v>
      </c>
      <c r="BA85" s="30">
        <f t="shared" si="170"/>
        <v>0</v>
      </c>
      <c r="BB85" s="41" t="str">
        <f t="shared" si="165"/>
        <v/>
      </c>
      <c r="BC85" s="392"/>
      <c r="BE85" s="30">
        <f t="shared" si="166"/>
        <v>0</v>
      </c>
      <c r="BF85" s="788" t="e">
        <f t="shared" si="175"/>
        <v>#DIV/0!</v>
      </c>
      <c r="BG85" s="383"/>
      <c r="BJ85" s="83" t="str">
        <f t="shared" si="167"/>
        <v/>
      </c>
      <c r="BK85" s="83" t="str">
        <f t="shared" si="167"/>
        <v/>
      </c>
      <c r="BL85" s="83" t="str">
        <f t="shared" si="167"/>
        <v/>
      </c>
      <c r="BM85" s="83" t="str">
        <f t="shared" si="167"/>
        <v/>
      </c>
      <c r="BN85" s="83" t="str">
        <f t="shared" si="167"/>
        <v/>
      </c>
      <c r="BO85" s="83" t="str">
        <f t="shared" si="167"/>
        <v/>
      </c>
      <c r="BP85" s="83" t="str">
        <f t="shared" si="167"/>
        <v/>
      </c>
      <c r="BQ85" s="83" t="str">
        <f t="shared" si="167"/>
        <v/>
      </c>
      <c r="BR85" s="83" t="str">
        <f t="shared" si="167"/>
        <v/>
      </c>
      <c r="BS85" s="83" t="str">
        <f t="shared" si="167"/>
        <v/>
      </c>
      <c r="BT85" s="342">
        <f t="shared" si="176"/>
        <v>0</v>
      </c>
    </row>
    <row r="86" spans="1:72" outlineLevel="2" x14ac:dyDescent="0.3">
      <c r="A86" s="385" t="str">
        <f t="shared" ref="A86:A91" si="178">CONCATENATE($C86,"-",$E86)</f>
        <v>B2-10-x</v>
      </c>
      <c r="B86" s="386">
        <f>IF(E86="","",SUBTOTAL(3,$E$77:E86))</f>
        <v>10</v>
      </c>
      <c r="C86" s="246" t="str">
        <f t="shared" si="171"/>
        <v>B2-10</v>
      </c>
      <c r="D86" s="88"/>
      <c r="E86" s="21" t="s">
        <v>60</v>
      </c>
      <c r="F86" s="749"/>
      <c r="G86" s="750"/>
      <c r="H86" s="773"/>
      <c r="I86" s="773"/>
      <c r="J86" s="763"/>
      <c r="K86" s="751"/>
      <c r="L86" s="30">
        <f t="shared" si="168"/>
        <v>0</v>
      </c>
      <c r="M86" s="752">
        <v>1</v>
      </c>
      <c r="N86" s="30">
        <f t="shared" si="169"/>
        <v>0</v>
      </c>
      <c r="O86" s="41" t="str">
        <f t="shared" si="177"/>
        <v/>
      </c>
      <c r="P86" s="392"/>
      <c r="Q86" s="369" t="str">
        <f t="shared" si="172"/>
        <v>B</v>
      </c>
      <c r="S86" s="191" t="str">
        <f t="shared" si="154"/>
        <v>B2-10|x</v>
      </c>
      <c r="T86" s="191"/>
      <c r="U86" s="395"/>
      <c r="W86" s="83" t="str">
        <f t="shared" si="155"/>
        <v/>
      </c>
      <c r="X86" s="83" t="str">
        <f t="shared" si="155"/>
        <v/>
      </c>
      <c r="Y86" s="83" t="str">
        <f t="shared" si="155"/>
        <v/>
      </c>
      <c r="Z86" s="83" t="str">
        <f t="shared" si="155"/>
        <v/>
      </c>
      <c r="AA86" s="83" t="str">
        <f t="shared" si="155"/>
        <v/>
      </c>
      <c r="AB86" s="83" t="str">
        <f t="shared" si="155"/>
        <v/>
      </c>
      <c r="AC86" s="83" t="str">
        <f t="shared" si="155"/>
        <v/>
      </c>
      <c r="AD86" s="83" t="str">
        <f t="shared" si="155"/>
        <v/>
      </c>
      <c r="AE86" s="83" t="str">
        <f t="shared" si="155"/>
        <v/>
      </c>
      <c r="AF86" s="83" t="str">
        <f t="shared" si="155"/>
        <v/>
      </c>
      <c r="AG86" s="342">
        <f t="shared" si="173"/>
        <v>0</v>
      </c>
      <c r="AI86" s="383"/>
      <c r="AM86" s="30">
        <f>REPORT!H103</f>
        <v>0</v>
      </c>
      <c r="AN86" s="30">
        <f t="shared" si="174"/>
        <v>0</v>
      </c>
      <c r="AQ86" s="771">
        <f t="shared" si="156"/>
        <v>0</v>
      </c>
      <c r="AR86" s="776">
        <f t="shared" si="157"/>
        <v>0</v>
      </c>
      <c r="AS86" s="776">
        <f t="shared" si="158"/>
        <v>0</v>
      </c>
      <c r="AT86" s="777">
        <f t="shared" si="159"/>
        <v>0</v>
      </c>
      <c r="AU86" s="778">
        <f t="shared" si="160"/>
        <v>0</v>
      </c>
      <c r="AV86" s="779">
        <f t="shared" si="161"/>
        <v>0</v>
      </c>
      <c r="AW86" s="43">
        <f t="shared" si="162"/>
        <v>0</v>
      </c>
      <c r="AX86" s="29">
        <f t="shared" si="163"/>
        <v>1</v>
      </c>
      <c r="AY86" s="30">
        <f t="shared" si="164"/>
        <v>0</v>
      </c>
      <c r="BA86" s="30">
        <f t="shared" si="170"/>
        <v>0</v>
      </c>
      <c r="BB86" s="41" t="str">
        <f t="shared" si="165"/>
        <v/>
      </c>
      <c r="BC86" s="392"/>
      <c r="BE86" s="30">
        <f t="shared" si="166"/>
        <v>0</v>
      </c>
      <c r="BF86" s="788" t="e">
        <f t="shared" si="175"/>
        <v>#DIV/0!</v>
      </c>
      <c r="BG86" s="383"/>
      <c r="BJ86" s="83" t="str">
        <f t="shared" si="167"/>
        <v/>
      </c>
      <c r="BK86" s="83" t="str">
        <f t="shared" si="167"/>
        <v/>
      </c>
      <c r="BL86" s="83" t="str">
        <f t="shared" si="167"/>
        <v/>
      </c>
      <c r="BM86" s="83" t="str">
        <f t="shared" si="167"/>
        <v/>
      </c>
      <c r="BN86" s="83" t="str">
        <f t="shared" si="167"/>
        <v/>
      </c>
      <c r="BO86" s="83" t="str">
        <f t="shared" si="167"/>
        <v/>
      </c>
      <c r="BP86" s="83" t="str">
        <f t="shared" si="167"/>
        <v/>
      </c>
      <c r="BQ86" s="83" t="str">
        <f t="shared" si="167"/>
        <v/>
      </c>
      <c r="BR86" s="83" t="str">
        <f t="shared" si="167"/>
        <v/>
      </c>
      <c r="BS86" s="83" t="str">
        <f t="shared" si="167"/>
        <v/>
      </c>
      <c r="BT86" s="342">
        <f t="shared" si="176"/>
        <v>0</v>
      </c>
    </row>
    <row r="87" spans="1:72" ht="29.5" customHeight="1" outlineLevel="1" x14ac:dyDescent="0.3">
      <c r="A87" s="385"/>
      <c r="B87" s="374"/>
      <c r="C87" s="375" t="s">
        <v>71</v>
      </c>
      <c r="D87" s="376"/>
      <c r="E87" s="759"/>
      <c r="F87" s="753"/>
      <c r="G87" s="753"/>
      <c r="H87" s="753"/>
      <c r="I87" s="753"/>
      <c r="J87" s="753"/>
      <c r="K87" s="753"/>
      <c r="L87" s="753"/>
      <c r="M87" s="753"/>
      <c r="N87" s="25">
        <f>SUM(N88:N97)</f>
        <v>0</v>
      </c>
      <c r="O87" s="380" t="str">
        <f t="shared" si="177"/>
        <v/>
      </c>
      <c r="P87" s="96" t="str">
        <f>IF(OR(N87="",N87=0),"",N87/$N$221)</f>
        <v/>
      </c>
      <c r="Q87" s="369" t="str">
        <f t="shared" si="172"/>
        <v>B</v>
      </c>
      <c r="U87" s="394"/>
      <c r="W87" s="382">
        <f t="shared" ref="W87:X87" si="179">SUM(W88:W97)</f>
        <v>0</v>
      </c>
      <c r="X87" s="382">
        <f t="shared" si="179"/>
        <v>0</v>
      </c>
      <c r="Y87" s="382">
        <f t="shared" ref="Y87:AF87" si="180">SUM(Y88:Y97)</f>
        <v>0</v>
      </c>
      <c r="Z87" s="382">
        <f t="shared" si="180"/>
        <v>0</v>
      </c>
      <c r="AA87" s="382">
        <f t="shared" si="180"/>
        <v>0</v>
      </c>
      <c r="AB87" s="382">
        <f t="shared" si="180"/>
        <v>0</v>
      </c>
      <c r="AC87" s="382">
        <f t="shared" si="180"/>
        <v>0</v>
      </c>
      <c r="AD87" s="382">
        <f t="shared" si="180"/>
        <v>0</v>
      </c>
      <c r="AE87" s="382">
        <f t="shared" si="180"/>
        <v>0</v>
      </c>
      <c r="AF87" s="382">
        <f t="shared" si="180"/>
        <v>0</v>
      </c>
      <c r="AG87" s="342">
        <f t="shared" si="173"/>
        <v>0</v>
      </c>
      <c r="AI87" s="383"/>
      <c r="AM87" s="25">
        <f>SUM(AM88:AM97)</f>
        <v>0</v>
      </c>
      <c r="AN87" s="25">
        <f t="shared" si="174"/>
        <v>0</v>
      </c>
      <c r="AQ87" s="734"/>
      <c r="AR87" s="378"/>
      <c r="AS87" s="378"/>
      <c r="AT87" s="378"/>
      <c r="AU87" s="378"/>
      <c r="AV87" s="378"/>
      <c r="AW87" s="378"/>
      <c r="AX87" s="379"/>
      <c r="AY87" s="25">
        <f>SUM(AY88:AY97)</f>
        <v>0</v>
      </c>
      <c r="BA87" s="25">
        <f>SUM(BA88:BA97)</f>
        <v>0</v>
      </c>
      <c r="BB87" s="380" t="str">
        <f t="shared" ref="BB87:BB148" si="181">IF(BA87="","", IF($O$8="","",BA87/$O$8))</f>
        <v/>
      </c>
      <c r="BC87" s="96" t="str">
        <f>IF(OR(BA87="",BA87=0),"",BA87/$BA$221)</f>
        <v/>
      </c>
      <c r="BE87" s="25">
        <f>SUM(BE88:BE97)</f>
        <v>0</v>
      </c>
      <c r="BF87" s="787" t="e">
        <f t="shared" si="175"/>
        <v>#DIV/0!</v>
      </c>
      <c r="BG87" s="383"/>
      <c r="BJ87" s="382">
        <f t="shared" ref="BJ87:BS87" si="182">SUM(BJ88:BJ97)</f>
        <v>0</v>
      </c>
      <c r="BK87" s="382">
        <f t="shared" si="182"/>
        <v>0</v>
      </c>
      <c r="BL87" s="382">
        <f t="shared" si="182"/>
        <v>0</v>
      </c>
      <c r="BM87" s="382">
        <f t="shared" si="182"/>
        <v>0</v>
      </c>
      <c r="BN87" s="382">
        <f t="shared" si="182"/>
        <v>0</v>
      </c>
      <c r="BO87" s="382">
        <f t="shared" si="182"/>
        <v>0</v>
      </c>
      <c r="BP87" s="382">
        <f t="shared" si="182"/>
        <v>0</v>
      </c>
      <c r="BQ87" s="382">
        <f t="shared" si="182"/>
        <v>0</v>
      </c>
      <c r="BR87" s="382">
        <f t="shared" si="182"/>
        <v>0</v>
      </c>
      <c r="BS87" s="382">
        <f t="shared" si="182"/>
        <v>0</v>
      </c>
      <c r="BT87" s="342">
        <f t="shared" si="176"/>
        <v>0</v>
      </c>
    </row>
    <row r="88" spans="1:72" outlineLevel="2" x14ac:dyDescent="0.3">
      <c r="A88" s="385" t="str">
        <f t="shared" si="178"/>
        <v>B3-01-x</v>
      </c>
      <c r="B88" s="386">
        <f>IF(E88="","",SUBTOTAL(3,$E$88:E88))</f>
        <v>1</v>
      </c>
      <c r="C88" s="246" t="str">
        <f t="shared" ref="C88:C97" si="183">IF(E88="","",IF(B88&lt;10,CONCATENATE($C$87,"-0",B88),CONCATENATE($C$87,"-",B88)))</f>
        <v>B3-01</v>
      </c>
      <c r="D88" s="88"/>
      <c r="E88" s="21" t="s">
        <v>60</v>
      </c>
      <c r="F88" s="749"/>
      <c r="G88" s="750"/>
      <c r="H88" s="773"/>
      <c r="I88" s="773"/>
      <c r="J88" s="763"/>
      <c r="K88" s="751"/>
      <c r="L88" s="747">
        <f>IF(E88="","",(G88*I88*J88))</f>
        <v>0</v>
      </c>
      <c r="M88" s="748">
        <v>1</v>
      </c>
      <c r="N88" s="30">
        <f>IF(L88="","",IF(L88=0,0,(L88/M88)))</f>
        <v>0</v>
      </c>
      <c r="O88" s="41" t="str">
        <f t="shared" si="177"/>
        <v/>
      </c>
      <c r="P88" s="392"/>
      <c r="Q88" s="369" t="str">
        <f t="shared" si="172"/>
        <v>B</v>
      </c>
      <c r="S88" s="191" t="str">
        <f t="shared" ref="S88:S97" si="184">IF(C88="","",CONCATENATE(C88,"|",E88))</f>
        <v>B3-01|x</v>
      </c>
      <c r="T88" s="191"/>
      <c r="U88" s="389"/>
      <c r="W88" s="83" t="str">
        <f t="shared" ref="W88:AF97" si="185">IF($D88="","",IF($D88=W$16,$N88,""))</f>
        <v/>
      </c>
      <c r="X88" s="83" t="str">
        <f t="shared" si="185"/>
        <v/>
      </c>
      <c r="Y88" s="83" t="str">
        <f t="shared" si="185"/>
        <v/>
      </c>
      <c r="Z88" s="83" t="str">
        <f t="shared" si="185"/>
        <v/>
      </c>
      <c r="AA88" s="83" t="str">
        <f t="shared" si="185"/>
        <v/>
      </c>
      <c r="AB88" s="83" t="str">
        <f t="shared" si="185"/>
        <v/>
      </c>
      <c r="AC88" s="83" t="str">
        <f t="shared" si="185"/>
        <v/>
      </c>
      <c r="AD88" s="83" t="str">
        <f t="shared" si="185"/>
        <v/>
      </c>
      <c r="AE88" s="83" t="str">
        <f t="shared" si="185"/>
        <v/>
      </c>
      <c r="AF88" s="83" t="str">
        <f t="shared" si="185"/>
        <v/>
      </c>
      <c r="AG88" s="342">
        <f t="shared" si="173"/>
        <v>0</v>
      </c>
      <c r="AI88" s="383"/>
      <c r="AM88" s="30">
        <f>REPORT!H105</f>
        <v>0</v>
      </c>
      <c r="AN88" s="30">
        <f t="shared" si="174"/>
        <v>0</v>
      </c>
      <c r="AQ88" s="771">
        <f t="shared" ref="AQ88" si="186">F88</f>
        <v>0</v>
      </c>
      <c r="AR88" s="776">
        <f t="shared" ref="AR88" si="187">G88</f>
        <v>0</v>
      </c>
      <c r="AS88" s="776">
        <f t="shared" ref="AS88" si="188">H88</f>
        <v>0</v>
      </c>
      <c r="AT88" s="777">
        <f t="shared" ref="AT88" si="189">I88</f>
        <v>0</v>
      </c>
      <c r="AU88" s="778">
        <f t="shared" ref="AU88" si="190">J88</f>
        <v>0</v>
      </c>
      <c r="AV88" s="779">
        <f t="shared" ref="AV88" si="191">K88</f>
        <v>0</v>
      </c>
      <c r="AW88" s="43">
        <f t="shared" ref="AW88:AW97" si="192">IF(E88="","",ROUND(AR88*AT88*AU88,2))</f>
        <v>0</v>
      </c>
      <c r="AX88" s="29">
        <f t="shared" ref="AX88:AX97" si="193">M88</f>
        <v>1</v>
      </c>
      <c r="AY88" s="30">
        <f t="shared" ref="AY88:AY97" si="194">IF(AW88="","",IF(AW88=0,0,ROUND(AW88/AX88,0)))</f>
        <v>0</v>
      </c>
      <c r="BA88" s="30">
        <f>AM88+AY88</f>
        <v>0</v>
      </c>
      <c r="BB88" s="41" t="str">
        <f t="shared" si="181"/>
        <v/>
      </c>
      <c r="BC88" s="392"/>
      <c r="BE88" s="30">
        <f t="shared" ref="BE88:BE97" si="195">BA88-N88</f>
        <v>0</v>
      </c>
      <c r="BF88" s="788" t="e">
        <f t="shared" si="175"/>
        <v>#DIV/0!</v>
      </c>
      <c r="BG88" s="383"/>
      <c r="BJ88" s="83" t="str">
        <f t="shared" ref="BJ88:BS97" si="196">IF($D88="","",IF($D88=BJ$16,$BA88,""))</f>
        <v/>
      </c>
      <c r="BK88" s="83" t="str">
        <f t="shared" si="196"/>
        <v/>
      </c>
      <c r="BL88" s="83" t="str">
        <f t="shared" si="196"/>
        <v/>
      </c>
      <c r="BM88" s="83" t="str">
        <f t="shared" si="196"/>
        <v/>
      </c>
      <c r="BN88" s="83" t="str">
        <f t="shared" si="196"/>
        <v/>
      </c>
      <c r="BO88" s="83" t="str">
        <f t="shared" si="196"/>
        <v/>
      </c>
      <c r="BP88" s="83" t="str">
        <f t="shared" si="196"/>
        <v/>
      </c>
      <c r="BQ88" s="83" t="str">
        <f t="shared" si="196"/>
        <v/>
      </c>
      <c r="BR88" s="83" t="str">
        <f t="shared" si="196"/>
        <v/>
      </c>
      <c r="BS88" s="83" t="str">
        <f t="shared" si="196"/>
        <v/>
      </c>
      <c r="BT88" s="342">
        <f t="shared" si="176"/>
        <v>0</v>
      </c>
    </row>
    <row r="89" spans="1:72" outlineLevel="2" x14ac:dyDescent="0.3">
      <c r="A89" s="385" t="str">
        <f t="shared" si="178"/>
        <v>B3-02-x</v>
      </c>
      <c r="B89" s="386">
        <f>IF(E89="","",SUBTOTAL(3,$E$88:E89))</f>
        <v>2</v>
      </c>
      <c r="C89" s="246" t="str">
        <f t="shared" si="183"/>
        <v>B3-02</v>
      </c>
      <c r="D89" s="88"/>
      <c r="E89" s="21" t="s">
        <v>60</v>
      </c>
      <c r="F89" s="749"/>
      <c r="G89" s="750"/>
      <c r="H89" s="773"/>
      <c r="I89" s="773"/>
      <c r="J89" s="763"/>
      <c r="K89" s="751"/>
      <c r="L89" s="30">
        <f t="shared" ref="L89:L97" si="197">IF(E89="","",(G89*I89*J89))</f>
        <v>0</v>
      </c>
      <c r="M89" s="752">
        <v>1</v>
      </c>
      <c r="N89" s="30">
        <f t="shared" ref="N89:N97" si="198">IF(L89="","",IF(L89=0,0,(L89/M89)))</f>
        <v>0</v>
      </c>
      <c r="O89" s="41" t="str">
        <f t="shared" si="177"/>
        <v/>
      </c>
      <c r="P89" s="392"/>
      <c r="Q89" s="369" t="str">
        <f t="shared" si="172"/>
        <v>B</v>
      </c>
      <c r="S89" s="191" t="str">
        <f t="shared" si="184"/>
        <v>B3-02|x</v>
      </c>
      <c r="T89" s="191"/>
      <c r="U89" s="389"/>
      <c r="W89" s="83" t="str">
        <f t="shared" si="185"/>
        <v/>
      </c>
      <c r="X89" s="83" t="str">
        <f t="shared" si="185"/>
        <v/>
      </c>
      <c r="Y89" s="83" t="str">
        <f t="shared" si="185"/>
        <v/>
      </c>
      <c r="Z89" s="83" t="str">
        <f t="shared" si="185"/>
        <v/>
      </c>
      <c r="AA89" s="83" t="str">
        <f t="shared" si="185"/>
        <v/>
      </c>
      <c r="AB89" s="83" t="str">
        <f t="shared" si="185"/>
        <v/>
      </c>
      <c r="AC89" s="83" t="str">
        <f t="shared" si="185"/>
        <v/>
      </c>
      <c r="AD89" s="83" t="str">
        <f t="shared" si="185"/>
        <v/>
      </c>
      <c r="AE89" s="83" t="str">
        <f t="shared" si="185"/>
        <v/>
      </c>
      <c r="AF89" s="83" t="str">
        <f t="shared" si="185"/>
        <v/>
      </c>
      <c r="AG89" s="402">
        <f t="shared" si="173"/>
        <v>0</v>
      </c>
      <c r="AI89" s="383"/>
      <c r="AM89" s="30">
        <f>REPORT!H106</f>
        <v>0</v>
      </c>
      <c r="AN89" s="30">
        <f t="shared" si="174"/>
        <v>0</v>
      </c>
      <c r="AQ89" s="771">
        <f t="shared" ref="AQ89:AQ97" si="199">F89</f>
        <v>0</v>
      </c>
      <c r="AR89" s="776">
        <f t="shared" ref="AR89:AR97" si="200">G89</f>
        <v>0</v>
      </c>
      <c r="AS89" s="776">
        <f t="shared" ref="AS89:AS97" si="201">H89</f>
        <v>0</v>
      </c>
      <c r="AT89" s="777">
        <f t="shared" ref="AT89:AT97" si="202">I89</f>
        <v>0</v>
      </c>
      <c r="AU89" s="778">
        <f t="shared" ref="AU89:AU97" si="203">J89</f>
        <v>0</v>
      </c>
      <c r="AV89" s="779">
        <f t="shared" ref="AV89:AV97" si="204">K89</f>
        <v>0</v>
      </c>
      <c r="AW89" s="43">
        <f t="shared" si="192"/>
        <v>0</v>
      </c>
      <c r="AX89" s="29">
        <f t="shared" si="193"/>
        <v>1</v>
      </c>
      <c r="AY89" s="30">
        <f t="shared" si="194"/>
        <v>0</v>
      </c>
      <c r="BA89" s="30">
        <f t="shared" ref="BA89:BA97" si="205">AM89+AY89</f>
        <v>0</v>
      </c>
      <c r="BB89" s="41" t="str">
        <f t="shared" si="181"/>
        <v/>
      </c>
      <c r="BC89" s="392"/>
      <c r="BE89" s="30">
        <f t="shared" si="195"/>
        <v>0</v>
      </c>
      <c r="BF89" s="788" t="e">
        <f t="shared" si="175"/>
        <v>#DIV/0!</v>
      </c>
      <c r="BG89" s="383"/>
      <c r="BJ89" s="83" t="str">
        <f t="shared" si="196"/>
        <v/>
      </c>
      <c r="BK89" s="83" t="str">
        <f t="shared" si="196"/>
        <v/>
      </c>
      <c r="BL89" s="83" t="str">
        <f t="shared" si="196"/>
        <v/>
      </c>
      <c r="BM89" s="83" t="str">
        <f t="shared" si="196"/>
        <v/>
      </c>
      <c r="BN89" s="83" t="str">
        <f t="shared" si="196"/>
        <v/>
      </c>
      <c r="BO89" s="83" t="str">
        <f t="shared" si="196"/>
        <v/>
      </c>
      <c r="BP89" s="83" t="str">
        <f t="shared" si="196"/>
        <v/>
      </c>
      <c r="BQ89" s="83" t="str">
        <f t="shared" si="196"/>
        <v/>
      </c>
      <c r="BR89" s="83" t="str">
        <f t="shared" si="196"/>
        <v/>
      </c>
      <c r="BS89" s="83" t="str">
        <f t="shared" si="196"/>
        <v/>
      </c>
      <c r="BT89" s="402">
        <f t="shared" si="176"/>
        <v>0</v>
      </c>
    </row>
    <row r="90" spans="1:72" outlineLevel="2" x14ac:dyDescent="0.3">
      <c r="A90" s="385" t="str">
        <f t="shared" si="178"/>
        <v>B3-03-x</v>
      </c>
      <c r="B90" s="386">
        <f>IF(E90="","",SUBTOTAL(3,$E$88:E90))</f>
        <v>3</v>
      </c>
      <c r="C90" s="246" t="str">
        <f t="shared" si="183"/>
        <v>B3-03</v>
      </c>
      <c r="D90" s="88"/>
      <c r="E90" s="21" t="s">
        <v>60</v>
      </c>
      <c r="F90" s="749"/>
      <c r="G90" s="750"/>
      <c r="H90" s="773"/>
      <c r="I90" s="773"/>
      <c r="J90" s="763"/>
      <c r="K90" s="751"/>
      <c r="L90" s="30">
        <f t="shared" si="197"/>
        <v>0</v>
      </c>
      <c r="M90" s="752">
        <v>1</v>
      </c>
      <c r="N90" s="30">
        <f t="shared" si="198"/>
        <v>0</v>
      </c>
      <c r="O90" s="41" t="str">
        <f t="shared" si="177"/>
        <v/>
      </c>
      <c r="P90" s="392"/>
      <c r="Q90" s="369" t="str">
        <f t="shared" si="172"/>
        <v>B</v>
      </c>
      <c r="S90" s="191" t="str">
        <f t="shared" si="184"/>
        <v>B3-03|x</v>
      </c>
      <c r="T90" s="191"/>
      <c r="U90" s="389"/>
      <c r="W90" s="83" t="str">
        <f t="shared" si="185"/>
        <v/>
      </c>
      <c r="X90" s="83" t="str">
        <f t="shared" si="185"/>
        <v/>
      </c>
      <c r="Y90" s="83" t="str">
        <f t="shared" si="185"/>
        <v/>
      </c>
      <c r="Z90" s="83" t="str">
        <f t="shared" si="185"/>
        <v/>
      </c>
      <c r="AA90" s="83" t="str">
        <f t="shared" si="185"/>
        <v/>
      </c>
      <c r="AB90" s="83" t="str">
        <f t="shared" si="185"/>
        <v/>
      </c>
      <c r="AC90" s="83" t="str">
        <f t="shared" si="185"/>
        <v/>
      </c>
      <c r="AD90" s="83" t="str">
        <f t="shared" si="185"/>
        <v/>
      </c>
      <c r="AE90" s="83" t="str">
        <f t="shared" si="185"/>
        <v/>
      </c>
      <c r="AF90" s="83" t="str">
        <f t="shared" si="185"/>
        <v/>
      </c>
      <c r="AG90" s="342">
        <f t="shared" si="173"/>
        <v>0</v>
      </c>
      <c r="AI90" s="383"/>
      <c r="AM90" s="30">
        <f>REPORT!H107</f>
        <v>0</v>
      </c>
      <c r="AN90" s="30">
        <f t="shared" si="174"/>
        <v>0</v>
      </c>
      <c r="AQ90" s="771">
        <f t="shared" si="199"/>
        <v>0</v>
      </c>
      <c r="AR90" s="776">
        <f t="shared" si="200"/>
        <v>0</v>
      </c>
      <c r="AS90" s="776">
        <f t="shared" si="201"/>
        <v>0</v>
      </c>
      <c r="AT90" s="777">
        <f t="shared" si="202"/>
        <v>0</v>
      </c>
      <c r="AU90" s="778">
        <f t="shared" si="203"/>
        <v>0</v>
      </c>
      <c r="AV90" s="779">
        <f t="shared" si="204"/>
        <v>0</v>
      </c>
      <c r="AW90" s="43">
        <f t="shared" si="192"/>
        <v>0</v>
      </c>
      <c r="AX90" s="29">
        <f t="shared" si="193"/>
        <v>1</v>
      </c>
      <c r="AY90" s="30">
        <f t="shared" si="194"/>
        <v>0</v>
      </c>
      <c r="BA90" s="30">
        <f t="shared" si="205"/>
        <v>0</v>
      </c>
      <c r="BB90" s="41" t="str">
        <f t="shared" si="181"/>
        <v/>
      </c>
      <c r="BC90" s="392"/>
      <c r="BE90" s="30">
        <f t="shared" si="195"/>
        <v>0</v>
      </c>
      <c r="BF90" s="788" t="e">
        <f t="shared" si="175"/>
        <v>#DIV/0!</v>
      </c>
      <c r="BG90" s="383"/>
      <c r="BJ90" s="83" t="str">
        <f t="shared" si="196"/>
        <v/>
      </c>
      <c r="BK90" s="83" t="str">
        <f t="shared" si="196"/>
        <v/>
      </c>
      <c r="BL90" s="83" t="str">
        <f t="shared" si="196"/>
        <v/>
      </c>
      <c r="BM90" s="83" t="str">
        <f t="shared" si="196"/>
        <v/>
      </c>
      <c r="BN90" s="83" t="str">
        <f t="shared" si="196"/>
        <v/>
      </c>
      <c r="BO90" s="83" t="str">
        <f t="shared" si="196"/>
        <v/>
      </c>
      <c r="BP90" s="83" t="str">
        <f t="shared" si="196"/>
        <v/>
      </c>
      <c r="BQ90" s="83" t="str">
        <f t="shared" si="196"/>
        <v/>
      </c>
      <c r="BR90" s="83" t="str">
        <f t="shared" si="196"/>
        <v/>
      </c>
      <c r="BS90" s="83" t="str">
        <f t="shared" si="196"/>
        <v/>
      </c>
      <c r="BT90" s="342">
        <f t="shared" si="176"/>
        <v>0</v>
      </c>
    </row>
    <row r="91" spans="1:72" outlineLevel="2" x14ac:dyDescent="0.3">
      <c r="A91" s="385" t="str">
        <f t="shared" si="178"/>
        <v>B3-04-x</v>
      </c>
      <c r="B91" s="386">
        <f>IF(E91="","",SUBTOTAL(3,$E$88:E91))</f>
        <v>4</v>
      </c>
      <c r="C91" s="246" t="str">
        <f t="shared" si="183"/>
        <v>B3-04</v>
      </c>
      <c r="D91" s="88"/>
      <c r="E91" s="21" t="s">
        <v>60</v>
      </c>
      <c r="F91" s="749"/>
      <c r="G91" s="750"/>
      <c r="H91" s="773"/>
      <c r="I91" s="773"/>
      <c r="J91" s="763"/>
      <c r="K91" s="751"/>
      <c r="L91" s="30">
        <f t="shared" si="197"/>
        <v>0</v>
      </c>
      <c r="M91" s="752">
        <v>1</v>
      </c>
      <c r="N91" s="30">
        <f t="shared" si="198"/>
        <v>0</v>
      </c>
      <c r="O91" s="41" t="str">
        <f t="shared" si="177"/>
        <v/>
      </c>
      <c r="P91" s="392"/>
      <c r="Q91" s="369" t="str">
        <f t="shared" si="172"/>
        <v>B</v>
      </c>
      <c r="S91" s="191" t="str">
        <f t="shared" si="184"/>
        <v>B3-04|x</v>
      </c>
      <c r="T91" s="191"/>
      <c r="U91" s="389"/>
      <c r="W91" s="83" t="str">
        <f t="shared" si="185"/>
        <v/>
      </c>
      <c r="X91" s="83" t="str">
        <f t="shared" si="185"/>
        <v/>
      </c>
      <c r="Y91" s="83" t="str">
        <f t="shared" si="185"/>
        <v/>
      </c>
      <c r="Z91" s="83" t="str">
        <f t="shared" si="185"/>
        <v/>
      </c>
      <c r="AA91" s="83" t="str">
        <f t="shared" si="185"/>
        <v/>
      </c>
      <c r="AB91" s="83" t="str">
        <f t="shared" si="185"/>
        <v/>
      </c>
      <c r="AC91" s="83" t="str">
        <f t="shared" si="185"/>
        <v/>
      </c>
      <c r="AD91" s="83" t="str">
        <f t="shared" si="185"/>
        <v/>
      </c>
      <c r="AE91" s="83" t="str">
        <f t="shared" si="185"/>
        <v/>
      </c>
      <c r="AF91" s="83" t="str">
        <f t="shared" si="185"/>
        <v/>
      </c>
      <c r="AG91" s="342">
        <f t="shared" si="173"/>
        <v>0</v>
      </c>
      <c r="AI91" s="383"/>
      <c r="AM91" s="30">
        <f>REPORT!H108</f>
        <v>0</v>
      </c>
      <c r="AN91" s="30">
        <f t="shared" si="174"/>
        <v>0</v>
      </c>
      <c r="AQ91" s="771">
        <f t="shared" si="199"/>
        <v>0</v>
      </c>
      <c r="AR91" s="776">
        <f t="shared" si="200"/>
        <v>0</v>
      </c>
      <c r="AS91" s="776">
        <f t="shared" si="201"/>
        <v>0</v>
      </c>
      <c r="AT91" s="777">
        <f t="shared" si="202"/>
        <v>0</v>
      </c>
      <c r="AU91" s="778">
        <f t="shared" si="203"/>
        <v>0</v>
      </c>
      <c r="AV91" s="779">
        <f t="shared" si="204"/>
        <v>0</v>
      </c>
      <c r="AW91" s="43">
        <f t="shared" si="192"/>
        <v>0</v>
      </c>
      <c r="AX91" s="29">
        <f t="shared" si="193"/>
        <v>1</v>
      </c>
      <c r="AY91" s="30">
        <f t="shared" si="194"/>
        <v>0</v>
      </c>
      <c r="BA91" s="30">
        <f t="shared" si="205"/>
        <v>0</v>
      </c>
      <c r="BB91" s="41" t="str">
        <f t="shared" si="181"/>
        <v/>
      </c>
      <c r="BC91" s="392"/>
      <c r="BE91" s="30">
        <f t="shared" si="195"/>
        <v>0</v>
      </c>
      <c r="BF91" s="788" t="e">
        <f t="shared" si="175"/>
        <v>#DIV/0!</v>
      </c>
      <c r="BG91" s="383"/>
      <c r="BJ91" s="83" t="str">
        <f t="shared" si="196"/>
        <v/>
      </c>
      <c r="BK91" s="83" t="str">
        <f t="shared" si="196"/>
        <v/>
      </c>
      <c r="BL91" s="83" t="str">
        <f t="shared" si="196"/>
        <v/>
      </c>
      <c r="BM91" s="83" t="str">
        <f t="shared" si="196"/>
        <v/>
      </c>
      <c r="BN91" s="83" t="str">
        <f t="shared" si="196"/>
        <v/>
      </c>
      <c r="BO91" s="83" t="str">
        <f t="shared" si="196"/>
        <v/>
      </c>
      <c r="BP91" s="83" t="str">
        <f t="shared" si="196"/>
        <v/>
      </c>
      <c r="BQ91" s="83" t="str">
        <f t="shared" si="196"/>
        <v/>
      </c>
      <c r="BR91" s="83" t="str">
        <f t="shared" si="196"/>
        <v/>
      </c>
      <c r="BS91" s="83" t="str">
        <f t="shared" si="196"/>
        <v/>
      </c>
      <c r="BT91" s="342">
        <f t="shared" si="176"/>
        <v>0</v>
      </c>
    </row>
    <row r="92" spans="1:72" outlineLevel="2" x14ac:dyDescent="0.3">
      <c r="A92" s="385" t="str">
        <f t="shared" ref="A92:A97" si="206">CONCATENATE($C92,"-",$E92)</f>
        <v>B3-05-x</v>
      </c>
      <c r="B92" s="386">
        <f>IF(E92="","",SUBTOTAL(3,$E$88:E92))</f>
        <v>5</v>
      </c>
      <c r="C92" s="246" t="str">
        <f t="shared" si="183"/>
        <v>B3-05</v>
      </c>
      <c r="D92" s="88"/>
      <c r="E92" s="21" t="s">
        <v>60</v>
      </c>
      <c r="F92" s="749"/>
      <c r="G92" s="750"/>
      <c r="H92" s="773"/>
      <c r="I92" s="773"/>
      <c r="J92" s="763"/>
      <c r="K92" s="751"/>
      <c r="L92" s="30">
        <f t="shared" si="197"/>
        <v>0</v>
      </c>
      <c r="M92" s="752">
        <v>1</v>
      </c>
      <c r="N92" s="30">
        <f t="shared" si="198"/>
        <v>0</v>
      </c>
      <c r="O92" s="41" t="str">
        <f t="shared" si="177"/>
        <v/>
      </c>
      <c r="P92" s="392"/>
      <c r="Q92" s="369" t="str">
        <f t="shared" si="172"/>
        <v>B</v>
      </c>
      <c r="S92" s="191" t="str">
        <f t="shared" si="184"/>
        <v>B3-05|x</v>
      </c>
      <c r="T92" s="191"/>
      <c r="U92" s="393"/>
      <c r="W92" s="83" t="str">
        <f t="shared" si="185"/>
        <v/>
      </c>
      <c r="X92" s="83" t="str">
        <f t="shared" si="185"/>
        <v/>
      </c>
      <c r="Y92" s="83" t="str">
        <f t="shared" si="185"/>
        <v/>
      </c>
      <c r="Z92" s="83" t="str">
        <f t="shared" si="185"/>
        <v/>
      </c>
      <c r="AA92" s="83" t="str">
        <f t="shared" si="185"/>
        <v/>
      </c>
      <c r="AB92" s="83" t="str">
        <f t="shared" si="185"/>
        <v/>
      </c>
      <c r="AC92" s="83" t="str">
        <f t="shared" si="185"/>
        <v/>
      </c>
      <c r="AD92" s="83" t="str">
        <f t="shared" si="185"/>
        <v/>
      </c>
      <c r="AE92" s="83" t="str">
        <f t="shared" si="185"/>
        <v/>
      </c>
      <c r="AF92" s="83" t="str">
        <f t="shared" si="185"/>
        <v/>
      </c>
      <c r="AG92" s="342">
        <f t="shared" si="173"/>
        <v>0</v>
      </c>
      <c r="AI92" s="383"/>
      <c r="AM92" s="30">
        <f>REPORT!H109</f>
        <v>0</v>
      </c>
      <c r="AN92" s="30">
        <f t="shared" si="174"/>
        <v>0</v>
      </c>
      <c r="AQ92" s="771">
        <f t="shared" si="199"/>
        <v>0</v>
      </c>
      <c r="AR92" s="776">
        <f t="shared" si="200"/>
        <v>0</v>
      </c>
      <c r="AS92" s="776">
        <f t="shared" si="201"/>
        <v>0</v>
      </c>
      <c r="AT92" s="777">
        <f t="shared" si="202"/>
        <v>0</v>
      </c>
      <c r="AU92" s="778">
        <f t="shared" si="203"/>
        <v>0</v>
      </c>
      <c r="AV92" s="779">
        <f t="shared" si="204"/>
        <v>0</v>
      </c>
      <c r="AW92" s="43">
        <f t="shared" si="192"/>
        <v>0</v>
      </c>
      <c r="AX92" s="29">
        <f t="shared" si="193"/>
        <v>1</v>
      </c>
      <c r="AY92" s="30">
        <f t="shared" si="194"/>
        <v>0</v>
      </c>
      <c r="BA92" s="30">
        <f t="shared" si="205"/>
        <v>0</v>
      </c>
      <c r="BB92" s="41" t="str">
        <f t="shared" si="181"/>
        <v/>
      </c>
      <c r="BC92" s="392"/>
      <c r="BE92" s="30">
        <f t="shared" si="195"/>
        <v>0</v>
      </c>
      <c r="BF92" s="788" t="e">
        <f t="shared" si="175"/>
        <v>#DIV/0!</v>
      </c>
      <c r="BG92" s="383"/>
      <c r="BJ92" s="83" t="str">
        <f t="shared" si="196"/>
        <v/>
      </c>
      <c r="BK92" s="83" t="str">
        <f t="shared" si="196"/>
        <v/>
      </c>
      <c r="BL92" s="83" t="str">
        <f t="shared" si="196"/>
        <v/>
      </c>
      <c r="BM92" s="83" t="str">
        <f t="shared" si="196"/>
        <v/>
      </c>
      <c r="BN92" s="83" t="str">
        <f t="shared" si="196"/>
        <v/>
      </c>
      <c r="BO92" s="83" t="str">
        <f t="shared" si="196"/>
        <v/>
      </c>
      <c r="BP92" s="83" t="str">
        <f t="shared" si="196"/>
        <v/>
      </c>
      <c r="BQ92" s="83" t="str">
        <f t="shared" si="196"/>
        <v/>
      </c>
      <c r="BR92" s="83" t="str">
        <f t="shared" si="196"/>
        <v/>
      </c>
      <c r="BS92" s="83" t="str">
        <f t="shared" si="196"/>
        <v/>
      </c>
      <c r="BT92" s="342">
        <f t="shared" si="176"/>
        <v>0</v>
      </c>
    </row>
    <row r="93" spans="1:72" outlineLevel="2" x14ac:dyDescent="0.3">
      <c r="A93" s="385" t="str">
        <f t="shared" si="206"/>
        <v>B3-06-x</v>
      </c>
      <c r="B93" s="386">
        <f>IF(E93="","",SUBTOTAL(3,$E$88:E93))</f>
        <v>6</v>
      </c>
      <c r="C93" s="246" t="str">
        <f t="shared" si="183"/>
        <v>B3-06</v>
      </c>
      <c r="D93" s="88"/>
      <c r="E93" s="21" t="s">
        <v>60</v>
      </c>
      <c r="F93" s="749"/>
      <c r="G93" s="750"/>
      <c r="H93" s="773"/>
      <c r="I93" s="773"/>
      <c r="J93" s="763"/>
      <c r="K93" s="751"/>
      <c r="L93" s="30">
        <f t="shared" si="197"/>
        <v>0</v>
      </c>
      <c r="M93" s="752">
        <v>1</v>
      </c>
      <c r="N93" s="30">
        <f t="shared" si="198"/>
        <v>0</v>
      </c>
      <c r="O93" s="41" t="str">
        <f t="shared" si="177"/>
        <v/>
      </c>
      <c r="P93" s="392"/>
      <c r="Q93" s="369" t="str">
        <f t="shared" si="172"/>
        <v>B</v>
      </c>
      <c r="S93" s="191" t="str">
        <f t="shared" si="184"/>
        <v>B3-06|x</v>
      </c>
      <c r="T93" s="191"/>
      <c r="U93" s="393"/>
      <c r="W93" s="83" t="str">
        <f t="shared" si="185"/>
        <v/>
      </c>
      <c r="X93" s="83" t="str">
        <f t="shared" si="185"/>
        <v/>
      </c>
      <c r="Y93" s="83" t="str">
        <f t="shared" si="185"/>
        <v/>
      </c>
      <c r="Z93" s="83" t="str">
        <f t="shared" si="185"/>
        <v/>
      </c>
      <c r="AA93" s="83" t="str">
        <f t="shared" si="185"/>
        <v/>
      </c>
      <c r="AB93" s="83" t="str">
        <f t="shared" si="185"/>
        <v/>
      </c>
      <c r="AC93" s="83" t="str">
        <f t="shared" si="185"/>
        <v/>
      </c>
      <c r="AD93" s="83" t="str">
        <f t="shared" si="185"/>
        <v/>
      </c>
      <c r="AE93" s="83" t="str">
        <f t="shared" si="185"/>
        <v/>
      </c>
      <c r="AF93" s="83" t="str">
        <f t="shared" si="185"/>
        <v/>
      </c>
      <c r="AG93" s="342">
        <f t="shared" si="173"/>
        <v>0</v>
      </c>
      <c r="AI93" s="383"/>
      <c r="AM93" s="30">
        <f>REPORT!H110</f>
        <v>0</v>
      </c>
      <c r="AN93" s="30">
        <f t="shared" si="174"/>
        <v>0</v>
      </c>
      <c r="AQ93" s="771">
        <f t="shared" si="199"/>
        <v>0</v>
      </c>
      <c r="AR93" s="776">
        <f t="shared" si="200"/>
        <v>0</v>
      </c>
      <c r="AS93" s="776">
        <f t="shared" si="201"/>
        <v>0</v>
      </c>
      <c r="AT93" s="777">
        <f t="shared" si="202"/>
        <v>0</v>
      </c>
      <c r="AU93" s="778">
        <f t="shared" si="203"/>
        <v>0</v>
      </c>
      <c r="AV93" s="779">
        <f t="shared" si="204"/>
        <v>0</v>
      </c>
      <c r="AW93" s="43">
        <f t="shared" si="192"/>
        <v>0</v>
      </c>
      <c r="AX93" s="29">
        <f t="shared" si="193"/>
        <v>1</v>
      </c>
      <c r="AY93" s="30">
        <f t="shared" si="194"/>
        <v>0</v>
      </c>
      <c r="BA93" s="30">
        <f t="shared" si="205"/>
        <v>0</v>
      </c>
      <c r="BB93" s="41" t="str">
        <f t="shared" si="181"/>
        <v/>
      </c>
      <c r="BC93" s="392"/>
      <c r="BE93" s="30">
        <f t="shared" si="195"/>
        <v>0</v>
      </c>
      <c r="BF93" s="788" t="e">
        <f t="shared" si="175"/>
        <v>#DIV/0!</v>
      </c>
      <c r="BG93" s="383"/>
      <c r="BJ93" s="83" t="str">
        <f t="shared" si="196"/>
        <v/>
      </c>
      <c r="BK93" s="83" t="str">
        <f t="shared" si="196"/>
        <v/>
      </c>
      <c r="BL93" s="83" t="str">
        <f t="shared" si="196"/>
        <v/>
      </c>
      <c r="BM93" s="83" t="str">
        <f t="shared" si="196"/>
        <v/>
      </c>
      <c r="BN93" s="83" t="str">
        <f t="shared" si="196"/>
        <v/>
      </c>
      <c r="BO93" s="83" t="str">
        <f t="shared" si="196"/>
        <v/>
      </c>
      <c r="BP93" s="83" t="str">
        <f t="shared" si="196"/>
        <v/>
      </c>
      <c r="BQ93" s="83" t="str">
        <f t="shared" si="196"/>
        <v/>
      </c>
      <c r="BR93" s="83" t="str">
        <f t="shared" si="196"/>
        <v/>
      </c>
      <c r="BS93" s="83" t="str">
        <f t="shared" si="196"/>
        <v/>
      </c>
      <c r="BT93" s="342">
        <f t="shared" si="176"/>
        <v>0</v>
      </c>
    </row>
    <row r="94" spans="1:72" outlineLevel="2" x14ac:dyDescent="0.3">
      <c r="A94" s="385" t="str">
        <f t="shared" si="206"/>
        <v>B3-07-x</v>
      </c>
      <c r="B94" s="386">
        <f>IF(E94="","",SUBTOTAL(3,$E$88:E94))</f>
        <v>7</v>
      </c>
      <c r="C94" s="246" t="str">
        <f t="shared" si="183"/>
        <v>B3-07</v>
      </c>
      <c r="D94" s="88"/>
      <c r="E94" s="21" t="s">
        <v>60</v>
      </c>
      <c r="F94" s="749"/>
      <c r="G94" s="750"/>
      <c r="H94" s="773"/>
      <c r="I94" s="773"/>
      <c r="J94" s="763"/>
      <c r="K94" s="751"/>
      <c r="L94" s="30">
        <f t="shared" si="197"/>
        <v>0</v>
      </c>
      <c r="M94" s="752">
        <v>1</v>
      </c>
      <c r="N94" s="30">
        <f t="shared" si="198"/>
        <v>0</v>
      </c>
      <c r="O94" s="41" t="str">
        <f t="shared" si="177"/>
        <v/>
      </c>
      <c r="P94" s="392"/>
      <c r="Q94" s="369" t="str">
        <f t="shared" si="172"/>
        <v>B</v>
      </c>
      <c r="S94" s="191" t="str">
        <f t="shared" si="184"/>
        <v>B3-07|x</v>
      </c>
      <c r="T94" s="191"/>
      <c r="U94" s="393"/>
      <c r="W94" s="83" t="str">
        <f t="shared" si="185"/>
        <v/>
      </c>
      <c r="X94" s="83" t="str">
        <f t="shared" si="185"/>
        <v/>
      </c>
      <c r="Y94" s="83" t="str">
        <f t="shared" si="185"/>
        <v/>
      </c>
      <c r="Z94" s="83" t="str">
        <f t="shared" si="185"/>
        <v/>
      </c>
      <c r="AA94" s="83" t="str">
        <f t="shared" si="185"/>
        <v/>
      </c>
      <c r="AB94" s="83" t="str">
        <f t="shared" si="185"/>
        <v/>
      </c>
      <c r="AC94" s="83" t="str">
        <f t="shared" si="185"/>
        <v/>
      </c>
      <c r="AD94" s="83" t="str">
        <f t="shared" si="185"/>
        <v/>
      </c>
      <c r="AE94" s="83" t="str">
        <f t="shared" si="185"/>
        <v/>
      </c>
      <c r="AF94" s="83" t="str">
        <f t="shared" si="185"/>
        <v/>
      </c>
      <c r="AG94" s="342">
        <f t="shared" si="173"/>
        <v>0</v>
      </c>
      <c r="AI94" s="383"/>
      <c r="AM94" s="30">
        <f>REPORT!H111</f>
        <v>0</v>
      </c>
      <c r="AN94" s="30">
        <f t="shared" si="174"/>
        <v>0</v>
      </c>
      <c r="AQ94" s="771">
        <f t="shared" si="199"/>
        <v>0</v>
      </c>
      <c r="AR94" s="776">
        <f t="shared" si="200"/>
        <v>0</v>
      </c>
      <c r="AS94" s="776">
        <f t="shared" si="201"/>
        <v>0</v>
      </c>
      <c r="AT94" s="777">
        <f t="shared" si="202"/>
        <v>0</v>
      </c>
      <c r="AU94" s="778">
        <f t="shared" si="203"/>
        <v>0</v>
      </c>
      <c r="AV94" s="779">
        <f t="shared" si="204"/>
        <v>0</v>
      </c>
      <c r="AW94" s="43">
        <f t="shared" si="192"/>
        <v>0</v>
      </c>
      <c r="AX94" s="29">
        <f t="shared" si="193"/>
        <v>1</v>
      </c>
      <c r="AY94" s="30">
        <f t="shared" si="194"/>
        <v>0</v>
      </c>
      <c r="BA94" s="30">
        <f t="shared" si="205"/>
        <v>0</v>
      </c>
      <c r="BB94" s="41" t="str">
        <f t="shared" si="181"/>
        <v/>
      </c>
      <c r="BC94" s="392"/>
      <c r="BE94" s="30">
        <f t="shared" si="195"/>
        <v>0</v>
      </c>
      <c r="BF94" s="788" t="e">
        <f t="shared" si="175"/>
        <v>#DIV/0!</v>
      </c>
      <c r="BG94" s="383"/>
      <c r="BJ94" s="83" t="str">
        <f t="shared" si="196"/>
        <v/>
      </c>
      <c r="BK94" s="83" t="str">
        <f t="shared" si="196"/>
        <v/>
      </c>
      <c r="BL94" s="83" t="str">
        <f t="shared" si="196"/>
        <v/>
      </c>
      <c r="BM94" s="83" t="str">
        <f t="shared" si="196"/>
        <v/>
      </c>
      <c r="BN94" s="83" t="str">
        <f t="shared" si="196"/>
        <v/>
      </c>
      <c r="BO94" s="83" t="str">
        <f t="shared" si="196"/>
        <v/>
      </c>
      <c r="BP94" s="83" t="str">
        <f t="shared" si="196"/>
        <v/>
      </c>
      <c r="BQ94" s="83" t="str">
        <f t="shared" si="196"/>
        <v/>
      </c>
      <c r="BR94" s="83" t="str">
        <f t="shared" si="196"/>
        <v/>
      </c>
      <c r="BS94" s="83" t="str">
        <f t="shared" si="196"/>
        <v/>
      </c>
      <c r="BT94" s="342">
        <f t="shared" si="176"/>
        <v>0</v>
      </c>
    </row>
    <row r="95" spans="1:72" outlineLevel="2" x14ac:dyDescent="0.3">
      <c r="A95" s="385" t="str">
        <f t="shared" si="206"/>
        <v>B3-08-x</v>
      </c>
      <c r="B95" s="386">
        <f>IF(E95="","",SUBTOTAL(3,$E$88:E95))</f>
        <v>8</v>
      </c>
      <c r="C95" s="246" t="str">
        <f t="shared" si="183"/>
        <v>B3-08</v>
      </c>
      <c r="D95" s="88"/>
      <c r="E95" s="21" t="s">
        <v>60</v>
      </c>
      <c r="F95" s="749"/>
      <c r="G95" s="750"/>
      <c r="H95" s="773"/>
      <c r="I95" s="773"/>
      <c r="J95" s="763"/>
      <c r="K95" s="751"/>
      <c r="L95" s="30">
        <f t="shared" si="197"/>
        <v>0</v>
      </c>
      <c r="M95" s="752">
        <v>1</v>
      </c>
      <c r="N95" s="30">
        <f t="shared" si="198"/>
        <v>0</v>
      </c>
      <c r="O95" s="41" t="str">
        <f t="shared" si="177"/>
        <v/>
      </c>
      <c r="P95" s="392"/>
      <c r="Q95" s="369" t="str">
        <f t="shared" si="172"/>
        <v>B</v>
      </c>
      <c r="S95" s="191" t="str">
        <f t="shared" si="184"/>
        <v>B3-08|x</v>
      </c>
      <c r="T95" s="191"/>
      <c r="U95" s="393"/>
      <c r="W95" s="83" t="str">
        <f t="shared" si="185"/>
        <v/>
      </c>
      <c r="X95" s="83" t="str">
        <f t="shared" si="185"/>
        <v/>
      </c>
      <c r="Y95" s="83" t="str">
        <f t="shared" si="185"/>
        <v/>
      </c>
      <c r="Z95" s="83" t="str">
        <f t="shared" si="185"/>
        <v/>
      </c>
      <c r="AA95" s="83" t="str">
        <f t="shared" si="185"/>
        <v/>
      </c>
      <c r="AB95" s="83" t="str">
        <f t="shared" si="185"/>
        <v/>
      </c>
      <c r="AC95" s="83" t="str">
        <f t="shared" si="185"/>
        <v/>
      </c>
      <c r="AD95" s="83" t="str">
        <f t="shared" si="185"/>
        <v/>
      </c>
      <c r="AE95" s="83" t="str">
        <f t="shared" si="185"/>
        <v/>
      </c>
      <c r="AF95" s="83" t="str">
        <f t="shared" si="185"/>
        <v/>
      </c>
      <c r="AG95" s="342">
        <f t="shared" si="173"/>
        <v>0</v>
      </c>
      <c r="AI95" s="383"/>
      <c r="AM95" s="30">
        <f>REPORT!H112</f>
        <v>0</v>
      </c>
      <c r="AN95" s="30">
        <f t="shared" si="174"/>
        <v>0</v>
      </c>
      <c r="AQ95" s="771">
        <f t="shared" si="199"/>
        <v>0</v>
      </c>
      <c r="AR95" s="776">
        <f t="shared" si="200"/>
        <v>0</v>
      </c>
      <c r="AS95" s="776">
        <f t="shared" si="201"/>
        <v>0</v>
      </c>
      <c r="AT95" s="777">
        <f t="shared" si="202"/>
        <v>0</v>
      </c>
      <c r="AU95" s="778">
        <f t="shared" si="203"/>
        <v>0</v>
      </c>
      <c r="AV95" s="779">
        <f t="shared" si="204"/>
        <v>0</v>
      </c>
      <c r="AW95" s="43">
        <f t="shared" si="192"/>
        <v>0</v>
      </c>
      <c r="AX95" s="29">
        <f t="shared" si="193"/>
        <v>1</v>
      </c>
      <c r="AY95" s="30">
        <f t="shared" si="194"/>
        <v>0</v>
      </c>
      <c r="BA95" s="30">
        <f t="shared" si="205"/>
        <v>0</v>
      </c>
      <c r="BB95" s="41" t="str">
        <f t="shared" si="181"/>
        <v/>
      </c>
      <c r="BC95" s="392"/>
      <c r="BE95" s="30">
        <f t="shared" si="195"/>
        <v>0</v>
      </c>
      <c r="BF95" s="788" t="e">
        <f t="shared" si="175"/>
        <v>#DIV/0!</v>
      </c>
      <c r="BG95" s="383"/>
      <c r="BJ95" s="83" t="str">
        <f t="shared" si="196"/>
        <v/>
      </c>
      <c r="BK95" s="83" t="str">
        <f t="shared" si="196"/>
        <v/>
      </c>
      <c r="BL95" s="83" t="str">
        <f t="shared" si="196"/>
        <v/>
      </c>
      <c r="BM95" s="83" t="str">
        <f t="shared" si="196"/>
        <v/>
      </c>
      <c r="BN95" s="83" t="str">
        <f t="shared" si="196"/>
        <v/>
      </c>
      <c r="BO95" s="83" t="str">
        <f t="shared" si="196"/>
        <v/>
      </c>
      <c r="BP95" s="83" t="str">
        <f t="shared" si="196"/>
        <v/>
      </c>
      <c r="BQ95" s="83" t="str">
        <f t="shared" si="196"/>
        <v/>
      </c>
      <c r="BR95" s="83" t="str">
        <f t="shared" si="196"/>
        <v/>
      </c>
      <c r="BS95" s="83" t="str">
        <f t="shared" si="196"/>
        <v/>
      </c>
      <c r="BT95" s="342">
        <f t="shared" si="176"/>
        <v>0</v>
      </c>
    </row>
    <row r="96" spans="1:72" outlineLevel="2" x14ac:dyDescent="0.3">
      <c r="A96" s="385" t="str">
        <f t="shared" si="206"/>
        <v>B3-09-x</v>
      </c>
      <c r="B96" s="386">
        <f>IF(E96="","",SUBTOTAL(3,$E$88:E96))</f>
        <v>9</v>
      </c>
      <c r="C96" s="246" t="str">
        <f t="shared" si="183"/>
        <v>B3-09</v>
      </c>
      <c r="D96" s="88"/>
      <c r="E96" s="21" t="s">
        <v>60</v>
      </c>
      <c r="F96" s="749"/>
      <c r="G96" s="750"/>
      <c r="H96" s="773"/>
      <c r="I96" s="773"/>
      <c r="J96" s="763"/>
      <c r="K96" s="751"/>
      <c r="L96" s="30">
        <f t="shared" si="197"/>
        <v>0</v>
      </c>
      <c r="M96" s="752">
        <v>1</v>
      </c>
      <c r="N96" s="30">
        <f t="shared" si="198"/>
        <v>0</v>
      </c>
      <c r="O96" s="41" t="str">
        <f t="shared" si="177"/>
        <v/>
      </c>
      <c r="P96" s="392"/>
      <c r="Q96" s="369" t="str">
        <f t="shared" si="172"/>
        <v>B</v>
      </c>
      <c r="S96" s="191" t="str">
        <f t="shared" si="184"/>
        <v>B3-09|x</v>
      </c>
      <c r="T96" s="191"/>
      <c r="U96" s="393"/>
      <c r="W96" s="83" t="str">
        <f t="shared" si="185"/>
        <v/>
      </c>
      <c r="X96" s="83" t="str">
        <f t="shared" si="185"/>
        <v/>
      </c>
      <c r="Y96" s="83" t="str">
        <f t="shared" si="185"/>
        <v/>
      </c>
      <c r="Z96" s="83" t="str">
        <f t="shared" si="185"/>
        <v/>
      </c>
      <c r="AA96" s="83" t="str">
        <f t="shared" si="185"/>
        <v/>
      </c>
      <c r="AB96" s="83" t="str">
        <f t="shared" si="185"/>
        <v/>
      </c>
      <c r="AC96" s="83" t="str">
        <f t="shared" si="185"/>
        <v/>
      </c>
      <c r="AD96" s="83" t="str">
        <f t="shared" si="185"/>
        <v/>
      </c>
      <c r="AE96" s="83" t="str">
        <f t="shared" si="185"/>
        <v/>
      </c>
      <c r="AF96" s="83" t="str">
        <f t="shared" si="185"/>
        <v/>
      </c>
      <c r="AG96" s="342">
        <f t="shared" si="173"/>
        <v>0</v>
      </c>
      <c r="AI96" s="383"/>
      <c r="AM96" s="30">
        <f>REPORT!H113</f>
        <v>0</v>
      </c>
      <c r="AN96" s="30">
        <f t="shared" si="174"/>
        <v>0</v>
      </c>
      <c r="AQ96" s="771">
        <f t="shared" si="199"/>
        <v>0</v>
      </c>
      <c r="AR96" s="776">
        <f t="shared" si="200"/>
        <v>0</v>
      </c>
      <c r="AS96" s="776">
        <f t="shared" si="201"/>
        <v>0</v>
      </c>
      <c r="AT96" s="777">
        <f t="shared" si="202"/>
        <v>0</v>
      </c>
      <c r="AU96" s="778">
        <f t="shared" si="203"/>
        <v>0</v>
      </c>
      <c r="AV96" s="779">
        <f t="shared" si="204"/>
        <v>0</v>
      </c>
      <c r="AW96" s="43">
        <f t="shared" si="192"/>
        <v>0</v>
      </c>
      <c r="AX96" s="29">
        <f t="shared" si="193"/>
        <v>1</v>
      </c>
      <c r="AY96" s="30">
        <f t="shared" si="194"/>
        <v>0</v>
      </c>
      <c r="BA96" s="30">
        <f t="shared" si="205"/>
        <v>0</v>
      </c>
      <c r="BB96" s="41" t="str">
        <f t="shared" si="181"/>
        <v/>
      </c>
      <c r="BC96" s="392"/>
      <c r="BE96" s="30">
        <f t="shared" si="195"/>
        <v>0</v>
      </c>
      <c r="BF96" s="788" t="e">
        <f t="shared" si="175"/>
        <v>#DIV/0!</v>
      </c>
      <c r="BG96" s="383"/>
      <c r="BJ96" s="83" t="str">
        <f t="shared" si="196"/>
        <v/>
      </c>
      <c r="BK96" s="83" t="str">
        <f t="shared" si="196"/>
        <v/>
      </c>
      <c r="BL96" s="83" t="str">
        <f t="shared" si="196"/>
        <v/>
      </c>
      <c r="BM96" s="83" t="str">
        <f t="shared" si="196"/>
        <v/>
      </c>
      <c r="BN96" s="83" t="str">
        <f t="shared" si="196"/>
        <v/>
      </c>
      <c r="BO96" s="83" t="str">
        <f t="shared" si="196"/>
        <v/>
      </c>
      <c r="BP96" s="83" t="str">
        <f t="shared" si="196"/>
        <v/>
      </c>
      <c r="BQ96" s="83" t="str">
        <f t="shared" si="196"/>
        <v/>
      </c>
      <c r="BR96" s="83" t="str">
        <f t="shared" si="196"/>
        <v/>
      </c>
      <c r="BS96" s="83" t="str">
        <f t="shared" si="196"/>
        <v/>
      </c>
      <c r="BT96" s="342">
        <f t="shared" si="176"/>
        <v>0</v>
      </c>
    </row>
    <row r="97" spans="1:72" outlineLevel="2" x14ac:dyDescent="0.3">
      <c r="A97" s="385" t="str">
        <f t="shared" si="206"/>
        <v>B3-10-x</v>
      </c>
      <c r="B97" s="386">
        <f>IF(E97="","",SUBTOTAL(3,$E$88:E97))</f>
        <v>10</v>
      </c>
      <c r="C97" s="246" t="str">
        <f t="shared" si="183"/>
        <v>B3-10</v>
      </c>
      <c r="D97" s="88"/>
      <c r="E97" s="21" t="s">
        <v>60</v>
      </c>
      <c r="F97" s="749"/>
      <c r="G97" s="750"/>
      <c r="H97" s="773"/>
      <c r="I97" s="773"/>
      <c r="J97" s="763"/>
      <c r="K97" s="751"/>
      <c r="L97" s="30">
        <f t="shared" si="197"/>
        <v>0</v>
      </c>
      <c r="M97" s="752">
        <v>1</v>
      </c>
      <c r="N97" s="30">
        <f t="shared" si="198"/>
        <v>0</v>
      </c>
      <c r="O97" s="41" t="str">
        <f t="shared" si="177"/>
        <v/>
      </c>
      <c r="P97" s="392"/>
      <c r="Q97" s="369" t="str">
        <f t="shared" si="172"/>
        <v>B</v>
      </c>
      <c r="S97" s="191" t="str">
        <f t="shared" si="184"/>
        <v>B3-10|x</v>
      </c>
      <c r="T97" s="191"/>
      <c r="U97" s="395"/>
      <c r="W97" s="83" t="str">
        <f t="shared" si="185"/>
        <v/>
      </c>
      <c r="X97" s="83" t="str">
        <f t="shared" si="185"/>
        <v/>
      </c>
      <c r="Y97" s="83" t="str">
        <f t="shared" si="185"/>
        <v/>
      </c>
      <c r="Z97" s="83" t="str">
        <f t="shared" si="185"/>
        <v/>
      </c>
      <c r="AA97" s="83" t="str">
        <f t="shared" si="185"/>
        <v/>
      </c>
      <c r="AB97" s="83" t="str">
        <f t="shared" si="185"/>
        <v/>
      </c>
      <c r="AC97" s="83" t="str">
        <f t="shared" si="185"/>
        <v/>
      </c>
      <c r="AD97" s="83" t="str">
        <f t="shared" si="185"/>
        <v/>
      </c>
      <c r="AE97" s="83" t="str">
        <f t="shared" si="185"/>
        <v/>
      </c>
      <c r="AF97" s="83" t="str">
        <f t="shared" si="185"/>
        <v/>
      </c>
      <c r="AG97" s="342">
        <f t="shared" si="173"/>
        <v>0</v>
      </c>
      <c r="AI97" s="383"/>
      <c r="AM97" s="30">
        <f>REPORT!H114</f>
        <v>0</v>
      </c>
      <c r="AN97" s="30">
        <f t="shared" si="174"/>
        <v>0</v>
      </c>
      <c r="AQ97" s="771">
        <f t="shared" si="199"/>
        <v>0</v>
      </c>
      <c r="AR97" s="776">
        <f t="shared" si="200"/>
        <v>0</v>
      </c>
      <c r="AS97" s="776">
        <f t="shared" si="201"/>
        <v>0</v>
      </c>
      <c r="AT97" s="777">
        <f t="shared" si="202"/>
        <v>0</v>
      </c>
      <c r="AU97" s="778">
        <f t="shared" si="203"/>
        <v>0</v>
      </c>
      <c r="AV97" s="779">
        <f t="shared" si="204"/>
        <v>0</v>
      </c>
      <c r="AW97" s="43">
        <f t="shared" si="192"/>
        <v>0</v>
      </c>
      <c r="AX97" s="29">
        <f t="shared" si="193"/>
        <v>1</v>
      </c>
      <c r="AY97" s="30">
        <f t="shared" si="194"/>
        <v>0</v>
      </c>
      <c r="BA97" s="30">
        <f t="shared" si="205"/>
        <v>0</v>
      </c>
      <c r="BB97" s="41" t="str">
        <f t="shared" si="181"/>
        <v/>
      </c>
      <c r="BC97" s="392"/>
      <c r="BE97" s="30">
        <f t="shared" si="195"/>
        <v>0</v>
      </c>
      <c r="BF97" s="788" t="e">
        <f t="shared" si="175"/>
        <v>#DIV/0!</v>
      </c>
      <c r="BG97" s="383"/>
      <c r="BJ97" s="83" t="str">
        <f t="shared" si="196"/>
        <v/>
      </c>
      <c r="BK97" s="83" t="str">
        <f t="shared" si="196"/>
        <v/>
      </c>
      <c r="BL97" s="83" t="str">
        <f t="shared" si="196"/>
        <v/>
      </c>
      <c r="BM97" s="83" t="str">
        <f t="shared" si="196"/>
        <v/>
      </c>
      <c r="BN97" s="83" t="str">
        <f t="shared" si="196"/>
        <v/>
      </c>
      <c r="BO97" s="83" t="str">
        <f t="shared" si="196"/>
        <v/>
      </c>
      <c r="BP97" s="83" t="str">
        <f t="shared" si="196"/>
        <v/>
      </c>
      <c r="BQ97" s="83" t="str">
        <f t="shared" si="196"/>
        <v/>
      </c>
      <c r="BR97" s="83" t="str">
        <f t="shared" si="196"/>
        <v/>
      </c>
      <c r="BS97" s="83" t="str">
        <f t="shared" si="196"/>
        <v/>
      </c>
      <c r="BT97" s="342">
        <f t="shared" si="176"/>
        <v>0</v>
      </c>
    </row>
    <row r="98" spans="1:72" ht="33" customHeight="1" outlineLevel="1" x14ac:dyDescent="0.3">
      <c r="A98" s="385"/>
      <c r="B98" s="374"/>
      <c r="C98" s="375" t="s">
        <v>72</v>
      </c>
      <c r="D98" s="376"/>
      <c r="E98" s="759"/>
      <c r="F98" s="753"/>
      <c r="G98" s="753"/>
      <c r="H98" s="753"/>
      <c r="I98" s="753"/>
      <c r="J98" s="753"/>
      <c r="K98" s="753"/>
      <c r="L98" s="753"/>
      <c r="M98" s="753"/>
      <c r="N98" s="25">
        <f>SUM(N99:N108)</f>
        <v>0</v>
      </c>
      <c r="O98" s="380" t="str">
        <f t="shared" si="177"/>
        <v/>
      </c>
      <c r="P98" s="96" t="str">
        <f>IF(OR(N98="",N98=0),"",N98/$N$221)</f>
        <v/>
      </c>
      <c r="Q98" s="369" t="str">
        <f t="shared" si="172"/>
        <v>B</v>
      </c>
      <c r="U98" s="381"/>
      <c r="W98" s="382">
        <f t="shared" ref="W98:X98" si="207">SUM(W99:W108)</f>
        <v>0</v>
      </c>
      <c r="X98" s="382">
        <f t="shared" si="207"/>
        <v>0</v>
      </c>
      <c r="Y98" s="382">
        <f t="shared" ref="Y98:AF98" si="208">SUM(Y99:Y108)</f>
        <v>0</v>
      </c>
      <c r="Z98" s="382">
        <f t="shared" si="208"/>
        <v>0</v>
      </c>
      <c r="AA98" s="382">
        <f t="shared" si="208"/>
        <v>0</v>
      </c>
      <c r="AB98" s="382">
        <f t="shared" si="208"/>
        <v>0</v>
      </c>
      <c r="AC98" s="382">
        <f t="shared" si="208"/>
        <v>0</v>
      </c>
      <c r="AD98" s="382">
        <f t="shared" si="208"/>
        <v>0</v>
      </c>
      <c r="AE98" s="382">
        <f t="shared" si="208"/>
        <v>0</v>
      </c>
      <c r="AF98" s="382">
        <f t="shared" si="208"/>
        <v>0</v>
      </c>
      <c r="AG98" s="342">
        <f t="shared" si="173"/>
        <v>0</v>
      </c>
      <c r="AI98" s="383"/>
      <c r="AM98" s="25">
        <f>SUM(AM99:AM108)</f>
        <v>0</v>
      </c>
      <c r="AN98" s="25">
        <f t="shared" si="174"/>
        <v>0</v>
      </c>
      <c r="AQ98" s="734"/>
      <c r="AR98" s="378"/>
      <c r="AS98" s="378"/>
      <c r="AT98" s="378"/>
      <c r="AU98" s="378"/>
      <c r="AV98" s="378"/>
      <c r="AW98" s="378"/>
      <c r="AX98" s="379"/>
      <c r="AY98" s="25">
        <f>SUM(AY99:AY108)</f>
        <v>0</v>
      </c>
      <c r="BA98" s="25">
        <f>SUM(BA99:BA108)</f>
        <v>0</v>
      </c>
      <c r="BB98" s="380" t="str">
        <f t="shared" si="181"/>
        <v/>
      </c>
      <c r="BC98" s="96" t="str">
        <f>IF(OR(BA98="",BA98=0),"",BA98/$BA$221)</f>
        <v/>
      </c>
      <c r="BE98" s="25">
        <f>SUM(BE99:BE108)</f>
        <v>0</v>
      </c>
      <c r="BF98" s="787" t="e">
        <f t="shared" si="175"/>
        <v>#DIV/0!</v>
      </c>
      <c r="BG98" s="383"/>
      <c r="BJ98" s="382">
        <f t="shared" ref="BJ98:BS98" si="209">SUM(BJ99:BJ108)</f>
        <v>0</v>
      </c>
      <c r="BK98" s="382">
        <f t="shared" si="209"/>
        <v>0</v>
      </c>
      <c r="BL98" s="382">
        <f t="shared" si="209"/>
        <v>0</v>
      </c>
      <c r="BM98" s="382">
        <f t="shared" si="209"/>
        <v>0</v>
      </c>
      <c r="BN98" s="382">
        <f t="shared" si="209"/>
        <v>0</v>
      </c>
      <c r="BO98" s="382">
        <f t="shared" si="209"/>
        <v>0</v>
      </c>
      <c r="BP98" s="382">
        <f t="shared" si="209"/>
        <v>0</v>
      </c>
      <c r="BQ98" s="382">
        <f t="shared" si="209"/>
        <v>0</v>
      </c>
      <c r="BR98" s="382">
        <f t="shared" si="209"/>
        <v>0</v>
      </c>
      <c r="BS98" s="382">
        <f t="shared" si="209"/>
        <v>0</v>
      </c>
      <c r="BT98" s="342">
        <f t="shared" si="176"/>
        <v>0</v>
      </c>
    </row>
    <row r="99" spans="1:72" outlineLevel="2" x14ac:dyDescent="0.3">
      <c r="A99" s="385" t="str">
        <f t="shared" ref="A99:A162" si="210">CONCATENATE($C99,"-",$E99)</f>
        <v>B4-01-x</v>
      </c>
      <c r="B99" s="386">
        <f>IF(E99="","",SUBTOTAL(3,$E$99:E99))</f>
        <v>1</v>
      </c>
      <c r="C99" s="246" t="str">
        <f t="shared" ref="C99:C108" si="211">IF(E99="","",IF(B99&lt;10,CONCATENATE($C$98,"-0",B99),CONCATENATE($C$98,"-",B99)))</f>
        <v>B4-01</v>
      </c>
      <c r="D99" s="88"/>
      <c r="E99" s="21" t="s">
        <v>60</v>
      </c>
      <c r="F99" s="749"/>
      <c r="G99" s="750"/>
      <c r="H99" s="773"/>
      <c r="I99" s="773"/>
      <c r="J99" s="763"/>
      <c r="K99" s="751"/>
      <c r="L99" s="747">
        <f>IF(E99="","",(G99*I99*J99))</f>
        <v>0</v>
      </c>
      <c r="M99" s="748">
        <v>1</v>
      </c>
      <c r="N99" s="30">
        <f>IF(L99="","",IF(L99=0,0,(L99/M99)))</f>
        <v>0</v>
      </c>
      <c r="O99" s="41" t="str">
        <f t="shared" si="177"/>
        <v/>
      </c>
      <c r="P99" s="392"/>
      <c r="Q99" s="369" t="str">
        <f t="shared" si="172"/>
        <v>B</v>
      </c>
      <c r="S99" s="191" t="str">
        <f t="shared" ref="S99:S108" si="212">IF(C99="","",CONCATENATE(C99,"|",E99))</f>
        <v>B4-01|x</v>
      </c>
      <c r="T99" s="191"/>
      <c r="U99" s="389"/>
      <c r="W99" s="83" t="str">
        <f t="shared" ref="W99:AF108" si="213">IF($D99="","",IF($D99=W$16,$N99,""))</f>
        <v/>
      </c>
      <c r="X99" s="83" t="str">
        <f t="shared" si="213"/>
        <v/>
      </c>
      <c r="Y99" s="83" t="str">
        <f t="shared" si="213"/>
        <v/>
      </c>
      <c r="Z99" s="83" t="str">
        <f t="shared" si="213"/>
        <v/>
      </c>
      <c r="AA99" s="83" t="str">
        <f t="shared" si="213"/>
        <v/>
      </c>
      <c r="AB99" s="83" t="str">
        <f t="shared" si="213"/>
        <v/>
      </c>
      <c r="AC99" s="83" t="str">
        <f t="shared" si="213"/>
        <v/>
      </c>
      <c r="AD99" s="83" t="str">
        <f t="shared" si="213"/>
        <v/>
      </c>
      <c r="AE99" s="83" t="str">
        <f t="shared" si="213"/>
        <v/>
      </c>
      <c r="AF99" s="83" t="str">
        <f t="shared" si="213"/>
        <v/>
      </c>
      <c r="AG99" s="342">
        <f t="shared" si="173"/>
        <v>0</v>
      </c>
      <c r="AI99" s="383"/>
      <c r="AM99" s="30">
        <f>REPORT!H116</f>
        <v>0</v>
      </c>
      <c r="AN99" s="30">
        <f t="shared" si="174"/>
        <v>0</v>
      </c>
      <c r="AQ99" s="771">
        <f t="shared" ref="AQ99:AQ108" si="214">F99</f>
        <v>0</v>
      </c>
      <c r="AR99" s="776">
        <f t="shared" ref="AR99:AR108" si="215">G99</f>
        <v>0</v>
      </c>
      <c r="AS99" s="776">
        <f t="shared" ref="AS99:AS108" si="216">H99</f>
        <v>0</v>
      </c>
      <c r="AT99" s="777">
        <f t="shared" ref="AT99:AT108" si="217">I99</f>
        <v>0</v>
      </c>
      <c r="AU99" s="778">
        <v>0</v>
      </c>
      <c r="AV99" s="779">
        <f t="shared" ref="AV99:AV108" si="218">K99</f>
        <v>0</v>
      </c>
      <c r="AW99" s="43">
        <f t="shared" ref="AW99:AW108" si="219">IF(E99="","",ROUND(AR99*AT99*AU99,2))</f>
        <v>0</v>
      </c>
      <c r="AX99" s="29">
        <f t="shared" ref="AX99:AX108" si="220">M99</f>
        <v>1</v>
      </c>
      <c r="AY99" s="30">
        <f t="shared" ref="AY99:AY108" si="221">IF(AW99="","",IF(AW99=0,0,ROUND(AW99/AX99,0)))</f>
        <v>0</v>
      </c>
      <c r="BA99" s="30">
        <f>AM99+AY99</f>
        <v>0</v>
      </c>
      <c r="BB99" s="41" t="str">
        <f t="shared" si="181"/>
        <v/>
      </c>
      <c r="BC99" s="392"/>
      <c r="BE99" s="30">
        <f t="shared" ref="BE99:BE108" si="222">BA99-N99</f>
        <v>0</v>
      </c>
      <c r="BF99" s="788" t="e">
        <f t="shared" si="175"/>
        <v>#DIV/0!</v>
      </c>
      <c r="BG99" s="383"/>
      <c r="BJ99" s="83" t="str">
        <f t="shared" ref="BJ99:BS108" si="223">IF($D99="","",IF($D99=BJ$16,$BA99,""))</f>
        <v/>
      </c>
      <c r="BK99" s="83" t="str">
        <f t="shared" si="223"/>
        <v/>
      </c>
      <c r="BL99" s="83" t="str">
        <f t="shared" si="223"/>
        <v/>
      </c>
      <c r="BM99" s="83" t="str">
        <f t="shared" si="223"/>
        <v/>
      </c>
      <c r="BN99" s="83" t="str">
        <f t="shared" si="223"/>
        <v/>
      </c>
      <c r="BO99" s="83" t="str">
        <f t="shared" si="223"/>
        <v/>
      </c>
      <c r="BP99" s="83" t="str">
        <f t="shared" si="223"/>
        <v/>
      </c>
      <c r="BQ99" s="83" t="str">
        <f t="shared" si="223"/>
        <v/>
      </c>
      <c r="BR99" s="83" t="str">
        <f t="shared" si="223"/>
        <v/>
      </c>
      <c r="BS99" s="83" t="str">
        <f t="shared" si="223"/>
        <v/>
      </c>
      <c r="BT99" s="342">
        <f t="shared" si="176"/>
        <v>0</v>
      </c>
    </row>
    <row r="100" spans="1:72" outlineLevel="2" x14ac:dyDescent="0.3">
      <c r="A100" s="385" t="str">
        <f t="shared" si="210"/>
        <v>B4-02-x</v>
      </c>
      <c r="B100" s="386">
        <f>IF(E100="","",SUBTOTAL(3,$E$99:E100))</f>
        <v>2</v>
      </c>
      <c r="C100" s="246" t="str">
        <f t="shared" si="211"/>
        <v>B4-02</v>
      </c>
      <c r="D100" s="88"/>
      <c r="E100" s="21" t="s">
        <v>60</v>
      </c>
      <c r="F100" s="749"/>
      <c r="G100" s="750"/>
      <c r="H100" s="773"/>
      <c r="I100" s="773"/>
      <c r="J100" s="763"/>
      <c r="K100" s="751"/>
      <c r="L100" s="30">
        <f t="shared" ref="L100:L108" si="224">IF(E100="","",(G100*I100*J100))</f>
        <v>0</v>
      </c>
      <c r="M100" s="752">
        <v>1</v>
      </c>
      <c r="N100" s="30">
        <f t="shared" ref="N100:N108" si="225">IF(L100="","",IF(L100=0,0,(L100/M100)))</f>
        <v>0</v>
      </c>
      <c r="O100" s="41" t="str">
        <f t="shared" si="177"/>
        <v/>
      </c>
      <c r="P100" s="392"/>
      <c r="Q100" s="369" t="str">
        <f t="shared" si="172"/>
        <v>B</v>
      </c>
      <c r="S100" s="191" t="str">
        <f t="shared" si="212"/>
        <v>B4-02|x</v>
      </c>
      <c r="T100" s="191"/>
      <c r="U100" s="389"/>
      <c r="W100" s="83" t="str">
        <f t="shared" si="213"/>
        <v/>
      </c>
      <c r="X100" s="83" t="str">
        <f t="shared" si="213"/>
        <v/>
      </c>
      <c r="Y100" s="83" t="str">
        <f t="shared" si="213"/>
        <v/>
      </c>
      <c r="Z100" s="83" t="str">
        <f t="shared" si="213"/>
        <v/>
      </c>
      <c r="AA100" s="83" t="str">
        <f t="shared" si="213"/>
        <v/>
      </c>
      <c r="AB100" s="83" t="str">
        <f t="shared" si="213"/>
        <v/>
      </c>
      <c r="AC100" s="83" t="str">
        <f t="shared" si="213"/>
        <v/>
      </c>
      <c r="AD100" s="83" t="str">
        <f t="shared" si="213"/>
        <v/>
      </c>
      <c r="AE100" s="83" t="str">
        <f t="shared" si="213"/>
        <v/>
      </c>
      <c r="AF100" s="83" t="str">
        <f t="shared" si="213"/>
        <v/>
      </c>
      <c r="AG100" s="342">
        <f t="shared" si="173"/>
        <v>0</v>
      </c>
      <c r="AI100" s="383"/>
      <c r="AM100" s="30">
        <f>REPORT!H117</f>
        <v>0</v>
      </c>
      <c r="AN100" s="30">
        <f t="shared" si="174"/>
        <v>0</v>
      </c>
      <c r="AQ100" s="771">
        <f t="shared" si="214"/>
        <v>0</v>
      </c>
      <c r="AR100" s="776">
        <f t="shared" si="215"/>
        <v>0</v>
      </c>
      <c r="AS100" s="776">
        <f t="shared" si="216"/>
        <v>0</v>
      </c>
      <c r="AT100" s="777">
        <f t="shared" si="217"/>
        <v>0</v>
      </c>
      <c r="AU100" s="778">
        <v>0</v>
      </c>
      <c r="AV100" s="779">
        <f t="shared" si="218"/>
        <v>0</v>
      </c>
      <c r="AW100" s="43">
        <f t="shared" si="219"/>
        <v>0</v>
      </c>
      <c r="AX100" s="29">
        <f t="shared" si="220"/>
        <v>1</v>
      </c>
      <c r="AY100" s="30">
        <f t="shared" si="221"/>
        <v>0</v>
      </c>
      <c r="BA100" s="30">
        <f t="shared" ref="BA100:BA108" si="226">AM100+AY100</f>
        <v>0</v>
      </c>
      <c r="BB100" s="41" t="str">
        <f t="shared" si="181"/>
        <v/>
      </c>
      <c r="BC100" s="392"/>
      <c r="BE100" s="30">
        <f t="shared" si="222"/>
        <v>0</v>
      </c>
      <c r="BF100" s="788" t="e">
        <f t="shared" si="175"/>
        <v>#DIV/0!</v>
      </c>
      <c r="BG100" s="383"/>
      <c r="BJ100" s="83" t="str">
        <f t="shared" si="223"/>
        <v/>
      </c>
      <c r="BK100" s="83" t="str">
        <f t="shared" si="223"/>
        <v/>
      </c>
      <c r="BL100" s="83" t="str">
        <f t="shared" si="223"/>
        <v/>
      </c>
      <c r="BM100" s="83" t="str">
        <f t="shared" si="223"/>
        <v/>
      </c>
      <c r="BN100" s="83" t="str">
        <f t="shared" si="223"/>
        <v/>
      </c>
      <c r="BO100" s="83" t="str">
        <f t="shared" si="223"/>
        <v/>
      </c>
      <c r="BP100" s="83" t="str">
        <f t="shared" si="223"/>
        <v/>
      </c>
      <c r="BQ100" s="83" t="str">
        <f t="shared" si="223"/>
        <v/>
      </c>
      <c r="BR100" s="83" t="str">
        <f t="shared" si="223"/>
        <v/>
      </c>
      <c r="BS100" s="83" t="str">
        <f t="shared" si="223"/>
        <v/>
      </c>
      <c r="BT100" s="342">
        <f t="shared" si="176"/>
        <v>0</v>
      </c>
    </row>
    <row r="101" spans="1:72" outlineLevel="2" x14ac:dyDescent="0.3">
      <c r="A101" s="385" t="str">
        <f t="shared" si="210"/>
        <v>B4-03-x</v>
      </c>
      <c r="B101" s="386">
        <f>IF(E101="","",SUBTOTAL(3,$E$99:E101))</f>
        <v>3</v>
      </c>
      <c r="C101" s="246" t="str">
        <f t="shared" si="211"/>
        <v>B4-03</v>
      </c>
      <c r="D101" s="88"/>
      <c r="E101" s="21" t="s">
        <v>60</v>
      </c>
      <c r="F101" s="749"/>
      <c r="G101" s="750"/>
      <c r="H101" s="773"/>
      <c r="I101" s="773"/>
      <c r="J101" s="763"/>
      <c r="K101" s="751"/>
      <c r="L101" s="30">
        <f t="shared" si="224"/>
        <v>0</v>
      </c>
      <c r="M101" s="752">
        <v>1</v>
      </c>
      <c r="N101" s="30">
        <f t="shared" si="225"/>
        <v>0</v>
      </c>
      <c r="O101" s="41" t="str">
        <f t="shared" si="177"/>
        <v/>
      </c>
      <c r="P101" s="392"/>
      <c r="Q101" s="369" t="str">
        <f t="shared" si="172"/>
        <v>B</v>
      </c>
      <c r="S101" s="191" t="str">
        <f t="shared" si="212"/>
        <v>B4-03|x</v>
      </c>
      <c r="T101" s="191"/>
      <c r="U101" s="389"/>
      <c r="W101" s="83" t="str">
        <f t="shared" si="213"/>
        <v/>
      </c>
      <c r="X101" s="83" t="str">
        <f t="shared" si="213"/>
        <v/>
      </c>
      <c r="Y101" s="83" t="str">
        <f t="shared" si="213"/>
        <v/>
      </c>
      <c r="Z101" s="83" t="str">
        <f t="shared" si="213"/>
        <v/>
      </c>
      <c r="AA101" s="83" t="str">
        <f t="shared" si="213"/>
        <v/>
      </c>
      <c r="AB101" s="83" t="str">
        <f t="shared" si="213"/>
        <v/>
      </c>
      <c r="AC101" s="83" t="str">
        <f t="shared" si="213"/>
        <v/>
      </c>
      <c r="AD101" s="83" t="str">
        <f t="shared" si="213"/>
        <v/>
      </c>
      <c r="AE101" s="83" t="str">
        <f t="shared" si="213"/>
        <v/>
      </c>
      <c r="AF101" s="83" t="str">
        <f t="shared" si="213"/>
        <v/>
      </c>
      <c r="AG101" s="342">
        <f t="shared" si="173"/>
        <v>0</v>
      </c>
      <c r="AI101" s="383"/>
      <c r="AM101" s="30">
        <f>REPORT!H118</f>
        <v>0</v>
      </c>
      <c r="AN101" s="30">
        <f t="shared" si="174"/>
        <v>0</v>
      </c>
      <c r="AQ101" s="771">
        <f t="shared" si="214"/>
        <v>0</v>
      </c>
      <c r="AR101" s="776">
        <f t="shared" si="215"/>
        <v>0</v>
      </c>
      <c r="AS101" s="776">
        <f t="shared" si="216"/>
        <v>0</v>
      </c>
      <c r="AT101" s="777">
        <f t="shared" si="217"/>
        <v>0</v>
      </c>
      <c r="AU101" s="778">
        <f t="shared" ref="AU101:AU108" si="227">J101</f>
        <v>0</v>
      </c>
      <c r="AV101" s="779">
        <f t="shared" si="218"/>
        <v>0</v>
      </c>
      <c r="AW101" s="43">
        <f t="shared" si="219"/>
        <v>0</v>
      </c>
      <c r="AX101" s="29">
        <f t="shared" si="220"/>
        <v>1</v>
      </c>
      <c r="AY101" s="30">
        <f t="shared" si="221"/>
        <v>0</v>
      </c>
      <c r="BA101" s="30">
        <f t="shared" si="226"/>
        <v>0</v>
      </c>
      <c r="BB101" s="41" t="str">
        <f t="shared" si="181"/>
        <v/>
      </c>
      <c r="BC101" s="392"/>
      <c r="BE101" s="30">
        <f t="shared" si="222"/>
        <v>0</v>
      </c>
      <c r="BF101" s="788" t="e">
        <f t="shared" si="175"/>
        <v>#DIV/0!</v>
      </c>
      <c r="BG101" s="383"/>
      <c r="BJ101" s="83" t="str">
        <f t="shared" si="223"/>
        <v/>
      </c>
      <c r="BK101" s="83" t="str">
        <f t="shared" si="223"/>
        <v/>
      </c>
      <c r="BL101" s="83" t="str">
        <f t="shared" si="223"/>
        <v/>
      </c>
      <c r="BM101" s="83" t="str">
        <f t="shared" si="223"/>
        <v/>
      </c>
      <c r="BN101" s="83" t="str">
        <f t="shared" si="223"/>
        <v/>
      </c>
      <c r="BO101" s="83" t="str">
        <f t="shared" si="223"/>
        <v/>
      </c>
      <c r="BP101" s="83" t="str">
        <f t="shared" si="223"/>
        <v/>
      </c>
      <c r="BQ101" s="83" t="str">
        <f t="shared" si="223"/>
        <v/>
      </c>
      <c r="BR101" s="83" t="str">
        <f t="shared" si="223"/>
        <v/>
      </c>
      <c r="BS101" s="83" t="str">
        <f t="shared" si="223"/>
        <v/>
      </c>
      <c r="BT101" s="342">
        <f t="shared" si="176"/>
        <v>0</v>
      </c>
    </row>
    <row r="102" spans="1:72" outlineLevel="2" x14ac:dyDescent="0.3">
      <c r="A102" s="385" t="str">
        <f t="shared" si="210"/>
        <v>B4-04-x</v>
      </c>
      <c r="B102" s="386">
        <f>IF(E102="","",SUBTOTAL(3,$E$99:E102))</f>
        <v>4</v>
      </c>
      <c r="C102" s="246" t="str">
        <f t="shared" si="211"/>
        <v>B4-04</v>
      </c>
      <c r="D102" s="88"/>
      <c r="E102" s="21" t="s">
        <v>60</v>
      </c>
      <c r="F102" s="749"/>
      <c r="G102" s="750"/>
      <c r="H102" s="773"/>
      <c r="I102" s="773"/>
      <c r="J102" s="763"/>
      <c r="K102" s="751"/>
      <c r="L102" s="30">
        <f t="shared" si="224"/>
        <v>0</v>
      </c>
      <c r="M102" s="752">
        <v>1</v>
      </c>
      <c r="N102" s="30">
        <f t="shared" si="225"/>
        <v>0</v>
      </c>
      <c r="O102" s="41" t="str">
        <f t="shared" si="177"/>
        <v/>
      </c>
      <c r="P102" s="392"/>
      <c r="Q102" s="369" t="str">
        <f t="shared" si="172"/>
        <v>B</v>
      </c>
      <c r="S102" s="191" t="str">
        <f t="shared" si="212"/>
        <v>B4-04|x</v>
      </c>
      <c r="T102" s="191"/>
      <c r="U102" s="389"/>
      <c r="W102" s="83" t="str">
        <f t="shared" si="213"/>
        <v/>
      </c>
      <c r="X102" s="83" t="str">
        <f t="shared" si="213"/>
        <v/>
      </c>
      <c r="Y102" s="83" t="str">
        <f t="shared" si="213"/>
        <v/>
      </c>
      <c r="Z102" s="83" t="str">
        <f t="shared" si="213"/>
        <v/>
      </c>
      <c r="AA102" s="83" t="str">
        <f t="shared" si="213"/>
        <v/>
      </c>
      <c r="AB102" s="83" t="str">
        <f t="shared" si="213"/>
        <v/>
      </c>
      <c r="AC102" s="83" t="str">
        <f t="shared" si="213"/>
        <v/>
      </c>
      <c r="AD102" s="83" t="str">
        <f t="shared" si="213"/>
        <v/>
      </c>
      <c r="AE102" s="83" t="str">
        <f t="shared" si="213"/>
        <v/>
      </c>
      <c r="AF102" s="83" t="str">
        <f t="shared" si="213"/>
        <v/>
      </c>
      <c r="AG102" s="342">
        <f t="shared" si="173"/>
        <v>0</v>
      </c>
      <c r="AI102" s="383"/>
      <c r="AM102" s="30">
        <f>REPORT!H119</f>
        <v>0</v>
      </c>
      <c r="AN102" s="30">
        <f t="shared" si="174"/>
        <v>0</v>
      </c>
      <c r="AQ102" s="771">
        <f t="shared" si="214"/>
        <v>0</v>
      </c>
      <c r="AR102" s="776">
        <f t="shared" si="215"/>
        <v>0</v>
      </c>
      <c r="AS102" s="776">
        <f t="shared" si="216"/>
        <v>0</v>
      </c>
      <c r="AT102" s="777">
        <f t="shared" si="217"/>
        <v>0</v>
      </c>
      <c r="AU102" s="778">
        <f t="shared" si="227"/>
        <v>0</v>
      </c>
      <c r="AV102" s="779">
        <f t="shared" si="218"/>
        <v>0</v>
      </c>
      <c r="AW102" s="43">
        <f t="shared" si="219"/>
        <v>0</v>
      </c>
      <c r="AX102" s="29">
        <f t="shared" si="220"/>
        <v>1</v>
      </c>
      <c r="AY102" s="30">
        <f t="shared" si="221"/>
        <v>0</v>
      </c>
      <c r="BA102" s="30">
        <f t="shared" si="226"/>
        <v>0</v>
      </c>
      <c r="BB102" s="41" t="str">
        <f t="shared" si="181"/>
        <v/>
      </c>
      <c r="BC102" s="392"/>
      <c r="BE102" s="30">
        <f t="shared" si="222"/>
        <v>0</v>
      </c>
      <c r="BF102" s="788" t="e">
        <f t="shared" si="175"/>
        <v>#DIV/0!</v>
      </c>
      <c r="BG102" s="383"/>
      <c r="BJ102" s="83" t="str">
        <f t="shared" si="223"/>
        <v/>
      </c>
      <c r="BK102" s="83" t="str">
        <f t="shared" si="223"/>
        <v/>
      </c>
      <c r="BL102" s="83" t="str">
        <f t="shared" si="223"/>
        <v/>
      </c>
      <c r="BM102" s="83" t="str">
        <f t="shared" si="223"/>
        <v/>
      </c>
      <c r="BN102" s="83" t="str">
        <f t="shared" si="223"/>
        <v/>
      </c>
      <c r="BO102" s="83" t="str">
        <f t="shared" si="223"/>
        <v/>
      </c>
      <c r="BP102" s="83" t="str">
        <f t="shared" si="223"/>
        <v/>
      </c>
      <c r="BQ102" s="83" t="str">
        <f t="shared" si="223"/>
        <v/>
      </c>
      <c r="BR102" s="83" t="str">
        <f t="shared" si="223"/>
        <v/>
      </c>
      <c r="BS102" s="83" t="str">
        <f t="shared" si="223"/>
        <v/>
      </c>
      <c r="BT102" s="342">
        <f t="shared" si="176"/>
        <v>0</v>
      </c>
    </row>
    <row r="103" spans="1:72" outlineLevel="2" x14ac:dyDescent="0.3">
      <c r="A103" s="385" t="str">
        <f t="shared" si="210"/>
        <v>B4-05-x</v>
      </c>
      <c r="B103" s="386">
        <f>IF(E103="","",SUBTOTAL(3,$E$99:E103))</f>
        <v>5</v>
      </c>
      <c r="C103" s="246" t="str">
        <f t="shared" si="211"/>
        <v>B4-05</v>
      </c>
      <c r="D103" s="88"/>
      <c r="E103" s="21" t="s">
        <v>60</v>
      </c>
      <c r="F103" s="749"/>
      <c r="G103" s="750"/>
      <c r="H103" s="773"/>
      <c r="I103" s="773"/>
      <c r="J103" s="763"/>
      <c r="K103" s="751"/>
      <c r="L103" s="30">
        <f t="shared" si="224"/>
        <v>0</v>
      </c>
      <c r="M103" s="752">
        <v>1</v>
      </c>
      <c r="N103" s="30">
        <f t="shared" si="225"/>
        <v>0</v>
      </c>
      <c r="O103" s="41" t="str">
        <f t="shared" si="177"/>
        <v/>
      </c>
      <c r="P103" s="392"/>
      <c r="Q103" s="369" t="str">
        <f t="shared" si="172"/>
        <v>B</v>
      </c>
      <c r="S103" s="191" t="str">
        <f t="shared" si="212"/>
        <v>B4-05|x</v>
      </c>
      <c r="T103" s="191"/>
      <c r="U103" s="393"/>
      <c r="W103" s="83" t="str">
        <f t="shared" si="213"/>
        <v/>
      </c>
      <c r="X103" s="83" t="str">
        <f t="shared" si="213"/>
        <v/>
      </c>
      <c r="Y103" s="83" t="str">
        <f t="shared" si="213"/>
        <v/>
      </c>
      <c r="Z103" s="83" t="str">
        <f t="shared" si="213"/>
        <v/>
      </c>
      <c r="AA103" s="83" t="str">
        <f t="shared" si="213"/>
        <v/>
      </c>
      <c r="AB103" s="83" t="str">
        <f t="shared" si="213"/>
        <v/>
      </c>
      <c r="AC103" s="83" t="str">
        <f t="shared" si="213"/>
        <v/>
      </c>
      <c r="AD103" s="83" t="str">
        <f t="shared" si="213"/>
        <v/>
      </c>
      <c r="AE103" s="83" t="str">
        <f t="shared" si="213"/>
        <v/>
      </c>
      <c r="AF103" s="83" t="str">
        <f t="shared" si="213"/>
        <v/>
      </c>
      <c r="AG103" s="342">
        <f t="shared" si="173"/>
        <v>0</v>
      </c>
      <c r="AI103" s="383"/>
      <c r="AM103" s="30">
        <f>REPORT!H120</f>
        <v>0</v>
      </c>
      <c r="AN103" s="30">
        <f t="shared" si="174"/>
        <v>0</v>
      </c>
      <c r="AQ103" s="771">
        <f t="shared" si="214"/>
        <v>0</v>
      </c>
      <c r="AR103" s="776">
        <f t="shared" si="215"/>
        <v>0</v>
      </c>
      <c r="AS103" s="776">
        <f t="shared" si="216"/>
        <v>0</v>
      </c>
      <c r="AT103" s="777">
        <f t="shared" si="217"/>
        <v>0</v>
      </c>
      <c r="AU103" s="778">
        <f t="shared" si="227"/>
        <v>0</v>
      </c>
      <c r="AV103" s="779">
        <f t="shared" si="218"/>
        <v>0</v>
      </c>
      <c r="AW103" s="43">
        <f t="shared" si="219"/>
        <v>0</v>
      </c>
      <c r="AX103" s="29">
        <f t="shared" si="220"/>
        <v>1</v>
      </c>
      <c r="AY103" s="30">
        <f t="shared" si="221"/>
        <v>0</v>
      </c>
      <c r="BA103" s="30">
        <f t="shared" si="226"/>
        <v>0</v>
      </c>
      <c r="BB103" s="41" t="str">
        <f t="shared" si="181"/>
        <v/>
      </c>
      <c r="BC103" s="392"/>
      <c r="BE103" s="30">
        <f t="shared" si="222"/>
        <v>0</v>
      </c>
      <c r="BF103" s="788" t="e">
        <f t="shared" si="175"/>
        <v>#DIV/0!</v>
      </c>
      <c r="BG103" s="383"/>
      <c r="BJ103" s="83" t="str">
        <f t="shared" si="223"/>
        <v/>
      </c>
      <c r="BK103" s="83" t="str">
        <f t="shared" si="223"/>
        <v/>
      </c>
      <c r="BL103" s="83" t="str">
        <f t="shared" si="223"/>
        <v/>
      </c>
      <c r="BM103" s="83" t="str">
        <f t="shared" si="223"/>
        <v/>
      </c>
      <c r="BN103" s="83" t="str">
        <f t="shared" si="223"/>
        <v/>
      </c>
      <c r="BO103" s="83" t="str">
        <f t="shared" si="223"/>
        <v/>
      </c>
      <c r="BP103" s="83" t="str">
        <f t="shared" si="223"/>
        <v/>
      </c>
      <c r="BQ103" s="83" t="str">
        <f t="shared" si="223"/>
        <v/>
      </c>
      <c r="BR103" s="83" t="str">
        <f t="shared" si="223"/>
        <v/>
      </c>
      <c r="BS103" s="83" t="str">
        <f t="shared" si="223"/>
        <v/>
      </c>
      <c r="BT103" s="342">
        <f t="shared" si="176"/>
        <v>0</v>
      </c>
    </row>
    <row r="104" spans="1:72" outlineLevel="2" x14ac:dyDescent="0.3">
      <c r="A104" s="385" t="str">
        <f t="shared" si="210"/>
        <v>B4-06-x</v>
      </c>
      <c r="B104" s="386">
        <f>IF(E104="","",SUBTOTAL(3,$E$99:E104))</f>
        <v>6</v>
      </c>
      <c r="C104" s="246" t="str">
        <f t="shared" si="211"/>
        <v>B4-06</v>
      </c>
      <c r="D104" s="88"/>
      <c r="E104" s="21" t="s">
        <v>60</v>
      </c>
      <c r="F104" s="749"/>
      <c r="G104" s="750"/>
      <c r="H104" s="773"/>
      <c r="I104" s="773"/>
      <c r="J104" s="763"/>
      <c r="K104" s="751"/>
      <c r="L104" s="30">
        <f t="shared" si="224"/>
        <v>0</v>
      </c>
      <c r="M104" s="752">
        <v>1</v>
      </c>
      <c r="N104" s="30">
        <f t="shared" si="225"/>
        <v>0</v>
      </c>
      <c r="O104" s="41" t="str">
        <f t="shared" si="177"/>
        <v/>
      </c>
      <c r="P104" s="392"/>
      <c r="Q104" s="369" t="str">
        <f t="shared" si="172"/>
        <v>B</v>
      </c>
      <c r="S104" s="191" t="str">
        <f t="shared" si="212"/>
        <v>B4-06|x</v>
      </c>
      <c r="T104" s="191"/>
      <c r="U104" s="393"/>
      <c r="W104" s="83" t="str">
        <f t="shared" si="213"/>
        <v/>
      </c>
      <c r="X104" s="83" t="str">
        <f t="shared" si="213"/>
        <v/>
      </c>
      <c r="Y104" s="83" t="str">
        <f t="shared" si="213"/>
        <v/>
      </c>
      <c r="Z104" s="83" t="str">
        <f t="shared" si="213"/>
        <v/>
      </c>
      <c r="AA104" s="83" t="str">
        <f t="shared" si="213"/>
        <v/>
      </c>
      <c r="AB104" s="83" t="str">
        <f t="shared" si="213"/>
        <v/>
      </c>
      <c r="AC104" s="83" t="str">
        <f t="shared" si="213"/>
        <v/>
      </c>
      <c r="AD104" s="83" t="str">
        <f t="shared" si="213"/>
        <v/>
      </c>
      <c r="AE104" s="83" t="str">
        <f t="shared" si="213"/>
        <v/>
      </c>
      <c r="AF104" s="83" t="str">
        <f t="shared" si="213"/>
        <v/>
      </c>
      <c r="AG104" s="342">
        <f t="shared" si="173"/>
        <v>0</v>
      </c>
      <c r="AI104" s="383"/>
      <c r="AM104" s="30">
        <f>REPORT!H121</f>
        <v>0</v>
      </c>
      <c r="AN104" s="30">
        <f t="shared" si="174"/>
        <v>0</v>
      </c>
      <c r="AQ104" s="771">
        <f t="shared" si="214"/>
        <v>0</v>
      </c>
      <c r="AR104" s="776">
        <f t="shared" si="215"/>
        <v>0</v>
      </c>
      <c r="AS104" s="776">
        <f t="shared" si="216"/>
        <v>0</v>
      </c>
      <c r="AT104" s="777">
        <f t="shared" si="217"/>
        <v>0</v>
      </c>
      <c r="AU104" s="778">
        <f t="shared" si="227"/>
        <v>0</v>
      </c>
      <c r="AV104" s="779">
        <f t="shared" si="218"/>
        <v>0</v>
      </c>
      <c r="AW104" s="43">
        <f t="shared" si="219"/>
        <v>0</v>
      </c>
      <c r="AX104" s="29">
        <f t="shared" si="220"/>
        <v>1</v>
      </c>
      <c r="AY104" s="30">
        <f t="shared" si="221"/>
        <v>0</v>
      </c>
      <c r="BA104" s="30">
        <f t="shared" si="226"/>
        <v>0</v>
      </c>
      <c r="BB104" s="41" t="str">
        <f t="shared" si="181"/>
        <v/>
      </c>
      <c r="BC104" s="392"/>
      <c r="BE104" s="30">
        <f t="shared" si="222"/>
        <v>0</v>
      </c>
      <c r="BF104" s="788" t="e">
        <f t="shared" si="175"/>
        <v>#DIV/0!</v>
      </c>
      <c r="BG104" s="383"/>
      <c r="BJ104" s="83" t="str">
        <f t="shared" si="223"/>
        <v/>
      </c>
      <c r="BK104" s="83" t="str">
        <f t="shared" si="223"/>
        <v/>
      </c>
      <c r="BL104" s="83" t="str">
        <f t="shared" si="223"/>
        <v/>
      </c>
      <c r="BM104" s="83" t="str">
        <f t="shared" si="223"/>
        <v/>
      </c>
      <c r="BN104" s="83" t="str">
        <f t="shared" si="223"/>
        <v/>
      </c>
      <c r="BO104" s="83" t="str">
        <f t="shared" si="223"/>
        <v/>
      </c>
      <c r="BP104" s="83" t="str">
        <f t="shared" si="223"/>
        <v/>
      </c>
      <c r="BQ104" s="83" t="str">
        <f t="shared" si="223"/>
        <v/>
      </c>
      <c r="BR104" s="83" t="str">
        <f t="shared" si="223"/>
        <v/>
      </c>
      <c r="BS104" s="83" t="str">
        <f t="shared" si="223"/>
        <v/>
      </c>
      <c r="BT104" s="342">
        <f t="shared" si="176"/>
        <v>0</v>
      </c>
    </row>
    <row r="105" spans="1:72" outlineLevel="2" x14ac:dyDescent="0.3">
      <c r="A105" s="385" t="str">
        <f t="shared" si="210"/>
        <v>B4-07-x</v>
      </c>
      <c r="B105" s="386">
        <f>IF(E105="","",SUBTOTAL(3,$E$99:E105))</f>
        <v>7</v>
      </c>
      <c r="C105" s="246" t="str">
        <f t="shared" si="211"/>
        <v>B4-07</v>
      </c>
      <c r="D105" s="88"/>
      <c r="E105" s="21" t="s">
        <v>60</v>
      </c>
      <c r="F105" s="749"/>
      <c r="G105" s="750"/>
      <c r="H105" s="773"/>
      <c r="I105" s="773"/>
      <c r="J105" s="763"/>
      <c r="K105" s="751"/>
      <c r="L105" s="30">
        <f t="shared" si="224"/>
        <v>0</v>
      </c>
      <c r="M105" s="752">
        <v>1</v>
      </c>
      <c r="N105" s="30">
        <f t="shared" si="225"/>
        <v>0</v>
      </c>
      <c r="O105" s="41" t="str">
        <f t="shared" si="177"/>
        <v/>
      </c>
      <c r="P105" s="392"/>
      <c r="Q105" s="369" t="str">
        <f t="shared" si="172"/>
        <v>B</v>
      </c>
      <c r="S105" s="191" t="str">
        <f t="shared" si="212"/>
        <v>B4-07|x</v>
      </c>
      <c r="T105" s="191"/>
      <c r="U105" s="393"/>
      <c r="W105" s="83" t="str">
        <f t="shared" si="213"/>
        <v/>
      </c>
      <c r="X105" s="83" t="str">
        <f t="shared" si="213"/>
        <v/>
      </c>
      <c r="Y105" s="83" t="str">
        <f t="shared" si="213"/>
        <v/>
      </c>
      <c r="Z105" s="83" t="str">
        <f t="shared" si="213"/>
        <v/>
      </c>
      <c r="AA105" s="83" t="str">
        <f t="shared" si="213"/>
        <v/>
      </c>
      <c r="AB105" s="83" t="str">
        <f t="shared" si="213"/>
        <v/>
      </c>
      <c r="AC105" s="83" t="str">
        <f t="shared" si="213"/>
        <v/>
      </c>
      <c r="AD105" s="83" t="str">
        <f t="shared" si="213"/>
        <v/>
      </c>
      <c r="AE105" s="83" t="str">
        <f t="shared" si="213"/>
        <v/>
      </c>
      <c r="AF105" s="83" t="str">
        <f t="shared" si="213"/>
        <v/>
      </c>
      <c r="AG105" s="342">
        <f t="shared" si="173"/>
        <v>0</v>
      </c>
      <c r="AI105" s="383"/>
      <c r="AM105" s="30">
        <f>REPORT!H122</f>
        <v>0</v>
      </c>
      <c r="AN105" s="30">
        <f t="shared" si="174"/>
        <v>0</v>
      </c>
      <c r="AQ105" s="771">
        <f t="shared" si="214"/>
        <v>0</v>
      </c>
      <c r="AR105" s="776">
        <f t="shared" si="215"/>
        <v>0</v>
      </c>
      <c r="AS105" s="776">
        <f t="shared" si="216"/>
        <v>0</v>
      </c>
      <c r="AT105" s="777">
        <f t="shared" si="217"/>
        <v>0</v>
      </c>
      <c r="AU105" s="778">
        <f t="shared" si="227"/>
        <v>0</v>
      </c>
      <c r="AV105" s="779">
        <f t="shared" si="218"/>
        <v>0</v>
      </c>
      <c r="AW105" s="43">
        <f t="shared" si="219"/>
        <v>0</v>
      </c>
      <c r="AX105" s="29">
        <f t="shared" si="220"/>
        <v>1</v>
      </c>
      <c r="AY105" s="30">
        <f t="shared" si="221"/>
        <v>0</v>
      </c>
      <c r="BA105" s="30">
        <f t="shared" si="226"/>
        <v>0</v>
      </c>
      <c r="BB105" s="41" t="str">
        <f t="shared" si="181"/>
        <v/>
      </c>
      <c r="BC105" s="392"/>
      <c r="BE105" s="30">
        <f t="shared" si="222"/>
        <v>0</v>
      </c>
      <c r="BF105" s="788" t="e">
        <f t="shared" si="175"/>
        <v>#DIV/0!</v>
      </c>
      <c r="BG105" s="383"/>
      <c r="BJ105" s="83" t="str">
        <f t="shared" si="223"/>
        <v/>
      </c>
      <c r="BK105" s="83" t="str">
        <f t="shared" si="223"/>
        <v/>
      </c>
      <c r="BL105" s="83" t="str">
        <f t="shared" si="223"/>
        <v/>
      </c>
      <c r="BM105" s="83" t="str">
        <f t="shared" si="223"/>
        <v/>
      </c>
      <c r="BN105" s="83" t="str">
        <f t="shared" si="223"/>
        <v/>
      </c>
      <c r="BO105" s="83" t="str">
        <f t="shared" si="223"/>
        <v/>
      </c>
      <c r="BP105" s="83" t="str">
        <f t="shared" si="223"/>
        <v/>
      </c>
      <c r="BQ105" s="83" t="str">
        <f t="shared" si="223"/>
        <v/>
      </c>
      <c r="BR105" s="83" t="str">
        <f t="shared" si="223"/>
        <v/>
      </c>
      <c r="BS105" s="83" t="str">
        <f t="shared" si="223"/>
        <v/>
      </c>
      <c r="BT105" s="342">
        <f t="shared" si="176"/>
        <v>0</v>
      </c>
    </row>
    <row r="106" spans="1:72" outlineLevel="2" x14ac:dyDescent="0.3">
      <c r="A106" s="385" t="str">
        <f t="shared" si="210"/>
        <v>B4-08-x</v>
      </c>
      <c r="B106" s="386">
        <f>IF(E106="","",SUBTOTAL(3,$E$99:E106))</f>
        <v>8</v>
      </c>
      <c r="C106" s="246" t="str">
        <f t="shared" si="211"/>
        <v>B4-08</v>
      </c>
      <c r="D106" s="88"/>
      <c r="E106" s="21" t="s">
        <v>60</v>
      </c>
      <c r="F106" s="749"/>
      <c r="G106" s="750"/>
      <c r="H106" s="773"/>
      <c r="I106" s="773"/>
      <c r="J106" s="763"/>
      <c r="K106" s="751"/>
      <c r="L106" s="30">
        <f t="shared" si="224"/>
        <v>0</v>
      </c>
      <c r="M106" s="752">
        <v>1</v>
      </c>
      <c r="N106" s="30">
        <f t="shared" si="225"/>
        <v>0</v>
      </c>
      <c r="O106" s="41" t="str">
        <f t="shared" si="177"/>
        <v/>
      </c>
      <c r="P106" s="392"/>
      <c r="Q106" s="369" t="str">
        <f t="shared" si="172"/>
        <v>B</v>
      </c>
      <c r="S106" s="191" t="str">
        <f t="shared" si="212"/>
        <v>B4-08|x</v>
      </c>
      <c r="T106" s="191"/>
      <c r="U106" s="393"/>
      <c r="W106" s="83" t="str">
        <f t="shared" si="213"/>
        <v/>
      </c>
      <c r="X106" s="83" t="str">
        <f t="shared" si="213"/>
        <v/>
      </c>
      <c r="Y106" s="83" t="str">
        <f t="shared" si="213"/>
        <v/>
      </c>
      <c r="Z106" s="83" t="str">
        <f t="shared" si="213"/>
        <v/>
      </c>
      <c r="AA106" s="83" t="str">
        <f t="shared" si="213"/>
        <v/>
      </c>
      <c r="AB106" s="83" t="str">
        <f t="shared" si="213"/>
        <v/>
      </c>
      <c r="AC106" s="83" t="str">
        <f t="shared" si="213"/>
        <v/>
      </c>
      <c r="AD106" s="83" t="str">
        <f t="shared" si="213"/>
        <v/>
      </c>
      <c r="AE106" s="83" t="str">
        <f t="shared" si="213"/>
        <v/>
      </c>
      <c r="AF106" s="83" t="str">
        <f t="shared" si="213"/>
        <v/>
      </c>
      <c r="AG106" s="342">
        <f t="shared" si="173"/>
        <v>0</v>
      </c>
      <c r="AI106" s="383"/>
      <c r="AM106" s="30">
        <f>REPORT!H123</f>
        <v>0</v>
      </c>
      <c r="AN106" s="30">
        <f t="shared" si="174"/>
        <v>0</v>
      </c>
      <c r="AQ106" s="771">
        <f t="shared" si="214"/>
        <v>0</v>
      </c>
      <c r="AR106" s="776">
        <f t="shared" si="215"/>
        <v>0</v>
      </c>
      <c r="AS106" s="776">
        <f t="shared" si="216"/>
        <v>0</v>
      </c>
      <c r="AT106" s="777">
        <f t="shared" si="217"/>
        <v>0</v>
      </c>
      <c r="AU106" s="778">
        <f t="shared" si="227"/>
        <v>0</v>
      </c>
      <c r="AV106" s="779">
        <f t="shared" si="218"/>
        <v>0</v>
      </c>
      <c r="AW106" s="43">
        <f t="shared" si="219"/>
        <v>0</v>
      </c>
      <c r="AX106" s="29">
        <f t="shared" si="220"/>
        <v>1</v>
      </c>
      <c r="AY106" s="30">
        <f t="shared" si="221"/>
        <v>0</v>
      </c>
      <c r="BA106" s="30">
        <f t="shared" si="226"/>
        <v>0</v>
      </c>
      <c r="BB106" s="41" t="str">
        <f t="shared" si="181"/>
        <v/>
      </c>
      <c r="BC106" s="392"/>
      <c r="BE106" s="30">
        <f t="shared" si="222"/>
        <v>0</v>
      </c>
      <c r="BF106" s="788" t="e">
        <f t="shared" si="175"/>
        <v>#DIV/0!</v>
      </c>
      <c r="BG106" s="383"/>
      <c r="BJ106" s="83" t="str">
        <f t="shared" si="223"/>
        <v/>
      </c>
      <c r="BK106" s="83" t="str">
        <f t="shared" si="223"/>
        <v/>
      </c>
      <c r="BL106" s="83" t="str">
        <f t="shared" si="223"/>
        <v/>
      </c>
      <c r="BM106" s="83" t="str">
        <f t="shared" si="223"/>
        <v/>
      </c>
      <c r="BN106" s="83" t="str">
        <f t="shared" si="223"/>
        <v/>
      </c>
      <c r="BO106" s="83" t="str">
        <f t="shared" si="223"/>
        <v/>
      </c>
      <c r="BP106" s="83" t="str">
        <f t="shared" si="223"/>
        <v/>
      </c>
      <c r="BQ106" s="83" t="str">
        <f t="shared" si="223"/>
        <v/>
      </c>
      <c r="BR106" s="83" t="str">
        <f t="shared" si="223"/>
        <v/>
      </c>
      <c r="BS106" s="83" t="str">
        <f t="shared" si="223"/>
        <v/>
      </c>
      <c r="BT106" s="342">
        <f t="shared" si="176"/>
        <v>0</v>
      </c>
    </row>
    <row r="107" spans="1:72" outlineLevel="2" x14ac:dyDescent="0.3">
      <c r="A107" s="385" t="str">
        <f t="shared" si="210"/>
        <v>B4-09-x</v>
      </c>
      <c r="B107" s="386">
        <f>IF(E107="","",SUBTOTAL(3,$E$99:E107))</f>
        <v>9</v>
      </c>
      <c r="C107" s="246" t="str">
        <f t="shared" si="211"/>
        <v>B4-09</v>
      </c>
      <c r="D107" s="88"/>
      <c r="E107" s="21" t="s">
        <v>60</v>
      </c>
      <c r="F107" s="749"/>
      <c r="G107" s="750"/>
      <c r="H107" s="773"/>
      <c r="I107" s="773"/>
      <c r="J107" s="763"/>
      <c r="K107" s="751"/>
      <c r="L107" s="30">
        <f t="shared" si="224"/>
        <v>0</v>
      </c>
      <c r="M107" s="752">
        <v>1</v>
      </c>
      <c r="N107" s="30">
        <f t="shared" si="225"/>
        <v>0</v>
      </c>
      <c r="O107" s="41" t="str">
        <f t="shared" si="177"/>
        <v/>
      </c>
      <c r="P107" s="392"/>
      <c r="Q107" s="369" t="str">
        <f t="shared" si="172"/>
        <v>B</v>
      </c>
      <c r="S107" s="191" t="str">
        <f t="shared" si="212"/>
        <v>B4-09|x</v>
      </c>
      <c r="T107" s="191"/>
      <c r="U107" s="393"/>
      <c r="W107" s="83" t="str">
        <f t="shared" si="213"/>
        <v/>
      </c>
      <c r="X107" s="83" t="str">
        <f t="shared" si="213"/>
        <v/>
      </c>
      <c r="Y107" s="83" t="str">
        <f t="shared" si="213"/>
        <v/>
      </c>
      <c r="Z107" s="83" t="str">
        <f t="shared" si="213"/>
        <v/>
      </c>
      <c r="AA107" s="83" t="str">
        <f t="shared" si="213"/>
        <v/>
      </c>
      <c r="AB107" s="83" t="str">
        <f t="shared" si="213"/>
        <v/>
      </c>
      <c r="AC107" s="83" t="str">
        <f t="shared" si="213"/>
        <v/>
      </c>
      <c r="AD107" s="83" t="str">
        <f t="shared" si="213"/>
        <v/>
      </c>
      <c r="AE107" s="83" t="str">
        <f t="shared" si="213"/>
        <v/>
      </c>
      <c r="AF107" s="83" t="str">
        <f t="shared" si="213"/>
        <v/>
      </c>
      <c r="AG107" s="342">
        <f t="shared" si="173"/>
        <v>0</v>
      </c>
      <c r="AI107" s="383"/>
      <c r="AM107" s="30">
        <f>REPORT!H124</f>
        <v>0</v>
      </c>
      <c r="AN107" s="30">
        <f t="shared" si="174"/>
        <v>0</v>
      </c>
      <c r="AQ107" s="771">
        <f t="shared" si="214"/>
        <v>0</v>
      </c>
      <c r="AR107" s="776">
        <f t="shared" si="215"/>
        <v>0</v>
      </c>
      <c r="AS107" s="776">
        <f t="shared" si="216"/>
        <v>0</v>
      </c>
      <c r="AT107" s="777">
        <f t="shared" si="217"/>
        <v>0</v>
      </c>
      <c r="AU107" s="778">
        <f t="shared" si="227"/>
        <v>0</v>
      </c>
      <c r="AV107" s="779">
        <f t="shared" si="218"/>
        <v>0</v>
      </c>
      <c r="AW107" s="43">
        <f t="shared" si="219"/>
        <v>0</v>
      </c>
      <c r="AX107" s="29">
        <f t="shared" si="220"/>
        <v>1</v>
      </c>
      <c r="AY107" s="30">
        <f t="shared" si="221"/>
        <v>0</v>
      </c>
      <c r="BA107" s="30">
        <f t="shared" si="226"/>
        <v>0</v>
      </c>
      <c r="BB107" s="41" t="str">
        <f t="shared" si="181"/>
        <v/>
      </c>
      <c r="BC107" s="392"/>
      <c r="BE107" s="30">
        <f t="shared" si="222"/>
        <v>0</v>
      </c>
      <c r="BF107" s="788" t="e">
        <f t="shared" si="175"/>
        <v>#DIV/0!</v>
      </c>
      <c r="BG107" s="383"/>
      <c r="BJ107" s="83" t="str">
        <f t="shared" si="223"/>
        <v/>
      </c>
      <c r="BK107" s="83" t="str">
        <f t="shared" si="223"/>
        <v/>
      </c>
      <c r="BL107" s="83" t="str">
        <f t="shared" si="223"/>
        <v/>
      </c>
      <c r="BM107" s="83" t="str">
        <f t="shared" si="223"/>
        <v/>
      </c>
      <c r="BN107" s="83" t="str">
        <f t="shared" si="223"/>
        <v/>
      </c>
      <c r="BO107" s="83" t="str">
        <f t="shared" si="223"/>
        <v/>
      </c>
      <c r="BP107" s="83" t="str">
        <f t="shared" si="223"/>
        <v/>
      </c>
      <c r="BQ107" s="83" t="str">
        <f t="shared" si="223"/>
        <v/>
      </c>
      <c r="BR107" s="83" t="str">
        <f t="shared" si="223"/>
        <v/>
      </c>
      <c r="BS107" s="83" t="str">
        <f t="shared" si="223"/>
        <v/>
      </c>
      <c r="BT107" s="342">
        <f t="shared" si="176"/>
        <v>0</v>
      </c>
    </row>
    <row r="108" spans="1:72" outlineLevel="2" x14ac:dyDescent="0.3">
      <c r="A108" s="385" t="str">
        <f t="shared" si="210"/>
        <v>B4-10-x</v>
      </c>
      <c r="B108" s="386">
        <f>IF(E108="","",SUBTOTAL(3,$E$99:E108))</f>
        <v>10</v>
      </c>
      <c r="C108" s="246" t="str">
        <f t="shared" si="211"/>
        <v>B4-10</v>
      </c>
      <c r="D108" s="88"/>
      <c r="E108" s="21" t="s">
        <v>60</v>
      </c>
      <c r="F108" s="749"/>
      <c r="G108" s="750"/>
      <c r="H108" s="773"/>
      <c r="I108" s="773"/>
      <c r="J108" s="763"/>
      <c r="K108" s="751"/>
      <c r="L108" s="30">
        <f t="shared" si="224"/>
        <v>0</v>
      </c>
      <c r="M108" s="752">
        <v>1</v>
      </c>
      <c r="N108" s="30">
        <f t="shared" si="225"/>
        <v>0</v>
      </c>
      <c r="O108" s="41" t="str">
        <f t="shared" si="177"/>
        <v/>
      </c>
      <c r="P108" s="392"/>
      <c r="Q108" s="369" t="str">
        <f t="shared" si="172"/>
        <v>B</v>
      </c>
      <c r="S108" s="191" t="str">
        <f t="shared" si="212"/>
        <v>B4-10|x</v>
      </c>
      <c r="T108" s="191"/>
      <c r="U108" s="395"/>
      <c r="W108" s="83" t="str">
        <f t="shared" si="213"/>
        <v/>
      </c>
      <c r="X108" s="83" t="str">
        <f t="shared" si="213"/>
        <v/>
      </c>
      <c r="Y108" s="83" t="str">
        <f t="shared" si="213"/>
        <v/>
      </c>
      <c r="Z108" s="83" t="str">
        <f t="shared" si="213"/>
        <v/>
      </c>
      <c r="AA108" s="83" t="str">
        <f t="shared" si="213"/>
        <v/>
      </c>
      <c r="AB108" s="83" t="str">
        <f t="shared" si="213"/>
        <v/>
      </c>
      <c r="AC108" s="83" t="str">
        <f t="shared" si="213"/>
        <v/>
      </c>
      <c r="AD108" s="83" t="str">
        <f t="shared" si="213"/>
        <v/>
      </c>
      <c r="AE108" s="83" t="str">
        <f t="shared" si="213"/>
        <v/>
      </c>
      <c r="AF108" s="83" t="str">
        <f t="shared" si="213"/>
        <v/>
      </c>
      <c r="AG108" s="342">
        <f t="shared" si="173"/>
        <v>0</v>
      </c>
      <c r="AI108" s="383"/>
      <c r="AM108" s="30">
        <f>REPORT!H125</f>
        <v>0</v>
      </c>
      <c r="AN108" s="30">
        <f t="shared" si="174"/>
        <v>0</v>
      </c>
      <c r="AQ108" s="771">
        <f t="shared" si="214"/>
        <v>0</v>
      </c>
      <c r="AR108" s="776">
        <f t="shared" si="215"/>
        <v>0</v>
      </c>
      <c r="AS108" s="776">
        <f t="shared" si="216"/>
        <v>0</v>
      </c>
      <c r="AT108" s="777">
        <f t="shared" si="217"/>
        <v>0</v>
      </c>
      <c r="AU108" s="778">
        <f t="shared" si="227"/>
        <v>0</v>
      </c>
      <c r="AV108" s="779">
        <f t="shared" si="218"/>
        <v>0</v>
      </c>
      <c r="AW108" s="43">
        <f t="shared" si="219"/>
        <v>0</v>
      </c>
      <c r="AX108" s="29">
        <f t="shared" si="220"/>
        <v>1</v>
      </c>
      <c r="AY108" s="30">
        <f t="shared" si="221"/>
        <v>0</v>
      </c>
      <c r="BA108" s="30">
        <f t="shared" si="226"/>
        <v>0</v>
      </c>
      <c r="BB108" s="41" t="str">
        <f t="shared" si="181"/>
        <v/>
      </c>
      <c r="BC108" s="392"/>
      <c r="BE108" s="30">
        <f t="shared" si="222"/>
        <v>0</v>
      </c>
      <c r="BF108" s="788" t="e">
        <f t="shared" si="175"/>
        <v>#DIV/0!</v>
      </c>
      <c r="BG108" s="383"/>
      <c r="BJ108" s="83" t="str">
        <f t="shared" si="223"/>
        <v/>
      </c>
      <c r="BK108" s="83" t="str">
        <f t="shared" si="223"/>
        <v/>
      </c>
      <c r="BL108" s="83" t="str">
        <f t="shared" si="223"/>
        <v/>
      </c>
      <c r="BM108" s="83" t="str">
        <f t="shared" si="223"/>
        <v/>
      </c>
      <c r="BN108" s="83" t="str">
        <f t="shared" si="223"/>
        <v/>
      </c>
      <c r="BO108" s="83" t="str">
        <f t="shared" si="223"/>
        <v/>
      </c>
      <c r="BP108" s="83" t="str">
        <f t="shared" si="223"/>
        <v/>
      </c>
      <c r="BQ108" s="83" t="str">
        <f t="shared" si="223"/>
        <v/>
      </c>
      <c r="BR108" s="83" t="str">
        <f t="shared" si="223"/>
        <v/>
      </c>
      <c r="BS108" s="83" t="str">
        <f t="shared" si="223"/>
        <v/>
      </c>
      <c r="BT108" s="342">
        <f t="shared" si="176"/>
        <v>0</v>
      </c>
    </row>
    <row r="109" spans="1:72" ht="33" customHeight="1" outlineLevel="1" x14ac:dyDescent="0.3">
      <c r="A109" s="385"/>
      <c r="B109" s="374"/>
      <c r="C109" s="375" t="s">
        <v>73</v>
      </c>
      <c r="D109" s="376"/>
      <c r="E109" s="759"/>
      <c r="F109" s="753"/>
      <c r="G109" s="753"/>
      <c r="H109" s="753"/>
      <c r="I109" s="753"/>
      <c r="J109" s="753"/>
      <c r="K109" s="753"/>
      <c r="L109" s="753"/>
      <c r="M109" s="753"/>
      <c r="N109" s="25">
        <f>SUM(N110:N119)</f>
        <v>0</v>
      </c>
      <c r="O109" s="380" t="str">
        <f t="shared" ref="O109:O119" si="228">IF(N109="","", IF($O$8="","",N109/$O$8))</f>
        <v/>
      </c>
      <c r="P109" s="96" t="str">
        <f>IF(OR(N109="",N109=0),"",N109/$N$221)</f>
        <v/>
      </c>
      <c r="Q109" s="369" t="str">
        <f t="shared" si="172"/>
        <v>B</v>
      </c>
      <c r="U109" s="381"/>
      <c r="W109" s="382">
        <f t="shared" ref="W109:AF109" si="229">SUM(W110:W119)</f>
        <v>0</v>
      </c>
      <c r="X109" s="382">
        <f t="shared" si="229"/>
        <v>0</v>
      </c>
      <c r="Y109" s="382">
        <f t="shared" si="229"/>
        <v>0</v>
      </c>
      <c r="Z109" s="382">
        <f t="shared" si="229"/>
        <v>0</v>
      </c>
      <c r="AA109" s="382">
        <f t="shared" si="229"/>
        <v>0</v>
      </c>
      <c r="AB109" s="382">
        <f t="shared" si="229"/>
        <v>0</v>
      </c>
      <c r="AC109" s="382">
        <f t="shared" si="229"/>
        <v>0</v>
      </c>
      <c r="AD109" s="382">
        <f t="shared" si="229"/>
        <v>0</v>
      </c>
      <c r="AE109" s="382">
        <f t="shared" si="229"/>
        <v>0</v>
      </c>
      <c r="AF109" s="382">
        <f t="shared" si="229"/>
        <v>0</v>
      </c>
      <c r="AG109" s="342">
        <f t="shared" si="173"/>
        <v>0</v>
      </c>
      <c r="AI109" s="383"/>
      <c r="AM109" s="25">
        <f>SUM(AM110:AM119)</f>
        <v>0</v>
      </c>
      <c r="AN109" s="25">
        <f t="shared" si="174"/>
        <v>0</v>
      </c>
      <c r="AQ109" s="734"/>
      <c r="AR109" s="378"/>
      <c r="AS109" s="378"/>
      <c r="AT109" s="378"/>
      <c r="AU109" s="378"/>
      <c r="AV109" s="378"/>
      <c r="AW109" s="378"/>
      <c r="AX109" s="379"/>
      <c r="AY109" s="25">
        <f>SUM(AY110:AY119)</f>
        <v>0</v>
      </c>
      <c r="BA109" s="25">
        <f>SUM(BA110:BA119)</f>
        <v>0</v>
      </c>
      <c r="BB109" s="380" t="str">
        <f t="shared" si="181"/>
        <v/>
      </c>
      <c r="BC109" s="96" t="str">
        <f>IF(OR(BA109="",BA109=0),"",BA109/$BA$221)</f>
        <v/>
      </c>
      <c r="BE109" s="25">
        <f>SUM(BE110:BE119)</f>
        <v>0</v>
      </c>
      <c r="BF109" s="787" t="e">
        <f t="shared" si="175"/>
        <v>#DIV/0!</v>
      </c>
      <c r="BG109" s="383"/>
      <c r="BJ109" s="382">
        <f t="shared" ref="BJ109:BS109" si="230">SUM(BJ110:BJ119)</f>
        <v>0</v>
      </c>
      <c r="BK109" s="382">
        <f t="shared" si="230"/>
        <v>0</v>
      </c>
      <c r="BL109" s="382">
        <f t="shared" si="230"/>
        <v>0</v>
      </c>
      <c r="BM109" s="382">
        <f t="shared" si="230"/>
        <v>0</v>
      </c>
      <c r="BN109" s="382">
        <f t="shared" si="230"/>
        <v>0</v>
      </c>
      <c r="BO109" s="382">
        <f t="shared" si="230"/>
        <v>0</v>
      </c>
      <c r="BP109" s="382">
        <f t="shared" si="230"/>
        <v>0</v>
      </c>
      <c r="BQ109" s="382">
        <f t="shared" si="230"/>
        <v>0</v>
      </c>
      <c r="BR109" s="382">
        <f t="shared" si="230"/>
        <v>0</v>
      </c>
      <c r="BS109" s="382">
        <f t="shared" si="230"/>
        <v>0</v>
      </c>
      <c r="BT109" s="342">
        <f t="shared" si="176"/>
        <v>0</v>
      </c>
    </row>
    <row r="110" spans="1:72" outlineLevel="2" x14ac:dyDescent="0.3">
      <c r="A110" s="385" t="str">
        <f t="shared" si="210"/>
        <v>B5-01-x</v>
      </c>
      <c r="B110" s="386">
        <f>IF(E110="","",SUBTOTAL(3,$E$110:E110))</f>
        <v>1</v>
      </c>
      <c r="C110" s="246" t="str">
        <f t="shared" ref="C110:C119" si="231">IF(E110="","",IF(B110&lt;10,CONCATENATE($C$109,"-0",B110),CONCATENATE($C$109,"-",B110)))</f>
        <v>B5-01</v>
      </c>
      <c r="D110" s="88"/>
      <c r="E110" s="21" t="s">
        <v>60</v>
      </c>
      <c r="F110" s="749"/>
      <c r="G110" s="750"/>
      <c r="H110" s="773"/>
      <c r="I110" s="773"/>
      <c r="J110" s="763"/>
      <c r="K110" s="751"/>
      <c r="L110" s="747">
        <f>IF(E110="","",(G110*I110*J110))</f>
        <v>0</v>
      </c>
      <c r="M110" s="748">
        <v>1</v>
      </c>
      <c r="N110" s="30">
        <f>IF(L110="","",IF(L110=0,0,(L110/M110)))</f>
        <v>0</v>
      </c>
      <c r="O110" s="41" t="str">
        <f t="shared" si="228"/>
        <v/>
      </c>
      <c r="P110" s="392"/>
      <c r="Q110" s="369" t="str">
        <f t="shared" si="172"/>
        <v>B</v>
      </c>
      <c r="S110" s="191" t="str">
        <f t="shared" ref="S110:S119" si="232">IF(C110="","",CONCATENATE(C110,"|",E110))</f>
        <v>B5-01|x</v>
      </c>
      <c r="T110" s="191"/>
      <c r="U110" s="389"/>
      <c r="W110" s="83" t="str">
        <f t="shared" ref="W110:AF119" si="233">IF($D110="","",IF($D110=W$16,$N110,""))</f>
        <v/>
      </c>
      <c r="X110" s="83" t="str">
        <f t="shared" si="233"/>
        <v/>
      </c>
      <c r="Y110" s="83" t="str">
        <f t="shared" si="233"/>
        <v/>
      </c>
      <c r="Z110" s="83" t="str">
        <f t="shared" si="233"/>
        <v/>
      </c>
      <c r="AA110" s="83" t="str">
        <f t="shared" si="233"/>
        <v/>
      </c>
      <c r="AB110" s="83" t="str">
        <f t="shared" si="233"/>
        <v/>
      </c>
      <c r="AC110" s="83" t="str">
        <f t="shared" si="233"/>
        <v/>
      </c>
      <c r="AD110" s="83" t="str">
        <f t="shared" si="233"/>
        <v/>
      </c>
      <c r="AE110" s="83" t="str">
        <f t="shared" si="233"/>
        <v/>
      </c>
      <c r="AF110" s="83" t="str">
        <f t="shared" si="233"/>
        <v/>
      </c>
      <c r="AG110" s="342">
        <f t="shared" si="173"/>
        <v>0</v>
      </c>
      <c r="AI110" s="383"/>
      <c r="AM110" s="30">
        <f>REPORT!H127</f>
        <v>0</v>
      </c>
      <c r="AN110" s="30">
        <f t="shared" si="174"/>
        <v>0</v>
      </c>
      <c r="AQ110" s="771">
        <f t="shared" ref="AQ110:AQ119" si="234">F110</f>
        <v>0</v>
      </c>
      <c r="AR110" s="776">
        <f t="shared" ref="AR110:AR119" si="235">G110</f>
        <v>0</v>
      </c>
      <c r="AS110" s="776">
        <f t="shared" ref="AS110:AS119" si="236">H110</f>
        <v>0</v>
      </c>
      <c r="AT110" s="777">
        <f t="shared" ref="AT110:AT119" si="237">I110</f>
        <v>0</v>
      </c>
      <c r="AU110" s="778">
        <f t="shared" ref="AU110:AU119" si="238">J110</f>
        <v>0</v>
      </c>
      <c r="AV110" s="779">
        <f t="shared" ref="AV110:AV119" si="239">K110</f>
        <v>0</v>
      </c>
      <c r="AW110" s="43">
        <f t="shared" ref="AW110:AW119" si="240">IF(E110="","",ROUND(AR110*AT110*AU110,2))</f>
        <v>0</v>
      </c>
      <c r="AX110" s="29">
        <f t="shared" ref="AX110:AX119" si="241">M110</f>
        <v>1</v>
      </c>
      <c r="AY110" s="30">
        <f t="shared" ref="AY110:AY119" si="242">IF(AW110="","",IF(AW110=0,0,ROUND(AW110/AX110,0)))</f>
        <v>0</v>
      </c>
      <c r="BA110" s="30">
        <f>AM110+AY110</f>
        <v>0</v>
      </c>
      <c r="BB110" s="41" t="str">
        <f t="shared" si="181"/>
        <v/>
      </c>
      <c r="BC110" s="392"/>
      <c r="BE110" s="30">
        <f t="shared" ref="BE110:BE119" si="243">BA110-N110</f>
        <v>0</v>
      </c>
      <c r="BF110" s="788" t="e">
        <f t="shared" si="175"/>
        <v>#DIV/0!</v>
      </c>
      <c r="BG110" s="383"/>
      <c r="BJ110" s="83" t="str">
        <f t="shared" ref="BJ110:BS119" si="244">IF($D110="","",IF($D110=BJ$16,$BA110,""))</f>
        <v/>
      </c>
      <c r="BK110" s="83" t="str">
        <f t="shared" si="244"/>
        <v/>
      </c>
      <c r="BL110" s="83" t="str">
        <f t="shared" si="244"/>
        <v/>
      </c>
      <c r="BM110" s="83" t="str">
        <f t="shared" si="244"/>
        <v/>
      </c>
      <c r="BN110" s="83" t="str">
        <f t="shared" si="244"/>
        <v/>
      </c>
      <c r="BO110" s="83" t="str">
        <f t="shared" si="244"/>
        <v/>
      </c>
      <c r="BP110" s="83" t="str">
        <f t="shared" si="244"/>
        <v/>
      </c>
      <c r="BQ110" s="83" t="str">
        <f t="shared" si="244"/>
        <v/>
      </c>
      <c r="BR110" s="83" t="str">
        <f t="shared" si="244"/>
        <v/>
      </c>
      <c r="BS110" s="83" t="str">
        <f t="shared" si="244"/>
        <v/>
      </c>
      <c r="BT110" s="342">
        <f t="shared" si="176"/>
        <v>0</v>
      </c>
    </row>
    <row r="111" spans="1:72" outlineLevel="2" x14ac:dyDescent="0.3">
      <c r="A111" s="385" t="str">
        <f t="shared" si="210"/>
        <v>B5-02-x</v>
      </c>
      <c r="B111" s="386">
        <f>IF(E111="","",SUBTOTAL(3,$E$110:E111))</f>
        <v>2</v>
      </c>
      <c r="C111" s="246" t="str">
        <f t="shared" si="231"/>
        <v>B5-02</v>
      </c>
      <c r="D111" s="88"/>
      <c r="E111" s="21" t="s">
        <v>60</v>
      </c>
      <c r="F111" s="749"/>
      <c r="G111" s="750"/>
      <c r="H111" s="773"/>
      <c r="I111" s="773"/>
      <c r="J111" s="763"/>
      <c r="K111" s="751"/>
      <c r="L111" s="30">
        <f t="shared" ref="L111:L119" si="245">IF(E111="","",(G111*I111*J111))</f>
        <v>0</v>
      </c>
      <c r="M111" s="752">
        <v>1</v>
      </c>
      <c r="N111" s="30">
        <f t="shared" ref="N111:N119" si="246">IF(L111="","",IF(L111=0,0,(L111/M111)))</f>
        <v>0</v>
      </c>
      <c r="O111" s="41" t="str">
        <f t="shared" si="228"/>
        <v/>
      </c>
      <c r="P111" s="392"/>
      <c r="Q111" s="369" t="str">
        <f t="shared" si="172"/>
        <v>B</v>
      </c>
      <c r="S111" s="191" t="str">
        <f t="shared" si="232"/>
        <v>B5-02|x</v>
      </c>
      <c r="T111" s="191"/>
      <c r="U111" s="389"/>
      <c r="W111" s="83" t="str">
        <f t="shared" si="233"/>
        <v/>
      </c>
      <c r="X111" s="83" t="str">
        <f t="shared" si="233"/>
        <v/>
      </c>
      <c r="Y111" s="83" t="str">
        <f t="shared" si="233"/>
        <v/>
      </c>
      <c r="Z111" s="83" t="str">
        <f t="shared" si="233"/>
        <v/>
      </c>
      <c r="AA111" s="83" t="str">
        <f t="shared" si="233"/>
        <v/>
      </c>
      <c r="AB111" s="83" t="str">
        <f t="shared" si="233"/>
        <v/>
      </c>
      <c r="AC111" s="83" t="str">
        <f t="shared" si="233"/>
        <v/>
      </c>
      <c r="AD111" s="83" t="str">
        <f t="shared" si="233"/>
        <v/>
      </c>
      <c r="AE111" s="83" t="str">
        <f t="shared" si="233"/>
        <v/>
      </c>
      <c r="AF111" s="83" t="str">
        <f t="shared" si="233"/>
        <v/>
      </c>
      <c r="AG111" s="342">
        <f t="shared" si="173"/>
        <v>0</v>
      </c>
      <c r="AI111" s="383"/>
      <c r="AM111" s="30">
        <f>REPORT!H128</f>
        <v>0</v>
      </c>
      <c r="AN111" s="30">
        <f t="shared" si="174"/>
        <v>0</v>
      </c>
      <c r="AQ111" s="771">
        <f t="shared" si="234"/>
        <v>0</v>
      </c>
      <c r="AR111" s="776">
        <f t="shared" si="235"/>
        <v>0</v>
      </c>
      <c r="AS111" s="776">
        <f t="shared" si="236"/>
        <v>0</v>
      </c>
      <c r="AT111" s="777">
        <f t="shared" si="237"/>
        <v>0</v>
      </c>
      <c r="AU111" s="778">
        <f t="shared" si="238"/>
        <v>0</v>
      </c>
      <c r="AV111" s="779">
        <f t="shared" si="239"/>
        <v>0</v>
      </c>
      <c r="AW111" s="43">
        <f t="shared" si="240"/>
        <v>0</v>
      </c>
      <c r="AX111" s="29">
        <f t="shared" si="241"/>
        <v>1</v>
      </c>
      <c r="AY111" s="30">
        <f t="shared" si="242"/>
        <v>0</v>
      </c>
      <c r="BA111" s="30">
        <f t="shared" ref="BA111:BA119" si="247">AM111+AY111</f>
        <v>0</v>
      </c>
      <c r="BB111" s="41" t="str">
        <f t="shared" si="181"/>
        <v/>
      </c>
      <c r="BC111" s="392"/>
      <c r="BE111" s="30">
        <f t="shared" si="243"/>
        <v>0</v>
      </c>
      <c r="BF111" s="788" t="e">
        <f t="shared" si="175"/>
        <v>#DIV/0!</v>
      </c>
      <c r="BG111" s="383"/>
      <c r="BJ111" s="83" t="str">
        <f t="shared" si="244"/>
        <v/>
      </c>
      <c r="BK111" s="83" t="str">
        <f t="shared" si="244"/>
        <v/>
      </c>
      <c r="BL111" s="83" t="str">
        <f t="shared" si="244"/>
        <v/>
      </c>
      <c r="BM111" s="83" t="str">
        <f t="shared" si="244"/>
        <v/>
      </c>
      <c r="BN111" s="83" t="str">
        <f t="shared" si="244"/>
        <v/>
      </c>
      <c r="BO111" s="83" t="str">
        <f t="shared" si="244"/>
        <v/>
      </c>
      <c r="BP111" s="83" t="str">
        <f t="shared" si="244"/>
        <v/>
      </c>
      <c r="BQ111" s="83" t="str">
        <f t="shared" si="244"/>
        <v/>
      </c>
      <c r="BR111" s="83" t="str">
        <f t="shared" si="244"/>
        <v/>
      </c>
      <c r="BS111" s="83" t="str">
        <f t="shared" si="244"/>
        <v/>
      </c>
      <c r="BT111" s="342">
        <f t="shared" si="176"/>
        <v>0</v>
      </c>
    </row>
    <row r="112" spans="1:72" outlineLevel="2" x14ac:dyDescent="0.3">
      <c r="A112" s="385" t="str">
        <f t="shared" si="210"/>
        <v>B5-03-x</v>
      </c>
      <c r="B112" s="386">
        <f>IF(E112="","",SUBTOTAL(3,$E$110:E112))</f>
        <v>3</v>
      </c>
      <c r="C112" s="246" t="str">
        <f t="shared" si="231"/>
        <v>B5-03</v>
      </c>
      <c r="D112" s="88"/>
      <c r="E112" s="21" t="s">
        <v>60</v>
      </c>
      <c r="F112" s="749"/>
      <c r="G112" s="750"/>
      <c r="H112" s="773"/>
      <c r="I112" s="773"/>
      <c r="J112" s="763"/>
      <c r="K112" s="751"/>
      <c r="L112" s="30">
        <f t="shared" si="245"/>
        <v>0</v>
      </c>
      <c r="M112" s="752">
        <v>1</v>
      </c>
      <c r="N112" s="30">
        <f t="shared" si="246"/>
        <v>0</v>
      </c>
      <c r="O112" s="41" t="str">
        <f t="shared" si="228"/>
        <v/>
      </c>
      <c r="P112" s="392"/>
      <c r="Q112" s="369" t="str">
        <f t="shared" si="172"/>
        <v>B</v>
      </c>
      <c r="S112" s="191" t="str">
        <f t="shared" si="232"/>
        <v>B5-03|x</v>
      </c>
      <c r="T112" s="191"/>
      <c r="U112" s="389"/>
      <c r="W112" s="83" t="str">
        <f t="shared" si="233"/>
        <v/>
      </c>
      <c r="X112" s="83" t="str">
        <f t="shared" si="233"/>
        <v/>
      </c>
      <c r="Y112" s="83" t="str">
        <f t="shared" si="233"/>
        <v/>
      </c>
      <c r="Z112" s="83" t="str">
        <f t="shared" si="233"/>
        <v/>
      </c>
      <c r="AA112" s="83" t="str">
        <f t="shared" si="233"/>
        <v/>
      </c>
      <c r="AB112" s="83" t="str">
        <f t="shared" si="233"/>
        <v/>
      </c>
      <c r="AC112" s="83" t="str">
        <f t="shared" si="233"/>
        <v/>
      </c>
      <c r="AD112" s="83" t="str">
        <f t="shared" si="233"/>
        <v/>
      </c>
      <c r="AE112" s="83" t="str">
        <f t="shared" si="233"/>
        <v/>
      </c>
      <c r="AF112" s="83" t="str">
        <f t="shared" si="233"/>
        <v/>
      </c>
      <c r="AG112" s="342">
        <f t="shared" si="173"/>
        <v>0</v>
      </c>
      <c r="AI112" s="383"/>
      <c r="AM112" s="30">
        <f>REPORT!H129</f>
        <v>0</v>
      </c>
      <c r="AN112" s="30">
        <f t="shared" si="174"/>
        <v>0</v>
      </c>
      <c r="AQ112" s="771">
        <f t="shared" si="234"/>
        <v>0</v>
      </c>
      <c r="AR112" s="776">
        <f t="shared" si="235"/>
        <v>0</v>
      </c>
      <c r="AS112" s="776">
        <f t="shared" si="236"/>
        <v>0</v>
      </c>
      <c r="AT112" s="777">
        <f t="shared" si="237"/>
        <v>0</v>
      </c>
      <c r="AU112" s="778">
        <f t="shared" si="238"/>
        <v>0</v>
      </c>
      <c r="AV112" s="779">
        <f t="shared" si="239"/>
        <v>0</v>
      </c>
      <c r="AW112" s="43">
        <f t="shared" si="240"/>
        <v>0</v>
      </c>
      <c r="AX112" s="29">
        <f t="shared" si="241"/>
        <v>1</v>
      </c>
      <c r="AY112" s="30">
        <f t="shared" si="242"/>
        <v>0</v>
      </c>
      <c r="BA112" s="30">
        <f t="shared" si="247"/>
        <v>0</v>
      </c>
      <c r="BB112" s="41" t="str">
        <f t="shared" si="181"/>
        <v/>
      </c>
      <c r="BC112" s="392"/>
      <c r="BE112" s="30">
        <f t="shared" si="243"/>
        <v>0</v>
      </c>
      <c r="BF112" s="788" t="e">
        <f t="shared" si="175"/>
        <v>#DIV/0!</v>
      </c>
      <c r="BG112" s="383"/>
      <c r="BJ112" s="83" t="str">
        <f t="shared" si="244"/>
        <v/>
      </c>
      <c r="BK112" s="83" t="str">
        <f t="shared" si="244"/>
        <v/>
      </c>
      <c r="BL112" s="83" t="str">
        <f t="shared" si="244"/>
        <v/>
      </c>
      <c r="BM112" s="83" t="str">
        <f t="shared" si="244"/>
        <v/>
      </c>
      <c r="BN112" s="83" t="str">
        <f t="shared" si="244"/>
        <v/>
      </c>
      <c r="BO112" s="83" t="str">
        <f t="shared" si="244"/>
        <v/>
      </c>
      <c r="BP112" s="83" t="str">
        <f t="shared" si="244"/>
        <v/>
      </c>
      <c r="BQ112" s="83" t="str">
        <f t="shared" si="244"/>
        <v/>
      </c>
      <c r="BR112" s="83" t="str">
        <f t="shared" si="244"/>
        <v/>
      </c>
      <c r="BS112" s="83" t="str">
        <f t="shared" si="244"/>
        <v/>
      </c>
      <c r="BT112" s="342">
        <f t="shared" si="176"/>
        <v>0</v>
      </c>
    </row>
    <row r="113" spans="1:72" outlineLevel="2" x14ac:dyDescent="0.3">
      <c r="A113" s="385" t="str">
        <f t="shared" si="210"/>
        <v>B5-04-x</v>
      </c>
      <c r="B113" s="386">
        <f>IF(E113="","",SUBTOTAL(3,$E$110:E113))</f>
        <v>4</v>
      </c>
      <c r="C113" s="246" t="str">
        <f t="shared" si="231"/>
        <v>B5-04</v>
      </c>
      <c r="D113" s="88"/>
      <c r="E113" s="21" t="s">
        <v>60</v>
      </c>
      <c r="F113" s="749"/>
      <c r="G113" s="750"/>
      <c r="H113" s="773"/>
      <c r="I113" s="773"/>
      <c r="J113" s="763"/>
      <c r="K113" s="751"/>
      <c r="L113" s="30">
        <f t="shared" si="245"/>
        <v>0</v>
      </c>
      <c r="M113" s="752">
        <v>1</v>
      </c>
      <c r="N113" s="30">
        <f t="shared" si="246"/>
        <v>0</v>
      </c>
      <c r="O113" s="41" t="str">
        <f t="shared" si="228"/>
        <v/>
      </c>
      <c r="P113" s="392"/>
      <c r="Q113" s="369" t="str">
        <f t="shared" si="172"/>
        <v>B</v>
      </c>
      <c r="S113" s="191" t="str">
        <f t="shared" si="232"/>
        <v>B5-04|x</v>
      </c>
      <c r="T113" s="191"/>
      <c r="U113" s="389"/>
      <c r="W113" s="83" t="str">
        <f t="shared" si="233"/>
        <v/>
      </c>
      <c r="X113" s="83" t="str">
        <f t="shared" si="233"/>
        <v/>
      </c>
      <c r="Y113" s="83" t="str">
        <f t="shared" si="233"/>
        <v/>
      </c>
      <c r="Z113" s="83" t="str">
        <f t="shared" si="233"/>
        <v/>
      </c>
      <c r="AA113" s="83" t="str">
        <f t="shared" si="233"/>
        <v/>
      </c>
      <c r="AB113" s="83" t="str">
        <f t="shared" si="233"/>
        <v/>
      </c>
      <c r="AC113" s="83" t="str">
        <f t="shared" si="233"/>
        <v/>
      </c>
      <c r="AD113" s="83" t="str">
        <f t="shared" si="233"/>
        <v/>
      </c>
      <c r="AE113" s="83" t="str">
        <f t="shared" si="233"/>
        <v/>
      </c>
      <c r="AF113" s="83" t="str">
        <f t="shared" si="233"/>
        <v/>
      </c>
      <c r="AG113" s="342">
        <f t="shared" si="173"/>
        <v>0</v>
      </c>
      <c r="AI113" s="383"/>
      <c r="AM113" s="30">
        <f>REPORT!H130</f>
        <v>0</v>
      </c>
      <c r="AN113" s="30">
        <f t="shared" si="174"/>
        <v>0</v>
      </c>
      <c r="AQ113" s="771">
        <f t="shared" si="234"/>
        <v>0</v>
      </c>
      <c r="AR113" s="776">
        <f t="shared" si="235"/>
        <v>0</v>
      </c>
      <c r="AS113" s="776">
        <f t="shared" si="236"/>
        <v>0</v>
      </c>
      <c r="AT113" s="777">
        <f t="shared" si="237"/>
        <v>0</v>
      </c>
      <c r="AU113" s="778">
        <f t="shared" si="238"/>
        <v>0</v>
      </c>
      <c r="AV113" s="779">
        <f t="shared" si="239"/>
        <v>0</v>
      </c>
      <c r="AW113" s="43">
        <f t="shared" si="240"/>
        <v>0</v>
      </c>
      <c r="AX113" s="29">
        <f t="shared" si="241"/>
        <v>1</v>
      </c>
      <c r="AY113" s="30">
        <f t="shared" si="242"/>
        <v>0</v>
      </c>
      <c r="BA113" s="30">
        <f t="shared" si="247"/>
        <v>0</v>
      </c>
      <c r="BB113" s="41" t="str">
        <f t="shared" si="181"/>
        <v/>
      </c>
      <c r="BC113" s="392"/>
      <c r="BE113" s="30">
        <f t="shared" si="243"/>
        <v>0</v>
      </c>
      <c r="BF113" s="788" t="e">
        <f t="shared" si="175"/>
        <v>#DIV/0!</v>
      </c>
      <c r="BG113" s="383"/>
      <c r="BJ113" s="83" t="str">
        <f t="shared" si="244"/>
        <v/>
      </c>
      <c r="BK113" s="83" t="str">
        <f t="shared" si="244"/>
        <v/>
      </c>
      <c r="BL113" s="83" t="str">
        <f t="shared" si="244"/>
        <v/>
      </c>
      <c r="BM113" s="83" t="str">
        <f t="shared" si="244"/>
        <v/>
      </c>
      <c r="BN113" s="83" t="str">
        <f t="shared" si="244"/>
        <v/>
      </c>
      <c r="BO113" s="83" t="str">
        <f t="shared" si="244"/>
        <v/>
      </c>
      <c r="BP113" s="83" t="str">
        <f t="shared" si="244"/>
        <v/>
      </c>
      <c r="BQ113" s="83" t="str">
        <f t="shared" si="244"/>
        <v/>
      </c>
      <c r="BR113" s="83" t="str">
        <f t="shared" si="244"/>
        <v/>
      </c>
      <c r="BS113" s="83" t="str">
        <f t="shared" si="244"/>
        <v/>
      </c>
      <c r="BT113" s="342">
        <f t="shared" si="176"/>
        <v>0</v>
      </c>
    </row>
    <row r="114" spans="1:72" outlineLevel="2" x14ac:dyDescent="0.3">
      <c r="A114" s="385" t="str">
        <f t="shared" si="210"/>
        <v>B5-05-x</v>
      </c>
      <c r="B114" s="386">
        <f>IF(E114="","",SUBTOTAL(3,$E$110:E114))</f>
        <v>5</v>
      </c>
      <c r="C114" s="246" t="str">
        <f t="shared" si="231"/>
        <v>B5-05</v>
      </c>
      <c r="D114" s="88"/>
      <c r="E114" s="21" t="s">
        <v>60</v>
      </c>
      <c r="F114" s="749"/>
      <c r="G114" s="750"/>
      <c r="H114" s="773"/>
      <c r="I114" s="773"/>
      <c r="J114" s="763"/>
      <c r="K114" s="751"/>
      <c r="L114" s="30">
        <f t="shared" si="245"/>
        <v>0</v>
      </c>
      <c r="M114" s="752">
        <v>1</v>
      </c>
      <c r="N114" s="30">
        <f t="shared" si="246"/>
        <v>0</v>
      </c>
      <c r="O114" s="41" t="str">
        <f t="shared" si="228"/>
        <v/>
      </c>
      <c r="P114" s="392"/>
      <c r="Q114" s="369" t="str">
        <f t="shared" si="172"/>
        <v>B</v>
      </c>
      <c r="S114" s="191" t="str">
        <f t="shared" si="232"/>
        <v>B5-05|x</v>
      </c>
      <c r="T114" s="191"/>
      <c r="U114" s="393"/>
      <c r="W114" s="83" t="str">
        <f t="shared" si="233"/>
        <v/>
      </c>
      <c r="X114" s="83" t="str">
        <f t="shared" si="233"/>
        <v/>
      </c>
      <c r="Y114" s="83" t="str">
        <f t="shared" si="233"/>
        <v/>
      </c>
      <c r="Z114" s="83" t="str">
        <f t="shared" si="233"/>
        <v/>
      </c>
      <c r="AA114" s="83" t="str">
        <f t="shared" si="233"/>
        <v/>
      </c>
      <c r="AB114" s="83" t="str">
        <f t="shared" si="233"/>
        <v/>
      </c>
      <c r="AC114" s="83" t="str">
        <f t="shared" si="233"/>
        <v/>
      </c>
      <c r="AD114" s="83" t="str">
        <f t="shared" si="233"/>
        <v/>
      </c>
      <c r="AE114" s="83" t="str">
        <f t="shared" si="233"/>
        <v/>
      </c>
      <c r="AF114" s="83" t="str">
        <f t="shared" si="233"/>
        <v/>
      </c>
      <c r="AG114" s="342">
        <f t="shared" si="173"/>
        <v>0</v>
      </c>
      <c r="AI114" s="383"/>
      <c r="AM114" s="30">
        <f>REPORT!H131</f>
        <v>0</v>
      </c>
      <c r="AN114" s="30">
        <f t="shared" si="174"/>
        <v>0</v>
      </c>
      <c r="AQ114" s="771">
        <f t="shared" si="234"/>
        <v>0</v>
      </c>
      <c r="AR114" s="776">
        <f t="shared" si="235"/>
        <v>0</v>
      </c>
      <c r="AS114" s="776">
        <f t="shared" si="236"/>
        <v>0</v>
      </c>
      <c r="AT114" s="777">
        <f t="shared" si="237"/>
        <v>0</v>
      </c>
      <c r="AU114" s="778">
        <f t="shared" si="238"/>
        <v>0</v>
      </c>
      <c r="AV114" s="779">
        <f t="shared" si="239"/>
        <v>0</v>
      </c>
      <c r="AW114" s="43">
        <f t="shared" si="240"/>
        <v>0</v>
      </c>
      <c r="AX114" s="29">
        <f t="shared" si="241"/>
        <v>1</v>
      </c>
      <c r="AY114" s="30">
        <f t="shared" si="242"/>
        <v>0</v>
      </c>
      <c r="BA114" s="30">
        <f t="shared" si="247"/>
        <v>0</v>
      </c>
      <c r="BB114" s="41" t="str">
        <f t="shared" si="181"/>
        <v/>
      </c>
      <c r="BC114" s="392"/>
      <c r="BE114" s="30">
        <f t="shared" si="243"/>
        <v>0</v>
      </c>
      <c r="BF114" s="788" t="e">
        <f t="shared" si="175"/>
        <v>#DIV/0!</v>
      </c>
      <c r="BG114" s="383"/>
      <c r="BJ114" s="83" t="str">
        <f t="shared" si="244"/>
        <v/>
      </c>
      <c r="BK114" s="83" t="str">
        <f t="shared" si="244"/>
        <v/>
      </c>
      <c r="BL114" s="83" t="str">
        <f t="shared" si="244"/>
        <v/>
      </c>
      <c r="BM114" s="83" t="str">
        <f t="shared" si="244"/>
        <v/>
      </c>
      <c r="BN114" s="83" t="str">
        <f t="shared" si="244"/>
        <v/>
      </c>
      <c r="BO114" s="83" t="str">
        <f t="shared" si="244"/>
        <v/>
      </c>
      <c r="BP114" s="83" t="str">
        <f t="shared" si="244"/>
        <v/>
      </c>
      <c r="BQ114" s="83" t="str">
        <f t="shared" si="244"/>
        <v/>
      </c>
      <c r="BR114" s="83" t="str">
        <f t="shared" si="244"/>
        <v/>
      </c>
      <c r="BS114" s="83" t="str">
        <f t="shared" si="244"/>
        <v/>
      </c>
      <c r="BT114" s="342">
        <f t="shared" si="176"/>
        <v>0</v>
      </c>
    </row>
    <row r="115" spans="1:72" outlineLevel="2" x14ac:dyDescent="0.3">
      <c r="A115" s="385" t="str">
        <f t="shared" si="210"/>
        <v>B5-06-x</v>
      </c>
      <c r="B115" s="386">
        <f>IF(E115="","",SUBTOTAL(3,$E$110:E115))</f>
        <v>6</v>
      </c>
      <c r="C115" s="246" t="str">
        <f t="shared" si="231"/>
        <v>B5-06</v>
      </c>
      <c r="D115" s="88"/>
      <c r="E115" s="21" t="s">
        <v>60</v>
      </c>
      <c r="F115" s="749"/>
      <c r="G115" s="750"/>
      <c r="H115" s="773"/>
      <c r="I115" s="773"/>
      <c r="J115" s="763"/>
      <c r="K115" s="751"/>
      <c r="L115" s="30">
        <f t="shared" si="245"/>
        <v>0</v>
      </c>
      <c r="M115" s="752">
        <v>1</v>
      </c>
      <c r="N115" s="30">
        <f t="shared" si="246"/>
        <v>0</v>
      </c>
      <c r="O115" s="41" t="str">
        <f t="shared" si="228"/>
        <v/>
      </c>
      <c r="P115" s="392"/>
      <c r="Q115" s="369" t="str">
        <f t="shared" si="172"/>
        <v>B</v>
      </c>
      <c r="S115" s="191" t="str">
        <f t="shared" si="232"/>
        <v>B5-06|x</v>
      </c>
      <c r="T115" s="191"/>
      <c r="U115" s="393"/>
      <c r="W115" s="83" t="str">
        <f t="shared" si="233"/>
        <v/>
      </c>
      <c r="X115" s="83" t="str">
        <f t="shared" si="233"/>
        <v/>
      </c>
      <c r="Y115" s="83" t="str">
        <f t="shared" si="233"/>
        <v/>
      </c>
      <c r="Z115" s="83" t="str">
        <f t="shared" si="233"/>
        <v/>
      </c>
      <c r="AA115" s="83" t="str">
        <f t="shared" si="233"/>
        <v/>
      </c>
      <c r="AB115" s="83" t="str">
        <f t="shared" si="233"/>
        <v/>
      </c>
      <c r="AC115" s="83" t="str">
        <f t="shared" si="233"/>
        <v/>
      </c>
      <c r="AD115" s="83" t="str">
        <f t="shared" si="233"/>
        <v/>
      </c>
      <c r="AE115" s="83" t="str">
        <f t="shared" si="233"/>
        <v/>
      </c>
      <c r="AF115" s="83" t="str">
        <f t="shared" si="233"/>
        <v/>
      </c>
      <c r="AG115" s="342">
        <f t="shared" si="173"/>
        <v>0</v>
      </c>
      <c r="AI115" s="383"/>
      <c r="AM115" s="30">
        <f>REPORT!H132</f>
        <v>0</v>
      </c>
      <c r="AN115" s="30">
        <f t="shared" si="174"/>
        <v>0</v>
      </c>
      <c r="AQ115" s="771">
        <f t="shared" si="234"/>
        <v>0</v>
      </c>
      <c r="AR115" s="776">
        <f t="shared" si="235"/>
        <v>0</v>
      </c>
      <c r="AS115" s="776">
        <f t="shared" si="236"/>
        <v>0</v>
      </c>
      <c r="AT115" s="777">
        <f t="shared" si="237"/>
        <v>0</v>
      </c>
      <c r="AU115" s="778">
        <f t="shared" si="238"/>
        <v>0</v>
      </c>
      <c r="AV115" s="779">
        <f t="shared" si="239"/>
        <v>0</v>
      </c>
      <c r="AW115" s="43">
        <f t="shared" si="240"/>
        <v>0</v>
      </c>
      <c r="AX115" s="29">
        <f t="shared" si="241"/>
        <v>1</v>
      </c>
      <c r="AY115" s="30">
        <f t="shared" si="242"/>
        <v>0</v>
      </c>
      <c r="BA115" s="30">
        <f t="shared" si="247"/>
        <v>0</v>
      </c>
      <c r="BB115" s="41" t="str">
        <f t="shared" si="181"/>
        <v/>
      </c>
      <c r="BC115" s="392"/>
      <c r="BE115" s="30">
        <f t="shared" si="243"/>
        <v>0</v>
      </c>
      <c r="BF115" s="788" t="e">
        <f t="shared" si="175"/>
        <v>#DIV/0!</v>
      </c>
      <c r="BG115" s="383"/>
      <c r="BJ115" s="83" t="str">
        <f t="shared" si="244"/>
        <v/>
      </c>
      <c r="BK115" s="83" t="str">
        <f t="shared" si="244"/>
        <v/>
      </c>
      <c r="BL115" s="83" t="str">
        <f t="shared" si="244"/>
        <v/>
      </c>
      <c r="BM115" s="83" t="str">
        <f t="shared" si="244"/>
        <v/>
      </c>
      <c r="BN115" s="83" t="str">
        <f t="shared" si="244"/>
        <v/>
      </c>
      <c r="BO115" s="83" t="str">
        <f t="shared" si="244"/>
        <v/>
      </c>
      <c r="BP115" s="83" t="str">
        <f t="shared" si="244"/>
        <v/>
      </c>
      <c r="BQ115" s="83" t="str">
        <f t="shared" si="244"/>
        <v/>
      </c>
      <c r="BR115" s="83" t="str">
        <f t="shared" si="244"/>
        <v/>
      </c>
      <c r="BS115" s="83" t="str">
        <f t="shared" si="244"/>
        <v/>
      </c>
      <c r="BT115" s="342">
        <f t="shared" si="176"/>
        <v>0</v>
      </c>
    </row>
    <row r="116" spans="1:72" outlineLevel="2" x14ac:dyDescent="0.3">
      <c r="A116" s="385" t="str">
        <f t="shared" si="210"/>
        <v>B5-07-x</v>
      </c>
      <c r="B116" s="386">
        <f>IF(E116="","",SUBTOTAL(3,$E$110:E116))</f>
        <v>7</v>
      </c>
      <c r="C116" s="246" t="str">
        <f t="shared" si="231"/>
        <v>B5-07</v>
      </c>
      <c r="D116" s="88"/>
      <c r="E116" s="21" t="s">
        <v>60</v>
      </c>
      <c r="F116" s="749"/>
      <c r="G116" s="750"/>
      <c r="H116" s="773"/>
      <c r="I116" s="773"/>
      <c r="J116" s="763"/>
      <c r="K116" s="751"/>
      <c r="L116" s="30">
        <f t="shared" si="245"/>
        <v>0</v>
      </c>
      <c r="M116" s="752">
        <v>1</v>
      </c>
      <c r="N116" s="30">
        <f t="shared" si="246"/>
        <v>0</v>
      </c>
      <c r="O116" s="41" t="str">
        <f t="shared" si="228"/>
        <v/>
      </c>
      <c r="P116" s="392"/>
      <c r="Q116" s="369" t="str">
        <f t="shared" si="172"/>
        <v>B</v>
      </c>
      <c r="S116" s="191" t="str">
        <f t="shared" si="232"/>
        <v>B5-07|x</v>
      </c>
      <c r="T116" s="191"/>
      <c r="U116" s="393"/>
      <c r="W116" s="83" t="str">
        <f t="shared" si="233"/>
        <v/>
      </c>
      <c r="X116" s="83" t="str">
        <f t="shared" si="233"/>
        <v/>
      </c>
      <c r="Y116" s="83" t="str">
        <f t="shared" si="233"/>
        <v/>
      </c>
      <c r="Z116" s="83" t="str">
        <f t="shared" si="233"/>
        <v/>
      </c>
      <c r="AA116" s="83" t="str">
        <f t="shared" si="233"/>
        <v/>
      </c>
      <c r="AB116" s="83" t="str">
        <f t="shared" si="233"/>
        <v/>
      </c>
      <c r="AC116" s="83" t="str">
        <f t="shared" si="233"/>
        <v/>
      </c>
      <c r="AD116" s="83" t="str">
        <f t="shared" si="233"/>
        <v/>
      </c>
      <c r="AE116" s="83" t="str">
        <f t="shared" si="233"/>
        <v/>
      </c>
      <c r="AF116" s="83" t="str">
        <f t="shared" si="233"/>
        <v/>
      </c>
      <c r="AG116" s="342">
        <f t="shared" si="173"/>
        <v>0</v>
      </c>
      <c r="AI116" s="383"/>
      <c r="AM116" s="30">
        <f>REPORT!H133</f>
        <v>0</v>
      </c>
      <c r="AN116" s="30">
        <f t="shared" si="174"/>
        <v>0</v>
      </c>
      <c r="AQ116" s="771">
        <f t="shared" si="234"/>
        <v>0</v>
      </c>
      <c r="AR116" s="776">
        <f t="shared" si="235"/>
        <v>0</v>
      </c>
      <c r="AS116" s="776">
        <f t="shared" si="236"/>
        <v>0</v>
      </c>
      <c r="AT116" s="777">
        <f t="shared" si="237"/>
        <v>0</v>
      </c>
      <c r="AU116" s="778">
        <f t="shared" si="238"/>
        <v>0</v>
      </c>
      <c r="AV116" s="779">
        <f t="shared" si="239"/>
        <v>0</v>
      </c>
      <c r="AW116" s="43">
        <f t="shared" si="240"/>
        <v>0</v>
      </c>
      <c r="AX116" s="29">
        <f t="shared" si="241"/>
        <v>1</v>
      </c>
      <c r="AY116" s="30">
        <f t="shared" si="242"/>
        <v>0</v>
      </c>
      <c r="BA116" s="30">
        <f t="shared" si="247"/>
        <v>0</v>
      </c>
      <c r="BB116" s="41" t="str">
        <f t="shared" si="181"/>
        <v/>
      </c>
      <c r="BC116" s="392"/>
      <c r="BE116" s="30">
        <f t="shared" si="243"/>
        <v>0</v>
      </c>
      <c r="BF116" s="788" t="e">
        <f t="shared" si="175"/>
        <v>#DIV/0!</v>
      </c>
      <c r="BG116" s="383"/>
      <c r="BJ116" s="83" t="str">
        <f t="shared" si="244"/>
        <v/>
      </c>
      <c r="BK116" s="83" t="str">
        <f t="shared" si="244"/>
        <v/>
      </c>
      <c r="BL116" s="83" t="str">
        <f t="shared" si="244"/>
        <v/>
      </c>
      <c r="BM116" s="83" t="str">
        <f t="shared" si="244"/>
        <v/>
      </c>
      <c r="BN116" s="83" t="str">
        <f t="shared" si="244"/>
        <v/>
      </c>
      <c r="BO116" s="83" t="str">
        <f t="shared" si="244"/>
        <v/>
      </c>
      <c r="BP116" s="83" t="str">
        <f t="shared" si="244"/>
        <v/>
      </c>
      <c r="BQ116" s="83" t="str">
        <f t="shared" si="244"/>
        <v/>
      </c>
      <c r="BR116" s="83" t="str">
        <f t="shared" si="244"/>
        <v/>
      </c>
      <c r="BS116" s="83" t="str">
        <f t="shared" si="244"/>
        <v/>
      </c>
      <c r="BT116" s="342">
        <f t="shared" si="176"/>
        <v>0</v>
      </c>
    </row>
    <row r="117" spans="1:72" outlineLevel="2" x14ac:dyDescent="0.3">
      <c r="A117" s="385" t="str">
        <f t="shared" si="210"/>
        <v>B5-08-x</v>
      </c>
      <c r="B117" s="386">
        <f>IF(E117="","",SUBTOTAL(3,$E$110:E117))</f>
        <v>8</v>
      </c>
      <c r="C117" s="246" t="str">
        <f t="shared" si="231"/>
        <v>B5-08</v>
      </c>
      <c r="D117" s="88"/>
      <c r="E117" s="21" t="s">
        <v>60</v>
      </c>
      <c r="F117" s="749"/>
      <c r="G117" s="750"/>
      <c r="H117" s="773"/>
      <c r="I117" s="773"/>
      <c r="J117" s="763"/>
      <c r="K117" s="751"/>
      <c r="L117" s="30">
        <f t="shared" si="245"/>
        <v>0</v>
      </c>
      <c r="M117" s="752">
        <v>1</v>
      </c>
      <c r="N117" s="30">
        <f t="shared" si="246"/>
        <v>0</v>
      </c>
      <c r="O117" s="41" t="str">
        <f t="shared" si="228"/>
        <v/>
      </c>
      <c r="P117" s="392"/>
      <c r="Q117" s="369" t="str">
        <f t="shared" si="172"/>
        <v>B</v>
      </c>
      <c r="S117" s="191" t="str">
        <f t="shared" si="232"/>
        <v>B5-08|x</v>
      </c>
      <c r="T117" s="191"/>
      <c r="U117" s="393"/>
      <c r="W117" s="83" t="str">
        <f t="shared" si="233"/>
        <v/>
      </c>
      <c r="X117" s="83" t="str">
        <f t="shared" si="233"/>
        <v/>
      </c>
      <c r="Y117" s="83" t="str">
        <f t="shared" si="233"/>
        <v/>
      </c>
      <c r="Z117" s="83" t="str">
        <f t="shared" si="233"/>
        <v/>
      </c>
      <c r="AA117" s="83" t="str">
        <f t="shared" si="233"/>
        <v/>
      </c>
      <c r="AB117" s="83" t="str">
        <f t="shared" si="233"/>
        <v/>
      </c>
      <c r="AC117" s="83" t="str">
        <f t="shared" si="233"/>
        <v/>
      </c>
      <c r="AD117" s="83" t="str">
        <f t="shared" si="233"/>
        <v/>
      </c>
      <c r="AE117" s="83" t="str">
        <f t="shared" si="233"/>
        <v/>
      </c>
      <c r="AF117" s="83" t="str">
        <f t="shared" si="233"/>
        <v/>
      </c>
      <c r="AG117" s="342">
        <f t="shared" si="173"/>
        <v>0</v>
      </c>
      <c r="AI117" s="383"/>
      <c r="AM117" s="30">
        <f>REPORT!H134</f>
        <v>0</v>
      </c>
      <c r="AN117" s="30">
        <f t="shared" si="174"/>
        <v>0</v>
      </c>
      <c r="AQ117" s="771">
        <f t="shared" si="234"/>
        <v>0</v>
      </c>
      <c r="AR117" s="776">
        <f t="shared" si="235"/>
        <v>0</v>
      </c>
      <c r="AS117" s="776">
        <f t="shared" si="236"/>
        <v>0</v>
      </c>
      <c r="AT117" s="777">
        <f t="shared" si="237"/>
        <v>0</v>
      </c>
      <c r="AU117" s="778">
        <f t="shared" si="238"/>
        <v>0</v>
      </c>
      <c r="AV117" s="779">
        <f t="shared" si="239"/>
        <v>0</v>
      </c>
      <c r="AW117" s="43">
        <f t="shared" si="240"/>
        <v>0</v>
      </c>
      <c r="AX117" s="29">
        <f t="shared" si="241"/>
        <v>1</v>
      </c>
      <c r="AY117" s="30">
        <f t="shared" si="242"/>
        <v>0</v>
      </c>
      <c r="BA117" s="30">
        <f t="shared" si="247"/>
        <v>0</v>
      </c>
      <c r="BB117" s="41" t="str">
        <f t="shared" si="181"/>
        <v/>
      </c>
      <c r="BC117" s="392"/>
      <c r="BE117" s="30">
        <f t="shared" si="243"/>
        <v>0</v>
      </c>
      <c r="BF117" s="788" t="e">
        <f t="shared" si="175"/>
        <v>#DIV/0!</v>
      </c>
      <c r="BG117" s="383"/>
      <c r="BJ117" s="83" t="str">
        <f t="shared" si="244"/>
        <v/>
      </c>
      <c r="BK117" s="83" t="str">
        <f t="shared" si="244"/>
        <v/>
      </c>
      <c r="BL117" s="83" t="str">
        <f t="shared" si="244"/>
        <v/>
      </c>
      <c r="BM117" s="83" t="str">
        <f t="shared" si="244"/>
        <v/>
      </c>
      <c r="BN117" s="83" t="str">
        <f t="shared" si="244"/>
        <v/>
      </c>
      <c r="BO117" s="83" t="str">
        <f t="shared" si="244"/>
        <v/>
      </c>
      <c r="BP117" s="83" t="str">
        <f t="shared" si="244"/>
        <v/>
      </c>
      <c r="BQ117" s="83" t="str">
        <f t="shared" si="244"/>
        <v/>
      </c>
      <c r="BR117" s="83" t="str">
        <f t="shared" si="244"/>
        <v/>
      </c>
      <c r="BS117" s="83" t="str">
        <f t="shared" si="244"/>
        <v/>
      </c>
      <c r="BT117" s="342">
        <f t="shared" si="176"/>
        <v>0</v>
      </c>
    </row>
    <row r="118" spans="1:72" outlineLevel="2" x14ac:dyDescent="0.3">
      <c r="A118" s="385" t="str">
        <f t="shared" si="210"/>
        <v>B5-09-x</v>
      </c>
      <c r="B118" s="386">
        <f>IF(E118="","",SUBTOTAL(3,$E$110:E118))</f>
        <v>9</v>
      </c>
      <c r="C118" s="246" t="str">
        <f t="shared" si="231"/>
        <v>B5-09</v>
      </c>
      <c r="D118" s="88"/>
      <c r="E118" s="21" t="s">
        <v>60</v>
      </c>
      <c r="F118" s="749"/>
      <c r="G118" s="750"/>
      <c r="H118" s="773"/>
      <c r="I118" s="773"/>
      <c r="J118" s="763"/>
      <c r="K118" s="751"/>
      <c r="L118" s="30">
        <f t="shared" si="245"/>
        <v>0</v>
      </c>
      <c r="M118" s="752">
        <v>1</v>
      </c>
      <c r="N118" s="30">
        <f t="shared" si="246"/>
        <v>0</v>
      </c>
      <c r="O118" s="41" t="str">
        <f t="shared" si="228"/>
        <v/>
      </c>
      <c r="P118" s="392"/>
      <c r="Q118" s="369" t="str">
        <f t="shared" si="172"/>
        <v>B</v>
      </c>
      <c r="S118" s="191" t="str">
        <f t="shared" si="232"/>
        <v>B5-09|x</v>
      </c>
      <c r="T118" s="191"/>
      <c r="U118" s="393"/>
      <c r="W118" s="83" t="str">
        <f t="shared" si="233"/>
        <v/>
      </c>
      <c r="X118" s="83" t="str">
        <f t="shared" si="233"/>
        <v/>
      </c>
      <c r="Y118" s="83" t="str">
        <f t="shared" si="233"/>
        <v/>
      </c>
      <c r="Z118" s="83" t="str">
        <f t="shared" si="233"/>
        <v/>
      </c>
      <c r="AA118" s="83" t="str">
        <f t="shared" si="233"/>
        <v/>
      </c>
      <c r="AB118" s="83" t="str">
        <f t="shared" si="233"/>
        <v/>
      </c>
      <c r="AC118" s="83" t="str">
        <f t="shared" si="233"/>
        <v/>
      </c>
      <c r="AD118" s="83" t="str">
        <f t="shared" si="233"/>
        <v/>
      </c>
      <c r="AE118" s="83" t="str">
        <f t="shared" si="233"/>
        <v/>
      </c>
      <c r="AF118" s="83" t="str">
        <f t="shared" si="233"/>
        <v/>
      </c>
      <c r="AG118" s="342">
        <f t="shared" si="173"/>
        <v>0</v>
      </c>
      <c r="AI118" s="383"/>
      <c r="AM118" s="30">
        <f>REPORT!H135</f>
        <v>0</v>
      </c>
      <c r="AN118" s="30">
        <f t="shared" si="174"/>
        <v>0</v>
      </c>
      <c r="AQ118" s="771">
        <f t="shared" si="234"/>
        <v>0</v>
      </c>
      <c r="AR118" s="776">
        <f t="shared" si="235"/>
        <v>0</v>
      </c>
      <c r="AS118" s="776">
        <f t="shared" si="236"/>
        <v>0</v>
      </c>
      <c r="AT118" s="777">
        <f t="shared" si="237"/>
        <v>0</v>
      </c>
      <c r="AU118" s="778">
        <f t="shared" si="238"/>
        <v>0</v>
      </c>
      <c r="AV118" s="779">
        <f t="shared" si="239"/>
        <v>0</v>
      </c>
      <c r="AW118" s="43">
        <f t="shared" si="240"/>
        <v>0</v>
      </c>
      <c r="AX118" s="29">
        <f t="shared" si="241"/>
        <v>1</v>
      </c>
      <c r="AY118" s="30">
        <f t="shared" si="242"/>
        <v>0</v>
      </c>
      <c r="BA118" s="30">
        <f t="shared" si="247"/>
        <v>0</v>
      </c>
      <c r="BB118" s="41" t="str">
        <f t="shared" si="181"/>
        <v/>
      </c>
      <c r="BC118" s="392"/>
      <c r="BE118" s="30">
        <f t="shared" si="243"/>
        <v>0</v>
      </c>
      <c r="BF118" s="788" t="e">
        <f t="shared" si="175"/>
        <v>#DIV/0!</v>
      </c>
      <c r="BG118" s="383"/>
      <c r="BJ118" s="83" t="str">
        <f t="shared" si="244"/>
        <v/>
      </c>
      <c r="BK118" s="83" t="str">
        <f t="shared" si="244"/>
        <v/>
      </c>
      <c r="BL118" s="83" t="str">
        <f t="shared" si="244"/>
        <v/>
      </c>
      <c r="BM118" s="83" t="str">
        <f t="shared" si="244"/>
        <v/>
      </c>
      <c r="BN118" s="83" t="str">
        <f t="shared" si="244"/>
        <v/>
      </c>
      <c r="BO118" s="83" t="str">
        <f t="shared" si="244"/>
        <v/>
      </c>
      <c r="BP118" s="83" t="str">
        <f t="shared" si="244"/>
        <v/>
      </c>
      <c r="BQ118" s="83" t="str">
        <f t="shared" si="244"/>
        <v/>
      </c>
      <c r="BR118" s="83" t="str">
        <f t="shared" si="244"/>
        <v/>
      </c>
      <c r="BS118" s="83" t="str">
        <f t="shared" si="244"/>
        <v/>
      </c>
      <c r="BT118" s="342">
        <f t="shared" si="176"/>
        <v>0</v>
      </c>
    </row>
    <row r="119" spans="1:72" outlineLevel="2" x14ac:dyDescent="0.3">
      <c r="A119" s="385" t="str">
        <f t="shared" si="210"/>
        <v>B5-10-x</v>
      </c>
      <c r="B119" s="386">
        <f>IF(E119="","",SUBTOTAL(3,$E$110:E119))</f>
        <v>10</v>
      </c>
      <c r="C119" s="246" t="str">
        <f t="shared" si="231"/>
        <v>B5-10</v>
      </c>
      <c r="D119" s="88"/>
      <c r="E119" s="21" t="s">
        <v>60</v>
      </c>
      <c r="F119" s="749"/>
      <c r="G119" s="750"/>
      <c r="H119" s="773"/>
      <c r="I119" s="773"/>
      <c r="J119" s="763"/>
      <c r="K119" s="751"/>
      <c r="L119" s="30">
        <f t="shared" si="245"/>
        <v>0</v>
      </c>
      <c r="M119" s="752">
        <v>1</v>
      </c>
      <c r="N119" s="30">
        <f t="shared" si="246"/>
        <v>0</v>
      </c>
      <c r="O119" s="41" t="str">
        <f t="shared" si="228"/>
        <v/>
      </c>
      <c r="P119" s="392"/>
      <c r="Q119" s="369" t="str">
        <f t="shared" si="172"/>
        <v>B</v>
      </c>
      <c r="S119" s="191" t="str">
        <f t="shared" si="232"/>
        <v>B5-10|x</v>
      </c>
      <c r="T119" s="191"/>
      <c r="U119" s="395"/>
      <c r="W119" s="83" t="str">
        <f t="shared" si="233"/>
        <v/>
      </c>
      <c r="X119" s="83" t="str">
        <f t="shared" si="233"/>
        <v/>
      </c>
      <c r="Y119" s="83" t="str">
        <f t="shared" si="233"/>
        <v/>
      </c>
      <c r="Z119" s="83" t="str">
        <f t="shared" si="233"/>
        <v/>
      </c>
      <c r="AA119" s="83" t="str">
        <f t="shared" si="233"/>
        <v/>
      </c>
      <c r="AB119" s="83" t="str">
        <f t="shared" si="233"/>
        <v/>
      </c>
      <c r="AC119" s="83" t="str">
        <f t="shared" si="233"/>
        <v/>
      </c>
      <c r="AD119" s="83" t="str">
        <f t="shared" si="233"/>
        <v/>
      </c>
      <c r="AE119" s="83" t="str">
        <f t="shared" si="233"/>
        <v/>
      </c>
      <c r="AF119" s="83" t="str">
        <f t="shared" si="233"/>
        <v/>
      </c>
      <c r="AG119" s="342">
        <f t="shared" si="173"/>
        <v>0</v>
      </c>
      <c r="AI119" s="383"/>
      <c r="AM119" s="30">
        <f>REPORT!H136</f>
        <v>0</v>
      </c>
      <c r="AN119" s="30">
        <f t="shared" si="174"/>
        <v>0</v>
      </c>
      <c r="AQ119" s="771">
        <f t="shared" si="234"/>
        <v>0</v>
      </c>
      <c r="AR119" s="776">
        <f t="shared" si="235"/>
        <v>0</v>
      </c>
      <c r="AS119" s="776">
        <f t="shared" si="236"/>
        <v>0</v>
      </c>
      <c r="AT119" s="777">
        <f t="shared" si="237"/>
        <v>0</v>
      </c>
      <c r="AU119" s="778">
        <f t="shared" si="238"/>
        <v>0</v>
      </c>
      <c r="AV119" s="779">
        <f t="shared" si="239"/>
        <v>0</v>
      </c>
      <c r="AW119" s="43">
        <f t="shared" si="240"/>
        <v>0</v>
      </c>
      <c r="AX119" s="29">
        <f t="shared" si="241"/>
        <v>1</v>
      </c>
      <c r="AY119" s="30">
        <f t="shared" si="242"/>
        <v>0</v>
      </c>
      <c r="BA119" s="30">
        <f t="shared" si="247"/>
        <v>0</v>
      </c>
      <c r="BB119" s="41" t="str">
        <f t="shared" si="181"/>
        <v/>
      </c>
      <c r="BC119" s="392"/>
      <c r="BE119" s="30">
        <f t="shared" si="243"/>
        <v>0</v>
      </c>
      <c r="BF119" s="788" t="e">
        <f t="shared" si="175"/>
        <v>#DIV/0!</v>
      </c>
      <c r="BG119" s="383"/>
      <c r="BJ119" s="83" t="str">
        <f t="shared" si="244"/>
        <v/>
      </c>
      <c r="BK119" s="83" t="str">
        <f t="shared" si="244"/>
        <v/>
      </c>
      <c r="BL119" s="83" t="str">
        <f t="shared" si="244"/>
        <v/>
      </c>
      <c r="BM119" s="83" t="str">
        <f t="shared" si="244"/>
        <v/>
      </c>
      <c r="BN119" s="83" t="str">
        <f t="shared" si="244"/>
        <v/>
      </c>
      <c r="BO119" s="83" t="str">
        <f t="shared" si="244"/>
        <v/>
      </c>
      <c r="BP119" s="83" t="str">
        <f t="shared" si="244"/>
        <v/>
      </c>
      <c r="BQ119" s="83" t="str">
        <f t="shared" si="244"/>
        <v/>
      </c>
      <c r="BR119" s="83" t="str">
        <f t="shared" si="244"/>
        <v/>
      </c>
      <c r="BS119" s="83" t="str">
        <f t="shared" si="244"/>
        <v/>
      </c>
      <c r="BT119" s="342">
        <f t="shared" si="176"/>
        <v>0</v>
      </c>
    </row>
    <row r="120" spans="1:72" ht="33" customHeight="1" outlineLevel="1" x14ac:dyDescent="0.3">
      <c r="A120" s="385"/>
      <c r="B120" s="374"/>
      <c r="C120" s="375" t="s">
        <v>74</v>
      </c>
      <c r="D120" s="376"/>
      <c r="E120" s="759"/>
      <c r="F120" s="753"/>
      <c r="G120" s="753"/>
      <c r="H120" s="753"/>
      <c r="I120" s="753"/>
      <c r="J120" s="753"/>
      <c r="K120" s="753"/>
      <c r="L120" s="753"/>
      <c r="M120" s="753"/>
      <c r="N120" s="25">
        <f>SUM(N121:N130)</f>
        <v>0</v>
      </c>
      <c r="O120" s="380" t="str">
        <f t="shared" ref="O120:O130" si="248">IF(N120="","", IF($O$8="","",N120/$O$8))</f>
        <v/>
      </c>
      <c r="P120" s="96" t="str">
        <f>IF(OR(N120="",N120=0),"",N120/$N$221)</f>
        <v/>
      </c>
      <c r="Q120" s="369" t="str">
        <f t="shared" si="172"/>
        <v>B</v>
      </c>
      <c r="U120" s="381"/>
      <c r="W120" s="382">
        <f t="shared" ref="W120:AF120" si="249">SUM(W121:W130)</f>
        <v>0</v>
      </c>
      <c r="X120" s="382">
        <f t="shared" si="249"/>
        <v>0</v>
      </c>
      <c r="Y120" s="382">
        <f t="shared" si="249"/>
        <v>0</v>
      </c>
      <c r="Z120" s="382">
        <f t="shared" si="249"/>
        <v>0</v>
      </c>
      <c r="AA120" s="382">
        <f t="shared" si="249"/>
        <v>0</v>
      </c>
      <c r="AB120" s="382">
        <f t="shared" si="249"/>
        <v>0</v>
      </c>
      <c r="AC120" s="382">
        <f t="shared" si="249"/>
        <v>0</v>
      </c>
      <c r="AD120" s="382">
        <f t="shared" si="249"/>
        <v>0</v>
      </c>
      <c r="AE120" s="382">
        <f t="shared" si="249"/>
        <v>0</v>
      </c>
      <c r="AF120" s="382">
        <f t="shared" si="249"/>
        <v>0</v>
      </c>
      <c r="AG120" s="342">
        <f t="shared" si="173"/>
        <v>0</v>
      </c>
      <c r="AI120" s="383"/>
      <c r="AM120" s="25">
        <f>SUM(AM121:AM130)</f>
        <v>0</v>
      </c>
      <c r="AN120" s="25">
        <f t="shared" si="174"/>
        <v>0</v>
      </c>
      <c r="AQ120" s="734"/>
      <c r="AR120" s="378"/>
      <c r="AS120" s="378"/>
      <c r="AT120" s="378"/>
      <c r="AU120" s="378"/>
      <c r="AV120" s="378"/>
      <c r="AW120" s="378"/>
      <c r="AX120" s="379"/>
      <c r="AY120" s="25">
        <f>SUM(AY121:AY130)</f>
        <v>0</v>
      </c>
      <c r="BA120" s="25">
        <f>SUM(BA121:BA130)</f>
        <v>0</v>
      </c>
      <c r="BB120" s="380" t="str">
        <f t="shared" si="181"/>
        <v/>
      </c>
      <c r="BC120" s="96" t="str">
        <f>IF(OR(BA120="",BA120=0),"",BA120/$BA$221)</f>
        <v/>
      </c>
      <c r="BE120" s="25">
        <f>SUM(BE121:BE130)</f>
        <v>0</v>
      </c>
      <c r="BF120" s="787" t="e">
        <f t="shared" si="175"/>
        <v>#DIV/0!</v>
      </c>
      <c r="BG120" s="383"/>
      <c r="BJ120" s="382">
        <f t="shared" ref="BJ120:BS120" si="250">SUM(BJ121:BJ130)</f>
        <v>0</v>
      </c>
      <c r="BK120" s="382">
        <f t="shared" si="250"/>
        <v>0</v>
      </c>
      <c r="BL120" s="382">
        <f t="shared" si="250"/>
        <v>0</v>
      </c>
      <c r="BM120" s="382">
        <f t="shared" si="250"/>
        <v>0</v>
      </c>
      <c r="BN120" s="382">
        <f t="shared" si="250"/>
        <v>0</v>
      </c>
      <c r="BO120" s="382">
        <f t="shared" si="250"/>
        <v>0</v>
      </c>
      <c r="BP120" s="382">
        <f t="shared" si="250"/>
        <v>0</v>
      </c>
      <c r="BQ120" s="382">
        <f t="shared" si="250"/>
        <v>0</v>
      </c>
      <c r="BR120" s="382">
        <f t="shared" si="250"/>
        <v>0</v>
      </c>
      <c r="BS120" s="382">
        <f t="shared" si="250"/>
        <v>0</v>
      </c>
      <c r="BT120" s="342">
        <f t="shared" si="176"/>
        <v>0</v>
      </c>
    </row>
    <row r="121" spans="1:72" outlineLevel="2" x14ac:dyDescent="0.3">
      <c r="A121" s="385" t="str">
        <f t="shared" si="210"/>
        <v>B6-01-x</v>
      </c>
      <c r="B121" s="386">
        <f>IF(E121="","",SUBTOTAL(3,$E$121:E121))</f>
        <v>1</v>
      </c>
      <c r="C121" s="246" t="str">
        <f t="shared" ref="C121:C130" si="251">IF(E121="","",IF(B121&lt;10,CONCATENATE($C$120,"-0",B121),CONCATENATE($C$120,"-",B121)))</f>
        <v>B6-01</v>
      </c>
      <c r="D121" s="88"/>
      <c r="E121" s="21" t="s">
        <v>60</v>
      </c>
      <c r="F121" s="749"/>
      <c r="G121" s="750"/>
      <c r="H121" s="773"/>
      <c r="I121" s="773"/>
      <c r="J121" s="763"/>
      <c r="K121" s="751"/>
      <c r="L121" s="747">
        <f>IF(E121="","",(G121*I121*J121))</f>
        <v>0</v>
      </c>
      <c r="M121" s="748">
        <v>1</v>
      </c>
      <c r="N121" s="30">
        <f>IF(L121="","",IF(L121=0,0,(L121/M121)))</f>
        <v>0</v>
      </c>
      <c r="O121" s="41" t="str">
        <f t="shared" si="248"/>
        <v/>
      </c>
      <c r="P121" s="392"/>
      <c r="Q121" s="369" t="str">
        <f t="shared" si="172"/>
        <v>B</v>
      </c>
      <c r="S121" s="191" t="str">
        <f t="shared" ref="S121:S130" si="252">IF(C121="","",CONCATENATE(C121,"|",E121))</f>
        <v>B6-01|x</v>
      </c>
      <c r="T121" s="191"/>
      <c r="U121" s="389"/>
      <c r="W121" s="83" t="str">
        <f t="shared" ref="W121:AF130" si="253">IF($D121="","",IF($D121=W$16,$N121,""))</f>
        <v/>
      </c>
      <c r="X121" s="83" t="str">
        <f t="shared" si="253"/>
        <v/>
      </c>
      <c r="Y121" s="83" t="str">
        <f t="shared" si="253"/>
        <v/>
      </c>
      <c r="Z121" s="83" t="str">
        <f t="shared" si="253"/>
        <v/>
      </c>
      <c r="AA121" s="83" t="str">
        <f t="shared" si="253"/>
        <v/>
      </c>
      <c r="AB121" s="83" t="str">
        <f t="shared" si="253"/>
        <v/>
      </c>
      <c r="AC121" s="83" t="str">
        <f t="shared" si="253"/>
        <v/>
      </c>
      <c r="AD121" s="83" t="str">
        <f t="shared" si="253"/>
        <v/>
      </c>
      <c r="AE121" s="83" t="str">
        <f t="shared" si="253"/>
        <v/>
      </c>
      <c r="AF121" s="83" t="str">
        <f t="shared" si="253"/>
        <v/>
      </c>
      <c r="AG121" s="342">
        <f t="shared" si="173"/>
        <v>0</v>
      </c>
      <c r="AI121" s="383"/>
      <c r="AM121" s="30">
        <f>REPORT!H138</f>
        <v>0</v>
      </c>
      <c r="AN121" s="30">
        <f t="shared" si="174"/>
        <v>0</v>
      </c>
      <c r="AQ121" s="771">
        <f t="shared" ref="AQ121:AQ130" si="254">F121</f>
        <v>0</v>
      </c>
      <c r="AR121" s="776">
        <f t="shared" ref="AR121:AR130" si="255">G121</f>
        <v>0</v>
      </c>
      <c r="AS121" s="776">
        <f t="shared" ref="AS121:AS130" si="256">H121</f>
        <v>0</v>
      </c>
      <c r="AT121" s="777">
        <f t="shared" ref="AT121:AT130" si="257">I121</f>
        <v>0</v>
      </c>
      <c r="AU121" s="778">
        <f t="shared" ref="AU121:AU130" si="258">J121</f>
        <v>0</v>
      </c>
      <c r="AV121" s="779">
        <f t="shared" ref="AV121:AV130" si="259">K121</f>
        <v>0</v>
      </c>
      <c r="AW121" s="43">
        <f t="shared" ref="AW121:AW130" si="260">IF(E121="","",ROUND(AR121*AT121*AU121,2))</f>
        <v>0</v>
      </c>
      <c r="AX121" s="29">
        <f t="shared" ref="AX121:AX130" si="261">M121</f>
        <v>1</v>
      </c>
      <c r="AY121" s="30">
        <f t="shared" ref="AY121:AY130" si="262">IF(AW121="","",IF(AW121=0,0,ROUND(AW121/AX121,0)))</f>
        <v>0</v>
      </c>
      <c r="BA121" s="30">
        <f>AM121+AY121</f>
        <v>0</v>
      </c>
      <c r="BB121" s="41" t="str">
        <f t="shared" si="181"/>
        <v/>
      </c>
      <c r="BC121" s="392"/>
      <c r="BE121" s="30">
        <f t="shared" ref="BE121:BE130" si="263">BA121-N121</f>
        <v>0</v>
      </c>
      <c r="BF121" s="788" t="e">
        <f t="shared" si="175"/>
        <v>#DIV/0!</v>
      </c>
      <c r="BG121" s="383"/>
      <c r="BJ121" s="83" t="str">
        <f t="shared" ref="BJ121:BS130" si="264">IF($D121="","",IF($D121=BJ$16,$BA121,""))</f>
        <v/>
      </c>
      <c r="BK121" s="83" t="str">
        <f t="shared" si="264"/>
        <v/>
      </c>
      <c r="BL121" s="83" t="str">
        <f t="shared" si="264"/>
        <v/>
      </c>
      <c r="BM121" s="83" t="str">
        <f t="shared" si="264"/>
        <v/>
      </c>
      <c r="BN121" s="83" t="str">
        <f t="shared" si="264"/>
        <v/>
      </c>
      <c r="BO121" s="83" t="str">
        <f t="shared" si="264"/>
        <v/>
      </c>
      <c r="BP121" s="83" t="str">
        <f t="shared" si="264"/>
        <v/>
      </c>
      <c r="BQ121" s="83" t="str">
        <f t="shared" si="264"/>
        <v/>
      </c>
      <c r="BR121" s="83" t="str">
        <f t="shared" si="264"/>
        <v/>
      </c>
      <c r="BS121" s="83" t="str">
        <f t="shared" si="264"/>
        <v/>
      </c>
      <c r="BT121" s="342">
        <f t="shared" si="176"/>
        <v>0</v>
      </c>
    </row>
    <row r="122" spans="1:72" outlineLevel="2" x14ac:dyDescent="0.3">
      <c r="A122" s="385" t="str">
        <f t="shared" si="210"/>
        <v>B6-02-x</v>
      </c>
      <c r="B122" s="386">
        <f>IF(E122="","",SUBTOTAL(3,$E$121:E122))</f>
        <v>2</v>
      </c>
      <c r="C122" s="246" t="str">
        <f t="shared" si="251"/>
        <v>B6-02</v>
      </c>
      <c r="D122" s="88"/>
      <c r="E122" s="21" t="s">
        <v>60</v>
      </c>
      <c r="F122" s="749"/>
      <c r="G122" s="750"/>
      <c r="H122" s="773"/>
      <c r="I122" s="773"/>
      <c r="J122" s="763"/>
      <c r="K122" s="751"/>
      <c r="L122" s="30">
        <f t="shared" ref="L122:L130" si="265">IF(E122="","",(G122*I122*J122))</f>
        <v>0</v>
      </c>
      <c r="M122" s="752">
        <v>1</v>
      </c>
      <c r="N122" s="30">
        <f t="shared" ref="N122:N130" si="266">IF(L122="","",IF(L122=0,0,(L122/M122)))</f>
        <v>0</v>
      </c>
      <c r="O122" s="41" t="str">
        <f t="shared" si="248"/>
        <v/>
      </c>
      <c r="P122" s="392"/>
      <c r="Q122" s="369" t="str">
        <f t="shared" si="172"/>
        <v>B</v>
      </c>
      <c r="S122" s="191" t="str">
        <f t="shared" si="252"/>
        <v>B6-02|x</v>
      </c>
      <c r="T122" s="191"/>
      <c r="U122" s="389"/>
      <c r="W122" s="83" t="str">
        <f t="shared" si="253"/>
        <v/>
      </c>
      <c r="X122" s="83" t="str">
        <f t="shared" si="253"/>
        <v/>
      </c>
      <c r="Y122" s="83" t="str">
        <f t="shared" si="253"/>
        <v/>
      </c>
      <c r="Z122" s="83" t="str">
        <f t="shared" si="253"/>
        <v/>
      </c>
      <c r="AA122" s="83" t="str">
        <f t="shared" si="253"/>
        <v/>
      </c>
      <c r="AB122" s="83" t="str">
        <f t="shared" si="253"/>
        <v/>
      </c>
      <c r="AC122" s="83" t="str">
        <f t="shared" si="253"/>
        <v/>
      </c>
      <c r="AD122" s="83" t="str">
        <f t="shared" si="253"/>
        <v/>
      </c>
      <c r="AE122" s="83" t="str">
        <f t="shared" si="253"/>
        <v/>
      </c>
      <c r="AF122" s="83" t="str">
        <f t="shared" si="253"/>
        <v/>
      </c>
      <c r="AG122" s="342">
        <f t="shared" si="173"/>
        <v>0</v>
      </c>
      <c r="AI122" s="383"/>
      <c r="AM122" s="30">
        <f>REPORT!H139</f>
        <v>0</v>
      </c>
      <c r="AN122" s="30">
        <f t="shared" si="174"/>
        <v>0</v>
      </c>
      <c r="AQ122" s="771">
        <f t="shared" si="254"/>
        <v>0</v>
      </c>
      <c r="AR122" s="776">
        <f t="shared" si="255"/>
        <v>0</v>
      </c>
      <c r="AS122" s="776">
        <f t="shared" si="256"/>
        <v>0</v>
      </c>
      <c r="AT122" s="777">
        <f t="shared" si="257"/>
        <v>0</v>
      </c>
      <c r="AU122" s="778">
        <f t="shared" si="258"/>
        <v>0</v>
      </c>
      <c r="AV122" s="779">
        <f t="shared" si="259"/>
        <v>0</v>
      </c>
      <c r="AW122" s="43">
        <f t="shared" si="260"/>
        <v>0</v>
      </c>
      <c r="AX122" s="29">
        <f t="shared" si="261"/>
        <v>1</v>
      </c>
      <c r="AY122" s="30">
        <f t="shared" si="262"/>
        <v>0</v>
      </c>
      <c r="BA122" s="30">
        <f t="shared" ref="BA122:BA130" si="267">AM122+AY122</f>
        <v>0</v>
      </c>
      <c r="BB122" s="41" t="str">
        <f t="shared" si="181"/>
        <v/>
      </c>
      <c r="BC122" s="392"/>
      <c r="BE122" s="30">
        <f t="shared" si="263"/>
        <v>0</v>
      </c>
      <c r="BF122" s="788" t="e">
        <f t="shared" si="175"/>
        <v>#DIV/0!</v>
      </c>
      <c r="BG122" s="383"/>
      <c r="BJ122" s="83" t="str">
        <f t="shared" si="264"/>
        <v/>
      </c>
      <c r="BK122" s="83" t="str">
        <f t="shared" si="264"/>
        <v/>
      </c>
      <c r="BL122" s="83" t="str">
        <f t="shared" si="264"/>
        <v/>
      </c>
      <c r="BM122" s="83" t="str">
        <f t="shared" si="264"/>
        <v/>
      </c>
      <c r="BN122" s="83" t="str">
        <f t="shared" si="264"/>
        <v/>
      </c>
      <c r="BO122" s="83" t="str">
        <f t="shared" si="264"/>
        <v/>
      </c>
      <c r="BP122" s="83" t="str">
        <f t="shared" si="264"/>
        <v/>
      </c>
      <c r="BQ122" s="83" t="str">
        <f t="shared" si="264"/>
        <v/>
      </c>
      <c r="BR122" s="83" t="str">
        <f t="shared" si="264"/>
        <v/>
      </c>
      <c r="BS122" s="83" t="str">
        <f t="shared" si="264"/>
        <v/>
      </c>
      <c r="BT122" s="342">
        <f t="shared" si="176"/>
        <v>0</v>
      </c>
    </row>
    <row r="123" spans="1:72" outlineLevel="2" x14ac:dyDescent="0.3">
      <c r="A123" s="385" t="str">
        <f t="shared" si="210"/>
        <v>B6-03-x</v>
      </c>
      <c r="B123" s="386">
        <f>IF(E123="","",SUBTOTAL(3,$E$121:E123))</f>
        <v>3</v>
      </c>
      <c r="C123" s="246" t="str">
        <f t="shared" si="251"/>
        <v>B6-03</v>
      </c>
      <c r="D123" s="88"/>
      <c r="E123" s="21" t="s">
        <v>60</v>
      </c>
      <c r="F123" s="749"/>
      <c r="G123" s="750"/>
      <c r="H123" s="773"/>
      <c r="I123" s="773"/>
      <c r="J123" s="763"/>
      <c r="K123" s="751"/>
      <c r="L123" s="30">
        <f t="shared" si="265"/>
        <v>0</v>
      </c>
      <c r="M123" s="752">
        <v>1</v>
      </c>
      <c r="N123" s="30">
        <f t="shared" si="266"/>
        <v>0</v>
      </c>
      <c r="O123" s="41" t="str">
        <f t="shared" si="248"/>
        <v/>
      </c>
      <c r="P123" s="392"/>
      <c r="Q123" s="369" t="str">
        <f t="shared" si="172"/>
        <v>B</v>
      </c>
      <c r="S123" s="191" t="str">
        <f t="shared" si="252"/>
        <v>B6-03|x</v>
      </c>
      <c r="T123" s="191"/>
      <c r="U123" s="389"/>
      <c r="W123" s="83" t="str">
        <f t="shared" si="253"/>
        <v/>
      </c>
      <c r="X123" s="83" t="str">
        <f t="shared" si="253"/>
        <v/>
      </c>
      <c r="Y123" s="83" t="str">
        <f t="shared" si="253"/>
        <v/>
      </c>
      <c r="Z123" s="83" t="str">
        <f t="shared" si="253"/>
        <v/>
      </c>
      <c r="AA123" s="83" t="str">
        <f t="shared" si="253"/>
        <v/>
      </c>
      <c r="AB123" s="83" t="str">
        <f t="shared" si="253"/>
        <v/>
      </c>
      <c r="AC123" s="83" t="str">
        <f t="shared" si="253"/>
        <v/>
      </c>
      <c r="AD123" s="83" t="str">
        <f t="shared" si="253"/>
        <v/>
      </c>
      <c r="AE123" s="83" t="str">
        <f t="shared" si="253"/>
        <v/>
      </c>
      <c r="AF123" s="83" t="str">
        <f t="shared" si="253"/>
        <v/>
      </c>
      <c r="AG123" s="342">
        <f t="shared" si="173"/>
        <v>0</v>
      </c>
      <c r="AI123" s="383"/>
      <c r="AM123" s="30">
        <f>REPORT!H140</f>
        <v>0</v>
      </c>
      <c r="AN123" s="30">
        <f t="shared" si="174"/>
        <v>0</v>
      </c>
      <c r="AQ123" s="771">
        <f t="shared" si="254"/>
        <v>0</v>
      </c>
      <c r="AR123" s="776">
        <f t="shared" si="255"/>
        <v>0</v>
      </c>
      <c r="AS123" s="776">
        <f t="shared" si="256"/>
        <v>0</v>
      </c>
      <c r="AT123" s="777">
        <f t="shared" si="257"/>
        <v>0</v>
      </c>
      <c r="AU123" s="778">
        <f t="shared" si="258"/>
        <v>0</v>
      </c>
      <c r="AV123" s="779">
        <f t="shared" si="259"/>
        <v>0</v>
      </c>
      <c r="AW123" s="43">
        <f t="shared" si="260"/>
        <v>0</v>
      </c>
      <c r="AX123" s="29">
        <f t="shared" si="261"/>
        <v>1</v>
      </c>
      <c r="AY123" s="30">
        <f t="shared" si="262"/>
        <v>0</v>
      </c>
      <c r="BA123" s="30">
        <f t="shared" si="267"/>
        <v>0</v>
      </c>
      <c r="BB123" s="41" t="str">
        <f t="shared" si="181"/>
        <v/>
      </c>
      <c r="BC123" s="392"/>
      <c r="BE123" s="30">
        <f t="shared" si="263"/>
        <v>0</v>
      </c>
      <c r="BF123" s="788" t="e">
        <f t="shared" si="175"/>
        <v>#DIV/0!</v>
      </c>
      <c r="BG123" s="383"/>
      <c r="BJ123" s="83" t="str">
        <f t="shared" si="264"/>
        <v/>
      </c>
      <c r="BK123" s="83" t="str">
        <f t="shared" si="264"/>
        <v/>
      </c>
      <c r="BL123" s="83" t="str">
        <f t="shared" si="264"/>
        <v/>
      </c>
      <c r="BM123" s="83" t="str">
        <f t="shared" si="264"/>
        <v/>
      </c>
      <c r="BN123" s="83" t="str">
        <f t="shared" si="264"/>
        <v/>
      </c>
      <c r="BO123" s="83" t="str">
        <f t="shared" si="264"/>
        <v/>
      </c>
      <c r="BP123" s="83" t="str">
        <f t="shared" si="264"/>
        <v/>
      </c>
      <c r="BQ123" s="83" t="str">
        <f t="shared" si="264"/>
        <v/>
      </c>
      <c r="BR123" s="83" t="str">
        <f t="shared" si="264"/>
        <v/>
      </c>
      <c r="BS123" s="83" t="str">
        <f t="shared" si="264"/>
        <v/>
      </c>
      <c r="BT123" s="342">
        <f t="shared" si="176"/>
        <v>0</v>
      </c>
    </row>
    <row r="124" spans="1:72" outlineLevel="2" x14ac:dyDescent="0.3">
      <c r="A124" s="385" t="str">
        <f t="shared" si="210"/>
        <v>B6-04-x</v>
      </c>
      <c r="B124" s="386">
        <f>IF(E124="","",SUBTOTAL(3,$E$121:E124))</f>
        <v>4</v>
      </c>
      <c r="C124" s="246" t="str">
        <f t="shared" si="251"/>
        <v>B6-04</v>
      </c>
      <c r="D124" s="88"/>
      <c r="E124" s="21" t="s">
        <v>60</v>
      </c>
      <c r="F124" s="749"/>
      <c r="G124" s="750"/>
      <c r="H124" s="773"/>
      <c r="I124" s="773"/>
      <c r="J124" s="763"/>
      <c r="K124" s="751"/>
      <c r="L124" s="30">
        <f t="shared" si="265"/>
        <v>0</v>
      </c>
      <c r="M124" s="752">
        <v>1</v>
      </c>
      <c r="N124" s="30">
        <f t="shared" si="266"/>
        <v>0</v>
      </c>
      <c r="O124" s="41" t="str">
        <f t="shared" si="248"/>
        <v/>
      </c>
      <c r="P124" s="392"/>
      <c r="Q124" s="369" t="str">
        <f t="shared" si="172"/>
        <v>B</v>
      </c>
      <c r="S124" s="191" t="str">
        <f t="shared" si="252"/>
        <v>B6-04|x</v>
      </c>
      <c r="T124" s="191"/>
      <c r="U124" s="389"/>
      <c r="W124" s="83" t="str">
        <f t="shared" si="253"/>
        <v/>
      </c>
      <c r="X124" s="83" t="str">
        <f t="shared" si="253"/>
        <v/>
      </c>
      <c r="Y124" s="83" t="str">
        <f t="shared" si="253"/>
        <v/>
      </c>
      <c r="Z124" s="83" t="str">
        <f t="shared" si="253"/>
        <v/>
      </c>
      <c r="AA124" s="83" t="str">
        <f t="shared" si="253"/>
        <v/>
      </c>
      <c r="AB124" s="83" t="str">
        <f t="shared" si="253"/>
        <v/>
      </c>
      <c r="AC124" s="83" t="str">
        <f t="shared" si="253"/>
        <v/>
      </c>
      <c r="AD124" s="83" t="str">
        <f t="shared" si="253"/>
        <v/>
      </c>
      <c r="AE124" s="83" t="str">
        <f t="shared" si="253"/>
        <v/>
      </c>
      <c r="AF124" s="83" t="str">
        <f t="shared" si="253"/>
        <v/>
      </c>
      <c r="AG124" s="342">
        <f t="shared" si="173"/>
        <v>0</v>
      </c>
      <c r="AI124" s="383"/>
      <c r="AM124" s="30">
        <f>REPORT!H141</f>
        <v>0</v>
      </c>
      <c r="AN124" s="30">
        <f t="shared" si="174"/>
        <v>0</v>
      </c>
      <c r="AQ124" s="771">
        <f t="shared" si="254"/>
        <v>0</v>
      </c>
      <c r="AR124" s="776">
        <f t="shared" si="255"/>
        <v>0</v>
      </c>
      <c r="AS124" s="776">
        <f t="shared" si="256"/>
        <v>0</v>
      </c>
      <c r="AT124" s="777">
        <f t="shared" si="257"/>
        <v>0</v>
      </c>
      <c r="AU124" s="778">
        <f t="shared" si="258"/>
        <v>0</v>
      </c>
      <c r="AV124" s="779">
        <f t="shared" si="259"/>
        <v>0</v>
      </c>
      <c r="AW124" s="43">
        <f t="shared" si="260"/>
        <v>0</v>
      </c>
      <c r="AX124" s="29">
        <f t="shared" si="261"/>
        <v>1</v>
      </c>
      <c r="AY124" s="30">
        <f t="shared" si="262"/>
        <v>0</v>
      </c>
      <c r="BA124" s="30">
        <f t="shared" si="267"/>
        <v>0</v>
      </c>
      <c r="BB124" s="41" t="str">
        <f t="shared" si="181"/>
        <v/>
      </c>
      <c r="BC124" s="392"/>
      <c r="BE124" s="30">
        <f t="shared" si="263"/>
        <v>0</v>
      </c>
      <c r="BF124" s="788" t="e">
        <f t="shared" si="175"/>
        <v>#DIV/0!</v>
      </c>
      <c r="BG124" s="383"/>
      <c r="BJ124" s="83" t="str">
        <f t="shared" si="264"/>
        <v/>
      </c>
      <c r="BK124" s="83" t="str">
        <f t="shared" si="264"/>
        <v/>
      </c>
      <c r="BL124" s="83" t="str">
        <f t="shared" si="264"/>
        <v/>
      </c>
      <c r="BM124" s="83" t="str">
        <f t="shared" si="264"/>
        <v/>
      </c>
      <c r="BN124" s="83" t="str">
        <f t="shared" si="264"/>
        <v/>
      </c>
      <c r="BO124" s="83" t="str">
        <f t="shared" si="264"/>
        <v/>
      </c>
      <c r="BP124" s="83" t="str">
        <f t="shared" si="264"/>
        <v/>
      </c>
      <c r="BQ124" s="83" t="str">
        <f t="shared" si="264"/>
        <v/>
      </c>
      <c r="BR124" s="83" t="str">
        <f t="shared" si="264"/>
        <v/>
      </c>
      <c r="BS124" s="83" t="str">
        <f t="shared" si="264"/>
        <v/>
      </c>
      <c r="BT124" s="342">
        <f t="shared" si="176"/>
        <v>0</v>
      </c>
    </row>
    <row r="125" spans="1:72" outlineLevel="2" x14ac:dyDescent="0.3">
      <c r="A125" s="385" t="str">
        <f t="shared" si="210"/>
        <v>B6-05-x</v>
      </c>
      <c r="B125" s="386">
        <f>IF(E125="","",SUBTOTAL(3,$E$121:E125))</f>
        <v>5</v>
      </c>
      <c r="C125" s="246" t="str">
        <f t="shared" si="251"/>
        <v>B6-05</v>
      </c>
      <c r="D125" s="88"/>
      <c r="E125" s="21" t="s">
        <v>60</v>
      </c>
      <c r="F125" s="749"/>
      <c r="G125" s="750"/>
      <c r="H125" s="773"/>
      <c r="I125" s="773"/>
      <c r="J125" s="763"/>
      <c r="K125" s="751"/>
      <c r="L125" s="30">
        <f t="shared" si="265"/>
        <v>0</v>
      </c>
      <c r="M125" s="752">
        <v>1</v>
      </c>
      <c r="N125" s="30">
        <f t="shared" si="266"/>
        <v>0</v>
      </c>
      <c r="O125" s="41" t="str">
        <f t="shared" si="248"/>
        <v/>
      </c>
      <c r="P125" s="392"/>
      <c r="Q125" s="369" t="str">
        <f t="shared" si="172"/>
        <v>B</v>
      </c>
      <c r="S125" s="191" t="str">
        <f t="shared" si="252"/>
        <v>B6-05|x</v>
      </c>
      <c r="T125" s="191"/>
      <c r="U125" s="393"/>
      <c r="W125" s="83" t="str">
        <f t="shared" si="253"/>
        <v/>
      </c>
      <c r="X125" s="83" t="str">
        <f t="shared" si="253"/>
        <v/>
      </c>
      <c r="Y125" s="83" t="str">
        <f t="shared" si="253"/>
        <v/>
      </c>
      <c r="Z125" s="83" t="str">
        <f t="shared" si="253"/>
        <v/>
      </c>
      <c r="AA125" s="83" t="str">
        <f t="shared" si="253"/>
        <v/>
      </c>
      <c r="AB125" s="83" t="str">
        <f t="shared" si="253"/>
        <v/>
      </c>
      <c r="AC125" s="83" t="str">
        <f t="shared" si="253"/>
        <v/>
      </c>
      <c r="AD125" s="83" t="str">
        <f t="shared" si="253"/>
        <v/>
      </c>
      <c r="AE125" s="83" t="str">
        <f t="shared" si="253"/>
        <v/>
      </c>
      <c r="AF125" s="83" t="str">
        <f t="shared" si="253"/>
        <v/>
      </c>
      <c r="AG125" s="342">
        <f t="shared" si="173"/>
        <v>0</v>
      </c>
      <c r="AI125" s="383"/>
      <c r="AM125" s="30">
        <f>REPORT!H142</f>
        <v>0</v>
      </c>
      <c r="AN125" s="30">
        <f t="shared" si="174"/>
        <v>0</v>
      </c>
      <c r="AQ125" s="771">
        <f t="shared" si="254"/>
        <v>0</v>
      </c>
      <c r="AR125" s="776">
        <f t="shared" si="255"/>
        <v>0</v>
      </c>
      <c r="AS125" s="776">
        <f t="shared" si="256"/>
        <v>0</v>
      </c>
      <c r="AT125" s="777">
        <f t="shared" si="257"/>
        <v>0</v>
      </c>
      <c r="AU125" s="778">
        <f t="shared" si="258"/>
        <v>0</v>
      </c>
      <c r="AV125" s="779">
        <f t="shared" si="259"/>
        <v>0</v>
      </c>
      <c r="AW125" s="43">
        <f t="shared" si="260"/>
        <v>0</v>
      </c>
      <c r="AX125" s="29">
        <f t="shared" si="261"/>
        <v>1</v>
      </c>
      <c r="AY125" s="30">
        <f t="shared" si="262"/>
        <v>0</v>
      </c>
      <c r="BA125" s="30">
        <f t="shared" si="267"/>
        <v>0</v>
      </c>
      <c r="BB125" s="41" t="str">
        <f t="shared" si="181"/>
        <v/>
      </c>
      <c r="BC125" s="392"/>
      <c r="BE125" s="30">
        <f t="shared" si="263"/>
        <v>0</v>
      </c>
      <c r="BF125" s="788" t="e">
        <f t="shared" si="175"/>
        <v>#DIV/0!</v>
      </c>
      <c r="BG125" s="383"/>
      <c r="BJ125" s="83" t="str">
        <f t="shared" si="264"/>
        <v/>
      </c>
      <c r="BK125" s="83" t="str">
        <f t="shared" si="264"/>
        <v/>
      </c>
      <c r="BL125" s="83" t="str">
        <f t="shared" si="264"/>
        <v/>
      </c>
      <c r="BM125" s="83" t="str">
        <f t="shared" si="264"/>
        <v/>
      </c>
      <c r="BN125" s="83" t="str">
        <f t="shared" si="264"/>
        <v/>
      </c>
      <c r="BO125" s="83" t="str">
        <f t="shared" si="264"/>
        <v/>
      </c>
      <c r="BP125" s="83" t="str">
        <f t="shared" si="264"/>
        <v/>
      </c>
      <c r="BQ125" s="83" t="str">
        <f t="shared" si="264"/>
        <v/>
      </c>
      <c r="BR125" s="83" t="str">
        <f t="shared" si="264"/>
        <v/>
      </c>
      <c r="BS125" s="83" t="str">
        <f t="shared" si="264"/>
        <v/>
      </c>
      <c r="BT125" s="342">
        <f t="shared" si="176"/>
        <v>0</v>
      </c>
    </row>
    <row r="126" spans="1:72" outlineLevel="2" x14ac:dyDescent="0.3">
      <c r="A126" s="385" t="str">
        <f t="shared" si="210"/>
        <v>B6-06-x</v>
      </c>
      <c r="B126" s="386">
        <f>IF(E126="","",SUBTOTAL(3,$E$121:E126))</f>
        <v>6</v>
      </c>
      <c r="C126" s="246" t="str">
        <f t="shared" si="251"/>
        <v>B6-06</v>
      </c>
      <c r="D126" s="88"/>
      <c r="E126" s="21" t="s">
        <v>60</v>
      </c>
      <c r="F126" s="749"/>
      <c r="G126" s="750"/>
      <c r="H126" s="773"/>
      <c r="I126" s="773"/>
      <c r="J126" s="763"/>
      <c r="K126" s="751"/>
      <c r="L126" s="30">
        <f t="shared" si="265"/>
        <v>0</v>
      </c>
      <c r="M126" s="752">
        <v>1</v>
      </c>
      <c r="N126" s="30">
        <f t="shared" si="266"/>
        <v>0</v>
      </c>
      <c r="O126" s="41" t="str">
        <f t="shared" si="248"/>
        <v/>
      </c>
      <c r="P126" s="392"/>
      <c r="Q126" s="369" t="str">
        <f t="shared" si="172"/>
        <v>B</v>
      </c>
      <c r="S126" s="191" t="str">
        <f t="shared" si="252"/>
        <v>B6-06|x</v>
      </c>
      <c r="T126" s="191"/>
      <c r="U126" s="393"/>
      <c r="W126" s="83" t="str">
        <f t="shared" si="253"/>
        <v/>
      </c>
      <c r="X126" s="83" t="str">
        <f t="shared" si="253"/>
        <v/>
      </c>
      <c r="Y126" s="83" t="str">
        <f t="shared" si="253"/>
        <v/>
      </c>
      <c r="Z126" s="83" t="str">
        <f t="shared" si="253"/>
        <v/>
      </c>
      <c r="AA126" s="83" t="str">
        <f t="shared" si="253"/>
        <v/>
      </c>
      <c r="AB126" s="83" t="str">
        <f t="shared" si="253"/>
        <v/>
      </c>
      <c r="AC126" s="83" t="str">
        <f t="shared" si="253"/>
        <v/>
      </c>
      <c r="AD126" s="83" t="str">
        <f t="shared" si="253"/>
        <v/>
      </c>
      <c r="AE126" s="83" t="str">
        <f t="shared" si="253"/>
        <v/>
      </c>
      <c r="AF126" s="83" t="str">
        <f t="shared" si="253"/>
        <v/>
      </c>
      <c r="AG126" s="342">
        <f t="shared" si="173"/>
        <v>0</v>
      </c>
      <c r="AI126" s="383"/>
      <c r="AM126" s="30">
        <f>REPORT!H143</f>
        <v>0</v>
      </c>
      <c r="AN126" s="30">
        <f t="shared" si="174"/>
        <v>0</v>
      </c>
      <c r="AQ126" s="771">
        <f t="shared" si="254"/>
        <v>0</v>
      </c>
      <c r="AR126" s="776">
        <f t="shared" si="255"/>
        <v>0</v>
      </c>
      <c r="AS126" s="776">
        <f t="shared" si="256"/>
        <v>0</v>
      </c>
      <c r="AT126" s="777">
        <f t="shared" si="257"/>
        <v>0</v>
      </c>
      <c r="AU126" s="778">
        <f t="shared" si="258"/>
        <v>0</v>
      </c>
      <c r="AV126" s="779">
        <f t="shared" si="259"/>
        <v>0</v>
      </c>
      <c r="AW126" s="43">
        <f t="shared" si="260"/>
        <v>0</v>
      </c>
      <c r="AX126" s="29">
        <f t="shared" si="261"/>
        <v>1</v>
      </c>
      <c r="AY126" s="30">
        <f t="shared" si="262"/>
        <v>0</v>
      </c>
      <c r="BA126" s="30">
        <f t="shared" si="267"/>
        <v>0</v>
      </c>
      <c r="BB126" s="41" t="str">
        <f t="shared" si="181"/>
        <v/>
      </c>
      <c r="BC126" s="392"/>
      <c r="BE126" s="30">
        <f t="shared" si="263"/>
        <v>0</v>
      </c>
      <c r="BF126" s="788" t="e">
        <f t="shared" si="175"/>
        <v>#DIV/0!</v>
      </c>
      <c r="BG126" s="383"/>
      <c r="BJ126" s="83" t="str">
        <f t="shared" si="264"/>
        <v/>
      </c>
      <c r="BK126" s="83" t="str">
        <f t="shared" si="264"/>
        <v/>
      </c>
      <c r="BL126" s="83" t="str">
        <f t="shared" si="264"/>
        <v/>
      </c>
      <c r="BM126" s="83" t="str">
        <f t="shared" si="264"/>
        <v/>
      </c>
      <c r="BN126" s="83" t="str">
        <f t="shared" si="264"/>
        <v/>
      </c>
      <c r="BO126" s="83" t="str">
        <f t="shared" si="264"/>
        <v/>
      </c>
      <c r="BP126" s="83" t="str">
        <f t="shared" si="264"/>
        <v/>
      </c>
      <c r="BQ126" s="83" t="str">
        <f t="shared" si="264"/>
        <v/>
      </c>
      <c r="BR126" s="83" t="str">
        <f t="shared" si="264"/>
        <v/>
      </c>
      <c r="BS126" s="83" t="str">
        <f t="shared" si="264"/>
        <v/>
      </c>
      <c r="BT126" s="342">
        <f t="shared" si="176"/>
        <v>0</v>
      </c>
    </row>
    <row r="127" spans="1:72" outlineLevel="2" x14ac:dyDescent="0.3">
      <c r="A127" s="385" t="str">
        <f t="shared" si="210"/>
        <v>B6-07-x</v>
      </c>
      <c r="B127" s="386">
        <f>IF(E127="","",SUBTOTAL(3,$E$121:E127))</f>
        <v>7</v>
      </c>
      <c r="C127" s="246" t="str">
        <f t="shared" si="251"/>
        <v>B6-07</v>
      </c>
      <c r="D127" s="88"/>
      <c r="E127" s="21" t="s">
        <v>60</v>
      </c>
      <c r="F127" s="749"/>
      <c r="G127" s="750"/>
      <c r="H127" s="773"/>
      <c r="I127" s="773"/>
      <c r="J127" s="763"/>
      <c r="K127" s="751"/>
      <c r="L127" s="30">
        <f t="shared" si="265"/>
        <v>0</v>
      </c>
      <c r="M127" s="752">
        <v>1</v>
      </c>
      <c r="N127" s="30">
        <f t="shared" si="266"/>
        <v>0</v>
      </c>
      <c r="O127" s="41" t="str">
        <f t="shared" si="248"/>
        <v/>
      </c>
      <c r="P127" s="392"/>
      <c r="Q127" s="369" t="str">
        <f t="shared" si="172"/>
        <v>B</v>
      </c>
      <c r="S127" s="191" t="str">
        <f t="shared" si="252"/>
        <v>B6-07|x</v>
      </c>
      <c r="T127" s="191"/>
      <c r="U127" s="393"/>
      <c r="W127" s="83" t="str">
        <f t="shared" si="253"/>
        <v/>
      </c>
      <c r="X127" s="83" t="str">
        <f t="shared" si="253"/>
        <v/>
      </c>
      <c r="Y127" s="83" t="str">
        <f t="shared" si="253"/>
        <v/>
      </c>
      <c r="Z127" s="83" t="str">
        <f t="shared" si="253"/>
        <v/>
      </c>
      <c r="AA127" s="83" t="str">
        <f t="shared" si="253"/>
        <v/>
      </c>
      <c r="AB127" s="83" t="str">
        <f t="shared" si="253"/>
        <v/>
      </c>
      <c r="AC127" s="83" t="str">
        <f t="shared" si="253"/>
        <v/>
      </c>
      <c r="AD127" s="83" t="str">
        <f t="shared" si="253"/>
        <v/>
      </c>
      <c r="AE127" s="83" t="str">
        <f t="shared" si="253"/>
        <v/>
      </c>
      <c r="AF127" s="83" t="str">
        <f t="shared" si="253"/>
        <v/>
      </c>
      <c r="AG127" s="342">
        <f t="shared" si="173"/>
        <v>0</v>
      </c>
      <c r="AI127" s="383"/>
      <c r="AM127" s="30">
        <f>REPORT!H144</f>
        <v>0</v>
      </c>
      <c r="AN127" s="30">
        <f t="shared" si="174"/>
        <v>0</v>
      </c>
      <c r="AQ127" s="771">
        <f t="shared" si="254"/>
        <v>0</v>
      </c>
      <c r="AR127" s="776">
        <f t="shared" si="255"/>
        <v>0</v>
      </c>
      <c r="AS127" s="776">
        <f t="shared" si="256"/>
        <v>0</v>
      </c>
      <c r="AT127" s="777">
        <f t="shared" si="257"/>
        <v>0</v>
      </c>
      <c r="AU127" s="778">
        <f t="shared" si="258"/>
        <v>0</v>
      </c>
      <c r="AV127" s="779">
        <f t="shared" si="259"/>
        <v>0</v>
      </c>
      <c r="AW127" s="43">
        <f t="shared" si="260"/>
        <v>0</v>
      </c>
      <c r="AX127" s="29">
        <f t="shared" si="261"/>
        <v>1</v>
      </c>
      <c r="AY127" s="30">
        <f t="shared" si="262"/>
        <v>0</v>
      </c>
      <c r="BA127" s="30">
        <f t="shared" si="267"/>
        <v>0</v>
      </c>
      <c r="BB127" s="41" t="str">
        <f t="shared" si="181"/>
        <v/>
      </c>
      <c r="BC127" s="392"/>
      <c r="BE127" s="30">
        <f t="shared" si="263"/>
        <v>0</v>
      </c>
      <c r="BF127" s="788" t="e">
        <f t="shared" si="175"/>
        <v>#DIV/0!</v>
      </c>
      <c r="BG127" s="383"/>
      <c r="BJ127" s="83" t="str">
        <f t="shared" si="264"/>
        <v/>
      </c>
      <c r="BK127" s="83" t="str">
        <f t="shared" si="264"/>
        <v/>
      </c>
      <c r="BL127" s="83" t="str">
        <f t="shared" si="264"/>
        <v/>
      </c>
      <c r="BM127" s="83" t="str">
        <f t="shared" si="264"/>
        <v/>
      </c>
      <c r="BN127" s="83" t="str">
        <f t="shared" si="264"/>
        <v/>
      </c>
      <c r="BO127" s="83" t="str">
        <f t="shared" si="264"/>
        <v/>
      </c>
      <c r="BP127" s="83" t="str">
        <f t="shared" si="264"/>
        <v/>
      </c>
      <c r="BQ127" s="83" t="str">
        <f t="shared" si="264"/>
        <v/>
      </c>
      <c r="BR127" s="83" t="str">
        <f t="shared" si="264"/>
        <v/>
      </c>
      <c r="BS127" s="83" t="str">
        <f t="shared" si="264"/>
        <v/>
      </c>
      <c r="BT127" s="342">
        <f t="shared" si="176"/>
        <v>0</v>
      </c>
    </row>
    <row r="128" spans="1:72" outlineLevel="2" x14ac:dyDescent="0.3">
      <c r="A128" s="385" t="str">
        <f t="shared" si="210"/>
        <v>B6-08-x</v>
      </c>
      <c r="B128" s="386">
        <f>IF(E128="","",SUBTOTAL(3,$E$121:E128))</f>
        <v>8</v>
      </c>
      <c r="C128" s="246" t="str">
        <f t="shared" si="251"/>
        <v>B6-08</v>
      </c>
      <c r="D128" s="88"/>
      <c r="E128" s="21" t="s">
        <v>60</v>
      </c>
      <c r="F128" s="749"/>
      <c r="G128" s="750"/>
      <c r="H128" s="773"/>
      <c r="I128" s="773"/>
      <c r="J128" s="763"/>
      <c r="K128" s="751"/>
      <c r="L128" s="30">
        <f t="shared" si="265"/>
        <v>0</v>
      </c>
      <c r="M128" s="752">
        <v>1</v>
      </c>
      <c r="N128" s="30">
        <f t="shared" si="266"/>
        <v>0</v>
      </c>
      <c r="O128" s="41" t="str">
        <f t="shared" si="248"/>
        <v/>
      </c>
      <c r="P128" s="392"/>
      <c r="Q128" s="369" t="str">
        <f t="shared" si="172"/>
        <v>B</v>
      </c>
      <c r="S128" s="191" t="str">
        <f t="shared" si="252"/>
        <v>B6-08|x</v>
      </c>
      <c r="T128" s="191"/>
      <c r="U128" s="393"/>
      <c r="W128" s="83" t="str">
        <f t="shared" si="253"/>
        <v/>
      </c>
      <c r="X128" s="83" t="str">
        <f t="shared" si="253"/>
        <v/>
      </c>
      <c r="Y128" s="83" t="str">
        <f t="shared" si="253"/>
        <v/>
      </c>
      <c r="Z128" s="83" t="str">
        <f t="shared" si="253"/>
        <v/>
      </c>
      <c r="AA128" s="83" t="str">
        <f t="shared" si="253"/>
        <v/>
      </c>
      <c r="AB128" s="83" t="str">
        <f t="shared" si="253"/>
        <v/>
      </c>
      <c r="AC128" s="83" t="str">
        <f t="shared" si="253"/>
        <v/>
      </c>
      <c r="AD128" s="83" t="str">
        <f t="shared" si="253"/>
        <v/>
      </c>
      <c r="AE128" s="83" t="str">
        <f t="shared" si="253"/>
        <v/>
      </c>
      <c r="AF128" s="83" t="str">
        <f t="shared" si="253"/>
        <v/>
      </c>
      <c r="AG128" s="342">
        <f t="shared" si="173"/>
        <v>0</v>
      </c>
      <c r="AI128" s="383"/>
      <c r="AM128" s="30">
        <f>REPORT!H145</f>
        <v>0</v>
      </c>
      <c r="AN128" s="30">
        <f t="shared" si="174"/>
        <v>0</v>
      </c>
      <c r="AQ128" s="771">
        <f t="shared" si="254"/>
        <v>0</v>
      </c>
      <c r="AR128" s="776">
        <f t="shared" si="255"/>
        <v>0</v>
      </c>
      <c r="AS128" s="776">
        <f t="shared" si="256"/>
        <v>0</v>
      </c>
      <c r="AT128" s="777">
        <f t="shared" si="257"/>
        <v>0</v>
      </c>
      <c r="AU128" s="778">
        <f t="shared" si="258"/>
        <v>0</v>
      </c>
      <c r="AV128" s="779">
        <f t="shared" si="259"/>
        <v>0</v>
      </c>
      <c r="AW128" s="43">
        <f t="shared" si="260"/>
        <v>0</v>
      </c>
      <c r="AX128" s="29">
        <f t="shared" si="261"/>
        <v>1</v>
      </c>
      <c r="AY128" s="30">
        <f t="shared" si="262"/>
        <v>0</v>
      </c>
      <c r="BA128" s="30">
        <f t="shared" si="267"/>
        <v>0</v>
      </c>
      <c r="BB128" s="41" t="str">
        <f t="shared" si="181"/>
        <v/>
      </c>
      <c r="BC128" s="392"/>
      <c r="BE128" s="30">
        <f t="shared" si="263"/>
        <v>0</v>
      </c>
      <c r="BF128" s="788" t="e">
        <f t="shared" si="175"/>
        <v>#DIV/0!</v>
      </c>
      <c r="BG128" s="383"/>
      <c r="BJ128" s="83" t="str">
        <f t="shared" si="264"/>
        <v/>
      </c>
      <c r="BK128" s="83" t="str">
        <f t="shared" si="264"/>
        <v/>
      </c>
      <c r="BL128" s="83" t="str">
        <f t="shared" si="264"/>
        <v/>
      </c>
      <c r="BM128" s="83" t="str">
        <f t="shared" si="264"/>
        <v/>
      </c>
      <c r="BN128" s="83" t="str">
        <f t="shared" si="264"/>
        <v/>
      </c>
      <c r="BO128" s="83" t="str">
        <f t="shared" si="264"/>
        <v/>
      </c>
      <c r="BP128" s="83" t="str">
        <f t="shared" si="264"/>
        <v/>
      </c>
      <c r="BQ128" s="83" t="str">
        <f t="shared" si="264"/>
        <v/>
      </c>
      <c r="BR128" s="83" t="str">
        <f t="shared" si="264"/>
        <v/>
      </c>
      <c r="BS128" s="83" t="str">
        <f t="shared" si="264"/>
        <v/>
      </c>
      <c r="BT128" s="342">
        <f t="shared" si="176"/>
        <v>0</v>
      </c>
    </row>
    <row r="129" spans="1:72" outlineLevel="2" x14ac:dyDescent="0.3">
      <c r="A129" s="385" t="str">
        <f t="shared" si="210"/>
        <v>B6-09-x</v>
      </c>
      <c r="B129" s="386">
        <f>IF(E129="","",SUBTOTAL(3,$E$121:E129))</f>
        <v>9</v>
      </c>
      <c r="C129" s="246" t="str">
        <f t="shared" si="251"/>
        <v>B6-09</v>
      </c>
      <c r="D129" s="88"/>
      <c r="E129" s="21" t="s">
        <v>60</v>
      </c>
      <c r="F129" s="749"/>
      <c r="G129" s="750"/>
      <c r="H129" s="773"/>
      <c r="I129" s="773"/>
      <c r="J129" s="763"/>
      <c r="K129" s="751"/>
      <c r="L129" s="30">
        <f t="shared" si="265"/>
        <v>0</v>
      </c>
      <c r="M129" s="752">
        <v>1</v>
      </c>
      <c r="N129" s="30">
        <f t="shared" si="266"/>
        <v>0</v>
      </c>
      <c r="O129" s="41" t="str">
        <f t="shared" si="248"/>
        <v/>
      </c>
      <c r="P129" s="392"/>
      <c r="Q129" s="369" t="str">
        <f t="shared" si="172"/>
        <v>B</v>
      </c>
      <c r="S129" s="191" t="str">
        <f t="shared" si="252"/>
        <v>B6-09|x</v>
      </c>
      <c r="T129" s="191"/>
      <c r="U129" s="393"/>
      <c r="W129" s="83" t="str">
        <f t="shared" si="253"/>
        <v/>
      </c>
      <c r="X129" s="83" t="str">
        <f t="shared" si="253"/>
        <v/>
      </c>
      <c r="Y129" s="83" t="str">
        <f t="shared" si="253"/>
        <v/>
      </c>
      <c r="Z129" s="83" t="str">
        <f t="shared" si="253"/>
        <v/>
      </c>
      <c r="AA129" s="83" t="str">
        <f t="shared" si="253"/>
        <v/>
      </c>
      <c r="AB129" s="83" t="str">
        <f t="shared" si="253"/>
        <v/>
      </c>
      <c r="AC129" s="83" t="str">
        <f t="shared" si="253"/>
        <v/>
      </c>
      <c r="AD129" s="83" t="str">
        <f t="shared" si="253"/>
        <v/>
      </c>
      <c r="AE129" s="83" t="str">
        <f t="shared" si="253"/>
        <v/>
      </c>
      <c r="AF129" s="83" t="str">
        <f t="shared" si="253"/>
        <v/>
      </c>
      <c r="AG129" s="342">
        <f t="shared" si="173"/>
        <v>0</v>
      </c>
      <c r="AI129" s="383"/>
      <c r="AM129" s="30">
        <f>REPORT!H146</f>
        <v>0</v>
      </c>
      <c r="AN129" s="30">
        <f t="shared" si="174"/>
        <v>0</v>
      </c>
      <c r="AQ129" s="771">
        <f t="shared" si="254"/>
        <v>0</v>
      </c>
      <c r="AR129" s="776">
        <f t="shared" si="255"/>
        <v>0</v>
      </c>
      <c r="AS129" s="776">
        <f t="shared" si="256"/>
        <v>0</v>
      </c>
      <c r="AT129" s="777">
        <f t="shared" si="257"/>
        <v>0</v>
      </c>
      <c r="AU129" s="778">
        <f t="shared" si="258"/>
        <v>0</v>
      </c>
      <c r="AV129" s="779">
        <f t="shared" si="259"/>
        <v>0</v>
      </c>
      <c r="AW129" s="43">
        <f t="shared" si="260"/>
        <v>0</v>
      </c>
      <c r="AX129" s="29">
        <f t="shared" si="261"/>
        <v>1</v>
      </c>
      <c r="AY129" s="30">
        <f t="shared" si="262"/>
        <v>0</v>
      </c>
      <c r="BA129" s="30">
        <f t="shared" si="267"/>
        <v>0</v>
      </c>
      <c r="BB129" s="41" t="str">
        <f t="shared" si="181"/>
        <v/>
      </c>
      <c r="BC129" s="392"/>
      <c r="BE129" s="30">
        <f t="shared" si="263"/>
        <v>0</v>
      </c>
      <c r="BF129" s="788" t="e">
        <f t="shared" si="175"/>
        <v>#DIV/0!</v>
      </c>
      <c r="BG129" s="383"/>
      <c r="BJ129" s="83" t="str">
        <f t="shared" si="264"/>
        <v/>
      </c>
      <c r="BK129" s="83" t="str">
        <f t="shared" si="264"/>
        <v/>
      </c>
      <c r="BL129" s="83" t="str">
        <f t="shared" si="264"/>
        <v/>
      </c>
      <c r="BM129" s="83" t="str">
        <f t="shared" si="264"/>
        <v/>
      </c>
      <c r="BN129" s="83" t="str">
        <f t="shared" si="264"/>
        <v/>
      </c>
      <c r="BO129" s="83" t="str">
        <f t="shared" si="264"/>
        <v/>
      </c>
      <c r="BP129" s="83" t="str">
        <f t="shared" si="264"/>
        <v/>
      </c>
      <c r="BQ129" s="83" t="str">
        <f t="shared" si="264"/>
        <v/>
      </c>
      <c r="BR129" s="83" t="str">
        <f t="shared" si="264"/>
        <v/>
      </c>
      <c r="BS129" s="83" t="str">
        <f t="shared" si="264"/>
        <v/>
      </c>
      <c r="BT129" s="342">
        <f t="shared" si="176"/>
        <v>0</v>
      </c>
    </row>
    <row r="130" spans="1:72" outlineLevel="2" x14ac:dyDescent="0.3">
      <c r="A130" s="385" t="str">
        <f t="shared" si="210"/>
        <v>B6-10-x</v>
      </c>
      <c r="B130" s="386">
        <f>IF(E130="","",SUBTOTAL(3,$E$121:E130))</f>
        <v>10</v>
      </c>
      <c r="C130" s="246" t="str">
        <f t="shared" si="251"/>
        <v>B6-10</v>
      </c>
      <c r="D130" s="88"/>
      <c r="E130" s="21" t="s">
        <v>60</v>
      </c>
      <c r="F130" s="749"/>
      <c r="G130" s="750"/>
      <c r="H130" s="773"/>
      <c r="I130" s="773"/>
      <c r="J130" s="763"/>
      <c r="K130" s="751"/>
      <c r="L130" s="30">
        <f t="shared" si="265"/>
        <v>0</v>
      </c>
      <c r="M130" s="752">
        <v>1</v>
      </c>
      <c r="N130" s="30">
        <f t="shared" si="266"/>
        <v>0</v>
      </c>
      <c r="O130" s="41" t="str">
        <f t="shared" si="248"/>
        <v/>
      </c>
      <c r="P130" s="392"/>
      <c r="Q130" s="369" t="str">
        <f t="shared" si="172"/>
        <v>B</v>
      </c>
      <c r="S130" s="191" t="str">
        <f t="shared" si="252"/>
        <v>B6-10|x</v>
      </c>
      <c r="T130" s="191"/>
      <c r="U130" s="395"/>
      <c r="W130" s="83" t="str">
        <f t="shared" si="253"/>
        <v/>
      </c>
      <c r="X130" s="83" t="str">
        <f t="shared" si="253"/>
        <v/>
      </c>
      <c r="Y130" s="83" t="str">
        <f t="shared" si="253"/>
        <v/>
      </c>
      <c r="Z130" s="83" t="str">
        <f t="shared" si="253"/>
        <v/>
      </c>
      <c r="AA130" s="83" t="str">
        <f t="shared" si="253"/>
        <v/>
      </c>
      <c r="AB130" s="83" t="str">
        <f t="shared" si="253"/>
        <v/>
      </c>
      <c r="AC130" s="83" t="str">
        <f t="shared" si="253"/>
        <v/>
      </c>
      <c r="AD130" s="83" t="str">
        <f t="shared" si="253"/>
        <v/>
      </c>
      <c r="AE130" s="83" t="str">
        <f t="shared" si="253"/>
        <v/>
      </c>
      <c r="AF130" s="83" t="str">
        <f t="shared" si="253"/>
        <v/>
      </c>
      <c r="AG130" s="342">
        <f t="shared" si="173"/>
        <v>0</v>
      </c>
      <c r="AI130" s="383"/>
      <c r="AM130" s="30">
        <f>REPORT!H147</f>
        <v>0</v>
      </c>
      <c r="AN130" s="30">
        <f t="shared" si="174"/>
        <v>0</v>
      </c>
      <c r="AQ130" s="771">
        <f t="shared" si="254"/>
        <v>0</v>
      </c>
      <c r="AR130" s="776">
        <f t="shared" si="255"/>
        <v>0</v>
      </c>
      <c r="AS130" s="776">
        <f t="shared" si="256"/>
        <v>0</v>
      </c>
      <c r="AT130" s="777">
        <f t="shared" si="257"/>
        <v>0</v>
      </c>
      <c r="AU130" s="778">
        <f t="shared" si="258"/>
        <v>0</v>
      </c>
      <c r="AV130" s="779">
        <f t="shared" si="259"/>
        <v>0</v>
      </c>
      <c r="AW130" s="43">
        <f t="shared" si="260"/>
        <v>0</v>
      </c>
      <c r="AX130" s="29">
        <f t="shared" si="261"/>
        <v>1</v>
      </c>
      <c r="AY130" s="30">
        <f t="shared" si="262"/>
        <v>0</v>
      </c>
      <c r="BA130" s="30">
        <f t="shared" si="267"/>
        <v>0</v>
      </c>
      <c r="BB130" s="41" t="str">
        <f t="shared" si="181"/>
        <v/>
      </c>
      <c r="BC130" s="392"/>
      <c r="BE130" s="30">
        <f t="shared" si="263"/>
        <v>0</v>
      </c>
      <c r="BF130" s="788" t="e">
        <f t="shared" si="175"/>
        <v>#DIV/0!</v>
      </c>
      <c r="BG130" s="383"/>
      <c r="BJ130" s="83" t="str">
        <f t="shared" si="264"/>
        <v/>
      </c>
      <c r="BK130" s="83" t="str">
        <f t="shared" si="264"/>
        <v/>
      </c>
      <c r="BL130" s="83" t="str">
        <f t="shared" si="264"/>
        <v/>
      </c>
      <c r="BM130" s="83" t="str">
        <f t="shared" si="264"/>
        <v/>
      </c>
      <c r="BN130" s="83" t="str">
        <f t="shared" si="264"/>
        <v/>
      </c>
      <c r="BO130" s="83" t="str">
        <f t="shared" si="264"/>
        <v/>
      </c>
      <c r="BP130" s="83" t="str">
        <f t="shared" si="264"/>
        <v/>
      </c>
      <c r="BQ130" s="83" t="str">
        <f t="shared" si="264"/>
        <v/>
      </c>
      <c r="BR130" s="83" t="str">
        <f t="shared" si="264"/>
        <v/>
      </c>
      <c r="BS130" s="83" t="str">
        <f t="shared" si="264"/>
        <v/>
      </c>
      <c r="BT130" s="342">
        <f t="shared" si="176"/>
        <v>0</v>
      </c>
    </row>
    <row r="131" spans="1:72" ht="33" customHeight="1" outlineLevel="1" x14ac:dyDescent="0.3">
      <c r="A131" s="385"/>
      <c r="B131" s="374"/>
      <c r="C131" s="375" t="s">
        <v>75</v>
      </c>
      <c r="D131" s="376"/>
      <c r="E131" s="759"/>
      <c r="F131" s="753"/>
      <c r="G131" s="753"/>
      <c r="H131" s="753"/>
      <c r="I131" s="753"/>
      <c r="J131" s="753"/>
      <c r="K131" s="753"/>
      <c r="L131" s="753"/>
      <c r="M131" s="753"/>
      <c r="N131" s="25">
        <f>SUM(N132:N141)</f>
        <v>0</v>
      </c>
      <c r="O131" s="380" t="str">
        <f t="shared" ref="O131:O174" si="268">IF(N131="","", IF($O$8="","",N131/$O$8))</f>
        <v/>
      </c>
      <c r="P131" s="96" t="str">
        <f>IF(OR(N131="",N131=0),"",N131/$N$221)</f>
        <v/>
      </c>
      <c r="Q131" s="369" t="str">
        <f t="shared" si="172"/>
        <v>B</v>
      </c>
      <c r="U131" s="381"/>
      <c r="W131" s="382">
        <f t="shared" ref="W131:AF131" si="269">SUM(W132:W141)</f>
        <v>0</v>
      </c>
      <c r="X131" s="382">
        <f t="shared" si="269"/>
        <v>0</v>
      </c>
      <c r="Y131" s="382">
        <f t="shared" si="269"/>
        <v>0</v>
      </c>
      <c r="Z131" s="382">
        <f t="shared" si="269"/>
        <v>0</v>
      </c>
      <c r="AA131" s="382">
        <f t="shared" si="269"/>
        <v>0</v>
      </c>
      <c r="AB131" s="382">
        <f t="shared" si="269"/>
        <v>0</v>
      </c>
      <c r="AC131" s="382">
        <f t="shared" si="269"/>
        <v>0</v>
      </c>
      <c r="AD131" s="382">
        <f t="shared" si="269"/>
        <v>0</v>
      </c>
      <c r="AE131" s="382">
        <f t="shared" si="269"/>
        <v>0</v>
      </c>
      <c r="AF131" s="382">
        <f t="shared" si="269"/>
        <v>0</v>
      </c>
      <c r="AG131" s="342">
        <f t="shared" si="173"/>
        <v>0</v>
      </c>
      <c r="AI131" s="383"/>
      <c r="AM131" s="25">
        <f>SUM(AM132:AM141)</f>
        <v>0</v>
      </c>
      <c r="AN131" s="25">
        <f t="shared" si="174"/>
        <v>0</v>
      </c>
      <c r="AQ131" s="734"/>
      <c r="AR131" s="378"/>
      <c r="AS131" s="378"/>
      <c r="AT131" s="378"/>
      <c r="AU131" s="378"/>
      <c r="AV131" s="378"/>
      <c r="AW131" s="378"/>
      <c r="AX131" s="379"/>
      <c r="AY131" s="25">
        <f>SUM(AY132:AY141)</f>
        <v>0</v>
      </c>
      <c r="BA131" s="25">
        <f>SUM(BA132:BA141)</f>
        <v>0</v>
      </c>
      <c r="BB131" s="380" t="str">
        <f t="shared" si="181"/>
        <v/>
      </c>
      <c r="BC131" s="96" t="str">
        <f>IF(OR(BA131="",BA131=0),"",BA131/$BA$221)</f>
        <v/>
      </c>
      <c r="BE131" s="25">
        <f>SUM(BE132:BE141)</f>
        <v>0</v>
      </c>
      <c r="BF131" s="787" t="e">
        <f t="shared" si="175"/>
        <v>#DIV/0!</v>
      </c>
      <c r="BG131" s="383"/>
      <c r="BJ131" s="382">
        <f t="shared" ref="BJ131:BS131" si="270">SUM(BJ132:BJ141)</f>
        <v>0</v>
      </c>
      <c r="BK131" s="382">
        <f t="shared" si="270"/>
        <v>0</v>
      </c>
      <c r="BL131" s="382">
        <f t="shared" si="270"/>
        <v>0</v>
      </c>
      <c r="BM131" s="382">
        <f t="shared" si="270"/>
        <v>0</v>
      </c>
      <c r="BN131" s="382">
        <f t="shared" si="270"/>
        <v>0</v>
      </c>
      <c r="BO131" s="382">
        <f t="shared" si="270"/>
        <v>0</v>
      </c>
      <c r="BP131" s="382">
        <f t="shared" si="270"/>
        <v>0</v>
      </c>
      <c r="BQ131" s="382">
        <f t="shared" si="270"/>
        <v>0</v>
      </c>
      <c r="BR131" s="382">
        <f t="shared" si="270"/>
        <v>0</v>
      </c>
      <c r="BS131" s="382">
        <f t="shared" si="270"/>
        <v>0</v>
      </c>
      <c r="BT131" s="342">
        <f t="shared" si="176"/>
        <v>0</v>
      </c>
    </row>
    <row r="132" spans="1:72" outlineLevel="2" x14ac:dyDescent="0.3">
      <c r="A132" s="385" t="str">
        <f t="shared" si="210"/>
        <v>B7-01-x</v>
      </c>
      <c r="B132" s="386">
        <f>IF(E132="","",SUBTOTAL(3,$E$132:E132))</f>
        <v>1</v>
      </c>
      <c r="C132" s="246" t="str">
        <f t="shared" ref="C132:C141" si="271">IF(E132="","",IF(B132&lt;10,CONCATENATE($C$131,"-0",B132),CONCATENATE($C$131,"-",B132)))</f>
        <v>B7-01</v>
      </c>
      <c r="D132" s="88"/>
      <c r="E132" s="21" t="s">
        <v>60</v>
      </c>
      <c r="F132" s="749"/>
      <c r="G132" s="763"/>
      <c r="H132" s="773"/>
      <c r="I132" s="773"/>
      <c r="J132" s="763"/>
      <c r="K132" s="751"/>
      <c r="L132" s="747">
        <f>IF(E132="","",(G132*I132*J132))</f>
        <v>0</v>
      </c>
      <c r="M132" s="748">
        <v>1</v>
      </c>
      <c r="N132" s="30">
        <f>IF(L132="","",IF(L132=0,0,(L132/M132)))</f>
        <v>0</v>
      </c>
      <c r="O132" s="41" t="str">
        <f t="shared" si="268"/>
        <v/>
      </c>
      <c r="P132" s="392"/>
      <c r="Q132" s="369" t="str">
        <f t="shared" si="172"/>
        <v>B</v>
      </c>
      <c r="S132" s="191" t="str">
        <f t="shared" ref="S132:S141" si="272">IF(C132="","",CONCATENATE(C132,"|",E132))</f>
        <v>B7-01|x</v>
      </c>
      <c r="T132" s="191"/>
      <c r="U132" s="389"/>
      <c r="W132" s="83" t="str">
        <f t="shared" ref="W132:AF141" si="273">IF($D132="","",IF($D132=W$16,$N132,""))</f>
        <v/>
      </c>
      <c r="X132" s="83" t="str">
        <f t="shared" si="273"/>
        <v/>
      </c>
      <c r="Y132" s="83" t="str">
        <f t="shared" si="273"/>
        <v/>
      </c>
      <c r="Z132" s="83" t="str">
        <f t="shared" si="273"/>
        <v/>
      </c>
      <c r="AA132" s="83" t="str">
        <f t="shared" si="273"/>
        <v/>
      </c>
      <c r="AB132" s="83" t="str">
        <f t="shared" si="273"/>
        <v/>
      </c>
      <c r="AC132" s="83" t="str">
        <f t="shared" si="273"/>
        <v/>
      </c>
      <c r="AD132" s="83" t="str">
        <f t="shared" si="273"/>
        <v/>
      </c>
      <c r="AE132" s="83" t="str">
        <f t="shared" si="273"/>
        <v/>
      </c>
      <c r="AF132" s="83" t="str">
        <f t="shared" si="273"/>
        <v/>
      </c>
      <c r="AG132" s="342">
        <f t="shared" si="173"/>
        <v>0</v>
      </c>
      <c r="AI132" s="383"/>
      <c r="AM132" s="30">
        <f>REPORT!H149</f>
        <v>0</v>
      </c>
      <c r="AN132" s="30">
        <f t="shared" si="174"/>
        <v>0</v>
      </c>
      <c r="AQ132" s="771">
        <f t="shared" ref="AQ132:AQ141" si="274">F132</f>
        <v>0</v>
      </c>
      <c r="AR132" s="776">
        <f t="shared" ref="AR132:AR141" si="275">G132</f>
        <v>0</v>
      </c>
      <c r="AS132" s="776">
        <f t="shared" ref="AS132:AS141" si="276">H132</f>
        <v>0</v>
      </c>
      <c r="AT132" s="777">
        <f t="shared" ref="AT132:AT141" si="277">I132</f>
        <v>0</v>
      </c>
      <c r="AU132" s="778">
        <f t="shared" ref="AU132:AU141" si="278">J132</f>
        <v>0</v>
      </c>
      <c r="AV132" s="779">
        <f t="shared" ref="AV132:AV141" si="279">K132</f>
        <v>0</v>
      </c>
      <c r="AW132" s="43">
        <f t="shared" ref="AW132:AW141" si="280">IF(E132="","",ROUND(AR132*AT132*AU132,2))</f>
        <v>0</v>
      </c>
      <c r="AX132" s="29">
        <f t="shared" ref="AX132:AX141" si="281">M132</f>
        <v>1</v>
      </c>
      <c r="AY132" s="30">
        <f t="shared" ref="AY132:AY141" si="282">IF(AW132="","",IF(AW132=0,0,ROUND(AW132/AX132,0)))</f>
        <v>0</v>
      </c>
      <c r="BA132" s="30">
        <f>AM132+AY132</f>
        <v>0</v>
      </c>
      <c r="BB132" s="41" t="str">
        <f t="shared" si="181"/>
        <v/>
      </c>
      <c r="BC132" s="392"/>
      <c r="BE132" s="30">
        <f t="shared" ref="BE132:BE141" si="283">BA132-N132</f>
        <v>0</v>
      </c>
      <c r="BF132" s="788" t="e">
        <f t="shared" si="175"/>
        <v>#DIV/0!</v>
      </c>
      <c r="BG132" s="383"/>
      <c r="BJ132" s="83" t="str">
        <f t="shared" ref="BJ132:BS141" si="284">IF($D132="","",IF($D132=BJ$16,$BA132,""))</f>
        <v/>
      </c>
      <c r="BK132" s="83" t="str">
        <f t="shared" si="284"/>
        <v/>
      </c>
      <c r="BL132" s="83" t="str">
        <f t="shared" si="284"/>
        <v/>
      </c>
      <c r="BM132" s="83" t="str">
        <f t="shared" si="284"/>
        <v/>
      </c>
      <c r="BN132" s="83" t="str">
        <f t="shared" si="284"/>
        <v/>
      </c>
      <c r="BO132" s="83" t="str">
        <f t="shared" si="284"/>
        <v/>
      </c>
      <c r="BP132" s="83" t="str">
        <f t="shared" si="284"/>
        <v/>
      </c>
      <c r="BQ132" s="83" t="str">
        <f t="shared" si="284"/>
        <v/>
      </c>
      <c r="BR132" s="83" t="str">
        <f t="shared" si="284"/>
        <v/>
      </c>
      <c r="BS132" s="83" t="str">
        <f t="shared" si="284"/>
        <v/>
      </c>
      <c r="BT132" s="342">
        <f t="shared" si="176"/>
        <v>0</v>
      </c>
    </row>
    <row r="133" spans="1:72" outlineLevel="2" x14ac:dyDescent="0.3">
      <c r="A133" s="385" t="str">
        <f t="shared" si="210"/>
        <v>B7-02-x</v>
      </c>
      <c r="B133" s="386">
        <f>IF(E133="","",SUBTOTAL(3,$E$132:E133))</f>
        <v>2</v>
      </c>
      <c r="C133" s="246" t="str">
        <f t="shared" si="271"/>
        <v>B7-02</v>
      </c>
      <c r="D133" s="88"/>
      <c r="E133" s="21" t="s">
        <v>60</v>
      </c>
      <c r="F133" s="749"/>
      <c r="G133" s="773"/>
      <c r="H133" s="773"/>
      <c r="I133" s="773"/>
      <c r="J133" s="773"/>
      <c r="K133" s="751"/>
      <c r="L133" s="30">
        <f t="shared" ref="L133:L141" si="285">IF(E133="","",(G133*I133*J133))</f>
        <v>0</v>
      </c>
      <c r="M133" s="752">
        <v>1</v>
      </c>
      <c r="N133" s="30">
        <f t="shared" ref="N133:N141" si="286">IF(L133="","",IF(L133=0,0,(L133/M133)))</f>
        <v>0</v>
      </c>
      <c r="O133" s="41" t="str">
        <f t="shared" si="268"/>
        <v/>
      </c>
      <c r="P133" s="392"/>
      <c r="Q133" s="369" t="str">
        <f t="shared" si="172"/>
        <v>B</v>
      </c>
      <c r="S133" s="191" t="str">
        <f t="shared" si="272"/>
        <v>B7-02|x</v>
      </c>
      <c r="T133" s="191"/>
      <c r="U133" s="389"/>
      <c r="W133" s="83" t="str">
        <f t="shared" si="273"/>
        <v/>
      </c>
      <c r="X133" s="83" t="str">
        <f t="shared" si="273"/>
        <v/>
      </c>
      <c r="Y133" s="83" t="str">
        <f t="shared" si="273"/>
        <v/>
      </c>
      <c r="Z133" s="83" t="str">
        <f t="shared" si="273"/>
        <v/>
      </c>
      <c r="AA133" s="83" t="str">
        <f t="shared" si="273"/>
        <v/>
      </c>
      <c r="AB133" s="83" t="str">
        <f t="shared" si="273"/>
        <v/>
      </c>
      <c r="AC133" s="83" t="str">
        <f t="shared" si="273"/>
        <v/>
      </c>
      <c r="AD133" s="83" t="str">
        <f t="shared" si="273"/>
        <v/>
      </c>
      <c r="AE133" s="83" t="str">
        <f t="shared" si="273"/>
        <v/>
      </c>
      <c r="AF133" s="83" t="str">
        <f t="shared" si="273"/>
        <v/>
      </c>
      <c r="AG133" s="342">
        <f t="shared" si="173"/>
        <v>0</v>
      </c>
      <c r="AI133" s="383"/>
      <c r="AM133" s="30">
        <f>REPORT!H150</f>
        <v>0</v>
      </c>
      <c r="AN133" s="30">
        <f t="shared" si="174"/>
        <v>0</v>
      </c>
      <c r="AQ133" s="771">
        <f t="shared" si="274"/>
        <v>0</v>
      </c>
      <c r="AR133" s="776">
        <f t="shared" si="275"/>
        <v>0</v>
      </c>
      <c r="AS133" s="776">
        <f t="shared" si="276"/>
        <v>0</v>
      </c>
      <c r="AT133" s="777">
        <f t="shared" si="277"/>
        <v>0</v>
      </c>
      <c r="AU133" s="778">
        <f t="shared" si="278"/>
        <v>0</v>
      </c>
      <c r="AV133" s="779">
        <f t="shared" si="279"/>
        <v>0</v>
      </c>
      <c r="AW133" s="43">
        <f t="shared" si="280"/>
        <v>0</v>
      </c>
      <c r="AX133" s="29">
        <f t="shared" si="281"/>
        <v>1</v>
      </c>
      <c r="AY133" s="30">
        <f t="shared" si="282"/>
        <v>0</v>
      </c>
      <c r="BA133" s="30">
        <f t="shared" ref="BA133:BA141" si="287">AM133+AY133</f>
        <v>0</v>
      </c>
      <c r="BB133" s="41" t="str">
        <f t="shared" si="181"/>
        <v/>
      </c>
      <c r="BC133" s="392"/>
      <c r="BE133" s="30">
        <f t="shared" si="283"/>
        <v>0</v>
      </c>
      <c r="BF133" s="788" t="e">
        <f t="shared" si="175"/>
        <v>#DIV/0!</v>
      </c>
      <c r="BG133" s="383"/>
      <c r="BJ133" s="83" t="str">
        <f t="shared" si="284"/>
        <v/>
      </c>
      <c r="BK133" s="83" t="str">
        <f t="shared" si="284"/>
        <v/>
      </c>
      <c r="BL133" s="83" t="str">
        <f t="shared" si="284"/>
        <v/>
      </c>
      <c r="BM133" s="83" t="str">
        <f t="shared" si="284"/>
        <v/>
      </c>
      <c r="BN133" s="83" t="str">
        <f t="shared" si="284"/>
        <v/>
      </c>
      <c r="BO133" s="83" t="str">
        <f t="shared" si="284"/>
        <v/>
      </c>
      <c r="BP133" s="83" t="str">
        <f t="shared" si="284"/>
        <v/>
      </c>
      <c r="BQ133" s="83" t="str">
        <f t="shared" si="284"/>
        <v/>
      </c>
      <c r="BR133" s="83" t="str">
        <f t="shared" si="284"/>
        <v/>
      </c>
      <c r="BS133" s="83" t="str">
        <f t="shared" si="284"/>
        <v/>
      </c>
      <c r="BT133" s="342">
        <f t="shared" si="176"/>
        <v>0</v>
      </c>
    </row>
    <row r="134" spans="1:72" outlineLevel="2" x14ac:dyDescent="0.3">
      <c r="A134" s="385" t="str">
        <f t="shared" si="210"/>
        <v>B7-03-x</v>
      </c>
      <c r="B134" s="386">
        <f>IF(E134="","",SUBTOTAL(3,$E$132:E134))</f>
        <v>3</v>
      </c>
      <c r="C134" s="246" t="str">
        <f t="shared" si="271"/>
        <v>B7-03</v>
      </c>
      <c r="D134" s="88"/>
      <c r="E134" s="21" t="s">
        <v>60</v>
      </c>
      <c r="F134" s="749"/>
      <c r="G134" s="763"/>
      <c r="H134" s="773"/>
      <c r="I134" s="773"/>
      <c r="J134" s="763"/>
      <c r="K134" s="751"/>
      <c r="L134" s="30">
        <f t="shared" si="285"/>
        <v>0</v>
      </c>
      <c r="M134" s="752">
        <v>1</v>
      </c>
      <c r="N134" s="30">
        <f t="shared" si="286"/>
        <v>0</v>
      </c>
      <c r="O134" s="41" t="str">
        <f t="shared" si="268"/>
        <v/>
      </c>
      <c r="P134" s="392"/>
      <c r="Q134" s="369" t="str">
        <f t="shared" si="172"/>
        <v>B</v>
      </c>
      <c r="S134" s="191" t="str">
        <f t="shared" si="272"/>
        <v>B7-03|x</v>
      </c>
      <c r="T134" s="191"/>
      <c r="U134" s="389"/>
      <c r="W134" s="83" t="str">
        <f t="shared" si="273"/>
        <v/>
      </c>
      <c r="X134" s="83" t="str">
        <f t="shared" si="273"/>
        <v/>
      </c>
      <c r="Y134" s="83" t="str">
        <f t="shared" si="273"/>
        <v/>
      </c>
      <c r="Z134" s="83" t="str">
        <f t="shared" si="273"/>
        <v/>
      </c>
      <c r="AA134" s="83" t="str">
        <f t="shared" si="273"/>
        <v/>
      </c>
      <c r="AB134" s="83" t="str">
        <f t="shared" si="273"/>
        <v/>
      </c>
      <c r="AC134" s="83" t="str">
        <f t="shared" si="273"/>
        <v/>
      </c>
      <c r="AD134" s="83" t="str">
        <f t="shared" si="273"/>
        <v/>
      </c>
      <c r="AE134" s="83" t="str">
        <f t="shared" si="273"/>
        <v/>
      </c>
      <c r="AF134" s="83" t="str">
        <f t="shared" si="273"/>
        <v/>
      </c>
      <c r="AG134" s="342">
        <f t="shared" si="173"/>
        <v>0</v>
      </c>
      <c r="AI134" s="383"/>
      <c r="AM134" s="30">
        <f>REPORT!H151</f>
        <v>0</v>
      </c>
      <c r="AN134" s="30">
        <f t="shared" si="174"/>
        <v>0</v>
      </c>
      <c r="AQ134" s="771">
        <f t="shared" si="274"/>
        <v>0</v>
      </c>
      <c r="AR134" s="776">
        <f t="shared" si="275"/>
        <v>0</v>
      </c>
      <c r="AS134" s="776">
        <f t="shared" si="276"/>
        <v>0</v>
      </c>
      <c r="AT134" s="777">
        <f t="shared" si="277"/>
        <v>0</v>
      </c>
      <c r="AU134" s="778">
        <f t="shared" si="278"/>
        <v>0</v>
      </c>
      <c r="AV134" s="779">
        <f t="shared" si="279"/>
        <v>0</v>
      </c>
      <c r="AW134" s="43">
        <f t="shared" si="280"/>
        <v>0</v>
      </c>
      <c r="AX134" s="29">
        <f t="shared" si="281"/>
        <v>1</v>
      </c>
      <c r="AY134" s="30">
        <f t="shared" si="282"/>
        <v>0</v>
      </c>
      <c r="BA134" s="30">
        <f t="shared" si="287"/>
        <v>0</v>
      </c>
      <c r="BB134" s="41" t="str">
        <f t="shared" si="181"/>
        <v/>
      </c>
      <c r="BC134" s="392"/>
      <c r="BE134" s="30">
        <f t="shared" si="283"/>
        <v>0</v>
      </c>
      <c r="BF134" s="788" t="e">
        <f t="shared" si="175"/>
        <v>#DIV/0!</v>
      </c>
      <c r="BG134" s="383"/>
      <c r="BJ134" s="83" t="str">
        <f t="shared" si="284"/>
        <v/>
      </c>
      <c r="BK134" s="83" t="str">
        <f t="shared" si="284"/>
        <v/>
      </c>
      <c r="BL134" s="83" t="str">
        <f t="shared" si="284"/>
        <v/>
      </c>
      <c r="BM134" s="83" t="str">
        <f t="shared" si="284"/>
        <v/>
      </c>
      <c r="BN134" s="83" t="str">
        <f t="shared" si="284"/>
        <v/>
      </c>
      <c r="BO134" s="83" t="str">
        <f t="shared" si="284"/>
        <v/>
      </c>
      <c r="BP134" s="83" t="str">
        <f t="shared" si="284"/>
        <v/>
      </c>
      <c r="BQ134" s="83" t="str">
        <f t="shared" si="284"/>
        <v/>
      </c>
      <c r="BR134" s="83" t="str">
        <f t="shared" si="284"/>
        <v/>
      </c>
      <c r="BS134" s="83" t="str">
        <f t="shared" si="284"/>
        <v/>
      </c>
      <c r="BT134" s="342">
        <f t="shared" si="176"/>
        <v>0</v>
      </c>
    </row>
    <row r="135" spans="1:72" outlineLevel="2" x14ac:dyDescent="0.3">
      <c r="A135" s="385" t="str">
        <f t="shared" si="210"/>
        <v>B7-04-x</v>
      </c>
      <c r="B135" s="386">
        <f>IF(E135="","",SUBTOTAL(3,$E$132:E135))</f>
        <v>4</v>
      </c>
      <c r="C135" s="246" t="str">
        <f t="shared" si="271"/>
        <v>B7-04</v>
      </c>
      <c r="D135" s="88"/>
      <c r="E135" s="21" t="s">
        <v>60</v>
      </c>
      <c r="F135" s="749"/>
      <c r="G135" s="763"/>
      <c r="H135" s="773"/>
      <c r="I135" s="773"/>
      <c r="J135" s="763"/>
      <c r="K135" s="751"/>
      <c r="L135" s="30">
        <f t="shared" si="285"/>
        <v>0</v>
      </c>
      <c r="M135" s="752">
        <v>1</v>
      </c>
      <c r="N135" s="30">
        <f t="shared" si="286"/>
        <v>0</v>
      </c>
      <c r="O135" s="41" t="str">
        <f t="shared" si="268"/>
        <v/>
      </c>
      <c r="P135" s="392"/>
      <c r="Q135" s="369" t="str">
        <f t="shared" si="172"/>
        <v>B</v>
      </c>
      <c r="S135" s="191" t="str">
        <f t="shared" si="272"/>
        <v>B7-04|x</v>
      </c>
      <c r="T135" s="191"/>
      <c r="U135" s="389"/>
      <c r="W135" s="83" t="str">
        <f t="shared" si="273"/>
        <v/>
      </c>
      <c r="X135" s="83" t="str">
        <f t="shared" si="273"/>
        <v/>
      </c>
      <c r="Y135" s="83" t="str">
        <f t="shared" si="273"/>
        <v/>
      </c>
      <c r="Z135" s="83" t="str">
        <f t="shared" si="273"/>
        <v/>
      </c>
      <c r="AA135" s="83" t="str">
        <f t="shared" si="273"/>
        <v/>
      </c>
      <c r="AB135" s="83" t="str">
        <f t="shared" si="273"/>
        <v/>
      </c>
      <c r="AC135" s="83" t="str">
        <f t="shared" si="273"/>
        <v/>
      </c>
      <c r="AD135" s="83" t="str">
        <f t="shared" si="273"/>
        <v/>
      </c>
      <c r="AE135" s="83" t="str">
        <f t="shared" si="273"/>
        <v/>
      </c>
      <c r="AF135" s="83" t="str">
        <f t="shared" si="273"/>
        <v/>
      </c>
      <c r="AG135" s="342">
        <f t="shared" si="173"/>
        <v>0</v>
      </c>
      <c r="AI135" s="383"/>
      <c r="AM135" s="30">
        <f>REPORT!H152</f>
        <v>0</v>
      </c>
      <c r="AN135" s="30">
        <f t="shared" si="174"/>
        <v>0</v>
      </c>
      <c r="AQ135" s="771">
        <f t="shared" si="274"/>
        <v>0</v>
      </c>
      <c r="AR135" s="776">
        <f t="shared" si="275"/>
        <v>0</v>
      </c>
      <c r="AS135" s="776">
        <f t="shared" si="276"/>
        <v>0</v>
      </c>
      <c r="AT135" s="777">
        <f t="shared" si="277"/>
        <v>0</v>
      </c>
      <c r="AU135" s="778">
        <f t="shared" si="278"/>
        <v>0</v>
      </c>
      <c r="AV135" s="779">
        <f t="shared" si="279"/>
        <v>0</v>
      </c>
      <c r="AW135" s="43">
        <f t="shared" si="280"/>
        <v>0</v>
      </c>
      <c r="AX135" s="29">
        <f t="shared" si="281"/>
        <v>1</v>
      </c>
      <c r="AY135" s="30">
        <f t="shared" si="282"/>
        <v>0</v>
      </c>
      <c r="BA135" s="30">
        <f t="shared" si="287"/>
        <v>0</v>
      </c>
      <c r="BB135" s="41" t="str">
        <f t="shared" si="181"/>
        <v/>
      </c>
      <c r="BC135" s="392"/>
      <c r="BE135" s="30">
        <f t="shared" si="283"/>
        <v>0</v>
      </c>
      <c r="BF135" s="788" t="e">
        <f t="shared" si="175"/>
        <v>#DIV/0!</v>
      </c>
      <c r="BG135" s="383"/>
      <c r="BJ135" s="83" t="str">
        <f t="shared" si="284"/>
        <v/>
      </c>
      <c r="BK135" s="83" t="str">
        <f t="shared" si="284"/>
        <v/>
      </c>
      <c r="BL135" s="83" t="str">
        <f t="shared" si="284"/>
        <v/>
      </c>
      <c r="BM135" s="83" t="str">
        <f t="shared" si="284"/>
        <v/>
      </c>
      <c r="BN135" s="83" t="str">
        <f t="shared" si="284"/>
        <v/>
      </c>
      <c r="BO135" s="83" t="str">
        <f t="shared" si="284"/>
        <v/>
      </c>
      <c r="BP135" s="83" t="str">
        <f t="shared" si="284"/>
        <v/>
      </c>
      <c r="BQ135" s="83" t="str">
        <f t="shared" si="284"/>
        <v/>
      </c>
      <c r="BR135" s="83" t="str">
        <f t="shared" si="284"/>
        <v/>
      </c>
      <c r="BS135" s="83" t="str">
        <f t="shared" si="284"/>
        <v/>
      </c>
      <c r="BT135" s="342">
        <f t="shared" si="176"/>
        <v>0</v>
      </c>
    </row>
    <row r="136" spans="1:72" outlineLevel="2" x14ac:dyDescent="0.3">
      <c r="A136" s="385" t="str">
        <f t="shared" si="210"/>
        <v>B7-05-x</v>
      </c>
      <c r="B136" s="386">
        <f>IF(E136="","",SUBTOTAL(3,$E$132:E136))</f>
        <v>5</v>
      </c>
      <c r="C136" s="246" t="str">
        <f t="shared" si="271"/>
        <v>B7-05</v>
      </c>
      <c r="D136" s="88"/>
      <c r="E136" s="21" t="s">
        <v>60</v>
      </c>
      <c r="F136" s="749"/>
      <c r="G136" s="763"/>
      <c r="H136" s="773"/>
      <c r="I136" s="773"/>
      <c r="J136" s="763"/>
      <c r="K136" s="751"/>
      <c r="L136" s="30">
        <f t="shared" si="285"/>
        <v>0</v>
      </c>
      <c r="M136" s="752">
        <v>1</v>
      </c>
      <c r="N136" s="30">
        <f t="shared" si="286"/>
        <v>0</v>
      </c>
      <c r="O136" s="41" t="str">
        <f t="shared" si="268"/>
        <v/>
      </c>
      <c r="P136" s="392"/>
      <c r="Q136" s="369" t="str">
        <f t="shared" si="172"/>
        <v>B</v>
      </c>
      <c r="S136" s="191" t="str">
        <f t="shared" si="272"/>
        <v>B7-05|x</v>
      </c>
      <c r="T136" s="191"/>
      <c r="U136" s="393"/>
      <c r="W136" s="83" t="str">
        <f t="shared" si="273"/>
        <v/>
      </c>
      <c r="X136" s="83" t="str">
        <f t="shared" si="273"/>
        <v/>
      </c>
      <c r="Y136" s="83" t="str">
        <f t="shared" si="273"/>
        <v/>
      </c>
      <c r="Z136" s="83" t="str">
        <f t="shared" si="273"/>
        <v/>
      </c>
      <c r="AA136" s="83" t="str">
        <f t="shared" si="273"/>
        <v/>
      </c>
      <c r="AB136" s="83" t="str">
        <f t="shared" si="273"/>
        <v/>
      </c>
      <c r="AC136" s="83" t="str">
        <f t="shared" si="273"/>
        <v/>
      </c>
      <c r="AD136" s="83" t="str">
        <f t="shared" si="273"/>
        <v/>
      </c>
      <c r="AE136" s="83" t="str">
        <f t="shared" si="273"/>
        <v/>
      </c>
      <c r="AF136" s="83" t="str">
        <f t="shared" si="273"/>
        <v/>
      </c>
      <c r="AG136" s="342">
        <f t="shared" si="173"/>
        <v>0</v>
      </c>
      <c r="AI136" s="383"/>
      <c r="AM136" s="30">
        <f>REPORT!H153</f>
        <v>0</v>
      </c>
      <c r="AN136" s="30">
        <f t="shared" si="174"/>
        <v>0</v>
      </c>
      <c r="AQ136" s="771">
        <f t="shared" si="274"/>
        <v>0</v>
      </c>
      <c r="AR136" s="776">
        <f t="shared" si="275"/>
        <v>0</v>
      </c>
      <c r="AS136" s="776">
        <f t="shared" si="276"/>
        <v>0</v>
      </c>
      <c r="AT136" s="777">
        <f t="shared" si="277"/>
        <v>0</v>
      </c>
      <c r="AU136" s="778">
        <f t="shared" si="278"/>
        <v>0</v>
      </c>
      <c r="AV136" s="779">
        <f t="shared" si="279"/>
        <v>0</v>
      </c>
      <c r="AW136" s="43">
        <f t="shared" si="280"/>
        <v>0</v>
      </c>
      <c r="AX136" s="29">
        <f t="shared" si="281"/>
        <v>1</v>
      </c>
      <c r="AY136" s="30">
        <f t="shared" si="282"/>
        <v>0</v>
      </c>
      <c r="BA136" s="30">
        <f t="shared" si="287"/>
        <v>0</v>
      </c>
      <c r="BB136" s="41" t="str">
        <f t="shared" si="181"/>
        <v/>
      </c>
      <c r="BC136" s="392"/>
      <c r="BE136" s="30">
        <f t="shared" si="283"/>
        <v>0</v>
      </c>
      <c r="BF136" s="788" t="e">
        <f t="shared" si="175"/>
        <v>#DIV/0!</v>
      </c>
      <c r="BG136" s="383"/>
      <c r="BJ136" s="83" t="str">
        <f t="shared" si="284"/>
        <v/>
      </c>
      <c r="BK136" s="83" t="str">
        <f t="shared" si="284"/>
        <v/>
      </c>
      <c r="BL136" s="83" t="str">
        <f t="shared" si="284"/>
        <v/>
      </c>
      <c r="BM136" s="83" t="str">
        <f t="shared" si="284"/>
        <v/>
      </c>
      <c r="BN136" s="83" t="str">
        <f t="shared" si="284"/>
        <v/>
      </c>
      <c r="BO136" s="83" t="str">
        <f t="shared" si="284"/>
        <v/>
      </c>
      <c r="BP136" s="83" t="str">
        <f t="shared" si="284"/>
        <v/>
      </c>
      <c r="BQ136" s="83" t="str">
        <f t="shared" si="284"/>
        <v/>
      </c>
      <c r="BR136" s="83" t="str">
        <f t="shared" si="284"/>
        <v/>
      </c>
      <c r="BS136" s="83" t="str">
        <f t="shared" si="284"/>
        <v/>
      </c>
      <c r="BT136" s="342">
        <f t="shared" si="176"/>
        <v>0</v>
      </c>
    </row>
    <row r="137" spans="1:72" outlineLevel="2" x14ac:dyDescent="0.3">
      <c r="A137" s="385" t="str">
        <f t="shared" si="210"/>
        <v>B7-06-x</v>
      </c>
      <c r="B137" s="386">
        <f>IF(E137="","",SUBTOTAL(3,$E$132:E137))</f>
        <v>6</v>
      </c>
      <c r="C137" s="246" t="str">
        <f t="shared" si="271"/>
        <v>B7-06</v>
      </c>
      <c r="D137" s="88"/>
      <c r="E137" s="21" t="s">
        <v>60</v>
      </c>
      <c r="F137" s="749"/>
      <c r="G137" s="763"/>
      <c r="H137" s="773"/>
      <c r="I137" s="773"/>
      <c r="J137" s="763"/>
      <c r="K137" s="751"/>
      <c r="L137" s="30">
        <f t="shared" si="285"/>
        <v>0</v>
      </c>
      <c r="M137" s="752">
        <v>1</v>
      </c>
      <c r="N137" s="30">
        <f t="shared" si="286"/>
        <v>0</v>
      </c>
      <c r="O137" s="41" t="str">
        <f t="shared" si="268"/>
        <v/>
      </c>
      <c r="P137" s="392"/>
      <c r="Q137" s="369" t="str">
        <f t="shared" si="172"/>
        <v>B</v>
      </c>
      <c r="S137" s="191" t="str">
        <f t="shared" si="272"/>
        <v>B7-06|x</v>
      </c>
      <c r="T137" s="191"/>
      <c r="U137" s="393"/>
      <c r="W137" s="83" t="str">
        <f t="shared" si="273"/>
        <v/>
      </c>
      <c r="X137" s="83" t="str">
        <f t="shared" si="273"/>
        <v/>
      </c>
      <c r="Y137" s="83" t="str">
        <f t="shared" si="273"/>
        <v/>
      </c>
      <c r="Z137" s="83" t="str">
        <f t="shared" si="273"/>
        <v/>
      </c>
      <c r="AA137" s="83" t="str">
        <f t="shared" si="273"/>
        <v/>
      </c>
      <c r="AB137" s="83" t="str">
        <f t="shared" si="273"/>
        <v/>
      </c>
      <c r="AC137" s="83" t="str">
        <f t="shared" si="273"/>
        <v/>
      </c>
      <c r="AD137" s="83" t="str">
        <f t="shared" si="273"/>
        <v/>
      </c>
      <c r="AE137" s="83" t="str">
        <f t="shared" si="273"/>
        <v/>
      </c>
      <c r="AF137" s="83" t="str">
        <f t="shared" si="273"/>
        <v/>
      </c>
      <c r="AG137" s="342">
        <f t="shared" si="173"/>
        <v>0</v>
      </c>
      <c r="AI137" s="383"/>
      <c r="AM137" s="30">
        <f>REPORT!H154</f>
        <v>0</v>
      </c>
      <c r="AN137" s="30">
        <f t="shared" si="174"/>
        <v>0</v>
      </c>
      <c r="AQ137" s="771">
        <f t="shared" si="274"/>
        <v>0</v>
      </c>
      <c r="AR137" s="776">
        <f t="shared" si="275"/>
        <v>0</v>
      </c>
      <c r="AS137" s="776">
        <f t="shared" si="276"/>
        <v>0</v>
      </c>
      <c r="AT137" s="777">
        <f t="shared" si="277"/>
        <v>0</v>
      </c>
      <c r="AU137" s="778">
        <f t="shared" si="278"/>
        <v>0</v>
      </c>
      <c r="AV137" s="779">
        <f t="shared" si="279"/>
        <v>0</v>
      </c>
      <c r="AW137" s="43">
        <f t="shared" si="280"/>
        <v>0</v>
      </c>
      <c r="AX137" s="29">
        <f t="shared" si="281"/>
        <v>1</v>
      </c>
      <c r="AY137" s="30">
        <f t="shared" si="282"/>
        <v>0</v>
      </c>
      <c r="BA137" s="30">
        <f t="shared" si="287"/>
        <v>0</v>
      </c>
      <c r="BB137" s="41" t="str">
        <f t="shared" si="181"/>
        <v/>
      </c>
      <c r="BC137" s="392"/>
      <c r="BE137" s="30">
        <f t="shared" si="283"/>
        <v>0</v>
      </c>
      <c r="BF137" s="788" t="e">
        <f t="shared" si="175"/>
        <v>#DIV/0!</v>
      </c>
      <c r="BG137" s="383"/>
      <c r="BJ137" s="83" t="str">
        <f t="shared" si="284"/>
        <v/>
      </c>
      <c r="BK137" s="83" t="str">
        <f t="shared" si="284"/>
        <v/>
      </c>
      <c r="BL137" s="83" t="str">
        <f t="shared" si="284"/>
        <v/>
      </c>
      <c r="BM137" s="83" t="str">
        <f t="shared" si="284"/>
        <v/>
      </c>
      <c r="BN137" s="83" t="str">
        <f t="shared" si="284"/>
        <v/>
      </c>
      <c r="BO137" s="83" t="str">
        <f t="shared" si="284"/>
        <v/>
      </c>
      <c r="BP137" s="83" t="str">
        <f t="shared" si="284"/>
        <v/>
      </c>
      <c r="BQ137" s="83" t="str">
        <f t="shared" si="284"/>
        <v/>
      </c>
      <c r="BR137" s="83" t="str">
        <f t="shared" si="284"/>
        <v/>
      </c>
      <c r="BS137" s="83" t="str">
        <f t="shared" si="284"/>
        <v/>
      </c>
      <c r="BT137" s="342">
        <f t="shared" si="176"/>
        <v>0</v>
      </c>
    </row>
    <row r="138" spans="1:72" outlineLevel="2" x14ac:dyDescent="0.3">
      <c r="A138" s="385" t="str">
        <f t="shared" si="210"/>
        <v>B7-07-x</v>
      </c>
      <c r="B138" s="386">
        <f>IF(E138="","",SUBTOTAL(3,$E$132:E138))</f>
        <v>7</v>
      </c>
      <c r="C138" s="246" t="str">
        <f t="shared" si="271"/>
        <v>B7-07</v>
      </c>
      <c r="D138" s="88"/>
      <c r="E138" s="21" t="s">
        <v>60</v>
      </c>
      <c r="F138" s="749"/>
      <c r="G138" s="763"/>
      <c r="H138" s="773"/>
      <c r="I138" s="773"/>
      <c r="J138" s="763"/>
      <c r="K138" s="751"/>
      <c r="L138" s="30">
        <f t="shared" si="285"/>
        <v>0</v>
      </c>
      <c r="M138" s="752">
        <v>1</v>
      </c>
      <c r="N138" s="30">
        <f t="shared" si="286"/>
        <v>0</v>
      </c>
      <c r="O138" s="41" t="str">
        <f t="shared" si="268"/>
        <v/>
      </c>
      <c r="P138" s="392"/>
      <c r="Q138" s="369" t="str">
        <f t="shared" si="172"/>
        <v>B</v>
      </c>
      <c r="S138" s="191" t="str">
        <f t="shared" si="272"/>
        <v>B7-07|x</v>
      </c>
      <c r="T138" s="191"/>
      <c r="U138" s="393"/>
      <c r="W138" s="83" t="str">
        <f t="shared" si="273"/>
        <v/>
      </c>
      <c r="X138" s="83" t="str">
        <f t="shared" si="273"/>
        <v/>
      </c>
      <c r="Y138" s="83" t="str">
        <f t="shared" si="273"/>
        <v/>
      </c>
      <c r="Z138" s="83" t="str">
        <f t="shared" si="273"/>
        <v/>
      </c>
      <c r="AA138" s="83" t="str">
        <f t="shared" si="273"/>
        <v/>
      </c>
      <c r="AB138" s="83" t="str">
        <f t="shared" si="273"/>
        <v/>
      </c>
      <c r="AC138" s="83" t="str">
        <f t="shared" si="273"/>
        <v/>
      </c>
      <c r="AD138" s="83" t="str">
        <f t="shared" si="273"/>
        <v/>
      </c>
      <c r="AE138" s="83" t="str">
        <f t="shared" si="273"/>
        <v/>
      </c>
      <c r="AF138" s="83" t="str">
        <f t="shared" si="273"/>
        <v/>
      </c>
      <c r="AG138" s="342">
        <f t="shared" si="173"/>
        <v>0</v>
      </c>
      <c r="AI138" s="383"/>
      <c r="AM138" s="30">
        <f>REPORT!H155</f>
        <v>0</v>
      </c>
      <c r="AN138" s="30">
        <f t="shared" si="174"/>
        <v>0</v>
      </c>
      <c r="AQ138" s="771">
        <f t="shared" si="274"/>
        <v>0</v>
      </c>
      <c r="AR138" s="776">
        <f t="shared" si="275"/>
        <v>0</v>
      </c>
      <c r="AS138" s="776">
        <f t="shared" si="276"/>
        <v>0</v>
      </c>
      <c r="AT138" s="777">
        <f t="shared" si="277"/>
        <v>0</v>
      </c>
      <c r="AU138" s="778">
        <f t="shared" si="278"/>
        <v>0</v>
      </c>
      <c r="AV138" s="779">
        <f t="shared" si="279"/>
        <v>0</v>
      </c>
      <c r="AW138" s="43">
        <f t="shared" si="280"/>
        <v>0</v>
      </c>
      <c r="AX138" s="29">
        <f t="shared" si="281"/>
        <v>1</v>
      </c>
      <c r="AY138" s="30">
        <f t="shared" si="282"/>
        <v>0</v>
      </c>
      <c r="BA138" s="30">
        <f t="shared" si="287"/>
        <v>0</v>
      </c>
      <c r="BB138" s="41" t="str">
        <f t="shared" si="181"/>
        <v/>
      </c>
      <c r="BC138" s="392"/>
      <c r="BE138" s="30">
        <f t="shared" si="283"/>
        <v>0</v>
      </c>
      <c r="BF138" s="788" t="e">
        <f t="shared" si="175"/>
        <v>#DIV/0!</v>
      </c>
      <c r="BG138" s="383"/>
      <c r="BJ138" s="83" t="str">
        <f t="shared" si="284"/>
        <v/>
      </c>
      <c r="BK138" s="83" t="str">
        <f t="shared" si="284"/>
        <v/>
      </c>
      <c r="BL138" s="83" t="str">
        <f t="shared" si="284"/>
        <v/>
      </c>
      <c r="BM138" s="83" t="str">
        <f t="shared" si="284"/>
        <v/>
      </c>
      <c r="BN138" s="83" t="str">
        <f t="shared" si="284"/>
        <v/>
      </c>
      <c r="BO138" s="83" t="str">
        <f t="shared" si="284"/>
        <v/>
      </c>
      <c r="BP138" s="83" t="str">
        <f t="shared" si="284"/>
        <v/>
      </c>
      <c r="BQ138" s="83" t="str">
        <f t="shared" si="284"/>
        <v/>
      </c>
      <c r="BR138" s="83" t="str">
        <f t="shared" si="284"/>
        <v/>
      </c>
      <c r="BS138" s="83" t="str">
        <f t="shared" si="284"/>
        <v/>
      </c>
      <c r="BT138" s="342">
        <f t="shared" si="176"/>
        <v>0</v>
      </c>
    </row>
    <row r="139" spans="1:72" outlineLevel="2" x14ac:dyDescent="0.3">
      <c r="A139" s="385" t="str">
        <f t="shared" si="210"/>
        <v>B7-08-x</v>
      </c>
      <c r="B139" s="386">
        <f>IF(E139="","",SUBTOTAL(3,$E$132:E139))</f>
        <v>8</v>
      </c>
      <c r="C139" s="246" t="str">
        <f t="shared" si="271"/>
        <v>B7-08</v>
      </c>
      <c r="D139" s="88"/>
      <c r="E139" s="21" t="s">
        <v>60</v>
      </c>
      <c r="F139" s="749"/>
      <c r="G139" s="763"/>
      <c r="H139" s="773"/>
      <c r="I139" s="773"/>
      <c r="J139" s="763"/>
      <c r="K139" s="751"/>
      <c r="L139" s="30">
        <f t="shared" si="285"/>
        <v>0</v>
      </c>
      <c r="M139" s="752">
        <v>1</v>
      </c>
      <c r="N139" s="30">
        <f t="shared" si="286"/>
        <v>0</v>
      </c>
      <c r="O139" s="41" t="str">
        <f t="shared" si="268"/>
        <v/>
      </c>
      <c r="P139" s="392"/>
      <c r="Q139" s="369" t="str">
        <f t="shared" si="172"/>
        <v>B</v>
      </c>
      <c r="S139" s="191" t="str">
        <f t="shared" si="272"/>
        <v>B7-08|x</v>
      </c>
      <c r="T139" s="191"/>
      <c r="U139" s="393"/>
      <c r="W139" s="83" t="str">
        <f t="shared" si="273"/>
        <v/>
      </c>
      <c r="X139" s="83" t="str">
        <f t="shared" si="273"/>
        <v/>
      </c>
      <c r="Y139" s="83" t="str">
        <f t="shared" si="273"/>
        <v/>
      </c>
      <c r="Z139" s="83" t="str">
        <f t="shared" si="273"/>
        <v/>
      </c>
      <c r="AA139" s="83" t="str">
        <f t="shared" si="273"/>
        <v/>
      </c>
      <c r="AB139" s="83" t="str">
        <f t="shared" si="273"/>
        <v/>
      </c>
      <c r="AC139" s="83" t="str">
        <f t="shared" si="273"/>
        <v/>
      </c>
      <c r="AD139" s="83" t="str">
        <f t="shared" si="273"/>
        <v/>
      </c>
      <c r="AE139" s="83" t="str">
        <f t="shared" si="273"/>
        <v/>
      </c>
      <c r="AF139" s="83" t="str">
        <f t="shared" si="273"/>
        <v/>
      </c>
      <c r="AG139" s="342">
        <f t="shared" si="173"/>
        <v>0</v>
      </c>
      <c r="AI139" s="383"/>
      <c r="AM139" s="30">
        <f>REPORT!H156</f>
        <v>0</v>
      </c>
      <c r="AN139" s="30">
        <f t="shared" si="174"/>
        <v>0</v>
      </c>
      <c r="AQ139" s="771">
        <f t="shared" si="274"/>
        <v>0</v>
      </c>
      <c r="AR139" s="776">
        <f t="shared" si="275"/>
        <v>0</v>
      </c>
      <c r="AS139" s="776">
        <f t="shared" si="276"/>
        <v>0</v>
      </c>
      <c r="AT139" s="777">
        <f t="shared" si="277"/>
        <v>0</v>
      </c>
      <c r="AU139" s="778">
        <f t="shared" si="278"/>
        <v>0</v>
      </c>
      <c r="AV139" s="779">
        <f t="shared" si="279"/>
        <v>0</v>
      </c>
      <c r="AW139" s="43">
        <f t="shared" si="280"/>
        <v>0</v>
      </c>
      <c r="AX139" s="29">
        <f t="shared" si="281"/>
        <v>1</v>
      </c>
      <c r="AY139" s="30">
        <f t="shared" si="282"/>
        <v>0</v>
      </c>
      <c r="BA139" s="30">
        <f t="shared" si="287"/>
        <v>0</v>
      </c>
      <c r="BB139" s="41" t="str">
        <f t="shared" si="181"/>
        <v/>
      </c>
      <c r="BC139" s="392"/>
      <c r="BE139" s="30">
        <f t="shared" si="283"/>
        <v>0</v>
      </c>
      <c r="BF139" s="788" t="e">
        <f t="shared" si="175"/>
        <v>#DIV/0!</v>
      </c>
      <c r="BG139" s="383"/>
      <c r="BJ139" s="83" t="str">
        <f t="shared" si="284"/>
        <v/>
      </c>
      <c r="BK139" s="83" t="str">
        <f t="shared" si="284"/>
        <v/>
      </c>
      <c r="BL139" s="83" t="str">
        <f t="shared" si="284"/>
        <v/>
      </c>
      <c r="BM139" s="83" t="str">
        <f t="shared" si="284"/>
        <v/>
      </c>
      <c r="BN139" s="83" t="str">
        <f t="shared" si="284"/>
        <v/>
      </c>
      <c r="BO139" s="83" t="str">
        <f t="shared" si="284"/>
        <v/>
      </c>
      <c r="BP139" s="83" t="str">
        <f t="shared" si="284"/>
        <v/>
      </c>
      <c r="BQ139" s="83" t="str">
        <f t="shared" si="284"/>
        <v/>
      </c>
      <c r="BR139" s="83" t="str">
        <f t="shared" si="284"/>
        <v/>
      </c>
      <c r="BS139" s="83" t="str">
        <f t="shared" si="284"/>
        <v/>
      </c>
      <c r="BT139" s="342">
        <f t="shared" si="176"/>
        <v>0</v>
      </c>
    </row>
    <row r="140" spans="1:72" outlineLevel="2" x14ac:dyDescent="0.3">
      <c r="A140" s="385" t="str">
        <f t="shared" si="210"/>
        <v>B7-09-x</v>
      </c>
      <c r="B140" s="386">
        <f>IF(E140="","",SUBTOTAL(3,$E$132:E140))</f>
        <v>9</v>
      </c>
      <c r="C140" s="246" t="str">
        <f t="shared" si="271"/>
        <v>B7-09</v>
      </c>
      <c r="D140" s="88"/>
      <c r="E140" s="21" t="s">
        <v>60</v>
      </c>
      <c r="F140" s="749"/>
      <c r="G140" s="763"/>
      <c r="H140" s="773"/>
      <c r="I140" s="773"/>
      <c r="J140" s="763"/>
      <c r="K140" s="751"/>
      <c r="L140" s="30">
        <f t="shared" si="285"/>
        <v>0</v>
      </c>
      <c r="M140" s="752">
        <v>1</v>
      </c>
      <c r="N140" s="30">
        <f t="shared" si="286"/>
        <v>0</v>
      </c>
      <c r="O140" s="41" t="str">
        <f t="shared" si="268"/>
        <v/>
      </c>
      <c r="P140" s="392"/>
      <c r="Q140" s="369" t="str">
        <f t="shared" si="172"/>
        <v>B</v>
      </c>
      <c r="S140" s="191" t="str">
        <f t="shared" si="272"/>
        <v>B7-09|x</v>
      </c>
      <c r="T140" s="191"/>
      <c r="U140" s="393"/>
      <c r="W140" s="83" t="str">
        <f t="shared" si="273"/>
        <v/>
      </c>
      <c r="X140" s="83" t="str">
        <f t="shared" si="273"/>
        <v/>
      </c>
      <c r="Y140" s="83" t="str">
        <f t="shared" si="273"/>
        <v/>
      </c>
      <c r="Z140" s="83" t="str">
        <f t="shared" si="273"/>
        <v/>
      </c>
      <c r="AA140" s="83" t="str">
        <f t="shared" si="273"/>
        <v/>
      </c>
      <c r="AB140" s="83" t="str">
        <f t="shared" si="273"/>
        <v/>
      </c>
      <c r="AC140" s="83" t="str">
        <f t="shared" si="273"/>
        <v/>
      </c>
      <c r="AD140" s="83" t="str">
        <f t="shared" si="273"/>
        <v/>
      </c>
      <c r="AE140" s="83" t="str">
        <f t="shared" si="273"/>
        <v/>
      </c>
      <c r="AF140" s="83" t="str">
        <f t="shared" si="273"/>
        <v/>
      </c>
      <c r="AG140" s="342">
        <f t="shared" si="173"/>
        <v>0</v>
      </c>
      <c r="AI140" s="383"/>
      <c r="AM140" s="30">
        <f>REPORT!H157</f>
        <v>0</v>
      </c>
      <c r="AN140" s="30">
        <f t="shared" si="174"/>
        <v>0</v>
      </c>
      <c r="AQ140" s="771">
        <f t="shared" si="274"/>
        <v>0</v>
      </c>
      <c r="AR140" s="776">
        <f t="shared" si="275"/>
        <v>0</v>
      </c>
      <c r="AS140" s="776">
        <f t="shared" si="276"/>
        <v>0</v>
      </c>
      <c r="AT140" s="777">
        <f t="shared" si="277"/>
        <v>0</v>
      </c>
      <c r="AU140" s="778">
        <f t="shared" si="278"/>
        <v>0</v>
      </c>
      <c r="AV140" s="779">
        <f t="shared" si="279"/>
        <v>0</v>
      </c>
      <c r="AW140" s="43">
        <f t="shared" si="280"/>
        <v>0</v>
      </c>
      <c r="AX140" s="29">
        <f t="shared" si="281"/>
        <v>1</v>
      </c>
      <c r="AY140" s="30">
        <f t="shared" si="282"/>
        <v>0</v>
      </c>
      <c r="BA140" s="30">
        <f t="shared" si="287"/>
        <v>0</v>
      </c>
      <c r="BB140" s="41" t="str">
        <f t="shared" si="181"/>
        <v/>
      </c>
      <c r="BC140" s="392"/>
      <c r="BE140" s="30">
        <f t="shared" si="283"/>
        <v>0</v>
      </c>
      <c r="BF140" s="788" t="e">
        <f t="shared" si="175"/>
        <v>#DIV/0!</v>
      </c>
      <c r="BG140" s="383"/>
      <c r="BJ140" s="83" t="str">
        <f t="shared" si="284"/>
        <v/>
      </c>
      <c r="BK140" s="83" t="str">
        <f t="shared" si="284"/>
        <v/>
      </c>
      <c r="BL140" s="83" t="str">
        <f t="shared" si="284"/>
        <v/>
      </c>
      <c r="BM140" s="83" t="str">
        <f t="shared" si="284"/>
        <v/>
      </c>
      <c r="BN140" s="83" t="str">
        <f t="shared" si="284"/>
        <v/>
      </c>
      <c r="BO140" s="83" t="str">
        <f t="shared" si="284"/>
        <v/>
      </c>
      <c r="BP140" s="83" t="str">
        <f t="shared" si="284"/>
        <v/>
      </c>
      <c r="BQ140" s="83" t="str">
        <f t="shared" si="284"/>
        <v/>
      </c>
      <c r="BR140" s="83" t="str">
        <f t="shared" si="284"/>
        <v/>
      </c>
      <c r="BS140" s="83" t="str">
        <f t="shared" si="284"/>
        <v/>
      </c>
      <c r="BT140" s="342">
        <f t="shared" si="176"/>
        <v>0</v>
      </c>
    </row>
    <row r="141" spans="1:72" outlineLevel="2" x14ac:dyDescent="0.3">
      <c r="A141" s="385" t="str">
        <f t="shared" si="210"/>
        <v>B7-10-x</v>
      </c>
      <c r="B141" s="386">
        <f>IF(E141="","",SUBTOTAL(3,$E$132:E141))</f>
        <v>10</v>
      </c>
      <c r="C141" s="246" t="str">
        <f t="shared" si="271"/>
        <v>B7-10</v>
      </c>
      <c r="D141" s="88"/>
      <c r="E141" s="21" t="s">
        <v>60</v>
      </c>
      <c r="F141" s="749"/>
      <c r="G141" s="763"/>
      <c r="H141" s="773"/>
      <c r="I141" s="773"/>
      <c r="J141" s="763"/>
      <c r="K141" s="751"/>
      <c r="L141" s="30">
        <f t="shared" si="285"/>
        <v>0</v>
      </c>
      <c r="M141" s="752">
        <v>1</v>
      </c>
      <c r="N141" s="30">
        <f t="shared" si="286"/>
        <v>0</v>
      </c>
      <c r="O141" s="41" t="str">
        <f t="shared" si="268"/>
        <v/>
      </c>
      <c r="P141" s="392"/>
      <c r="Q141" s="369" t="str">
        <f t="shared" si="172"/>
        <v>B</v>
      </c>
      <c r="S141" s="191" t="str">
        <f t="shared" si="272"/>
        <v>B7-10|x</v>
      </c>
      <c r="T141" s="191"/>
      <c r="U141" s="395"/>
      <c r="W141" s="83" t="str">
        <f t="shared" si="273"/>
        <v/>
      </c>
      <c r="X141" s="83" t="str">
        <f t="shared" si="273"/>
        <v/>
      </c>
      <c r="Y141" s="83" t="str">
        <f t="shared" si="273"/>
        <v/>
      </c>
      <c r="Z141" s="83" t="str">
        <f t="shared" si="273"/>
        <v/>
      </c>
      <c r="AA141" s="83" t="str">
        <f t="shared" si="273"/>
        <v/>
      </c>
      <c r="AB141" s="83" t="str">
        <f t="shared" si="273"/>
        <v/>
      </c>
      <c r="AC141" s="83" t="str">
        <f t="shared" si="273"/>
        <v/>
      </c>
      <c r="AD141" s="83" t="str">
        <f t="shared" si="273"/>
        <v/>
      </c>
      <c r="AE141" s="83" t="str">
        <f t="shared" si="273"/>
        <v/>
      </c>
      <c r="AF141" s="83" t="str">
        <f t="shared" si="273"/>
        <v/>
      </c>
      <c r="AG141" s="342">
        <f t="shared" si="173"/>
        <v>0</v>
      </c>
      <c r="AI141" s="383"/>
      <c r="AM141" s="30">
        <f>REPORT!H158</f>
        <v>0</v>
      </c>
      <c r="AN141" s="30">
        <f t="shared" si="174"/>
        <v>0</v>
      </c>
      <c r="AQ141" s="771">
        <f t="shared" si="274"/>
        <v>0</v>
      </c>
      <c r="AR141" s="776">
        <f t="shared" si="275"/>
        <v>0</v>
      </c>
      <c r="AS141" s="776">
        <f t="shared" si="276"/>
        <v>0</v>
      </c>
      <c r="AT141" s="777">
        <f t="shared" si="277"/>
        <v>0</v>
      </c>
      <c r="AU141" s="778">
        <f t="shared" si="278"/>
        <v>0</v>
      </c>
      <c r="AV141" s="779">
        <f t="shared" si="279"/>
        <v>0</v>
      </c>
      <c r="AW141" s="43">
        <f t="shared" si="280"/>
        <v>0</v>
      </c>
      <c r="AX141" s="29">
        <f t="shared" si="281"/>
        <v>1</v>
      </c>
      <c r="AY141" s="30">
        <f t="shared" si="282"/>
        <v>0</v>
      </c>
      <c r="BA141" s="30">
        <f t="shared" si="287"/>
        <v>0</v>
      </c>
      <c r="BB141" s="41" t="str">
        <f t="shared" si="181"/>
        <v/>
      </c>
      <c r="BC141" s="392"/>
      <c r="BE141" s="30">
        <f t="shared" si="283"/>
        <v>0</v>
      </c>
      <c r="BF141" s="788" t="e">
        <f t="shared" si="175"/>
        <v>#DIV/0!</v>
      </c>
      <c r="BG141" s="383"/>
      <c r="BJ141" s="83" t="str">
        <f t="shared" si="284"/>
        <v/>
      </c>
      <c r="BK141" s="83" t="str">
        <f t="shared" si="284"/>
        <v/>
      </c>
      <c r="BL141" s="83" t="str">
        <f t="shared" si="284"/>
        <v/>
      </c>
      <c r="BM141" s="83" t="str">
        <f t="shared" si="284"/>
        <v/>
      </c>
      <c r="BN141" s="83" t="str">
        <f t="shared" si="284"/>
        <v/>
      </c>
      <c r="BO141" s="83" t="str">
        <f t="shared" si="284"/>
        <v/>
      </c>
      <c r="BP141" s="83" t="str">
        <f t="shared" si="284"/>
        <v/>
      </c>
      <c r="BQ141" s="83" t="str">
        <f t="shared" si="284"/>
        <v/>
      </c>
      <c r="BR141" s="83" t="str">
        <f t="shared" si="284"/>
        <v/>
      </c>
      <c r="BS141" s="83" t="str">
        <f t="shared" si="284"/>
        <v/>
      </c>
      <c r="BT141" s="342">
        <f t="shared" si="176"/>
        <v>0</v>
      </c>
    </row>
    <row r="142" spans="1:72" ht="33" customHeight="1" outlineLevel="1" x14ac:dyDescent="0.3">
      <c r="A142" s="385"/>
      <c r="B142" s="374"/>
      <c r="C142" s="375" t="s">
        <v>76</v>
      </c>
      <c r="D142" s="376"/>
      <c r="E142" s="759"/>
      <c r="F142" s="753"/>
      <c r="G142" s="753"/>
      <c r="H142" s="753"/>
      <c r="I142" s="753"/>
      <c r="J142" s="753"/>
      <c r="K142" s="753"/>
      <c r="L142" s="753"/>
      <c r="M142" s="753"/>
      <c r="N142" s="25">
        <f>SUM(N143:N152)</f>
        <v>0</v>
      </c>
      <c r="O142" s="380" t="str">
        <f t="shared" si="268"/>
        <v/>
      </c>
      <c r="P142" s="96" t="str">
        <f>IF(OR(N142="",N142=0),"",N142/$N$221)</f>
        <v/>
      </c>
      <c r="Q142" s="369" t="str">
        <f t="shared" si="172"/>
        <v>B</v>
      </c>
      <c r="U142" s="381"/>
      <c r="W142" s="382">
        <f t="shared" ref="W142:AF142" si="288">SUM(W143:W152)</f>
        <v>0</v>
      </c>
      <c r="X142" s="382">
        <f t="shared" si="288"/>
        <v>0</v>
      </c>
      <c r="Y142" s="382">
        <f t="shared" si="288"/>
        <v>0</v>
      </c>
      <c r="Z142" s="382">
        <f t="shared" si="288"/>
        <v>0</v>
      </c>
      <c r="AA142" s="382">
        <f t="shared" si="288"/>
        <v>0</v>
      </c>
      <c r="AB142" s="382">
        <f t="shared" si="288"/>
        <v>0</v>
      </c>
      <c r="AC142" s="382">
        <f t="shared" si="288"/>
        <v>0</v>
      </c>
      <c r="AD142" s="382">
        <f t="shared" si="288"/>
        <v>0</v>
      </c>
      <c r="AE142" s="382">
        <f t="shared" si="288"/>
        <v>0</v>
      </c>
      <c r="AF142" s="382">
        <f t="shared" si="288"/>
        <v>0</v>
      </c>
      <c r="AG142" s="342">
        <f t="shared" si="173"/>
        <v>0</v>
      </c>
      <c r="AI142" s="383"/>
      <c r="AM142" s="25">
        <f>SUM(AM143:AM152)</f>
        <v>0</v>
      </c>
      <c r="AN142" s="25">
        <f t="shared" si="174"/>
        <v>0</v>
      </c>
      <c r="AQ142" s="734"/>
      <c r="AR142" s="378"/>
      <c r="AS142" s="378"/>
      <c r="AT142" s="378"/>
      <c r="AU142" s="378"/>
      <c r="AV142" s="378"/>
      <c r="AW142" s="378"/>
      <c r="AX142" s="379"/>
      <c r="AY142" s="25">
        <f>SUM(AY143:AY152)</f>
        <v>0</v>
      </c>
      <c r="BA142" s="25">
        <f>SUM(BA143:BA152)</f>
        <v>0</v>
      </c>
      <c r="BB142" s="380" t="str">
        <f t="shared" si="181"/>
        <v/>
      </c>
      <c r="BC142" s="96" t="str">
        <f>IF(OR(BA142="",BA142=0),"",BA142/$BA$221)</f>
        <v/>
      </c>
      <c r="BE142" s="25">
        <f>SUM(BE143:BE152)</f>
        <v>0</v>
      </c>
      <c r="BF142" s="787" t="e">
        <f t="shared" si="175"/>
        <v>#DIV/0!</v>
      </c>
      <c r="BG142" s="383"/>
      <c r="BJ142" s="382">
        <f t="shared" ref="BJ142:BS142" si="289">SUM(BJ143:BJ152)</f>
        <v>0</v>
      </c>
      <c r="BK142" s="382">
        <f t="shared" si="289"/>
        <v>0</v>
      </c>
      <c r="BL142" s="382">
        <f t="shared" si="289"/>
        <v>0</v>
      </c>
      <c r="BM142" s="382">
        <f t="shared" si="289"/>
        <v>0</v>
      </c>
      <c r="BN142" s="382">
        <f t="shared" si="289"/>
        <v>0</v>
      </c>
      <c r="BO142" s="382">
        <f t="shared" si="289"/>
        <v>0</v>
      </c>
      <c r="BP142" s="382">
        <f t="shared" si="289"/>
        <v>0</v>
      </c>
      <c r="BQ142" s="382">
        <f t="shared" si="289"/>
        <v>0</v>
      </c>
      <c r="BR142" s="382">
        <f t="shared" si="289"/>
        <v>0</v>
      </c>
      <c r="BS142" s="382">
        <f t="shared" si="289"/>
        <v>0</v>
      </c>
      <c r="BT142" s="342">
        <f t="shared" si="176"/>
        <v>0</v>
      </c>
    </row>
    <row r="143" spans="1:72" outlineLevel="2" x14ac:dyDescent="0.3">
      <c r="A143" s="385" t="str">
        <f t="shared" si="210"/>
        <v>B8-01-x</v>
      </c>
      <c r="B143" s="386">
        <f>IF(E143="","",SUBTOTAL(3,$E$143:E143))</f>
        <v>1</v>
      </c>
      <c r="C143" s="246" t="str">
        <f t="shared" ref="C143:C152" si="290">IF(E143="","",IF(B143&lt;10,CONCATENATE($C$142,"-0",B143),CONCATENATE($C$142,"-",B143)))</f>
        <v>B8-01</v>
      </c>
      <c r="D143" s="88"/>
      <c r="E143" s="21" t="s">
        <v>60</v>
      </c>
      <c r="F143" s="749"/>
      <c r="G143" s="763"/>
      <c r="H143" s="773"/>
      <c r="I143" s="773"/>
      <c r="J143" s="763"/>
      <c r="K143" s="751"/>
      <c r="L143" s="747">
        <f>IF(E143="","",(G143*I143*J143))</f>
        <v>0</v>
      </c>
      <c r="M143" s="748">
        <v>1</v>
      </c>
      <c r="N143" s="30">
        <f>IF(L143="","",IF(L143=0,0,(L143/M143)))</f>
        <v>0</v>
      </c>
      <c r="O143" s="41" t="str">
        <f t="shared" si="268"/>
        <v/>
      </c>
      <c r="P143" s="392"/>
      <c r="Q143" s="369" t="str">
        <f t="shared" si="172"/>
        <v>B</v>
      </c>
      <c r="S143" s="191" t="str">
        <f t="shared" ref="S143:S152" si="291">IF(C143="","",CONCATENATE(C143,"|",E143))</f>
        <v>B8-01|x</v>
      </c>
      <c r="T143" s="191"/>
      <c r="U143" s="389"/>
      <c r="W143" s="83" t="str">
        <f t="shared" ref="W143:AF152" si="292">IF($D143="","",IF($D143=W$16,$N143,""))</f>
        <v/>
      </c>
      <c r="X143" s="83" t="str">
        <f t="shared" si="292"/>
        <v/>
      </c>
      <c r="Y143" s="83" t="str">
        <f t="shared" si="292"/>
        <v/>
      </c>
      <c r="Z143" s="83" t="str">
        <f t="shared" si="292"/>
        <v/>
      </c>
      <c r="AA143" s="83" t="str">
        <f t="shared" si="292"/>
        <v/>
      </c>
      <c r="AB143" s="83" t="str">
        <f t="shared" si="292"/>
        <v/>
      </c>
      <c r="AC143" s="83" t="str">
        <f t="shared" si="292"/>
        <v/>
      </c>
      <c r="AD143" s="83" t="str">
        <f t="shared" si="292"/>
        <v/>
      </c>
      <c r="AE143" s="83" t="str">
        <f t="shared" si="292"/>
        <v/>
      </c>
      <c r="AF143" s="83" t="str">
        <f t="shared" si="292"/>
        <v/>
      </c>
      <c r="AG143" s="342">
        <f t="shared" si="173"/>
        <v>0</v>
      </c>
      <c r="AI143" s="383"/>
      <c r="AM143" s="30">
        <f>REPORT!H160</f>
        <v>0</v>
      </c>
      <c r="AN143" s="30">
        <f t="shared" si="174"/>
        <v>0</v>
      </c>
      <c r="AQ143" s="771">
        <f t="shared" ref="AQ143:AQ152" si="293">F143</f>
        <v>0</v>
      </c>
      <c r="AR143" s="776">
        <f t="shared" ref="AR143:AR152" si="294">G143</f>
        <v>0</v>
      </c>
      <c r="AS143" s="776">
        <f t="shared" ref="AS143:AS152" si="295">H143</f>
        <v>0</v>
      </c>
      <c r="AT143" s="777">
        <f t="shared" ref="AT143:AT152" si="296">I143</f>
        <v>0</v>
      </c>
      <c r="AU143" s="778">
        <f t="shared" ref="AU143:AU152" si="297">J143</f>
        <v>0</v>
      </c>
      <c r="AV143" s="779">
        <f t="shared" ref="AV143:AV152" si="298">K143</f>
        <v>0</v>
      </c>
      <c r="AW143" s="43">
        <f t="shared" ref="AW143:AW152" si="299">IF(E143="","",ROUND(AR143*AT143*AU143,2))</f>
        <v>0</v>
      </c>
      <c r="AX143" s="29">
        <f t="shared" ref="AX143:AX152" si="300">M143</f>
        <v>1</v>
      </c>
      <c r="AY143" s="30">
        <f t="shared" ref="AY143:AY152" si="301">IF(AW143="","",IF(AW143=0,0,ROUND(AW143/AX143,0)))</f>
        <v>0</v>
      </c>
      <c r="BA143" s="30">
        <f>AM143+AY143</f>
        <v>0</v>
      </c>
      <c r="BB143" s="41" t="str">
        <f t="shared" si="181"/>
        <v/>
      </c>
      <c r="BC143" s="392"/>
      <c r="BE143" s="30">
        <f t="shared" ref="BE143:BE152" si="302">BA143-N143</f>
        <v>0</v>
      </c>
      <c r="BF143" s="788" t="e">
        <f t="shared" si="175"/>
        <v>#DIV/0!</v>
      </c>
      <c r="BG143" s="383"/>
      <c r="BJ143" s="83" t="str">
        <f t="shared" ref="BJ143:BS152" si="303">IF($D143="","",IF($D143=BJ$16,$BA143,""))</f>
        <v/>
      </c>
      <c r="BK143" s="83" t="str">
        <f t="shared" si="303"/>
        <v/>
      </c>
      <c r="BL143" s="83" t="str">
        <f t="shared" si="303"/>
        <v/>
      </c>
      <c r="BM143" s="83" t="str">
        <f t="shared" si="303"/>
        <v/>
      </c>
      <c r="BN143" s="83" t="str">
        <f t="shared" si="303"/>
        <v/>
      </c>
      <c r="BO143" s="83" t="str">
        <f t="shared" si="303"/>
        <v/>
      </c>
      <c r="BP143" s="83" t="str">
        <f t="shared" si="303"/>
        <v/>
      </c>
      <c r="BQ143" s="83" t="str">
        <f t="shared" si="303"/>
        <v/>
      </c>
      <c r="BR143" s="83" t="str">
        <f t="shared" si="303"/>
        <v/>
      </c>
      <c r="BS143" s="83" t="str">
        <f t="shared" si="303"/>
        <v/>
      </c>
      <c r="BT143" s="342">
        <f t="shared" si="176"/>
        <v>0</v>
      </c>
    </row>
    <row r="144" spans="1:72" outlineLevel="2" x14ac:dyDescent="0.3">
      <c r="A144" s="385" t="str">
        <f t="shared" si="210"/>
        <v>B8-02-x</v>
      </c>
      <c r="B144" s="386">
        <f>IF(E144="","",SUBTOTAL(3,$E$143:E144))</f>
        <v>2</v>
      </c>
      <c r="C144" s="246" t="str">
        <f t="shared" si="290"/>
        <v>B8-02</v>
      </c>
      <c r="D144" s="88"/>
      <c r="E144" s="21" t="s">
        <v>60</v>
      </c>
      <c r="F144" s="749"/>
      <c r="G144" s="763"/>
      <c r="H144" s="773"/>
      <c r="I144" s="773"/>
      <c r="J144" s="763"/>
      <c r="K144" s="751"/>
      <c r="L144" s="30">
        <f t="shared" ref="L144:L152" si="304">IF(E144="","",(G144*I144*J144))</f>
        <v>0</v>
      </c>
      <c r="M144" s="752">
        <v>1</v>
      </c>
      <c r="N144" s="30">
        <f t="shared" ref="N144:N152" si="305">IF(L144="","",IF(L144=0,0,(L144/M144)))</f>
        <v>0</v>
      </c>
      <c r="O144" s="41" t="str">
        <f t="shared" si="268"/>
        <v/>
      </c>
      <c r="P144" s="392"/>
      <c r="Q144" s="369" t="str">
        <f t="shared" si="172"/>
        <v>B</v>
      </c>
      <c r="S144" s="191" t="str">
        <f t="shared" si="291"/>
        <v>B8-02|x</v>
      </c>
      <c r="T144" s="191"/>
      <c r="U144" s="389"/>
      <c r="W144" s="83" t="str">
        <f t="shared" si="292"/>
        <v/>
      </c>
      <c r="X144" s="83" t="str">
        <f t="shared" si="292"/>
        <v/>
      </c>
      <c r="Y144" s="83" t="str">
        <f t="shared" si="292"/>
        <v/>
      </c>
      <c r="Z144" s="83" t="str">
        <f t="shared" si="292"/>
        <v/>
      </c>
      <c r="AA144" s="83" t="str">
        <f t="shared" si="292"/>
        <v/>
      </c>
      <c r="AB144" s="83" t="str">
        <f t="shared" si="292"/>
        <v/>
      </c>
      <c r="AC144" s="83" t="str">
        <f t="shared" si="292"/>
        <v/>
      </c>
      <c r="AD144" s="83" t="str">
        <f t="shared" si="292"/>
        <v/>
      </c>
      <c r="AE144" s="83" t="str">
        <f t="shared" si="292"/>
        <v/>
      </c>
      <c r="AF144" s="83" t="str">
        <f t="shared" si="292"/>
        <v/>
      </c>
      <c r="AG144" s="342">
        <f t="shared" si="173"/>
        <v>0</v>
      </c>
      <c r="AI144" s="383"/>
      <c r="AM144" s="30">
        <f>REPORT!H161</f>
        <v>0</v>
      </c>
      <c r="AN144" s="30">
        <f t="shared" si="174"/>
        <v>0</v>
      </c>
      <c r="AQ144" s="771">
        <f t="shared" si="293"/>
        <v>0</v>
      </c>
      <c r="AR144" s="776">
        <f t="shared" si="294"/>
        <v>0</v>
      </c>
      <c r="AS144" s="776">
        <f t="shared" si="295"/>
        <v>0</v>
      </c>
      <c r="AT144" s="777">
        <f t="shared" si="296"/>
        <v>0</v>
      </c>
      <c r="AU144" s="778">
        <f t="shared" si="297"/>
        <v>0</v>
      </c>
      <c r="AV144" s="779">
        <f t="shared" si="298"/>
        <v>0</v>
      </c>
      <c r="AW144" s="43">
        <f t="shared" si="299"/>
        <v>0</v>
      </c>
      <c r="AX144" s="29">
        <f t="shared" si="300"/>
        <v>1</v>
      </c>
      <c r="AY144" s="30">
        <f t="shared" si="301"/>
        <v>0</v>
      </c>
      <c r="BA144" s="30">
        <f t="shared" ref="BA144:BA152" si="306">AM144+AY144</f>
        <v>0</v>
      </c>
      <c r="BB144" s="41" t="str">
        <f t="shared" si="181"/>
        <v/>
      </c>
      <c r="BC144" s="392"/>
      <c r="BE144" s="30">
        <f t="shared" si="302"/>
        <v>0</v>
      </c>
      <c r="BF144" s="788" t="e">
        <f t="shared" si="175"/>
        <v>#DIV/0!</v>
      </c>
      <c r="BG144" s="383"/>
      <c r="BJ144" s="83" t="str">
        <f t="shared" si="303"/>
        <v/>
      </c>
      <c r="BK144" s="83" t="str">
        <f t="shared" si="303"/>
        <v/>
      </c>
      <c r="BL144" s="83" t="str">
        <f t="shared" si="303"/>
        <v/>
      </c>
      <c r="BM144" s="83" t="str">
        <f t="shared" si="303"/>
        <v/>
      </c>
      <c r="BN144" s="83" t="str">
        <f t="shared" si="303"/>
        <v/>
      </c>
      <c r="BO144" s="83" t="str">
        <f t="shared" si="303"/>
        <v/>
      </c>
      <c r="BP144" s="83" t="str">
        <f t="shared" si="303"/>
        <v/>
      </c>
      <c r="BQ144" s="83" t="str">
        <f t="shared" si="303"/>
        <v/>
      </c>
      <c r="BR144" s="83" t="str">
        <f t="shared" si="303"/>
        <v/>
      </c>
      <c r="BS144" s="83" t="str">
        <f t="shared" si="303"/>
        <v/>
      </c>
      <c r="BT144" s="342">
        <f t="shared" si="176"/>
        <v>0</v>
      </c>
    </row>
    <row r="145" spans="1:72" outlineLevel="2" x14ac:dyDescent="0.3">
      <c r="A145" s="385" t="str">
        <f t="shared" si="210"/>
        <v>B8-03-x</v>
      </c>
      <c r="B145" s="386">
        <f>IF(E145="","",SUBTOTAL(3,$E$143:E145))</f>
        <v>3</v>
      </c>
      <c r="C145" s="246" t="str">
        <f t="shared" si="290"/>
        <v>B8-03</v>
      </c>
      <c r="D145" s="88"/>
      <c r="E145" s="21" t="s">
        <v>60</v>
      </c>
      <c r="F145" s="749"/>
      <c r="G145" s="773"/>
      <c r="H145" s="773"/>
      <c r="I145" s="773"/>
      <c r="J145" s="773"/>
      <c r="K145" s="751"/>
      <c r="L145" s="30">
        <f t="shared" si="304"/>
        <v>0</v>
      </c>
      <c r="M145" s="752">
        <v>1</v>
      </c>
      <c r="N145" s="30">
        <f t="shared" si="305"/>
        <v>0</v>
      </c>
      <c r="O145" s="41" t="str">
        <f t="shared" si="268"/>
        <v/>
      </c>
      <c r="P145" s="392"/>
      <c r="Q145" s="369" t="str">
        <f t="shared" si="172"/>
        <v>B</v>
      </c>
      <c r="S145" s="191" t="str">
        <f t="shared" si="291"/>
        <v>B8-03|x</v>
      </c>
      <c r="T145" s="191"/>
      <c r="U145" s="389"/>
      <c r="W145" s="83" t="str">
        <f t="shared" si="292"/>
        <v/>
      </c>
      <c r="X145" s="83" t="str">
        <f t="shared" si="292"/>
        <v/>
      </c>
      <c r="Y145" s="83" t="str">
        <f t="shared" si="292"/>
        <v/>
      </c>
      <c r="Z145" s="83" t="str">
        <f t="shared" si="292"/>
        <v/>
      </c>
      <c r="AA145" s="83" t="str">
        <f t="shared" si="292"/>
        <v/>
      </c>
      <c r="AB145" s="83" t="str">
        <f t="shared" si="292"/>
        <v/>
      </c>
      <c r="AC145" s="83" t="str">
        <f t="shared" si="292"/>
        <v/>
      </c>
      <c r="AD145" s="83" t="str">
        <f t="shared" si="292"/>
        <v/>
      </c>
      <c r="AE145" s="83" t="str">
        <f t="shared" si="292"/>
        <v/>
      </c>
      <c r="AF145" s="83" t="str">
        <f t="shared" si="292"/>
        <v/>
      </c>
      <c r="AG145" s="342">
        <f t="shared" si="173"/>
        <v>0</v>
      </c>
      <c r="AI145" s="383"/>
      <c r="AM145" s="30">
        <f>REPORT!H162</f>
        <v>0</v>
      </c>
      <c r="AN145" s="30">
        <f t="shared" si="174"/>
        <v>0</v>
      </c>
      <c r="AQ145" s="771">
        <f t="shared" si="293"/>
        <v>0</v>
      </c>
      <c r="AR145" s="776">
        <f t="shared" si="294"/>
        <v>0</v>
      </c>
      <c r="AS145" s="776">
        <f t="shared" si="295"/>
        <v>0</v>
      </c>
      <c r="AT145" s="777">
        <f t="shared" si="296"/>
        <v>0</v>
      </c>
      <c r="AU145" s="778">
        <f t="shared" si="297"/>
        <v>0</v>
      </c>
      <c r="AV145" s="779">
        <f t="shared" si="298"/>
        <v>0</v>
      </c>
      <c r="AW145" s="43">
        <f t="shared" si="299"/>
        <v>0</v>
      </c>
      <c r="AX145" s="29">
        <f t="shared" si="300"/>
        <v>1</v>
      </c>
      <c r="AY145" s="30">
        <f t="shared" si="301"/>
        <v>0</v>
      </c>
      <c r="BA145" s="30">
        <f t="shared" si="306"/>
        <v>0</v>
      </c>
      <c r="BB145" s="41" t="str">
        <f t="shared" si="181"/>
        <v/>
      </c>
      <c r="BC145" s="392"/>
      <c r="BE145" s="30">
        <f t="shared" si="302"/>
        <v>0</v>
      </c>
      <c r="BF145" s="788" t="e">
        <f t="shared" si="175"/>
        <v>#DIV/0!</v>
      </c>
      <c r="BG145" s="383"/>
      <c r="BJ145" s="83" t="str">
        <f t="shared" si="303"/>
        <v/>
      </c>
      <c r="BK145" s="83" t="str">
        <f t="shared" si="303"/>
        <v/>
      </c>
      <c r="BL145" s="83" t="str">
        <f t="shared" si="303"/>
        <v/>
      </c>
      <c r="BM145" s="83" t="str">
        <f t="shared" si="303"/>
        <v/>
      </c>
      <c r="BN145" s="83" t="str">
        <f t="shared" si="303"/>
        <v/>
      </c>
      <c r="BO145" s="83" t="str">
        <f t="shared" si="303"/>
        <v/>
      </c>
      <c r="BP145" s="83" t="str">
        <f t="shared" si="303"/>
        <v/>
      </c>
      <c r="BQ145" s="83" t="str">
        <f t="shared" si="303"/>
        <v/>
      </c>
      <c r="BR145" s="83" t="str">
        <f t="shared" si="303"/>
        <v/>
      </c>
      <c r="BS145" s="83" t="str">
        <f t="shared" si="303"/>
        <v/>
      </c>
      <c r="BT145" s="342">
        <f t="shared" si="176"/>
        <v>0</v>
      </c>
    </row>
    <row r="146" spans="1:72" outlineLevel="2" x14ac:dyDescent="0.3">
      <c r="A146" s="385" t="str">
        <f t="shared" si="210"/>
        <v>B8-04-x</v>
      </c>
      <c r="B146" s="386">
        <f>IF(E146="","",SUBTOTAL(3,$E$143:E146))</f>
        <v>4</v>
      </c>
      <c r="C146" s="246" t="str">
        <f t="shared" si="290"/>
        <v>B8-04</v>
      </c>
      <c r="D146" s="88"/>
      <c r="E146" s="21" t="s">
        <v>60</v>
      </c>
      <c r="F146" s="749"/>
      <c r="G146" s="763"/>
      <c r="H146" s="773"/>
      <c r="I146" s="773"/>
      <c r="J146" s="763"/>
      <c r="K146" s="751"/>
      <c r="L146" s="30">
        <f t="shared" si="304"/>
        <v>0</v>
      </c>
      <c r="M146" s="752">
        <v>1</v>
      </c>
      <c r="N146" s="30">
        <f t="shared" si="305"/>
        <v>0</v>
      </c>
      <c r="O146" s="41" t="str">
        <f t="shared" si="268"/>
        <v/>
      </c>
      <c r="P146" s="392"/>
      <c r="Q146" s="369" t="str">
        <f t="shared" si="172"/>
        <v>B</v>
      </c>
      <c r="S146" s="191" t="str">
        <f t="shared" si="291"/>
        <v>B8-04|x</v>
      </c>
      <c r="T146" s="191"/>
      <c r="U146" s="389"/>
      <c r="W146" s="83" t="str">
        <f t="shared" si="292"/>
        <v/>
      </c>
      <c r="X146" s="83" t="str">
        <f t="shared" si="292"/>
        <v/>
      </c>
      <c r="Y146" s="83" t="str">
        <f t="shared" si="292"/>
        <v/>
      </c>
      <c r="Z146" s="83" t="str">
        <f t="shared" si="292"/>
        <v/>
      </c>
      <c r="AA146" s="83" t="str">
        <f t="shared" si="292"/>
        <v/>
      </c>
      <c r="AB146" s="83" t="str">
        <f t="shared" si="292"/>
        <v/>
      </c>
      <c r="AC146" s="83" t="str">
        <f t="shared" si="292"/>
        <v/>
      </c>
      <c r="AD146" s="83" t="str">
        <f t="shared" si="292"/>
        <v/>
      </c>
      <c r="AE146" s="83" t="str">
        <f t="shared" si="292"/>
        <v/>
      </c>
      <c r="AF146" s="83" t="str">
        <f t="shared" si="292"/>
        <v/>
      </c>
      <c r="AG146" s="342">
        <f t="shared" si="173"/>
        <v>0</v>
      </c>
      <c r="AI146" s="383"/>
      <c r="AM146" s="30">
        <f>REPORT!H163</f>
        <v>0</v>
      </c>
      <c r="AN146" s="30">
        <f t="shared" si="174"/>
        <v>0</v>
      </c>
      <c r="AQ146" s="771">
        <f t="shared" si="293"/>
        <v>0</v>
      </c>
      <c r="AR146" s="776">
        <f t="shared" si="294"/>
        <v>0</v>
      </c>
      <c r="AS146" s="776">
        <f t="shared" si="295"/>
        <v>0</v>
      </c>
      <c r="AT146" s="777">
        <f t="shared" si="296"/>
        <v>0</v>
      </c>
      <c r="AU146" s="778">
        <f t="shared" si="297"/>
        <v>0</v>
      </c>
      <c r="AV146" s="779">
        <f t="shared" si="298"/>
        <v>0</v>
      </c>
      <c r="AW146" s="43">
        <f t="shared" si="299"/>
        <v>0</v>
      </c>
      <c r="AX146" s="29">
        <f t="shared" si="300"/>
        <v>1</v>
      </c>
      <c r="AY146" s="30">
        <f t="shared" si="301"/>
        <v>0</v>
      </c>
      <c r="BA146" s="30">
        <f t="shared" si="306"/>
        <v>0</v>
      </c>
      <c r="BB146" s="41" t="str">
        <f t="shared" si="181"/>
        <v/>
      </c>
      <c r="BC146" s="392"/>
      <c r="BE146" s="30">
        <f t="shared" si="302"/>
        <v>0</v>
      </c>
      <c r="BF146" s="788" t="e">
        <f t="shared" si="175"/>
        <v>#DIV/0!</v>
      </c>
      <c r="BG146" s="383"/>
      <c r="BJ146" s="83" t="str">
        <f t="shared" si="303"/>
        <v/>
      </c>
      <c r="BK146" s="83" t="str">
        <f t="shared" si="303"/>
        <v/>
      </c>
      <c r="BL146" s="83" t="str">
        <f t="shared" si="303"/>
        <v/>
      </c>
      <c r="BM146" s="83" t="str">
        <f t="shared" si="303"/>
        <v/>
      </c>
      <c r="BN146" s="83" t="str">
        <f t="shared" si="303"/>
        <v/>
      </c>
      <c r="BO146" s="83" t="str">
        <f t="shared" si="303"/>
        <v/>
      </c>
      <c r="BP146" s="83" t="str">
        <f t="shared" si="303"/>
        <v/>
      </c>
      <c r="BQ146" s="83" t="str">
        <f t="shared" si="303"/>
        <v/>
      </c>
      <c r="BR146" s="83" t="str">
        <f t="shared" si="303"/>
        <v/>
      </c>
      <c r="BS146" s="83" t="str">
        <f t="shared" si="303"/>
        <v/>
      </c>
      <c r="BT146" s="342">
        <f t="shared" si="176"/>
        <v>0</v>
      </c>
    </row>
    <row r="147" spans="1:72" outlineLevel="2" x14ac:dyDescent="0.3">
      <c r="A147" s="385" t="str">
        <f t="shared" si="210"/>
        <v>B8-05-x</v>
      </c>
      <c r="B147" s="386">
        <f>IF(E147="","",SUBTOTAL(3,$E$143:E147))</f>
        <v>5</v>
      </c>
      <c r="C147" s="246" t="str">
        <f t="shared" si="290"/>
        <v>B8-05</v>
      </c>
      <c r="D147" s="88"/>
      <c r="E147" s="21" t="s">
        <v>60</v>
      </c>
      <c r="F147" s="749"/>
      <c r="G147" s="763"/>
      <c r="H147" s="773"/>
      <c r="I147" s="773"/>
      <c r="J147" s="763"/>
      <c r="K147" s="751"/>
      <c r="L147" s="30">
        <f t="shared" si="304"/>
        <v>0</v>
      </c>
      <c r="M147" s="752">
        <v>1</v>
      </c>
      <c r="N147" s="30">
        <f t="shared" si="305"/>
        <v>0</v>
      </c>
      <c r="O147" s="41" t="str">
        <f t="shared" si="268"/>
        <v/>
      </c>
      <c r="P147" s="392"/>
      <c r="Q147" s="369" t="str">
        <f t="shared" ref="Q147:Q188" si="307">LEFT(C147)</f>
        <v>B</v>
      </c>
      <c r="S147" s="191" t="str">
        <f t="shared" si="291"/>
        <v>B8-05|x</v>
      </c>
      <c r="T147" s="191"/>
      <c r="U147" s="393"/>
      <c r="W147" s="83" t="str">
        <f t="shared" si="292"/>
        <v/>
      </c>
      <c r="X147" s="83" t="str">
        <f t="shared" si="292"/>
        <v/>
      </c>
      <c r="Y147" s="83" t="str">
        <f t="shared" si="292"/>
        <v/>
      </c>
      <c r="Z147" s="83" t="str">
        <f t="shared" si="292"/>
        <v/>
      </c>
      <c r="AA147" s="83" t="str">
        <f t="shared" si="292"/>
        <v/>
      </c>
      <c r="AB147" s="83" t="str">
        <f t="shared" si="292"/>
        <v/>
      </c>
      <c r="AC147" s="83" t="str">
        <f t="shared" si="292"/>
        <v/>
      </c>
      <c r="AD147" s="83" t="str">
        <f t="shared" si="292"/>
        <v/>
      </c>
      <c r="AE147" s="83" t="str">
        <f t="shared" si="292"/>
        <v/>
      </c>
      <c r="AF147" s="83" t="str">
        <f t="shared" si="292"/>
        <v/>
      </c>
      <c r="AG147" s="342">
        <f t="shared" ref="AG147:AG210" si="308">IF(N147="","",N147-SUM(W147:AF147))</f>
        <v>0</v>
      </c>
      <c r="AI147" s="383"/>
      <c r="AM147" s="30">
        <f>REPORT!H164</f>
        <v>0</v>
      </c>
      <c r="AN147" s="30">
        <f t="shared" ref="AN147:AN210" si="309">N147-AM147</f>
        <v>0</v>
      </c>
      <c r="AQ147" s="771">
        <f t="shared" si="293"/>
        <v>0</v>
      </c>
      <c r="AR147" s="776">
        <f t="shared" si="294"/>
        <v>0</v>
      </c>
      <c r="AS147" s="776">
        <f t="shared" si="295"/>
        <v>0</v>
      </c>
      <c r="AT147" s="777">
        <f t="shared" si="296"/>
        <v>0</v>
      </c>
      <c r="AU147" s="778">
        <f t="shared" si="297"/>
        <v>0</v>
      </c>
      <c r="AV147" s="779">
        <f t="shared" si="298"/>
        <v>0</v>
      </c>
      <c r="AW147" s="43">
        <f t="shared" si="299"/>
        <v>0</v>
      </c>
      <c r="AX147" s="29">
        <f t="shared" si="300"/>
        <v>1</v>
      </c>
      <c r="AY147" s="30">
        <f t="shared" si="301"/>
        <v>0</v>
      </c>
      <c r="BA147" s="30">
        <f t="shared" si="306"/>
        <v>0</v>
      </c>
      <c r="BB147" s="41" t="str">
        <f t="shared" si="181"/>
        <v/>
      </c>
      <c r="BC147" s="392"/>
      <c r="BE147" s="30">
        <f t="shared" si="302"/>
        <v>0</v>
      </c>
      <c r="BF147" s="788" t="e">
        <f t="shared" ref="BF147:BF210" si="310">BE147/N147</f>
        <v>#DIV/0!</v>
      </c>
      <c r="BG147" s="383"/>
      <c r="BJ147" s="83" t="str">
        <f t="shared" si="303"/>
        <v/>
      </c>
      <c r="BK147" s="83" t="str">
        <f t="shared" si="303"/>
        <v/>
      </c>
      <c r="BL147" s="83" t="str">
        <f t="shared" si="303"/>
        <v/>
      </c>
      <c r="BM147" s="83" t="str">
        <f t="shared" si="303"/>
        <v/>
      </c>
      <c r="BN147" s="83" t="str">
        <f t="shared" si="303"/>
        <v/>
      </c>
      <c r="BO147" s="83" t="str">
        <f t="shared" si="303"/>
        <v/>
      </c>
      <c r="BP147" s="83" t="str">
        <f t="shared" si="303"/>
        <v/>
      </c>
      <c r="BQ147" s="83" t="str">
        <f t="shared" si="303"/>
        <v/>
      </c>
      <c r="BR147" s="83" t="str">
        <f t="shared" si="303"/>
        <v/>
      </c>
      <c r="BS147" s="83" t="str">
        <f t="shared" si="303"/>
        <v/>
      </c>
      <c r="BT147" s="342">
        <f t="shared" ref="BT147:BT210" si="311">IF(BA147="","",BA147-SUM(BJ147:BS147))</f>
        <v>0</v>
      </c>
    </row>
    <row r="148" spans="1:72" outlineLevel="2" x14ac:dyDescent="0.3">
      <c r="A148" s="385" t="str">
        <f t="shared" si="210"/>
        <v>B8-06-x</v>
      </c>
      <c r="B148" s="386">
        <f>IF(E148="","",SUBTOTAL(3,$E$143:E148))</f>
        <v>6</v>
      </c>
      <c r="C148" s="246" t="str">
        <f t="shared" si="290"/>
        <v>B8-06</v>
      </c>
      <c r="D148" s="88"/>
      <c r="E148" s="21" t="s">
        <v>60</v>
      </c>
      <c r="F148" s="749"/>
      <c r="G148" s="763"/>
      <c r="H148" s="773"/>
      <c r="I148" s="773"/>
      <c r="J148" s="763"/>
      <c r="K148" s="751"/>
      <c r="L148" s="30">
        <f t="shared" si="304"/>
        <v>0</v>
      </c>
      <c r="M148" s="752">
        <v>1</v>
      </c>
      <c r="N148" s="30">
        <f t="shared" si="305"/>
        <v>0</v>
      </c>
      <c r="O148" s="41" t="str">
        <f t="shared" si="268"/>
        <v/>
      </c>
      <c r="P148" s="392"/>
      <c r="Q148" s="369" t="str">
        <f t="shared" si="307"/>
        <v>B</v>
      </c>
      <c r="S148" s="191" t="str">
        <f t="shared" si="291"/>
        <v>B8-06|x</v>
      </c>
      <c r="T148" s="191"/>
      <c r="U148" s="393"/>
      <c r="W148" s="83" t="str">
        <f t="shared" si="292"/>
        <v/>
      </c>
      <c r="X148" s="83" t="str">
        <f t="shared" si="292"/>
        <v/>
      </c>
      <c r="Y148" s="83" t="str">
        <f t="shared" si="292"/>
        <v/>
      </c>
      <c r="Z148" s="83" t="str">
        <f t="shared" si="292"/>
        <v/>
      </c>
      <c r="AA148" s="83" t="str">
        <f t="shared" si="292"/>
        <v/>
      </c>
      <c r="AB148" s="83" t="str">
        <f t="shared" si="292"/>
        <v/>
      </c>
      <c r="AC148" s="83" t="str">
        <f t="shared" si="292"/>
        <v/>
      </c>
      <c r="AD148" s="83" t="str">
        <f t="shared" si="292"/>
        <v/>
      </c>
      <c r="AE148" s="83" t="str">
        <f t="shared" si="292"/>
        <v/>
      </c>
      <c r="AF148" s="83" t="str">
        <f t="shared" si="292"/>
        <v/>
      </c>
      <c r="AG148" s="342">
        <f t="shared" si="308"/>
        <v>0</v>
      </c>
      <c r="AI148" s="383"/>
      <c r="AM148" s="30">
        <f>REPORT!H165</f>
        <v>0</v>
      </c>
      <c r="AN148" s="30">
        <f t="shared" si="309"/>
        <v>0</v>
      </c>
      <c r="AQ148" s="771">
        <f t="shared" si="293"/>
        <v>0</v>
      </c>
      <c r="AR148" s="776">
        <f t="shared" si="294"/>
        <v>0</v>
      </c>
      <c r="AS148" s="776">
        <f t="shared" si="295"/>
        <v>0</v>
      </c>
      <c r="AT148" s="777">
        <f t="shared" si="296"/>
        <v>0</v>
      </c>
      <c r="AU148" s="778">
        <f t="shared" si="297"/>
        <v>0</v>
      </c>
      <c r="AV148" s="779">
        <f t="shared" si="298"/>
        <v>0</v>
      </c>
      <c r="AW148" s="43">
        <f t="shared" si="299"/>
        <v>0</v>
      </c>
      <c r="AX148" s="29">
        <f t="shared" si="300"/>
        <v>1</v>
      </c>
      <c r="AY148" s="30">
        <f t="shared" si="301"/>
        <v>0</v>
      </c>
      <c r="BA148" s="30">
        <f t="shared" si="306"/>
        <v>0</v>
      </c>
      <c r="BB148" s="41" t="str">
        <f t="shared" si="181"/>
        <v/>
      </c>
      <c r="BC148" s="392"/>
      <c r="BE148" s="30">
        <f t="shared" si="302"/>
        <v>0</v>
      </c>
      <c r="BF148" s="788" t="e">
        <f t="shared" si="310"/>
        <v>#DIV/0!</v>
      </c>
      <c r="BG148" s="383"/>
      <c r="BJ148" s="83" t="str">
        <f t="shared" si="303"/>
        <v/>
      </c>
      <c r="BK148" s="83" t="str">
        <f t="shared" si="303"/>
        <v/>
      </c>
      <c r="BL148" s="83" t="str">
        <f t="shared" si="303"/>
        <v/>
      </c>
      <c r="BM148" s="83" t="str">
        <f t="shared" si="303"/>
        <v/>
      </c>
      <c r="BN148" s="83" t="str">
        <f t="shared" si="303"/>
        <v/>
      </c>
      <c r="BO148" s="83" t="str">
        <f t="shared" si="303"/>
        <v/>
      </c>
      <c r="BP148" s="83" t="str">
        <f t="shared" si="303"/>
        <v/>
      </c>
      <c r="BQ148" s="83" t="str">
        <f t="shared" si="303"/>
        <v/>
      </c>
      <c r="BR148" s="83" t="str">
        <f t="shared" si="303"/>
        <v/>
      </c>
      <c r="BS148" s="83" t="str">
        <f t="shared" si="303"/>
        <v/>
      </c>
      <c r="BT148" s="342">
        <f t="shared" si="311"/>
        <v>0</v>
      </c>
    </row>
    <row r="149" spans="1:72" outlineLevel="2" x14ac:dyDescent="0.3">
      <c r="A149" s="385" t="str">
        <f t="shared" si="210"/>
        <v>B8-07-x</v>
      </c>
      <c r="B149" s="386">
        <f>IF(E149="","",SUBTOTAL(3,$E$143:E149))</f>
        <v>7</v>
      </c>
      <c r="C149" s="246" t="str">
        <f t="shared" si="290"/>
        <v>B8-07</v>
      </c>
      <c r="D149" s="88"/>
      <c r="E149" s="21" t="s">
        <v>60</v>
      </c>
      <c r="F149" s="749"/>
      <c r="G149" s="763"/>
      <c r="H149" s="773"/>
      <c r="I149" s="773"/>
      <c r="J149" s="763"/>
      <c r="K149" s="751"/>
      <c r="L149" s="30">
        <f t="shared" si="304"/>
        <v>0</v>
      </c>
      <c r="M149" s="752">
        <v>1</v>
      </c>
      <c r="N149" s="30">
        <f t="shared" si="305"/>
        <v>0</v>
      </c>
      <c r="O149" s="41" t="str">
        <f t="shared" si="268"/>
        <v/>
      </c>
      <c r="P149" s="392"/>
      <c r="Q149" s="369" t="str">
        <f t="shared" si="307"/>
        <v>B</v>
      </c>
      <c r="S149" s="191" t="str">
        <f t="shared" si="291"/>
        <v>B8-07|x</v>
      </c>
      <c r="T149" s="191"/>
      <c r="U149" s="393"/>
      <c r="W149" s="83" t="str">
        <f t="shared" si="292"/>
        <v/>
      </c>
      <c r="X149" s="83" t="str">
        <f t="shared" si="292"/>
        <v/>
      </c>
      <c r="Y149" s="83" t="str">
        <f t="shared" si="292"/>
        <v/>
      </c>
      <c r="Z149" s="83" t="str">
        <f t="shared" si="292"/>
        <v/>
      </c>
      <c r="AA149" s="83" t="str">
        <f t="shared" si="292"/>
        <v/>
      </c>
      <c r="AB149" s="83" t="str">
        <f t="shared" si="292"/>
        <v/>
      </c>
      <c r="AC149" s="83" t="str">
        <f t="shared" si="292"/>
        <v/>
      </c>
      <c r="AD149" s="83" t="str">
        <f t="shared" si="292"/>
        <v/>
      </c>
      <c r="AE149" s="83" t="str">
        <f t="shared" si="292"/>
        <v/>
      </c>
      <c r="AF149" s="83" t="str">
        <f t="shared" si="292"/>
        <v/>
      </c>
      <c r="AG149" s="342">
        <f t="shared" si="308"/>
        <v>0</v>
      </c>
      <c r="AI149" s="383"/>
      <c r="AM149" s="30">
        <f>REPORT!H166</f>
        <v>0</v>
      </c>
      <c r="AN149" s="30">
        <f t="shared" si="309"/>
        <v>0</v>
      </c>
      <c r="AQ149" s="771">
        <f t="shared" si="293"/>
        <v>0</v>
      </c>
      <c r="AR149" s="776">
        <f t="shared" si="294"/>
        <v>0</v>
      </c>
      <c r="AS149" s="776">
        <f t="shared" si="295"/>
        <v>0</v>
      </c>
      <c r="AT149" s="777">
        <f t="shared" si="296"/>
        <v>0</v>
      </c>
      <c r="AU149" s="778">
        <f t="shared" si="297"/>
        <v>0</v>
      </c>
      <c r="AV149" s="779">
        <f t="shared" si="298"/>
        <v>0</v>
      </c>
      <c r="AW149" s="43">
        <f t="shared" si="299"/>
        <v>0</v>
      </c>
      <c r="AX149" s="29">
        <f t="shared" si="300"/>
        <v>1</v>
      </c>
      <c r="AY149" s="30">
        <f t="shared" si="301"/>
        <v>0</v>
      </c>
      <c r="BA149" s="30">
        <f t="shared" si="306"/>
        <v>0</v>
      </c>
      <c r="BB149" s="41" t="str">
        <f t="shared" ref="BB149:BB152" si="312">IF(BA149="","", IF($O$8="","",BA149/$O$8))</f>
        <v/>
      </c>
      <c r="BC149" s="392"/>
      <c r="BE149" s="30">
        <f t="shared" si="302"/>
        <v>0</v>
      </c>
      <c r="BF149" s="788" t="e">
        <f t="shared" si="310"/>
        <v>#DIV/0!</v>
      </c>
      <c r="BG149" s="383"/>
      <c r="BJ149" s="83" t="str">
        <f t="shared" si="303"/>
        <v/>
      </c>
      <c r="BK149" s="83" t="str">
        <f t="shared" si="303"/>
        <v/>
      </c>
      <c r="BL149" s="83" t="str">
        <f t="shared" si="303"/>
        <v/>
      </c>
      <c r="BM149" s="83" t="str">
        <f t="shared" si="303"/>
        <v/>
      </c>
      <c r="BN149" s="83" t="str">
        <f t="shared" si="303"/>
        <v/>
      </c>
      <c r="BO149" s="83" t="str">
        <f t="shared" si="303"/>
        <v/>
      </c>
      <c r="BP149" s="83" t="str">
        <f t="shared" si="303"/>
        <v/>
      </c>
      <c r="BQ149" s="83" t="str">
        <f t="shared" si="303"/>
        <v/>
      </c>
      <c r="BR149" s="83" t="str">
        <f t="shared" si="303"/>
        <v/>
      </c>
      <c r="BS149" s="83" t="str">
        <f t="shared" si="303"/>
        <v/>
      </c>
      <c r="BT149" s="342">
        <f t="shared" si="311"/>
        <v>0</v>
      </c>
    </row>
    <row r="150" spans="1:72" outlineLevel="2" x14ac:dyDescent="0.3">
      <c r="A150" s="385" t="str">
        <f t="shared" si="210"/>
        <v>B8-08-x</v>
      </c>
      <c r="B150" s="386">
        <f>IF(E150="","",SUBTOTAL(3,$E$143:E150))</f>
        <v>8</v>
      </c>
      <c r="C150" s="246" t="str">
        <f t="shared" si="290"/>
        <v>B8-08</v>
      </c>
      <c r="D150" s="88"/>
      <c r="E150" s="21" t="s">
        <v>60</v>
      </c>
      <c r="F150" s="749"/>
      <c r="G150" s="763"/>
      <c r="H150" s="773"/>
      <c r="I150" s="773"/>
      <c r="J150" s="763"/>
      <c r="K150" s="751"/>
      <c r="L150" s="30">
        <f t="shared" si="304"/>
        <v>0</v>
      </c>
      <c r="M150" s="752">
        <v>1</v>
      </c>
      <c r="N150" s="30">
        <f t="shared" si="305"/>
        <v>0</v>
      </c>
      <c r="O150" s="41" t="str">
        <f t="shared" si="268"/>
        <v/>
      </c>
      <c r="P150" s="392"/>
      <c r="Q150" s="369" t="str">
        <f t="shared" si="307"/>
        <v>B</v>
      </c>
      <c r="S150" s="191" t="str">
        <f t="shared" si="291"/>
        <v>B8-08|x</v>
      </c>
      <c r="T150" s="191"/>
      <c r="U150" s="393"/>
      <c r="W150" s="83" t="str">
        <f t="shared" si="292"/>
        <v/>
      </c>
      <c r="X150" s="83" t="str">
        <f t="shared" si="292"/>
        <v/>
      </c>
      <c r="Y150" s="83" t="str">
        <f t="shared" si="292"/>
        <v/>
      </c>
      <c r="Z150" s="83" t="str">
        <f t="shared" si="292"/>
        <v/>
      </c>
      <c r="AA150" s="83" t="str">
        <f t="shared" si="292"/>
        <v/>
      </c>
      <c r="AB150" s="83" t="str">
        <f t="shared" si="292"/>
        <v/>
      </c>
      <c r="AC150" s="83" t="str">
        <f t="shared" si="292"/>
        <v/>
      </c>
      <c r="AD150" s="83" t="str">
        <f t="shared" si="292"/>
        <v/>
      </c>
      <c r="AE150" s="83" t="str">
        <f t="shared" si="292"/>
        <v/>
      </c>
      <c r="AF150" s="83" t="str">
        <f t="shared" si="292"/>
        <v/>
      </c>
      <c r="AG150" s="342">
        <f t="shared" si="308"/>
        <v>0</v>
      </c>
      <c r="AI150" s="383"/>
      <c r="AM150" s="30">
        <f>REPORT!H167</f>
        <v>0</v>
      </c>
      <c r="AN150" s="30">
        <f t="shared" si="309"/>
        <v>0</v>
      </c>
      <c r="AQ150" s="771">
        <f t="shared" si="293"/>
        <v>0</v>
      </c>
      <c r="AR150" s="776">
        <f t="shared" si="294"/>
        <v>0</v>
      </c>
      <c r="AS150" s="776">
        <f t="shared" si="295"/>
        <v>0</v>
      </c>
      <c r="AT150" s="777">
        <f t="shared" si="296"/>
        <v>0</v>
      </c>
      <c r="AU150" s="778">
        <f t="shared" si="297"/>
        <v>0</v>
      </c>
      <c r="AV150" s="779">
        <f t="shared" si="298"/>
        <v>0</v>
      </c>
      <c r="AW150" s="43">
        <f t="shared" si="299"/>
        <v>0</v>
      </c>
      <c r="AX150" s="29">
        <f t="shared" si="300"/>
        <v>1</v>
      </c>
      <c r="AY150" s="30">
        <f t="shared" si="301"/>
        <v>0</v>
      </c>
      <c r="BA150" s="30">
        <f t="shared" si="306"/>
        <v>0</v>
      </c>
      <c r="BB150" s="41" t="str">
        <f t="shared" si="312"/>
        <v/>
      </c>
      <c r="BC150" s="392"/>
      <c r="BE150" s="30">
        <f t="shared" si="302"/>
        <v>0</v>
      </c>
      <c r="BF150" s="788" t="e">
        <f t="shared" si="310"/>
        <v>#DIV/0!</v>
      </c>
      <c r="BG150" s="383"/>
      <c r="BJ150" s="83" t="str">
        <f t="shared" si="303"/>
        <v/>
      </c>
      <c r="BK150" s="83" t="str">
        <f t="shared" si="303"/>
        <v/>
      </c>
      <c r="BL150" s="83" t="str">
        <f t="shared" si="303"/>
        <v/>
      </c>
      <c r="BM150" s="83" t="str">
        <f t="shared" si="303"/>
        <v/>
      </c>
      <c r="BN150" s="83" t="str">
        <f t="shared" si="303"/>
        <v/>
      </c>
      <c r="BO150" s="83" t="str">
        <f t="shared" si="303"/>
        <v/>
      </c>
      <c r="BP150" s="83" t="str">
        <f t="shared" si="303"/>
        <v/>
      </c>
      <c r="BQ150" s="83" t="str">
        <f t="shared" si="303"/>
        <v/>
      </c>
      <c r="BR150" s="83" t="str">
        <f t="shared" si="303"/>
        <v/>
      </c>
      <c r="BS150" s="83" t="str">
        <f t="shared" si="303"/>
        <v/>
      </c>
      <c r="BT150" s="342">
        <f t="shared" si="311"/>
        <v>0</v>
      </c>
    </row>
    <row r="151" spans="1:72" outlineLevel="2" x14ac:dyDescent="0.3">
      <c r="A151" s="385" t="str">
        <f t="shared" si="210"/>
        <v>B8-09-x</v>
      </c>
      <c r="B151" s="386">
        <f>IF(E151="","",SUBTOTAL(3,$E$143:E151))</f>
        <v>9</v>
      </c>
      <c r="C151" s="246" t="str">
        <f t="shared" si="290"/>
        <v>B8-09</v>
      </c>
      <c r="D151" s="88"/>
      <c r="E151" s="21" t="s">
        <v>60</v>
      </c>
      <c r="F151" s="749"/>
      <c r="G151" s="763"/>
      <c r="H151" s="773"/>
      <c r="I151" s="773"/>
      <c r="J151" s="763"/>
      <c r="K151" s="751"/>
      <c r="L151" s="30">
        <f t="shared" si="304"/>
        <v>0</v>
      </c>
      <c r="M151" s="752">
        <v>1</v>
      </c>
      <c r="N151" s="30">
        <f t="shared" si="305"/>
        <v>0</v>
      </c>
      <c r="O151" s="41" t="str">
        <f t="shared" si="268"/>
        <v/>
      </c>
      <c r="P151" s="392"/>
      <c r="Q151" s="369" t="str">
        <f t="shared" si="307"/>
        <v>B</v>
      </c>
      <c r="S151" s="191" t="str">
        <f t="shared" si="291"/>
        <v>B8-09|x</v>
      </c>
      <c r="T151" s="191"/>
      <c r="U151" s="393"/>
      <c r="W151" s="83" t="str">
        <f t="shared" si="292"/>
        <v/>
      </c>
      <c r="X151" s="83" t="str">
        <f t="shared" si="292"/>
        <v/>
      </c>
      <c r="Y151" s="83" t="str">
        <f t="shared" si="292"/>
        <v/>
      </c>
      <c r="Z151" s="83" t="str">
        <f t="shared" si="292"/>
        <v/>
      </c>
      <c r="AA151" s="83" t="str">
        <f t="shared" si="292"/>
        <v/>
      </c>
      <c r="AB151" s="83" t="str">
        <f t="shared" si="292"/>
        <v/>
      </c>
      <c r="AC151" s="83" t="str">
        <f t="shared" si="292"/>
        <v/>
      </c>
      <c r="AD151" s="83" t="str">
        <f t="shared" si="292"/>
        <v/>
      </c>
      <c r="AE151" s="83" t="str">
        <f t="shared" si="292"/>
        <v/>
      </c>
      <c r="AF151" s="83" t="str">
        <f t="shared" si="292"/>
        <v/>
      </c>
      <c r="AG151" s="342">
        <f t="shared" si="308"/>
        <v>0</v>
      </c>
      <c r="AI151" s="383"/>
      <c r="AM151" s="30">
        <f>REPORT!H168</f>
        <v>0</v>
      </c>
      <c r="AN151" s="30">
        <f t="shared" si="309"/>
        <v>0</v>
      </c>
      <c r="AQ151" s="771">
        <f t="shared" si="293"/>
        <v>0</v>
      </c>
      <c r="AR151" s="776">
        <f t="shared" si="294"/>
        <v>0</v>
      </c>
      <c r="AS151" s="776">
        <f t="shared" si="295"/>
        <v>0</v>
      </c>
      <c r="AT151" s="777">
        <f t="shared" si="296"/>
        <v>0</v>
      </c>
      <c r="AU151" s="778">
        <f t="shared" si="297"/>
        <v>0</v>
      </c>
      <c r="AV151" s="779">
        <f t="shared" si="298"/>
        <v>0</v>
      </c>
      <c r="AW151" s="43">
        <f t="shared" si="299"/>
        <v>0</v>
      </c>
      <c r="AX151" s="29">
        <f t="shared" si="300"/>
        <v>1</v>
      </c>
      <c r="AY151" s="30">
        <f t="shared" si="301"/>
        <v>0</v>
      </c>
      <c r="BA151" s="30">
        <f t="shared" si="306"/>
        <v>0</v>
      </c>
      <c r="BB151" s="41" t="str">
        <f t="shared" si="312"/>
        <v/>
      </c>
      <c r="BC151" s="392"/>
      <c r="BE151" s="30">
        <f t="shared" si="302"/>
        <v>0</v>
      </c>
      <c r="BF151" s="788" t="e">
        <f t="shared" si="310"/>
        <v>#DIV/0!</v>
      </c>
      <c r="BG151" s="383"/>
      <c r="BJ151" s="83" t="str">
        <f t="shared" si="303"/>
        <v/>
      </c>
      <c r="BK151" s="83" t="str">
        <f t="shared" si="303"/>
        <v/>
      </c>
      <c r="BL151" s="83" t="str">
        <f t="shared" si="303"/>
        <v/>
      </c>
      <c r="BM151" s="83" t="str">
        <f t="shared" si="303"/>
        <v/>
      </c>
      <c r="BN151" s="83" t="str">
        <f t="shared" si="303"/>
        <v/>
      </c>
      <c r="BO151" s="83" t="str">
        <f t="shared" si="303"/>
        <v/>
      </c>
      <c r="BP151" s="83" t="str">
        <f t="shared" si="303"/>
        <v/>
      </c>
      <c r="BQ151" s="83" t="str">
        <f t="shared" si="303"/>
        <v/>
      </c>
      <c r="BR151" s="83" t="str">
        <f t="shared" si="303"/>
        <v/>
      </c>
      <c r="BS151" s="83" t="str">
        <f t="shared" si="303"/>
        <v/>
      </c>
      <c r="BT151" s="342">
        <f t="shared" si="311"/>
        <v>0</v>
      </c>
    </row>
    <row r="152" spans="1:72" outlineLevel="2" x14ac:dyDescent="0.3">
      <c r="A152" s="385" t="str">
        <f t="shared" si="210"/>
        <v>B8-10-x</v>
      </c>
      <c r="B152" s="386">
        <f>IF(E152="","",SUBTOTAL(3,$E$143:E152))</f>
        <v>10</v>
      </c>
      <c r="C152" s="246" t="str">
        <f t="shared" si="290"/>
        <v>B8-10</v>
      </c>
      <c r="D152" s="88"/>
      <c r="E152" s="21" t="s">
        <v>60</v>
      </c>
      <c r="F152" s="749"/>
      <c r="G152" s="763"/>
      <c r="H152" s="773"/>
      <c r="I152" s="773"/>
      <c r="J152" s="763"/>
      <c r="K152" s="751"/>
      <c r="L152" s="30">
        <f t="shared" si="304"/>
        <v>0</v>
      </c>
      <c r="M152" s="752">
        <v>1</v>
      </c>
      <c r="N152" s="30">
        <f t="shared" si="305"/>
        <v>0</v>
      </c>
      <c r="O152" s="41" t="str">
        <f t="shared" si="268"/>
        <v/>
      </c>
      <c r="P152" s="392"/>
      <c r="Q152" s="369" t="str">
        <f t="shared" si="307"/>
        <v>B</v>
      </c>
      <c r="S152" s="191" t="str">
        <f t="shared" si="291"/>
        <v>B8-10|x</v>
      </c>
      <c r="T152" s="191"/>
      <c r="U152" s="395"/>
      <c r="W152" s="83" t="str">
        <f t="shared" si="292"/>
        <v/>
      </c>
      <c r="X152" s="83" t="str">
        <f t="shared" si="292"/>
        <v/>
      </c>
      <c r="Y152" s="83" t="str">
        <f t="shared" si="292"/>
        <v/>
      </c>
      <c r="Z152" s="83" t="str">
        <f t="shared" si="292"/>
        <v/>
      </c>
      <c r="AA152" s="83" t="str">
        <f t="shared" si="292"/>
        <v/>
      </c>
      <c r="AB152" s="83" t="str">
        <f t="shared" si="292"/>
        <v/>
      </c>
      <c r="AC152" s="83" t="str">
        <f t="shared" si="292"/>
        <v/>
      </c>
      <c r="AD152" s="83" t="str">
        <f t="shared" si="292"/>
        <v/>
      </c>
      <c r="AE152" s="83" t="str">
        <f t="shared" si="292"/>
        <v/>
      </c>
      <c r="AF152" s="83" t="str">
        <f t="shared" si="292"/>
        <v/>
      </c>
      <c r="AG152" s="342">
        <f t="shared" si="308"/>
        <v>0</v>
      </c>
      <c r="AI152" s="383"/>
      <c r="AM152" s="30">
        <f>REPORT!H169</f>
        <v>0</v>
      </c>
      <c r="AN152" s="30">
        <f t="shared" si="309"/>
        <v>0</v>
      </c>
      <c r="AQ152" s="771">
        <f t="shared" si="293"/>
        <v>0</v>
      </c>
      <c r="AR152" s="776">
        <f t="shared" si="294"/>
        <v>0</v>
      </c>
      <c r="AS152" s="776">
        <f t="shared" si="295"/>
        <v>0</v>
      </c>
      <c r="AT152" s="777">
        <f t="shared" si="296"/>
        <v>0</v>
      </c>
      <c r="AU152" s="778">
        <f t="shared" si="297"/>
        <v>0</v>
      </c>
      <c r="AV152" s="779">
        <f t="shared" si="298"/>
        <v>0</v>
      </c>
      <c r="AW152" s="43">
        <f t="shared" si="299"/>
        <v>0</v>
      </c>
      <c r="AX152" s="29">
        <f t="shared" si="300"/>
        <v>1</v>
      </c>
      <c r="AY152" s="30">
        <f t="shared" si="301"/>
        <v>0</v>
      </c>
      <c r="BA152" s="30">
        <f t="shared" si="306"/>
        <v>0</v>
      </c>
      <c r="BB152" s="41" t="str">
        <f t="shared" si="312"/>
        <v/>
      </c>
      <c r="BC152" s="392"/>
      <c r="BE152" s="30">
        <f t="shared" si="302"/>
        <v>0</v>
      </c>
      <c r="BF152" s="788" t="e">
        <f t="shared" si="310"/>
        <v>#DIV/0!</v>
      </c>
      <c r="BG152" s="383"/>
      <c r="BJ152" s="83" t="str">
        <f t="shared" si="303"/>
        <v/>
      </c>
      <c r="BK152" s="83" t="str">
        <f t="shared" si="303"/>
        <v/>
      </c>
      <c r="BL152" s="83" t="str">
        <f t="shared" si="303"/>
        <v/>
      </c>
      <c r="BM152" s="83" t="str">
        <f t="shared" si="303"/>
        <v/>
      </c>
      <c r="BN152" s="83" t="str">
        <f t="shared" si="303"/>
        <v/>
      </c>
      <c r="BO152" s="83" t="str">
        <f t="shared" si="303"/>
        <v/>
      </c>
      <c r="BP152" s="83" t="str">
        <f t="shared" si="303"/>
        <v/>
      </c>
      <c r="BQ152" s="83" t="str">
        <f t="shared" si="303"/>
        <v/>
      </c>
      <c r="BR152" s="83" t="str">
        <f t="shared" si="303"/>
        <v/>
      </c>
      <c r="BS152" s="83" t="str">
        <f t="shared" si="303"/>
        <v/>
      </c>
      <c r="BT152" s="342">
        <f t="shared" si="311"/>
        <v>0</v>
      </c>
    </row>
    <row r="153" spans="1:72" ht="33" customHeight="1" outlineLevel="1" x14ac:dyDescent="0.3">
      <c r="A153" s="385"/>
      <c r="B153" s="374"/>
      <c r="C153" s="375" t="s">
        <v>77</v>
      </c>
      <c r="D153" s="376"/>
      <c r="E153" s="759"/>
      <c r="F153" s="753"/>
      <c r="G153" s="753"/>
      <c r="H153" s="753"/>
      <c r="I153" s="753"/>
      <c r="J153" s="753"/>
      <c r="K153" s="753"/>
      <c r="L153" s="753"/>
      <c r="M153" s="753"/>
      <c r="N153" s="25">
        <f>SUM(N154:N163)</f>
        <v>0</v>
      </c>
      <c r="O153" s="380" t="str">
        <f t="shared" si="268"/>
        <v/>
      </c>
      <c r="P153" s="96" t="str">
        <f>IF(OR(N153="",N153=0),"",N153/$N$221)</f>
        <v/>
      </c>
      <c r="Q153" s="369" t="str">
        <f t="shared" si="307"/>
        <v>B</v>
      </c>
      <c r="U153" s="381"/>
      <c r="W153" s="382">
        <f t="shared" ref="W153:AF153" si="313">SUM(W154:W163)</f>
        <v>0</v>
      </c>
      <c r="X153" s="382">
        <f t="shared" si="313"/>
        <v>0</v>
      </c>
      <c r="Y153" s="382">
        <f t="shared" si="313"/>
        <v>0</v>
      </c>
      <c r="Z153" s="382">
        <f t="shared" si="313"/>
        <v>0</v>
      </c>
      <c r="AA153" s="382">
        <f t="shared" si="313"/>
        <v>0</v>
      </c>
      <c r="AB153" s="382">
        <f t="shared" si="313"/>
        <v>0</v>
      </c>
      <c r="AC153" s="382">
        <f t="shared" si="313"/>
        <v>0</v>
      </c>
      <c r="AD153" s="382">
        <f t="shared" si="313"/>
        <v>0</v>
      </c>
      <c r="AE153" s="382">
        <f t="shared" si="313"/>
        <v>0</v>
      </c>
      <c r="AF153" s="382">
        <f t="shared" si="313"/>
        <v>0</v>
      </c>
      <c r="AG153" s="342">
        <f t="shared" si="308"/>
        <v>0</v>
      </c>
      <c r="AI153" s="383"/>
      <c r="AM153" s="25">
        <f>SUM(AM154:AM163)</f>
        <v>0</v>
      </c>
      <c r="AN153" s="25">
        <f t="shared" si="309"/>
        <v>0</v>
      </c>
      <c r="AQ153" s="734"/>
      <c r="AR153" s="378"/>
      <c r="AS153" s="378"/>
      <c r="AT153" s="378"/>
      <c r="AU153" s="378"/>
      <c r="AV153" s="378"/>
      <c r="AW153" s="378"/>
      <c r="AX153" s="379"/>
      <c r="AY153" s="25">
        <f>SUM(AY154:AY163)</f>
        <v>0</v>
      </c>
      <c r="BA153" s="25">
        <f>SUM(BA154:BA163)</f>
        <v>0</v>
      </c>
      <c r="BB153" s="380" t="str">
        <f t="shared" ref="BB153:BB190" si="314">IF(BA153="","", IF($O$8="","",BA153/$O$8))</f>
        <v/>
      </c>
      <c r="BC153" s="96" t="str">
        <f>IF(OR(BA153="",BA153=0),"",BA153/$BA$221)</f>
        <v/>
      </c>
      <c r="BE153" s="25">
        <f>SUM(BE154:BE163)</f>
        <v>0</v>
      </c>
      <c r="BF153" s="787" t="e">
        <f t="shared" si="310"/>
        <v>#DIV/0!</v>
      </c>
      <c r="BG153" s="383"/>
      <c r="BJ153" s="382">
        <f t="shared" ref="BJ153:BS153" si="315">SUM(BJ154:BJ163)</f>
        <v>0</v>
      </c>
      <c r="BK153" s="382">
        <f t="shared" si="315"/>
        <v>0</v>
      </c>
      <c r="BL153" s="382">
        <f t="shared" si="315"/>
        <v>0</v>
      </c>
      <c r="BM153" s="382">
        <f t="shared" si="315"/>
        <v>0</v>
      </c>
      <c r="BN153" s="382">
        <f t="shared" si="315"/>
        <v>0</v>
      </c>
      <c r="BO153" s="382">
        <f t="shared" si="315"/>
        <v>0</v>
      </c>
      <c r="BP153" s="382">
        <f t="shared" si="315"/>
        <v>0</v>
      </c>
      <c r="BQ153" s="382">
        <f t="shared" si="315"/>
        <v>0</v>
      </c>
      <c r="BR153" s="382">
        <f t="shared" si="315"/>
        <v>0</v>
      </c>
      <c r="BS153" s="382">
        <f t="shared" si="315"/>
        <v>0</v>
      </c>
      <c r="BT153" s="342">
        <f t="shared" si="311"/>
        <v>0</v>
      </c>
    </row>
    <row r="154" spans="1:72" outlineLevel="2" x14ac:dyDescent="0.3">
      <c r="A154" s="385" t="str">
        <f t="shared" si="210"/>
        <v>B9-01-x</v>
      </c>
      <c r="B154" s="386">
        <f>IF(E154="","",SUBTOTAL(3,$E$154:E154))</f>
        <v>1</v>
      </c>
      <c r="C154" s="246" t="str">
        <f t="shared" ref="C154:C163" si="316">IF(E154="","",IF(B154&lt;10,CONCATENATE($C$153,"-0",B154),CONCATENATE($C$153,"-",B154)))</f>
        <v>B9-01</v>
      </c>
      <c r="D154" s="88"/>
      <c r="E154" s="21" t="s">
        <v>60</v>
      </c>
      <c r="F154" s="749"/>
      <c r="G154" s="763"/>
      <c r="H154" s="773"/>
      <c r="I154" s="773"/>
      <c r="J154" s="763"/>
      <c r="K154" s="751"/>
      <c r="L154" s="747">
        <f>IF(E154="","",(G154*I154*J154))</f>
        <v>0</v>
      </c>
      <c r="M154" s="748">
        <v>1</v>
      </c>
      <c r="N154" s="30">
        <f>IF(L154="","",IF(L154=0,0,(L154/M154)))</f>
        <v>0</v>
      </c>
      <c r="O154" s="41" t="str">
        <f t="shared" si="268"/>
        <v/>
      </c>
      <c r="P154" s="392"/>
      <c r="Q154" s="369" t="str">
        <f t="shared" si="307"/>
        <v>B</v>
      </c>
      <c r="S154" s="191" t="str">
        <f t="shared" ref="S154:S163" si="317">IF(C154="","",CONCATENATE(C154,"|",E154))</f>
        <v>B9-01|x</v>
      </c>
      <c r="T154" s="191"/>
      <c r="U154" s="389"/>
      <c r="W154" s="83" t="str">
        <f t="shared" ref="W154:AF163" si="318">IF($D154="","",IF($D154=W$16,$N154,""))</f>
        <v/>
      </c>
      <c r="X154" s="83" t="str">
        <f t="shared" si="318"/>
        <v/>
      </c>
      <c r="Y154" s="83" t="str">
        <f t="shared" si="318"/>
        <v/>
      </c>
      <c r="Z154" s="83" t="str">
        <f t="shared" si="318"/>
        <v/>
      </c>
      <c r="AA154" s="83" t="str">
        <f t="shared" si="318"/>
        <v/>
      </c>
      <c r="AB154" s="83" t="str">
        <f t="shared" si="318"/>
        <v/>
      </c>
      <c r="AC154" s="83" t="str">
        <f t="shared" si="318"/>
        <v/>
      </c>
      <c r="AD154" s="83" t="str">
        <f t="shared" si="318"/>
        <v/>
      </c>
      <c r="AE154" s="83" t="str">
        <f t="shared" si="318"/>
        <v/>
      </c>
      <c r="AF154" s="83" t="str">
        <f t="shared" si="318"/>
        <v/>
      </c>
      <c r="AG154" s="342">
        <f t="shared" si="308"/>
        <v>0</v>
      </c>
      <c r="AI154" s="383"/>
      <c r="AM154" s="30">
        <f>REPORT!H171</f>
        <v>0</v>
      </c>
      <c r="AN154" s="30">
        <f t="shared" si="309"/>
        <v>0</v>
      </c>
      <c r="AQ154" s="771">
        <f t="shared" ref="AQ154:AQ163" si="319">F154</f>
        <v>0</v>
      </c>
      <c r="AR154" s="776">
        <f t="shared" ref="AR154:AR163" si="320">G154</f>
        <v>0</v>
      </c>
      <c r="AS154" s="776">
        <f t="shared" ref="AS154:AS163" si="321">H154</f>
        <v>0</v>
      </c>
      <c r="AT154" s="777">
        <f t="shared" ref="AT154:AT163" si="322">I154</f>
        <v>0</v>
      </c>
      <c r="AU154" s="778">
        <f t="shared" ref="AU154:AU163" si="323">J154</f>
        <v>0</v>
      </c>
      <c r="AV154" s="779">
        <f t="shared" ref="AV154:AV163" si="324">K154</f>
        <v>0</v>
      </c>
      <c r="AW154" s="43">
        <f t="shared" ref="AW154:AW163" si="325">IF(E154="","",ROUND(AR154*AT154*AU154,2))</f>
        <v>0</v>
      </c>
      <c r="AX154" s="29">
        <f t="shared" ref="AX154:AX163" si="326">M154</f>
        <v>1</v>
      </c>
      <c r="AY154" s="30">
        <f t="shared" ref="AY154:AY163" si="327">IF(AW154="","",IF(AW154=0,0,ROUND(AW154/AX154,0)))</f>
        <v>0</v>
      </c>
      <c r="BA154" s="30">
        <f>AM154+AY154</f>
        <v>0</v>
      </c>
      <c r="BB154" s="41" t="str">
        <f t="shared" si="314"/>
        <v/>
      </c>
      <c r="BC154" s="392"/>
      <c r="BE154" s="30">
        <f t="shared" ref="BE154:BE163" si="328">BA154-N154</f>
        <v>0</v>
      </c>
      <c r="BF154" s="788" t="e">
        <f t="shared" si="310"/>
        <v>#DIV/0!</v>
      </c>
      <c r="BG154" s="383"/>
      <c r="BJ154" s="83" t="str">
        <f t="shared" ref="BJ154:BS163" si="329">IF($D154="","",IF($D154=BJ$16,$BA154,""))</f>
        <v/>
      </c>
      <c r="BK154" s="83" t="str">
        <f t="shared" si="329"/>
        <v/>
      </c>
      <c r="BL154" s="83" t="str">
        <f t="shared" si="329"/>
        <v/>
      </c>
      <c r="BM154" s="83" t="str">
        <f t="shared" si="329"/>
        <v/>
      </c>
      <c r="BN154" s="83" t="str">
        <f t="shared" si="329"/>
        <v/>
      </c>
      <c r="BO154" s="83" t="str">
        <f t="shared" si="329"/>
        <v/>
      </c>
      <c r="BP154" s="83" t="str">
        <f t="shared" si="329"/>
        <v/>
      </c>
      <c r="BQ154" s="83" t="str">
        <f t="shared" si="329"/>
        <v/>
      </c>
      <c r="BR154" s="83" t="str">
        <f t="shared" si="329"/>
        <v/>
      </c>
      <c r="BS154" s="83" t="str">
        <f t="shared" si="329"/>
        <v/>
      </c>
      <c r="BT154" s="342">
        <f t="shared" si="311"/>
        <v>0</v>
      </c>
    </row>
    <row r="155" spans="1:72" outlineLevel="2" x14ac:dyDescent="0.3">
      <c r="A155" s="385" t="str">
        <f t="shared" si="210"/>
        <v>B9-02-x</v>
      </c>
      <c r="B155" s="386">
        <f>IF(E155="","",SUBTOTAL(3,$E$154:E155))</f>
        <v>2</v>
      </c>
      <c r="C155" s="246" t="str">
        <f t="shared" si="316"/>
        <v>B9-02</v>
      </c>
      <c r="D155" s="88"/>
      <c r="E155" s="21" t="s">
        <v>60</v>
      </c>
      <c r="F155" s="749"/>
      <c r="G155" s="763"/>
      <c r="H155" s="773"/>
      <c r="I155" s="773"/>
      <c r="J155" s="763"/>
      <c r="K155" s="751"/>
      <c r="L155" s="30">
        <f t="shared" ref="L155:L163" si="330">IF(E155="","",(G155*I155*J155))</f>
        <v>0</v>
      </c>
      <c r="M155" s="752">
        <v>1</v>
      </c>
      <c r="N155" s="30">
        <f t="shared" ref="N155:N163" si="331">IF(L155="","",IF(L155=0,0,(L155/M155)))</f>
        <v>0</v>
      </c>
      <c r="O155" s="41" t="str">
        <f t="shared" si="268"/>
        <v/>
      </c>
      <c r="P155" s="392"/>
      <c r="Q155" s="369" t="str">
        <f t="shared" si="307"/>
        <v>B</v>
      </c>
      <c r="S155" s="191" t="str">
        <f t="shared" si="317"/>
        <v>B9-02|x</v>
      </c>
      <c r="T155" s="191"/>
      <c r="U155" s="389"/>
      <c r="W155" s="83" t="str">
        <f t="shared" si="318"/>
        <v/>
      </c>
      <c r="X155" s="83" t="str">
        <f t="shared" si="318"/>
        <v/>
      </c>
      <c r="Y155" s="83" t="str">
        <f t="shared" si="318"/>
        <v/>
      </c>
      <c r="Z155" s="83" t="str">
        <f t="shared" si="318"/>
        <v/>
      </c>
      <c r="AA155" s="83" t="str">
        <f t="shared" si="318"/>
        <v/>
      </c>
      <c r="AB155" s="83" t="str">
        <f t="shared" si="318"/>
        <v/>
      </c>
      <c r="AC155" s="83" t="str">
        <f t="shared" si="318"/>
        <v/>
      </c>
      <c r="AD155" s="83" t="str">
        <f t="shared" si="318"/>
        <v/>
      </c>
      <c r="AE155" s="83" t="str">
        <f t="shared" si="318"/>
        <v/>
      </c>
      <c r="AF155" s="83" t="str">
        <f t="shared" si="318"/>
        <v/>
      </c>
      <c r="AG155" s="342">
        <f t="shared" si="308"/>
        <v>0</v>
      </c>
      <c r="AI155" s="383"/>
      <c r="AM155" s="30">
        <f>REPORT!H172</f>
        <v>0</v>
      </c>
      <c r="AN155" s="30">
        <f t="shared" si="309"/>
        <v>0</v>
      </c>
      <c r="AQ155" s="771">
        <f t="shared" si="319"/>
        <v>0</v>
      </c>
      <c r="AR155" s="776">
        <f t="shared" si="320"/>
        <v>0</v>
      </c>
      <c r="AS155" s="776">
        <f t="shared" si="321"/>
        <v>0</v>
      </c>
      <c r="AT155" s="777">
        <f t="shared" si="322"/>
        <v>0</v>
      </c>
      <c r="AU155" s="778">
        <f t="shared" si="323"/>
        <v>0</v>
      </c>
      <c r="AV155" s="779">
        <f t="shared" si="324"/>
        <v>0</v>
      </c>
      <c r="AW155" s="43">
        <f t="shared" si="325"/>
        <v>0</v>
      </c>
      <c r="AX155" s="29">
        <f t="shared" si="326"/>
        <v>1</v>
      </c>
      <c r="AY155" s="30">
        <f t="shared" si="327"/>
        <v>0</v>
      </c>
      <c r="BA155" s="30">
        <f t="shared" ref="BA155:BA163" si="332">AM155+AY155</f>
        <v>0</v>
      </c>
      <c r="BB155" s="41" t="str">
        <f t="shared" si="314"/>
        <v/>
      </c>
      <c r="BC155" s="392"/>
      <c r="BE155" s="30">
        <f t="shared" si="328"/>
        <v>0</v>
      </c>
      <c r="BF155" s="788" t="e">
        <f t="shared" si="310"/>
        <v>#DIV/0!</v>
      </c>
      <c r="BG155" s="383"/>
      <c r="BJ155" s="83" t="str">
        <f t="shared" si="329"/>
        <v/>
      </c>
      <c r="BK155" s="83" t="str">
        <f t="shared" si="329"/>
        <v/>
      </c>
      <c r="BL155" s="83" t="str">
        <f t="shared" si="329"/>
        <v/>
      </c>
      <c r="BM155" s="83" t="str">
        <f t="shared" si="329"/>
        <v/>
      </c>
      <c r="BN155" s="83" t="str">
        <f t="shared" si="329"/>
        <v/>
      </c>
      <c r="BO155" s="83" t="str">
        <f t="shared" si="329"/>
        <v/>
      </c>
      <c r="BP155" s="83" t="str">
        <f t="shared" si="329"/>
        <v/>
      </c>
      <c r="BQ155" s="83" t="str">
        <f t="shared" si="329"/>
        <v/>
      </c>
      <c r="BR155" s="83" t="str">
        <f t="shared" si="329"/>
        <v/>
      </c>
      <c r="BS155" s="83" t="str">
        <f t="shared" si="329"/>
        <v/>
      </c>
      <c r="BT155" s="342">
        <f t="shared" si="311"/>
        <v>0</v>
      </c>
    </row>
    <row r="156" spans="1:72" outlineLevel="2" x14ac:dyDescent="0.3">
      <c r="A156" s="385" t="str">
        <f t="shared" si="210"/>
        <v>B9-03-x</v>
      </c>
      <c r="B156" s="386">
        <f>IF(E156="","",SUBTOTAL(3,$E$154:E156))</f>
        <v>3</v>
      </c>
      <c r="C156" s="246" t="str">
        <f t="shared" si="316"/>
        <v>B9-03</v>
      </c>
      <c r="D156" s="88"/>
      <c r="E156" s="21" t="s">
        <v>60</v>
      </c>
      <c r="F156" s="749"/>
      <c r="G156" s="763"/>
      <c r="H156" s="773"/>
      <c r="I156" s="773"/>
      <c r="J156" s="763"/>
      <c r="K156" s="751"/>
      <c r="L156" s="30">
        <f t="shared" si="330"/>
        <v>0</v>
      </c>
      <c r="M156" s="752">
        <v>1</v>
      </c>
      <c r="N156" s="30">
        <f t="shared" si="331"/>
        <v>0</v>
      </c>
      <c r="O156" s="41" t="str">
        <f t="shared" si="268"/>
        <v/>
      </c>
      <c r="P156" s="392"/>
      <c r="Q156" s="369" t="str">
        <f t="shared" si="307"/>
        <v>B</v>
      </c>
      <c r="S156" s="191" t="str">
        <f t="shared" si="317"/>
        <v>B9-03|x</v>
      </c>
      <c r="T156" s="191"/>
      <c r="U156" s="389"/>
      <c r="W156" s="83" t="str">
        <f t="shared" si="318"/>
        <v/>
      </c>
      <c r="X156" s="83" t="str">
        <f t="shared" si="318"/>
        <v/>
      </c>
      <c r="Y156" s="83" t="str">
        <f t="shared" si="318"/>
        <v/>
      </c>
      <c r="Z156" s="83" t="str">
        <f t="shared" si="318"/>
        <v/>
      </c>
      <c r="AA156" s="83" t="str">
        <f t="shared" si="318"/>
        <v/>
      </c>
      <c r="AB156" s="83" t="str">
        <f t="shared" si="318"/>
        <v/>
      </c>
      <c r="AC156" s="83" t="str">
        <f t="shared" si="318"/>
        <v/>
      </c>
      <c r="AD156" s="83" t="str">
        <f t="shared" si="318"/>
        <v/>
      </c>
      <c r="AE156" s="83" t="str">
        <f t="shared" si="318"/>
        <v/>
      </c>
      <c r="AF156" s="83" t="str">
        <f t="shared" si="318"/>
        <v/>
      </c>
      <c r="AG156" s="342">
        <f t="shared" si="308"/>
        <v>0</v>
      </c>
      <c r="AI156" s="383"/>
      <c r="AM156" s="30">
        <f>REPORT!H173</f>
        <v>0</v>
      </c>
      <c r="AN156" s="30">
        <f t="shared" si="309"/>
        <v>0</v>
      </c>
      <c r="AQ156" s="771">
        <f t="shared" si="319"/>
        <v>0</v>
      </c>
      <c r="AR156" s="776">
        <f t="shared" si="320"/>
        <v>0</v>
      </c>
      <c r="AS156" s="776">
        <f t="shared" si="321"/>
        <v>0</v>
      </c>
      <c r="AT156" s="777">
        <f t="shared" si="322"/>
        <v>0</v>
      </c>
      <c r="AU156" s="778">
        <f t="shared" si="323"/>
        <v>0</v>
      </c>
      <c r="AV156" s="779">
        <f t="shared" si="324"/>
        <v>0</v>
      </c>
      <c r="AW156" s="43">
        <f t="shared" si="325"/>
        <v>0</v>
      </c>
      <c r="AX156" s="29">
        <f t="shared" si="326"/>
        <v>1</v>
      </c>
      <c r="AY156" s="30">
        <f t="shared" si="327"/>
        <v>0</v>
      </c>
      <c r="BA156" s="30">
        <f t="shared" si="332"/>
        <v>0</v>
      </c>
      <c r="BB156" s="41" t="str">
        <f t="shared" si="314"/>
        <v/>
      </c>
      <c r="BC156" s="392"/>
      <c r="BE156" s="30">
        <f t="shared" si="328"/>
        <v>0</v>
      </c>
      <c r="BF156" s="788" t="e">
        <f t="shared" si="310"/>
        <v>#DIV/0!</v>
      </c>
      <c r="BG156" s="383"/>
      <c r="BJ156" s="83" t="str">
        <f t="shared" si="329"/>
        <v/>
      </c>
      <c r="BK156" s="83" t="str">
        <f t="shared" si="329"/>
        <v/>
      </c>
      <c r="BL156" s="83" t="str">
        <f t="shared" si="329"/>
        <v/>
      </c>
      <c r="BM156" s="83" t="str">
        <f t="shared" si="329"/>
        <v/>
      </c>
      <c r="BN156" s="83" t="str">
        <f t="shared" si="329"/>
        <v/>
      </c>
      <c r="BO156" s="83" t="str">
        <f t="shared" si="329"/>
        <v/>
      </c>
      <c r="BP156" s="83" t="str">
        <f t="shared" si="329"/>
        <v/>
      </c>
      <c r="BQ156" s="83" t="str">
        <f t="shared" si="329"/>
        <v/>
      </c>
      <c r="BR156" s="83" t="str">
        <f t="shared" si="329"/>
        <v/>
      </c>
      <c r="BS156" s="83" t="str">
        <f t="shared" si="329"/>
        <v/>
      </c>
      <c r="BT156" s="342">
        <f t="shared" si="311"/>
        <v>0</v>
      </c>
    </row>
    <row r="157" spans="1:72" outlineLevel="2" x14ac:dyDescent="0.3">
      <c r="A157" s="385" t="str">
        <f t="shared" si="210"/>
        <v>B9-04-x</v>
      </c>
      <c r="B157" s="386">
        <f>IF(E157="","",SUBTOTAL(3,$E$154:E157))</f>
        <v>4</v>
      </c>
      <c r="C157" s="246" t="str">
        <f t="shared" si="316"/>
        <v>B9-04</v>
      </c>
      <c r="D157" s="88"/>
      <c r="E157" s="21" t="s">
        <v>60</v>
      </c>
      <c r="F157" s="749"/>
      <c r="G157" s="773"/>
      <c r="H157" s="773"/>
      <c r="I157" s="773"/>
      <c r="J157" s="773"/>
      <c r="K157" s="751"/>
      <c r="L157" s="30">
        <f t="shared" si="330"/>
        <v>0</v>
      </c>
      <c r="M157" s="752">
        <v>1</v>
      </c>
      <c r="N157" s="30">
        <f t="shared" si="331"/>
        <v>0</v>
      </c>
      <c r="O157" s="41" t="str">
        <f t="shared" si="268"/>
        <v/>
      </c>
      <c r="P157" s="392"/>
      <c r="Q157" s="369" t="str">
        <f t="shared" si="307"/>
        <v>B</v>
      </c>
      <c r="S157" s="191" t="str">
        <f t="shared" si="317"/>
        <v>B9-04|x</v>
      </c>
      <c r="T157" s="191"/>
      <c r="U157" s="389"/>
      <c r="W157" s="83" t="str">
        <f t="shared" si="318"/>
        <v/>
      </c>
      <c r="X157" s="83" t="str">
        <f t="shared" si="318"/>
        <v/>
      </c>
      <c r="Y157" s="83" t="str">
        <f t="shared" si="318"/>
        <v/>
      </c>
      <c r="Z157" s="83" t="str">
        <f t="shared" si="318"/>
        <v/>
      </c>
      <c r="AA157" s="83" t="str">
        <f t="shared" si="318"/>
        <v/>
      </c>
      <c r="AB157" s="83" t="str">
        <f t="shared" si="318"/>
        <v/>
      </c>
      <c r="AC157" s="83" t="str">
        <f t="shared" si="318"/>
        <v/>
      </c>
      <c r="AD157" s="83" t="str">
        <f t="shared" si="318"/>
        <v/>
      </c>
      <c r="AE157" s="83" t="str">
        <f t="shared" si="318"/>
        <v/>
      </c>
      <c r="AF157" s="83" t="str">
        <f t="shared" si="318"/>
        <v/>
      </c>
      <c r="AG157" s="342">
        <f t="shared" si="308"/>
        <v>0</v>
      </c>
      <c r="AI157" s="383"/>
      <c r="AM157" s="30">
        <f>REPORT!H174</f>
        <v>0</v>
      </c>
      <c r="AN157" s="30">
        <f t="shared" si="309"/>
        <v>0</v>
      </c>
      <c r="AQ157" s="771">
        <f t="shared" si="319"/>
        <v>0</v>
      </c>
      <c r="AR157" s="776">
        <f t="shared" si="320"/>
        <v>0</v>
      </c>
      <c r="AS157" s="776">
        <f t="shared" si="321"/>
        <v>0</v>
      </c>
      <c r="AT157" s="777">
        <f t="shared" si="322"/>
        <v>0</v>
      </c>
      <c r="AU157" s="778">
        <f t="shared" si="323"/>
        <v>0</v>
      </c>
      <c r="AV157" s="779">
        <f t="shared" si="324"/>
        <v>0</v>
      </c>
      <c r="AW157" s="43">
        <f t="shared" si="325"/>
        <v>0</v>
      </c>
      <c r="AX157" s="29">
        <f t="shared" si="326"/>
        <v>1</v>
      </c>
      <c r="AY157" s="30">
        <f t="shared" si="327"/>
        <v>0</v>
      </c>
      <c r="BA157" s="30">
        <f t="shared" si="332"/>
        <v>0</v>
      </c>
      <c r="BB157" s="41" t="str">
        <f t="shared" si="314"/>
        <v/>
      </c>
      <c r="BC157" s="392"/>
      <c r="BE157" s="30">
        <f t="shared" si="328"/>
        <v>0</v>
      </c>
      <c r="BF157" s="788" t="e">
        <f t="shared" si="310"/>
        <v>#DIV/0!</v>
      </c>
      <c r="BG157" s="383"/>
      <c r="BJ157" s="83" t="str">
        <f t="shared" si="329"/>
        <v/>
      </c>
      <c r="BK157" s="83" t="str">
        <f t="shared" si="329"/>
        <v/>
      </c>
      <c r="BL157" s="83" t="str">
        <f t="shared" si="329"/>
        <v/>
      </c>
      <c r="BM157" s="83" t="str">
        <f t="shared" si="329"/>
        <v/>
      </c>
      <c r="BN157" s="83" t="str">
        <f t="shared" si="329"/>
        <v/>
      </c>
      <c r="BO157" s="83" t="str">
        <f t="shared" si="329"/>
        <v/>
      </c>
      <c r="BP157" s="83" t="str">
        <f t="shared" si="329"/>
        <v/>
      </c>
      <c r="BQ157" s="83" t="str">
        <f t="shared" si="329"/>
        <v/>
      </c>
      <c r="BR157" s="83" t="str">
        <f t="shared" si="329"/>
        <v/>
      </c>
      <c r="BS157" s="83" t="str">
        <f t="shared" si="329"/>
        <v/>
      </c>
      <c r="BT157" s="342">
        <f t="shared" si="311"/>
        <v>0</v>
      </c>
    </row>
    <row r="158" spans="1:72" outlineLevel="2" x14ac:dyDescent="0.3">
      <c r="A158" s="385" t="str">
        <f t="shared" si="210"/>
        <v>B9-05-x</v>
      </c>
      <c r="B158" s="386">
        <f>IF(E158="","",SUBTOTAL(3,$E$154:E158))</f>
        <v>5</v>
      </c>
      <c r="C158" s="246" t="str">
        <f t="shared" si="316"/>
        <v>B9-05</v>
      </c>
      <c r="D158" s="88"/>
      <c r="E158" s="21" t="s">
        <v>60</v>
      </c>
      <c r="F158" s="749"/>
      <c r="G158" s="763"/>
      <c r="H158" s="773"/>
      <c r="I158" s="773"/>
      <c r="J158" s="763"/>
      <c r="K158" s="751"/>
      <c r="L158" s="30">
        <f t="shared" si="330"/>
        <v>0</v>
      </c>
      <c r="M158" s="752">
        <v>1</v>
      </c>
      <c r="N158" s="30">
        <f t="shared" si="331"/>
        <v>0</v>
      </c>
      <c r="O158" s="41" t="str">
        <f t="shared" si="268"/>
        <v/>
      </c>
      <c r="P158" s="392"/>
      <c r="Q158" s="369" t="str">
        <f t="shared" si="307"/>
        <v>B</v>
      </c>
      <c r="S158" s="191" t="str">
        <f t="shared" si="317"/>
        <v>B9-05|x</v>
      </c>
      <c r="T158" s="191"/>
      <c r="U158" s="393"/>
      <c r="W158" s="83" t="str">
        <f t="shared" si="318"/>
        <v/>
      </c>
      <c r="X158" s="83" t="str">
        <f t="shared" si="318"/>
        <v/>
      </c>
      <c r="Y158" s="83" t="str">
        <f t="shared" si="318"/>
        <v/>
      </c>
      <c r="Z158" s="83" t="str">
        <f t="shared" si="318"/>
        <v/>
      </c>
      <c r="AA158" s="83" t="str">
        <f t="shared" si="318"/>
        <v/>
      </c>
      <c r="AB158" s="83" t="str">
        <f t="shared" si="318"/>
        <v/>
      </c>
      <c r="AC158" s="83" t="str">
        <f t="shared" si="318"/>
        <v/>
      </c>
      <c r="AD158" s="83" t="str">
        <f t="shared" si="318"/>
        <v/>
      </c>
      <c r="AE158" s="83" t="str">
        <f t="shared" si="318"/>
        <v/>
      </c>
      <c r="AF158" s="83" t="str">
        <f t="shared" si="318"/>
        <v/>
      </c>
      <c r="AG158" s="342">
        <f t="shared" si="308"/>
        <v>0</v>
      </c>
      <c r="AI158" s="383"/>
      <c r="AM158" s="30">
        <f>REPORT!H175</f>
        <v>0</v>
      </c>
      <c r="AN158" s="30">
        <f t="shared" si="309"/>
        <v>0</v>
      </c>
      <c r="AQ158" s="771">
        <f t="shared" si="319"/>
        <v>0</v>
      </c>
      <c r="AR158" s="776">
        <f t="shared" si="320"/>
        <v>0</v>
      </c>
      <c r="AS158" s="776">
        <f t="shared" si="321"/>
        <v>0</v>
      </c>
      <c r="AT158" s="777">
        <f t="shared" si="322"/>
        <v>0</v>
      </c>
      <c r="AU158" s="778">
        <f t="shared" si="323"/>
        <v>0</v>
      </c>
      <c r="AV158" s="779">
        <f t="shared" si="324"/>
        <v>0</v>
      </c>
      <c r="AW158" s="43">
        <f t="shared" si="325"/>
        <v>0</v>
      </c>
      <c r="AX158" s="29">
        <f t="shared" si="326"/>
        <v>1</v>
      </c>
      <c r="AY158" s="30">
        <f t="shared" si="327"/>
        <v>0</v>
      </c>
      <c r="BA158" s="30">
        <f t="shared" si="332"/>
        <v>0</v>
      </c>
      <c r="BB158" s="41" t="str">
        <f t="shared" si="314"/>
        <v/>
      </c>
      <c r="BC158" s="392"/>
      <c r="BE158" s="30">
        <f t="shared" si="328"/>
        <v>0</v>
      </c>
      <c r="BF158" s="788" t="e">
        <f t="shared" si="310"/>
        <v>#DIV/0!</v>
      </c>
      <c r="BG158" s="383"/>
      <c r="BJ158" s="83" t="str">
        <f t="shared" si="329"/>
        <v/>
      </c>
      <c r="BK158" s="83" t="str">
        <f t="shared" si="329"/>
        <v/>
      </c>
      <c r="BL158" s="83" t="str">
        <f t="shared" si="329"/>
        <v/>
      </c>
      <c r="BM158" s="83" t="str">
        <f t="shared" si="329"/>
        <v/>
      </c>
      <c r="BN158" s="83" t="str">
        <f t="shared" si="329"/>
        <v/>
      </c>
      <c r="BO158" s="83" t="str">
        <f t="shared" si="329"/>
        <v/>
      </c>
      <c r="BP158" s="83" t="str">
        <f t="shared" si="329"/>
        <v/>
      </c>
      <c r="BQ158" s="83" t="str">
        <f t="shared" si="329"/>
        <v/>
      </c>
      <c r="BR158" s="83" t="str">
        <f t="shared" si="329"/>
        <v/>
      </c>
      <c r="BS158" s="83" t="str">
        <f t="shared" si="329"/>
        <v/>
      </c>
      <c r="BT158" s="342">
        <f t="shared" si="311"/>
        <v>0</v>
      </c>
    </row>
    <row r="159" spans="1:72" outlineLevel="2" x14ac:dyDescent="0.3">
      <c r="A159" s="385" t="str">
        <f t="shared" si="210"/>
        <v>B9-06-x</v>
      </c>
      <c r="B159" s="386">
        <f>IF(E159="","",SUBTOTAL(3,$E$154:E159))</f>
        <v>6</v>
      </c>
      <c r="C159" s="246" t="str">
        <f t="shared" si="316"/>
        <v>B9-06</v>
      </c>
      <c r="D159" s="88"/>
      <c r="E159" s="21" t="s">
        <v>60</v>
      </c>
      <c r="F159" s="749"/>
      <c r="G159" s="763"/>
      <c r="H159" s="773"/>
      <c r="I159" s="773"/>
      <c r="J159" s="763"/>
      <c r="K159" s="751"/>
      <c r="L159" s="30">
        <f t="shared" si="330"/>
        <v>0</v>
      </c>
      <c r="M159" s="752">
        <v>1</v>
      </c>
      <c r="N159" s="30">
        <f t="shared" si="331"/>
        <v>0</v>
      </c>
      <c r="O159" s="41" t="str">
        <f t="shared" si="268"/>
        <v/>
      </c>
      <c r="P159" s="392"/>
      <c r="Q159" s="369" t="str">
        <f t="shared" si="307"/>
        <v>B</v>
      </c>
      <c r="S159" s="191" t="str">
        <f t="shared" si="317"/>
        <v>B9-06|x</v>
      </c>
      <c r="T159" s="191"/>
      <c r="U159" s="393"/>
      <c r="W159" s="83" t="str">
        <f t="shared" si="318"/>
        <v/>
      </c>
      <c r="X159" s="83" t="str">
        <f t="shared" si="318"/>
        <v/>
      </c>
      <c r="Y159" s="83" t="str">
        <f t="shared" si="318"/>
        <v/>
      </c>
      <c r="Z159" s="83" t="str">
        <f t="shared" si="318"/>
        <v/>
      </c>
      <c r="AA159" s="83" t="str">
        <f t="shared" si="318"/>
        <v/>
      </c>
      <c r="AB159" s="83" t="str">
        <f t="shared" si="318"/>
        <v/>
      </c>
      <c r="AC159" s="83" t="str">
        <f t="shared" si="318"/>
        <v/>
      </c>
      <c r="AD159" s="83" t="str">
        <f t="shared" si="318"/>
        <v/>
      </c>
      <c r="AE159" s="83" t="str">
        <f t="shared" si="318"/>
        <v/>
      </c>
      <c r="AF159" s="83" t="str">
        <f t="shared" si="318"/>
        <v/>
      </c>
      <c r="AG159" s="342">
        <f t="shared" si="308"/>
        <v>0</v>
      </c>
      <c r="AI159" s="383"/>
      <c r="AM159" s="30">
        <f>REPORT!H176</f>
        <v>0</v>
      </c>
      <c r="AN159" s="30">
        <f t="shared" si="309"/>
        <v>0</v>
      </c>
      <c r="AQ159" s="771">
        <f t="shared" si="319"/>
        <v>0</v>
      </c>
      <c r="AR159" s="776">
        <f t="shared" si="320"/>
        <v>0</v>
      </c>
      <c r="AS159" s="776">
        <f t="shared" si="321"/>
        <v>0</v>
      </c>
      <c r="AT159" s="777">
        <f t="shared" si="322"/>
        <v>0</v>
      </c>
      <c r="AU159" s="778">
        <f t="shared" si="323"/>
        <v>0</v>
      </c>
      <c r="AV159" s="779">
        <f t="shared" si="324"/>
        <v>0</v>
      </c>
      <c r="AW159" s="43">
        <f t="shared" si="325"/>
        <v>0</v>
      </c>
      <c r="AX159" s="29">
        <f t="shared" si="326"/>
        <v>1</v>
      </c>
      <c r="AY159" s="30">
        <f t="shared" si="327"/>
        <v>0</v>
      </c>
      <c r="BA159" s="30">
        <f t="shared" si="332"/>
        <v>0</v>
      </c>
      <c r="BB159" s="41" t="str">
        <f t="shared" si="314"/>
        <v/>
      </c>
      <c r="BC159" s="392"/>
      <c r="BE159" s="30">
        <f t="shared" si="328"/>
        <v>0</v>
      </c>
      <c r="BF159" s="788" t="e">
        <f t="shared" si="310"/>
        <v>#DIV/0!</v>
      </c>
      <c r="BG159" s="383"/>
      <c r="BJ159" s="83" t="str">
        <f t="shared" si="329"/>
        <v/>
      </c>
      <c r="BK159" s="83" t="str">
        <f t="shared" si="329"/>
        <v/>
      </c>
      <c r="BL159" s="83" t="str">
        <f t="shared" si="329"/>
        <v/>
      </c>
      <c r="BM159" s="83" t="str">
        <f t="shared" si="329"/>
        <v/>
      </c>
      <c r="BN159" s="83" t="str">
        <f t="shared" si="329"/>
        <v/>
      </c>
      <c r="BO159" s="83" t="str">
        <f t="shared" si="329"/>
        <v/>
      </c>
      <c r="BP159" s="83" t="str">
        <f t="shared" si="329"/>
        <v/>
      </c>
      <c r="BQ159" s="83" t="str">
        <f t="shared" si="329"/>
        <v/>
      </c>
      <c r="BR159" s="83" t="str">
        <f t="shared" si="329"/>
        <v/>
      </c>
      <c r="BS159" s="83" t="str">
        <f t="shared" si="329"/>
        <v/>
      </c>
      <c r="BT159" s="342">
        <f t="shared" si="311"/>
        <v>0</v>
      </c>
    </row>
    <row r="160" spans="1:72" outlineLevel="2" x14ac:dyDescent="0.3">
      <c r="A160" s="385" t="str">
        <f t="shared" si="210"/>
        <v>B9-07-x</v>
      </c>
      <c r="B160" s="386">
        <f>IF(E160="","",SUBTOTAL(3,$E$154:E160))</f>
        <v>7</v>
      </c>
      <c r="C160" s="246" t="str">
        <f t="shared" si="316"/>
        <v>B9-07</v>
      </c>
      <c r="D160" s="88"/>
      <c r="E160" s="21" t="s">
        <v>60</v>
      </c>
      <c r="F160" s="749"/>
      <c r="G160" s="763"/>
      <c r="H160" s="773"/>
      <c r="I160" s="773"/>
      <c r="J160" s="763"/>
      <c r="K160" s="751"/>
      <c r="L160" s="30">
        <f t="shared" si="330"/>
        <v>0</v>
      </c>
      <c r="M160" s="752">
        <v>1</v>
      </c>
      <c r="N160" s="30">
        <f t="shared" si="331"/>
        <v>0</v>
      </c>
      <c r="O160" s="41" t="str">
        <f t="shared" si="268"/>
        <v/>
      </c>
      <c r="P160" s="392"/>
      <c r="Q160" s="369" t="str">
        <f t="shared" si="307"/>
        <v>B</v>
      </c>
      <c r="S160" s="191" t="str">
        <f t="shared" si="317"/>
        <v>B9-07|x</v>
      </c>
      <c r="T160" s="191"/>
      <c r="U160" s="393"/>
      <c r="W160" s="83" t="str">
        <f t="shared" si="318"/>
        <v/>
      </c>
      <c r="X160" s="83" t="str">
        <f t="shared" si="318"/>
        <v/>
      </c>
      <c r="Y160" s="83" t="str">
        <f t="shared" si="318"/>
        <v/>
      </c>
      <c r="Z160" s="83" t="str">
        <f t="shared" si="318"/>
        <v/>
      </c>
      <c r="AA160" s="83" t="str">
        <f t="shared" si="318"/>
        <v/>
      </c>
      <c r="AB160" s="83" t="str">
        <f t="shared" si="318"/>
        <v/>
      </c>
      <c r="AC160" s="83" t="str">
        <f t="shared" si="318"/>
        <v/>
      </c>
      <c r="AD160" s="83" t="str">
        <f t="shared" si="318"/>
        <v/>
      </c>
      <c r="AE160" s="83" t="str">
        <f t="shared" si="318"/>
        <v/>
      </c>
      <c r="AF160" s="83" t="str">
        <f t="shared" si="318"/>
        <v/>
      </c>
      <c r="AG160" s="342">
        <f t="shared" si="308"/>
        <v>0</v>
      </c>
      <c r="AI160" s="383"/>
      <c r="AM160" s="30">
        <f>REPORT!H177</f>
        <v>0</v>
      </c>
      <c r="AN160" s="30">
        <f t="shared" si="309"/>
        <v>0</v>
      </c>
      <c r="AQ160" s="771">
        <f t="shared" si="319"/>
        <v>0</v>
      </c>
      <c r="AR160" s="776">
        <f t="shared" si="320"/>
        <v>0</v>
      </c>
      <c r="AS160" s="776">
        <f t="shared" si="321"/>
        <v>0</v>
      </c>
      <c r="AT160" s="777">
        <f t="shared" si="322"/>
        <v>0</v>
      </c>
      <c r="AU160" s="778">
        <f t="shared" si="323"/>
        <v>0</v>
      </c>
      <c r="AV160" s="779">
        <f t="shared" si="324"/>
        <v>0</v>
      </c>
      <c r="AW160" s="43">
        <f t="shared" si="325"/>
        <v>0</v>
      </c>
      <c r="AX160" s="29">
        <f t="shared" si="326"/>
        <v>1</v>
      </c>
      <c r="AY160" s="30">
        <f t="shared" si="327"/>
        <v>0</v>
      </c>
      <c r="BA160" s="30">
        <f t="shared" si="332"/>
        <v>0</v>
      </c>
      <c r="BB160" s="41" t="str">
        <f t="shared" si="314"/>
        <v/>
      </c>
      <c r="BC160" s="392"/>
      <c r="BE160" s="30">
        <f t="shared" si="328"/>
        <v>0</v>
      </c>
      <c r="BF160" s="788" t="e">
        <f t="shared" si="310"/>
        <v>#DIV/0!</v>
      </c>
      <c r="BG160" s="383"/>
      <c r="BJ160" s="83" t="str">
        <f t="shared" si="329"/>
        <v/>
      </c>
      <c r="BK160" s="83" t="str">
        <f t="shared" si="329"/>
        <v/>
      </c>
      <c r="BL160" s="83" t="str">
        <f t="shared" si="329"/>
        <v/>
      </c>
      <c r="BM160" s="83" t="str">
        <f t="shared" si="329"/>
        <v/>
      </c>
      <c r="BN160" s="83" t="str">
        <f t="shared" si="329"/>
        <v/>
      </c>
      <c r="BO160" s="83" t="str">
        <f t="shared" si="329"/>
        <v/>
      </c>
      <c r="BP160" s="83" t="str">
        <f t="shared" si="329"/>
        <v/>
      </c>
      <c r="BQ160" s="83" t="str">
        <f t="shared" si="329"/>
        <v/>
      </c>
      <c r="BR160" s="83" t="str">
        <f t="shared" si="329"/>
        <v/>
      </c>
      <c r="BS160" s="83" t="str">
        <f t="shared" si="329"/>
        <v/>
      </c>
      <c r="BT160" s="342">
        <f t="shared" si="311"/>
        <v>0</v>
      </c>
    </row>
    <row r="161" spans="1:72" outlineLevel="2" x14ac:dyDescent="0.3">
      <c r="A161" s="385" t="str">
        <f t="shared" si="210"/>
        <v>B9-08-x</v>
      </c>
      <c r="B161" s="386">
        <f>IF(E161="","",SUBTOTAL(3,$E$154:E161))</f>
        <v>8</v>
      </c>
      <c r="C161" s="246" t="str">
        <f t="shared" si="316"/>
        <v>B9-08</v>
      </c>
      <c r="D161" s="88"/>
      <c r="E161" s="21" t="s">
        <v>60</v>
      </c>
      <c r="F161" s="749"/>
      <c r="G161" s="763"/>
      <c r="H161" s="773"/>
      <c r="I161" s="773"/>
      <c r="J161" s="763"/>
      <c r="K161" s="751"/>
      <c r="L161" s="30">
        <f t="shared" si="330"/>
        <v>0</v>
      </c>
      <c r="M161" s="752">
        <v>1</v>
      </c>
      <c r="N161" s="30">
        <f t="shared" si="331"/>
        <v>0</v>
      </c>
      <c r="O161" s="41" t="str">
        <f t="shared" si="268"/>
        <v/>
      </c>
      <c r="P161" s="392"/>
      <c r="Q161" s="369" t="str">
        <f t="shared" si="307"/>
        <v>B</v>
      </c>
      <c r="S161" s="191" t="str">
        <f t="shared" si="317"/>
        <v>B9-08|x</v>
      </c>
      <c r="T161" s="191"/>
      <c r="U161" s="393"/>
      <c r="W161" s="83" t="str">
        <f t="shared" si="318"/>
        <v/>
      </c>
      <c r="X161" s="83" t="str">
        <f t="shared" si="318"/>
        <v/>
      </c>
      <c r="Y161" s="83" t="str">
        <f t="shared" si="318"/>
        <v/>
      </c>
      <c r="Z161" s="83" t="str">
        <f t="shared" si="318"/>
        <v/>
      </c>
      <c r="AA161" s="83" t="str">
        <f t="shared" si="318"/>
        <v/>
      </c>
      <c r="AB161" s="83" t="str">
        <f t="shared" si="318"/>
        <v/>
      </c>
      <c r="AC161" s="83" t="str">
        <f t="shared" si="318"/>
        <v/>
      </c>
      <c r="AD161" s="83" t="str">
        <f t="shared" si="318"/>
        <v/>
      </c>
      <c r="AE161" s="83" t="str">
        <f t="shared" si="318"/>
        <v/>
      </c>
      <c r="AF161" s="83" t="str">
        <f t="shared" si="318"/>
        <v/>
      </c>
      <c r="AG161" s="342">
        <f t="shared" si="308"/>
        <v>0</v>
      </c>
      <c r="AI161" s="383"/>
      <c r="AM161" s="30">
        <f>REPORT!H178</f>
        <v>0</v>
      </c>
      <c r="AN161" s="30">
        <f t="shared" si="309"/>
        <v>0</v>
      </c>
      <c r="AQ161" s="771">
        <f t="shared" si="319"/>
        <v>0</v>
      </c>
      <c r="AR161" s="776">
        <f t="shared" si="320"/>
        <v>0</v>
      </c>
      <c r="AS161" s="776">
        <f t="shared" si="321"/>
        <v>0</v>
      </c>
      <c r="AT161" s="777">
        <f t="shared" si="322"/>
        <v>0</v>
      </c>
      <c r="AU161" s="778">
        <f t="shared" si="323"/>
        <v>0</v>
      </c>
      <c r="AV161" s="779">
        <f t="shared" si="324"/>
        <v>0</v>
      </c>
      <c r="AW161" s="43">
        <f t="shared" si="325"/>
        <v>0</v>
      </c>
      <c r="AX161" s="29">
        <f t="shared" si="326"/>
        <v>1</v>
      </c>
      <c r="AY161" s="30">
        <f t="shared" si="327"/>
        <v>0</v>
      </c>
      <c r="BA161" s="30">
        <f t="shared" si="332"/>
        <v>0</v>
      </c>
      <c r="BB161" s="41" t="str">
        <f t="shared" si="314"/>
        <v/>
      </c>
      <c r="BC161" s="392"/>
      <c r="BE161" s="30">
        <f t="shared" si="328"/>
        <v>0</v>
      </c>
      <c r="BF161" s="788" t="e">
        <f t="shared" si="310"/>
        <v>#DIV/0!</v>
      </c>
      <c r="BG161" s="383"/>
      <c r="BJ161" s="83" t="str">
        <f t="shared" si="329"/>
        <v/>
      </c>
      <c r="BK161" s="83" t="str">
        <f t="shared" si="329"/>
        <v/>
      </c>
      <c r="BL161" s="83" t="str">
        <f t="shared" si="329"/>
        <v/>
      </c>
      <c r="BM161" s="83" t="str">
        <f t="shared" si="329"/>
        <v/>
      </c>
      <c r="BN161" s="83" t="str">
        <f t="shared" si="329"/>
        <v/>
      </c>
      <c r="BO161" s="83" t="str">
        <f t="shared" si="329"/>
        <v/>
      </c>
      <c r="BP161" s="83" t="str">
        <f t="shared" si="329"/>
        <v/>
      </c>
      <c r="BQ161" s="83" t="str">
        <f t="shared" si="329"/>
        <v/>
      </c>
      <c r="BR161" s="83" t="str">
        <f t="shared" si="329"/>
        <v/>
      </c>
      <c r="BS161" s="83" t="str">
        <f t="shared" si="329"/>
        <v/>
      </c>
      <c r="BT161" s="342">
        <f t="shared" si="311"/>
        <v>0</v>
      </c>
    </row>
    <row r="162" spans="1:72" outlineLevel="2" x14ac:dyDescent="0.3">
      <c r="A162" s="385" t="str">
        <f t="shared" si="210"/>
        <v>B9-09-x</v>
      </c>
      <c r="B162" s="386">
        <f>IF(E162="","",SUBTOTAL(3,$E$154:E162))</f>
        <v>9</v>
      </c>
      <c r="C162" s="246" t="str">
        <f t="shared" si="316"/>
        <v>B9-09</v>
      </c>
      <c r="D162" s="88"/>
      <c r="E162" s="21" t="s">
        <v>60</v>
      </c>
      <c r="F162" s="749"/>
      <c r="G162" s="763"/>
      <c r="H162" s="773"/>
      <c r="I162" s="773"/>
      <c r="J162" s="763"/>
      <c r="K162" s="751"/>
      <c r="L162" s="30">
        <f t="shared" si="330"/>
        <v>0</v>
      </c>
      <c r="M162" s="752">
        <v>1</v>
      </c>
      <c r="N162" s="30">
        <f t="shared" si="331"/>
        <v>0</v>
      </c>
      <c r="O162" s="41" t="str">
        <f t="shared" si="268"/>
        <v/>
      </c>
      <c r="P162" s="392"/>
      <c r="Q162" s="369" t="str">
        <f t="shared" si="307"/>
        <v>B</v>
      </c>
      <c r="S162" s="191" t="str">
        <f t="shared" si="317"/>
        <v>B9-09|x</v>
      </c>
      <c r="T162" s="191"/>
      <c r="U162" s="393"/>
      <c r="W162" s="83" t="str">
        <f t="shared" si="318"/>
        <v/>
      </c>
      <c r="X162" s="83" t="str">
        <f t="shared" si="318"/>
        <v/>
      </c>
      <c r="Y162" s="83" t="str">
        <f t="shared" si="318"/>
        <v/>
      </c>
      <c r="Z162" s="83" t="str">
        <f t="shared" si="318"/>
        <v/>
      </c>
      <c r="AA162" s="83" t="str">
        <f t="shared" si="318"/>
        <v/>
      </c>
      <c r="AB162" s="83" t="str">
        <f t="shared" si="318"/>
        <v/>
      </c>
      <c r="AC162" s="83" t="str">
        <f t="shared" si="318"/>
        <v/>
      </c>
      <c r="AD162" s="83" t="str">
        <f t="shared" si="318"/>
        <v/>
      </c>
      <c r="AE162" s="83" t="str">
        <f t="shared" si="318"/>
        <v/>
      </c>
      <c r="AF162" s="83" t="str">
        <f t="shared" si="318"/>
        <v/>
      </c>
      <c r="AG162" s="342">
        <f t="shared" si="308"/>
        <v>0</v>
      </c>
      <c r="AI162" s="383"/>
      <c r="AM162" s="30">
        <f>REPORT!H179</f>
        <v>0</v>
      </c>
      <c r="AN162" s="30">
        <f t="shared" si="309"/>
        <v>0</v>
      </c>
      <c r="AQ162" s="771">
        <f t="shared" si="319"/>
        <v>0</v>
      </c>
      <c r="AR162" s="776">
        <f t="shared" si="320"/>
        <v>0</v>
      </c>
      <c r="AS162" s="776">
        <f t="shared" si="321"/>
        <v>0</v>
      </c>
      <c r="AT162" s="777">
        <f t="shared" si="322"/>
        <v>0</v>
      </c>
      <c r="AU162" s="778">
        <f t="shared" si="323"/>
        <v>0</v>
      </c>
      <c r="AV162" s="779">
        <f t="shared" si="324"/>
        <v>0</v>
      </c>
      <c r="AW162" s="43">
        <f t="shared" si="325"/>
        <v>0</v>
      </c>
      <c r="AX162" s="29">
        <f t="shared" si="326"/>
        <v>1</v>
      </c>
      <c r="AY162" s="30">
        <f t="shared" si="327"/>
        <v>0</v>
      </c>
      <c r="BA162" s="30">
        <f t="shared" si="332"/>
        <v>0</v>
      </c>
      <c r="BB162" s="41" t="str">
        <f t="shared" si="314"/>
        <v/>
      </c>
      <c r="BC162" s="392"/>
      <c r="BE162" s="30">
        <f t="shared" si="328"/>
        <v>0</v>
      </c>
      <c r="BF162" s="788" t="e">
        <f t="shared" si="310"/>
        <v>#DIV/0!</v>
      </c>
      <c r="BG162" s="383"/>
      <c r="BJ162" s="83" t="str">
        <f t="shared" si="329"/>
        <v/>
      </c>
      <c r="BK162" s="83" t="str">
        <f t="shared" si="329"/>
        <v/>
      </c>
      <c r="BL162" s="83" t="str">
        <f t="shared" si="329"/>
        <v/>
      </c>
      <c r="BM162" s="83" t="str">
        <f t="shared" si="329"/>
        <v/>
      </c>
      <c r="BN162" s="83" t="str">
        <f t="shared" si="329"/>
        <v/>
      </c>
      <c r="BO162" s="83" t="str">
        <f t="shared" si="329"/>
        <v/>
      </c>
      <c r="BP162" s="83" t="str">
        <f t="shared" si="329"/>
        <v/>
      </c>
      <c r="BQ162" s="83" t="str">
        <f t="shared" si="329"/>
        <v/>
      </c>
      <c r="BR162" s="83" t="str">
        <f t="shared" si="329"/>
        <v/>
      </c>
      <c r="BS162" s="83" t="str">
        <f t="shared" si="329"/>
        <v/>
      </c>
      <c r="BT162" s="342">
        <f t="shared" si="311"/>
        <v>0</v>
      </c>
    </row>
    <row r="163" spans="1:72" outlineLevel="2" x14ac:dyDescent="0.3">
      <c r="A163" s="385" t="str">
        <f t="shared" ref="A163:A174" si="333">CONCATENATE($C163,"-",$E163)</f>
        <v>B9-10-x</v>
      </c>
      <c r="B163" s="386">
        <f>IF(E163="","",SUBTOTAL(3,$E$154:E163))</f>
        <v>10</v>
      </c>
      <c r="C163" s="246" t="str">
        <f t="shared" si="316"/>
        <v>B9-10</v>
      </c>
      <c r="D163" s="88"/>
      <c r="E163" s="21" t="s">
        <v>60</v>
      </c>
      <c r="F163" s="749"/>
      <c r="G163" s="763"/>
      <c r="H163" s="773"/>
      <c r="I163" s="773"/>
      <c r="J163" s="763"/>
      <c r="K163" s="751"/>
      <c r="L163" s="30">
        <f t="shared" si="330"/>
        <v>0</v>
      </c>
      <c r="M163" s="752">
        <v>1</v>
      </c>
      <c r="N163" s="30">
        <f t="shared" si="331"/>
        <v>0</v>
      </c>
      <c r="O163" s="41" t="str">
        <f t="shared" si="268"/>
        <v/>
      </c>
      <c r="P163" s="392"/>
      <c r="Q163" s="369" t="str">
        <f t="shared" si="307"/>
        <v>B</v>
      </c>
      <c r="S163" s="191" t="str">
        <f t="shared" si="317"/>
        <v>B9-10|x</v>
      </c>
      <c r="T163" s="191"/>
      <c r="U163" s="395"/>
      <c r="W163" s="83" t="str">
        <f t="shared" si="318"/>
        <v/>
      </c>
      <c r="X163" s="83" t="str">
        <f t="shared" si="318"/>
        <v/>
      </c>
      <c r="Y163" s="83" t="str">
        <f t="shared" si="318"/>
        <v/>
      </c>
      <c r="Z163" s="83" t="str">
        <f t="shared" si="318"/>
        <v/>
      </c>
      <c r="AA163" s="83" t="str">
        <f t="shared" si="318"/>
        <v/>
      </c>
      <c r="AB163" s="83" t="str">
        <f t="shared" si="318"/>
        <v/>
      </c>
      <c r="AC163" s="83" t="str">
        <f t="shared" si="318"/>
        <v/>
      </c>
      <c r="AD163" s="83" t="str">
        <f t="shared" si="318"/>
        <v/>
      </c>
      <c r="AE163" s="83" t="str">
        <f t="shared" si="318"/>
        <v/>
      </c>
      <c r="AF163" s="83" t="str">
        <f t="shared" si="318"/>
        <v/>
      </c>
      <c r="AG163" s="342">
        <f t="shared" si="308"/>
        <v>0</v>
      </c>
      <c r="AI163" s="383"/>
      <c r="AM163" s="30">
        <f>REPORT!H180</f>
        <v>0</v>
      </c>
      <c r="AN163" s="30">
        <f t="shared" si="309"/>
        <v>0</v>
      </c>
      <c r="AQ163" s="771">
        <f t="shared" si="319"/>
        <v>0</v>
      </c>
      <c r="AR163" s="776">
        <f t="shared" si="320"/>
        <v>0</v>
      </c>
      <c r="AS163" s="776">
        <f t="shared" si="321"/>
        <v>0</v>
      </c>
      <c r="AT163" s="777">
        <f t="shared" si="322"/>
        <v>0</v>
      </c>
      <c r="AU163" s="778">
        <f t="shared" si="323"/>
        <v>0</v>
      </c>
      <c r="AV163" s="779">
        <f t="shared" si="324"/>
        <v>0</v>
      </c>
      <c r="AW163" s="43">
        <f t="shared" si="325"/>
        <v>0</v>
      </c>
      <c r="AX163" s="29">
        <f t="shared" si="326"/>
        <v>1</v>
      </c>
      <c r="AY163" s="30">
        <f t="shared" si="327"/>
        <v>0</v>
      </c>
      <c r="BA163" s="30">
        <f t="shared" si="332"/>
        <v>0</v>
      </c>
      <c r="BB163" s="41" t="str">
        <f t="shared" si="314"/>
        <v/>
      </c>
      <c r="BC163" s="392"/>
      <c r="BE163" s="30">
        <f t="shared" si="328"/>
        <v>0</v>
      </c>
      <c r="BF163" s="788" t="e">
        <f t="shared" si="310"/>
        <v>#DIV/0!</v>
      </c>
      <c r="BG163" s="383"/>
      <c r="BJ163" s="83" t="str">
        <f t="shared" si="329"/>
        <v/>
      </c>
      <c r="BK163" s="83" t="str">
        <f t="shared" si="329"/>
        <v/>
      </c>
      <c r="BL163" s="83" t="str">
        <f t="shared" si="329"/>
        <v/>
      </c>
      <c r="BM163" s="83" t="str">
        <f t="shared" si="329"/>
        <v/>
      </c>
      <c r="BN163" s="83" t="str">
        <f t="shared" si="329"/>
        <v/>
      </c>
      <c r="BO163" s="83" t="str">
        <f t="shared" si="329"/>
        <v/>
      </c>
      <c r="BP163" s="83" t="str">
        <f t="shared" si="329"/>
        <v/>
      </c>
      <c r="BQ163" s="83" t="str">
        <f t="shared" si="329"/>
        <v/>
      </c>
      <c r="BR163" s="83" t="str">
        <f t="shared" si="329"/>
        <v/>
      </c>
      <c r="BS163" s="83" t="str">
        <f t="shared" si="329"/>
        <v/>
      </c>
      <c r="BT163" s="342">
        <f t="shared" si="311"/>
        <v>0</v>
      </c>
    </row>
    <row r="164" spans="1:72" ht="33" customHeight="1" outlineLevel="1" x14ac:dyDescent="0.3">
      <c r="A164" s="385"/>
      <c r="B164" s="374"/>
      <c r="C164" s="375" t="s">
        <v>78</v>
      </c>
      <c r="D164" s="376"/>
      <c r="E164" s="759"/>
      <c r="F164" s="753"/>
      <c r="G164" s="753"/>
      <c r="H164" s="753"/>
      <c r="I164" s="753"/>
      <c r="J164" s="753"/>
      <c r="K164" s="753"/>
      <c r="L164" s="753"/>
      <c r="M164" s="753"/>
      <c r="N164" s="25">
        <f>SUM(N165:N174)</f>
        <v>0</v>
      </c>
      <c r="O164" s="380" t="str">
        <f t="shared" si="268"/>
        <v/>
      </c>
      <c r="P164" s="96" t="str">
        <f>IF(OR(N164="",N164=0),"",N164/$N$221)</f>
        <v/>
      </c>
      <c r="Q164" s="369" t="str">
        <f t="shared" si="307"/>
        <v>B</v>
      </c>
      <c r="U164" s="381"/>
      <c r="W164" s="382">
        <f t="shared" ref="W164:AF164" si="334">SUM(W165:W174)</f>
        <v>0</v>
      </c>
      <c r="X164" s="382">
        <f t="shared" si="334"/>
        <v>0</v>
      </c>
      <c r="Y164" s="382">
        <f t="shared" si="334"/>
        <v>0</v>
      </c>
      <c r="Z164" s="382">
        <f t="shared" si="334"/>
        <v>0</v>
      </c>
      <c r="AA164" s="382">
        <f t="shared" si="334"/>
        <v>0</v>
      </c>
      <c r="AB164" s="382">
        <f t="shared" si="334"/>
        <v>0</v>
      </c>
      <c r="AC164" s="382">
        <f t="shared" si="334"/>
        <v>0</v>
      </c>
      <c r="AD164" s="382">
        <f t="shared" si="334"/>
        <v>0</v>
      </c>
      <c r="AE164" s="382">
        <f t="shared" si="334"/>
        <v>0</v>
      </c>
      <c r="AF164" s="382">
        <f t="shared" si="334"/>
        <v>0</v>
      </c>
      <c r="AG164" s="342">
        <f t="shared" si="308"/>
        <v>0</v>
      </c>
      <c r="AI164" s="383"/>
      <c r="AM164" s="25">
        <f>SUM(AM165:AM174)</f>
        <v>0</v>
      </c>
      <c r="AN164" s="25">
        <f t="shared" si="309"/>
        <v>0</v>
      </c>
      <c r="AQ164" s="734"/>
      <c r="AR164" s="378"/>
      <c r="AS164" s="378"/>
      <c r="AT164" s="378"/>
      <c r="AU164" s="378"/>
      <c r="AV164" s="378"/>
      <c r="AW164" s="378"/>
      <c r="AX164" s="379"/>
      <c r="AY164" s="25">
        <f>SUM(AY165:AY174)</f>
        <v>0</v>
      </c>
      <c r="BA164" s="25">
        <f>SUM(BA165:BA174)</f>
        <v>0</v>
      </c>
      <c r="BB164" s="380" t="str">
        <f t="shared" si="314"/>
        <v/>
      </c>
      <c r="BC164" s="96" t="str">
        <f>IF(OR(BA164="",BA164=0),"",BA164/$BA$221)</f>
        <v/>
      </c>
      <c r="BE164" s="25">
        <f>SUM(BE165:BE174)</f>
        <v>0</v>
      </c>
      <c r="BF164" s="787" t="e">
        <f t="shared" si="310"/>
        <v>#DIV/0!</v>
      </c>
      <c r="BG164" s="383"/>
      <c r="BJ164" s="382">
        <f t="shared" ref="BJ164:BS164" si="335">SUM(BJ165:BJ174)</f>
        <v>0</v>
      </c>
      <c r="BK164" s="382">
        <f t="shared" si="335"/>
        <v>0</v>
      </c>
      <c r="BL164" s="382">
        <f t="shared" si="335"/>
        <v>0</v>
      </c>
      <c r="BM164" s="382">
        <f t="shared" si="335"/>
        <v>0</v>
      </c>
      <c r="BN164" s="382">
        <f t="shared" si="335"/>
        <v>0</v>
      </c>
      <c r="BO164" s="382">
        <f t="shared" si="335"/>
        <v>0</v>
      </c>
      <c r="BP164" s="382">
        <f t="shared" si="335"/>
        <v>0</v>
      </c>
      <c r="BQ164" s="382">
        <f t="shared" si="335"/>
        <v>0</v>
      </c>
      <c r="BR164" s="382">
        <f t="shared" si="335"/>
        <v>0</v>
      </c>
      <c r="BS164" s="382">
        <f t="shared" si="335"/>
        <v>0</v>
      </c>
      <c r="BT164" s="342">
        <f t="shared" si="311"/>
        <v>0</v>
      </c>
    </row>
    <row r="165" spans="1:72" outlineLevel="2" x14ac:dyDescent="0.3">
      <c r="A165" s="385" t="str">
        <f t="shared" si="333"/>
        <v>B10-01-x</v>
      </c>
      <c r="B165" s="386">
        <f>IF(E165="","",SUBTOTAL(3,$E$165:E165))</f>
        <v>1</v>
      </c>
      <c r="C165" s="246" t="str">
        <f t="shared" ref="C165:C174" si="336">IF(E165="","",IF(B165&lt;10,CONCATENATE($C$164,"-0",B165),CONCATENATE($C$164,"-",B165)))</f>
        <v>B10-01</v>
      </c>
      <c r="D165" s="88"/>
      <c r="E165" s="21" t="s">
        <v>60</v>
      </c>
      <c r="F165" s="749"/>
      <c r="G165" s="763"/>
      <c r="H165" s="773"/>
      <c r="I165" s="773"/>
      <c r="J165" s="763"/>
      <c r="K165" s="751"/>
      <c r="L165" s="747">
        <f>IF(E165="","",(G165*I165*J165))</f>
        <v>0</v>
      </c>
      <c r="M165" s="748">
        <v>1</v>
      </c>
      <c r="N165" s="30">
        <f>IF(L165="","",IF(L165=0,0,(L165/M165)))</f>
        <v>0</v>
      </c>
      <c r="O165" s="41" t="str">
        <f t="shared" si="268"/>
        <v/>
      </c>
      <c r="P165" s="392"/>
      <c r="Q165" s="369" t="str">
        <f t="shared" si="307"/>
        <v>B</v>
      </c>
      <c r="S165" s="191" t="str">
        <f t="shared" ref="S165:S174" si="337">IF(C165="","",CONCATENATE(C165,"|",E165))</f>
        <v>B10-01|x</v>
      </c>
      <c r="T165" s="191"/>
      <c r="U165" s="389"/>
      <c r="W165" s="83" t="str">
        <f t="shared" ref="W165:AF174" si="338">IF($D165="","",IF($D165=W$16,$N165,""))</f>
        <v/>
      </c>
      <c r="X165" s="83" t="str">
        <f t="shared" si="338"/>
        <v/>
      </c>
      <c r="Y165" s="83" t="str">
        <f t="shared" si="338"/>
        <v/>
      </c>
      <c r="Z165" s="83" t="str">
        <f t="shared" si="338"/>
        <v/>
      </c>
      <c r="AA165" s="83" t="str">
        <f t="shared" si="338"/>
        <v/>
      </c>
      <c r="AB165" s="83" t="str">
        <f t="shared" si="338"/>
        <v/>
      </c>
      <c r="AC165" s="83" t="str">
        <f t="shared" si="338"/>
        <v/>
      </c>
      <c r="AD165" s="83" t="str">
        <f t="shared" si="338"/>
        <v/>
      </c>
      <c r="AE165" s="83" t="str">
        <f t="shared" si="338"/>
        <v/>
      </c>
      <c r="AF165" s="83" t="str">
        <f t="shared" si="338"/>
        <v/>
      </c>
      <c r="AG165" s="342">
        <f t="shared" si="308"/>
        <v>0</v>
      </c>
      <c r="AI165" s="383"/>
      <c r="AM165" s="30">
        <f>REPORT!H182</f>
        <v>0</v>
      </c>
      <c r="AN165" s="30">
        <f t="shared" si="309"/>
        <v>0</v>
      </c>
      <c r="AQ165" s="771">
        <f t="shared" ref="AQ165:AQ174" si="339">F165</f>
        <v>0</v>
      </c>
      <c r="AR165" s="776">
        <f t="shared" ref="AR165:AR174" si="340">G165</f>
        <v>0</v>
      </c>
      <c r="AS165" s="776">
        <f t="shared" ref="AS165:AS174" si="341">H165</f>
        <v>0</v>
      </c>
      <c r="AT165" s="777">
        <f t="shared" ref="AT165:AT174" si="342">I165</f>
        <v>0</v>
      </c>
      <c r="AU165" s="778">
        <f t="shared" ref="AU165:AU174" si="343">J165</f>
        <v>0</v>
      </c>
      <c r="AV165" s="779">
        <f t="shared" ref="AV165:AV174" si="344">K165</f>
        <v>0</v>
      </c>
      <c r="AW165" s="43">
        <f t="shared" ref="AW165:AW174" si="345">IF(E165="","",ROUND(AR165*AT165*AU165,2))</f>
        <v>0</v>
      </c>
      <c r="AX165" s="29">
        <f t="shared" ref="AX165:AX174" si="346">M165</f>
        <v>1</v>
      </c>
      <c r="AY165" s="30">
        <f t="shared" ref="AY165:AY174" si="347">IF(AW165="","",IF(AW165=0,0,ROUND(AW165/AX165,0)))</f>
        <v>0</v>
      </c>
      <c r="BA165" s="30">
        <f>AM165+AY165</f>
        <v>0</v>
      </c>
      <c r="BB165" s="41" t="str">
        <f t="shared" si="314"/>
        <v/>
      </c>
      <c r="BC165" s="392"/>
      <c r="BE165" s="30">
        <f t="shared" ref="BE165:BE174" si="348">BA165-N165</f>
        <v>0</v>
      </c>
      <c r="BF165" s="788" t="e">
        <f t="shared" si="310"/>
        <v>#DIV/0!</v>
      </c>
      <c r="BG165" s="383"/>
      <c r="BJ165" s="83" t="str">
        <f t="shared" ref="BJ165:BS174" si="349">IF($D165="","",IF($D165=BJ$16,$BA165,""))</f>
        <v/>
      </c>
      <c r="BK165" s="83" t="str">
        <f t="shared" si="349"/>
        <v/>
      </c>
      <c r="BL165" s="83" t="str">
        <f t="shared" si="349"/>
        <v/>
      </c>
      <c r="BM165" s="83" t="str">
        <f t="shared" si="349"/>
        <v/>
      </c>
      <c r="BN165" s="83" t="str">
        <f t="shared" si="349"/>
        <v/>
      </c>
      <c r="BO165" s="83" t="str">
        <f t="shared" si="349"/>
        <v/>
      </c>
      <c r="BP165" s="83" t="str">
        <f t="shared" si="349"/>
        <v/>
      </c>
      <c r="BQ165" s="83" t="str">
        <f t="shared" si="349"/>
        <v/>
      </c>
      <c r="BR165" s="83" t="str">
        <f t="shared" si="349"/>
        <v/>
      </c>
      <c r="BS165" s="83" t="str">
        <f t="shared" si="349"/>
        <v/>
      </c>
      <c r="BT165" s="342">
        <f t="shared" si="311"/>
        <v>0</v>
      </c>
    </row>
    <row r="166" spans="1:72" outlineLevel="2" x14ac:dyDescent="0.3">
      <c r="A166" s="385" t="str">
        <f t="shared" si="333"/>
        <v>B10-02-x</v>
      </c>
      <c r="B166" s="386">
        <f>IF(E166="","",SUBTOTAL(3,$E$165:E166))</f>
        <v>2</v>
      </c>
      <c r="C166" s="246" t="str">
        <f t="shared" si="336"/>
        <v>B10-02</v>
      </c>
      <c r="D166" s="88"/>
      <c r="E166" s="21" t="s">
        <v>60</v>
      </c>
      <c r="F166" s="749"/>
      <c r="G166" s="763"/>
      <c r="H166" s="773"/>
      <c r="I166" s="773"/>
      <c r="J166" s="763"/>
      <c r="K166" s="751"/>
      <c r="L166" s="30">
        <f t="shared" ref="L166:L174" si="350">IF(E166="","",(G166*I166*J166))</f>
        <v>0</v>
      </c>
      <c r="M166" s="752">
        <v>1</v>
      </c>
      <c r="N166" s="30">
        <f t="shared" ref="N166:N174" si="351">IF(L166="","",IF(L166=0,0,(L166/M166)))</f>
        <v>0</v>
      </c>
      <c r="O166" s="41" t="str">
        <f t="shared" si="268"/>
        <v/>
      </c>
      <c r="P166" s="392"/>
      <c r="Q166" s="369" t="str">
        <f t="shared" si="307"/>
        <v>B</v>
      </c>
      <c r="S166" s="191" t="str">
        <f t="shared" si="337"/>
        <v>B10-02|x</v>
      </c>
      <c r="T166" s="191"/>
      <c r="U166" s="389"/>
      <c r="W166" s="83" t="str">
        <f t="shared" si="338"/>
        <v/>
      </c>
      <c r="X166" s="83" t="str">
        <f t="shared" si="338"/>
        <v/>
      </c>
      <c r="Y166" s="83" t="str">
        <f t="shared" si="338"/>
        <v/>
      </c>
      <c r="Z166" s="83" t="str">
        <f t="shared" si="338"/>
        <v/>
      </c>
      <c r="AA166" s="83" t="str">
        <f t="shared" si="338"/>
        <v/>
      </c>
      <c r="AB166" s="83" t="str">
        <f t="shared" si="338"/>
        <v/>
      </c>
      <c r="AC166" s="83" t="str">
        <f t="shared" si="338"/>
        <v/>
      </c>
      <c r="AD166" s="83" t="str">
        <f t="shared" si="338"/>
        <v/>
      </c>
      <c r="AE166" s="83" t="str">
        <f t="shared" si="338"/>
        <v/>
      </c>
      <c r="AF166" s="83" t="str">
        <f t="shared" si="338"/>
        <v/>
      </c>
      <c r="AG166" s="342">
        <f t="shared" si="308"/>
        <v>0</v>
      </c>
      <c r="AI166" s="383"/>
      <c r="AM166" s="30">
        <f>REPORT!H183</f>
        <v>0</v>
      </c>
      <c r="AN166" s="30">
        <f t="shared" si="309"/>
        <v>0</v>
      </c>
      <c r="AQ166" s="771">
        <f t="shared" si="339"/>
        <v>0</v>
      </c>
      <c r="AR166" s="776">
        <f t="shared" si="340"/>
        <v>0</v>
      </c>
      <c r="AS166" s="776">
        <f t="shared" si="341"/>
        <v>0</v>
      </c>
      <c r="AT166" s="777">
        <f t="shared" si="342"/>
        <v>0</v>
      </c>
      <c r="AU166" s="778">
        <f t="shared" si="343"/>
        <v>0</v>
      </c>
      <c r="AV166" s="779">
        <f t="shared" si="344"/>
        <v>0</v>
      </c>
      <c r="AW166" s="43">
        <f t="shared" si="345"/>
        <v>0</v>
      </c>
      <c r="AX166" s="29">
        <f t="shared" si="346"/>
        <v>1</v>
      </c>
      <c r="AY166" s="30">
        <f t="shared" si="347"/>
        <v>0</v>
      </c>
      <c r="BA166" s="30">
        <f t="shared" ref="BA166:BA174" si="352">AM166+AY166</f>
        <v>0</v>
      </c>
      <c r="BB166" s="41" t="str">
        <f t="shared" si="314"/>
        <v/>
      </c>
      <c r="BC166" s="392"/>
      <c r="BE166" s="30">
        <f t="shared" si="348"/>
        <v>0</v>
      </c>
      <c r="BF166" s="788" t="e">
        <f t="shared" si="310"/>
        <v>#DIV/0!</v>
      </c>
      <c r="BG166" s="383"/>
      <c r="BJ166" s="83" t="str">
        <f t="shared" si="349"/>
        <v/>
      </c>
      <c r="BK166" s="83" t="str">
        <f t="shared" si="349"/>
        <v/>
      </c>
      <c r="BL166" s="83" t="str">
        <f t="shared" si="349"/>
        <v/>
      </c>
      <c r="BM166" s="83" t="str">
        <f t="shared" si="349"/>
        <v/>
      </c>
      <c r="BN166" s="83" t="str">
        <f t="shared" si="349"/>
        <v/>
      </c>
      <c r="BO166" s="83" t="str">
        <f t="shared" si="349"/>
        <v/>
      </c>
      <c r="BP166" s="83" t="str">
        <f t="shared" si="349"/>
        <v/>
      </c>
      <c r="BQ166" s="83" t="str">
        <f t="shared" si="349"/>
        <v/>
      </c>
      <c r="BR166" s="83" t="str">
        <f t="shared" si="349"/>
        <v/>
      </c>
      <c r="BS166" s="83" t="str">
        <f t="shared" si="349"/>
        <v/>
      </c>
      <c r="BT166" s="342">
        <f t="shared" si="311"/>
        <v>0</v>
      </c>
    </row>
    <row r="167" spans="1:72" outlineLevel="2" x14ac:dyDescent="0.3">
      <c r="A167" s="385" t="str">
        <f t="shared" si="333"/>
        <v>B10-03-x</v>
      </c>
      <c r="B167" s="386">
        <f>IF(E167="","",SUBTOTAL(3,$E$165:E167))</f>
        <v>3</v>
      </c>
      <c r="C167" s="246" t="str">
        <f t="shared" si="336"/>
        <v>B10-03</v>
      </c>
      <c r="D167" s="88"/>
      <c r="E167" s="21" t="s">
        <v>60</v>
      </c>
      <c r="F167" s="749"/>
      <c r="G167" s="773"/>
      <c r="H167" s="773"/>
      <c r="I167" s="773"/>
      <c r="J167" s="773"/>
      <c r="K167" s="751"/>
      <c r="L167" s="30">
        <f t="shared" si="350"/>
        <v>0</v>
      </c>
      <c r="M167" s="752">
        <v>1</v>
      </c>
      <c r="N167" s="30">
        <f t="shared" si="351"/>
        <v>0</v>
      </c>
      <c r="O167" s="41" t="str">
        <f t="shared" si="268"/>
        <v/>
      </c>
      <c r="P167" s="392"/>
      <c r="Q167" s="369" t="str">
        <f t="shared" si="307"/>
        <v>B</v>
      </c>
      <c r="S167" s="191" t="str">
        <f t="shared" si="337"/>
        <v>B10-03|x</v>
      </c>
      <c r="T167" s="191"/>
      <c r="U167" s="389"/>
      <c r="W167" s="83" t="str">
        <f t="shared" si="338"/>
        <v/>
      </c>
      <c r="X167" s="83" t="str">
        <f t="shared" si="338"/>
        <v/>
      </c>
      <c r="Y167" s="83" t="str">
        <f t="shared" si="338"/>
        <v/>
      </c>
      <c r="Z167" s="83" t="str">
        <f t="shared" si="338"/>
        <v/>
      </c>
      <c r="AA167" s="83" t="str">
        <f t="shared" si="338"/>
        <v/>
      </c>
      <c r="AB167" s="83" t="str">
        <f t="shared" si="338"/>
        <v/>
      </c>
      <c r="AC167" s="83" t="str">
        <f t="shared" si="338"/>
        <v/>
      </c>
      <c r="AD167" s="83" t="str">
        <f t="shared" si="338"/>
        <v/>
      </c>
      <c r="AE167" s="83" t="str">
        <f t="shared" si="338"/>
        <v/>
      </c>
      <c r="AF167" s="83" t="str">
        <f t="shared" si="338"/>
        <v/>
      </c>
      <c r="AG167" s="342">
        <f t="shared" si="308"/>
        <v>0</v>
      </c>
      <c r="AI167" s="383"/>
      <c r="AM167" s="30">
        <f>REPORT!H184</f>
        <v>0</v>
      </c>
      <c r="AN167" s="30">
        <f t="shared" si="309"/>
        <v>0</v>
      </c>
      <c r="AQ167" s="771">
        <f t="shared" si="339"/>
        <v>0</v>
      </c>
      <c r="AR167" s="776">
        <f t="shared" si="340"/>
        <v>0</v>
      </c>
      <c r="AS167" s="776">
        <f t="shared" si="341"/>
        <v>0</v>
      </c>
      <c r="AT167" s="777">
        <f t="shared" si="342"/>
        <v>0</v>
      </c>
      <c r="AU167" s="778">
        <f t="shared" si="343"/>
        <v>0</v>
      </c>
      <c r="AV167" s="779">
        <f t="shared" si="344"/>
        <v>0</v>
      </c>
      <c r="AW167" s="43">
        <f t="shared" si="345"/>
        <v>0</v>
      </c>
      <c r="AX167" s="29">
        <f t="shared" si="346"/>
        <v>1</v>
      </c>
      <c r="AY167" s="30">
        <f t="shared" si="347"/>
        <v>0</v>
      </c>
      <c r="BA167" s="30">
        <f t="shared" si="352"/>
        <v>0</v>
      </c>
      <c r="BB167" s="41" t="str">
        <f t="shared" si="314"/>
        <v/>
      </c>
      <c r="BC167" s="392"/>
      <c r="BE167" s="30">
        <f t="shared" si="348"/>
        <v>0</v>
      </c>
      <c r="BF167" s="788" t="e">
        <f t="shared" si="310"/>
        <v>#DIV/0!</v>
      </c>
      <c r="BG167" s="383"/>
      <c r="BJ167" s="83" t="str">
        <f t="shared" si="349"/>
        <v/>
      </c>
      <c r="BK167" s="83" t="str">
        <f t="shared" si="349"/>
        <v/>
      </c>
      <c r="BL167" s="83" t="str">
        <f t="shared" si="349"/>
        <v/>
      </c>
      <c r="BM167" s="83" t="str">
        <f t="shared" si="349"/>
        <v/>
      </c>
      <c r="BN167" s="83" t="str">
        <f t="shared" si="349"/>
        <v/>
      </c>
      <c r="BO167" s="83" t="str">
        <f t="shared" si="349"/>
        <v/>
      </c>
      <c r="BP167" s="83" t="str">
        <f t="shared" si="349"/>
        <v/>
      </c>
      <c r="BQ167" s="83" t="str">
        <f t="shared" si="349"/>
        <v/>
      </c>
      <c r="BR167" s="83" t="str">
        <f t="shared" si="349"/>
        <v/>
      </c>
      <c r="BS167" s="83" t="str">
        <f t="shared" si="349"/>
        <v/>
      </c>
      <c r="BT167" s="342">
        <f t="shared" si="311"/>
        <v>0</v>
      </c>
    </row>
    <row r="168" spans="1:72" outlineLevel="2" x14ac:dyDescent="0.3">
      <c r="A168" s="385" t="str">
        <f t="shared" si="333"/>
        <v>B10-04-x</v>
      </c>
      <c r="B168" s="386">
        <f>IF(E168="","",SUBTOTAL(3,$E$165:E168))</f>
        <v>4</v>
      </c>
      <c r="C168" s="246" t="str">
        <f t="shared" si="336"/>
        <v>B10-04</v>
      </c>
      <c r="D168" s="88"/>
      <c r="E168" s="21" t="s">
        <v>60</v>
      </c>
      <c r="F168" s="749"/>
      <c r="G168" s="763"/>
      <c r="H168" s="773"/>
      <c r="I168" s="773"/>
      <c r="J168" s="763"/>
      <c r="K168" s="751"/>
      <c r="L168" s="30">
        <f t="shared" si="350"/>
        <v>0</v>
      </c>
      <c r="M168" s="752">
        <v>1</v>
      </c>
      <c r="N168" s="30">
        <f t="shared" si="351"/>
        <v>0</v>
      </c>
      <c r="O168" s="41" t="str">
        <f t="shared" si="268"/>
        <v/>
      </c>
      <c r="P168" s="392"/>
      <c r="Q168" s="369" t="str">
        <f t="shared" si="307"/>
        <v>B</v>
      </c>
      <c r="S168" s="191" t="str">
        <f t="shared" si="337"/>
        <v>B10-04|x</v>
      </c>
      <c r="T168" s="191"/>
      <c r="U168" s="389"/>
      <c r="W168" s="83" t="str">
        <f t="shared" si="338"/>
        <v/>
      </c>
      <c r="X168" s="83" t="str">
        <f t="shared" si="338"/>
        <v/>
      </c>
      <c r="Y168" s="83" t="str">
        <f t="shared" si="338"/>
        <v/>
      </c>
      <c r="Z168" s="83" t="str">
        <f t="shared" si="338"/>
        <v/>
      </c>
      <c r="AA168" s="83" t="str">
        <f t="shared" si="338"/>
        <v/>
      </c>
      <c r="AB168" s="83" t="str">
        <f t="shared" si="338"/>
        <v/>
      </c>
      <c r="AC168" s="83" t="str">
        <f t="shared" si="338"/>
        <v/>
      </c>
      <c r="AD168" s="83" t="str">
        <f t="shared" si="338"/>
        <v/>
      </c>
      <c r="AE168" s="83" t="str">
        <f t="shared" si="338"/>
        <v/>
      </c>
      <c r="AF168" s="83" t="str">
        <f t="shared" si="338"/>
        <v/>
      </c>
      <c r="AG168" s="342">
        <f t="shared" si="308"/>
        <v>0</v>
      </c>
      <c r="AI168" s="383"/>
      <c r="AM168" s="30">
        <f>REPORT!H185</f>
        <v>0</v>
      </c>
      <c r="AN168" s="30">
        <f t="shared" si="309"/>
        <v>0</v>
      </c>
      <c r="AQ168" s="771">
        <f t="shared" si="339"/>
        <v>0</v>
      </c>
      <c r="AR168" s="776">
        <f t="shared" si="340"/>
        <v>0</v>
      </c>
      <c r="AS168" s="776">
        <f t="shared" si="341"/>
        <v>0</v>
      </c>
      <c r="AT168" s="777">
        <f t="shared" si="342"/>
        <v>0</v>
      </c>
      <c r="AU168" s="778">
        <f t="shared" si="343"/>
        <v>0</v>
      </c>
      <c r="AV168" s="779">
        <f t="shared" si="344"/>
        <v>0</v>
      </c>
      <c r="AW168" s="43">
        <f t="shared" si="345"/>
        <v>0</v>
      </c>
      <c r="AX168" s="29">
        <f t="shared" si="346"/>
        <v>1</v>
      </c>
      <c r="AY168" s="30">
        <f t="shared" si="347"/>
        <v>0</v>
      </c>
      <c r="BA168" s="30">
        <f t="shared" si="352"/>
        <v>0</v>
      </c>
      <c r="BB168" s="41" t="str">
        <f t="shared" si="314"/>
        <v/>
      </c>
      <c r="BC168" s="392"/>
      <c r="BE168" s="30">
        <f t="shared" si="348"/>
        <v>0</v>
      </c>
      <c r="BF168" s="788" t="e">
        <f t="shared" si="310"/>
        <v>#DIV/0!</v>
      </c>
      <c r="BG168" s="383"/>
      <c r="BJ168" s="83" t="str">
        <f t="shared" si="349"/>
        <v/>
      </c>
      <c r="BK168" s="83" t="str">
        <f t="shared" si="349"/>
        <v/>
      </c>
      <c r="BL168" s="83" t="str">
        <f t="shared" si="349"/>
        <v/>
      </c>
      <c r="BM168" s="83" t="str">
        <f t="shared" si="349"/>
        <v/>
      </c>
      <c r="BN168" s="83" t="str">
        <f t="shared" si="349"/>
        <v/>
      </c>
      <c r="BO168" s="83" t="str">
        <f t="shared" si="349"/>
        <v/>
      </c>
      <c r="BP168" s="83" t="str">
        <f t="shared" si="349"/>
        <v/>
      </c>
      <c r="BQ168" s="83" t="str">
        <f t="shared" si="349"/>
        <v/>
      </c>
      <c r="BR168" s="83" t="str">
        <f t="shared" si="349"/>
        <v/>
      </c>
      <c r="BS168" s="83" t="str">
        <f t="shared" si="349"/>
        <v/>
      </c>
      <c r="BT168" s="342">
        <f t="shared" si="311"/>
        <v>0</v>
      </c>
    </row>
    <row r="169" spans="1:72" outlineLevel="2" x14ac:dyDescent="0.3">
      <c r="A169" s="385" t="str">
        <f t="shared" si="333"/>
        <v>B10-05-x</v>
      </c>
      <c r="B169" s="386">
        <f>IF(E169="","",SUBTOTAL(3,$E$165:E169))</f>
        <v>5</v>
      </c>
      <c r="C169" s="246" t="str">
        <f t="shared" si="336"/>
        <v>B10-05</v>
      </c>
      <c r="D169" s="88"/>
      <c r="E169" s="21" t="s">
        <v>60</v>
      </c>
      <c r="F169" s="749"/>
      <c r="G169" s="763"/>
      <c r="H169" s="773"/>
      <c r="I169" s="773"/>
      <c r="J169" s="763"/>
      <c r="K169" s="751"/>
      <c r="L169" s="30">
        <f t="shared" si="350"/>
        <v>0</v>
      </c>
      <c r="M169" s="752">
        <v>1</v>
      </c>
      <c r="N169" s="30">
        <f t="shared" si="351"/>
        <v>0</v>
      </c>
      <c r="O169" s="41" t="str">
        <f t="shared" si="268"/>
        <v/>
      </c>
      <c r="P169" s="392"/>
      <c r="Q169" s="369" t="str">
        <f t="shared" si="307"/>
        <v>B</v>
      </c>
      <c r="S169" s="191" t="str">
        <f t="shared" si="337"/>
        <v>B10-05|x</v>
      </c>
      <c r="T169" s="191"/>
      <c r="U169" s="393"/>
      <c r="W169" s="83" t="str">
        <f t="shared" si="338"/>
        <v/>
      </c>
      <c r="X169" s="83" t="str">
        <f t="shared" si="338"/>
        <v/>
      </c>
      <c r="Y169" s="83" t="str">
        <f t="shared" si="338"/>
        <v/>
      </c>
      <c r="Z169" s="83" t="str">
        <f t="shared" si="338"/>
        <v/>
      </c>
      <c r="AA169" s="83" t="str">
        <f t="shared" si="338"/>
        <v/>
      </c>
      <c r="AB169" s="83" t="str">
        <f t="shared" si="338"/>
        <v/>
      </c>
      <c r="AC169" s="83" t="str">
        <f t="shared" si="338"/>
        <v/>
      </c>
      <c r="AD169" s="83" t="str">
        <f t="shared" si="338"/>
        <v/>
      </c>
      <c r="AE169" s="83" t="str">
        <f t="shared" si="338"/>
        <v/>
      </c>
      <c r="AF169" s="83" t="str">
        <f t="shared" si="338"/>
        <v/>
      </c>
      <c r="AG169" s="342">
        <f t="shared" si="308"/>
        <v>0</v>
      </c>
      <c r="AI169" s="383"/>
      <c r="AM169" s="30">
        <f>REPORT!H186</f>
        <v>0</v>
      </c>
      <c r="AN169" s="30">
        <f t="shared" si="309"/>
        <v>0</v>
      </c>
      <c r="AQ169" s="771">
        <f t="shared" si="339"/>
        <v>0</v>
      </c>
      <c r="AR169" s="776">
        <f t="shared" si="340"/>
        <v>0</v>
      </c>
      <c r="AS169" s="776">
        <f t="shared" si="341"/>
        <v>0</v>
      </c>
      <c r="AT169" s="777">
        <f t="shared" si="342"/>
        <v>0</v>
      </c>
      <c r="AU169" s="778">
        <f t="shared" si="343"/>
        <v>0</v>
      </c>
      <c r="AV169" s="779">
        <f t="shared" si="344"/>
        <v>0</v>
      </c>
      <c r="AW169" s="43">
        <f t="shared" si="345"/>
        <v>0</v>
      </c>
      <c r="AX169" s="29">
        <f t="shared" si="346"/>
        <v>1</v>
      </c>
      <c r="AY169" s="30">
        <f t="shared" si="347"/>
        <v>0</v>
      </c>
      <c r="BA169" s="30">
        <f t="shared" si="352"/>
        <v>0</v>
      </c>
      <c r="BB169" s="41" t="str">
        <f t="shared" si="314"/>
        <v/>
      </c>
      <c r="BC169" s="392"/>
      <c r="BE169" s="30">
        <f t="shared" si="348"/>
        <v>0</v>
      </c>
      <c r="BF169" s="788" t="e">
        <f t="shared" si="310"/>
        <v>#DIV/0!</v>
      </c>
      <c r="BG169" s="383"/>
      <c r="BJ169" s="83" t="str">
        <f t="shared" si="349"/>
        <v/>
      </c>
      <c r="BK169" s="83" t="str">
        <f t="shared" si="349"/>
        <v/>
      </c>
      <c r="BL169" s="83" t="str">
        <f t="shared" si="349"/>
        <v/>
      </c>
      <c r="BM169" s="83" t="str">
        <f t="shared" si="349"/>
        <v/>
      </c>
      <c r="BN169" s="83" t="str">
        <f t="shared" si="349"/>
        <v/>
      </c>
      <c r="BO169" s="83" t="str">
        <f t="shared" si="349"/>
        <v/>
      </c>
      <c r="BP169" s="83" t="str">
        <f t="shared" si="349"/>
        <v/>
      </c>
      <c r="BQ169" s="83" t="str">
        <f t="shared" si="349"/>
        <v/>
      </c>
      <c r="BR169" s="83" t="str">
        <f t="shared" si="349"/>
        <v/>
      </c>
      <c r="BS169" s="83" t="str">
        <f t="shared" si="349"/>
        <v/>
      </c>
      <c r="BT169" s="342">
        <f t="shared" si="311"/>
        <v>0</v>
      </c>
    </row>
    <row r="170" spans="1:72" outlineLevel="2" x14ac:dyDescent="0.3">
      <c r="A170" s="385" t="str">
        <f t="shared" si="333"/>
        <v>B10-06-x</v>
      </c>
      <c r="B170" s="386">
        <f>IF(E170="","",SUBTOTAL(3,$E$165:E170))</f>
        <v>6</v>
      </c>
      <c r="C170" s="246" t="str">
        <f t="shared" si="336"/>
        <v>B10-06</v>
      </c>
      <c r="D170" s="88"/>
      <c r="E170" s="21" t="s">
        <v>60</v>
      </c>
      <c r="F170" s="749"/>
      <c r="G170" s="763"/>
      <c r="H170" s="773"/>
      <c r="I170" s="773"/>
      <c r="J170" s="763"/>
      <c r="K170" s="751"/>
      <c r="L170" s="30">
        <f t="shared" si="350"/>
        <v>0</v>
      </c>
      <c r="M170" s="752">
        <v>1</v>
      </c>
      <c r="N170" s="30">
        <f t="shared" si="351"/>
        <v>0</v>
      </c>
      <c r="O170" s="41" t="str">
        <f t="shared" si="268"/>
        <v/>
      </c>
      <c r="P170" s="392"/>
      <c r="Q170" s="369" t="str">
        <f t="shared" si="307"/>
        <v>B</v>
      </c>
      <c r="S170" s="191" t="str">
        <f t="shared" si="337"/>
        <v>B10-06|x</v>
      </c>
      <c r="T170" s="191"/>
      <c r="U170" s="393"/>
      <c r="W170" s="83" t="str">
        <f t="shared" si="338"/>
        <v/>
      </c>
      <c r="X170" s="83" t="str">
        <f t="shared" si="338"/>
        <v/>
      </c>
      <c r="Y170" s="83" t="str">
        <f t="shared" si="338"/>
        <v/>
      </c>
      <c r="Z170" s="83" t="str">
        <f t="shared" si="338"/>
        <v/>
      </c>
      <c r="AA170" s="83" t="str">
        <f t="shared" si="338"/>
        <v/>
      </c>
      <c r="AB170" s="83" t="str">
        <f t="shared" si="338"/>
        <v/>
      </c>
      <c r="AC170" s="83" t="str">
        <f t="shared" si="338"/>
        <v/>
      </c>
      <c r="AD170" s="83" t="str">
        <f t="shared" si="338"/>
        <v/>
      </c>
      <c r="AE170" s="83" t="str">
        <f t="shared" si="338"/>
        <v/>
      </c>
      <c r="AF170" s="83" t="str">
        <f t="shared" si="338"/>
        <v/>
      </c>
      <c r="AG170" s="342">
        <f t="shared" si="308"/>
        <v>0</v>
      </c>
      <c r="AI170" s="383"/>
      <c r="AM170" s="30">
        <f>REPORT!H187</f>
        <v>0</v>
      </c>
      <c r="AN170" s="30">
        <f t="shared" si="309"/>
        <v>0</v>
      </c>
      <c r="AQ170" s="771">
        <f t="shared" si="339"/>
        <v>0</v>
      </c>
      <c r="AR170" s="776">
        <f t="shared" si="340"/>
        <v>0</v>
      </c>
      <c r="AS170" s="776">
        <f t="shared" si="341"/>
        <v>0</v>
      </c>
      <c r="AT170" s="777">
        <f t="shared" si="342"/>
        <v>0</v>
      </c>
      <c r="AU170" s="778">
        <f t="shared" si="343"/>
        <v>0</v>
      </c>
      <c r="AV170" s="779">
        <f t="shared" si="344"/>
        <v>0</v>
      </c>
      <c r="AW170" s="43">
        <f t="shared" si="345"/>
        <v>0</v>
      </c>
      <c r="AX170" s="29">
        <f t="shared" si="346"/>
        <v>1</v>
      </c>
      <c r="AY170" s="30">
        <f t="shared" si="347"/>
        <v>0</v>
      </c>
      <c r="BA170" s="30">
        <f t="shared" si="352"/>
        <v>0</v>
      </c>
      <c r="BB170" s="41" t="str">
        <f t="shared" si="314"/>
        <v/>
      </c>
      <c r="BC170" s="392"/>
      <c r="BE170" s="30">
        <f t="shared" si="348"/>
        <v>0</v>
      </c>
      <c r="BF170" s="788" t="e">
        <f t="shared" si="310"/>
        <v>#DIV/0!</v>
      </c>
      <c r="BG170" s="383"/>
      <c r="BJ170" s="83" t="str">
        <f t="shared" si="349"/>
        <v/>
      </c>
      <c r="BK170" s="83" t="str">
        <f t="shared" si="349"/>
        <v/>
      </c>
      <c r="BL170" s="83" t="str">
        <f t="shared" si="349"/>
        <v/>
      </c>
      <c r="BM170" s="83" t="str">
        <f t="shared" si="349"/>
        <v/>
      </c>
      <c r="BN170" s="83" t="str">
        <f t="shared" si="349"/>
        <v/>
      </c>
      <c r="BO170" s="83" t="str">
        <f t="shared" si="349"/>
        <v/>
      </c>
      <c r="BP170" s="83" t="str">
        <f t="shared" si="349"/>
        <v/>
      </c>
      <c r="BQ170" s="83" t="str">
        <f t="shared" si="349"/>
        <v/>
      </c>
      <c r="BR170" s="83" t="str">
        <f t="shared" si="349"/>
        <v/>
      </c>
      <c r="BS170" s="83" t="str">
        <f t="shared" si="349"/>
        <v/>
      </c>
      <c r="BT170" s="342">
        <f t="shared" si="311"/>
        <v>0</v>
      </c>
    </row>
    <row r="171" spans="1:72" outlineLevel="2" x14ac:dyDescent="0.3">
      <c r="A171" s="385" t="str">
        <f t="shared" si="333"/>
        <v>B10-07-x</v>
      </c>
      <c r="B171" s="386">
        <f>IF(E171="","",SUBTOTAL(3,$E$165:E171))</f>
        <v>7</v>
      </c>
      <c r="C171" s="246" t="str">
        <f t="shared" si="336"/>
        <v>B10-07</v>
      </c>
      <c r="D171" s="88"/>
      <c r="E171" s="21" t="s">
        <v>60</v>
      </c>
      <c r="F171" s="749"/>
      <c r="G171" s="763"/>
      <c r="H171" s="773"/>
      <c r="I171" s="773"/>
      <c r="J171" s="763"/>
      <c r="K171" s="751"/>
      <c r="L171" s="30">
        <f t="shared" si="350"/>
        <v>0</v>
      </c>
      <c r="M171" s="752">
        <v>1</v>
      </c>
      <c r="N171" s="30">
        <f t="shared" si="351"/>
        <v>0</v>
      </c>
      <c r="O171" s="41" t="str">
        <f t="shared" si="268"/>
        <v/>
      </c>
      <c r="P171" s="392"/>
      <c r="Q171" s="369" t="str">
        <f t="shared" si="307"/>
        <v>B</v>
      </c>
      <c r="S171" s="191" t="str">
        <f t="shared" si="337"/>
        <v>B10-07|x</v>
      </c>
      <c r="T171" s="191"/>
      <c r="U171" s="393"/>
      <c r="W171" s="83" t="str">
        <f t="shared" si="338"/>
        <v/>
      </c>
      <c r="X171" s="83" t="str">
        <f t="shared" si="338"/>
        <v/>
      </c>
      <c r="Y171" s="83" t="str">
        <f t="shared" si="338"/>
        <v/>
      </c>
      <c r="Z171" s="83" t="str">
        <f t="shared" si="338"/>
        <v/>
      </c>
      <c r="AA171" s="83" t="str">
        <f t="shared" si="338"/>
        <v/>
      </c>
      <c r="AB171" s="83" t="str">
        <f t="shared" si="338"/>
        <v/>
      </c>
      <c r="AC171" s="83" t="str">
        <f t="shared" si="338"/>
        <v/>
      </c>
      <c r="AD171" s="83" t="str">
        <f t="shared" si="338"/>
        <v/>
      </c>
      <c r="AE171" s="83" t="str">
        <f t="shared" si="338"/>
        <v/>
      </c>
      <c r="AF171" s="83" t="str">
        <f t="shared" si="338"/>
        <v/>
      </c>
      <c r="AG171" s="342">
        <f t="shared" si="308"/>
        <v>0</v>
      </c>
      <c r="AI171" s="383"/>
      <c r="AM171" s="30">
        <f>REPORT!H188</f>
        <v>0</v>
      </c>
      <c r="AN171" s="30">
        <f t="shared" si="309"/>
        <v>0</v>
      </c>
      <c r="AQ171" s="771">
        <f t="shared" si="339"/>
        <v>0</v>
      </c>
      <c r="AR171" s="776">
        <f t="shared" si="340"/>
        <v>0</v>
      </c>
      <c r="AS171" s="776">
        <f t="shared" si="341"/>
        <v>0</v>
      </c>
      <c r="AT171" s="777">
        <f t="shared" si="342"/>
        <v>0</v>
      </c>
      <c r="AU171" s="778">
        <f t="shared" si="343"/>
        <v>0</v>
      </c>
      <c r="AV171" s="779">
        <f t="shared" si="344"/>
        <v>0</v>
      </c>
      <c r="AW171" s="43">
        <f t="shared" si="345"/>
        <v>0</v>
      </c>
      <c r="AX171" s="29">
        <f t="shared" si="346"/>
        <v>1</v>
      </c>
      <c r="AY171" s="30">
        <f t="shared" si="347"/>
        <v>0</v>
      </c>
      <c r="BA171" s="30">
        <f t="shared" si="352"/>
        <v>0</v>
      </c>
      <c r="BB171" s="41" t="str">
        <f t="shared" si="314"/>
        <v/>
      </c>
      <c r="BC171" s="392"/>
      <c r="BE171" s="30">
        <f t="shared" si="348"/>
        <v>0</v>
      </c>
      <c r="BF171" s="788" t="e">
        <f t="shared" si="310"/>
        <v>#DIV/0!</v>
      </c>
      <c r="BG171" s="383"/>
      <c r="BJ171" s="83" t="str">
        <f t="shared" si="349"/>
        <v/>
      </c>
      <c r="BK171" s="83" t="str">
        <f t="shared" si="349"/>
        <v/>
      </c>
      <c r="BL171" s="83" t="str">
        <f t="shared" si="349"/>
        <v/>
      </c>
      <c r="BM171" s="83" t="str">
        <f t="shared" si="349"/>
        <v/>
      </c>
      <c r="BN171" s="83" t="str">
        <f t="shared" si="349"/>
        <v/>
      </c>
      <c r="BO171" s="83" t="str">
        <f t="shared" si="349"/>
        <v/>
      </c>
      <c r="BP171" s="83" t="str">
        <f t="shared" si="349"/>
        <v/>
      </c>
      <c r="BQ171" s="83" t="str">
        <f t="shared" si="349"/>
        <v/>
      </c>
      <c r="BR171" s="83" t="str">
        <f t="shared" si="349"/>
        <v/>
      </c>
      <c r="BS171" s="83" t="str">
        <f t="shared" si="349"/>
        <v/>
      </c>
      <c r="BT171" s="342">
        <f t="shared" si="311"/>
        <v>0</v>
      </c>
    </row>
    <row r="172" spans="1:72" outlineLevel="2" x14ac:dyDescent="0.3">
      <c r="A172" s="385" t="str">
        <f t="shared" si="333"/>
        <v>B10-08-x</v>
      </c>
      <c r="B172" s="386">
        <f>IF(E172="","",SUBTOTAL(3,$E$165:E172))</f>
        <v>8</v>
      </c>
      <c r="C172" s="246" t="str">
        <f t="shared" si="336"/>
        <v>B10-08</v>
      </c>
      <c r="D172" s="88"/>
      <c r="E172" s="21" t="s">
        <v>60</v>
      </c>
      <c r="F172" s="749"/>
      <c r="G172" s="763"/>
      <c r="H172" s="773"/>
      <c r="I172" s="773"/>
      <c r="J172" s="763"/>
      <c r="K172" s="751"/>
      <c r="L172" s="30">
        <f t="shared" si="350"/>
        <v>0</v>
      </c>
      <c r="M172" s="752">
        <v>1</v>
      </c>
      <c r="N172" s="30">
        <f t="shared" si="351"/>
        <v>0</v>
      </c>
      <c r="O172" s="41" t="str">
        <f t="shared" si="268"/>
        <v/>
      </c>
      <c r="P172" s="392"/>
      <c r="Q172" s="369" t="str">
        <f t="shared" si="307"/>
        <v>B</v>
      </c>
      <c r="S172" s="191" t="str">
        <f t="shared" si="337"/>
        <v>B10-08|x</v>
      </c>
      <c r="T172" s="191"/>
      <c r="U172" s="393"/>
      <c r="W172" s="83" t="str">
        <f t="shared" si="338"/>
        <v/>
      </c>
      <c r="X172" s="83" t="str">
        <f t="shared" si="338"/>
        <v/>
      </c>
      <c r="Y172" s="83" t="str">
        <f t="shared" si="338"/>
        <v/>
      </c>
      <c r="Z172" s="83" t="str">
        <f t="shared" si="338"/>
        <v/>
      </c>
      <c r="AA172" s="83" t="str">
        <f t="shared" si="338"/>
        <v/>
      </c>
      <c r="AB172" s="83" t="str">
        <f t="shared" si="338"/>
        <v/>
      </c>
      <c r="AC172" s="83" t="str">
        <f t="shared" si="338"/>
        <v/>
      </c>
      <c r="AD172" s="83" t="str">
        <f t="shared" si="338"/>
        <v/>
      </c>
      <c r="AE172" s="83" t="str">
        <f t="shared" si="338"/>
        <v/>
      </c>
      <c r="AF172" s="83" t="str">
        <f t="shared" si="338"/>
        <v/>
      </c>
      <c r="AG172" s="342">
        <f t="shared" si="308"/>
        <v>0</v>
      </c>
      <c r="AI172" s="383"/>
      <c r="AM172" s="30">
        <f>REPORT!H189</f>
        <v>0</v>
      </c>
      <c r="AN172" s="30">
        <f t="shared" si="309"/>
        <v>0</v>
      </c>
      <c r="AQ172" s="771">
        <f t="shared" si="339"/>
        <v>0</v>
      </c>
      <c r="AR172" s="776">
        <f t="shared" si="340"/>
        <v>0</v>
      </c>
      <c r="AS172" s="776">
        <f t="shared" si="341"/>
        <v>0</v>
      </c>
      <c r="AT172" s="777">
        <f t="shared" si="342"/>
        <v>0</v>
      </c>
      <c r="AU172" s="778">
        <f t="shared" si="343"/>
        <v>0</v>
      </c>
      <c r="AV172" s="779">
        <f t="shared" si="344"/>
        <v>0</v>
      </c>
      <c r="AW172" s="43">
        <f t="shared" si="345"/>
        <v>0</v>
      </c>
      <c r="AX172" s="29">
        <f t="shared" si="346"/>
        <v>1</v>
      </c>
      <c r="AY172" s="30">
        <f t="shared" si="347"/>
        <v>0</v>
      </c>
      <c r="BA172" s="30">
        <f t="shared" si="352"/>
        <v>0</v>
      </c>
      <c r="BB172" s="41" t="str">
        <f t="shared" si="314"/>
        <v/>
      </c>
      <c r="BC172" s="392"/>
      <c r="BE172" s="30">
        <f t="shared" si="348"/>
        <v>0</v>
      </c>
      <c r="BF172" s="788" t="e">
        <f t="shared" si="310"/>
        <v>#DIV/0!</v>
      </c>
      <c r="BG172" s="383"/>
      <c r="BJ172" s="83" t="str">
        <f t="shared" si="349"/>
        <v/>
      </c>
      <c r="BK172" s="83" t="str">
        <f t="shared" si="349"/>
        <v/>
      </c>
      <c r="BL172" s="83" t="str">
        <f t="shared" si="349"/>
        <v/>
      </c>
      <c r="BM172" s="83" t="str">
        <f t="shared" si="349"/>
        <v/>
      </c>
      <c r="BN172" s="83" t="str">
        <f t="shared" si="349"/>
        <v/>
      </c>
      <c r="BO172" s="83" t="str">
        <f t="shared" si="349"/>
        <v/>
      </c>
      <c r="BP172" s="83" t="str">
        <f t="shared" si="349"/>
        <v/>
      </c>
      <c r="BQ172" s="83" t="str">
        <f t="shared" si="349"/>
        <v/>
      </c>
      <c r="BR172" s="83" t="str">
        <f t="shared" si="349"/>
        <v/>
      </c>
      <c r="BS172" s="83" t="str">
        <f t="shared" si="349"/>
        <v/>
      </c>
      <c r="BT172" s="342">
        <f t="shared" si="311"/>
        <v>0</v>
      </c>
    </row>
    <row r="173" spans="1:72" outlineLevel="2" x14ac:dyDescent="0.3">
      <c r="A173" s="385" t="str">
        <f t="shared" si="333"/>
        <v>B10-09-x</v>
      </c>
      <c r="B173" s="386">
        <f>IF(E173="","",SUBTOTAL(3,$E$165:E173))</f>
        <v>9</v>
      </c>
      <c r="C173" s="246" t="str">
        <f t="shared" si="336"/>
        <v>B10-09</v>
      </c>
      <c r="D173" s="88"/>
      <c r="E173" s="21" t="s">
        <v>60</v>
      </c>
      <c r="F173" s="749"/>
      <c r="G173" s="763"/>
      <c r="H173" s="773"/>
      <c r="I173" s="773"/>
      <c r="J173" s="763"/>
      <c r="K173" s="751"/>
      <c r="L173" s="30">
        <f t="shared" si="350"/>
        <v>0</v>
      </c>
      <c r="M173" s="752">
        <v>1</v>
      </c>
      <c r="N173" s="30">
        <f t="shared" si="351"/>
        <v>0</v>
      </c>
      <c r="O173" s="41" t="str">
        <f t="shared" si="268"/>
        <v/>
      </c>
      <c r="P173" s="392"/>
      <c r="Q173" s="369" t="str">
        <f t="shared" si="307"/>
        <v>B</v>
      </c>
      <c r="S173" s="191" t="str">
        <f t="shared" si="337"/>
        <v>B10-09|x</v>
      </c>
      <c r="T173" s="191"/>
      <c r="U173" s="393"/>
      <c r="W173" s="83" t="str">
        <f t="shared" si="338"/>
        <v/>
      </c>
      <c r="X173" s="83" t="str">
        <f t="shared" si="338"/>
        <v/>
      </c>
      <c r="Y173" s="83" t="str">
        <f t="shared" si="338"/>
        <v/>
      </c>
      <c r="Z173" s="83" t="str">
        <f t="shared" si="338"/>
        <v/>
      </c>
      <c r="AA173" s="83" t="str">
        <f t="shared" si="338"/>
        <v/>
      </c>
      <c r="AB173" s="83" t="str">
        <f t="shared" si="338"/>
        <v/>
      </c>
      <c r="AC173" s="83" t="str">
        <f t="shared" si="338"/>
        <v/>
      </c>
      <c r="AD173" s="83" t="str">
        <f t="shared" si="338"/>
        <v/>
      </c>
      <c r="AE173" s="83" t="str">
        <f t="shared" si="338"/>
        <v/>
      </c>
      <c r="AF173" s="83" t="str">
        <f t="shared" si="338"/>
        <v/>
      </c>
      <c r="AG173" s="342">
        <f t="shared" si="308"/>
        <v>0</v>
      </c>
      <c r="AI173" s="383"/>
      <c r="AM173" s="30">
        <f>REPORT!H190</f>
        <v>0</v>
      </c>
      <c r="AN173" s="30">
        <f t="shared" si="309"/>
        <v>0</v>
      </c>
      <c r="AQ173" s="771">
        <f t="shared" si="339"/>
        <v>0</v>
      </c>
      <c r="AR173" s="776">
        <f t="shared" si="340"/>
        <v>0</v>
      </c>
      <c r="AS173" s="776">
        <f t="shared" si="341"/>
        <v>0</v>
      </c>
      <c r="AT173" s="777">
        <f t="shared" si="342"/>
        <v>0</v>
      </c>
      <c r="AU173" s="778">
        <f t="shared" si="343"/>
        <v>0</v>
      </c>
      <c r="AV173" s="779">
        <f t="shared" si="344"/>
        <v>0</v>
      </c>
      <c r="AW173" s="43">
        <f t="shared" si="345"/>
        <v>0</v>
      </c>
      <c r="AX173" s="29">
        <f t="shared" si="346"/>
        <v>1</v>
      </c>
      <c r="AY173" s="30">
        <f t="shared" si="347"/>
        <v>0</v>
      </c>
      <c r="BA173" s="30">
        <f t="shared" si="352"/>
        <v>0</v>
      </c>
      <c r="BB173" s="41" t="str">
        <f t="shared" si="314"/>
        <v/>
      </c>
      <c r="BC173" s="392"/>
      <c r="BE173" s="30">
        <f t="shared" si="348"/>
        <v>0</v>
      </c>
      <c r="BF173" s="788" t="e">
        <f t="shared" si="310"/>
        <v>#DIV/0!</v>
      </c>
      <c r="BG173" s="383"/>
      <c r="BJ173" s="83" t="str">
        <f t="shared" si="349"/>
        <v/>
      </c>
      <c r="BK173" s="83" t="str">
        <f t="shared" si="349"/>
        <v/>
      </c>
      <c r="BL173" s="83" t="str">
        <f t="shared" si="349"/>
        <v/>
      </c>
      <c r="BM173" s="83" t="str">
        <f t="shared" si="349"/>
        <v/>
      </c>
      <c r="BN173" s="83" t="str">
        <f t="shared" si="349"/>
        <v/>
      </c>
      <c r="BO173" s="83" t="str">
        <f t="shared" si="349"/>
        <v/>
      </c>
      <c r="BP173" s="83" t="str">
        <f t="shared" si="349"/>
        <v/>
      </c>
      <c r="BQ173" s="83" t="str">
        <f t="shared" si="349"/>
        <v/>
      </c>
      <c r="BR173" s="83" t="str">
        <f t="shared" si="349"/>
        <v/>
      </c>
      <c r="BS173" s="83" t="str">
        <f t="shared" si="349"/>
        <v/>
      </c>
      <c r="BT173" s="342">
        <f t="shared" si="311"/>
        <v>0</v>
      </c>
    </row>
    <row r="174" spans="1:72" outlineLevel="2" x14ac:dyDescent="0.3">
      <c r="A174" s="385" t="str">
        <f t="shared" si="333"/>
        <v>B10-10-x</v>
      </c>
      <c r="B174" s="386">
        <f>IF(E174="","",SUBTOTAL(3,$E$165:E174))</f>
        <v>10</v>
      </c>
      <c r="C174" s="246" t="str">
        <f t="shared" si="336"/>
        <v>B10-10</v>
      </c>
      <c r="D174" s="88"/>
      <c r="E174" s="21" t="s">
        <v>60</v>
      </c>
      <c r="F174" s="749"/>
      <c r="G174" s="763"/>
      <c r="H174" s="773"/>
      <c r="I174" s="773"/>
      <c r="J174" s="763"/>
      <c r="K174" s="751"/>
      <c r="L174" s="30">
        <f t="shared" si="350"/>
        <v>0</v>
      </c>
      <c r="M174" s="752">
        <v>1</v>
      </c>
      <c r="N174" s="30">
        <f t="shared" si="351"/>
        <v>0</v>
      </c>
      <c r="O174" s="41" t="str">
        <f t="shared" si="268"/>
        <v/>
      </c>
      <c r="P174" s="392"/>
      <c r="Q174" s="369" t="str">
        <f t="shared" si="307"/>
        <v>B</v>
      </c>
      <c r="S174" s="191" t="str">
        <f t="shared" si="337"/>
        <v>B10-10|x</v>
      </c>
      <c r="T174" s="191"/>
      <c r="U174" s="395"/>
      <c r="W174" s="83" t="str">
        <f t="shared" si="338"/>
        <v/>
      </c>
      <c r="X174" s="83" t="str">
        <f t="shared" si="338"/>
        <v/>
      </c>
      <c r="Y174" s="83" t="str">
        <f t="shared" si="338"/>
        <v/>
      </c>
      <c r="Z174" s="83" t="str">
        <f t="shared" si="338"/>
        <v/>
      </c>
      <c r="AA174" s="83" t="str">
        <f t="shared" si="338"/>
        <v/>
      </c>
      <c r="AB174" s="83" t="str">
        <f t="shared" si="338"/>
        <v/>
      </c>
      <c r="AC174" s="83" t="str">
        <f t="shared" si="338"/>
        <v/>
      </c>
      <c r="AD174" s="83" t="str">
        <f t="shared" si="338"/>
        <v/>
      </c>
      <c r="AE174" s="83" t="str">
        <f t="shared" si="338"/>
        <v/>
      </c>
      <c r="AF174" s="83" t="str">
        <f t="shared" si="338"/>
        <v/>
      </c>
      <c r="AG174" s="342">
        <f t="shared" si="308"/>
        <v>0</v>
      </c>
      <c r="AI174" s="383"/>
      <c r="AM174" s="30">
        <f>REPORT!H191</f>
        <v>0</v>
      </c>
      <c r="AN174" s="30">
        <f t="shared" si="309"/>
        <v>0</v>
      </c>
      <c r="AQ174" s="771">
        <f t="shared" si="339"/>
        <v>0</v>
      </c>
      <c r="AR174" s="776">
        <f t="shared" si="340"/>
        <v>0</v>
      </c>
      <c r="AS174" s="776">
        <f t="shared" si="341"/>
        <v>0</v>
      </c>
      <c r="AT174" s="777">
        <f t="shared" si="342"/>
        <v>0</v>
      </c>
      <c r="AU174" s="778">
        <f t="shared" si="343"/>
        <v>0</v>
      </c>
      <c r="AV174" s="779">
        <f t="shared" si="344"/>
        <v>0</v>
      </c>
      <c r="AW174" s="43">
        <f t="shared" si="345"/>
        <v>0</v>
      </c>
      <c r="AX174" s="29">
        <f t="shared" si="346"/>
        <v>1</v>
      </c>
      <c r="AY174" s="30">
        <f t="shared" si="347"/>
        <v>0</v>
      </c>
      <c r="BA174" s="30">
        <f t="shared" si="352"/>
        <v>0</v>
      </c>
      <c r="BB174" s="41" t="str">
        <f t="shared" si="314"/>
        <v/>
      </c>
      <c r="BC174" s="392"/>
      <c r="BE174" s="30">
        <f t="shared" si="348"/>
        <v>0</v>
      </c>
      <c r="BF174" s="788" t="e">
        <f t="shared" si="310"/>
        <v>#DIV/0!</v>
      </c>
      <c r="BG174" s="383"/>
      <c r="BJ174" s="83" t="str">
        <f t="shared" si="349"/>
        <v/>
      </c>
      <c r="BK174" s="83" t="str">
        <f t="shared" si="349"/>
        <v/>
      </c>
      <c r="BL174" s="83" t="str">
        <f t="shared" si="349"/>
        <v/>
      </c>
      <c r="BM174" s="83" t="str">
        <f t="shared" si="349"/>
        <v/>
      </c>
      <c r="BN174" s="83" t="str">
        <f t="shared" si="349"/>
        <v/>
      </c>
      <c r="BO174" s="83" t="str">
        <f t="shared" si="349"/>
        <v/>
      </c>
      <c r="BP174" s="83" t="str">
        <f t="shared" si="349"/>
        <v/>
      </c>
      <c r="BQ174" s="83" t="str">
        <f t="shared" si="349"/>
        <v/>
      </c>
      <c r="BR174" s="83" t="str">
        <f t="shared" si="349"/>
        <v/>
      </c>
      <c r="BS174" s="83" t="str">
        <f t="shared" si="349"/>
        <v/>
      </c>
      <c r="BT174" s="342">
        <f t="shared" si="311"/>
        <v>0</v>
      </c>
    </row>
    <row r="175" spans="1:72" ht="32.25" customHeight="1" x14ac:dyDescent="0.3">
      <c r="A175" s="385"/>
      <c r="B175" s="360" t="s">
        <v>79</v>
      </c>
      <c r="C175" s="397" t="s">
        <v>80</v>
      </c>
      <c r="D175" s="398"/>
      <c r="E175" s="744" t="s">
        <v>81</v>
      </c>
      <c r="F175" s="754"/>
      <c r="G175" s="754"/>
      <c r="H175" s="754"/>
      <c r="I175" s="754"/>
      <c r="J175" s="754"/>
      <c r="K175" s="754"/>
      <c r="L175" s="756"/>
      <c r="M175" s="754"/>
      <c r="N175" s="366">
        <f>SUM(N176:N219)/2</f>
        <v>0</v>
      </c>
      <c r="O175" s="367" t="str">
        <f t="shared" ref="O175:O219" si="353">IF(N175="","", IF($O$8="","",N175/$O$8))</f>
        <v/>
      </c>
      <c r="P175" s="368" t="str">
        <f>IF(OR(N175="",N175=0),"",N175/$N$221)</f>
        <v/>
      </c>
      <c r="Q175" s="369" t="str">
        <f t="shared" si="307"/>
        <v>P</v>
      </c>
      <c r="U175" s="370"/>
      <c r="W175" s="371">
        <f t="shared" ref="W175:AF175" si="354">SUM(W176:W219)/2</f>
        <v>0</v>
      </c>
      <c r="X175" s="371">
        <f t="shared" si="354"/>
        <v>0</v>
      </c>
      <c r="Y175" s="371">
        <f t="shared" si="354"/>
        <v>0</v>
      </c>
      <c r="Z175" s="371">
        <f t="shared" si="354"/>
        <v>0</v>
      </c>
      <c r="AA175" s="371">
        <f t="shared" si="354"/>
        <v>0</v>
      </c>
      <c r="AB175" s="371">
        <f t="shared" si="354"/>
        <v>0</v>
      </c>
      <c r="AC175" s="371">
        <f t="shared" si="354"/>
        <v>0</v>
      </c>
      <c r="AD175" s="371">
        <f t="shared" si="354"/>
        <v>0</v>
      </c>
      <c r="AE175" s="371">
        <f t="shared" si="354"/>
        <v>0</v>
      </c>
      <c r="AF175" s="371">
        <f t="shared" si="354"/>
        <v>0</v>
      </c>
      <c r="AG175" s="342">
        <f t="shared" si="308"/>
        <v>0</v>
      </c>
      <c r="AI175" s="383"/>
      <c r="AM175" s="366">
        <f>SUM(AM176:AM219)/2</f>
        <v>0</v>
      </c>
      <c r="AN175" s="366">
        <f t="shared" si="309"/>
        <v>0</v>
      </c>
      <c r="AQ175" s="399"/>
      <c r="AR175" s="364"/>
      <c r="AS175" s="364"/>
      <c r="AT175" s="364"/>
      <c r="AU175" s="364"/>
      <c r="AV175" s="364"/>
      <c r="AW175" s="403"/>
      <c r="AX175" s="365"/>
      <c r="AY175" s="366">
        <f>SUM(AY176:AY219)/2</f>
        <v>0</v>
      </c>
      <c r="BA175" s="366">
        <f>SUM(BA176:BA219)/2</f>
        <v>0</v>
      </c>
      <c r="BB175" s="367" t="str">
        <f t="shared" si="314"/>
        <v/>
      </c>
      <c r="BC175" s="368" t="str">
        <f>IF(OR(BA175="",BA175=0),"",BA175/$BA$221)</f>
        <v/>
      </c>
      <c r="BE175" s="366">
        <f>SUM(BE176:BE219)/2</f>
        <v>0</v>
      </c>
      <c r="BF175" s="786" t="e">
        <f t="shared" si="310"/>
        <v>#DIV/0!</v>
      </c>
      <c r="BG175" s="383"/>
      <c r="BJ175" s="371">
        <f t="shared" ref="BJ175:BS175" si="355">SUM(BJ176:BJ219)/2</f>
        <v>0</v>
      </c>
      <c r="BK175" s="371">
        <f t="shared" si="355"/>
        <v>0</v>
      </c>
      <c r="BL175" s="371">
        <f t="shared" si="355"/>
        <v>0</v>
      </c>
      <c r="BM175" s="371">
        <f t="shared" si="355"/>
        <v>0</v>
      </c>
      <c r="BN175" s="371">
        <f t="shared" si="355"/>
        <v>0</v>
      </c>
      <c r="BO175" s="371">
        <f t="shared" si="355"/>
        <v>0</v>
      </c>
      <c r="BP175" s="371">
        <f t="shared" si="355"/>
        <v>0</v>
      </c>
      <c r="BQ175" s="371">
        <f t="shared" si="355"/>
        <v>0</v>
      </c>
      <c r="BR175" s="371">
        <f t="shared" si="355"/>
        <v>0</v>
      </c>
      <c r="BS175" s="371">
        <f t="shared" si="355"/>
        <v>0</v>
      </c>
      <c r="BT175" s="342">
        <f t="shared" si="311"/>
        <v>0</v>
      </c>
    </row>
    <row r="176" spans="1:72" ht="31.9" customHeight="1" outlineLevel="1" x14ac:dyDescent="0.3">
      <c r="A176" s="385"/>
      <c r="B176" s="374"/>
      <c r="C176" s="375" t="s">
        <v>82</v>
      </c>
      <c r="D176" s="376"/>
      <c r="E176" s="759"/>
      <c r="F176" s="753"/>
      <c r="G176" s="753"/>
      <c r="H176" s="753"/>
      <c r="I176" s="753"/>
      <c r="J176" s="753"/>
      <c r="K176" s="753"/>
      <c r="L176" s="753"/>
      <c r="M176" s="753"/>
      <c r="N176" s="25">
        <f>SUM(N177:N186)</f>
        <v>0</v>
      </c>
      <c r="O176" s="380" t="str">
        <f t="shared" si="353"/>
        <v/>
      </c>
      <c r="P176" s="96" t="str">
        <f>IF(OR(N176="",N176=0),"",N176/$N$221)</f>
        <v/>
      </c>
      <c r="Q176" s="369" t="str">
        <f t="shared" si="307"/>
        <v>C</v>
      </c>
      <c r="U176" s="404"/>
      <c r="W176" s="382">
        <f t="shared" ref="W176:X176" si="356">SUM(W177:W186)</f>
        <v>0</v>
      </c>
      <c r="X176" s="382">
        <f t="shared" si="356"/>
        <v>0</v>
      </c>
      <c r="Y176" s="382">
        <f t="shared" ref="Y176:AF176" si="357">SUM(Y177:Y186)</f>
        <v>0</v>
      </c>
      <c r="Z176" s="382">
        <f t="shared" si="357"/>
        <v>0</v>
      </c>
      <c r="AA176" s="382">
        <f t="shared" si="357"/>
        <v>0</v>
      </c>
      <c r="AB176" s="382">
        <f t="shared" si="357"/>
        <v>0</v>
      </c>
      <c r="AC176" s="382">
        <f t="shared" si="357"/>
        <v>0</v>
      </c>
      <c r="AD176" s="382">
        <f t="shared" si="357"/>
        <v>0</v>
      </c>
      <c r="AE176" s="382">
        <f t="shared" si="357"/>
        <v>0</v>
      </c>
      <c r="AF176" s="382">
        <f t="shared" si="357"/>
        <v>0</v>
      </c>
      <c r="AG176" s="342">
        <f t="shared" si="308"/>
        <v>0</v>
      </c>
      <c r="AI176" s="383"/>
      <c r="AM176" s="25">
        <f>SUM(AM177:AM186)</f>
        <v>0</v>
      </c>
      <c r="AN176" s="25">
        <f t="shared" si="309"/>
        <v>0</v>
      </c>
      <c r="AQ176" s="734"/>
      <c r="AR176" s="378"/>
      <c r="AS176" s="378"/>
      <c r="AT176" s="378"/>
      <c r="AU176" s="378"/>
      <c r="AV176" s="378"/>
      <c r="AW176" s="378"/>
      <c r="AX176" s="379"/>
      <c r="AY176" s="25">
        <f>SUM(AY177:AY186)</f>
        <v>0</v>
      </c>
      <c r="BA176" s="25">
        <f>SUM(BA177:BA186)</f>
        <v>0</v>
      </c>
      <c r="BB176" s="380" t="str">
        <f t="shared" si="314"/>
        <v/>
      </c>
      <c r="BC176" s="96" t="str">
        <f>IF(OR(BA176="",BA176=0),"",BA176/$BA$221)</f>
        <v/>
      </c>
      <c r="BE176" s="25">
        <f>SUM(BE177:BE186)</f>
        <v>0</v>
      </c>
      <c r="BF176" s="787" t="e">
        <f t="shared" si="310"/>
        <v>#DIV/0!</v>
      </c>
      <c r="BG176" s="383"/>
      <c r="BJ176" s="382">
        <f t="shared" ref="BJ176:BS176" si="358">SUM(BJ177:BJ186)</f>
        <v>0</v>
      </c>
      <c r="BK176" s="382">
        <f t="shared" si="358"/>
        <v>0</v>
      </c>
      <c r="BL176" s="382">
        <f t="shared" si="358"/>
        <v>0</v>
      </c>
      <c r="BM176" s="382">
        <f t="shared" si="358"/>
        <v>0</v>
      </c>
      <c r="BN176" s="382">
        <f t="shared" si="358"/>
        <v>0</v>
      </c>
      <c r="BO176" s="382">
        <f t="shared" si="358"/>
        <v>0</v>
      </c>
      <c r="BP176" s="382">
        <f t="shared" si="358"/>
        <v>0</v>
      </c>
      <c r="BQ176" s="382">
        <f t="shared" si="358"/>
        <v>0</v>
      </c>
      <c r="BR176" s="382">
        <f t="shared" si="358"/>
        <v>0</v>
      </c>
      <c r="BS176" s="382">
        <f t="shared" si="358"/>
        <v>0</v>
      </c>
      <c r="BT176" s="342">
        <f t="shared" si="311"/>
        <v>0</v>
      </c>
    </row>
    <row r="177" spans="1:72" outlineLevel="2" x14ac:dyDescent="0.3">
      <c r="A177" s="385" t="str">
        <f t="shared" ref="A177:A219" si="359">CONCATENATE($C177,"-",$E177)</f>
        <v>C1-01-x</v>
      </c>
      <c r="B177" s="386">
        <f>IF(E177="","",SUBTOTAL(3,$E$177:E177))</f>
        <v>1</v>
      </c>
      <c r="C177" s="246" t="str">
        <f t="shared" ref="C177:C186" si="360">IF(E177="","",IF(B177&lt;10,CONCATENATE($C$176,"-0",B177),CONCATENATE($C$176,"-",B177)))</f>
        <v>C1-01</v>
      </c>
      <c r="D177" s="88"/>
      <c r="E177" s="21" t="s">
        <v>60</v>
      </c>
      <c r="F177" s="749"/>
      <c r="G177" s="750"/>
      <c r="H177" s="773"/>
      <c r="I177" s="773"/>
      <c r="J177" s="763"/>
      <c r="K177" s="751"/>
      <c r="L177" s="747">
        <f>IF(E177="","",(G177*I177*J177))</f>
        <v>0</v>
      </c>
      <c r="M177" s="748">
        <v>1</v>
      </c>
      <c r="N177" s="30">
        <f>IF(L177="","",IF(L177=0,0,(L177/M177)))</f>
        <v>0</v>
      </c>
      <c r="O177" s="41" t="str">
        <f t="shared" si="353"/>
        <v/>
      </c>
      <c r="P177" s="392"/>
      <c r="Q177" s="369" t="str">
        <f t="shared" si="307"/>
        <v>C</v>
      </c>
      <c r="S177" s="191" t="str">
        <f t="shared" ref="S177:S186" si="361">IF(C177="","",CONCATENATE(C177,"|",E177))</f>
        <v>C1-01|x</v>
      </c>
      <c r="T177" s="191"/>
      <c r="U177" s="389"/>
      <c r="W177" s="83" t="str">
        <f t="shared" ref="W177:AF186" si="362">IF($D177="","",IF($D177=W$16,$N177,""))</f>
        <v/>
      </c>
      <c r="X177" s="83" t="str">
        <f t="shared" si="362"/>
        <v/>
      </c>
      <c r="Y177" s="83" t="str">
        <f t="shared" si="362"/>
        <v/>
      </c>
      <c r="Z177" s="83" t="str">
        <f t="shared" si="362"/>
        <v/>
      </c>
      <c r="AA177" s="83" t="str">
        <f t="shared" si="362"/>
        <v/>
      </c>
      <c r="AB177" s="83" t="str">
        <f t="shared" si="362"/>
        <v/>
      </c>
      <c r="AC177" s="83" t="str">
        <f t="shared" si="362"/>
        <v/>
      </c>
      <c r="AD177" s="83" t="str">
        <f t="shared" si="362"/>
        <v/>
      </c>
      <c r="AE177" s="83" t="str">
        <f t="shared" si="362"/>
        <v/>
      </c>
      <c r="AF177" s="83" t="str">
        <f t="shared" si="362"/>
        <v/>
      </c>
      <c r="AG177" s="342">
        <f t="shared" si="308"/>
        <v>0</v>
      </c>
      <c r="AI177" s="383"/>
      <c r="AM177" s="30">
        <f>REPORT!H194</f>
        <v>0</v>
      </c>
      <c r="AN177" s="30">
        <f t="shared" si="309"/>
        <v>0</v>
      </c>
      <c r="AQ177" s="771">
        <f t="shared" ref="AQ177:AQ186" si="363">F177</f>
        <v>0</v>
      </c>
      <c r="AR177" s="776">
        <f t="shared" ref="AR177:AR186" si="364">G177</f>
        <v>0</v>
      </c>
      <c r="AS177" s="776">
        <f t="shared" ref="AS177:AS186" si="365">H177</f>
        <v>0</v>
      </c>
      <c r="AT177" s="777">
        <f t="shared" ref="AT177:AT186" si="366">I177</f>
        <v>0</v>
      </c>
      <c r="AU177" s="778">
        <f t="shared" ref="AU177:AU186" si="367">J177</f>
        <v>0</v>
      </c>
      <c r="AV177" s="779">
        <f t="shared" ref="AV177:AV186" si="368">K177</f>
        <v>0</v>
      </c>
      <c r="AW177" s="43">
        <f t="shared" ref="AW177:AW186" si="369">IF(E177="","",ROUND(AR177*AT177*AU177,2))</f>
        <v>0</v>
      </c>
      <c r="AX177" s="29">
        <f t="shared" ref="AX177:AX186" si="370">M177</f>
        <v>1</v>
      </c>
      <c r="AY177" s="30">
        <f t="shared" ref="AY177:AY186" si="371">IF(AW177="","",IF(AW177=0,0,ROUND(AW177/AX177,0)))</f>
        <v>0</v>
      </c>
      <c r="BA177" s="30">
        <f>AM177+AY177</f>
        <v>0</v>
      </c>
      <c r="BB177" s="41" t="str">
        <f t="shared" si="314"/>
        <v/>
      </c>
      <c r="BC177" s="392"/>
      <c r="BE177" s="30">
        <f t="shared" ref="BE177:BE186" si="372">BA177-N177</f>
        <v>0</v>
      </c>
      <c r="BF177" s="788" t="e">
        <f t="shared" si="310"/>
        <v>#DIV/0!</v>
      </c>
      <c r="BG177" s="383"/>
      <c r="BJ177" s="83" t="str">
        <f t="shared" ref="BJ177:BS186" si="373">IF($D177="","",IF($D177=BJ$16,$BA177,""))</f>
        <v/>
      </c>
      <c r="BK177" s="83" t="str">
        <f t="shared" si="373"/>
        <v/>
      </c>
      <c r="BL177" s="83" t="str">
        <f t="shared" si="373"/>
        <v/>
      </c>
      <c r="BM177" s="83" t="str">
        <f t="shared" si="373"/>
        <v/>
      </c>
      <c r="BN177" s="83" t="str">
        <f t="shared" si="373"/>
        <v/>
      </c>
      <c r="BO177" s="83" t="str">
        <f t="shared" si="373"/>
        <v/>
      </c>
      <c r="BP177" s="83" t="str">
        <f t="shared" si="373"/>
        <v/>
      </c>
      <c r="BQ177" s="83" t="str">
        <f t="shared" si="373"/>
        <v/>
      </c>
      <c r="BR177" s="83" t="str">
        <f t="shared" si="373"/>
        <v/>
      </c>
      <c r="BS177" s="83" t="str">
        <f t="shared" si="373"/>
        <v/>
      </c>
      <c r="BT177" s="342">
        <f t="shared" si="311"/>
        <v>0</v>
      </c>
    </row>
    <row r="178" spans="1:72" outlineLevel="2" x14ac:dyDescent="0.3">
      <c r="A178" s="385" t="str">
        <f t="shared" si="359"/>
        <v>C1-02-x</v>
      </c>
      <c r="B178" s="386">
        <f>IF(E178="","",SUBTOTAL(3,$E$177:E178))</f>
        <v>2</v>
      </c>
      <c r="C178" s="246" t="str">
        <f t="shared" si="360"/>
        <v>C1-02</v>
      </c>
      <c r="D178" s="88"/>
      <c r="E178" s="21" t="s">
        <v>60</v>
      </c>
      <c r="F178" s="749"/>
      <c r="G178" s="750"/>
      <c r="H178" s="773"/>
      <c r="I178" s="773"/>
      <c r="J178" s="763"/>
      <c r="K178" s="751"/>
      <c r="L178" s="30">
        <f t="shared" ref="L178:L186" si="374">IF(E178="","",(G178*I178*J178))</f>
        <v>0</v>
      </c>
      <c r="M178" s="752">
        <v>1</v>
      </c>
      <c r="N178" s="30">
        <f t="shared" ref="N178:N186" si="375">IF(L178="","",IF(L178=0,0,(L178/M178)))</f>
        <v>0</v>
      </c>
      <c r="O178" s="41" t="str">
        <f t="shared" si="353"/>
        <v/>
      </c>
      <c r="P178" s="392"/>
      <c r="Q178" s="369" t="str">
        <f t="shared" si="307"/>
        <v>C</v>
      </c>
      <c r="S178" s="191" t="str">
        <f t="shared" si="361"/>
        <v>C1-02|x</v>
      </c>
      <c r="T178" s="191"/>
      <c r="U178" s="389"/>
      <c r="W178" s="83" t="str">
        <f t="shared" si="362"/>
        <v/>
      </c>
      <c r="X178" s="83" t="str">
        <f t="shared" si="362"/>
        <v/>
      </c>
      <c r="Y178" s="83" t="str">
        <f t="shared" si="362"/>
        <v/>
      </c>
      <c r="Z178" s="83" t="str">
        <f t="shared" si="362"/>
        <v/>
      </c>
      <c r="AA178" s="83" t="str">
        <f t="shared" si="362"/>
        <v/>
      </c>
      <c r="AB178" s="83" t="str">
        <f t="shared" si="362"/>
        <v/>
      </c>
      <c r="AC178" s="83" t="str">
        <f t="shared" si="362"/>
        <v/>
      </c>
      <c r="AD178" s="83" t="str">
        <f t="shared" si="362"/>
        <v/>
      </c>
      <c r="AE178" s="83" t="str">
        <f t="shared" si="362"/>
        <v/>
      </c>
      <c r="AF178" s="83" t="str">
        <f t="shared" si="362"/>
        <v/>
      </c>
      <c r="AG178" s="342">
        <f t="shared" si="308"/>
        <v>0</v>
      </c>
      <c r="AI178" s="383"/>
      <c r="AM178" s="30">
        <f>REPORT!H195</f>
        <v>0</v>
      </c>
      <c r="AN178" s="30">
        <f t="shared" si="309"/>
        <v>0</v>
      </c>
      <c r="AQ178" s="771">
        <f t="shared" si="363"/>
        <v>0</v>
      </c>
      <c r="AR178" s="776">
        <f t="shared" si="364"/>
        <v>0</v>
      </c>
      <c r="AS178" s="776">
        <f t="shared" si="365"/>
        <v>0</v>
      </c>
      <c r="AT178" s="777">
        <f t="shared" si="366"/>
        <v>0</v>
      </c>
      <c r="AU178" s="778">
        <f t="shared" si="367"/>
        <v>0</v>
      </c>
      <c r="AV178" s="779">
        <f t="shared" si="368"/>
        <v>0</v>
      </c>
      <c r="AW178" s="43">
        <f t="shared" si="369"/>
        <v>0</v>
      </c>
      <c r="AX178" s="29">
        <f t="shared" si="370"/>
        <v>1</v>
      </c>
      <c r="AY178" s="30">
        <f t="shared" si="371"/>
        <v>0</v>
      </c>
      <c r="BA178" s="30">
        <f t="shared" ref="BA178:BA186" si="376">AM178+AY178</f>
        <v>0</v>
      </c>
      <c r="BB178" s="41" t="str">
        <f t="shared" si="314"/>
        <v/>
      </c>
      <c r="BC178" s="392"/>
      <c r="BE178" s="30">
        <f t="shared" si="372"/>
        <v>0</v>
      </c>
      <c r="BF178" s="788" t="e">
        <f t="shared" si="310"/>
        <v>#DIV/0!</v>
      </c>
      <c r="BG178" s="383"/>
      <c r="BJ178" s="83" t="str">
        <f t="shared" si="373"/>
        <v/>
      </c>
      <c r="BK178" s="83" t="str">
        <f t="shared" si="373"/>
        <v/>
      </c>
      <c r="BL178" s="83" t="str">
        <f t="shared" si="373"/>
        <v/>
      </c>
      <c r="BM178" s="83" t="str">
        <f t="shared" si="373"/>
        <v/>
      </c>
      <c r="BN178" s="83" t="str">
        <f t="shared" si="373"/>
        <v/>
      </c>
      <c r="BO178" s="83" t="str">
        <f t="shared" si="373"/>
        <v/>
      </c>
      <c r="BP178" s="83" t="str">
        <f t="shared" si="373"/>
        <v/>
      </c>
      <c r="BQ178" s="83" t="str">
        <f t="shared" si="373"/>
        <v/>
      </c>
      <c r="BR178" s="83" t="str">
        <f t="shared" si="373"/>
        <v/>
      </c>
      <c r="BS178" s="83" t="str">
        <f t="shared" si="373"/>
        <v/>
      </c>
      <c r="BT178" s="342">
        <f t="shared" si="311"/>
        <v>0</v>
      </c>
    </row>
    <row r="179" spans="1:72" outlineLevel="2" x14ac:dyDescent="0.3">
      <c r="A179" s="385" t="str">
        <f t="shared" si="359"/>
        <v>C1-03-x</v>
      </c>
      <c r="B179" s="386">
        <f>IF(E179="","",SUBTOTAL(3,$E$177:E179))</f>
        <v>3</v>
      </c>
      <c r="C179" s="246" t="str">
        <f t="shared" si="360"/>
        <v>C1-03</v>
      </c>
      <c r="D179" s="88"/>
      <c r="E179" s="21" t="s">
        <v>60</v>
      </c>
      <c r="F179" s="749"/>
      <c r="G179" s="750"/>
      <c r="H179" s="773"/>
      <c r="I179" s="773"/>
      <c r="J179" s="763"/>
      <c r="K179" s="751"/>
      <c r="L179" s="30">
        <f t="shared" si="374"/>
        <v>0</v>
      </c>
      <c r="M179" s="752">
        <v>1</v>
      </c>
      <c r="N179" s="30">
        <f t="shared" si="375"/>
        <v>0</v>
      </c>
      <c r="O179" s="41" t="str">
        <f t="shared" si="353"/>
        <v/>
      </c>
      <c r="P179" s="392"/>
      <c r="Q179" s="369" t="str">
        <f t="shared" si="307"/>
        <v>C</v>
      </c>
      <c r="S179" s="191" t="str">
        <f t="shared" si="361"/>
        <v>C1-03|x</v>
      </c>
      <c r="T179" s="191"/>
      <c r="U179" s="389"/>
      <c r="W179" s="83" t="str">
        <f t="shared" si="362"/>
        <v/>
      </c>
      <c r="X179" s="83" t="str">
        <f t="shared" si="362"/>
        <v/>
      </c>
      <c r="Y179" s="83" t="str">
        <f t="shared" si="362"/>
        <v/>
      </c>
      <c r="Z179" s="83" t="str">
        <f t="shared" si="362"/>
        <v/>
      </c>
      <c r="AA179" s="83" t="str">
        <f t="shared" si="362"/>
        <v/>
      </c>
      <c r="AB179" s="83" t="str">
        <f t="shared" si="362"/>
        <v/>
      </c>
      <c r="AC179" s="83" t="str">
        <f t="shared" si="362"/>
        <v/>
      </c>
      <c r="AD179" s="83" t="str">
        <f t="shared" si="362"/>
        <v/>
      </c>
      <c r="AE179" s="83" t="str">
        <f t="shared" si="362"/>
        <v/>
      </c>
      <c r="AF179" s="83" t="str">
        <f t="shared" si="362"/>
        <v/>
      </c>
      <c r="AG179" s="342">
        <f t="shared" si="308"/>
        <v>0</v>
      </c>
      <c r="AI179" s="383"/>
      <c r="AM179" s="30">
        <f>REPORT!H196</f>
        <v>0</v>
      </c>
      <c r="AN179" s="30">
        <f t="shared" si="309"/>
        <v>0</v>
      </c>
      <c r="AQ179" s="771">
        <f t="shared" si="363"/>
        <v>0</v>
      </c>
      <c r="AR179" s="776">
        <f t="shared" si="364"/>
        <v>0</v>
      </c>
      <c r="AS179" s="776">
        <f t="shared" si="365"/>
        <v>0</v>
      </c>
      <c r="AT179" s="777">
        <f t="shared" si="366"/>
        <v>0</v>
      </c>
      <c r="AU179" s="778">
        <f t="shared" si="367"/>
        <v>0</v>
      </c>
      <c r="AV179" s="779">
        <f t="shared" si="368"/>
        <v>0</v>
      </c>
      <c r="AW179" s="43">
        <f t="shared" si="369"/>
        <v>0</v>
      </c>
      <c r="AX179" s="29">
        <f t="shared" si="370"/>
        <v>1</v>
      </c>
      <c r="AY179" s="30">
        <f t="shared" si="371"/>
        <v>0</v>
      </c>
      <c r="BA179" s="30">
        <f t="shared" si="376"/>
        <v>0</v>
      </c>
      <c r="BB179" s="41" t="str">
        <f t="shared" si="314"/>
        <v/>
      </c>
      <c r="BC179" s="392"/>
      <c r="BE179" s="30">
        <f t="shared" si="372"/>
        <v>0</v>
      </c>
      <c r="BF179" s="788" t="e">
        <f t="shared" si="310"/>
        <v>#DIV/0!</v>
      </c>
      <c r="BG179" s="383"/>
      <c r="BJ179" s="83" t="str">
        <f t="shared" si="373"/>
        <v/>
      </c>
      <c r="BK179" s="83" t="str">
        <f t="shared" si="373"/>
        <v/>
      </c>
      <c r="BL179" s="83" t="str">
        <f t="shared" si="373"/>
        <v/>
      </c>
      <c r="BM179" s="83" t="str">
        <f t="shared" si="373"/>
        <v/>
      </c>
      <c r="BN179" s="83" t="str">
        <f t="shared" si="373"/>
        <v/>
      </c>
      <c r="BO179" s="83" t="str">
        <f t="shared" si="373"/>
        <v/>
      </c>
      <c r="BP179" s="83" t="str">
        <f t="shared" si="373"/>
        <v/>
      </c>
      <c r="BQ179" s="83" t="str">
        <f t="shared" si="373"/>
        <v/>
      </c>
      <c r="BR179" s="83" t="str">
        <f t="shared" si="373"/>
        <v/>
      </c>
      <c r="BS179" s="83" t="str">
        <f t="shared" si="373"/>
        <v/>
      </c>
      <c r="BT179" s="342">
        <f t="shared" si="311"/>
        <v>0</v>
      </c>
    </row>
    <row r="180" spans="1:72" outlineLevel="2" x14ac:dyDescent="0.3">
      <c r="A180" s="385" t="str">
        <f t="shared" si="359"/>
        <v>C1-04-x</v>
      </c>
      <c r="B180" s="386">
        <f>IF(E180="","",SUBTOTAL(3,$E$177:E180))</f>
        <v>4</v>
      </c>
      <c r="C180" s="246" t="str">
        <f t="shared" si="360"/>
        <v>C1-04</v>
      </c>
      <c r="D180" s="88"/>
      <c r="E180" s="21" t="s">
        <v>60</v>
      </c>
      <c r="F180" s="749"/>
      <c r="G180" s="750"/>
      <c r="H180" s="773"/>
      <c r="I180" s="773"/>
      <c r="J180" s="763"/>
      <c r="K180" s="751"/>
      <c r="L180" s="30">
        <f t="shared" si="374"/>
        <v>0</v>
      </c>
      <c r="M180" s="752">
        <v>1</v>
      </c>
      <c r="N180" s="30">
        <f t="shared" si="375"/>
        <v>0</v>
      </c>
      <c r="O180" s="41" t="str">
        <f t="shared" si="353"/>
        <v/>
      </c>
      <c r="P180" s="392"/>
      <c r="Q180" s="369" t="str">
        <f t="shared" si="307"/>
        <v>C</v>
      </c>
      <c r="S180" s="191" t="str">
        <f t="shared" si="361"/>
        <v>C1-04|x</v>
      </c>
      <c r="T180" s="191"/>
      <c r="U180" s="389"/>
      <c r="W180" s="83" t="str">
        <f t="shared" si="362"/>
        <v/>
      </c>
      <c r="X180" s="83" t="str">
        <f t="shared" si="362"/>
        <v/>
      </c>
      <c r="Y180" s="83" t="str">
        <f t="shared" si="362"/>
        <v/>
      </c>
      <c r="Z180" s="83" t="str">
        <f t="shared" si="362"/>
        <v/>
      </c>
      <c r="AA180" s="83" t="str">
        <f t="shared" si="362"/>
        <v/>
      </c>
      <c r="AB180" s="83" t="str">
        <f t="shared" si="362"/>
        <v/>
      </c>
      <c r="AC180" s="83" t="str">
        <f t="shared" si="362"/>
        <v/>
      </c>
      <c r="AD180" s="83" t="str">
        <f t="shared" si="362"/>
        <v/>
      </c>
      <c r="AE180" s="83" t="str">
        <f t="shared" si="362"/>
        <v/>
      </c>
      <c r="AF180" s="83" t="str">
        <f t="shared" si="362"/>
        <v/>
      </c>
      <c r="AG180" s="342">
        <f t="shared" si="308"/>
        <v>0</v>
      </c>
      <c r="AI180" s="383"/>
      <c r="AM180" s="30">
        <f>REPORT!H197</f>
        <v>0</v>
      </c>
      <c r="AN180" s="30">
        <f t="shared" si="309"/>
        <v>0</v>
      </c>
      <c r="AQ180" s="771">
        <f t="shared" si="363"/>
        <v>0</v>
      </c>
      <c r="AR180" s="776">
        <f t="shared" si="364"/>
        <v>0</v>
      </c>
      <c r="AS180" s="776">
        <f t="shared" si="365"/>
        <v>0</v>
      </c>
      <c r="AT180" s="777">
        <f t="shared" si="366"/>
        <v>0</v>
      </c>
      <c r="AU180" s="778">
        <f t="shared" si="367"/>
        <v>0</v>
      </c>
      <c r="AV180" s="779">
        <f t="shared" si="368"/>
        <v>0</v>
      </c>
      <c r="AW180" s="43">
        <f t="shared" si="369"/>
        <v>0</v>
      </c>
      <c r="AX180" s="29">
        <f t="shared" si="370"/>
        <v>1</v>
      </c>
      <c r="AY180" s="30">
        <f t="shared" si="371"/>
        <v>0</v>
      </c>
      <c r="BA180" s="30">
        <f t="shared" si="376"/>
        <v>0</v>
      </c>
      <c r="BB180" s="41" t="str">
        <f t="shared" si="314"/>
        <v/>
      </c>
      <c r="BC180" s="392"/>
      <c r="BE180" s="30">
        <f t="shared" si="372"/>
        <v>0</v>
      </c>
      <c r="BF180" s="788" t="e">
        <f t="shared" si="310"/>
        <v>#DIV/0!</v>
      </c>
      <c r="BG180" s="383"/>
      <c r="BJ180" s="83" t="str">
        <f t="shared" si="373"/>
        <v/>
      </c>
      <c r="BK180" s="83" t="str">
        <f t="shared" si="373"/>
        <v/>
      </c>
      <c r="BL180" s="83" t="str">
        <f t="shared" si="373"/>
        <v/>
      </c>
      <c r="BM180" s="83" t="str">
        <f t="shared" si="373"/>
        <v/>
      </c>
      <c r="BN180" s="83" t="str">
        <f t="shared" si="373"/>
        <v/>
      </c>
      <c r="BO180" s="83" t="str">
        <f t="shared" si="373"/>
        <v/>
      </c>
      <c r="BP180" s="83" t="str">
        <f t="shared" si="373"/>
        <v/>
      </c>
      <c r="BQ180" s="83" t="str">
        <f t="shared" si="373"/>
        <v/>
      </c>
      <c r="BR180" s="83" t="str">
        <f t="shared" si="373"/>
        <v/>
      </c>
      <c r="BS180" s="83" t="str">
        <f t="shared" si="373"/>
        <v/>
      </c>
      <c r="BT180" s="342">
        <f t="shared" si="311"/>
        <v>0</v>
      </c>
    </row>
    <row r="181" spans="1:72" outlineLevel="2" x14ac:dyDescent="0.3">
      <c r="A181" s="385" t="str">
        <f t="shared" si="359"/>
        <v>C1-05-x</v>
      </c>
      <c r="B181" s="386">
        <f>IF(E181="","",SUBTOTAL(3,$E$177:E181))</f>
        <v>5</v>
      </c>
      <c r="C181" s="246" t="str">
        <f t="shared" si="360"/>
        <v>C1-05</v>
      </c>
      <c r="D181" s="88"/>
      <c r="E181" s="21" t="s">
        <v>60</v>
      </c>
      <c r="F181" s="749"/>
      <c r="G181" s="750"/>
      <c r="H181" s="773"/>
      <c r="I181" s="773"/>
      <c r="J181" s="763"/>
      <c r="K181" s="751"/>
      <c r="L181" s="30">
        <f t="shared" si="374"/>
        <v>0</v>
      </c>
      <c r="M181" s="752">
        <v>1</v>
      </c>
      <c r="N181" s="30">
        <f t="shared" si="375"/>
        <v>0</v>
      </c>
      <c r="O181" s="41" t="str">
        <f t="shared" si="353"/>
        <v/>
      </c>
      <c r="P181" s="392"/>
      <c r="Q181" s="369" t="str">
        <f t="shared" si="307"/>
        <v>C</v>
      </c>
      <c r="S181" s="191" t="str">
        <f t="shared" si="361"/>
        <v>C1-05|x</v>
      </c>
      <c r="T181" s="191"/>
      <c r="U181" s="393"/>
      <c r="W181" s="83" t="str">
        <f t="shared" si="362"/>
        <v/>
      </c>
      <c r="X181" s="83" t="str">
        <f t="shared" si="362"/>
        <v/>
      </c>
      <c r="Y181" s="83" t="str">
        <f t="shared" si="362"/>
        <v/>
      </c>
      <c r="Z181" s="83" t="str">
        <f t="shared" si="362"/>
        <v/>
      </c>
      <c r="AA181" s="83" t="str">
        <f t="shared" si="362"/>
        <v/>
      </c>
      <c r="AB181" s="83" t="str">
        <f t="shared" si="362"/>
        <v/>
      </c>
      <c r="AC181" s="83" t="str">
        <f t="shared" si="362"/>
        <v/>
      </c>
      <c r="AD181" s="83" t="str">
        <f t="shared" si="362"/>
        <v/>
      </c>
      <c r="AE181" s="83" t="str">
        <f t="shared" si="362"/>
        <v/>
      </c>
      <c r="AF181" s="83" t="str">
        <f t="shared" si="362"/>
        <v/>
      </c>
      <c r="AG181" s="342">
        <f t="shared" si="308"/>
        <v>0</v>
      </c>
      <c r="AI181" s="383"/>
      <c r="AM181" s="30">
        <f>REPORT!H198</f>
        <v>0</v>
      </c>
      <c r="AN181" s="30">
        <f t="shared" si="309"/>
        <v>0</v>
      </c>
      <c r="AQ181" s="771">
        <f t="shared" si="363"/>
        <v>0</v>
      </c>
      <c r="AR181" s="776">
        <f t="shared" si="364"/>
        <v>0</v>
      </c>
      <c r="AS181" s="776">
        <f t="shared" si="365"/>
        <v>0</v>
      </c>
      <c r="AT181" s="777">
        <f t="shared" si="366"/>
        <v>0</v>
      </c>
      <c r="AU181" s="778">
        <f t="shared" si="367"/>
        <v>0</v>
      </c>
      <c r="AV181" s="779">
        <f t="shared" si="368"/>
        <v>0</v>
      </c>
      <c r="AW181" s="43">
        <f t="shared" si="369"/>
        <v>0</v>
      </c>
      <c r="AX181" s="29">
        <f t="shared" si="370"/>
        <v>1</v>
      </c>
      <c r="AY181" s="30">
        <f t="shared" si="371"/>
        <v>0</v>
      </c>
      <c r="BA181" s="30">
        <f t="shared" si="376"/>
        <v>0</v>
      </c>
      <c r="BB181" s="41" t="str">
        <f t="shared" si="314"/>
        <v/>
      </c>
      <c r="BC181" s="392"/>
      <c r="BE181" s="30">
        <f t="shared" si="372"/>
        <v>0</v>
      </c>
      <c r="BF181" s="788" t="e">
        <f t="shared" si="310"/>
        <v>#DIV/0!</v>
      </c>
      <c r="BG181" s="383"/>
      <c r="BJ181" s="83" t="str">
        <f t="shared" si="373"/>
        <v/>
      </c>
      <c r="BK181" s="83" t="str">
        <f t="shared" si="373"/>
        <v/>
      </c>
      <c r="BL181" s="83" t="str">
        <f t="shared" si="373"/>
        <v/>
      </c>
      <c r="BM181" s="83" t="str">
        <f t="shared" si="373"/>
        <v/>
      </c>
      <c r="BN181" s="83" t="str">
        <f t="shared" si="373"/>
        <v/>
      </c>
      <c r="BO181" s="83" t="str">
        <f t="shared" si="373"/>
        <v/>
      </c>
      <c r="BP181" s="83" t="str">
        <f t="shared" si="373"/>
        <v/>
      </c>
      <c r="BQ181" s="83" t="str">
        <f t="shared" si="373"/>
        <v/>
      </c>
      <c r="BR181" s="83" t="str">
        <f t="shared" si="373"/>
        <v/>
      </c>
      <c r="BS181" s="83" t="str">
        <f t="shared" si="373"/>
        <v/>
      </c>
      <c r="BT181" s="342">
        <f t="shared" si="311"/>
        <v>0</v>
      </c>
    </row>
    <row r="182" spans="1:72" outlineLevel="2" x14ac:dyDescent="0.3">
      <c r="A182" s="385" t="str">
        <f t="shared" si="359"/>
        <v>C1-06-x</v>
      </c>
      <c r="B182" s="386">
        <f>IF(E182="","",SUBTOTAL(3,$E$177:E182))</f>
        <v>6</v>
      </c>
      <c r="C182" s="246" t="str">
        <f t="shared" si="360"/>
        <v>C1-06</v>
      </c>
      <c r="D182" s="88"/>
      <c r="E182" s="21" t="s">
        <v>60</v>
      </c>
      <c r="F182" s="749"/>
      <c r="G182" s="750"/>
      <c r="H182" s="773"/>
      <c r="I182" s="773"/>
      <c r="J182" s="763"/>
      <c r="K182" s="751"/>
      <c r="L182" s="30">
        <f t="shared" si="374"/>
        <v>0</v>
      </c>
      <c r="M182" s="752">
        <v>1</v>
      </c>
      <c r="N182" s="30">
        <f t="shared" si="375"/>
        <v>0</v>
      </c>
      <c r="O182" s="41" t="str">
        <f t="shared" si="353"/>
        <v/>
      </c>
      <c r="P182" s="392"/>
      <c r="Q182" s="369" t="str">
        <f t="shared" si="307"/>
        <v>C</v>
      </c>
      <c r="S182" s="191" t="str">
        <f t="shared" si="361"/>
        <v>C1-06|x</v>
      </c>
      <c r="T182" s="191"/>
      <c r="U182" s="393"/>
      <c r="W182" s="83" t="str">
        <f t="shared" si="362"/>
        <v/>
      </c>
      <c r="X182" s="83" t="str">
        <f t="shared" si="362"/>
        <v/>
      </c>
      <c r="Y182" s="83" t="str">
        <f t="shared" si="362"/>
        <v/>
      </c>
      <c r="Z182" s="83" t="str">
        <f t="shared" si="362"/>
        <v/>
      </c>
      <c r="AA182" s="83" t="str">
        <f t="shared" si="362"/>
        <v/>
      </c>
      <c r="AB182" s="83" t="str">
        <f t="shared" si="362"/>
        <v/>
      </c>
      <c r="AC182" s="83" t="str">
        <f t="shared" si="362"/>
        <v/>
      </c>
      <c r="AD182" s="83" t="str">
        <f t="shared" si="362"/>
        <v/>
      </c>
      <c r="AE182" s="83" t="str">
        <f t="shared" si="362"/>
        <v/>
      </c>
      <c r="AF182" s="83" t="str">
        <f t="shared" si="362"/>
        <v/>
      </c>
      <c r="AG182" s="342">
        <f t="shared" si="308"/>
        <v>0</v>
      </c>
      <c r="AI182" s="383"/>
      <c r="AM182" s="30">
        <f>REPORT!H199</f>
        <v>0</v>
      </c>
      <c r="AN182" s="30">
        <f t="shared" si="309"/>
        <v>0</v>
      </c>
      <c r="AQ182" s="771">
        <f t="shared" si="363"/>
        <v>0</v>
      </c>
      <c r="AR182" s="776">
        <f t="shared" si="364"/>
        <v>0</v>
      </c>
      <c r="AS182" s="776">
        <f t="shared" si="365"/>
        <v>0</v>
      </c>
      <c r="AT182" s="777">
        <f t="shared" si="366"/>
        <v>0</v>
      </c>
      <c r="AU182" s="778">
        <f t="shared" si="367"/>
        <v>0</v>
      </c>
      <c r="AV182" s="779">
        <f t="shared" si="368"/>
        <v>0</v>
      </c>
      <c r="AW182" s="43">
        <f t="shared" si="369"/>
        <v>0</v>
      </c>
      <c r="AX182" s="29">
        <f t="shared" si="370"/>
        <v>1</v>
      </c>
      <c r="AY182" s="30">
        <f t="shared" si="371"/>
        <v>0</v>
      </c>
      <c r="BA182" s="30">
        <f t="shared" si="376"/>
        <v>0</v>
      </c>
      <c r="BB182" s="41" t="str">
        <f t="shared" si="314"/>
        <v/>
      </c>
      <c r="BC182" s="392"/>
      <c r="BE182" s="30">
        <f t="shared" si="372"/>
        <v>0</v>
      </c>
      <c r="BF182" s="788" t="e">
        <f t="shared" si="310"/>
        <v>#DIV/0!</v>
      </c>
      <c r="BG182" s="383"/>
      <c r="BJ182" s="83" t="str">
        <f t="shared" si="373"/>
        <v/>
      </c>
      <c r="BK182" s="83" t="str">
        <f t="shared" si="373"/>
        <v/>
      </c>
      <c r="BL182" s="83" t="str">
        <f t="shared" si="373"/>
        <v/>
      </c>
      <c r="BM182" s="83" t="str">
        <f t="shared" si="373"/>
        <v/>
      </c>
      <c r="BN182" s="83" t="str">
        <f t="shared" si="373"/>
        <v/>
      </c>
      <c r="BO182" s="83" t="str">
        <f t="shared" si="373"/>
        <v/>
      </c>
      <c r="BP182" s="83" t="str">
        <f t="shared" si="373"/>
        <v/>
      </c>
      <c r="BQ182" s="83" t="str">
        <f t="shared" si="373"/>
        <v/>
      </c>
      <c r="BR182" s="83" t="str">
        <f t="shared" si="373"/>
        <v/>
      </c>
      <c r="BS182" s="83" t="str">
        <f t="shared" si="373"/>
        <v/>
      </c>
      <c r="BT182" s="342">
        <f t="shared" si="311"/>
        <v>0</v>
      </c>
    </row>
    <row r="183" spans="1:72" outlineLevel="2" x14ac:dyDescent="0.3">
      <c r="A183" s="385" t="str">
        <f t="shared" si="359"/>
        <v>C1-07-x</v>
      </c>
      <c r="B183" s="386">
        <f>IF(E183="","",SUBTOTAL(3,$E$177:E183))</f>
        <v>7</v>
      </c>
      <c r="C183" s="246" t="str">
        <f t="shared" si="360"/>
        <v>C1-07</v>
      </c>
      <c r="D183" s="88"/>
      <c r="E183" s="21" t="s">
        <v>60</v>
      </c>
      <c r="F183" s="749"/>
      <c r="G183" s="750"/>
      <c r="H183" s="773"/>
      <c r="I183" s="773"/>
      <c r="J183" s="763"/>
      <c r="K183" s="751"/>
      <c r="L183" s="30">
        <f t="shared" si="374"/>
        <v>0</v>
      </c>
      <c r="M183" s="752">
        <v>1</v>
      </c>
      <c r="N183" s="30">
        <f t="shared" si="375"/>
        <v>0</v>
      </c>
      <c r="O183" s="41" t="str">
        <f t="shared" si="353"/>
        <v/>
      </c>
      <c r="P183" s="392"/>
      <c r="Q183" s="369" t="str">
        <f t="shared" si="307"/>
        <v>C</v>
      </c>
      <c r="S183" s="191" t="str">
        <f t="shared" si="361"/>
        <v>C1-07|x</v>
      </c>
      <c r="T183" s="191"/>
      <c r="U183" s="393"/>
      <c r="W183" s="83" t="str">
        <f t="shared" si="362"/>
        <v/>
      </c>
      <c r="X183" s="83" t="str">
        <f t="shared" si="362"/>
        <v/>
      </c>
      <c r="Y183" s="83" t="str">
        <f t="shared" si="362"/>
        <v/>
      </c>
      <c r="Z183" s="83" t="str">
        <f t="shared" si="362"/>
        <v/>
      </c>
      <c r="AA183" s="83" t="str">
        <f t="shared" si="362"/>
        <v/>
      </c>
      <c r="AB183" s="83" t="str">
        <f t="shared" si="362"/>
        <v/>
      </c>
      <c r="AC183" s="83" t="str">
        <f t="shared" si="362"/>
        <v/>
      </c>
      <c r="AD183" s="83" t="str">
        <f t="shared" si="362"/>
        <v/>
      </c>
      <c r="AE183" s="83" t="str">
        <f t="shared" si="362"/>
        <v/>
      </c>
      <c r="AF183" s="83" t="str">
        <f t="shared" si="362"/>
        <v/>
      </c>
      <c r="AG183" s="342">
        <f t="shared" si="308"/>
        <v>0</v>
      </c>
      <c r="AI183" s="383"/>
      <c r="AM183" s="30">
        <f>REPORT!H200</f>
        <v>0</v>
      </c>
      <c r="AN183" s="30">
        <f t="shared" si="309"/>
        <v>0</v>
      </c>
      <c r="AQ183" s="771">
        <f t="shared" si="363"/>
        <v>0</v>
      </c>
      <c r="AR183" s="776">
        <f t="shared" si="364"/>
        <v>0</v>
      </c>
      <c r="AS183" s="776">
        <f t="shared" si="365"/>
        <v>0</v>
      </c>
      <c r="AT183" s="777">
        <f t="shared" si="366"/>
        <v>0</v>
      </c>
      <c r="AU183" s="778">
        <f t="shared" si="367"/>
        <v>0</v>
      </c>
      <c r="AV183" s="779">
        <f t="shared" si="368"/>
        <v>0</v>
      </c>
      <c r="AW183" s="43">
        <f t="shared" si="369"/>
        <v>0</v>
      </c>
      <c r="AX183" s="29">
        <f t="shared" si="370"/>
        <v>1</v>
      </c>
      <c r="AY183" s="30">
        <f t="shared" si="371"/>
        <v>0</v>
      </c>
      <c r="BA183" s="30">
        <f t="shared" si="376"/>
        <v>0</v>
      </c>
      <c r="BB183" s="41" t="str">
        <f t="shared" si="314"/>
        <v/>
      </c>
      <c r="BC183" s="392"/>
      <c r="BE183" s="30">
        <f t="shared" si="372"/>
        <v>0</v>
      </c>
      <c r="BF183" s="788" t="e">
        <f t="shared" si="310"/>
        <v>#DIV/0!</v>
      </c>
      <c r="BG183" s="383"/>
      <c r="BJ183" s="83" t="str">
        <f t="shared" si="373"/>
        <v/>
      </c>
      <c r="BK183" s="83" t="str">
        <f t="shared" si="373"/>
        <v/>
      </c>
      <c r="BL183" s="83" t="str">
        <f t="shared" si="373"/>
        <v/>
      </c>
      <c r="BM183" s="83" t="str">
        <f t="shared" si="373"/>
        <v/>
      </c>
      <c r="BN183" s="83" t="str">
        <f t="shared" si="373"/>
        <v/>
      </c>
      <c r="BO183" s="83" t="str">
        <f t="shared" si="373"/>
        <v/>
      </c>
      <c r="BP183" s="83" t="str">
        <f t="shared" si="373"/>
        <v/>
      </c>
      <c r="BQ183" s="83" t="str">
        <f t="shared" si="373"/>
        <v/>
      </c>
      <c r="BR183" s="83" t="str">
        <f t="shared" si="373"/>
        <v/>
      </c>
      <c r="BS183" s="83" t="str">
        <f t="shared" si="373"/>
        <v/>
      </c>
      <c r="BT183" s="342">
        <f t="shared" si="311"/>
        <v>0</v>
      </c>
    </row>
    <row r="184" spans="1:72" outlineLevel="2" x14ac:dyDescent="0.3">
      <c r="A184" s="385" t="str">
        <f t="shared" si="359"/>
        <v>C1-08-x</v>
      </c>
      <c r="B184" s="386">
        <f>IF(E184="","",SUBTOTAL(3,$E$177:E184))</f>
        <v>8</v>
      </c>
      <c r="C184" s="246" t="str">
        <f t="shared" si="360"/>
        <v>C1-08</v>
      </c>
      <c r="D184" s="88"/>
      <c r="E184" s="21" t="s">
        <v>60</v>
      </c>
      <c r="F184" s="749"/>
      <c r="G184" s="750"/>
      <c r="H184" s="773"/>
      <c r="I184" s="773"/>
      <c r="J184" s="763"/>
      <c r="K184" s="751"/>
      <c r="L184" s="30">
        <f t="shared" si="374"/>
        <v>0</v>
      </c>
      <c r="M184" s="752">
        <v>1</v>
      </c>
      <c r="N184" s="30">
        <f t="shared" si="375"/>
        <v>0</v>
      </c>
      <c r="O184" s="41" t="str">
        <f t="shared" si="353"/>
        <v/>
      </c>
      <c r="P184" s="392"/>
      <c r="Q184" s="369" t="str">
        <f t="shared" si="307"/>
        <v>C</v>
      </c>
      <c r="S184" s="191" t="str">
        <f t="shared" si="361"/>
        <v>C1-08|x</v>
      </c>
      <c r="T184" s="191"/>
      <c r="U184" s="393"/>
      <c r="W184" s="83" t="str">
        <f t="shared" si="362"/>
        <v/>
      </c>
      <c r="X184" s="83" t="str">
        <f t="shared" si="362"/>
        <v/>
      </c>
      <c r="Y184" s="83" t="str">
        <f t="shared" si="362"/>
        <v/>
      </c>
      <c r="Z184" s="83" t="str">
        <f t="shared" si="362"/>
        <v/>
      </c>
      <c r="AA184" s="83" t="str">
        <f t="shared" si="362"/>
        <v/>
      </c>
      <c r="AB184" s="83" t="str">
        <f t="shared" si="362"/>
        <v/>
      </c>
      <c r="AC184" s="83" t="str">
        <f t="shared" si="362"/>
        <v/>
      </c>
      <c r="AD184" s="83" t="str">
        <f t="shared" si="362"/>
        <v/>
      </c>
      <c r="AE184" s="83" t="str">
        <f t="shared" si="362"/>
        <v/>
      </c>
      <c r="AF184" s="83" t="str">
        <f t="shared" si="362"/>
        <v/>
      </c>
      <c r="AG184" s="342">
        <f t="shared" si="308"/>
        <v>0</v>
      </c>
      <c r="AI184" s="383"/>
      <c r="AM184" s="30">
        <f>REPORT!H201</f>
        <v>0</v>
      </c>
      <c r="AN184" s="30">
        <f t="shared" si="309"/>
        <v>0</v>
      </c>
      <c r="AQ184" s="771">
        <f t="shared" si="363"/>
        <v>0</v>
      </c>
      <c r="AR184" s="776">
        <f t="shared" si="364"/>
        <v>0</v>
      </c>
      <c r="AS184" s="776">
        <f t="shared" si="365"/>
        <v>0</v>
      </c>
      <c r="AT184" s="777">
        <f t="shared" si="366"/>
        <v>0</v>
      </c>
      <c r="AU184" s="778">
        <f t="shared" si="367"/>
        <v>0</v>
      </c>
      <c r="AV184" s="779">
        <f t="shared" si="368"/>
        <v>0</v>
      </c>
      <c r="AW184" s="43">
        <f t="shared" si="369"/>
        <v>0</v>
      </c>
      <c r="AX184" s="29">
        <f t="shared" si="370"/>
        <v>1</v>
      </c>
      <c r="AY184" s="30">
        <f t="shared" si="371"/>
        <v>0</v>
      </c>
      <c r="BA184" s="30">
        <f t="shared" si="376"/>
        <v>0</v>
      </c>
      <c r="BB184" s="41" t="str">
        <f t="shared" si="314"/>
        <v/>
      </c>
      <c r="BC184" s="392"/>
      <c r="BE184" s="30">
        <f t="shared" si="372"/>
        <v>0</v>
      </c>
      <c r="BF184" s="788" t="e">
        <f t="shared" si="310"/>
        <v>#DIV/0!</v>
      </c>
      <c r="BG184" s="383"/>
      <c r="BJ184" s="83" t="str">
        <f t="shared" si="373"/>
        <v/>
      </c>
      <c r="BK184" s="83" t="str">
        <f t="shared" si="373"/>
        <v/>
      </c>
      <c r="BL184" s="83" t="str">
        <f t="shared" si="373"/>
        <v/>
      </c>
      <c r="BM184" s="83" t="str">
        <f t="shared" si="373"/>
        <v/>
      </c>
      <c r="BN184" s="83" t="str">
        <f t="shared" si="373"/>
        <v/>
      </c>
      <c r="BO184" s="83" t="str">
        <f t="shared" si="373"/>
        <v/>
      </c>
      <c r="BP184" s="83" t="str">
        <f t="shared" si="373"/>
        <v/>
      </c>
      <c r="BQ184" s="83" t="str">
        <f t="shared" si="373"/>
        <v/>
      </c>
      <c r="BR184" s="83" t="str">
        <f t="shared" si="373"/>
        <v/>
      </c>
      <c r="BS184" s="83" t="str">
        <f t="shared" si="373"/>
        <v/>
      </c>
      <c r="BT184" s="342">
        <f t="shared" si="311"/>
        <v>0</v>
      </c>
    </row>
    <row r="185" spans="1:72" outlineLevel="2" x14ac:dyDescent="0.3">
      <c r="A185" s="385" t="str">
        <f t="shared" si="359"/>
        <v>C1-09-x</v>
      </c>
      <c r="B185" s="386">
        <f>IF(E185="","",SUBTOTAL(3,$E$177:E185))</f>
        <v>9</v>
      </c>
      <c r="C185" s="246" t="str">
        <f t="shared" si="360"/>
        <v>C1-09</v>
      </c>
      <c r="D185" s="88"/>
      <c r="E185" s="21" t="s">
        <v>60</v>
      </c>
      <c r="F185" s="749"/>
      <c r="G185" s="750"/>
      <c r="H185" s="773"/>
      <c r="I185" s="773"/>
      <c r="J185" s="763"/>
      <c r="K185" s="751"/>
      <c r="L185" s="30">
        <f t="shared" si="374"/>
        <v>0</v>
      </c>
      <c r="M185" s="752">
        <v>1</v>
      </c>
      <c r="N185" s="30">
        <f t="shared" si="375"/>
        <v>0</v>
      </c>
      <c r="O185" s="41" t="str">
        <f t="shared" si="353"/>
        <v/>
      </c>
      <c r="P185" s="392"/>
      <c r="Q185" s="369" t="str">
        <f t="shared" si="307"/>
        <v>C</v>
      </c>
      <c r="S185" s="191" t="str">
        <f t="shared" si="361"/>
        <v>C1-09|x</v>
      </c>
      <c r="T185" s="191"/>
      <c r="U185" s="393"/>
      <c r="W185" s="83" t="str">
        <f t="shared" si="362"/>
        <v/>
      </c>
      <c r="X185" s="83" t="str">
        <f t="shared" si="362"/>
        <v/>
      </c>
      <c r="Y185" s="83" t="str">
        <f t="shared" si="362"/>
        <v/>
      </c>
      <c r="Z185" s="83" t="str">
        <f t="shared" si="362"/>
        <v/>
      </c>
      <c r="AA185" s="83" t="str">
        <f t="shared" si="362"/>
        <v/>
      </c>
      <c r="AB185" s="83" t="str">
        <f t="shared" si="362"/>
        <v/>
      </c>
      <c r="AC185" s="83" t="str">
        <f t="shared" si="362"/>
        <v/>
      </c>
      <c r="AD185" s="83" t="str">
        <f t="shared" si="362"/>
        <v/>
      </c>
      <c r="AE185" s="83" t="str">
        <f t="shared" si="362"/>
        <v/>
      </c>
      <c r="AF185" s="83" t="str">
        <f t="shared" si="362"/>
        <v/>
      </c>
      <c r="AG185" s="342">
        <f t="shared" si="308"/>
        <v>0</v>
      </c>
      <c r="AI185" s="383"/>
      <c r="AM185" s="30">
        <f>REPORT!H202</f>
        <v>0</v>
      </c>
      <c r="AN185" s="30">
        <f t="shared" si="309"/>
        <v>0</v>
      </c>
      <c r="AQ185" s="771">
        <f t="shared" si="363"/>
        <v>0</v>
      </c>
      <c r="AR185" s="776">
        <f t="shared" si="364"/>
        <v>0</v>
      </c>
      <c r="AS185" s="776">
        <f t="shared" si="365"/>
        <v>0</v>
      </c>
      <c r="AT185" s="777">
        <f t="shared" si="366"/>
        <v>0</v>
      </c>
      <c r="AU185" s="778">
        <f t="shared" si="367"/>
        <v>0</v>
      </c>
      <c r="AV185" s="779">
        <f t="shared" si="368"/>
        <v>0</v>
      </c>
      <c r="AW185" s="43">
        <f t="shared" si="369"/>
        <v>0</v>
      </c>
      <c r="AX185" s="29">
        <f t="shared" si="370"/>
        <v>1</v>
      </c>
      <c r="AY185" s="30">
        <f t="shared" si="371"/>
        <v>0</v>
      </c>
      <c r="BA185" s="30">
        <f t="shared" si="376"/>
        <v>0</v>
      </c>
      <c r="BB185" s="41" t="str">
        <f t="shared" si="314"/>
        <v/>
      </c>
      <c r="BC185" s="392"/>
      <c r="BE185" s="30">
        <f t="shared" si="372"/>
        <v>0</v>
      </c>
      <c r="BF185" s="788" t="e">
        <f t="shared" si="310"/>
        <v>#DIV/0!</v>
      </c>
      <c r="BG185" s="383"/>
      <c r="BJ185" s="83" t="str">
        <f t="shared" si="373"/>
        <v/>
      </c>
      <c r="BK185" s="83" t="str">
        <f t="shared" si="373"/>
        <v/>
      </c>
      <c r="BL185" s="83" t="str">
        <f t="shared" si="373"/>
        <v/>
      </c>
      <c r="BM185" s="83" t="str">
        <f t="shared" si="373"/>
        <v/>
      </c>
      <c r="BN185" s="83" t="str">
        <f t="shared" si="373"/>
        <v/>
      </c>
      <c r="BO185" s="83" t="str">
        <f t="shared" si="373"/>
        <v/>
      </c>
      <c r="BP185" s="83" t="str">
        <f t="shared" si="373"/>
        <v/>
      </c>
      <c r="BQ185" s="83" t="str">
        <f t="shared" si="373"/>
        <v/>
      </c>
      <c r="BR185" s="83" t="str">
        <f t="shared" si="373"/>
        <v/>
      </c>
      <c r="BS185" s="83" t="str">
        <f t="shared" si="373"/>
        <v/>
      </c>
      <c r="BT185" s="342">
        <f t="shared" si="311"/>
        <v>0</v>
      </c>
    </row>
    <row r="186" spans="1:72" outlineLevel="2" x14ac:dyDescent="0.3">
      <c r="A186" s="385" t="str">
        <f t="shared" si="359"/>
        <v>C1-10-x</v>
      </c>
      <c r="B186" s="386">
        <f>IF(E186="","",SUBTOTAL(3,$E$177:E186))</f>
        <v>10</v>
      </c>
      <c r="C186" s="246" t="str">
        <f t="shared" si="360"/>
        <v>C1-10</v>
      </c>
      <c r="D186" s="88"/>
      <c r="E186" s="21" t="s">
        <v>60</v>
      </c>
      <c r="F186" s="749"/>
      <c r="G186" s="750"/>
      <c r="H186" s="773"/>
      <c r="I186" s="773"/>
      <c r="J186" s="763"/>
      <c r="K186" s="751"/>
      <c r="L186" s="30">
        <f t="shared" si="374"/>
        <v>0</v>
      </c>
      <c r="M186" s="752">
        <v>1</v>
      </c>
      <c r="N186" s="30">
        <f t="shared" si="375"/>
        <v>0</v>
      </c>
      <c r="O186" s="41" t="str">
        <f t="shared" si="353"/>
        <v/>
      </c>
      <c r="P186" s="392"/>
      <c r="Q186" s="369" t="str">
        <f t="shared" si="307"/>
        <v>C</v>
      </c>
      <c r="S186" s="191" t="str">
        <f t="shared" si="361"/>
        <v>C1-10|x</v>
      </c>
      <c r="T186" s="191"/>
      <c r="U186" s="395"/>
      <c r="W186" s="83" t="str">
        <f t="shared" si="362"/>
        <v/>
      </c>
      <c r="X186" s="83" t="str">
        <f t="shared" si="362"/>
        <v/>
      </c>
      <c r="Y186" s="83" t="str">
        <f t="shared" si="362"/>
        <v/>
      </c>
      <c r="Z186" s="83" t="str">
        <f t="shared" si="362"/>
        <v/>
      </c>
      <c r="AA186" s="83" t="str">
        <f t="shared" si="362"/>
        <v/>
      </c>
      <c r="AB186" s="83" t="str">
        <f t="shared" si="362"/>
        <v/>
      </c>
      <c r="AC186" s="83" t="str">
        <f t="shared" si="362"/>
        <v/>
      </c>
      <c r="AD186" s="83" t="str">
        <f t="shared" si="362"/>
        <v/>
      </c>
      <c r="AE186" s="83" t="str">
        <f t="shared" si="362"/>
        <v/>
      </c>
      <c r="AF186" s="83" t="str">
        <f t="shared" si="362"/>
        <v/>
      </c>
      <c r="AG186" s="342">
        <f t="shared" si="308"/>
        <v>0</v>
      </c>
      <c r="AI186" s="383"/>
      <c r="AM186" s="30">
        <f>REPORT!H203</f>
        <v>0</v>
      </c>
      <c r="AN186" s="30">
        <f t="shared" si="309"/>
        <v>0</v>
      </c>
      <c r="AQ186" s="771">
        <f t="shared" si="363"/>
        <v>0</v>
      </c>
      <c r="AR186" s="776">
        <f t="shared" si="364"/>
        <v>0</v>
      </c>
      <c r="AS186" s="776">
        <f t="shared" si="365"/>
        <v>0</v>
      </c>
      <c r="AT186" s="777">
        <f t="shared" si="366"/>
        <v>0</v>
      </c>
      <c r="AU186" s="778">
        <f t="shared" si="367"/>
        <v>0</v>
      </c>
      <c r="AV186" s="779">
        <f t="shared" si="368"/>
        <v>0</v>
      </c>
      <c r="AW186" s="43">
        <f t="shared" si="369"/>
        <v>0</v>
      </c>
      <c r="AX186" s="29">
        <f t="shared" si="370"/>
        <v>1</v>
      </c>
      <c r="AY186" s="30">
        <f t="shared" si="371"/>
        <v>0</v>
      </c>
      <c r="BA186" s="30">
        <f t="shared" si="376"/>
        <v>0</v>
      </c>
      <c r="BB186" s="41" t="str">
        <f t="shared" si="314"/>
        <v/>
      </c>
      <c r="BC186" s="392"/>
      <c r="BE186" s="30">
        <f t="shared" si="372"/>
        <v>0</v>
      </c>
      <c r="BF186" s="788" t="e">
        <f t="shared" si="310"/>
        <v>#DIV/0!</v>
      </c>
      <c r="BG186" s="383"/>
      <c r="BJ186" s="83" t="str">
        <f t="shared" si="373"/>
        <v/>
      </c>
      <c r="BK186" s="83" t="str">
        <f t="shared" si="373"/>
        <v/>
      </c>
      <c r="BL186" s="83" t="str">
        <f t="shared" si="373"/>
        <v/>
      </c>
      <c r="BM186" s="83" t="str">
        <f t="shared" si="373"/>
        <v/>
      </c>
      <c r="BN186" s="83" t="str">
        <f t="shared" si="373"/>
        <v/>
      </c>
      <c r="BO186" s="83" t="str">
        <f t="shared" si="373"/>
        <v/>
      </c>
      <c r="BP186" s="83" t="str">
        <f t="shared" si="373"/>
        <v/>
      </c>
      <c r="BQ186" s="83" t="str">
        <f t="shared" si="373"/>
        <v/>
      </c>
      <c r="BR186" s="83" t="str">
        <f t="shared" si="373"/>
        <v/>
      </c>
      <c r="BS186" s="83" t="str">
        <f t="shared" si="373"/>
        <v/>
      </c>
      <c r="BT186" s="342">
        <f t="shared" si="311"/>
        <v>0</v>
      </c>
    </row>
    <row r="187" spans="1:72" ht="30.75" customHeight="1" outlineLevel="1" x14ac:dyDescent="0.3">
      <c r="A187" s="385"/>
      <c r="B187" s="374"/>
      <c r="C187" s="375" t="s">
        <v>83</v>
      </c>
      <c r="D187" s="376"/>
      <c r="E187" s="759"/>
      <c r="F187" s="753"/>
      <c r="G187" s="753"/>
      <c r="H187" s="753"/>
      <c r="I187" s="753"/>
      <c r="J187" s="753"/>
      <c r="K187" s="753"/>
      <c r="L187" s="753"/>
      <c r="M187" s="753"/>
      <c r="N187" s="25">
        <f>SUM(N188:N197)</f>
        <v>0</v>
      </c>
      <c r="O187" s="380" t="str">
        <f t="shared" si="353"/>
        <v/>
      </c>
      <c r="P187" s="96" t="str">
        <f>IF(OR(N187="",N187=0),"",N187/$N$221)</f>
        <v/>
      </c>
      <c r="Q187" s="369" t="str">
        <f t="shared" si="307"/>
        <v>C</v>
      </c>
      <c r="U187" s="405"/>
      <c r="W187" s="382">
        <f t="shared" ref="W187:X187" si="377">SUM(W188:W197)</f>
        <v>0</v>
      </c>
      <c r="X187" s="382">
        <f t="shared" si="377"/>
        <v>0</v>
      </c>
      <c r="Y187" s="382">
        <f t="shared" ref="Y187:AF187" si="378">SUM(Y188:Y197)</f>
        <v>0</v>
      </c>
      <c r="Z187" s="382">
        <f t="shared" si="378"/>
        <v>0</v>
      </c>
      <c r="AA187" s="382">
        <f t="shared" si="378"/>
        <v>0</v>
      </c>
      <c r="AB187" s="382">
        <f t="shared" si="378"/>
        <v>0</v>
      </c>
      <c r="AC187" s="382">
        <f t="shared" si="378"/>
        <v>0</v>
      </c>
      <c r="AD187" s="382">
        <f t="shared" si="378"/>
        <v>0</v>
      </c>
      <c r="AE187" s="382">
        <f t="shared" si="378"/>
        <v>0</v>
      </c>
      <c r="AF187" s="382">
        <f t="shared" si="378"/>
        <v>0</v>
      </c>
      <c r="AG187" s="342">
        <f t="shared" si="308"/>
        <v>0</v>
      </c>
      <c r="AI187" s="383"/>
      <c r="AM187" s="25">
        <f>SUM(AM188:AM197)</f>
        <v>0</v>
      </c>
      <c r="AN187" s="25">
        <f t="shared" si="309"/>
        <v>0</v>
      </c>
      <c r="AQ187" s="734"/>
      <c r="AR187" s="378"/>
      <c r="AS187" s="378"/>
      <c r="AT187" s="378"/>
      <c r="AU187" s="378"/>
      <c r="AV187" s="378"/>
      <c r="AW187" s="378"/>
      <c r="AX187" s="379"/>
      <c r="AY187" s="25">
        <f>SUM(AY188:AY197)</f>
        <v>0</v>
      </c>
      <c r="BA187" s="25">
        <f>SUM(BA188:BA197)</f>
        <v>0</v>
      </c>
      <c r="BB187" s="380" t="str">
        <f t="shared" si="314"/>
        <v/>
      </c>
      <c r="BC187" s="96" t="str">
        <f>IF(OR(BA187="",BA187=0),"",BA187/$BA$221)</f>
        <v/>
      </c>
      <c r="BE187" s="25">
        <f>SUM(BE188:BE197)</f>
        <v>0</v>
      </c>
      <c r="BF187" s="787" t="e">
        <f t="shared" si="310"/>
        <v>#DIV/0!</v>
      </c>
      <c r="BG187" s="383"/>
      <c r="BJ187" s="382">
        <f t="shared" ref="BJ187:BS187" si="379">SUM(BJ188:BJ197)</f>
        <v>0</v>
      </c>
      <c r="BK187" s="382">
        <f t="shared" si="379"/>
        <v>0</v>
      </c>
      <c r="BL187" s="382">
        <f t="shared" si="379"/>
        <v>0</v>
      </c>
      <c r="BM187" s="382">
        <f t="shared" si="379"/>
        <v>0</v>
      </c>
      <c r="BN187" s="382">
        <f t="shared" si="379"/>
        <v>0</v>
      </c>
      <c r="BO187" s="382">
        <f t="shared" si="379"/>
        <v>0</v>
      </c>
      <c r="BP187" s="382">
        <f t="shared" si="379"/>
        <v>0</v>
      </c>
      <c r="BQ187" s="382">
        <f t="shared" si="379"/>
        <v>0</v>
      </c>
      <c r="BR187" s="382">
        <f t="shared" si="379"/>
        <v>0</v>
      </c>
      <c r="BS187" s="382">
        <f t="shared" si="379"/>
        <v>0</v>
      </c>
      <c r="BT187" s="342">
        <f t="shared" si="311"/>
        <v>0</v>
      </c>
    </row>
    <row r="188" spans="1:72" outlineLevel="2" x14ac:dyDescent="0.3">
      <c r="A188" s="385" t="str">
        <f t="shared" si="359"/>
        <v>C2-01-x</v>
      </c>
      <c r="B188" s="386">
        <f>IF(E188="","",SUBTOTAL(3,$E$188:E188))</f>
        <v>1</v>
      </c>
      <c r="C188" s="246" t="str">
        <f>IF(E188="","",IF(B188&lt;10,CONCATENATE($C$187,"-0",B188),CONCATENATE($C$187,"-",B188)))</f>
        <v>C2-01</v>
      </c>
      <c r="D188" s="88"/>
      <c r="E188" s="21" t="s">
        <v>60</v>
      </c>
      <c r="F188" s="749"/>
      <c r="G188" s="773"/>
      <c r="H188" s="773"/>
      <c r="I188" s="773"/>
      <c r="J188" s="773"/>
      <c r="K188" s="751"/>
      <c r="L188" s="747">
        <f>IF(E188="","",(G188*I188*J188))</f>
        <v>0</v>
      </c>
      <c r="M188" s="748">
        <v>1</v>
      </c>
      <c r="N188" s="30">
        <f>IF(L188="","",IF(L188=0,0,(L188/M188)))</f>
        <v>0</v>
      </c>
      <c r="O188" s="41" t="str">
        <f t="shared" si="353"/>
        <v/>
      </c>
      <c r="P188" s="392"/>
      <c r="Q188" s="369" t="str">
        <f t="shared" si="307"/>
        <v>C</v>
      </c>
      <c r="S188" s="191" t="str">
        <f t="shared" ref="S188:S197" si="380">IF(C188="","",CONCATENATE(C188,"|",E188))</f>
        <v>C2-01|x</v>
      </c>
      <c r="T188" s="191"/>
      <c r="U188" s="389"/>
      <c r="W188" s="83" t="str">
        <f t="shared" ref="W188:AF197" si="381">IF($D188="","",IF($D188=W$16,$N188,""))</f>
        <v/>
      </c>
      <c r="X188" s="83" t="str">
        <f t="shared" si="381"/>
        <v/>
      </c>
      <c r="Y188" s="83" t="str">
        <f t="shared" si="381"/>
        <v/>
      </c>
      <c r="Z188" s="83" t="str">
        <f t="shared" si="381"/>
        <v/>
      </c>
      <c r="AA188" s="83" t="str">
        <f t="shared" si="381"/>
        <v/>
      </c>
      <c r="AB188" s="83" t="str">
        <f t="shared" si="381"/>
        <v/>
      </c>
      <c r="AC188" s="83" t="str">
        <f t="shared" si="381"/>
        <v/>
      </c>
      <c r="AD188" s="83" t="str">
        <f t="shared" si="381"/>
        <v/>
      </c>
      <c r="AE188" s="83" t="str">
        <f t="shared" si="381"/>
        <v/>
      </c>
      <c r="AF188" s="83" t="str">
        <f t="shared" si="381"/>
        <v/>
      </c>
      <c r="AG188" s="342">
        <f t="shared" si="308"/>
        <v>0</v>
      </c>
      <c r="AI188" s="383"/>
      <c r="AM188" s="30">
        <f>REPORT!H205</f>
        <v>0</v>
      </c>
      <c r="AN188" s="30">
        <f t="shared" si="309"/>
        <v>0</v>
      </c>
      <c r="AQ188" s="771">
        <f t="shared" ref="AQ188:AQ197" si="382">F188</f>
        <v>0</v>
      </c>
      <c r="AR188" s="776">
        <f t="shared" ref="AR188:AR197" si="383">G188</f>
        <v>0</v>
      </c>
      <c r="AS188" s="776">
        <f t="shared" ref="AS188:AS197" si="384">H188</f>
        <v>0</v>
      </c>
      <c r="AT188" s="777">
        <f t="shared" ref="AT188:AT197" si="385">I188</f>
        <v>0</v>
      </c>
      <c r="AU188" s="778">
        <f t="shared" ref="AU188:AU197" si="386">J188</f>
        <v>0</v>
      </c>
      <c r="AV188" s="779">
        <f t="shared" ref="AV188:AV197" si="387">K188</f>
        <v>0</v>
      </c>
      <c r="AW188" s="43">
        <f t="shared" ref="AW188:AW197" si="388">IF(E188="","",ROUND(AR188*AT188*AU188,2))</f>
        <v>0</v>
      </c>
      <c r="AX188" s="29">
        <f t="shared" ref="AX188:AX197" si="389">M188</f>
        <v>1</v>
      </c>
      <c r="AY188" s="30">
        <f t="shared" ref="AY188:AY197" si="390">IF(AW188="","",IF(AW188=0,0,ROUND(AW188/AX188,0)))</f>
        <v>0</v>
      </c>
      <c r="BA188" s="30">
        <f>AM188+AY188</f>
        <v>0</v>
      </c>
      <c r="BB188" s="41" t="str">
        <f t="shared" si="314"/>
        <v/>
      </c>
      <c r="BC188" s="392"/>
      <c r="BE188" s="30">
        <f t="shared" ref="BE188:BE197" si="391">BA188-N188</f>
        <v>0</v>
      </c>
      <c r="BF188" s="788" t="e">
        <f t="shared" si="310"/>
        <v>#DIV/0!</v>
      </c>
      <c r="BG188" s="383"/>
      <c r="BJ188" s="83" t="str">
        <f t="shared" ref="BJ188:BS197" si="392">IF($D188="","",IF($D188=BJ$16,$BA188,""))</f>
        <v/>
      </c>
      <c r="BK188" s="83" t="str">
        <f t="shared" si="392"/>
        <v/>
      </c>
      <c r="BL188" s="83" t="str">
        <f t="shared" si="392"/>
        <v/>
      </c>
      <c r="BM188" s="83" t="str">
        <f t="shared" si="392"/>
        <v/>
      </c>
      <c r="BN188" s="83" t="str">
        <f t="shared" si="392"/>
        <v/>
      </c>
      <c r="BO188" s="83" t="str">
        <f t="shared" si="392"/>
        <v/>
      </c>
      <c r="BP188" s="83" t="str">
        <f t="shared" si="392"/>
        <v/>
      </c>
      <c r="BQ188" s="83" t="str">
        <f t="shared" si="392"/>
        <v/>
      </c>
      <c r="BR188" s="83" t="str">
        <f t="shared" si="392"/>
        <v/>
      </c>
      <c r="BS188" s="83" t="str">
        <f t="shared" si="392"/>
        <v/>
      </c>
      <c r="BT188" s="342">
        <f t="shared" si="311"/>
        <v>0</v>
      </c>
    </row>
    <row r="189" spans="1:72" outlineLevel="2" x14ac:dyDescent="0.3">
      <c r="A189" s="385" t="str">
        <f t="shared" si="359"/>
        <v>C2-02-x</v>
      </c>
      <c r="B189" s="386">
        <f>IF(E189="","",SUBTOTAL(3,$E$188:E189))</f>
        <v>2</v>
      </c>
      <c r="C189" s="246" t="str">
        <f>IF(E189="","",IF(B189&lt;10,CONCATENATE($C$187,"-0",B189),CONCATENATE($C$187,"-",B189)))</f>
        <v>C2-02</v>
      </c>
      <c r="D189" s="88"/>
      <c r="E189" s="21" t="s">
        <v>60</v>
      </c>
      <c r="F189" s="749"/>
      <c r="G189" s="773"/>
      <c r="H189" s="773"/>
      <c r="I189" s="773"/>
      <c r="J189" s="773"/>
      <c r="K189" s="751"/>
      <c r="L189" s="30">
        <f t="shared" ref="L189:L197" si="393">IF(E189="","",(G189*I189*J189))</f>
        <v>0</v>
      </c>
      <c r="M189" s="752">
        <v>1</v>
      </c>
      <c r="N189" s="30">
        <f t="shared" ref="N189:N197" si="394">IF(L189="","",IF(L189=0,0,(L189/M189)))</f>
        <v>0</v>
      </c>
      <c r="O189" s="41" t="str">
        <f t="shared" si="353"/>
        <v/>
      </c>
      <c r="P189" s="392"/>
      <c r="Q189" s="369" t="str">
        <f t="shared" ref="Q189:Q219" si="395">LEFT(C189)</f>
        <v>C</v>
      </c>
      <c r="S189" s="191" t="str">
        <f t="shared" si="380"/>
        <v>C2-02|x</v>
      </c>
      <c r="T189" s="191"/>
      <c r="U189" s="389"/>
      <c r="W189" s="83" t="str">
        <f t="shared" si="381"/>
        <v/>
      </c>
      <c r="X189" s="83" t="str">
        <f t="shared" si="381"/>
        <v/>
      </c>
      <c r="Y189" s="83" t="str">
        <f t="shared" si="381"/>
        <v/>
      </c>
      <c r="Z189" s="83" t="str">
        <f t="shared" si="381"/>
        <v/>
      </c>
      <c r="AA189" s="83" t="str">
        <f t="shared" si="381"/>
        <v/>
      </c>
      <c r="AB189" s="83" t="str">
        <f t="shared" si="381"/>
        <v/>
      </c>
      <c r="AC189" s="83" t="str">
        <f t="shared" si="381"/>
        <v/>
      </c>
      <c r="AD189" s="83" t="str">
        <f t="shared" si="381"/>
        <v/>
      </c>
      <c r="AE189" s="83" t="str">
        <f t="shared" si="381"/>
        <v/>
      </c>
      <c r="AF189" s="83" t="str">
        <f t="shared" si="381"/>
        <v/>
      </c>
      <c r="AG189" s="342">
        <f t="shared" si="308"/>
        <v>0</v>
      </c>
      <c r="AI189" s="383"/>
      <c r="AM189" s="30">
        <f>REPORT!H206</f>
        <v>0</v>
      </c>
      <c r="AN189" s="30">
        <f t="shared" si="309"/>
        <v>0</v>
      </c>
      <c r="AQ189" s="771">
        <f t="shared" si="382"/>
        <v>0</v>
      </c>
      <c r="AR189" s="776">
        <f t="shared" si="383"/>
        <v>0</v>
      </c>
      <c r="AS189" s="776">
        <f t="shared" si="384"/>
        <v>0</v>
      </c>
      <c r="AT189" s="777">
        <f t="shared" si="385"/>
        <v>0</v>
      </c>
      <c r="AU189" s="778">
        <f t="shared" si="386"/>
        <v>0</v>
      </c>
      <c r="AV189" s="779">
        <f t="shared" si="387"/>
        <v>0</v>
      </c>
      <c r="AW189" s="43">
        <f t="shared" si="388"/>
        <v>0</v>
      </c>
      <c r="AX189" s="29">
        <f t="shared" si="389"/>
        <v>1</v>
      </c>
      <c r="AY189" s="30">
        <f t="shared" si="390"/>
        <v>0</v>
      </c>
      <c r="BA189" s="30">
        <f t="shared" ref="BA189:BA197" si="396">AM189+AY189</f>
        <v>0</v>
      </c>
      <c r="BB189" s="41" t="str">
        <f t="shared" si="314"/>
        <v/>
      </c>
      <c r="BC189" s="392"/>
      <c r="BE189" s="30">
        <f t="shared" si="391"/>
        <v>0</v>
      </c>
      <c r="BF189" s="788" t="e">
        <f t="shared" si="310"/>
        <v>#DIV/0!</v>
      </c>
      <c r="BG189" s="383"/>
      <c r="BJ189" s="83" t="str">
        <f t="shared" si="392"/>
        <v/>
      </c>
      <c r="BK189" s="83" t="str">
        <f t="shared" si="392"/>
        <v/>
      </c>
      <c r="BL189" s="83" t="str">
        <f t="shared" si="392"/>
        <v/>
      </c>
      <c r="BM189" s="83" t="str">
        <f t="shared" si="392"/>
        <v/>
      </c>
      <c r="BN189" s="83" t="str">
        <f t="shared" si="392"/>
        <v/>
      </c>
      <c r="BO189" s="83" t="str">
        <f t="shared" si="392"/>
        <v/>
      </c>
      <c r="BP189" s="83" t="str">
        <f t="shared" si="392"/>
        <v/>
      </c>
      <c r="BQ189" s="83" t="str">
        <f t="shared" si="392"/>
        <v/>
      </c>
      <c r="BR189" s="83" t="str">
        <f t="shared" si="392"/>
        <v/>
      </c>
      <c r="BS189" s="83" t="str">
        <f t="shared" si="392"/>
        <v/>
      </c>
      <c r="BT189" s="342">
        <f t="shared" si="311"/>
        <v>0</v>
      </c>
    </row>
    <row r="190" spans="1:72" outlineLevel="2" x14ac:dyDescent="0.3">
      <c r="A190" s="385" t="str">
        <f t="shared" si="359"/>
        <v>C2-03-x</v>
      </c>
      <c r="B190" s="386">
        <f>IF(E190="","",SUBTOTAL(3,$E$188:E190))</f>
        <v>3</v>
      </c>
      <c r="C190" s="246" t="str">
        <f t="shared" ref="C190:C197" si="397">IF(E190="","",IF(B190&lt;10,CONCATENATE($C$187,"-0",B190),CONCATENATE($C$187,"-",B190)))</f>
        <v>C2-03</v>
      </c>
      <c r="D190" s="88"/>
      <c r="E190" s="21" t="s">
        <v>60</v>
      </c>
      <c r="F190" s="749"/>
      <c r="G190" s="763"/>
      <c r="H190" s="773"/>
      <c r="I190" s="773"/>
      <c r="J190" s="763"/>
      <c r="K190" s="751"/>
      <c r="L190" s="30">
        <f t="shared" si="393"/>
        <v>0</v>
      </c>
      <c r="M190" s="752">
        <v>1</v>
      </c>
      <c r="N190" s="30">
        <f t="shared" si="394"/>
        <v>0</v>
      </c>
      <c r="O190" s="41" t="str">
        <f t="shared" si="353"/>
        <v/>
      </c>
      <c r="P190" s="392"/>
      <c r="Q190" s="369" t="str">
        <f t="shared" si="395"/>
        <v>C</v>
      </c>
      <c r="S190" s="191" t="str">
        <f t="shared" si="380"/>
        <v>C2-03|x</v>
      </c>
      <c r="T190" s="191"/>
      <c r="U190" s="389"/>
      <c r="W190" s="83" t="str">
        <f t="shared" si="381"/>
        <v/>
      </c>
      <c r="X190" s="83" t="str">
        <f t="shared" si="381"/>
        <v/>
      </c>
      <c r="Y190" s="83" t="str">
        <f t="shared" si="381"/>
        <v/>
      </c>
      <c r="Z190" s="83" t="str">
        <f t="shared" si="381"/>
        <v/>
      </c>
      <c r="AA190" s="83" t="str">
        <f t="shared" si="381"/>
        <v/>
      </c>
      <c r="AB190" s="83" t="str">
        <f t="shared" si="381"/>
        <v/>
      </c>
      <c r="AC190" s="83" t="str">
        <f t="shared" si="381"/>
        <v/>
      </c>
      <c r="AD190" s="83" t="str">
        <f t="shared" si="381"/>
        <v/>
      </c>
      <c r="AE190" s="83" t="str">
        <f t="shared" si="381"/>
        <v/>
      </c>
      <c r="AF190" s="83" t="str">
        <f t="shared" si="381"/>
        <v/>
      </c>
      <c r="AG190" s="342">
        <f t="shared" si="308"/>
        <v>0</v>
      </c>
      <c r="AI190" s="383"/>
      <c r="AM190" s="30">
        <f>REPORT!H207</f>
        <v>0</v>
      </c>
      <c r="AN190" s="30">
        <f t="shared" si="309"/>
        <v>0</v>
      </c>
      <c r="AQ190" s="771">
        <f t="shared" si="382"/>
        <v>0</v>
      </c>
      <c r="AR190" s="776">
        <f t="shared" si="383"/>
        <v>0</v>
      </c>
      <c r="AS190" s="776">
        <f t="shared" si="384"/>
        <v>0</v>
      </c>
      <c r="AT190" s="777">
        <f t="shared" si="385"/>
        <v>0</v>
      </c>
      <c r="AU190" s="778">
        <f t="shared" si="386"/>
        <v>0</v>
      </c>
      <c r="AV190" s="779">
        <f t="shared" si="387"/>
        <v>0</v>
      </c>
      <c r="AW190" s="43">
        <f t="shared" si="388"/>
        <v>0</v>
      </c>
      <c r="AX190" s="29">
        <f t="shared" si="389"/>
        <v>1</v>
      </c>
      <c r="AY190" s="30">
        <f t="shared" si="390"/>
        <v>0</v>
      </c>
      <c r="BA190" s="30">
        <f t="shared" si="396"/>
        <v>0</v>
      </c>
      <c r="BB190" s="41" t="str">
        <f t="shared" si="314"/>
        <v/>
      </c>
      <c r="BC190" s="392"/>
      <c r="BE190" s="30">
        <f t="shared" si="391"/>
        <v>0</v>
      </c>
      <c r="BF190" s="788" t="e">
        <f t="shared" si="310"/>
        <v>#DIV/0!</v>
      </c>
      <c r="BG190" s="383"/>
      <c r="BJ190" s="83" t="str">
        <f t="shared" si="392"/>
        <v/>
      </c>
      <c r="BK190" s="83" t="str">
        <f t="shared" si="392"/>
        <v/>
      </c>
      <c r="BL190" s="83" t="str">
        <f t="shared" si="392"/>
        <v/>
      </c>
      <c r="BM190" s="83" t="str">
        <f t="shared" si="392"/>
        <v/>
      </c>
      <c r="BN190" s="83" t="str">
        <f t="shared" si="392"/>
        <v/>
      </c>
      <c r="BO190" s="83" t="str">
        <f t="shared" si="392"/>
        <v/>
      </c>
      <c r="BP190" s="83" t="str">
        <f t="shared" si="392"/>
        <v/>
      </c>
      <c r="BQ190" s="83" t="str">
        <f t="shared" si="392"/>
        <v/>
      </c>
      <c r="BR190" s="83" t="str">
        <f t="shared" si="392"/>
        <v/>
      </c>
      <c r="BS190" s="83" t="str">
        <f t="shared" si="392"/>
        <v/>
      </c>
      <c r="BT190" s="342">
        <f t="shared" si="311"/>
        <v>0</v>
      </c>
    </row>
    <row r="191" spans="1:72" outlineLevel="2" x14ac:dyDescent="0.3">
      <c r="A191" s="385" t="str">
        <f t="shared" si="359"/>
        <v>C2-04-x</v>
      </c>
      <c r="B191" s="386">
        <f>IF(E191="","",SUBTOTAL(3,$E$188:E191))</f>
        <v>4</v>
      </c>
      <c r="C191" s="246" t="str">
        <f t="shared" si="397"/>
        <v>C2-04</v>
      </c>
      <c r="D191" s="88"/>
      <c r="E191" s="21" t="s">
        <v>60</v>
      </c>
      <c r="F191" s="749"/>
      <c r="G191" s="773"/>
      <c r="H191" s="773"/>
      <c r="I191" s="773"/>
      <c r="J191" s="773"/>
      <c r="K191" s="751"/>
      <c r="L191" s="30">
        <f t="shared" si="393"/>
        <v>0</v>
      </c>
      <c r="M191" s="752">
        <v>1</v>
      </c>
      <c r="N191" s="30">
        <f t="shared" si="394"/>
        <v>0</v>
      </c>
      <c r="O191" s="41" t="str">
        <f t="shared" si="353"/>
        <v/>
      </c>
      <c r="P191" s="392"/>
      <c r="Q191" s="369" t="str">
        <f t="shared" si="395"/>
        <v>C</v>
      </c>
      <c r="S191" s="191" t="str">
        <f t="shared" si="380"/>
        <v>C2-04|x</v>
      </c>
      <c r="T191" s="191"/>
      <c r="U191" s="389"/>
      <c r="W191" s="83" t="str">
        <f t="shared" si="381"/>
        <v/>
      </c>
      <c r="X191" s="83" t="str">
        <f t="shared" si="381"/>
        <v/>
      </c>
      <c r="Y191" s="83" t="str">
        <f t="shared" si="381"/>
        <v/>
      </c>
      <c r="Z191" s="83" t="str">
        <f t="shared" si="381"/>
        <v/>
      </c>
      <c r="AA191" s="83" t="str">
        <f t="shared" si="381"/>
        <v/>
      </c>
      <c r="AB191" s="83" t="str">
        <f t="shared" si="381"/>
        <v/>
      </c>
      <c r="AC191" s="83" t="str">
        <f t="shared" si="381"/>
        <v/>
      </c>
      <c r="AD191" s="83" t="str">
        <f t="shared" si="381"/>
        <v/>
      </c>
      <c r="AE191" s="83" t="str">
        <f t="shared" si="381"/>
        <v/>
      </c>
      <c r="AF191" s="83" t="str">
        <f t="shared" si="381"/>
        <v/>
      </c>
      <c r="AG191" s="342">
        <f t="shared" si="308"/>
        <v>0</v>
      </c>
      <c r="AI191" s="383"/>
      <c r="AM191" s="30">
        <f>REPORT!H208</f>
        <v>0</v>
      </c>
      <c r="AN191" s="30">
        <f t="shared" si="309"/>
        <v>0</v>
      </c>
      <c r="AQ191" s="771">
        <f t="shared" si="382"/>
        <v>0</v>
      </c>
      <c r="AR191" s="776">
        <f t="shared" si="383"/>
        <v>0</v>
      </c>
      <c r="AS191" s="776">
        <f t="shared" si="384"/>
        <v>0</v>
      </c>
      <c r="AT191" s="777">
        <f t="shared" si="385"/>
        <v>0</v>
      </c>
      <c r="AU191" s="778">
        <f t="shared" si="386"/>
        <v>0</v>
      </c>
      <c r="AV191" s="779">
        <f t="shared" si="387"/>
        <v>0</v>
      </c>
      <c r="AW191" s="43">
        <f t="shared" si="388"/>
        <v>0</v>
      </c>
      <c r="AX191" s="29">
        <f t="shared" si="389"/>
        <v>1</v>
      </c>
      <c r="AY191" s="30">
        <f t="shared" si="390"/>
        <v>0</v>
      </c>
      <c r="BA191" s="30">
        <f t="shared" si="396"/>
        <v>0</v>
      </c>
      <c r="BB191" s="41" t="str">
        <f t="shared" ref="BB191:BB197" si="398">IF(BA191="","", IF($O$8="","",BA191/$O$8))</f>
        <v/>
      </c>
      <c r="BC191" s="392"/>
      <c r="BE191" s="30">
        <f t="shared" si="391"/>
        <v>0</v>
      </c>
      <c r="BF191" s="788" t="e">
        <f t="shared" si="310"/>
        <v>#DIV/0!</v>
      </c>
      <c r="BG191" s="383"/>
      <c r="BJ191" s="83" t="str">
        <f t="shared" si="392"/>
        <v/>
      </c>
      <c r="BK191" s="83" t="str">
        <f t="shared" si="392"/>
        <v/>
      </c>
      <c r="BL191" s="83" t="str">
        <f t="shared" si="392"/>
        <v/>
      </c>
      <c r="BM191" s="83" t="str">
        <f t="shared" si="392"/>
        <v/>
      </c>
      <c r="BN191" s="83" t="str">
        <f t="shared" si="392"/>
        <v/>
      </c>
      <c r="BO191" s="83" t="str">
        <f t="shared" si="392"/>
        <v/>
      </c>
      <c r="BP191" s="83" t="str">
        <f t="shared" si="392"/>
        <v/>
      </c>
      <c r="BQ191" s="83" t="str">
        <f t="shared" si="392"/>
        <v/>
      </c>
      <c r="BR191" s="83" t="str">
        <f t="shared" si="392"/>
        <v/>
      </c>
      <c r="BS191" s="83" t="str">
        <f t="shared" si="392"/>
        <v/>
      </c>
      <c r="BT191" s="342">
        <f t="shared" si="311"/>
        <v>0</v>
      </c>
    </row>
    <row r="192" spans="1:72" outlineLevel="2" x14ac:dyDescent="0.3">
      <c r="A192" s="385" t="str">
        <f t="shared" si="359"/>
        <v>C2-05-x</v>
      </c>
      <c r="B192" s="386">
        <f>IF(E192="","",SUBTOTAL(3,$E$188:E192))</f>
        <v>5</v>
      </c>
      <c r="C192" s="246" t="str">
        <f t="shared" si="397"/>
        <v>C2-05</v>
      </c>
      <c r="D192" s="88"/>
      <c r="E192" s="21" t="s">
        <v>60</v>
      </c>
      <c r="F192" s="749"/>
      <c r="G192" s="763"/>
      <c r="H192" s="773"/>
      <c r="I192" s="773"/>
      <c r="J192" s="763"/>
      <c r="K192" s="751"/>
      <c r="L192" s="30">
        <f t="shared" si="393"/>
        <v>0</v>
      </c>
      <c r="M192" s="752">
        <v>1</v>
      </c>
      <c r="N192" s="30">
        <f t="shared" si="394"/>
        <v>0</v>
      </c>
      <c r="O192" s="41" t="str">
        <f t="shared" si="353"/>
        <v/>
      </c>
      <c r="P192" s="392"/>
      <c r="Q192" s="369" t="str">
        <f t="shared" si="395"/>
        <v>C</v>
      </c>
      <c r="S192" s="191" t="str">
        <f t="shared" si="380"/>
        <v>C2-05|x</v>
      </c>
      <c r="T192" s="191"/>
      <c r="U192" s="393"/>
      <c r="W192" s="83" t="str">
        <f t="shared" si="381"/>
        <v/>
      </c>
      <c r="X192" s="83" t="str">
        <f t="shared" si="381"/>
        <v/>
      </c>
      <c r="Y192" s="83" t="str">
        <f t="shared" si="381"/>
        <v/>
      </c>
      <c r="Z192" s="83" t="str">
        <f t="shared" si="381"/>
        <v/>
      </c>
      <c r="AA192" s="83" t="str">
        <f t="shared" si="381"/>
        <v/>
      </c>
      <c r="AB192" s="83" t="str">
        <f t="shared" si="381"/>
        <v/>
      </c>
      <c r="AC192" s="83" t="str">
        <f t="shared" si="381"/>
        <v/>
      </c>
      <c r="AD192" s="83" t="str">
        <f t="shared" si="381"/>
        <v/>
      </c>
      <c r="AE192" s="83" t="str">
        <f t="shared" si="381"/>
        <v/>
      </c>
      <c r="AF192" s="83" t="str">
        <f t="shared" si="381"/>
        <v/>
      </c>
      <c r="AG192" s="342">
        <f t="shared" si="308"/>
        <v>0</v>
      </c>
      <c r="AI192" s="383"/>
      <c r="AM192" s="30">
        <f>REPORT!H209</f>
        <v>0</v>
      </c>
      <c r="AN192" s="30">
        <f t="shared" si="309"/>
        <v>0</v>
      </c>
      <c r="AQ192" s="771">
        <f t="shared" si="382"/>
        <v>0</v>
      </c>
      <c r="AR192" s="776">
        <f t="shared" si="383"/>
        <v>0</v>
      </c>
      <c r="AS192" s="776">
        <f t="shared" si="384"/>
        <v>0</v>
      </c>
      <c r="AT192" s="777">
        <f t="shared" si="385"/>
        <v>0</v>
      </c>
      <c r="AU192" s="778">
        <f t="shared" si="386"/>
        <v>0</v>
      </c>
      <c r="AV192" s="779">
        <f t="shared" si="387"/>
        <v>0</v>
      </c>
      <c r="AW192" s="43">
        <f t="shared" si="388"/>
        <v>0</v>
      </c>
      <c r="AX192" s="29">
        <f t="shared" si="389"/>
        <v>1</v>
      </c>
      <c r="AY192" s="30">
        <f t="shared" si="390"/>
        <v>0</v>
      </c>
      <c r="BA192" s="30">
        <f t="shared" si="396"/>
        <v>0</v>
      </c>
      <c r="BB192" s="41" t="str">
        <f t="shared" si="398"/>
        <v/>
      </c>
      <c r="BC192" s="392"/>
      <c r="BE192" s="30">
        <f t="shared" si="391"/>
        <v>0</v>
      </c>
      <c r="BF192" s="788" t="e">
        <f t="shared" si="310"/>
        <v>#DIV/0!</v>
      </c>
      <c r="BG192" s="383"/>
      <c r="BJ192" s="83" t="str">
        <f t="shared" si="392"/>
        <v/>
      </c>
      <c r="BK192" s="83" t="str">
        <f t="shared" si="392"/>
        <v/>
      </c>
      <c r="BL192" s="83" t="str">
        <f t="shared" si="392"/>
        <v/>
      </c>
      <c r="BM192" s="83" t="str">
        <f t="shared" si="392"/>
        <v/>
      </c>
      <c r="BN192" s="83" t="str">
        <f t="shared" si="392"/>
        <v/>
      </c>
      <c r="BO192" s="83" t="str">
        <f t="shared" si="392"/>
        <v/>
      </c>
      <c r="BP192" s="83" t="str">
        <f t="shared" si="392"/>
        <v/>
      </c>
      <c r="BQ192" s="83" t="str">
        <f t="shared" si="392"/>
        <v/>
      </c>
      <c r="BR192" s="83" t="str">
        <f t="shared" si="392"/>
        <v/>
      </c>
      <c r="BS192" s="83" t="str">
        <f t="shared" si="392"/>
        <v/>
      </c>
      <c r="BT192" s="342">
        <f t="shared" si="311"/>
        <v>0</v>
      </c>
    </row>
    <row r="193" spans="1:72" outlineLevel="2" x14ac:dyDescent="0.3">
      <c r="A193" s="385" t="str">
        <f t="shared" si="359"/>
        <v>C2-06-x</v>
      </c>
      <c r="B193" s="386">
        <f>IF(E193="","",SUBTOTAL(3,$E$188:E193))</f>
        <v>6</v>
      </c>
      <c r="C193" s="246" t="str">
        <f t="shared" si="397"/>
        <v>C2-06</v>
      </c>
      <c r="D193" s="88"/>
      <c r="E193" s="21" t="s">
        <v>60</v>
      </c>
      <c r="F193" s="749"/>
      <c r="G193" s="763"/>
      <c r="H193" s="773"/>
      <c r="I193" s="773"/>
      <c r="J193" s="763"/>
      <c r="K193" s="751"/>
      <c r="L193" s="30">
        <f t="shared" si="393"/>
        <v>0</v>
      </c>
      <c r="M193" s="752">
        <v>1</v>
      </c>
      <c r="N193" s="30">
        <f t="shared" si="394"/>
        <v>0</v>
      </c>
      <c r="O193" s="41" t="str">
        <f t="shared" si="353"/>
        <v/>
      </c>
      <c r="P193" s="392"/>
      <c r="Q193" s="369" t="str">
        <f t="shared" si="395"/>
        <v>C</v>
      </c>
      <c r="S193" s="191" t="str">
        <f t="shared" si="380"/>
        <v>C2-06|x</v>
      </c>
      <c r="T193" s="191"/>
      <c r="U193" s="393"/>
      <c r="W193" s="83" t="str">
        <f t="shared" si="381"/>
        <v/>
      </c>
      <c r="X193" s="83" t="str">
        <f t="shared" si="381"/>
        <v/>
      </c>
      <c r="Y193" s="83" t="str">
        <f t="shared" si="381"/>
        <v/>
      </c>
      <c r="Z193" s="83" t="str">
        <f t="shared" si="381"/>
        <v/>
      </c>
      <c r="AA193" s="83" t="str">
        <f t="shared" si="381"/>
        <v/>
      </c>
      <c r="AB193" s="83" t="str">
        <f t="shared" si="381"/>
        <v/>
      </c>
      <c r="AC193" s="83" t="str">
        <f t="shared" si="381"/>
        <v/>
      </c>
      <c r="AD193" s="83" t="str">
        <f t="shared" si="381"/>
        <v/>
      </c>
      <c r="AE193" s="83" t="str">
        <f t="shared" si="381"/>
        <v/>
      </c>
      <c r="AF193" s="83" t="str">
        <f t="shared" si="381"/>
        <v/>
      </c>
      <c r="AG193" s="342">
        <f t="shared" si="308"/>
        <v>0</v>
      </c>
      <c r="AI193" s="383"/>
      <c r="AM193" s="30">
        <f>REPORT!H210</f>
        <v>0</v>
      </c>
      <c r="AN193" s="30">
        <f t="shared" si="309"/>
        <v>0</v>
      </c>
      <c r="AQ193" s="771">
        <f t="shared" si="382"/>
        <v>0</v>
      </c>
      <c r="AR193" s="776">
        <f t="shared" si="383"/>
        <v>0</v>
      </c>
      <c r="AS193" s="776">
        <f t="shared" si="384"/>
        <v>0</v>
      </c>
      <c r="AT193" s="777">
        <f t="shared" si="385"/>
        <v>0</v>
      </c>
      <c r="AU193" s="778">
        <f t="shared" si="386"/>
        <v>0</v>
      </c>
      <c r="AV193" s="779">
        <f t="shared" si="387"/>
        <v>0</v>
      </c>
      <c r="AW193" s="43">
        <f t="shared" si="388"/>
        <v>0</v>
      </c>
      <c r="AX193" s="29">
        <f t="shared" si="389"/>
        <v>1</v>
      </c>
      <c r="AY193" s="30">
        <f t="shared" si="390"/>
        <v>0</v>
      </c>
      <c r="BA193" s="30">
        <f t="shared" si="396"/>
        <v>0</v>
      </c>
      <c r="BB193" s="41" t="str">
        <f t="shared" si="398"/>
        <v/>
      </c>
      <c r="BC193" s="392"/>
      <c r="BE193" s="30">
        <f t="shared" si="391"/>
        <v>0</v>
      </c>
      <c r="BF193" s="788" t="e">
        <f t="shared" si="310"/>
        <v>#DIV/0!</v>
      </c>
      <c r="BG193" s="383"/>
      <c r="BJ193" s="83" t="str">
        <f t="shared" si="392"/>
        <v/>
      </c>
      <c r="BK193" s="83" t="str">
        <f t="shared" si="392"/>
        <v/>
      </c>
      <c r="BL193" s="83" t="str">
        <f t="shared" si="392"/>
        <v/>
      </c>
      <c r="BM193" s="83" t="str">
        <f t="shared" si="392"/>
        <v/>
      </c>
      <c r="BN193" s="83" t="str">
        <f t="shared" si="392"/>
        <v/>
      </c>
      <c r="BO193" s="83" t="str">
        <f t="shared" si="392"/>
        <v/>
      </c>
      <c r="BP193" s="83" t="str">
        <f t="shared" si="392"/>
        <v/>
      </c>
      <c r="BQ193" s="83" t="str">
        <f t="shared" si="392"/>
        <v/>
      </c>
      <c r="BR193" s="83" t="str">
        <f t="shared" si="392"/>
        <v/>
      </c>
      <c r="BS193" s="83" t="str">
        <f t="shared" si="392"/>
        <v/>
      </c>
      <c r="BT193" s="342">
        <f t="shared" si="311"/>
        <v>0</v>
      </c>
    </row>
    <row r="194" spans="1:72" outlineLevel="2" x14ac:dyDescent="0.3">
      <c r="A194" s="385" t="str">
        <f t="shared" si="359"/>
        <v>C2-07-x</v>
      </c>
      <c r="B194" s="386">
        <f>IF(E194="","",SUBTOTAL(3,$E$188:E194))</f>
        <v>7</v>
      </c>
      <c r="C194" s="246" t="str">
        <f t="shared" si="397"/>
        <v>C2-07</v>
      </c>
      <c r="D194" s="88"/>
      <c r="E194" s="21" t="s">
        <v>60</v>
      </c>
      <c r="F194" s="749"/>
      <c r="G194" s="763"/>
      <c r="H194" s="773"/>
      <c r="I194" s="773"/>
      <c r="J194" s="763"/>
      <c r="K194" s="751"/>
      <c r="L194" s="30">
        <f t="shared" si="393"/>
        <v>0</v>
      </c>
      <c r="M194" s="752">
        <v>1</v>
      </c>
      <c r="N194" s="30">
        <f t="shared" si="394"/>
        <v>0</v>
      </c>
      <c r="O194" s="41" t="str">
        <f t="shared" si="353"/>
        <v/>
      </c>
      <c r="P194" s="392"/>
      <c r="Q194" s="369" t="str">
        <f t="shared" si="395"/>
        <v>C</v>
      </c>
      <c r="S194" s="191" t="str">
        <f t="shared" si="380"/>
        <v>C2-07|x</v>
      </c>
      <c r="T194" s="191"/>
      <c r="U194" s="393"/>
      <c r="W194" s="83" t="str">
        <f t="shared" si="381"/>
        <v/>
      </c>
      <c r="X194" s="83" t="str">
        <f t="shared" si="381"/>
        <v/>
      </c>
      <c r="Y194" s="83" t="str">
        <f t="shared" si="381"/>
        <v/>
      </c>
      <c r="Z194" s="83" t="str">
        <f t="shared" si="381"/>
        <v/>
      </c>
      <c r="AA194" s="83" t="str">
        <f t="shared" si="381"/>
        <v/>
      </c>
      <c r="AB194" s="83" t="str">
        <f t="shared" si="381"/>
        <v/>
      </c>
      <c r="AC194" s="83" t="str">
        <f t="shared" si="381"/>
        <v/>
      </c>
      <c r="AD194" s="83" t="str">
        <f t="shared" si="381"/>
        <v/>
      </c>
      <c r="AE194" s="83" t="str">
        <f t="shared" si="381"/>
        <v/>
      </c>
      <c r="AF194" s="83" t="str">
        <f t="shared" si="381"/>
        <v/>
      </c>
      <c r="AG194" s="342">
        <f t="shared" si="308"/>
        <v>0</v>
      </c>
      <c r="AI194" s="383"/>
      <c r="AM194" s="30">
        <f>REPORT!H211</f>
        <v>0</v>
      </c>
      <c r="AN194" s="30">
        <f t="shared" si="309"/>
        <v>0</v>
      </c>
      <c r="AQ194" s="771">
        <f t="shared" si="382"/>
        <v>0</v>
      </c>
      <c r="AR194" s="776">
        <f t="shared" si="383"/>
        <v>0</v>
      </c>
      <c r="AS194" s="776">
        <f t="shared" si="384"/>
        <v>0</v>
      </c>
      <c r="AT194" s="777">
        <f t="shared" si="385"/>
        <v>0</v>
      </c>
      <c r="AU194" s="778">
        <f t="shared" si="386"/>
        <v>0</v>
      </c>
      <c r="AV194" s="779">
        <f t="shared" si="387"/>
        <v>0</v>
      </c>
      <c r="AW194" s="43">
        <f t="shared" si="388"/>
        <v>0</v>
      </c>
      <c r="AX194" s="29">
        <f t="shared" si="389"/>
        <v>1</v>
      </c>
      <c r="AY194" s="30">
        <f t="shared" si="390"/>
        <v>0</v>
      </c>
      <c r="BA194" s="30">
        <f t="shared" si="396"/>
        <v>0</v>
      </c>
      <c r="BB194" s="41" t="str">
        <f t="shared" si="398"/>
        <v/>
      </c>
      <c r="BC194" s="392"/>
      <c r="BE194" s="30">
        <f t="shared" si="391"/>
        <v>0</v>
      </c>
      <c r="BF194" s="788" t="e">
        <f t="shared" si="310"/>
        <v>#DIV/0!</v>
      </c>
      <c r="BG194" s="383"/>
      <c r="BJ194" s="83" t="str">
        <f t="shared" si="392"/>
        <v/>
      </c>
      <c r="BK194" s="83" t="str">
        <f t="shared" si="392"/>
        <v/>
      </c>
      <c r="BL194" s="83" t="str">
        <f t="shared" si="392"/>
        <v/>
      </c>
      <c r="BM194" s="83" t="str">
        <f t="shared" si="392"/>
        <v/>
      </c>
      <c r="BN194" s="83" t="str">
        <f t="shared" si="392"/>
        <v/>
      </c>
      <c r="BO194" s="83" t="str">
        <f t="shared" si="392"/>
        <v/>
      </c>
      <c r="BP194" s="83" t="str">
        <f t="shared" si="392"/>
        <v/>
      </c>
      <c r="BQ194" s="83" t="str">
        <f t="shared" si="392"/>
        <v/>
      </c>
      <c r="BR194" s="83" t="str">
        <f t="shared" si="392"/>
        <v/>
      </c>
      <c r="BS194" s="83" t="str">
        <f t="shared" si="392"/>
        <v/>
      </c>
      <c r="BT194" s="342">
        <f t="shared" si="311"/>
        <v>0</v>
      </c>
    </row>
    <row r="195" spans="1:72" outlineLevel="2" x14ac:dyDescent="0.3">
      <c r="A195" s="385" t="str">
        <f t="shared" si="359"/>
        <v>C2-08-x</v>
      </c>
      <c r="B195" s="386">
        <f>IF(E195="","",SUBTOTAL(3,$E$188:E195))</f>
        <v>8</v>
      </c>
      <c r="C195" s="246" t="str">
        <f t="shared" si="397"/>
        <v>C2-08</v>
      </c>
      <c r="D195" s="88"/>
      <c r="E195" s="21" t="s">
        <v>60</v>
      </c>
      <c r="F195" s="749"/>
      <c r="G195" s="763"/>
      <c r="H195" s="773"/>
      <c r="I195" s="773"/>
      <c r="J195" s="763"/>
      <c r="K195" s="751"/>
      <c r="L195" s="30">
        <f t="shared" si="393"/>
        <v>0</v>
      </c>
      <c r="M195" s="752">
        <v>1</v>
      </c>
      <c r="N195" s="30">
        <f t="shared" si="394"/>
        <v>0</v>
      </c>
      <c r="O195" s="41" t="str">
        <f t="shared" si="353"/>
        <v/>
      </c>
      <c r="P195" s="392"/>
      <c r="Q195" s="369" t="str">
        <f t="shared" si="395"/>
        <v>C</v>
      </c>
      <c r="S195" s="191" t="str">
        <f t="shared" si="380"/>
        <v>C2-08|x</v>
      </c>
      <c r="T195" s="191"/>
      <c r="U195" s="393"/>
      <c r="W195" s="83" t="str">
        <f t="shared" si="381"/>
        <v/>
      </c>
      <c r="X195" s="83" t="str">
        <f t="shared" si="381"/>
        <v/>
      </c>
      <c r="Y195" s="83" t="str">
        <f t="shared" si="381"/>
        <v/>
      </c>
      <c r="Z195" s="83" t="str">
        <f t="shared" si="381"/>
        <v/>
      </c>
      <c r="AA195" s="83" t="str">
        <f t="shared" si="381"/>
        <v/>
      </c>
      <c r="AB195" s="83" t="str">
        <f t="shared" si="381"/>
        <v/>
      </c>
      <c r="AC195" s="83" t="str">
        <f t="shared" si="381"/>
        <v/>
      </c>
      <c r="AD195" s="83" t="str">
        <f t="shared" si="381"/>
        <v/>
      </c>
      <c r="AE195" s="83" t="str">
        <f t="shared" si="381"/>
        <v/>
      </c>
      <c r="AF195" s="83" t="str">
        <f t="shared" si="381"/>
        <v/>
      </c>
      <c r="AG195" s="342">
        <f t="shared" si="308"/>
        <v>0</v>
      </c>
      <c r="AI195" s="383"/>
      <c r="AM195" s="30">
        <f>REPORT!H212</f>
        <v>0</v>
      </c>
      <c r="AN195" s="30">
        <f t="shared" si="309"/>
        <v>0</v>
      </c>
      <c r="AQ195" s="771">
        <f t="shared" si="382"/>
        <v>0</v>
      </c>
      <c r="AR195" s="776">
        <f t="shared" si="383"/>
        <v>0</v>
      </c>
      <c r="AS195" s="776">
        <f t="shared" si="384"/>
        <v>0</v>
      </c>
      <c r="AT195" s="777">
        <f t="shared" si="385"/>
        <v>0</v>
      </c>
      <c r="AU195" s="778">
        <f t="shared" si="386"/>
        <v>0</v>
      </c>
      <c r="AV195" s="779">
        <f t="shared" si="387"/>
        <v>0</v>
      </c>
      <c r="AW195" s="43">
        <f t="shared" si="388"/>
        <v>0</v>
      </c>
      <c r="AX195" s="29">
        <f t="shared" si="389"/>
        <v>1</v>
      </c>
      <c r="AY195" s="30">
        <f t="shared" si="390"/>
        <v>0</v>
      </c>
      <c r="BA195" s="30">
        <f t="shared" si="396"/>
        <v>0</v>
      </c>
      <c r="BB195" s="41" t="str">
        <f t="shared" si="398"/>
        <v/>
      </c>
      <c r="BC195" s="392"/>
      <c r="BE195" s="30">
        <f t="shared" si="391"/>
        <v>0</v>
      </c>
      <c r="BF195" s="788" t="e">
        <f t="shared" si="310"/>
        <v>#DIV/0!</v>
      </c>
      <c r="BG195" s="383"/>
      <c r="BJ195" s="83" t="str">
        <f t="shared" si="392"/>
        <v/>
      </c>
      <c r="BK195" s="83" t="str">
        <f t="shared" si="392"/>
        <v/>
      </c>
      <c r="BL195" s="83" t="str">
        <f t="shared" si="392"/>
        <v/>
      </c>
      <c r="BM195" s="83" t="str">
        <f t="shared" si="392"/>
        <v/>
      </c>
      <c r="BN195" s="83" t="str">
        <f t="shared" si="392"/>
        <v/>
      </c>
      <c r="BO195" s="83" t="str">
        <f t="shared" si="392"/>
        <v/>
      </c>
      <c r="BP195" s="83" t="str">
        <f t="shared" si="392"/>
        <v/>
      </c>
      <c r="BQ195" s="83" t="str">
        <f t="shared" si="392"/>
        <v/>
      </c>
      <c r="BR195" s="83" t="str">
        <f t="shared" si="392"/>
        <v/>
      </c>
      <c r="BS195" s="83" t="str">
        <f t="shared" si="392"/>
        <v/>
      </c>
      <c r="BT195" s="342">
        <f t="shared" si="311"/>
        <v>0</v>
      </c>
    </row>
    <row r="196" spans="1:72" outlineLevel="2" x14ac:dyDescent="0.3">
      <c r="A196" s="385" t="str">
        <f t="shared" si="359"/>
        <v>C2-09-x</v>
      </c>
      <c r="B196" s="386">
        <f>IF(E196="","",SUBTOTAL(3,$E$188:E196))</f>
        <v>9</v>
      </c>
      <c r="C196" s="246" t="str">
        <f t="shared" si="397"/>
        <v>C2-09</v>
      </c>
      <c r="D196" s="88"/>
      <c r="E196" s="21" t="s">
        <v>60</v>
      </c>
      <c r="F196" s="749"/>
      <c r="G196" s="763"/>
      <c r="H196" s="773"/>
      <c r="I196" s="773"/>
      <c r="J196" s="763"/>
      <c r="K196" s="751"/>
      <c r="L196" s="30">
        <f t="shared" si="393"/>
        <v>0</v>
      </c>
      <c r="M196" s="752">
        <v>1</v>
      </c>
      <c r="N196" s="30">
        <f t="shared" si="394"/>
        <v>0</v>
      </c>
      <c r="O196" s="41" t="str">
        <f t="shared" si="353"/>
        <v/>
      </c>
      <c r="P196" s="392"/>
      <c r="Q196" s="369" t="str">
        <f t="shared" si="395"/>
        <v>C</v>
      </c>
      <c r="S196" s="191" t="str">
        <f t="shared" si="380"/>
        <v>C2-09|x</v>
      </c>
      <c r="T196" s="191"/>
      <c r="U196" s="393"/>
      <c r="W196" s="83" t="str">
        <f t="shared" si="381"/>
        <v/>
      </c>
      <c r="X196" s="83" t="str">
        <f t="shared" si="381"/>
        <v/>
      </c>
      <c r="Y196" s="83" t="str">
        <f t="shared" si="381"/>
        <v/>
      </c>
      <c r="Z196" s="83" t="str">
        <f t="shared" si="381"/>
        <v/>
      </c>
      <c r="AA196" s="83" t="str">
        <f t="shared" si="381"/>
        <v/>
      </c>
      <c r="AB196" s="83" t="str">
        <f t="shared" si="381"/>
        <v/>
      </c>
      <c r="AC196" s="83" t="str">
        <f t="shared" si="381"/>
        <v/>
      </c>
      <c r="AD196" s="83" t="str">
        <f t="shared" si="381"/>
        <v/>
      </c>
      <c r="AE196" s="83" t="str">
        <f t="shared" si="381"/>
        <v/>
      </c>
      <c r="AF196" s="83" t="str">
        <f t="shared" si="381"/>
        <v/>
      </c>
      <c r="AG196" s="342">
        <f t="shared" si="308"/>
        <v>0</v>
      </c>
      <c r="AI196" s="383"/>
      <c r="AM196" s="30">
        <f>REPORT!H213</f>
        <v>0</v>
      </c>
      <c r="AN196" s="30">
        <f t="shared" si="309"/>
        <v>0</v>
      </c>
      <c r="AQ196" s="771">
        <f t="shared" si="382"/>
        <v>0</v>
      </c>
      <c r="AR196" s="776">
        <f t="shared" si="383"/>
        <v>0</v>
      </c>
      <c r="AS196" s="776">
        <f t="shared" si="384"/>
        <v>0</v>
      </c>
      <c r="AT196" s="777">
        <f t="shared" si="385"/>
        <v>0</v>
      </c>
      <c r="AU196" s="778">
        <f t="shared" si="386"/>
        <v>0</v>
      </c>
      <c r="AV196" s="779">
        <f t="shared" si="387"/>
        <v>0</v>
      </c>
      <c r="AW196" s="43">
        <f t="shared" si="388"/>
        <v>0</v>
      </c>
      <c r="AX196" s="29">
        <f t="shared" si="389"/>
        <v>1</v>
      </c>
      <c r="AY196" s="30">
        <f t="shared" si="390"/>
        <v>0</v>
      </c>
      <c r="BA196" s="30">
        <f t="shared" si="396"/>
        <v>0</v>
      </c>
      <c r="BB196" s="41" t="str">
        <f t="shared" si="398"/>
        <v/>
      </c>
      <c r="BC196" s="392"/>
      <c r="BE196" s="30">
        <f t="shared" si="391"/>
        <v>0</v>
      </c>
      <c r="BF196" s="788" t="e">
        <f t="shared" si="310"/>
        <v>#DIV/0!</v>
      </c>
      <c r="BG196" s="383"/>
      <c r="BJ196" s="83" t="str">
        <f t="shared" si="392"/>
        <v/>
      </c>
      <c r="BK196" s="83" t="str">
        <f t="shared" si="392"/>
        <v/>
      </c>
      <c r="BL196" s="83" t="str">
        <f t="shared" si="392"/>
        <v/>
      </c>
      <c r="BM196" s="83" t="str">
        <f t="shared" si="392"/>
        <v/>
      </c>
      <c r="BN196" s="83" t="str">
        <f t="shared" si="392"/>
        <v/>
      </c>
      <c r="BO196" s="83" t="str">
        <f t="shared" si="392"/>
        <v/>
      </c>
      <c r="BP196" s="83" t="str">
        <f t="shared" si="392"/>
        <v/>
      </c>
      <c r="BQ196" s="83" t="str">
        <f t="shared" si="392"/>
        <v/>
      </c>
      <c r="BR196" s="83" t="str">
        <f t="shared" si="392"/>
        <v/>
      </c>
      <c r="BS196" s="83" t="str">
        <f t="shared" si="392"/>
        <v/>
      </c>
      <c r="BT196" s="342">
        <f t="shared" si="311"/>
        <v>0</v>
      </c>
    </row>
    <row r="197" spans="1:72" outlineLevel="2" x14ac:dyDescent="0.3">
      <c r="A197" s="385" t="str">
        <f t="shared" si="359"/>
        <v>C2-10-x</v>
      </c>
      <c r="B197" s="386">
        <f>IF(E197="","",SUBTOTAL(3,$E$188:E197))</f>
        <v>10</v>
      </c>
      <c r="C197" s="246" t="str">
        <f t="shared" si="397"/>
        <v>C2-10</v>
      </c>
      <c r="D197" s="88"/>
      <c r="E197" s="21" t="s">
        <v>60</v>
      </c>
      <c r="F197" s="749"/>
      <c r="G197" s="763"/>
      <c r="H197" s="773"/>
      <c r="I197" s="773"/>
      <c r="J197" s="763"/>
      <c r="K197" s="751"/>
      <c r="L197" s="30">
        <f t="shared" si="393"/>
        <v>0</v>
      </c>
      <c r="M197" s="752">
        <v>1</v>
      </c>
      <c r="N197" s="30">
        <f t="shared" si="394"/>
        <v>0</v>
      </c>
      <c r="O197" s="41" t="str">
        <f t="shared" si="353"/>
        <v/>
      </c>
      <c r="P197" s="392"/>
      <c r="Q197" s="369" t="str">
        <f t="shared" si="395"/>
        <v>C</v>
      </c>
      <c r="S197" s="191" t="str">
        <f t="shared" si="380"/>
        <v>C2-10|x</v>
      </c>
      <c r="T197" s="191"/>
      <c r="U197" s="395"/>
      <c r="W197" s="83" t="str">
        <f t="shared" si="381"/>
        <v/>
      </c>
      <c r="X197" s="83" t="str">
        <f t="shared" si="381"/>
        <v/>
      </c>
      <c r="Y197" s="83" t="str">
        <f t="shared" si="381"/>
        <v/>
      </c>
      <c r="Z197" s="83" t="str">
        <f t="shared" si="381"/>
        <v/>
      </c>
      <c r="AA197" s="83" t="str">
        <f t="shared" si="381"/>
        <v/>
      </c>
      <c r="AB197" s="83" t="str">
        <f t="shared" si="381"/>
        <v/>
      </c>
      <c r="AC197" s="83" t="str">
        <f t="shared" si="381"/>
        <v/>
      </c>
      <c r="AD197" s="83" t="str">
        <f t="shared" si="381"/>
        <v/>
      </c>
      <c r="AE197" s="83" t="str">
        <f t="shared" si="381"/>
        <v/>
      </c>
      <c r="AF197" s="83" t="str">
        <f t="shared" si="381"/>
        <v/>
      </c>
      <c r="AG197" s="342">
        <f t="shared" si="308"/>
        <v>0</v>
      </c>
      <c r="AI197" s="383"/>
      <c r="AM197" s="30">
        <f>REPORT!H214</f>
        <v>0</v>
      </c>
      <c r="AN197" s="30">
        <f t="shared" si="309"/>
        <v>0</v>
      </c>
      <c r="AQ197" s="771">
        <f t="shared" si="382"/>
        <v>0</v>
      </c>
      <c r="AR197" s="776">
        <f t="shared" si="383"/>
        <v>0</v>
      </c>
      <c r="AS197" s="776">
        <f t="shared" si="384"/>
        <v>0</v>
      </c>
      <c r="AT197" s="777">
        <f t="shared" si="385"/>
        <v>0</v>
      </c>
      <c r="AU197" s="778">
        <f t="shared" si="386"/>
        <v>0</v>
      </c>
      <c r="AV197" s="779">
        <f t="shared" si="387"/>
        <v>0</v>
      </c>
      <c r="AW197" s="43">
        <f t="shared" si="388"/>
        <v>0</v>
      </c>
      <c r="AX197" s="29">
        <f t="shared" si="389"/>
        <v>1</v>
      </c>
      <c r="AY197" s="30">
        <f t="shared" si="390"/>
        <v>0</v>
      </c>
      <c r="BA197" s="30">
        <f t="shared" si="396"/>
        <v>0</v>
      </c>
      <c r="BB197" s="41" t="str">
        <f t="shared" si="398"/>
        <v/>
      </c>
      <c r="BC197" s="392"/>
      <c r="BE197" s="30">
        <f t="shared" si="391"/>
        <v>0</v>
      </c>
      <c r="BF197" s="788" t="e">
        <f t="shared" si="310"/>
        <v>#DIV/0!</v>
      </c>
      <c r="BG197" s="383"/>
      <c r="BJ197" s="83" t="str">
        <f t="shared" si="392"/>
        <v/>
      </c>
      <c r="BK197" s="83" t="str">
        <f t="shared" si="392"/>
        <v/>
      </c>
      <c r="BL197" s="83" t="str">
        <f t="shared" si="392"/>
        <v/>
      </c>
      <c r="BM197" s="83" t="str">
        <f t="shared" si="392"/>
        <v/>
      </c>
      <c r="BN197" s="83" t="str">
        <f t="shared" si="392"/>
        <v/>
      </c>
      <c r="BO197" s="83" t="str">
        <f t="shared" si="392"/>
        <v/>
      </c>
      <c r="BP197" s="83" t="str">
        <f t="shared" si="392"/>
        <v/>
      </c>
      <c r="BQ197" s="83" t="str">
        <f t="shared" si="392"/>
        <v/>
      </c>
      <c r="BR197" s="83" t="str">
        <f t="shared" si="392"/>
        <v/>
      </c>
      <c r="BS197" s="83" t="str">
        <f t="shared" si="392"/>
        <v/>
      </c>
      <c r="BT197" s="342">
        <f t="shared" si="311"/>
        <v>0</v>
      </c>
    </row>
    <row r="198" spans="1:72" ht="31.5" customHeight="1" outlineLevel="1" x14ac:dyDescent="0.3">
      <c r="A198" s="385"/>
      <c r="B198" s="374"/>
      <c r="C198" s="375" t="s">
        <v>84</v>
      </c>
      <c r="D198" s="376"/>
      <c r="E198" s="759"/>
      <c r="F198" s="753"/>
      <c r="G198" s="753"/>
      <c r="H198" s="753"/>
      <c r="I198" s="753"/>
      <c r="J198" s="753"/>
      <c r="K198" s="753"/>
      <c r="L198" s="753"/>
      <c r="M198" s="753"/>
      <c r="N198" s="25">
        <f>SUM(N199:N208)</f>
        <v>0</v>
      </c>
      <c r="O198" s="380" t="str">
        <f t="shared" si="353"/>
        <v/>
      </c>
      <c r="P198" s="96" t="str">
        <f>IF(OR(N198="",N198=0),"",N198/$N$221)</f>
        <v/>
      </c>
      <c r="Q198" s="369" t="str">
        <f t="shared" si="395"/>
        <v>C</v>
      </c>
      <c r="U198" s="405"/>
      <c r="W198" s="382">
        <f t="shared" ref="W198:AF198" si="399">SUM(W199:W208)</f>
        <v>0</v>
      </c>
      <c r="X198" s="382">
        <f t="shared" si="399"/>
        <v>0</v>
      </c>
      <c r="Y198" s="382">
        <f t="shared" si="399"/>
        <v>0</v>
      </c>
      <c r="Z198" s="382">
        <f t="shared" si="399"/>
        <v>0</v>
      </c>
      <c r="AA198" s="382">
        <f t="shared" si="399"/>
        <v>0</v>
      </c>
      <c r="AB198" s="382">
        <f t="shared" si="399"/>
        <v>0</v>
      </c>
      <c r="AC198" s="382">
        <f t="shared" si="399"/>
        <v>0</v>
      </c>
      <c r="AD198" s="382">
        <f t="shared" si="399"/>
        <v>0</v>
      </c>
      <c r="AE198" s="382">
        <f t="shared" si="399"/>
        <v>0</v>
      </c>
      <c r="AF198" s="382">
        <f t="shared" si="399"/>
        <v>0</v>
      </c>
      <c r="AG198" s="342">
        <f t="shared" si="308"/>
        <v>0</v>
      </c>
      <c r="AI198" s="383"/>
      <c r="AM198" s="25">
        <f>SUM(AM199:AM208)</f>
        <v>0</v>
      </c>
      <c r="AN198" s="25">
        <f t="shared" si="309"/>
        <v>0</v>
      </c>
      <c r="AQ198" s="734"/>
      <c r="AR198" s="378"/>
      <c r="AS198" s="378"/>
      <c r="AT198" s="378"/>
      <c r="AU198" s="378"/>
      <c r="AV198" s="378"/>
      <c r="AW198" s="378"/>
      <c r="AX198" s="379"/>
      <c r="AY198" s="25">
        <f>SUM(AY199:AY208)</f>
        <v>0</v>
      </c>
      <c r="BA198" s="25">
        <f>SUM(BA199:BA208)</f>
        <v>0</v>
      </c>
      <c r="BB198" s="380" t="str">
        <f t="shared" ref="BB198:BB219" si="400">IF(BA198="","", IF($O$8="","",BA198/$O$8))</f>
        <v/>
      </c>
      <c r="BC198" s="96" t="str">
        <f>IF(OR(BA198="",BA198=0),"",BA198/$BA$221)</f>
        <v/>
      </c>
      <c r="BE198" s="25">
        <f>SUM(BE199:BE208)</f>
        <v>0</v>
      </c>
      <c r="BF198" s="787" t="e">
        <f t="shared" si="310"/>
        <v>#DIV/0!</v>
      </c>
      <c r="BG198" s="383"/>
      <c r="BJ198" s="382">
        <f t="shared" ref="BJ198:BS198" si="401">SUM(BJ199:BJ208)</f>
        <v>0</v>
      </c>
      <c r="BK198" s="382">
        <f t="shared" si="401"/>
        <v>0</v>
      </c>
      <c r="BL198" s="382">
        <f t="shared" si="401"/>
        <v>0</v>
      </c>
      <c r="BM198" s="382">
        <f t="shared" si="401"/>
        <v>0</v>
      </c>
      <c r="BN198" s="382">
        <f t="shared" si="401"/>
        <v>0</v>
      </c>
      <c r="BO198" s="382">
        <f t="shared" si="401"/>
        <v>0</v>
      </c>
      <c r="BP198" s="382">
        <f t="shared" si="401"/>
        <v>0</v>
      </c>
      <c r="BQ198" s="382">
        <f t="shared" si="401"/>
        <v>0</v>
      </c>
      <c r="BR198" s="382">
        <f t="shared" si="401"/>
        <v>0</v>
      </c>
      <c r="BS198" s="382">
        <f t="shared" si="401"/>
        <v>0</v>
      </c>
      <c r="BT198" s="342">
        <f t="shared" si="311"/>
        <v>0</v>
      </c>
    </row>
    <row r="199" spans="1:72" outlineLevel="2" x14ac:dyDescent="0.3">
      <c r="A199" s="385" t="str">
        <f t="shared" si="359"/>
        <v>C3-01-x</v>
      </c>
      <c r="B199" s="386">
        <f>IF(E199="","",SUBTOTAL(3,$E$199:E199))</f>
        <v>1</v>
      </c>
      <c r="C199" s="246" t="str">
        <f t="shared" ref="C199:C208" si="402">IF(E199="","",IF(B199&lt;10,CONCATENATE($C$198,"-0",B199),CONCATENATE($C$198,"-",B199)))</f>
        <v>C3-01</v>
      </c>
      <c r="D199" s="88"/>
      <c r="E199" s="21" t="s">
        <v>60</v>
      </c>
      <c r="F199" s="745"/>
      <c r="G199" s="764"/>
      <c r="H199" s="774"/>
      <c r="I199" s="774"/>
      <c r="J199" s="762"/>
      <c r="K199" s="746"/>
      <c r="L199" s="747">
        <f>IF(E199="","",(G199*I199*J199))</f>
        <v>0</v>
      </c>
      <c r="M199" s="748">
        <v>1</v>
      </c>
      <c r="N199" s="30">
        <f>IF(L199="","",IF(L199=0,0,(L199/M199)))</f>
        <v>0</v>
      </c>
      <c r="O199" s="41" t="str">
        <f t="shared" si="353"/>
        <v/>
      </c>
      <c r="P199" s="392"/>
      <c r="Q199" s="369" t="str">
        <f t="shared" si="395"/>
        <v>C</v>
      </c>
      <c r="S199" s="191" t="str">
        <f t="shared" ref="S199:S208" si="403">IF(C199="","",CONCATENATE(C199,"|",E199))</f>
        <v>C3-01|x</v>
      </c>
      <c r="T199" s="191"/>
      <c r="U199" s="389"/>
      <c r="W199" s="83" t="str">
        <f t="shared" ref="W199:AF208" si="404">IF($D199="","",IF($D199=W$16,$N199,""))</f>
        <v/>
      </c>
      <c r="X199" s="83" t="str">
        <f t="shared" si="404"/>
        <v/>
      </c>
      <c r="Y199" s="83" t="str">
        <f t="shared" si="404"/>
        <v/>
      </c>
      <c r="Z199" s="83" t="str">
        <f t="shared" si="404"/>
        <v/>
      </c>
      <c r="AA199" s="83" t="str">
        <f t="shared" si="404"/>
        <v/>
      </c>
      <c r="AB199" s="83" t="str">
        <f t="shared" si="404"/>
        <v/>
      </c>
      <c r="AC199" s="83" t="str">
        <f t="shared" si="404"/>
        <v/>
      </c>
      <c r="AD199" s="83" t="str">
        <f t="shared" si="404"/>
        <v/>
      </c>
      <c r="AE199" s="83" t="str">
        <f t="shared" si="404"/>
        <v/>
      </c>
      <c r="AF199" s="83" t="str">
        <f t="shared" si="404"/>
        <v/>
      </c>
      <c r="AG199" s="342">
        <f t="shared" si="308"/>
        <v>0</v>
      </c>
      <c r="AI199" s="383"/>
      <c r="AM199" s="30">
        <f>REPORT!H216</f>
        <v>0</v>
      </c>
      <c r="AN199" s="30">
        <f t="shared" si="309"/>
        <v>0</v>
      </c>
      <c r="AQ199" s="771">
        <f t="shared" ref="AQ199:AQ208" si="405">F199</f>
        <v>0</v>
      </c>
      <c r="AR199" s="776">
        <f t="shared" ref="AR199:AR208" si="406">G199</f>
        <v>0</v>
      </c>
      <c r="AS199" s="776">
        <f t="shared" ref="AS199:AS208" si="407">H199</f>
        <v>0</v>
      </c>
      <c r="AT199" s="777">
        <f t="shared" ref="AT199:AT208" si="408">I199</f>
        <v>0</v>
      </c>
      <c r="AU199" s="778">
        <f t="shared" ref="AU199:AU208" si="409">J199</f>
        <v>0</v>
      </c>
      <c r="AV199" s="779">
        <f t="shared" ref="AV199:AV208" si="410">K199</f>
        <v>0</v>
      </c>
      <c r="AW199" s="43">
        <f t="shared" ref="AW199:AW208" si="411">IF(E199="","",ROUND(AR199*AT199*AU199,2))</f>
        <v>0</v>
      </c>
      <c r="AX199" s="29">
        <f t="shared" ref="AX199:AX208" si="412">M199</f>
        <v>1</v>
      </c>
      <c r="AY199" s="30">
        <f t="shared" ref="AY199:AY208" si="413">IF(AW199="","",IF(AW199=0,0,ROUND(AW199/AX199,0)))</f>
        <v>0</v>
      </c>
      <c r="BA199" s="30">
        <f>AM199+AY199</f>
        <v>0</v>
      </c>
      <c r="BB199" s="41" t="str">
        <f t="shared" si="400"/>
        <v/>
      </c>
      <c r="BC199" s="392"/>
      <c r="BE199" s="30">
        <f t="shared" ref="BE199:BE208" si="414">BA199-N199</f>
        <v>0</v>
      </c>
      <c r="BF199" s="788" t="e">
        <f t="shared" si="310"/>
        <v>#DIV/0!</v>
      </c>
      <c r="BG199" s="383"/>
      <c r="BJ199" s="83" t="str">
        <f t="shared" ref="BJ199:BS208" si="415">IF($D199="","",IF($D199=BJ$16,$BA199,""))</f>
        <v/>
      </c>
      <c r="BK199" s="83" t="str">
        <f t="shared" si="415"/>
        <v/>
      </c>
      <c r="BL199" s="83" t="str">
        <f t="shared" si="415"/>
        <v/>
      </c>
      <c r="BM199" s="83" t="str">
        <f t="shared" si="415"/>
        <v/>
      </c>
      <c r="BN199" s="83" t="str">
        <f t="shared" si="415"/>
        <v/>
      </c>
      <c r="BO199" s="83" t="str">
        <f t="shared" si="415"/>
        <v/>
      </c>
      <c r="BP199" s="83" t="str">
        <f t="shared" si="415"/>
        <v/>
      </c>
      <c r="BQ199" s="83" t="str">
        <f t="shared" si="415"/>
        <v/>
      </c>
      <c r="BR199" s="83" t="str">
        <f t="shared" si="415"/>
        <v/>
      </c>
      <c r="BS199" s="83" t="str">
        <f t="shared" si="415"/>
        <v/>
      </c>
      <c r="BT199" s="342">
        <f t="shared" si="311"/>
        <v>0</v>
      </c>
    </row>
    <row r="200" spans="1:72" outlineLevel="2" x14ac:dyDescent="0.3">
      <c r="A200" s="385" t="str">
        <f t="shared" si="359"/>
        <v>C3-02-x</v>
      </c>
      <c r="B200" s="386">
        <f>IF(E200="","",SUBTOTAL(3,$E$199:E200))</f>
        <v>2</v>
      </c>
      <c r="C200" s="246" t="str">
        <f t="shared" si="402"/>
        <v>C3-02</v>
      </c>
      <c r="D200" s="88"/>
      <c r="E200" s="21" t="s">
        <v>60</v>
      </c>
      <c r="F200" s="749"/>
      <c r="G200" s="765"/>
      <c r="H200" s="773"/>
      <c r="I200" s="773"/>
      <c r="J200" s="763"/>
      <c r="K200" s="751"/>
      <c r="L200" s="30">
        <f t="shared" ref="L200:L208" si="416">IF(E200="","",(G200*I200*J200))</f>
        <v>0</v>
      </c>
      <c r="M200" s="752">
        <v>1</v>
      </c>
      <c r="N200" s="30">
        <f t="shared" ref="N200:N208" si="417">IF(L200="","",IF(L200=0,0,(L200/M200)))</f>
        <v>0</v>
      </c>
      <c r="O200" s="41" t="str">
        <f t="shared" si="353"/>
        <v/>
      </c>
      <c r="P200" s="392"/>
      <c r="Q200" s="369" t="str">
        <f t="shared" si="395"/>
        <v>C</v>
      </c>
      <c r="S200" s="191" t="str">
        <f t="shared" si="403"/>
        <v>C3-02|x</v>
      </c>
      <c r="T200" s="191"/>
      <c r="U200" s="389"/>
      <c r="W200" s="83" t="str">
        <f t="shared" si="404"/>
        <v/>
      </c>
      <c r="X200" s="83" t="str">
        <f t="shared" si="404"/>
        <v/>
      </c>
      <c r="Y200" s="83" t="str">
        <f t="shared" si="404"/>
        <v/>
      </c>
      <c r="Z200" s="83" t="str">
        <f t="shared" si="404"/>
        <v/>
      </c>
      <c r="AA200" s="83" t="str">
        <f t="shared" si="404"/>
        <v/>
      </c>
      <c r="AB200" s="83" t="str">
        <f t="shared" si="404"/>
        <v/>
      </c>
      <c r="AC200" s="83" t="str">
        <f t="shared" si="404"/>
        <v/>
      </c>
      <c r="AD200" s="83" t="str">
        <f t="shared" si="404"/>
        <v/>
      </c>
      <c r="AE200" s="83" t="str">
        <f t="shared" si="404"/>
        <v/>
      </c>
      <c r="AF200" s="83" t="str">
        <f t="shared" si="404"/>
        <v/>
      </c>
      <c r="AG200" s="342">
        <f t="shared" si="308"/>
        <v>0</v>
      </c>
      <c r="AI200" s="383"/>
      <c r="AM200" s="30">
        <f>REPORT!H217</f>
        <v>0</v>
      </c>
      <c r="AN200" s="30">
        <f t="shared" si="309"/>
        <v>0</v>
      </c>
      <c r="AQ200" s="771">
        <f t="shared" si="405"/>
        <v>0</v>
      </c>
      <c r="AR200" s="776">
        <f t="shared" si="406"/>
        <v>0</v>
      </c>
      <c r="AS200" s="776">
        <f t="shared" si="407"/>
        <v>0</v>
      </c>
      <c r="AT200" s="777">
        <f t="shared" si="408"/>
        <v>0</v>
      </c>
      <c r="AU200" s="778">
        <f t="shared" si="409"/>
        <v>0</v>
      </c>
      <c r="AV200" s="779">
        <f t="shared" si="410"/>
        <v>0</v>
      </c>
      <c r="AW200" s="43">
        <f t="shared" si="411"/>
        <v>0</v>
      </c>
      <c r="AX200" s="29">
        <f t="shared" si="412"/>
        <v>1</v>
      </c>
      <c r="AY200" s="30">
        <f t="shared" si="413"/>
        <v>0</v>
      </c>
      <c r="BA200" s="30">
        <f t="shared" ref="BA200:BA208" si="418">AM200+AY200</f>
        <v>0</v>
      </c>
      <c r="BB200" s="41" t="str">
        <f t="shared" si="400"/>
        <v/>
      </c>
      <c r="BC200" s="392"/>
      <c r="BE200" s="30">
        <f t="shared" si="414"/>
        <v>0</v>
      </c>
      <c r="BF200" s="788" t="e">
        <f t="shared" si="310"/>
        <v>#DIV/0!</v>
      </c>
      <c r="BG200" s="383"/>
      <c r="BJ200" s="83" t="str">
        <f t="shared" si="415"/>
        <v/>
      </c>
      <c r="BK200" s="83" t="str">
        <f t="shared" si="415"/>
        <v/>
      </c>
      <c r="BL200" s="83" t="str">
        <f t="shared" si="415"/>
        <v/>
      </c>
      <c r="BM200" s="83" t="str">
        <f t="shared" si="415"/>
        <v/>
      </c>
      <c r="BN200" s="83" t="str">
        <f t="shared" si="415"/>
        <v/>
      </c>
      <c r="BO200" s="83" t="str">
        <f t="shared" si="415"/>
        <v/>
      </c>
      <c r="BP200" s="83" t="str">
        <f t="shared" si="415"/>
        <v/>
      </c>
      <c r="BQ200" s="83" t="str">
        <f t="shared" si="415"/>
        <v/>
      </c>
      <c r="BR200" s="83" t="str">
        <f t="shared" si="415"/>
        <v/>
      </c>
      <c r="BS200" s="83" t="str">
        <f t="shared" si="415"/>
        <v/>
      </c>
      <c r="BT200" s="342">
        <f t="shared" si="311"/>
        <v>0</v>
      </c>
    </row>
    <row r="201" spans="1:72" outlineLevel="2" x14ac:dyDescent="0.3">
      <c r="A201" s="385" t="str">
        <f t="shared" si="359"/>
        <v>C3-03-x</v>
      </c>
      <c r="B201" s="386">
        <f>IF(E201="","",SUBTOTAL(3,$E$199:E201))</f>
        <v>3</v>
      </c>
      <c r="C201" s="246" t="str">
        <f t="shared" si="402"/>
        <v>C3-03</v>
      </c>
      <c r="D201" s="88"/>
      <c r="E201" s="21" t="s">
        <v>60</v>
      </c>
      <c r="F201" s="749"/>
      <c r="G201" s="765"/>
      <c r="H201" s="773"/>
      <c r="I201" s="773"/>
      <c r="J201" s="763"/>
      <c r="K201" s="751"/>
      <c r="L201" s="30">
        <f t="shared" si="416"/>
        <v>0</v>
      </c>
      <c r="M201" s="752">
        <v>1</v>
      </c>
      <c r="N201" s="30">
        <f t="shared" si="417"/>
        <v>0</v>
      </c>
      <c r="O201" s="41" t="str">
        <f t="shared" si="353"/>
        <v/>
      </c>
      <c r="P201" s="392"/>
      <c r="Q201" s="369" t="str">
        <f t="shared" si="395"/>
        <v>C</v>
      </c>
      <c r="S201" s="191" t="str">
        <f t="shared" si="403"/>
        <v>C3-03|x</v>
      </c>
      <c r="T201" s="191"/>
      <c r="U201" s="389"/>
      <c r="W201" s="83" t="str">
        <f t="shared" si="404"/>
        <v/>
      </c>
      <c r="X201" s="83" t="str">
        <f t="shared" si="404"/>
        <v/>
      </c>
      <c r="Y201" s="83" t="str">
        <f t="shared" si="404"/>
        <v/>
      </c>
      <c r="Z201" s="83" t="str">
        <f t="shared" si="404"/>
        <v/>
      </c>
      <c r="AA201" s="83" t="str">
        <f t="shared" si="404"/>
        <v/>
      </c>
      <c r="AB201" s="83" t="str">
        <f t="shared" si="404"/>
        <v/>
      </c>
      <c r="AC201" s="83" t="str">
        <f t="shared" si="404"/>
        <v/>
      </c>
      <c r="AD201" s="83" t="str">
        <f t="shared" si="404"/>
        <v/>
      </c>
      <c r="AE201" s="83" t="str">
        <f t="shared" si="404"/>
        <v/>
      </c>
      <c r="AF201" s="83" t="str">
        <f t="shared" si="404"/>
        <v/>
      </c>
      <c r="AG201" s="342">
        <f t="shared" si="308"/>
        <v>0</v>
      </c>
      <c r="AI201" s="383"/>
      <c r="AM201" s="30">
        <f>REPORT!H218</f>
        <v>0</v>
      </c>
      <c r="AN201" s="30">
        <f t="shared" si="309"/>
        <v>0</v>
      </c>
      <c r="AQ201" s="771">
        <f t="shared" si="405"/>
        <v>0</v>
      </c>
      <c r="AR201" s="776">
        <f t="shared" si="406"/>
        <v>0</v>
      </c>
      <c r="AS201" s="776">
        <f t="shared" si="407"/>
        <v>0</v>
      </c>
      <c r="AT201" s="777">
        <f t="shared" si="408"/>
        <v>0</v>
      </c>
      <c r="AU201" s="778">
        <f t="shared" si="409"/>
        <v>0</v>
      </c>
      <c r="AV201" s="779">
        <f t="shared" si="410"/>
        <v>0</v>
      </c>
      <c r="AW201" s="43">
        <f t="shared" si="411"/>
        <v>0</v>
      </c>
      <c r="AX201" s="29">
        <f t="shared" si="412"/>
        <v>1</v>
      </c>
      <c r="AY201" s="30">
        <f t="shared" si="413"/>
        <v>0</v>
      </c>
      <c r="BA201" s="30">
        <f t="shared" si="418"/>
        <v>0</v>
      </c>
      <c r="BB201" s="41" t="str">
        <f t="shared" si="400"/>
        <v/>
      </c>
      <c r="BC201" s="392"/>
      <c r="BE201" s="30">
        <f t="shared" si="414"/>
        <v>0</v>
      </c>
      <c r="BF201" s="788" t="e">
        <f t="shared" si="310"/>
        <v>#DIV/0!</v>
      </c>
      <c r="BG201" s="383"/>
      <c r="BJ201" s="83" t="str">
        <f t="shared" si="415"/>
        <v/>
      </c>
      <c r="BK201" s="83" t="str">
        <f t="shared" si="415"/>
        <v/>
      </c>
      <c r="BL201" s="83" t="str">
        <f t="shared" si="415"/>
        <v/>
      </c>
      <c r="BM201" s="83" t="str">
        <f t="shared" si="415"/>
        <v/>
      </c>
      <c r="BN201" s="83" t="str">
        <f t="shared" si="415"/>
        <v/>
      </c>
      <c r="BO201" s="83" t="str">
        <f t="shared" si="415"/>
        <v/>
      </c>
      <c r="BP201" s="83" t="str">
        <f t="shared" si="415"/>
        <v/>
      </c>
      <c r="BQ201" s="83" t="str">
        <f t="shared" si="415"/>
        <v/>
      </c>
      <c r="BR201" s="83" t="str">
        <f t="shared" si="415"/>
        <v/>
      </c>
      <c r="BS201" s="83" t="str">
        <f t="shared" si="415"/>
        <v/>
      </c>
      <c r="BT201" s="342">
        <f t="shared" si="311"/>
        <v>0</v>
      </c>
    </row>
    <row r="202" spans="1:72" outlineLevel="2" x14ac:dyDescent="0.3">
      <c r="A202" s="385" t="str">
        <f t="shared" si="359"/>
        <v>C3-04-x</v>
      </c>
      <c r="B202" s="386">
        <f>IF(E202="","",SUBTOTAL(3,$E$199:E202))</f>
        <v>4</v>
      </c>
      <c r="C202" s="246" t="str">
        <f t="shared" si="402"/>
        <v>C3-04</v>
      </c>
      <c r="D202" s="88"/>
      <c r="E202" s="21" t="s">
        <v>60</v>
      </c>
      <c r="F202" s="749"/>
      <c r="G202" s="765"/>
      <c r="H202" s="773"/>
      <c r="I202" s="773"/>
      <c r="J202" s="763"/>
      <c r="K202" s="751"/>
      <c r="L202" s="30">
        <f t="shared" si="416"/>
        <v>0</v>
      </c>
      <c r="M202" s="752">
        <v>1</v>
      </c>
      <c r="N202" s="30">
        <f t="shared" si="417"/>
        <v>0</v>
      </c>
      <c r="O202" s="41" t="str">
        <f t="shared" si="353"/>
        <v/>
      </c>
      <c r="P202" s="392"/>
      <c r="Q202" s="369" t="str">
        <f t="shared" si="395"/>
        <v>C</v>
      </c>
      <c r="S202" s="191" t="str">
        <f t="shared" si="403"/>
        <v>C3-04|x</v>
      </c>
      <c r="T202" s="191"/>
      <c r="U202" s="389"/>
      <c r="W202" s="83" t="str">
        <f t="shared" si="404"/>
        <v/>
      </c>
      <c r="X202" s="83" t="str">
        <f t="shared" si="404"/>
        <v/>
      </c>
      <c r="Y202" s="83" t="str">
        <f t="shared" si="404"/>
        <v/>
      </c>
      <c r="Z202" s="83" t="str">
        <f t="shared" si="404"/>
        <v/>
      </c>
      <c r="AA202" s="83" t="str">
        <f t="shared" si="404"/>
        <v/>
      </c>
      <c r="AB202" s="83" t="str">
        <f t="shared" si="404"/>
        <v/>
      </c>
      <c r="AC202" s="83" t="str">
        <f t="shared" si="404"/>
        <v/>
      </c>
      <c r="AD202" s="83" t="str">
        <f t="shared" si="404"/>
        <v/>
      </c>
      <c r="AE202" s="83" t="str">
        <f t="shared" si="404"/>
        <v/>
      </c>
      <c r="AF202" s="83" t="str">
        <f t="shared" si="404"/>
        <v/>
      </c>
      <c r="AG202" s="342">
        <f t="shared" si="308"/>
        <v>0</v>
      </c>
      <c r="AI202" s="383"/>
      <c r="AM202" s="30">
        <f>REPORT!H219</f>
        <v>0</v>
      </c>
      <c r="AN202" s="30">
        <f t="shared" si="309"/>
        <v>0</v>
      </c>
      <c r="AQ202" s="771">
        <f t="shared" si="405"/>
        <v>0</v>
      </c>
      <c r="AR202" s="776">
        <f t="shared" si="406"/>
        <v>0</v>
      </c>
      <c r="AS202" s="776">
        <f t="shared" si="407"/>
        <v>0</v>
      </c>
      <c r="AT202" s="777">
        <f t="shared" si="408"/>
        <v>0</v>
      </c>
      <c r="AU202" s="778">
        <f t="shared" si="409"/>
        <v>0</v>
      </c>
      <c r="AV202" s="779">
        <f t="shared" si="410"/>
        <v>0</v>
      </c>
      <c r="AW202" s="43">
        <f t="shared" si="411"/>
        <v>0</v>
      </c>
      <c r="AX202" s="29">
        <f t="shared" si="412"/>
        <v>1</v>
      </c>
      <c r="AY202" s="30">
        <f t="shared" si="413"/>
        <v>0</v>
      </c>
      <c r="BA202" s="30">
        <f t="shared" si="418"/>
        <v>0</v>
      </c>
      <c r="BB202" s="41" t="str">
        <f t="shared" si="400"/>
        <v/>
      </c>
      <c r="BC202" s="392"/>
      <c r="BE202" s="30">
        <f t="shared" si="414"/>
        <v>0</v>
      </c>
      <c r="BF202" s="788" t="e">
        <f t="shared" si="310"/>
        <v>#DIV/0!</v>
      </c>
      <c r="BG202" s="383"/>
      <c r="BJ202" s="83" t="str">
        <f t="shared" si="415"/>
        <v/>
      </c>
      <c r="BK202" s="83" t="str">
        <f t="shared" si="415"/>
        <v/>
      </c>
      <c r="BL202" s="83" t="str">
        <f t="shared" si="415"/>
        <v/>
      </c>
      <c r="BM202" s="83" t="str">
        <f t="shared" si="415"/>
        <v/>
      </c>
      <c r="BN202" s="83" t="str">
        <f t="shared" si="415"/>
        <v/>
      </c>
      <c r="BO202" s="83" t="str">
        <f t="shared" si="415"/>
        <v/>
      </c>
      <c r="BP202" s="83" t="str">
        <f t="shared" si="415"/>
        <v/>
      </c>
      <c r="BQ202" s="83" t="str">
        <f t="shared" si="415"/>
        <v/>
      </c>
      <c r="BR202" s="83" t="str">
        <f t="shared" si="415"/>
        <v/>
      </c>
      <c r="BS202" s="83" t="str">
        <f t="shared" si="415"/>
        <v/>
      </c>
      <c r="BT202" s="342">
        <f t="shared" si="311"/>
        <v>0</v>
      </c>
    </row>
    <row r="203" spans="1:72" outlineLevel="2" x14ac:dyDescent="0.3">
      <c r="A203" s="385" t="str">
        <f t="shared" si="359"/>
        <v>C3-05-x</v>
      </c>
      <c r="B203" s="386">
        <f>IF(E203="","",SUBTOTAL(3,$E$199:E203))</f>
        <v>5</v>
      </c>
      <c r="C203" s="246" t="str">
        <f t="shared" si="402"/>
        <v>C3-05</v>
      </c>
      <c r="D203" s="88"/>
      <c r="E203" s="21" t="s">
        <v>60</v>
      </c>
      <c r="F203" s="749"/>
      <c r="G203" s="765"/>
      <c r="H203" s="773"/>
      <c r="I203" s="773"/>
      <c r="J203" s="773"/>
      <c r="K203" s="751"/>
      <c r="L203" s="30">
        <f t="shared" si="416"/>
        <v>0</v>
      </c>
      <c r="M203" s="752">
        <v>1</v>
      </c>
      <c r="N203" s="30">
        <f t="shared" si="417"/>
        <v>0</v>
      </c>
      <c r="O203" s="41" t="str">
        <f t="shared" si="353"/>
        <v/>
      </c>
      <c r="P203" s="392"/>
      <c r="Q203" s="369" t="str">
        <f t="shared" si="395"/>
        <v>C</v>
      </c>
      <c r="S203" s="191" t="str">
        <f t="shared" si="403"/>
        <v>C3-05|x</v>
      </c>
      <c r="T203" s="191"/>
      <c r="U203" s="393"/>
      <c r="W203" s="83" t="str">
        <f t="shared" si="404"/>
        <v/>
      </c>
      <c r="X203" s="83" t="str">
        <f t="shared" si="404"/>
        <v/>
      </c>
      <c r="Y203" s="83" t="str">
        <f t="shared" si="404"/>
        <v/>
      </c>
      <c r="Z203" s="83" t="str">
        <f t="shared" si="404"/>
        <v/>
      </c>
      <c r="AA203" s="83" t="str">
        <f t="shared" si="404"/>
        <v/>
      </c>
      <c r="AB203" s="83" t="str">
        <f t="shared" si="404"/>
        <v/>
      </c>
      <c r="AC203" s="83" t="str">
        <f t="shared" si="404"/>
        <v/>
      </c>
      <c r="AD203" s="83" t="str">
        <f t="shared" si="404"/>
        <v/>
      </c>
      <c r="AE203" s="83" t="str">
        <f t="shared" si="404"/>
        <v/>
      </c>
      <c r="AF203" s="83" t="str">
        <f t="shared" si="404"/>
        <v/>
      </c>
      <c r="AG203" s="342">
        <f t="shared" si="308"/>
        <v>0</v>
      </c>
      <c r="AI203" s="383"/>
      <c r="AM203" s="30">
        <f>REPORT!H220</f>
        <v>0</v>
      </c>
      <c r="AN203" s="30">
        <f t="shared" si="309"/>
        <v>0</v>
      </c>
      <c r="AQ203" s="771">
        <f t="shared" si="405"/>
        <v>0</v>
      </c>
      <c r="AR203" s="776">
        <f t="shared" si="406"/>
        <v>0</v>
      </c>
      <c r="AS203" s="776">
        <f t="shared" si="407"/>
        <v>0</v>
      </c>
      <c r="AT203" s="777">
        <f t="shared" si="408"/>
        <v>0</v>
      </c>
      <c r="AU203" s="778">
        <f t="shared" si="409"/>
        <v>0</v>
      </c>
      <c r="AV203" s="779">
        <f t="shared" si="410"/>
        <v>0</v>
      </c>
      <c r="AW203" s="43">
        <f t="shared" si="411"/>
        <v>0</v>
      </c>
      <c r="AX203" s="29">
        <f t="shared" si="412"/>
        <v>1</v>
      </c>
      <c r="AY203" s="30">
        <f t="shared" si="413"/>
        <v>0</v>
      </c>
      <c r="BA203" s="30">
        <f t="shared" si="418"/>
        <v>0</v>
      </c>
      <c r="BB203" s="41" t="str">
        <f t="shared" si="400"/>
        <v/>
      </c>
      <c r="BC203" s="392"/>
      <c r="BE203" s="30">
        <f t="shared" si="414"/>
        <v>0</v>
      </c>
      <c r="BF203" s="788" t="e">
        <f t="shared" si="310"/>
        <v>#DIV/0!</v>
      </c>
      <c r="BG203" s="383"/>
      <c r="BJ203" s="83" t="str">
        <f t="shared" si="415"/>
        <v/>
      </c>
      <c r="BK203" s="83" t="str">
        <f t="shared" si="415"/>
        <v/>
      </c>
      <c r="BL203" s="83" t="str">
        <f t="shared" si="415"/>
        <v/>
      </c>
      <c r="BM203" s="83" t="str">
        <f t="shared" si="415"/>
        <v/>
      </c>
      <c r="BN203" s="83" t="str">
        <f t="shared" si="415"/>
        <v/>
      </c>
      <c r="BO203" s="83" t="str">
        <f t="shared" si="415"/>
        <v/>
      </c>
      <c r="BP203" s="83" t="str">
        <f t="shared" si="415"/>
        <v/>
      </c>
      <c r="BQ203" s="83" t="str">
        <f t="shared" si="415"/>
        <v/>
      </c>
      <c r="BR203" s="83" t="str">
        <f t="shared" si="415"/>
        <v/>
      </c>
      <c r="BS203" s="83" t="str">
        <f t="shared" si="415"/>
        <v/>
      </c>
      <c r="BT203" s="342">
        <f t="shared" si="311"/>
        <v>0</v>
      </c>
    </row>
    <row r="204" spans="1:72" outlineLevel="2" x14ac:dyDescent="0.3">
      <c r="A204" s="385" t="str">
        <f t="shared" si="359"/>
        <v>C3-06-x</v>
      </c>
      <c r="B204" s="386">
        <f>IF(E204="","",SUBTOTAL(3,$E$199:E204))</f>
        <v>6</v>
      </c>
      <c r="C204" s="246" t="str">
        <f t="shared" si="402"/>
        <v>C3-06</v>
      </c>
      <c r="D204" s="88"/>
      <c r="E204" s="21" t="s">
        <v>60</v>
      </c>
      <c r="F204" s="749"/>
      <c r="G204" s="765"/>
      <c r="H204" s="773"/>
      <c r="I204" s="773"/>
      <c r="J204" s="773"/>
      <c r="K204" s="751"/>
      <c r="L204" s="30">
        <f t="shared" si="416"/>
        <v>0</v>
      </c>
      <c r="M204" s="752">
        <v>1</v>
      </c>
      <c r="N204" s="30">
        <f t="shared" si="417"/>
        <v>0</v>
      </c>
      <c r="O204" s="41" t="str">
        <f t="shared" si="353"/>
        <v/>
      </c>
      <c r="P204" s="392"/>
      <c r="Q204" s="369" t="str">
        <f t="shared" si="395"/>
        <v>C</v>
      </c>
      <c r="S204" s="191" t="str">
        <f t="shared" si="403"/>
        <v>C3-06|x</v>
      </c>
      <c r="T204" s="191"/>
      <c r="U204" s="393"/>
      <c r="W204" s="83" t="str">
        <f t="shared" si="404"/>
        <v/>
      </c>
      <c r="X204" s="83" t="str">
        <f t="shared" si="404"/>
        <v/>
      </c>
      <c r="Y204" s="83" t="str">
        <f t="shared" si="404"/>
        <v/>
      </c>
      <c r="Z204" s="83" t="str">
        <f t="shared" si="404"/>
        <v/>
      </c>
      <c r="AA204" s="83" t="str">
        <f t="shared" si="404"/>
        <v/>
      </c>
      <c r="AB204" s="83" t="str">
        <f t="shared" si="404"/>
        <v/>
      </c>
      <c r="AC204" s="83" t="str">
        <f t="shared" si="404"/>
        <v/>
      </c>
      <c r="AD204" s="83" t="str">
        <f t="shared" si="404"/>
        <v/>
      </c>
      <c r="AE204" s="83" t="str">
        <f t="shared" si="404"/>
        <v/>
      </c>
      <c r="AF204" s="83" t="str">
        <f t="shared" si="404"/>
        <v/>
      </c>
      <c r="AG204" s="342">
        <f t="shared" si="308"/>
        <v>0</v>
      </c>
      <c r="AI204" s="383"/>
      <c r="AM204" s="30">
        <f>REPORT!H221</f>
        <v>0</v>
      </c>
      <c r="AN204" s="30">
        <f t="shared" si="309"/>
        <v>0</v>
      </c>
      <c r="AQ204" s="771">
        <f t="shared" si="405"/>
        <v>0</v>
      </c>
      <c r="AR204" s="776">
        <f t="shared" si="406"/>
        <v>0</v>
      </c>
      <c r="AS204" s="776">
        <f t="shared" si="407"/>
        <v>0</v>
      </c>
      <c r="AT204" s="777">
        <f t="shared" si="408"/>
        <v>0</v>
      </c>
      <c r="AU204" s="778">
        <f t="shared" si="409"/>
        <v>0</v>
      </c>
      <c r="AV204" s="779">
        <f t="shared" si="410"/>
        <v>0</v>
      </c>
      <c r="AW204" s="43">
        <f t="shared" si="411"/>
        <v>0</v>
      </c>
      <c r="AX204" s="29">
        <f t="shared" si="412"/>
        <v>1</v>
      </c>
      <c r="AY204" s="30">
        <f t="shared" si="413"/>
        <v>0</v>
      </c>
      <c r="BA204" s="30">
        <f t="shared" si="418"/>
        <v>0</v>
      </c>
      <c r="BB204" s="41" t="str">
        <f t="shared" si="400"/>
        <v/>
      </c>
      <c r="BC204" s="392"/>
      <c r="BE204" s="30">
        <f t="shared" si="414"/>
        <v>0</v>
      </c>
      <c r="BF204" s="788" t="e">
        <f t="shared" si="310"/>
        <v>#DIV/0!</v>
      </c>
      <c r="BG204" s="383"/>
      <c r="BJ204" s="83" t="str">
        <f t="shared" si="415"/>
        <v/>
      </c>
      <c r="BK204" s="83" t="str">
        <f t="shared" si="415"/>
        <v/>
      </c>
      <c r="BL204" s="83" t="str">
        <f t="shared" si="415"/>
        <v/>
      </c>
      <c r="BM204" s="83" t="str">
        <f t="shared" si="415"/>
        <v/>
      </c>
      <c r="BN204" s="83" t="str">
        <f t="shared" si="415"/>
        <v/>
      </c>
      <c r="BO204" s="83" t="str">
        <f t="shared" si="415"/>
        <v/>
      </c>
      <c r="BP204" s="83" t="str">
        <f t="shared" si="415"/>
        <v/>
      </c>
      <c r="BQ204" s="83" t="str">
        <f t="shared" si="415"/>
        <v/>
      </c>
      <c r="BR204" s="83" t="str">
        <f t="shared" si="415"/>
        <v/>
      </c>
      <c r="BS204" s="83" t="str">
        <f t="shared" si="415"/>
        <v/>
      </c>
      <c r="BT204" s="342">
        <f t="shared" si="311"/>
        <v>0</v>
      </c>
    </row>
    <row r="205" spans="1:72" outlineLevel="2" x14ac:dyDescent="0.3">
      <c r="A205" s="385" t="str">
        <f t="shared" si="359"/>
        <v>C3-07-x</v>
      </c>
      <c r="B205" s="386">
        <f>IF(E205="","",SUBTOTAL(3,$E$199:E205))</f>
        <v>7</v>
      </c>
      <c r="C205" s="246" t="str">
        <f t="shared" si="402"/>
        <v>C3-07</v>
      </c>
      <c r="D205" s="88"/>
      <c r="E205" s="21" t="s">
        <v>60</v>
      </c>
      <c r="F205" s="749"/>
      <c r="G205" s="765"/>
      <c r="H205" s="773"/>
      <c r="I205" s="773"/>
      <c r="J205" s="763"/>
      <c r="K205" s="751"/>
      <c r="L205" s="30">
        <f t="shared" si="416"/>
        <v>0</v>
      </c>
      <c r="M205" s="752">
        <v>1</v>
      </c>
      <c r="N205" s="30">
        <f t="shared" si="417"/>
        <v>0</v>
      </c>
      <c r="O205" s="41" t="str">
        <f t="shared" si="353"/>
        <v/>
      </c>
      <c r="P205" s="392"/>
      <c r="Q205" s="369" t="str">
        <f t="shared" si="395"/>
        <v>C</v>
      </c>
      <c r="S205" s="191" t="str">
        <f t="shared" si="403"/>
        <v>C3-07|x</v>
      </c>
      <c r="T205" s="191"/>
      <c r="U205" s="393"/>
      <c r="W205" s="83" t="str">
        <f t="shared" si="404"/>
        <v/>
      </c>
      <c r="X205" s="83" t="str">
        <f t="shared" si="404"/>
        <v/>
      </c>
      <c r="Y205" s="83" t="str">
        <f t="shared" si="404"/>
        <v/>
      </c>
      <c r="Z205" s="83" t="str">
        <f t="shared" si="404"/>
        <v/>
      </c>
      <c r="AA205" s="83" t="str">
        <f t="shared" si="404"/>
        <v/>
      </c>
      <c r="AB205" s="83" t="str">
        <f t="shared" si="404"/>
        <v/>
      </c>
      <c r="AC205" s="83" t="str">
        <f t="shared" si="404"/>
        <v/>
      </c>
      <c r="AD205" s="83" t="str">
        <f t="shared" si="404"/>
        <v/>
      </c>
      <c r="AE205" s="83" t="str">
        <f t="shared" si="404"/>
        <v/>
      </c>
      <c r="AF205" s="83" t="str">
        <f t="shared" si="404"/>
        <v/>
      </c>
      <c r="AG205" s="342">
        <f t="shared" si="308"/>
        <v>0</v>
      </c>
      <c r="AI205" s="383"/>
      <c r="AM205" s="30">
        <f>REPORT!H222</f>
        <v>0</v>
      </c>
      <c r="AN205" s="30">
        <f t="shared" si="309"/>
        <v>0</v>
      </c>
      <c r="AQ205" s="771">
        <f t="shared" si="405"/>
        <v>0</v>
      </c>
      <c r="AR205" s="776">
        <f t="shared" si="406"/>
        <v>0</v>
      </c>
      <c r="AS205" s="776">
        <f t="shared" si="407"/>
        <v>0</v>
      </c>
      <c r="AT205" s="777">
        <f t="shared" si="408"/>
        <v>0</v>
      </c>
      <c r="AU205" s="778">
        <f t="shared" si="409"/>
        <v>0</v>
      </c>
      <c r="AV205" s="779">
        <f t="shared" si="410"/>
        <v>0</v>
      </c>
      <c r="AW205" s="43">
        <f t="shared" si="411"/>
        <v>0</v>
      </c>
      <c r="AX205" s="29">
        <f t="shared" si="412"/>
        <v>1</v>
      </c>
      <c r="AY205" s="30">
        <f t="shared" si="413"/>
        <v>0</v>
      </c>
      <c r="BA205" s="30">
        <f t="shared" si="418"/>
        <v>0</v>
      </c>
      <c r="BB205" s="41" t="str">
        <f t="shared" si="400"/>
        <v/>
      </c>
      <c r="BC205" s="392"/>
      <c r="BE205" s="30">
        <f t="shared" si="414"/>
        <v>0</v>
      </c>
      <c r="BF205" s="788" t="e">
        <f t="shared" si="310"/>
        <v>#DIV/0!</v>
      </c>
      <c r="BG205" s="383"/>
      <c r="BJ205" s="83" t="str">
        <f t="shared" si="415"/>
        <v/>
      </c>
      <c r="BK205" s="83" t="str">
        <f t="shared" si="415"/>
        <v/>
      </c>
      <c r="BL205" s="83" t="str">
        <f t="shared" si="415"/>
        <v/>
      </c>
      <c r="BM205" s="83" t="str">
        <f t="shared" si="415"/>
        <v/>
      </c>
      <c r="BN205" s="83" t="str">
        <f t="shared" si="415"/>
        <v/>
      </c>
      <c r="BO205" s="83" t="str">
        <f t="shared" si="415"/>
        <v/>
      </c>
      <c r="BP205" s="83" t="str">
        <f t="shared" si="415"/>
        <v/>
      </c>
      <c r="BQ205" s="83" t="str">
        <f t="shared" si="415"/>
        <v/>
      </c>
      <c r="BR205" s="83" t="str">
        <f t="shared" si="415"/>
        <v/>
      </c>
      <c r="BS205" s="83" t="str">
        <f t="shared" si="415"/>
        <v/>
      </c>
      <c r="BT205" s="342">
        <f t="shared" si="311"/>
        <v>0</v>
      </c>
    </row>
    <row r="206" spans="1:72" outlineLevel="2" x14ac:dyDescent="0.3">
      <c r="A206" s="385" t="str">
        <f t="shared" si="359"/>
        <v>C3-08-x</v>
      </c>
      <c r="B206" s="386">
        <f>IF(E206="","",SUBTOTAL(3,$E$199:E206))</f>
        <v>8</v>
      </c>
      <c r="C206" s="246" t="str">
        <f t="shared" si="402"/>
        <v>C3-08</v>
      </c>
      <c r="D206" s="88"/>
      <c r="E206" s="21" t="s">
        <v>60</v>
      </c>
      <c r="F206" s="749"/>
      <c r="G206" s="765"/>
      <c r="H206" s="773"/>
      <c r="I206" s="773"/>
      <c r="J206" s="763"/>
      <c r="K206" s="751"/>
      <c r="L206" s="30">
        <f t="shared" si="416"/>
        <v>0</v>
      </c>
      <c r="M206" s="752">
        <v>1</v>
      </c>
      <c r="N206" s="30">
        <f t="shared" si="417"/>
        <v>0</v>
      </c>
      <c r="O206" s="41" t="str">
        <f t="shared" si="353"/>
        <v/>
      </c>
      <c r="P206" s="392"/>
      <c r="Q206" s="369" t="str">
        <f t="shared" si="395"/>
        <v>C</v>
      </c>
      <c r="S206" s="191" t="str">
        <f t="shared" si="403"/>
        <v>C3-08|x</v>
      </c>
      <c r="T206" s="191"/>
      <c r="U206" s="393"/>
      <c r="W206" s="83" t="str">
        <f t="shared" si="404"/>
        <v/>
      </c>
      <c r="X206" s="83" t="str">
        <f t="shared" si="404"/>
        <v/>
      </c>
      <c r="Y206" s="83" t="str">
        <f t="shared" si="404"/>
        <v/>
      </c>
      <c r="Z206" s="83" t="str">
        <f t="shared" si="404"/>
        <v/>
      </c>
      <c r="AA206" s="83" t="str">
        <f t="shared" si="404"/>
        <v/>
      </c>
      <c r="AB206" s="83" t="str">
        <f t="shared" si="404"/>
        <v/>
      </c>
      <c r="AC206" s="83" t="str">
        <f t="shared" si="404"/>
        <v/>
      </c>
      <c r="AD206" s="83" t="str">
        <f t="shared" si="404"/>
        <v/>
      </c>
      <c r="AE206" s="83" t="str">
        <f t="shared" si="404"/>
        <v/>
      </c>
      <c r="AF206" s="83" t="str">
        <f t="shared" si="404"/>
        <v/>
      </c>
      <c r="AG206" s="342">
        <f t="shared" si="308"/>
        <v>0</v>
      </c>
      <c r="AI206" s="383"/>
      <c r="AM206" s="30">
        <f>REPORT!H223</f>
        <v>0</v>
      </c>
      <c r="AN206" s="30">
        <f t="shared" si="309"/>
        <v>0</v>
      </c>
      <c r="AQ206" s="771">
        <f t="shared" si="405"/>
        <v>0</v>
      </c>
      <c r="AR206" s="776">
        <f t="shared" si="406"/>
        <v>0</v>
      </c>
      <c r="AS206" s="776">
        <f t="shared" si="407"/>
        <v>0</v>
      </c>
      <c r="AT206" s="777">
        <f t="shared" si="408"/>
        <v>0</v>
      </c>
      <c r="AU206" s="778">
        <f t="shared" si="409"/>
        <v>0</v>
      </c>
      <c r="AV206" s="779">
        <f t="shared" si="410"/>
        <v>0</v>
      </c>
      <c r="AW206" s="43">
        <f t="shared" si="411"/>
        <v>0</v>
      </c>
      <c r="AX206" s="29">
        <f t="shared" si="412"/>
        <v>1</v>
      </c>
      <c r="AY206" s="30">
        <f t="shared" si="413"/>
        <v>0</v>
      </c>
      <c r="BA206" s="30">
        <f t="shared" si="418"/>
        <v>0</v>
      </c>
      <c r="BB206" s="41" t="str">
        <f t="shared" si="400"/>
        <v/>
      </c>
      <c r="BC206" s="392"/>
      <c r="BE206" s="30">
        <f t="shared" si="414"/>
        <v>0</v>
      </c>
      <c r="BF206" s="788" t="e">
        <f t="shared" si="310"/>
        <v>#DIV/0!</v>
      </c>
      <c r="BG206" s="383"/>
      <c r="BJ206" s="83" t="str">
        <f t="shared" si="415"/>
        <v/>
      </c>
      <c r="BK206" s="83" t="str">
        <f t="shared" si="415"/>
        <v/>
      </c>
      <c r="BL206" s="83" t="str">
        <f t="shared" si="415"/>
        <v/>
      </c>
      <c r="BM206" s="83" t="str">
        <f t="shared" si="415"/>
        <v/>
      </c>
      <c r="BN206" s="83" t="str">
        <f t="shared" si="415"/>
        <v/>
      </c>
      <c r="BO206" s="83" t="str">
        <f t="shared" si="415"/>
        <v/>
      </c>
      <c r="BP206" s="83" t="str">
        <f t="shared" si="415"/>
        <v/>
      </c>
      <c r="BQ206" s="83" t="str">
        <f t="shared" si="415"/>
        <v/>
      </c>
      <c r="BR206" s="83" t="str">
        <f t="shared" si="415"/>
        <v/>
      </c>
      <c r="BS206" s="83" t="str">
        <f t="shared" si="415"/>
        <v/>
      </c>
      <c r="BT206" s="342">
        <f t="shared" si="311"/>
        <v>0</v>
      </c>
    </row>
    <row r="207" spans="1:72" outlineLevel="2" x14ac:dyDescent="0.3">
      <c r="A207" s="385" t="str">
        <f t="shared" si="359"/>
        <v>C3-09-x</v>
      </c>
      <c r="B207" s="386">
        <f>IF(E207="","",SUBTOTAL(3,$E$199:E207))</f>
        <v>9</v>
      </c>
      <c r="C207" s="246" t="str">
        <f t="shared" si="402"/>
        <v>C3-09</v>
      </c>
      <c r="D207" s="88"/>
      <c r="E207" s="21" t="s">
        <v>60</v>
      </c>
      <c r="F207" s="749"/>
      <c r="G207" s="765"/>
      <c r="H207" s="773"/>
      <c r="I207" s="773"/>
      <c r="J207" s="763"/>
      <c r="K207" s="751"/>
      <c r="L207" s="30">
        <f t="shared" si="416"/>
        <v>0</v>
      </c>
      <c r="M207" s="752">
        <v>1</v>
      </c>
      <c r="N207" s="30">
        <f t="shared" si="417"/>
        <v>0</v>
      </c>
      <c r="O207" s="41" t="str">
        <f t="shared" si="353"/>
        <v/>
      </c>
      <c r="P207" s="392"/>
      <c r="Q207" s="369" t="str">
        <f t="shared" si="395"/>
        <v>C</v>
      </c>
      <c r="S207" s="191" t="str">
        <f t="shared" si="403"/>
        <v>C3-09|x</v>
      </c>
      <c r="T207" s="191"/>
      <c r="U207" s="393"/>
      <c r="W207" s="83" t="str">
        <f t="shared" si="404"/>
        <v/>
      </c>
      <c r="X207" s="83" t="str">
        <f t="shared" si="404"/>
        <v/>
      </c>
      <c r="Y207" s="83" t="str">
        <f t="shared" si="404"/>
        <v/>
      </c>
      <c r="Z207" s="83" t="str">
        <f t="shared" si="404"/>
        <v/>
      </c>
      <c r="AA207" s="83" t="str">
        <f t="shared" si="404"/>
        <v/>
      </c>
      <c r="AB207" s="83" t="str">
        <f t="shared" si="404"/>
        <v/>
      </c>
      <c r="AC207" s="83" t="str">
        <f t="shared" si="404"/>
        <v/>
      </c>
      <c r="AD207" s="83" t="str">
        <f t="shared" si="404"/>
        <v/>
      </c>
      <c r="AE207" s="83" t="str">
        <f t="shared" si="404"/>
        <v/>
      </c>
      <c r="AF207" s="83" t="str">
        <f t="shared" si="404"/>
        <v/>
      </c>
      <c r="AG207" s="342">
        <f t="shared" si="308"/>
        <v>0</v>
      </c>
      <c r="AI207" s="383"/>
      <c r="AM207" s="30">
        <f>REPORT!H224</f>
        <v>0</v>
      </c>
      <c r="AN207" s="30">
        <f t="shared" si="309"/>
        <v>0</v>
      </c>
      <c r="AQ207" s="771">
        <f t="shared" si="405"/>
        <v>0</v>
      </c>
      <c r="AR207" s="776">
        <f t="shared" si="406"/>
        <v>0</v>
      </c>
      <c r="AS207" s="776">
        <f t="shared" si="407"/>
        <v>0</v>
      </c>
      <c r="AT207" s="777">
        <f t="shared" si="408"/>
        <v>0</v>
      </c>
      <c r="AU207" s="778">
        <f t="shared" si="409"/>
        <v>0</v>
      </c>
      <c r="AV207" s="779">
        <f t="shared" si="410"/>
        <v>0</v>
      </c>
      <c r="AW207" s="43">
        <f t="shared" si="411"/>
        <v>0</v>
      </c>
      <c r="AX207" s="29">
        <f t="shared" si="412"/>
        <v>1</v>
      </c>
      <c r="AY207" s="30">
        <f t="shared" si="413"/>
        <v>0</v>
      </c>
      <c r="BA207" s="30">
        <f t="shared" si="418"/>
        <v>0</v>
      </c>
      <c r="BB207" s="41" t="str">
        <f t="shared" si="400"/>
        <v/>
      </c>
      <c r="BC207" s="392"/>
      <c r="BE207" s="30">
        <f t="shared" si="414"/>
        <v>0</v>
      </c>
      <c r="BF207" s="788" t="e">
        <f t="shared" si="310"/>
        <v>#DIV/0!</v>
      </c>
      <c r="BG207" s="383"/>
      <c r="BJ207" s="83" t="str">
        <f t="shared" si="415"/>
        <v/>
      </c>
      <c r="BK207" s="83" t="str">
        <f t="shared" si="415"/>
        <v/>
      </c>
      <c r="BL207" s="83" t="str">
        <f t="shared" si="415"/>
        <v/>
      </c>
      <c r="BM207" s="83" t="str">
        <f t="shared" si="415"/>
        <v/>
      </c>
      <c r="BN207" s="83" t="str">
        <f t="shared" si="415"/>
        <v/>
      </c>
      <c r="BO207" s="83" t="str">
        <f t="shared" si="415"/>
        <v/>
      </c>
      <c r="BP207" s="83" t="str">
        <f t="shared" si="415"/>
        <v/>
      </c>
      <c r="BQ207" s="83" t="str">
        <f t="shared" si="415"/>
        <v/>
      </c>
      <c r="BR207" s="83" t="str">
        <f t="shared" si="415"/>
        <v/>
      </c>
      <c r="BS207" s="83" t="str">
        <f t="shared" si="415"/>
        <v/>
      </c>
      <c r="BT207" s="342">
        <f t="shared" si="311"/>
        <v>0</v>
      </c>
    </row>
    <row r="208" spans="1:72" outlineLevel="2" x14ac:dyDescent="0.3">
      <c r="A208" s="385" t="str">
        <f t="shared" si="359"/>
        <v>C3-10-x</v>
      </c>
      <c r="B208" s="386">
        <f>IF(E208="","",SUBTOTAL(3,$E$199:E208))</f>
        <v>10</v>
      </c>
      <c r="C208" s="246" t="str">
        <f t="shared" si="402"/>
        <v>C3-10</v>
      </c>
      <c r="D208" s="88"/>
      <c r="E208" s="21" t="s">
        <v>60</v>
      </c>
      <c r="F208" s="749"/>
      <c r="G208" s="765"/>
      <c r="H208" s="773"/>
      <c r="I208" s="773"/>
      <c r="J208" s="763"/>
      <c r="K208" s="751"/>
      <c r="L208" s="30">
        <f t="shared" si="416"/>
        <v>0</v>
      </c>
      <c r="M208" s="752">
        <v>1</v>
      </c>
      <c r="N208" s="30">
        <f t="shared" si="417"/>
        <v>0</v>
      </c>
      <c r="O208" s="41" t="str">
        <f t="shared" si="353"/>
        <v/>
      </c>
      <c r="P208" s="392"/>
      <c r="Q208" s="369" t="str">
        <f t="shared" si="395"/>
        <v>C</v>
      </c>
      <c r="S208" s="191" t="str">
        <f t="shared" si="403"/>
        <v>C3-10|x</v>
      </c>
      <c r="T208" s="191"/>
      <c r="U208" s="395"/>
      <c r="W208" s="83" t="str">
        <f t="shared" si="404"/>
        <v/>
      </c>
      <c r="X208" s="83" t="str">
        <f t="shared" si="404"/>
        <v/>
      </c>
      <c r="Y208" s="83" t="str">
        <f t="shared" si="404"/>
        <v/>
      </c>
      <c r="Z208" s="83" t="str">
        <f t="shared" si="404"/>
        <v/>
      </c>
      <c r="AA208" s="83" t="str">
        <f t="shared" si="404"/>
        <v/>
      </c>
      <c r="AB208" s="83" t="str">
        <f t="shared" si="404"/>
        <v/>
      </c>
      <c r="AC208" s="83" t="str">
        <f t="shared" si="404"/>
        <v/>
      </c>
      <c r="AD208" s="83" t="str">
        <f t="shared" si="404"/>
        <v/>
      </c>
      <c r="AE208" s="83" t="str">
        <f t="shared" si="404"/>
        <v/>
      </c>
      <c r="AF208" s="83" t="str">
        <f t="shared" si="404"/>
        <v/>
      </c>
      <c r="AG208" s="342">
        <f t="shared" si="308"/>
        <v>0</v>
      </c>
      <c r="AI208" s="383"/>
      <c r="AM208" s="30">
        <f>REPORT!H225</f>
        <v>0</v>
      </c>
      <c r="AN208" s="30">
        <f t="shared" si="309"/>
        <v>0</v>
      </c>
      <c r="AQ208" s="771">
        <f t="shared" si="405"/>
        <v>0</v>
      </c>
      <c r="AR208" s="776">
        <f t="shared" si="406"/>
        <v>0</v>
      </c>
      <c r="AS208" s="776">
        <f t="shared" si="407"/>
        <v>0</v>
      </c>
      <c r="AT208" s="777">
        <f t="shared" si="408"/>
        <v>0</v>
      </c>
      <c r="AU208" s="778">
        <f t="shared" si="409"/>
        <v>0</v>
      </c>
      <c r="AV208" s="779">
        <f t="shared" si="410"/>
        <v>0</v>
      </c>
      <c r="AW208" s="43">
        <f t="shared" si="411"/>
        <v>0</v>
      </c>
      <c r="AX208" s="29">
        <f t="shared" si="412"/>
        <v>1</v>
      </c>
      <c r="AY208" s="30">
        <f t="shared" si="413"/>
        <v>0</v>
      </c>
      <c r="BA208" s="30">
        <f t="shared" si="418"/>
        <v>0</v>
      </c>
      <c r="BB208" s="41" t="str">
        <f t="shared" si="400"/>
        <v/>
      </c>
      <c r="BC208" s="392"/>
      <c r="BE208" s="30">
        <f t="shared" si="414"/>
        <v>0</v>
      </c>
      <c r="BF208" s="788" t="e">
        <f t="shared" si="310"/>
        <v>#DIV/0!</v>
      </c>
      <c r="BG208" s="383"/>
      <c r="BJ208" s="83" t="str">
        <f t="shared" si="415"/>
        <v/>
      </c>
      <c r="BK208" s="83" t="str">
        <f t="shared" si="415"/>
        <v/>
      </c>
      <c r="BL208" s="83" t="str">
        <f t="shared" si="415"/>
        <v/>
      </c>
      <c r="BM208" s="83" t="str">
        <f t="shared" si="415"/>
        <v/>
      </c>
      <c r="BN208" s="83" t="str">
        <f t="shared" si="415"/>
        <v/>
      </c>
      <c r="BO208" s="83" t="str">
        <f t="shared" si="415"/>
        <v/>
      </c>
      <c r="BP208" s="83" t="str">
        <f t="shared" si="415"/>
        <v/>
      </c>
      <c r="BQ208" s="83" t="str">
        <f t="shared" si="415"/>
        <v/>
      </c>
      <c r="BR208" s="83" t="str">
        <f t="shared" si="415"/>
        <v/>
      </c>
      <c r="BS208" s="83" t="str">
        <f t="shared" si="415"/>
        <v/>
      </c>
      <c r="BT208" s="342">
        <f t="shared" si="311"/>
        <v>0</v>
      </c>
    </row>
    <row r="209" spans="1:72" ht="31.5" customHeight="1" outlineLevel="1" x14ac:dyDescent="0.3">
      <c r="A209" s="385"/>
      <c r="B209" s="374"/>
      <c r="C209" s="375" t="s">
        <v>85</v>
      </c>
      <c r="D209" s="376"/>
      <c r="E209" s="759"/>
      <c r="F209" s="753"/>
      <c r="G209" s="753"/>
      <c r="H209" s="753"/>
      <c r="I209" s="753"/>
      <c r="J209" s="753"/>
      <c r="K209" s="753"/>
      <c r="L209" s="753"/>
      <c r="M209" s="753"/>
      <c r="N209" s="25">
        <f>SUM(N210:N219)</f>
        <v>0</v>
      </c>
      <c r="O209" s="380" t="str">
        <f t="shared" si="353"/>
        <v/>
      </c>
      <c r="P209" s="96" t="str">
        <f>IF(OR(N209="",N209=0),"",N209/$N$221)</f>
        <v/>
      </c>
      <c r="Q209" s="369" t="str">
        <f t="shared" si="395"/>
        <v>C</v>
      </c>
      <c r="U209" s="405"/>
      <c r="W209" s="382">
        <f t="shared" ref="W209:X209" si="419">SUM(W210:W219)</f>
        <v>0</v>
      </c>
      <c r="X209" s="382">
        <f t="shared" si="419"/>
        <v>0</v>
      </c>
      <c r="Y209" s="382">
        <f t="shared" ref="Y209:AF209" si="420">SUM(Y210:Y219)</f>
        <v>0</v>
      </c>
      <c r="Z209" s="382">
        <f t="shared" si="420"/>
        <v>0</v>
      </c>
      <c r="AA209" s="382">
        <f t="shared" si="420"/>
        <v>0</v>
      </c>
      <c r="AB209" s="382">
        <f t="shared" si="420"/>
        <v>0</v>
      </c>
      <c r="AC209" s="382">
        <f t="shared" si="420"/>
        <v>0</v>
      </c>
      <c r="AD209" s="382">
        <f t="shared" si="420"/>
        <v>0</v>
      </c>
      <c r="AE209" s="382">
        <f t="shared" si="420"/>
        <v>0</v>
      </c>
      <c r="AF209" s="382">
        <f t="shared" si="420"/>
        <v>0</v>
      </c>
      <c r="AG209" s="342">
        <f t="shared" si="308"/>
        <v>0</v>
      </c>
      <c r="AI209" s="383"/>
      <c r="AM209" s="25">
        <f>SUM(AM210:AM219)</f>
        <v>0</v>
      </c>
      <c r="AN209" s="25">
        <f t="shared" si="309"/>
        <v>0</v>
      </c>
      <c r="AQ209" s="734"/>
      <c r="AR209" s="378"/>
      <c r="AS209" s="378"/>
      <c r="AT209" s="378"/>
      <c r="AU209" s="378"/>
      <c r="AV209" s="378"/>
      <c r="AW209" s="378"/>
      <c r="AX209" s="379"/>
      <c r="AY209" s="25">
        <f>SUM(AY210:AY219)</f>
        <v>0</v>
      </c>
      <c r="BA209" s="25">
        <f>SUM(BA210:BA219)</f>
        <v>0</v>
      </c>
      <c r="BB209" s="380" t="str">
        <f t="shared" si="400"/>
        <v/>
      </c>
      <c r="BC209" s="96" t="str">
        <f>IF(OR(BA209="",BA209=0),"",BA209/$BA$221)</f>
        <v/>
      </c>
      <c r="BE209" s="25">
        <f>SUM(BE210:BE219)</f>
        <v>0</v>
      </c>
      <c r="BF209" s="787" t="e">
        <f t="shared" si="310"/>
        <v>#DIV/0!</v>
      </c>
      <c r="BG209" s="383"/>
      <c r="BJ209" s="382">
        <f t="shared" ref="BJ209:BS209" si="421">SUM(BJ210:BJ219)</f>
        <v>0</v>
      </c>
      <c r="BK209" s="382">
        <f t="shared" si="421"/>
        <v>0</v>
      </c>
      <c r="BL209" s="382">
        <f t="shared" si="421"/>
        <v>0</v>
      </c>
      <c r="BM209" s="382">
        <f t="shared" si="421"/>
        <v>0</v>
      </c>
      <c r="BN209" s="382">
        <f t="shared" si="421"/>
        <v>0</v>
      </c>
      <c r="BO209" s="382">
        <f t="shared" si="421"/>
        <v>0</v>
      </c>
      <c r="BP209" s="382">
        <f t="shared" si="421"/>
        <v>0</v>
      </c>
      <c r="BQ209" s="382">
        <f t="shared" si="421"/>
        <v>0</v>
      </c>
      <c r="BR209" s="382">
        <f t="shared" si="421"/>
        <v>0</v>
      </c>
      <c r="BS209" s="382">
        <f t="shared" si="421"/>
        <v>0</v>
      </c>
      <c r="BT209" s="342">
        <f t="shared" si="311"/>
        <v>0</v>
      </c>
    </row>
    <row r="210" spans="1:72" outlineLevel="2" x14ac:dyDescent="0.3">
      <c r="A210" s="385" t="str">
        <f t="shared" si="359"/>
        <v>C4-01-x</v>
      </c>
      <c r="B210" s="386">
        <f>IF(E210="","",SUBTOTAL(3,$E$210:E210))</f>
        <v>1</v>
      </c>
      <c r="C210" s="246" t="str">
        <f t="shared" ref="C210:C219" si="422">IF(E210="","",IF(B210&lt;10,CONCATENATE($C$209,"-0",B210),CONCATENATE($C$209,"-",B210)))</f>
        <v>C4-01</v>
      </c>
      <c r="D210" s="88"/>
      <c r="E210" s="21" t="s">
        <v>60</v>
      </c>
      <c r="F210" s="749"/>
      <c r="G210" s="773"/>
      <c r="H210" s="773"/>
      <c r="I210" s="773"/>
      <c r="J210" s="773"/>
      <c r="K210" s="751"/>
      <c r="L210" s="747">
        <f>IF(E210="","",(G210*I210*J210))</f>
        <v>0</v>
      </c>
      <c r="M210" s="748">
        <v>1</v>
      </c>
      <c r="N210" s="30">
        <f>IF(L210="","",IF(L210=0,0,(L210/M210)))</f>
        <v>0</v>
      </c>
      <c r="O210" s="41" t="str">
        <f t="shared" si="353"/>
        <v/>
      </c>
      <c r="P210" s="392"/>
      <c r="Q210" s="369" t="str">
        <f t="shared" si="395"/>
        <v>C</v>
      </c>
      <c r="S210" s="191" t="str">
        <f t="shared" ref="S210:S219" si="423">IF(C210="","",CONCATENATE(C210,"|",E210))</f>
        <v>C4-01|x</v>
      </c>
      <c r="T210" s="191"/>
      <c r="U210" s="389"/>
      <c r="W210" s="83" t="str">
        <f t="shared" ref="W210:AF219" si="424">IF($D210="","",IF($D210=W$16,$N210,""))</f>
        <v/>
      </c>
      <c r="X210" s="83" t="str">
        <f t="shared" si="424"/>
        <v/>
      </c>
      <c r="Y210" s="83" t="str">
        <f t="shared" si="424"/>
        <v/>
      </c>
      <c r="Z210" s="83" t="str">
        <f t="shared" si="424"/>
        <v/>
      </c>
      <c r="AA210" s="83" t="str">
        <f t="shared" si="424"/>
        <v/>
      </c>
      <c r="AB210" s="83" t="str">
        <f t="shared" si="424"/>
        <v/>
      </c>
      <c r="AC210" s="83" t="str">
        <f t="shared" si="424"/>
        <v/>
      </c>
      <c r="AD210" s="83" t="str">
        <f t="shared" si="424"/>
        <v/>
      </c>
      <c r="AE210" s="83" t="str">
        <f t="shared" si="424"/>
        <v/>
      </c>
      <c r="AF210" s="83" t="str">
        <f t="shared" si="424"/>
        <v/>
      </c>
      <c r="AG210" s="342">
        <f t="shared" si="308"/>
        <v>0</v>
      </c>
      <c r="AI210" s="383"/>
      <c r="AM210" s="30">
        <f>REPORT!H227</f>
        <v>0</v>
      </c>
      <c r="AN210" s="30">
        <f t="shared" si="309"/>
        <v>0</v>
      </c>
      <c r="AQ210" s="771">
        <f t="shared" ref="AQ210:AQ219" si="425">F210</f>
        <v>0</v>
      </c>
      <c r="AR210" s="776">
        <f t="shared" ref="AR210:AR219" si="426">G210</f>
        <v>0</v>
      </c>
      <c r="AS210" s="776">
        <f t="shared" ref="AS210:AS219" si="427">H210</f>
        <v>0</v>
      </c>
      <c r="AT210" s="777">
        <f t="shared" ref="AT210:AT219" si="428">I210</f>
        <v>0</v>
      </c>
      <c r="AU210" s="778">
        <f t="shared" ref="AU210:AU219" si="429">J210</f>
        <v>0</v>
      </c>
      <c r="AV210" s="779">
        <f t="shared" ref="AV210:AV219" si="430">K210</f>
        <v>0</v>
      </c>
      <c r="AW210" s="43">
        <f t="shared" ref="AW210:AW219" si="431">IF(E210="","",ROUND(AR210*AT210*AU210,2))</f>
        <v>0</v>
      </c>
      <c r="AX210" s="29">
        <f t="shared" ref="AX210:AX219" si="432">M210</f>
        <v>1</v>
      </c>
      <c r="AY210" s="30">
        <f t="shared" ref="AY210:AY219" si="433">IF(AW210="","",IF(AW210=0,0,ROUND(AW210/AX210,0)))</f>
        <v>0</v>
      </c>
      <c r="BA210" s="30">
        <f>AM210+AY210</f>
        <v>0</v>
      </c>
      <c r="BB210" s="41" t="str">
        <f t="shared" si="400"/>
        <v/>
      </c>
      <c r="BC210" s="392"/>
      <c r="BE210" s="30">
        <f t="shared" ref="BE210:BE219" si="434">BA210-N210</f>
        <v>0</v>
      </c>
      <c r="BF210" s="788" t="e">
        <f t="shared" si="310"/>
        <v>#DIV/0!</v>
      </c>
      <c r="BG210" s="383"/>
      <c r="BJ210" s="83" t="str">
        <f t="shared" ref="BJ210:BS219" si="435">IF($D210="","",IF($D210=BJ$16,$BA210,""))</f>
        <v/>
      </c>
      <c r="BK210" s="83" t="str">
        <f t="shared" si="435"/>
        <v/>
      </c>
      <c r="BL210" s="83" t="str">
        <f t="shared" si="435"/>
        <v/>
      </c>
      <c r="BM210" s="83" t="str">
        <f t="shared" si="435"/>
        <v/>
      </c>
      <c r="BN210" s="83" t="str">
        <f t="shared" si="435"/>
        <v/>
      </c>
      <c r="BO210" s="83" t="str">
        <f t="shared" si="435"/>
        <v/>
      </c>
      <c r="BP210" s="83" t="str">
        <f t="shared" si="435"/>
        <v/>
      </c>
      <c r="BQ210" s="83" t="str">
        <f t="shared" si="435"/>
        <v/>
      </c>
      <c r="BR210" s="83" t="str">
        <f t="shared" si="435"/>
        <v/>
      </c>
      <c r="BS210" s="83" t="str">
        <f t="shared" si="435"/>
        <v/>
      </c>
      <c r="BT210" s="342">
        <f t="shared" si="311"/>
        <v>0</v>
      </c>
    </row>
    <row r="211" spans="1:72" outlineLevel="2" x14ac:dyDescent="0.3">
      <c r="A211" s="385" t="str">
        <f t="shared" si="359"/>
        <v>C4-02-x</v>
      </c>
      <c r="B211" s="386">
        <f>IF(E211="","",SUBTOTAL(3,$E$210:E211))</f>
        <v>2</v>
      </c>
      <c r="C211" s="246" t="str">
        <f t="shared" si="422"/>
        <v>C4-02</v>
      </c>
      <c r="D211" s="88"/>
      <c r="E211" s="21" t="s">
        <v>60</v>
      </c>
      <c r="F211" s="749"/>
      <c r="G211" s="763"/>
      <c r="H211" s="773"/>
      <c r="I211" s="773"/>
      <c r="J211" s="763"/>
      <c r="K211" s="751"/>
      <c r="L211" s="30">
        <f t="shared" ref="L211:L219" si="436">IF(E211="","",(G211*I211*J211))</f>
        <v>0</v>
      </c>
      <c r="M211" s="752">
        <v>1</v>
      </c>
      <c r="N211" s="30">
        <f t="shared" ref="N211:N219" si="437">IF(L211="","",IF(L211=0,0,(L211/M211)))</f>
        <v>0</v>
      </c>
      <c r="O211" s="41" t="str">
        <f t="shared" si="353"/>
        <v/>
      </c>
      <c r="P211" s="392"/>
      <c r="Q211" s="369" t="str">
        <f t="shared" si="395"/>
        <v>C</v>
      </c>
      <c r="S211" s="191" t="str">
        <f t="shared" si="423"/>
        <v>C4-02|x</v>
      </c>
      <c r="T211" s="191"/>
      <c r="U211" s="389"/>
      <c r="W211" s="83" t="str">
        <f t="shared" si="424"/>
        <v/>
      </c>
      <c r="X211" s="83" t="str">
        <f t="shared" si="424"/>
        <v/>
      </c>
      <c r="Y211" s="83" t="str">
        <f t="shared" si="424"/>
        <v/>
      </c>
      <c r="Z211" s="83" t="str">
        <f t="shared" si="424"/>
        <v/>
      </c>
      <c r="AA211" s="83" t="str">
        <f t="shared" si="424"/>
        <v/>
      </c>
      <c r="AB211" s="83" t="str">
        <f t="shared" si="424"/>
        <v/>
      </c>
      <c r="AC211" s="83" t="str">
        <f t="shared" si="424"/>
        <v/>
      </c>
      <c r="AD211" s="83" t="str">
        <f t="shared" si="424"/>
        <v/>
      </c>
      <c r="AE211" s="83" t="str">
        <f t="shared" si="424"/>
        <v/>
      </c>
      <c r="AF211" s="83" t="str">
        <f t="shared" si="424"/>
        <v/>
      </c>
      <c r="AG211" s="342">
        <f t="shared" ref="AG211:AG219" si="438">IF(N211="","",N211-SUM(W211:AF211))</f>
        <v>0</v>
      </c>
      <c r="AI211" s="383"/>
      <c r="AM211" s="30">
        <f>REPORT!H228</f>
        <v>0</v>
      </c>
      <c r="AN211" s="30">
        <f t="shared" ref="AN211:AN219" si="439">N211-AM211</f>
        <v>0</v>
      </c>
      <c r="AQ211" s="771">
        <f t="shared" si="425"/>
        <v>0</v>
      </c>
      <c r="AR211" s="776">
        <f t="shared" si="426"/>
        <v>0</v>
      </c>
      <c r="AS211" s="776">
        <f t="shared" si="427"/>
        <v>0</v>
      </c>
      <c r="AT211" s="777">
        <f t="shared" si="428"/>
        <v>0</v>
      </c>
      <c r="AU211" s="778">
        <f t="shared" si="429"/>
        <v>0</v>
      </c>
      <c r="AV211" s="779">
        <f t="shared" si="430"/>
        <v>0</v>
      </c>
      <c r="AW211" s="43">
        <f t="shared" si="431"/>
        <v>0</v>
      </c>
      <c r="AX211" s="29">
        <f t="shared" si="432"/>
        <v>1</v>
      </c>
      <c r="AY211" s="30">
        <f t="shared" si="433"/>
        <v>0</v>
      </c>
      <c r="BA211" s="30">
        <f t="shared" ref="BA211:BA219" si="440">AM211+AY211</f>
        <v>0</v>
      </c>
      <c r="BB211" s="41" t="str">
        <f t="shared" si="400"/>
        <v/>
      </c>
      <c r="BC211" s="392"/>
      <c r="BE211" s="30">
        <f t="shared" si="434"/>
        <v>0</v>
      </c>
      <c r="BF211" s="788" t="e">
        <f t="shared" ref="BF211:BF219" si="441">BE211/N211</f>
        <v>#DIV/0!</v>
      </c>
      <c r="BG211" s="383"/>
      <c r="BJ211" s="83" t="str">
        <f t="shared" si="435"/>
        <v/>
      </c>
      <c r="BK211" s="83" t="str">
        <f t="shared" si="435"/>
        <v/>
      </c>
      <c r="BL211" s="83" t="str">
        <f t="shared" si="435"/>
        <v/>
      </c>
      <c r="BM211" s="83" t="str">
        <f t="shared" si="435"/>
        <v/>
      </c>
      <c r="BN211" s="83" t="str">
        <f t="shared" si="435"/>
        <v/>
      </c>
      <c r="BO211" s="83" t="str">
        <f t="shared" si="435"/>
        <v/>
      </c>
      <c r="BP211" s="83" t="str">
        <f t="shared" si="435"/>
        <v/>
      </c>
      <c r="BQ211" s="83" t="str">
        <f t="shared" si="435"/>
        <v/>
      </c>
      <c r="BR211" s="83" t="str">
        <f t="shared" si="435"/>
        <v/>
      </c>
      <c r="BS211" s="83" t="str">
        <f t="shared" si="435"/>
        <v/>
      </c>
      <c r="BT211" s="342">
        <f t="shared" ref="BT211:BT219" si="442">IF(BA211="","",BA211-SUM(BJ211:BS211))</f>
        <v>0</v>
      </c>
    </row>
    <row r="212" spans="1:72" outlineLevel="2" x14ac:dyDescent="0.3">
      <c r="A212" s="385" t="str">
        <f t="shared" si="359"/>
        <v>C4-03-x</v>
      </c>
      <c r="B212" s="386">
        <f>IF(E212="","",SUBTOTAL(3,$E$210:E212))</f>
        <v>3</v>
      </c>
      <c r="C212" s="246" t="str">
        <f t="shared" si="422"/>
        <v>C4-03</v>
      </c>
      <c r="D212" s="88"/>
      <c r="E212" s="21" t="s">
        <v>60</v>
      </c>
      <c r="F212" s="749"/>
      <c r="G212" s="763"/>
      <c r="H212" s="773"/>
      <c r="I212" s="773"/>
      <c r="J212" s="763"/>
      <c r="K212" s="751"/>
      <c r="L212" s="30">
        <f t="shared" si="436"/>
        <v>0</v>
      </c>
      <c r="M212" s="752">
        <v>1</v>
      </c>
      <c r="N212" s="30">
        <f t="shared" si="437"/>
        <v>0</v>
      </c>
      <c r="O212" s="41" t="str">
        <f t="shared" si="353"/>
        <v/>
      </c>
      <c r="P212" s="392"/>
      <c r="Q212" s="369" t="str">
        <f t="shared" si="395"/>
        <v>C</v>
      </c>
      <c r="S212" s="191" t="str">
        <f t="shared" si="423"/>
        <v>C4-03|x</v>
      </c>
      <c r="T212" s="191"/>
      <c r="U212" s="389"/>
      <c r="W212" s="83" t="str">
        <f t="shared" si="424"/>
        <v/>
      </c>
      <c r="X212" s="83" t="str">
        <f t="shared" si="424"/>
        <v/>
      </c>
      <c r="Y212" s="83" t="str">
        <f t="shared" si="424"/>
        <v/>
      </c>
      <c r="Z212" s="83" t="str">
        <f t="shared" si="424"/>
        <v/>
      </c>
      <c r="AA212" s="83" t="str">
        <f t="shared" si="424"/>
        <v/>
      </c>
      <c r="AB212" s="83" t="str">
        <f t="shared" si="424"/>
        <v/>
      </c>
      <c r="AC212" s="83" t="str">
        <f t="shared" si="424"/>
        <v/>
      </c>
      <c r="AD212" s="83" t="str">
        <f t="shared" si="424"/>
        <v/>
      </c>
      <c r="AE212" s="83" t="str">
        <f t="shared" si="424"/>
        <v/>
      </c>
      <c r="AF212" s="83" t="str">
        <f t="shared" si="424"/>
        <v/>
      </c>
      <c r="AG212" s="342">
        <f t="shared" si="438"/>
        <v>0</v>
      </c>
      <c r="AI212" s="383"/>
      <c r="AM212" s="30">
        <f>REPORT!H229</f>
        <v>0</v>
      </c>
      <c r="AN212" s="30">
        <f t="shared" si="439"/>
        <v>0</v>
      </c>
      <c r="AQ212" s="771">
        <f t="shared" si="425"/>
        <v>0</v>
      </c>
      <c r="AR212" s="776">
        <f t="shared" si="426"/>
        <v>0</v>
      </c>
      <c r="AS212" s="776">
        <f t="shared" si="427"/>
        <v>0</v>
      </c>
      <c r="AT212" s="777">
        <f t="shared" si="428"/>
        <v>0</v>
      </c>
      <c r="AU212" s="778">
        <f t="shared" si="429"/>
        <v>0</v>
      </c>
      <c r="AV212" s="779">
        <f t="shared" si="430"/>
        <v>0</v>
      </c>
      <c r="AW212" s="43">
        <f t="shared" si="431"/>
        <v>0</v>
      </c>
      <c r="AX212" s="29">
        <f t="shared" si="432"/>
        <v>1</v>
      </c>
      <c r="AY212" s="30">
        <f t="shared" si="433"/>
        <v>0</v>
      </c>
      <c r="BA212" s="30">
        <f t="shared" si="440"/>
        <v>0</v>
      </c>
      <c r="BB212" s="41" t="str">
        <f t="shared" si="400"/>
        <v/>
      </c>
      <c r="BC212" s="392"/>
      <c r="BE212" s="30">
        <f t="shared" si="434"/>
        <v>0</v>
      </c>
      <c r="BF212" s="788" t="e">
        <f t="shared" si="441"/>
        <v>#DIV/0!</v>
      </c>
      <c r="BG212" s="383"/>
      <c r="BJ212" s="83" t="str">
        <f t="shared" si="435"/>
        <v/>
      </c>
      <c r="BK212" s="83" t="str">
        <f t="shared" si="435"/>
        <v/>
      </c>
      <c r="BL212" s="83" t="str">
        <f t="shared" si="435"/>
        <v/>
      </c>
      <c r="BM212" s="83" t="str">
        <f t="shared" si="435"/>
        <v/>
      </c>
      <c r="BN212" s="83" t="str">
        <f t="shared" si="435"/>
        <v/>
      </c>
      <c r="BO212" s="83" t="str">
        <f t="shared" si="435"/>
        <v/>
      </c>
      <c r="BP212" s="83" t="str">
        <f t="shared" si="435"/>
        <v/>
      </c>
      <c r="BQ212" s="83" t="str">
        <f t="shared" si="435"/>
        <v/>
      </c>
      <c r="BR212" s="83" t="str">
        <f t="shared" si="435"/>
        <v/>
      </c>
      <c r="BS212" s="83" t="str">
        <f t="shared" si="435"/>
        <v/>
      </c>
      <c r="BT212" s="342">
        <f t="shared" si="442"/>
        <v>0</v>
      </c>
    </row>
    <row r="213" spans="1:72" outlineLevel="2" x14ac:dyDescent="0.3">
      <c r="A213" s="385" t="str">
        <f t="shared" si="359"/>
        <v>C4-04-x</v>
      </c>
      <c r="B213" s="386">
        <f>IF(E213="","",SUBTOTAL(3,$E$210:E213))</f>
        <v>4</v>
      </c>
      <c r="C213" s="246" t="str">
        <f t="shared" si="422"/>
        <v>C4-04</v>
      </c>
      <c r="D213" s="88"/>
      <c r="E213" s="21" t="s">
        <v>60</v>
      </c>
      <c r="F213" s="749"/>
      <c r="G213" s="763"/>
      <c r="H213" s="773"/>
      <c r="I213" s="773"/>
      <c r="J213" s="763"/>
      <c r="K213" s="751"/>
      <c r="L213" s="30">
        <f t="shared" si="436"/>
        <v>0</v>
      </c>
      <c r="M213" s="752">
        <v>1</v>
      </c>
      <c r="N213" s="30">
        <f t="shared" si="437"/>
        <v>0</v>
      </c>
      <c r="O213" s="41" t="str">
        <f t="shared" si="353"/>
        <v/>
      </c>
      <c r="P213" s="392"/>
      <c r="Q213" s="369" t="str">
        <f t="shared" si="395"/>
        <v>C</v>
      </c>
      <c r="S213" s="191" t="str">
        <f t="shared" si="423"/>
        <v>C4-04|x</v>
      </c>
      <c r="T213" s="191"/>
      <c r="U213" s="389"/>
      <c r="W213" s="83" t="str">
        <f t="shared" si="424"/>
        <v/>
      </c>
      <c r="X213" s="83" t="str">
        <f t="shared" si="424"/>
        <v/>
      </c>
      <c r="Y213" s="83" t="str">
        <f t="shared" si="424"/>
        <v/>
      </c>
      <c r="Z213" s="83" t="str">
        <f t="shared" si="424"/>
        <v/>
      </c>
      <c r="AA213" s="83" t="str">
        <f t="shared" si="424"/>
        <v/>
      </c>
      <c r="AB213" s="83" t="str">
        <f t="shared" si="424"/>
        <v/>
      </c>
      <c r="AC213" s="83" t="str">
        <f t="shared" si="424"/>
        <v/>
      </c>
      <c r="AD213" s="83" t="str">
        <f t="shared" si="424"/>
        <v/>
      </c>
      <c r="AE213" s="83" t="str">
        <f t="shared" si="424"/>
        <v/>
      </c>
      <c r="AF213" s="83" t="str">
        <f t="shared" si="424"/>
        <v/>
      </c>
      <c r="AG213" s="342">
        <f t="shared" si="438"/>
        <v>0</v>
      </c>
      <c r="AI213" s="383"/>
      <c r="AM213" s="30">
        <f>REPORT!H230</f>
        <v>0</v>
      </c>
      <c r="AN213" s="30">
        <f t="shared" si="439"/>
        <v>0</v>
      </c>
      <c r="AQ213" s="771">
        <f t="shared" si="425"/>
        <v>0</v>
      </c>
      <c r="AR213" s="776">
        <f t="shared" si="426"/>
        <v>0</v>
      </c>
      <c r="AS213" s="776">
        <f t="shared" si="427"/>
        <v>0</v>
      </c>
      <c r="AT213" s="777">
        <f t="shared" si="428"/>
        <v>0</v>
      </c>
      <c r="AU213" s="778">
        <f t="shared" si="429"/>
        <v>0</v>
      </c>
      <c r="AV213" s="779">
        <f t="shared" si="430"/>
        <v>0</v>
      </c>
      <c r="AW213" s="43">
        <f t="shared" si="431"/>
        <v>0</v>
      </c>
      <c r="AX213" s="29">
        <f t="shared" si="432"/>
        <v>1</v>
      </c>
      <c r="AY213" s="30">
        <f t="shared" si="433"/>
        <v>0</v>
      </c>
      <c r="BA213" s="30">
        <f t="shared" si="440"/>
        <v>0</v>
      </c>
      <c r="BB213" s="41" t="str">
        <f t="shared" si="400"/>
        <v/>
      </c>
      <c r="BC213" s="392"/>
      <c r="BE213" s="30">
        <f t="shared" si="434"/>
        <v>0</v>
      </c>
      <c r="BF213" s="788" t="e">
        <f t="shared" si="441"/>
        <v>#DIV/0!</v>
      </c>
      <c r="BG213" s="383"/>
      <c r="BJ213" s="83" t="str">
        <f t="shared" si="435"/>
        <v/>
      </c>
      <c r="BK213" s="83" t="str">
        <f t="shared" si="435"/>
        <v/>
      </c>
      <c r="BL213" s="83" t="str">
        <f t="shared" si="435"/>
        <v/>
      </c>
      <c r="BM213" s="83" t="str">
        <f t="shared" si="435"/>
        <v/>
      </c>
      <c r="BN213" s="83" t="str">
        <f t="shared" si="435"/>
        <v/>
      </c>
      <c r="BO213" s="83" t="str">
        <f t="shared" si="435"/>
        <v/>
      </c>
      <c r="BP213" s="83" t="str">
        <f t="shared" si="435"/>
        <v/>
      </c>
      <c r="BQ213" s="83" t="str">
        <f t="shared" si="435"/>
        <v/>
      </c>
      <c r="BR213" s="83" t="str">
        <f t="shared" si="435"/>
        <v/>
      </c>
      <c r="BS213" s="83" t="str">
        <f t="shared" si="435"/>
        <v/>
      </c>
      <c r="BT213" s="342">
        <f t="shared" si="442"/>
        <v>0</v>
      </c>
    </row>
    <row r="214" spans="1:72" outlineLevel="2" x14ac:dyDescent="0.3">
      <c r="A214" s="385" t="str">
        <f t="shared" si="359"/>
        <v>C4-05-x</v>
      </c>
      <c r="B214" s="386">
        <f>IF(E214="","",SUBTOTAL(3,$E$210:E214))</f>
        <v>5</v>
      </c>
      <c r="C214" s="246" t="str">
        <f t="shared" si="422"/>
        <v>C4-05</v>
      </c>
      <c r="D214" s="88"/>
      <c r="E214" s="21" t="s">
        <v>60</v>
      </c>
      <c r="F214" s="749"/>
      <c r="G214" s="763"/>
      <c r="H214" s="773"/>
      <c r="I214" s="773"/>
      <c r="J214" s="763"/>
      <c r="K214" s="751"/>
      <c r="L214" s="30">
        <f t="shared" si="436"/>
        <v>0</v>
      </c>
      <c r="M214" s="752">
        <v>1</v>
      </c>
      <c r="N214" s="30">
        <f t="shared" si="437"/>
        <v>0</v>
      </c>
      <c r="O214" s="41" t="str">
        <f t="shared" si="353"/>
        <v/>
      </c>
      <c r="P214" s="392"/>
      <c r="Q214" s="369" t="str">
        <f t="shared" si="395"/>
        <v>C</v>
      </c>
      <c r="S214" s="191" t="str">
        <f t="shared" si="423"/>
        <v>C4-05|x</v>
      </c>
      <c r="T214" s="191"/>
      <c r="U214" s="393"/>
      <c r="W214" s="83" t="str">
        <f t="shared" si="424"/>
        <v/>
      </c>
      <c r="X214" s="83" t="str">
        <f t="shared" si="424"/>
        <v/>
      </c>
      <c r="Y214" s="83" t="str">
        <f t="shared" si="424"/>
        <v/>
      </c>
      <c r="Z214" s="83" t="str">
        <f t="shared" si="424"/>
        <v/>
      </c>
      <c r="AA214" s="83" t="str">
        <f t="shared" si="424"/>
        <v/>
      </c>
      <c r="AB214" s="83" t="str">
        <f t="shared" si="424"/>
        <v/>
      </c>
      <c r="AC214" s="83" t="str">
        <f t="shared" si="424"/>
        <v/>
      </c>
      <c r="AD214" s="83" t="str">
        <f t="shared" si="424"/>
        <v/>
      </c>
      <c r="AE214" s="83" t="str">
        <f t="shared" si="424"/>
        <v/>
      </c>
      <c r="AF214" s="83" t="str">
        <f t="shared" si="424"/>
        <v/>
      </c>
      <c r="AG214" s="342">
        <f t="shared" si="438"/>
        <v>0</v>
      </c>
      <c r="AI214" s="383"/>
      <c r="AM214" s="30">
        <f>REPORT!H231</f>
        <v>0</v>
      </c>
      <c r="AN214" s="30">
        <f t="shared" si="439"/>
        <v>0</v>
      </c>
      <c r="AQ214" s="771">
        <f t="shared" si="425"/>
        <v>0</v>
      </c>
      <c r="AR214" s="776">
        <f t="shared" si="426"/>
        <v>0</v>
      </c>
      <c r="AS214" s="776">
        <f t="shared" si="427"/>
        <v>0</v>
      </c>
      <c r="AT214" s="777">
        <f t="shared" si="428"/>
        <v>0</v>
      </c>
      <c r="AU214" s="778">
        <f t="shared" si="429"/>
        <v>0</v>
      </c>
      <c r="AV214" s="779">
        <f t="shared" si="430"/>
        <v>0</v>
      </c>
      <c r="AW214" s="43">
        <f t="shared" si="431"/>
        <v>0</v>
      </c>
      <c r="AX214" s="29">
        <f t="shared" si="432"/>
        <v>1</v>
      </c>
      <c r="AY214" s="30">
        <f t="shared" si="433"/>
        <v>0</v>
      </c>
      <c r="BA214" s="30">
        <f t="shared" si="440"/>
        <v>0</v>
      </c>
      <c r="BB214" s="41" t="str">
        <f t="shared" si="400"/>
        <v/>
      </c>
      <c r="BC214" s="392"/>
      <c r="BE214" s="30">
        <f t="shared" si="434"/>
        <v>0</v>
      </c>
      <c r="BF214" s="788" t="e">
        <f t="shared" si="441"/>
        <v>#DIV/0!</v>
      </c>
      <c r="BG214" s="383"/>
      <c r="BJ214" s="83" t="str">
        <f t="shared" si="435"/>
        <v/>
      </c>
      <c r="BK214" s="83" t="str">
        <f t="shared" si="435"/>
        <v/>
      </c>
      <c r="BL214" s="83" t="str">
        <f t="shared" si="435"/>
        <v/>
      </c>
      <c r="BM214" s="83" t="str">
        <f t="shared" si="435"/>
        <v/>
      </c>
      <c r="BN214" s="83" t="str">
        <f t="shared" si="435"/>
        <v/>
      </c>
      <c r="BO214" s="83" t="str">
        <f t="shared" si="435"/>
        <v/>
      </c>
      <c r="BP214" s="83" t="str">
        <f t="shared" si="435"/>
        <v/>
      </c>
      <c r="BQ214" s="83" t="str">
        <f t="shared" si="435"/>
        <v/>
      </c>
      <c r="BR214" s="83" t="str">
        <f t="shared" si="435"/>
        <v/>
      </c>
      <c r="BS214" s="83" t="str">
        <f t="shared" si="435"/>
        <v/>
      </c>
      <c r="BT214" s="342">
        <f t="shared" si="442"/>
        <v>0</v>
      </c>
    </row>
    <row r="215" spans="1:72" outlineLevel="2" x14ac:dyDescent="0.3">
      <c r="A215" s="385" t="str">
        <f t="shared" si="359"/>
        <v>C4-06-x</v>
      </c>
      <c r="B215" s="386">
        <f>IF(E215="","",SUBTOTAL(3,$E$210:E215))</f>
        <v>6</v>
      </c>
      <c r="C215" s="246" t="str">
        <f t="shared" si="422"/>
        <v>C4-06</v>
      </c>
      <c r="D215" s="88"/>
      <c r="E215" s="21" t="s">
        <v>60</v>
      </c>
      <c r="F215" s="749"/>
      <c r="G215" s="763"/>
      <c r="H215" s="773"/>
      <c r="I215" s="773"/>
      <c r="J215" s="763"/>
      <c r="K215" s="751"/>
      <c r="L215" s="30">
        <f t="shared" si="436"/>
        <v>0</v>
      </c>
      <c r="M215" s="752">
        <v>1</v>
      </c>
      <c r="N215" s="30">
        <f t="shared" si="437"/>
        <v>0</v>
      </c>
      <c r="O215" s="41" t="str">
        <f t="shared" si="353"/>
        <v/>
      </c>
      <c r="P215" s="392"/>
      <c r="Q215" s="369" t="str">
        <f t="shared" si="395"/>
        <v>C</v>
      </c>
      <c r="S215" s="191" t="str">
        <f t="shared" si="423"/>
        <v>C4-06|x</v>
      </c>
      <c r="T215" s="191"/>
      <c r="U215" s="393"/>
      <c r="W215" s="83" t="str">
        <f t="shared" si="424"/>
        <v/>
      </c>
      <c r="X215" s="83" t="str">
        <f t="shared" si="424"/>
        <v/>
      </c>
      <c r="Y215" s="83" t="str">
        <f t="shared" si="424"/>
        <v/>
      </c>
      <c r="Z215" s="83" t="str">
        <f t="shared" si="424"/>
        <v/>
      </c>
      <c r="AA215" s="83" t="str">
        <f t="shared" si="424"/>
        <v/>
      </c>
      <c r="AB215" s="83" t="str">
        <f t="shared" si="424"/>
        <v/>
      </c>
      <c r="AC215" s="83" t="str">
        <f t="shared" si="424"/>
        <v/>
      </c>
      <c r="AD215" s="83" t="str">
        <f t="shared" si="424"/>
        <v/>
      </c>
      <c r="AE215" s="83" t="str">
        <f t="shared" si="424"/>
        <v/>
      </c>
      <c r="AF215" s="83" t="str">
        <f t="shared" si="424"/>
        <v/>
      </c>
      <c r="AG215" s="342">
        <f t="shared" si="438"/>
        <v>0</v>
      </c>
      <c r="AI215" s="383"/>
      <c r="AM215" s="30">
        <f>REPORT!H232</f>
        <v>0</v>
      </c>
      <c r="AN215" s="30">
        <f t="shared" si="439"/>
        <v>0</v>
      </c>
      <c r="AQ215" s="771">
        <f t="shared" si="425"/>
        <v>0</v>
      </c>
      <c r="AR215" s="776">
        <f t="shared" si="426"/>
        <v>0</v>
      </c>
      <c r="AS215" s="776">
        <f t="shared" si="427"/>
        <v>0</v>
      </c>
      <c r="AT215" s="777">
        <f t="shared" si="428"/>
        <v>0</v>
      </c>
      <c r="AU215" s="778">
        <f t="shared" si="429"/>
        <v>0</v>
      </c>
      <c r="AV215" s="779">
        <f t="shared" si="430"/>
        <v>0</v>
      </c>
      <c r="AW215" s="43">
        <f t="shared" si="431"/>
        <v>0</v>
      </c>
      <c r="AX215" s="29">
        <f t="shared" si="432"/>
        <v>1</v>
      </c>
      <c r="AY215" s="30">
        <f t="shared" si="433"/>
        <v>0</v>
      </c>
      <c r="BA215" s="30">
        <f t="shared" si="440"/>
        <v>0</v>
      </c>
      <c r="BB215" s="41" t="str">
        <f t="shared" si="400"/>
        <v/>
      </c>
      <c r="BC215" s="392"/>
      <c r="BE215" s="30">
        <f t="shared" si="434"/>
        <v>0</v>
      </c>
      <c r="BF215" s="788" t="e">
        <f t="shared" si="441"/>
        <v>#DIV/0!</v>
      </c>
      <c r="BG215" s="383"/>
      <c r="BJ215" s="83" t="str">
        <f t="shared" si="435"/>
        <v/>
      </c>
      <c r="BK215" s="83" t="str">
        <f t="shared" si="435"/>
        <v/>
      </c>
      <c r="BL215" s="83" t="str">
        <f t="shared" si="435"/>
        <v/>
      </c>
      <c r="BM215" s="83" t="str">
        <f t="shared" si="435"/>
        <v/>
      </c>
      <c r="BN215" s="83" t="str">
        <f t="shared" si="435"/>
        <v/>
      </c>
      <c r="BO215" s="83" t="str">
        <f t="shared" si="435"/>
        <v/>
      </c>
      <c r="BP215" s="83" t="str">
        <f t="shared" si="435"/>
        <v/>
      </c>
      <c r="BQ215" s="83" t="str">
        <f t="shared" si="435"/>
        <v/>
      </c>
      <c r="BR215" s="83" t="str">
        <f t="shared" si="435"/>
        <v/>
      </c>
      <c r="BS215" s="83" t="str">
        <f t="shared" si="435"/>
        <v/>
      </c>
      <c r="BT215" s="342">
        <f t="shared" si="442"/>
        <v>0</v>
      </c>
    </row>
    <row r="216" spans="1:72" outlineLevel="2" x14ac:dyDescent="0.3">
      <c r="A216" s="385" t="str">
        <f t="shared" si="359"/>
        <v>C4-07-x</v>
      </c>
      <c r="B216" s="386">
        <f>IF(E216="","",SUBTOTAL(3,$E$210:E216))</f>
        <v>7</v>
      </c>
      <c r="C216" s="246" t="str">
        <f t="shared" si="422"/>
        <v>C4-07</v>
      </c>
      <c r="D216" s="88"/>
      <c r="E216" s="21" t="s">
        <v>60</v>
      </c>
      <c r="F216" s="749"/>
      <c r="G216" s="763"/>
      <c r="H216" s="773"/>
      <c r="I216" s="773"/>
      <c r="J216" s="763"/>
      <c r="K216" s="751"/>
      <c r="L216" s="30">
        <f t="shared" si="436"/>
        <v>0</v>
      </c>
      <c r="M216" s="752">
        <v>1</v>
      </c>
      <c r="N216" s="30">
        <f t="shared" si="437"/>
        <v>0</v>
      </c>
      <c r="O216" s="41" t="str">
        <f t="shared" si="353"/>
        <v/>
      </c>
      <c r="P216" s="392"/>
      <c r="Q216" s="369" t="str">
        <f t="shared" si="395"/>
        <v>C</v>
      </c>
      <c r="S216" s="191" t="str">
        <f t="shared" si="423"/>
        <v>C4-07|x</v>
      </c>
      <c r="T216" s="191"/>
      <c r="U216" s="393"/>
      <c r="W216" s="83" t="str">
        <f t="shared" si="424"/>
        <v/>
      </c>
      <c r="X216" s="83" t="str">
        <f t="shared" si="424"/>
        <v/>
      </c>
      <c r="Y216" s="83" t="str">
        <f t="shared" si="424"/>
        <v/>
      </c>
      <c r="Z216" s="83" t="str">
        <f t="shared" si="424"/>
        <v/>
      </c>
      <c r="AA216" s="83" t="str">
        <f t="shared" si="424"/>
        <v/>
      </c>
      <c r="AB216" s="83" t="str">
        <f t="shared" si="424"/>
        <v/>
      </c>
      <c r="AC216" s="83" t="str">
        <f t="shared" si="424"/>
        <v/>
      </c>
      <c r="AD216" s="83" t="str">
        <f t="shared" si="424"/>
        <v/>
      </c>
      <c r="AE216" s="83" t="str">
        <f t="shared" si="424"/>
        <v/>
      </c>
      <c r="AF216" s="83" t="str">
        <f t="shared" si="424"/>
        <v/>
      </c>
      <c r="AG216" s="342">
        <f t="shared" si="438"/>
        <v>0</v>
      </c>
      <c r="AI216" s="383"/>
      <c r="AM216" s="30">
        <f>REPORT!H233</f>
        <v>0</v>
      </c>
      <c r="AN216" s="30">
        <f t="shared" si="439"/>
        <v>0</v>
      </c>
      <c r="AQ216" s="771">
        <f t="shared" si="425"/>
        <v>0</v>
      </c>
      <c r="AR216" s="776">
        <f t="shared" si="426"/>
        <v>0</v>
      </c>
      <c r="AS216" s="776">
        <f t="shared" si="427"/>
        <v>0</v>
      </c>
      <c r="AT216" s="777">
        <f t="shared" si="428"/>
        <v>0</v>
      </c>
      <c r="AU216" s="778">
        <f t="shared" si="429"/>
        <v>0</v>
      </c>
      <c r="AV216" s="779">
        <f t="shared" si="430"/>
        <v>0</v>
      </c>
      <c r="AW216" s="43">
        <f t="shared" si="431"/>
        <v>0</v>
      </c>
      <c r="AX216" s="29">
        <f t="shared" si="432"/>
        <v>1</v>
      </c>
      <c r="AY216" s="30">
        <f t="shared" si="433"/>
        <v>0</v>
      </c>
      <c r="BA216" s="30">
        <f t="shared" si="440"/>
        <v>0</v>
      </c>
      <c r="BB216" s="41" t="str">
        <f t="shared" si="400"/>
        <v/>
      </c>
      <c r="BC216" s="392"/>
      <c r="BE216" s="30">
        <f t="shared" si="434"/>
        <v>0</v>
      </c>
      <c r="BF216" s="788" t="e">
        <f t="shared" si="441"/>
        <v>#DIV/0!</v>
      </c>
      <c r="BG216" s="383"/>
      <c r="BJ216" s="83" t="str">
        <f t="shared" si="435"/>
        <v/>
      </c>
      <c r="BK216" s="83" t="str">
        <f t="shared" si="435"/>
        <v/>
      </c>
      <c r="BL216" s="83" t="str">
        <f t="shared" si="435"/>
        <v/>
      </c>
      <c r="BM216" s="83" t="str">
        <f t="shared" si="435"/>
        <v/>
      </c>
      <c r="BN216" s="83" t="str">
        <f t="shared" si="435"/>
        <v/>
      </c>
      <c r="BO216" s="83" t="str">
        <f t="shared" si="435"/>
        <v/>
      </c>
      <c r="BP216" s="83" t="str">
        <f t="shared" si="435"/>
        <v/>
      </c>
      <c r="BQ216" s="83" t="str">
        <f t="shared" si="435"/>
        <v/>
      </c>
      <c r="BR216" s="83" t="str">
        <f t="shared" si="435"/>
        <v/>
      </c>
      <c r="BS216" s="83" t="str">
        <f t="shared" si="435"/>
        <v/>
      </c>
      <c r="BT216" s="342">
        <f t="shared" si="442"/>
        <v>0</v>
      </c>
    </row>
    <row r="217" spans="1:72" outlineLevel="2" x14ac:dyDescent="0.3">
      <c r="A217" s="385" t="str">
        <f t="shared" si="359"/>
        <v>C4-08-x</v>
      </c>
      <c r="B217" s="386">
        <f>IF(E217="","",SUBTOTAL(3,$E$210:E217))</f>
        <v>8</v>
      </c>
      <c r="C217" s="246" t="str">
        <f t="shared" si="422"/>
        <v>C4-08</v>
      </c>
      <c r="D217" s="88"/>
      <c r="E217" s="21" t="s">
        <v>60</v>
      </c>
      <c r="F217" s="749"/>
      <c r="G217" s="763"/>
      <c r="H217" s="773"/>
      <c r="I217" s="773"/>
      <c r="J217" s="763"/>
      <c r="K217" s="751"/>
      <c r="L217" s="30">
        <f t="shared" si="436"/>
        <v>0</v>
      </c>
      <c r="M217" s="752">
        <v>1</v>
      </c>
      <c r="N217" s="30">
        <f t="shared" si="437"/>
        <v>0</v>
      </c>
      <c r="O217" s="41" t="str">
        <f t="shared" si="353"/>
        <v/>
      </c>
      <c r="P217" s="392"/>
      <c r="Q217" s="369" t="str">
        <f t="shared" si="395"/>
        <v>C</v>
      </c>
      <c r="S217" s="191" t="str">
        <f t="shared" si="423"/>
        <v>C4-08|x</v>
      </c>
      <c r="T217" s="191"/>
      <c r="U217" s="393"/>
      <c r="W217" s="83" t="str">
        <f t="shared" si="424"/>
        <v/>
      </c>
      <c r="X217" s="83" t="str">
        <f t="shared" si="424"/>
        <v/>
      </c>
      <c r="Y217" s="83" t="str">
        <f t="shared" si="424"/>
        <v/>
      </c>
      <c r="Z217" s="83" t="str">
        <f t="shared" si="424"/>
        <v/>
      </c>
      <c r="AA217" s="83" t="str">
        <f t="shared" si="424"/>
        <v/>
      </c>
      <c r="AB217" s="83" t="str">
        <f t="shared" si="424"/>
        <v/>
      </c>
      <c r="AC217" s="83" t="str">
        <f t="shared" si="424"/>
        <v/>
      </c>
      <c r="AD217" s="83" t="str">
        <f t="shared" si="424"/>
        <v/>
      </c>
      <c r="AE217" s="83" t="str">
        <f t="shared" si="424"/>
        <v/>
      </c>
      <c r="AF217" s="83" t="str">
        <f t="shared" si="424"/>
        <v/>
      </c>
      <c r="AG217" s="342">
        <f t="shared" si="438"/>
        <v>0</v>
      </c>
      <c r="AI217" s="383"/>
      <c r="AM217" s="30">
        <f>REPORT!H234</f>
        <v>0</v>
      </c>
      <c r="AN217" s="30">
        <f t="shared" si="439"/>
        <v>0</v>
      </c>
      <c r="AQ217" s="771">
        <f t="shared" si="425"/>
        <v>0</v>
      </c>
      <c r="AR217" s="776">
        <f t="shared" si="426"/>
        <v>0</v>
      </c>
      <c r="AS217" s="776">
        <f t="shared" si="427"/>
        <v>0</v>
      </c>
      <c r="AT217" s="777">
        <f t="shared" si="428"/>
        <v>0</v>
      </c>
      <c r="AU217" s="778">
        <f t="shared" si="429"/>
        <v>0</v>
      </c>
      <c r="AV217" s="779">
        <f t="shared" si="430"/>
        <v>0</v>
      </c>
      <c r="AW217" s="43">
        <f t="shared" si="431"/>
        <v>0</v>
      </c>
      <c r="AX217" s="29">
        <f t="shared" si="432"/>
        <v>1</v>
      </c>
      <c r="AY217" s="30">
        <f t="shared" si="433"/>
        <v>0</v>
      </c>
      <c r="BA217" s="30">
        <f t="shared" si="440"/>
        <v>0</v>
      </c>
      <c r="BB217" s="41" t="str">
        <f t="shared" si="400"/>
        <v/>
      </c>
      <c r="BC217" s="392"/>
      <c r="BE217" s="30">
        <f t="shared" si="434"/>
        <v>0</v>
      </c>
      <c r="BF217" s="788" t="e">
        <f t="shared" si="441"/>
        <v>#DIV/0!</v>
      </c>
      <c r="BG217" s="383"/>
      <c r="BJ217" s="83" t="str">
        <f t="shared" si="435"/>
        <v/>
      </c>
      <c r="BK217" s="83" t="str">
        <f t="shared" si="435"/>
        <v/>
      </c>
      <c r="BL217" s="83" t="str">
        <f t="shared" si="435"/>
        <v/>
      </c>
      <c r="BM217" s="83" t="str">
        <f t="shared" si="435"/>
        <v/>
      </c>
      <c r="BN217" s="83" t="str">
        <f t="shared" si="435"/>
        <v/>
      </c>
      <c r="BO217" s="83" t="str">
        <f t="shared" si="435"/>
        <v/>
      </c>
      <c r="BP217" s="83" t="str">
        <f t="shared" si="435"/>
        <v/>
      </c>
      <c r="BQ217" s="83" t="str">
        <f t="shared" si="435"/>
        <v/>
      </c>
      <c r="BR217" s="83" t="str">
        <f t="shared" si="435"/>
        <v/>
      </c>
      <c r="BS217" s="83" t="str">
        <f t="shared" si="435"/>
        <v/>
      </c>
      <c r="BT217" s="342">
        <f t="shared" si="442"/>
        <v>0</v>
      </c>
    </row>
    <row r="218" spans="1:72" outlineLevel="2" x14ac:dyDescent="0.3">
      <c r="A218" s="385" t="str">
        <f t="shared" si="359"/>
        <v>C4-09-x</v>
      </c>
      <c r="B218" s="386">
        <f>IF(E218="","",SUBTOTAL(3,$E$210:E218))</f>
        <v>9</v>
      </c>
      <c r="C218" s="246" t="str">
        <f t="shared" si="422"/>
        <v>C4-09</v>
      </c>
      <c r="D218" s="88"/>
      <c r="E218" s="21" t="s">
        <v>60</v>
      </c>
      <c r="F218" s="749"/>
      <c r="G218" s="763"/>
      <c r="H218" s="773"/>
      <c r="I218" s="773"/>
      <c r="J218" s="763"/>
      <c r="K218" s="751"/>
      <c r="L218" s="30">
        <f t="shared" si="436"/>
        <v>0</v>
      </c>
      <c r="M218" s="752">
        <v>1</v>
      </c>
      <c r="N218" s="30">
        <f t="shared" si="437"/>
        <v>0</v>
      </c>
      <c r="O218" s="41" t="str">
        <f t="shared" si="353"/>
        <v/>
      </c>
      <c r="P218" s="392"/>
      <c r="Q218" s="369" t="str">
        <f t="shared" si="395"/>
        <v>C</v>
      </c>
      <c r="S218" s="191" t="str">
        <f t="shared" si="423"/>
        <v>C4-09|x</v>
      </c>
      <c r="T218" s="191"/>
      <c r="U218" s="393"/>
      <c r="W218" s="83" t="str">
        <f t="shared" si="424"/>
        <v/>
      </c>
      <c r="X218" s="83" t="str">
        <f t="shared" si="424"/>
        <v/>
      </c>
      <c r="Y218" s="83" t="str">
        <f t="shared" si="424"/>
        <v/>
      </c>
      <c r="Z218" s="83" t="str">
        <f t="shared" si="424"/>
        <v/>
      </c>
      <c r="AA218" s="83" t="str">
        <f t="shared" si="424"/>
        <v/>
      </c>
      <c r="AB218" s="83" t="str">
        <f t="shared" si="424"/>
        <v/>
      </c>
      <c r="AC218" s="83" t="str">
        <f t="shared" si="424"/>
        <v/>
      </c>
      <c r="AD218" s="83" t="str">
        <f t="shared" si="424"/>
        <v/>
      </c>
      <c r="AE218" s="83" t="str">
        <f t="shared" si="424"/>
        <v/>
      </c>
      <c r="AF218" s="83" t="str">
        <f t="shared" si="424"/>
        <v/>
      </c>
      <c r="AG218" s="342">
        <f t="shared" si="438"/>
        <v>0</v>
      </c>
      <c r="AI218" s="383"/>
      <c r="AM218" s="30">
        <f>REPORT!H235</f>
        <v>0</v>
      </c>
      <c r="AN218" s="30">
        <f t="shared" si="439"/>
        <v>0</v>
      </c>
      <c r="AQ218" s="771">
        <f t="shared" si="425"/>
        <v>0</v>
      </c>
      <c r="AR218" s="776">
        <f t="shared" si="426"/>
        <v>0</v>
      </c>
      <c r="AS218" s="776">
        <f t="shared" si="427"/>
        <v>0</v>
      </c>
      <c r="AT218" s="777">
        <f t="shared" si="428"/>
        <v>0</v>
      </c>
      <c r="AU218" s="778">
        <f t="shared" si="429"/>
        <v>0</v>
      </c>
      <c r="AV218" s="779">
        <f t="shared" si="430"/>
        <v>0</v>
      </c>
      <c r="AW218" s="43">
        <f t="shared" si="431"/>
        <v>0</v>
      </c>
      <c r="AX218" s="29">
        <f t="shared" si="432"/>
        <v>1</v>
      </c>
      <c r="AY218" s="30">
        <f t="shared" si="433"/>
        <v>0</v>
      </c>
      <c r="BA218" s="30">
        <f t="shared" si="440"/>
        <v>0</v>
      </c>
      <c r="BB218" s="41" t="str">
        <f t="shared" si="400"/>
        <v/>
      </c>
      <c r="BC218" s="392"/>
      <c r="BE218" s="30">
        <f t="shared" si="434"/>
        <v>0</v>
      </c>
      <c r="BF218" s="788" t="e">
        <f t="shared" si="441"/>
        <v>#DIV/0!</v>
      </c>
      <c r="BG218" s="383"/>
      <c r="BJ218" s="83" t="str">
        <f t="shared" si="435"/>
        <v/>
      </c>
      <c r="BK218" s="83" t="str">
        <f t="shared" si="435"/>
        <v/>
      </c>
      <c r="BL218" s="83" t="str">
        <f t="shared" si="435"/>
        <v/>
      </c>
      <c r="BM218" s="83" t="str">
        <f t="shared" si="435"/>
        <v/>
      </c>
      <c r="BN218" s="83" t="str">
        <f t="shared" si="435"/>
        <v/>
      </c>
      <c r="BO218" s="83" t="str">
        <f t="shared" si="435"/>
        <v/>
      </c>
      <c r="BP218" s="83" t="str">
        <f t="shared" si="435"/>
        <v/>
      </c>
      <c r="BQ218" s="83" t="str">
        <f t="shared" si="435"/>
        <v/>
      </c>
      <c r="BR218" s="83" t="str">
        <f t="shared" si="435"/>
        <v/>
      </c>
      <c r="BS218" s="83" t="str">
        <f t="shared" si="435"/>
        <v/>
      </c>
      <c r="BT218" s="342">
        <f t="shared" si="442"/>
        <v>0</v>
      </c>
    </row>
    <row r="219" spans="1:72" outlineLevel="2" x14ac:dyDescent="0.3">
      <c r="A219" s="385" t="str">
        <f t="shared" si="359"/>
        <v>C4-10-x</v>
      </c>
      <c r="B219" s="386">
        <f>IF(E219="","",SUBTOTAL(3,$E$210:E219))</f>
        <v>10</v>
      </c>
      <c r="C219" s="247" t="str">
        <f t="shared" si="422"/>
        <v>C4-10</v>
      </c>
      <c r="D219" s="248"/>
      <c r="E219" s="249" t="s">
        <v>60</v>
      </c>
      <c r="F219" s="757"/>
      <c r="G219" s="766"/>
      <c r="H219" s="775"/>
      <c r="I219" s="775"/>
      <c r="J219" s="766"/>
      <c r="K219" s="758"/>
      <c r="L219" s="30">
        <f t="shared" si="436"/>
        <v>0</v>
      </c>
      <c r="M219" s="752">
        <v>1</v>
      </c>
      <c r="N219" s="30">
        <f t="shared" si="437"/>
        <v>0</v>
      </c>
      <c r="O219" s="41" t="str">
        <f t="shared" si="353"/>
        <v/>
      </c>
      <c r="P219" s="392"/>
      <c r="Q219" s="369" t="str">
        <f t="shared" si="395"/>
        <v>C</v>
      </c>
      <c r="S219" s="191" t="str">
        <f t="shared" si="423"/>
        <v>C4-10|x</v>
      </c>
      <c r="T219" s="191"/>
      <c r="U219" s="395"/>
      <c r="W219" s="83" t="str">
        <f t="shared" si="424"/>
        <v/>
      </c>
      <c r="X219" s="83" t="str">
        <f t="shared" si="424"/>
        <v/>
      </c>
      <c r="Y219" s="83" t="str">
        <f t="shared" si="424"/>
        <v/>
      </c>
      <c r="Z219" s="83" t="str">
        <f t="shared" si="424"/>
        <v/>
      </c>
      <c r="AA219" s="83" t="str">
        <f t="shared" si="424"/>
        <v/>
      </c>
      <c r="AB219" s="83" t="str">
        <f t="shared" si="424"/>
        <v/>
      </c>
      <c r="AC219" s="83" t="str">
        <f t="shared" si="424"/>
        <v/>
      </c>
      <c r="AD219" s="83" t="str">
        <f t="shared" si="424"/>
        <v/>
      </c>
      <c r="AE219" s="83" t="str">
        <f t="shared" si="424"/>
        <v/>
      </c>
      <c r="AF219" s="83" t="str">
        <f t="shared" si="424"/>
        <v/>
      </c>
      <c r="AG219" s="342">
        <f t="shared" si="438"/>
        <v>0</v>
      </c>
      <c r="AI219" s="383"/>
      <c r="AM219" s="30">
        <f>REPORT!H236</f>
        <v>0</v>
      </c>
      <c r="AN219" s="30">
        <f t="shared" si="439"/>
        <v>0</v>
      </c>
      <c r="AQ219" s="771">
        <f t="shared" si="425"/>
        <v>0</v>
      </c>
      <c r="AR219" s="776">
        <f t="shared" si="426"/>
        <v>0</v>
      </c>
      <c r="AS219" s="776">
        <f t="shared" si="427"/>
        <v>0</v>
      </c>
      <c r="AT219" s="777">
        <f t="shared" si="428"/>
        <v>0</v>
      </c>
      <c r="AU219" s="778">
        <f t="shared" si="429"/>
        <v>0</v>
      </c>
      <c r="AV219" s="779">
        <f t="shared" si="430"/>
        <v>0</v>
      </c>
      <c r="AW219" s="250">
        <f t="shared" si="431"/>
        <v>0</v>
      </c>
      <c r="AX219" s="29">
        <f t="shared" si="432"/>
        <v>1</v>
      </c>
      <c r="AY219" s="30">
        <f t="shared" si="433"/>
        <v>0</v>
      </c>
      <c r="BA219" s="30">
        <f t="shared" si="440"/>
        <v>0</v>
      </c>
      <c r="BB219" s="41" t="str">
        <f t="shared" si="400"/>
        <v/>
      </c>
      <c r="BC219" s="392"/>
      <c r="BE219" s="30">
        <f t="shared" si="434"/>
        <v>0</v>
      </c>
      <c r="BF219" s="788" t="e">
        <f t="shared" si="441"/>
        <v>#DIV/0!</v>
      </c>
      <c r="BG219" s="383"/>
      <c r="BJ219" s="83" t="str">
        <f t="shared" si="435"/>
        <v/>
      </c>
      <c r="BK219" s="83" t="str">
        <f t="shared" si="435"/>
        <v/>
      </c>
      <c r="BL219" s="83" t="str">
        <f t="shared" si="435"/>
        <v/>
      </c>
      <c r="BM219" s="83" t="str">
        <f t="shared" si="435"/>
        <v/>
      </c>
      <c r="BN219" s="83" t="str">
        <f t="shared" si="435"/>
        <v/>
      </c>
      <c r="BO219" s="83" t="str">
        <f t="shared" si="435"/>
        <v/>
      </c>
      <c r="BP219" s="83" t="str">
        <f t="shared" si="435"/>
        <v/>
      </c>
      <c r="BQ219" s="83" t="str">
        <f t="shared" si="435"/>
        <v/>
      </c>
      <c r="BR219" s="83" t="str">
        <f t="shared" si="435"/>
        <v/>
      </c>
      <c r="BS219" s="83" t="str">
        <f t="shared" si="435"/>
        <v/>
      </c>
      <c r="BT219" s="342">
        <f t="shared" si="442"/>
        <v>0</v>
      </c>
    </row>
    <row r="220" spans="1:72" x14ac:dyDescent="0.3">
      <c r="C220" s="334"/>
      <c r="D220" s="331"/>
      <c r="E220" s="335"/>
      <c r="F220" s="336"/>
      <c r="G220" s="336"/>
      <c r="H220" s="336"/>
      <c r="I220" s="336"/>
      <c r="J220" s="337"/>
      <c r="K220" s="406"/>
      <c r="L220" s="407"/>
      <c r="M220" s="408"/>
      <c r="N220" s="409"/>
      <c r="O220" s="410"/>
      <c r="P220" s="340"/>
      <c r="AM220" s="409"/>
      <c r="AN220" s="409"/>
      <c r="AQ220" s="336"/>
      <c r="AR220" s="336"/>
      <c r="AS220" s="336"/>
      <c r="AT220" s="336"/>
      <c r="AU220" s="337"/>
      <c r="AV220" s="406"/>
      <c r="AW220" s="407"/>
      <c r="AX220" s="408"/>
      <c r="AY220" s="409"/>
      <c r="BA220" s="409"/>
      <c r="BB220" s="410"/>
      <c r="BC220" s="340"/>
      <c r="BE220" s="409"/>
      <c r="BF220" s="789"/>
    </row>
    <row r="221" spans="1:72" x14ac:dyDescent="0.3">
      <c r="C221" s="411"/>
      <c r="D221" s="412"/>
      <c r="E221" s="413" t="s">
        <v>86</v>
      </c>
      <c r="F221" s="414"/>
      <c r="G221" s="414"/>
      <c r="H221" s="414"/>
      <c r="I221" s="414"/>
      <c r="J221" s="415"/>
      <c r="K221" s="414"/>
      <c r="L221" s="416"/>
      <c r="M221" s="417"/>
      <c r="N221" s="25">
        <f>SUM(N19:N219)/3</f>
        <v>0</v>
      </c>
      <c r="O221" s="380" t="str">
        <f>IF(N221="","", IF($O$8="","",N221/$O$8))</f>
        <v/>
      </c>
      <c r="P221" s="199" t="str">
        <f>IF(OR(N221="",N221=0),"",N221/$N$221)</f>
        <v/>
      </c>
      <c r="U221" s="418"/>
      <c r="W221" s="382">
        <f t="shared" ref="W221:AF221" si="443">SUM(W19:W219)/3</f>
        <v>0</v>
      </c>
      <c r="X221" s="382">
        <f t="shared" si="443"/>
        <v>0</v>
      </c>
      <c r="Y221" s="382">
        <f t="shared" si="443"/>
        <v>0</v>
      </c>
      <c r="Z221" s="382">
        <f t="shared" si="443"/>
        <v>0</v>
      </c>
      <c r="AA221" s="382">
        <f t="shared" si="443"/>
        <v>0</v>
      </c>
      <c r="AB221" s="382">
        <f t="shared" si="443"/>
        <v>0</v>
      </c>
      <c r="AC221" s="382">
        <f t="shared" si="443"/>
        <v>0</v>
      </c>
      <c r="AD221" s="382">
        <f t="shared" si="443"/>
        <v>0</v>
      </c>
      <c r="AE221" s="382">
        <f t="shared" si="443"/>
        <v>0</v>
      </c>
      <c r="AF221" s="382">
        <f t="shared" si="443"/>
        <v>0</v>
      </c>
      <c r="AG221" s="342">
        <f>IF(N221="","",N221-SUM(W221:AF221))</f>
        <v>0</v>
      </c>
      <c r="AM221" s="25">
        <f>SUM(AM19:AM219)/3</f>
        <v>0</v>
      </c>
      <c r="AN221" s="25">
        <f>N221-AM221</f>
        <v>0</v>
      </c>
      <c r="AQ221" s="736"/>
      <c r="AR221" s="414"/>
      <c r="AS221" s="414"/>
      <c r="AT221" s="414"/>
      <c r="AU221" s="415"/>
      <c r="AV221" s="414"/>
      <c r="AW221" s="416"/>
      <c r="AX221" s="417"/>
      <c r="AY221" s="25">
        <f>SUM(AY19:AY219)/3</f>
        <v>0</v>
      </c>
      <c r="BA221" s="25" t="e">
        <f>SUM(BA19:BA219)/3</f>
        <v>#VALUE!</v>
      </c>
      <c r="BB221" s="380" t="e">
        <f>IF(BA221="","", IF($O$8="","",BA221/$O$8))</f>
        <v>#VALUE!</v>
      </c>
      <c r="BC221" s="199" t="e">
        <f>IF(OR(BA221="",BA221=0),"",BA221/$BA$221)</f>
        <v>#VALUE!</v>
      </c>
      <c r="BE221" s="25" t="e">
        <f>SUM(BE19:BE219)/3</f>
        <v>#VALUE!</v>
      </c>
      <c r="BF221" s="787" t="e">
        <f>BE221/N221</f>
        <v>#VALUE!</v>
      </c>
      <c r="BJ221" s="382">
        <f t="shared" ref="BJ221:BS221" si="444">SUM(BJ19:BJ219)/3</f>
        <v>0</v>
      </c>
      <c r="BK221" s="382">
        <f t="shared" si="444"/>
        <v>0</v>
      </c>
      <c r="BL221" s="382">
        <f t="shared" si="444"/>
        <v>0</v>
      </c>
      <c r="BM221" s="382">
        <f t="shared" si="444"/>
        <v>0</v>
      </c>
      <c r="BN221" s="382">
        <f t="shared" si="444"/>
        <v>0</v>
      </c>
      <c r="BO221" s="382">
        <f t="shared" si="444"/>
        <v>0</v>
      </c>
      <c r="BP221" s="382">
        <f t="shared" si="444"/>
        <v>0</v>
      </c>
      <c r="BQ221" s="382">
        <f t="shared" si="444"/>
        <v>0</v>
      </c>
      <c r="BR221" s="382">
        <f t="shared" si="444"/>
        <v>0</v>
      </c>
      <c r="BS221" s="382">
        <f t="shared" si="444"/>
        <v>0</v>
      </c>
      <c r="BT221" s="342" t="e">
        <f>IF(BA221="","",BA221-SUM(BJ221:BS221))</f>
        <v>#VALUE!</v>
      </c>
    </row>
    <row r="222" spans="1:72" x14ac:dyDescent="0.3">
      <c r="C222" s="334"/>
      <c r="D222" s="331"/>
      <c r="E222" s="335"/>
      <c r="F222" s="336"/>
      <c r="G222" s="336"/>
      <c r="H222" s="336"/>
      <c r="I222" s="336"/>
      <c r="J222" s="337"/>
      <c r="K222" s="336"/>
      <c r="L222" s="338"/>
      <c r="M222" s="335"/>
      <c r="N222" s="335"/>
      <c r="O222" s="339"/>
      <c r="P222" s="340"/>
      <c r="W222" s="419">
        <f>P223</f>
        <v>0</v>
      </c>
      <c r="X222" s="419">
        <f t="shared" ref="X222:AF222" si="445">W222</f>
        <v>0</v>
      </c>
      <c r="Y222" s="419">
        <f t="shared" si="445"/>
        <v>0</v>
      </c>
      <c r="Z222" s="419">
        <f t="shared" si="445"/>
        <v>0</v>
      </c>
      <c r="AA222" s="419">
        <f t="shared" si="445"/>
        <v>0</v>
      </c>
      <c r="AB222" s="419">
        <f t="shared" si="445"/>
        <v>0</v>
      </c>
      <c r="AC222" s="419">
        <f t="shared" si="445"/>
        <v>0</v>
      </c>
      <c r="AD222" s="419">
        <f t="shared" si="445"/>
        <v>0</v>
      </c>
      <c r="AE222" s="419">
        <f t="shared" si="445"/>
        <v>0</v>
      </c>
      <c r="AF222" s="419">
        <f t="shared" si="445"/>
        <v>0</v>
      </c>
      <c r="AM222" s="335"/>
      <c r="AN222" s="335"/>
      <c r="AQ222" s="336"/>
      <c r="AR222" s="336"/>
      <c r="AS222" s="336"/>
      <c r="AT222" s="336"/>
      <c r="AU222" s="337"/>
      <c r="AV222" s="336"/>
      <c r="AW222" s="338"/>
      <c r="AX222" s="335"/>
      <c r="AY222" s="335"/>
      <c r="BA222" s="335"/>
      <c r="BB222" s="339"/>
      <c r="BC222" s="340"/>
      <c r="BE222" s="335"/>
      <c r="BF222" s="780"/>
      <c r="BJ222" s="419">
        <f>BC223</f>
        <v>0</v>
      </c>
      <c r="BK222" s="419">
        <f t="shared" ref="BK222" si="446">BJ222</f>
        <v>0</v>
      </c>
      <c r="BL222" s="419">
        <f t="shared" ref="BL222" si="447">BK222</f>
        <v>0</v>
      </c>
      <c r="BM222" s="419">
        <f t="shared" ref="BM222" si="448">BL222</f>
        <v>0</v>
      </c>
      <c r="BN222" s="419">
        <f t="shared" ref="BN222" si="449">BM222</f>
        <v>0</v>
      </c>
      <c r="BO222" s="419">
        <f t="shared" ref="BO222" si="450">BN222</f>
        <v>0</v>
      </c>
      <c r="BP222" s="419">
        <f t="shared" ref="BP222" si="451">BO222</f>
        <v>0</v>
      </c>
      <c r="BQ222" s="419">
        <f t="shared" ref="BQ222" si="452">BP222</f>
        <v>0</v>
      </c>
      <c r="BR222" s="419">
        <f t="shared" ref="BR222" si="453">BQ222</f>
        <v>0</v>
      </c>
      <c r="BS222" s="419">
        <f t="shared" ref="BS222" si="454">BR222</f>
        <v>0</v>
      </c>
    </row>
    <row r="223" spans="1:72" ht="21" customHeight="1" x14ac:dyDescent="0.3">
      <c r="B223" s="360" t="s">
        <v>87</v>
      </c>
      <c r="C223" s="420" t="s">
        <v>88</v>
      </c>
      <c r="D223" s="421"/>
      <c r="E223" s="413" t="str">
        <f>CONCATENATE("Management costs ",P223*100,"% :")</f>
        <v>Management costs 0% :</v>
      </c>
      <c r="F223" s="422"/>
      <c r="G223" s="422"/>
      <c r="H223" s="422"/>
      <c r="I223" s="422"/>
      <c r="J223" s="423"/>
      <c r="K223" s="422"/>
      <c r="L223" s="424"/>
      <c r="M223" s="425"/>
      <c r="N223" s="426">
        <f>N221*$P$223</f>
        <v>0</v>
      </c>
      <c r="O223" s="427" t="str">
        <f>IF(N223="","", IF($O$8="","",N223/$O$8))</f>
        <v/>
      </c>
      <c r="P223" s="428"/>
      <c r="Q223" s="344"/>
      <c r="U223" s="429"/>
      <c r="W223" s="382">
        <f>W221*W222</f>
        <v>0</v>
      </c>
      <c r="X223" s="382">
        <f t="shared" ref="X223" si="455">X221*X222</f>
        <v>0</v>
      </c>
      <c r="Y223" s="382">
        <f t="shared" ref="Y223:AF223" si="456">Y221*Y222</f>
        <v>0</v>
      </c>
      <c r="Z223" s="382">
        <f t="shared" si="456"/>
        <v>0</v>
      </c>
      <c r="AA223" s="382">
        <f t="shared" si="456"/>
        <v>0</v>
      </c>
      <c r="AB223" s="382">
        <f t="shared" si="456"/>
        <v>0</v>
      </c>
      <c r="AC223" s="382">
        <f t="shared" si="456"/>
        <v>0</v>
      </c>
      <c r="AD223" s="382">
        <f t="shared" si="456"/>
        <v>0</v>
      </c>
      <c r="AE223" s="382">
        <f t="shared" si="456"/>
        <v>0</v>
      </c>
      <c r="AF223" s="382">
        <f t="shared" si="456"/>
        <v>0</v>
      </c>
      <c r="AG223" s="372">
        <f>IF(N223="","",N223-SUM(W223:AF223))</f>
        <v>0</v>
      </c>
      <c r="AM223" s="426">
        <f>AM221*$P$223</f>
        <v>0</v>
      </c>
      <c r="AN223" s="426">
        <f>N223-AM223</f>
        <v>0</v>
      </c>
      <c r="AQ223" s="737"/>
      <c r="AR223" s="422"/>
      <c r="AS223" s="422"/>
      <c r="AT223" s="422"/>
      <c r="AU223" s="423"/>
      <c r="AV223" s="422"/>
      <c r="AW223" s="424"/>
      <c r="AX223" s="425"/>
      <c r="AY223" s="426">
        <f>AY221*$P$223</f>
        <v>0</v>
      </c>
      <c r="BA223" s="426" t="e">
        <f>BA221*$P$223</f>
        <v>#VALUE!</v>
      </c>
      <c r="BB223" s="427" t="e">
        <f>IF(BA223="","", IF($O$8="","",BA223/$O$8))</f>
        <v>#VALUE!</v>
      </c>
      <c r="BC223" s="428">
        <f>P223</f>
        <v>0</v>
      </c>
      <c r="BE223" s="54" t="e">
        <f>BE221*$P$223</f>
        <v>#VALUE!</v>
      </c>
      <c r="BF223" s="790" t="e">
        <f>BE223/N223</f>
        <v>#VALUE!</v>
      </c>
      <c r="BJ223" s="382">
        <f>BJ221*BJ222</f>
        <v>0</v>
      </c>
      <c r="BK223" s="382">
        <f t="shared" ref="BK223:BS223" si="457">BK221*BK222</f>
        <v>0</v>
      </c>
      <c r="BL223" s="382">
        <f t="shared" si="457"/>
        <v>0</v>
      </c>
      <c r="BM223" s="382">
        <f t="shared" si="457"/>
        <v>0</v>
      </c>
      <c r="BN223" s="382">
        <f t="shared" si="457"/>
        <v>0</v>
      </c>
      <c r="BO223" s="382">
        <f t="shared" si="457"/>
        <v>0</v>
      </c>
      <c r="BP223" s="382">
        <f t="shared" si="457"/>
        <v>0</v>
      </c>
      <c r="BQ223" s="382">
        <f t="shared" si="457"/>
        <v>0</v>
      </c>
      <c r="BR223" s="382">
        <f t="shared" si="457"/>
        <v>0</v>
      </c>
      <c r="BS223" s="382">
        <f t="shared" si="457"/>
        <v>0</v>
      </c>
      <c r="BT223" s="372" t="e">
        <f>IF(BA223="","",BA223-SUM(BJ223:BS223))</f>
        <v>#VALUE!</v>
      </c>
    </row>
    <row r="224" spans="1:72" x14ac:dyDescent="0.3">
      <c r="B224" s="430"/>
      <c r="C224" s="431"/>
      <c r="D224" s="432"/>
      <c r="E224" s="433"/>
      <c r="F224" s="434"/>
      <c r="G224" s="434"/>
      <c r="H224" s="434"/>
      <c r="I224" s="434"/>
      <c r="J224" s="435"/>
      <c r="K224" s="433"/>
      <c r="L224" s="436"/>
      <c r="M224" s="433"/>
      <c r="N224" s="433"/>
      <c r="O224" s="437"/>
      <c r="P224" s="438"/>
      <c r="Q224" s="344"/>
      <c r="U224" s="437"/>
      <c r="W224" s="439"/>
      <c r="X224" s="439"/>
      <c r="Y224" s="439"/>
      <c r="Z224" s="439"/>
      <c r="AA224" s="439"/>
      <c r="AB224" s="439"/>
      <c r="AC224" s="439"/>
      <c r="AD224" s="439"/>
      <c r="AE224" s="439"/>
      <c r="AF224" s="439"/>
      <c r="AM224" s="433"/>
      <c r="AN224" s="433"/>
      <c r="AQ224" s="434"/>
      <c r="AR224" s="434"/>
      <c r="AS224" s="434"/>
      <c r="AT224" s="434"/>
      <c r="AU224" s="435"/>
      <c r="AV224" s="433"/>
      <c r="AW224" s="436"/>
      <c r="AX224" s="433"/>
      <c r="AY224" s="433"/>
      <c r="BA224" s="433"/>
      <c r="BB224" s="437"/>
      <c r="BC224" s="438"/>
      <c r="BE224" s="433"/>
      <c r="BF224" s="791"/>
      <c r="BJ224" s="439"/>
      <c r="BK224" s="439"/>
      <c r="BL224" s="439"/>
      <c r="BM224" s="439"/>
      <c r="BN224" s="439"/>
      <c r="BO224" s="439"/>
      <c r="BP224" s="439"/>
      <c r="BQ224" s="439"/>
      <c r="BR224" s="439"/>
      <c r="BS224" s="439"/>
    </row>
    <row r="225" spans="3:72" x14ac:dyDescent="0.3">
      <c r="C225" s="411"/>
      <c r="D225" s="412"/>
      <c r="E225" s="413" t="s">
        <v>89</v>
      </c>
      <c r="F225" s="414"/>
      <c r="G225" s="414"/>
      <c r="H225" s="414"/>
      <c r="I225" s="414"/>
      <c r="J225" s="415"/>
      <c r="K225" s="413"/>
      <c r="L225" s="413"/>
      <c r="M225" s="413"/>
      <c r="N225" s="25">
        <f>N221+N223</f>
        <v>0</v>
      </c>
      <c r="O225" s="380" t="str">
        <f>IF(N225="","", IF($O$8="","",N225/$O$8))</f>
        <v/>
      </c>
      <c r="P225" s="440"/>
      <c r="U225" s="418"/>
      <c r="W225" s="382">
        <f t="shared" ref="W225:X225" si="458">W221+W223</f>
        <v>0</v>
      </c>
      <c r="X225" s="382">
        <f t="shared" si="458"/>
        <v>0</v>
      </c>
      <c r="Y225" s="382">
        <f t="shared" ref="Y225:AF225" si="459">Y221+Y223</f>
        <v>0</v>
      </c>
      <c r="Z225" s="382">
        <f t="shared" si="459"/>
        <v>0</v>
      </c>
      <c r="AA225" s="382">
        <f t="shared" si="459"/>
        <v>0</v>
      </c>
      <c r="AB225" s="382">
        <f t="shared" si="459"/>
        <v>0</v>
      </c>
      <c r="AC225" s="382">
        <f t="shared" si="459"/>
        <v>0</v>
      </c>
      <c r="AD225" s="382">
        <f t="shared" si="459"/>
        <v>0</v>
      </c>
      <c r="AE225" s="382">
        <f t="shared" si="459"/>
        <v>0</v>
      </c>
      <c r="AF225" s="382">
        <f t="shared" si="459"/>
        <v>0</v>
      </c>
      <c r="AG225" s="372">
        <f>N225-SUM(W225:AF225)</f>
        <v>0</v>
      </c>
      <c r="AM225" s="25">
        <f>AM221+AM223</f>
        <v>0</v>
      </c>
      <c r="AN225" s="25">
        <f>N225-AM225</f>
        <v>0</v>
      </c>
      <c r="AQ225" s="736"/>
      <c r="AR225" s="414"/>
      <c r="AS225" s="414"/>
      <c r="AT225" s="414"/>
      <c r="AU225" s="415"/>
      <c r="AV225" s="413"/>
      <c r="AW225" s="413"/>
      <c r="AX225" s="413"/>
      <c r="AY225" s="25">
        <f>AY221+AY223</f>
        <v>0</v>
      </c>
      <c r="BA225" s="25" t="e">
        <f>BA221+BA223</f>
        <v>#VALUE!</v>
      </c>
      <c r="BB225" s="380" t="e">
        <f>IF(BA225="","", IF($O$8="","",BA225/$O$8))</f>
        <v>#VALUE!</v>
      </c>
      <c r="BC225" s="440"/>
      <c r="BE225" s="25" t="e">
        <f>BE221+BE223</f>
        <v>#VALUE!</v>
      </c>
      <c r="BF225" s="787" t="e">
        <f>BE225/N225</f>
        <v>#VALUE!</v>
      </c>
      <c r="BJ225" s="382">
        <f t="shared" ref="BJ225:BS225" si="460">BJ221+BJ223</f>
        <v>0</v>
      </c>
      <c r="BK225" s="382">
        <f t="shared" si="460"/>
        <v>0</v>
      </c>
      <c r="BL225" s="382">
        <f t="shared" si="460"/>
        <v>0</v>
      </c>
      <c r="BM225" s="382">
        <f t="shared" si="460"/>
        <v>0</v>
      </c>
      <c r="BN225" s="382">
        <f t="shared" si="460"/>
        <v>0</v>
      </c>
      <c r="BO225" s="382">
        <f t="shared" si="460"/>
        <v>0</v>
      </c>
      <c r="BP225" s="382">
        <f t="shared" si="460"/>
        <v>0</v>
      </c>
      <c r="BQ225" s="382">
        <f t="shared" si="460"/>
        <v>0</v>
      </c>
      <c r="BR225" s="382">
        <f t="shared" si="460"/>
        <v>0</v>
      </c>
      <c r="BS225" s="382">
        <f t="shared" si="460"/>
        <v>0</v>
      </c>
      <c r="BT225" s="372" t="e">
        <f>BA225-SUM(BJ225:BS225)</f>
        <v>#VALUE!</v>
      </c>
    </row>
    <row r="226" spans="3:72" x14ac:dyDescent="0.3">
      <c r="C226" s="334"/>
      <c r="D226" s="331"/>
      <c r="E226" s="335"/>
      <c r="F226" s="336"/>
      <c r="G226" s="336"/>
      <c r="H226" s="336"/>
      <c r="P226" s="340"/>
      <c r="AQ226" s="336"/>
      <c r="AR226" s="336"/>
      <c r="AS226" s="336"/>
      <c r="BC226" s="340"/>
    </row>
    <row r="227" spans="3:72" x14ac:dyDescent="0.3">
      <c r="W227" s="442" t="e">
        <f>W225/$N$225</f>
        <v>#DIV/0!</v>
      </c>
      <c r="X227" s="442" t="e">
        <f>X225/$N$225</f>
        <v>#DIV/0!</v>
      </c>
      <c r="Y227" s="442" t="e">
        <f t="shared" ref="Y227:AF227" si="461">Y225/$N$225</f>
        <v>#DIV/0!</v>
      </c>
      <c r="Z227" s="442" t="e">
        <f t="shared" si="461"/>
        <v>#DIV/0!</v>
      </c>
      <c r="AA227" s="442" t="e">
        <f t="shared" si="461"/>
        <v>#DIV/0!</v>
      </c>
      <c r="AB227" s="442" t="e">
        <f t="shared" si="461"/>
        <v>#DIV/0!</v>
      </c>
      <c r="AC227" s="442" t="e">
        <f t="shared" si="461"/>
        <v>#DIV/0!</v>
      </c>
      <c r="AD227" s="442" t="e">
        <f t="shared" si="461"/>
        <v>#DIV/0!</v>
      </c>
      <c r="AE227" s="442" t="e">
        <f t="shared" si="461"/>
        <v>#DIV/0!</v>
      </c>
      <c r="AF227" s="442" t="e">
        <f t="shared" si="461"/>
        <v>#DIV/0!</v>
      </c>
      <c r="AM227" s="738">
        <f>AM225-REPORT!H242</f>
        <v>0</v>
      </c>
      <c r="AN227" s="738" t="e">
        <f>AN225-REPORT!J242+BE225</f>
        <v>#VALUE!</v>
      </c>
      <c r="BJ227" s="442" t="e">
        <f>BJ225/$N$225</f>
        <v>#DIV/0!</v>
      </c>
      <c r="BK227" s="442" t="e">
        <f>BK225/$N$225</f>
        <v>#DIV/0!</v>
      </c>
      <c r="BL227" s="442" t="e">
        <f t="shared" ref="BL227:BS227" si="462">BL225/$N$225</f>
        <v>#DIV/0!</v>
      </c>
      <c r="BM227" s="442" t="e">
        <f t="shared" si="462"/>
        <v>#DIV/0!</v>
      </c>
      <c r="BN227" s="442" t="e">
        <f t="shared" si="462"/>
        <v>#DIV/0!</v>
      </c>
      <c r="BO227" s="442" t="e">
        <f t="shared" si="462"/>
        <v>#DIV/0!</v>
      </c>
      <c r="BP227" s="442" t="e">
        <f t="shared" si="462"/>
        <v>#DIV/0!</v>
      </c>
      <c r="BQ227" s="442" t="e">
        <f t="shared" si="462"/>
        <v>#DIV/0!</v>
      </c>
      <c r="BR227" s="442" t="e">
        <f t="shared" si="462"/>
        <v>#DIV/0!</v>
      </c>
      <c r="BS227" s="442" t="e">
        <f t="shared" si="462"/>
        <v>#DIV/0!</v>
      </c>
    </row>
  </sheetData>
  <sheetProtection algorithmName="SHA-512" hashValue="tSkdcAyI1Cji+18Af925ueTnUCBdS1KU4eNFlpEc4C2wLbrq5oX1ZqqZ0LxFvs8dyWvf8oOk6XbLyr2oDyKBgg==" saltValue="ngdJZ78DAqdi/HtINUp7mw==" spinCount="100000" sheet="1" formatCells="0" formatRows="0" autoFilter="0"/>
  <mergeCells count="25">
    <mergeCell ref="BB5:BB7"/>
    <mergeCell ref="BC16:BC17"/>
    <mergeCell ref="AQ16:AQ17"/>
    <mergeCell ref="AR16:AR17"/>
    <mergeCell ref="AS16:AS17"/>
    <mergeCell ref="AT16:AT17"/>
    <mergeCell ref="AU16:AU17"/>
    <mergeCell ref="AV16:AV17"/>
    <mergeCell ref="AW16:AW17"/>
    <mergeCell ref="V16:V17"/>
    <mergeCell ref="C16:C17"/>
    <mergeCell ref="O5:O7"/>
    <mergeCell ref="J16:J17"/>
    <mergeCell ref="L16:L17"/>
    <mergeCell ref="K16:K17"/>
    <mergeCell ref="D16:D17"/>
    <mergeCell ref="E16:E17"/>
    <mergeCell ref="H16:H17"/>
    <mergeCell ref="U16:U17"/>
    <mergeCell ref="I16:I17"/>
    <mergeCell ref="Q16:Q17"/>
    <mergeCell ref="R16:R17"/>
    <mergeCell ref="P16:P17"/>
    <mergeCell ref="F16:F17"/>
    <mergeCell ref="G16:G17"/>
  </mergeCells>
  <phoneticPr fontId="7" type="noConversion"/>
  <conditionalFormatting sqref="E4 BB8 BA10">
    <cfRule type="notContainsBlanks" dxfId="58" priority="100">
      <formula>LEN(TRIM(E4))&gt;0</formula>
    </cfRule>
  </conditionalFormatting>
  <conditionalFormatting sqref="E6">
    <cfRule type="notContainsBlanks" dxfId="57" priority="99">
      <formula>LEN(TRIM(E6))&gt;0</formula>
    </cfRule>
  </conditionalFormatting>
  <conditionalFormatting sqref="E8">
    <cfRule type="notContainsBlanks" dxfId="56" priority="97">
      <formula>LEN(TRIM(E8))&gt;0</formula>
    </cfRule>
  </conditionalFormatting>
  <conditionalFormatting sqref="E10">
    <cfRule type="notContainsBlanks" dxfId="55" priority="95">
      <formula>LEN(TRIM(E10))&gt;0</formula>
    </cfRule>
  </conditionalFormatting>
  <conditionalFormatting sqref="E12 E14">
    <cfRule type="notContainsBlanks" dxfId="54" priority="87">
      <formula>LEN(TRIM(E12))&gt;0</formula>
    </cfRule>
  </conditionalFormatting>
  <conditionalFormatting sqref="E65">
    <cfRule type="notContainsBlanks" dxfId="53" priority="19">
      <formula>LEN(TRIM(E65))&gt;0</formula>
    </cfRule>
  </conditionalFormatting>
  <conditionalFormatting sqref="E76">
    <cfRule type="notContainsBlanks" dxfId="52" priority="18">
      <formula>LEN(TRIM(E76))&gt;0</formula>
    </cfRule>
  </conditionalFormatting>
  <conditionalFormatting sqref="E87">
    <cfRule type="notContainsBlanks" dxfId="51" priority="17">
      <formula>LEN(TRIM(E87))&gt;0</formula>
    </cfRule>
  </conditionalFormatting>
  <conditionalFormatting sqref="E98">
    <cfRule type="notContainsBlanks" dxfId="50" priority="16">
      <formula>LEN(TRIM(E98))&gt;0</formula>
    </cfRule>
  </conditionalFormatting>
  <conditionalFormatting sqref="E109">
    <cfRule type="notContainsBlanks" dxfId="49" priority="15">
      <formula>LEN(TRIM(E109))&gt;0</formula>
    </cfRule>
  </conditionalFormatting>
  <conditionalFormatting sqref="E120">
    <cfRule type="notContainsBlanks" dxfId="48" priority="14">
      <formula>LEN(TRIM(E120))&gt;0</formula>
    </cfRule>
  </conditionalFormatting>
  <conditionalFormatting sqref="E131">
    <cfRule type="notContainsBlanks" dxfId="47" priority="13">
      <formula>LEN(TRIM(E131))&gt;0</formula>
    </cfRule>
  </conditionalFormatting>
  <conditionalFormatting sqref="E142">
    <cfRule type="notContainsBlanks" dxfId="46" priority="12">
      <formula>LEN(TRIM(E142))&gt;0</formula>
    </cfRule>
  </conditionalFormatting>
  <conditionalFormatting sqref="E153">
    <cfRule type="notContainsBlanks" dxfId="45" priority="11">
      <formula>LEN(TRIM(E153))&gt;0</formula>
    </cfRule>
  </conditionalFormatting>
  <conditionalFormatting sqref="E164">
    <cfRule type="notContainsBlanks" dxfId="44" priority="10">
      <formula>LEN(TRIM(E164))&gt;0</formula>
    </cfRule>
  </conditionalFormatting>
  <conditionalFormatting sqref="E176">
    <cfRule type="notContainsBlanks" dxfId="43" priority="9">
      <formula>LEN(TRIM(E176))&gt;0</formula>
    </cfRule>
  </conditionalFormatting>
  <conditionalFormatting sqref="E187">
    <cfRule type="notContainsBlanks" dxfId="42" priority="8">
      <formula>LEN(TRIM(E187))&gt;0</formula>
    </cfRule>
  </conditionalFormatting>
  <conditionalFormatting sqref="E198">
    <cfRule type="notContainsBlanks" dxfId="41" priority="7">
      <formula>LEN(TRIM(E198))&gt;0</formula>
    </cfRule>
  </conditionalFormatting>
  <conditionalFormatting sqref="E209">
    <cfRule type="notContainsBlanks" dxfId="40" priority="6">
      <formula>LEN(TRIM(E209))&gt;0</formula>
    </cfRule>
  </conditionalFormatting>
  <conditionalFormatting sqref="N10">
    <cfRule type="expression" dxfId="39" priority="3">
      <formula>$N$10&lt;&gt;$N$8</formula>
    </cfRule>
  </conditionalFormatting>
  <conditionalFormatting sqref="AM4:AN4">
    <cfRule type="notContainsBlanks" dxfId="38" priority="80">
      <formula>LEN(TRIM(AM4))&gt;0</formula>
    </cfRule>
  </conditionalFormatting>
  <conditionalFormatting sqref="AM6:AN6">
    <cfRule type="notContainsBlanks" dxfId="37" priority="79">
      <formula>LEN(TRIM(AM6))&gt;0</formula>
    </cfRule>
  </conditionalFormatting>
  <conditionalFormatting sqref="AQ21:AQ219">
    <cfRule type="expression" dxfId="36" priority="131">
      <formula>$F21&lt;&gt;$AQ21</formula>
    </cfRule>
  </conditionalFormatting>
  <conditionalFormatting sqref="AR21:AR219">
    <cfRule type="expression" dxfId="35" priority="132">
      <formula>$G21&lt;&gt;$AR21</formula>
    </cfRule>
  </conditionalFormatting>
  <conditionalFormatting sqref="AS21:AS219">
    <cfRule type="expression" dxfId="34" priority="133">
      <formula>$H21&lt;&gt;$AS21</formula>
    </cfRule>
  </conditionalFormatting>
  <conditionalFormatting sqref="AT21:AT219">
    <cfRule type="expression" dxfId="33" priority="134">
      <formula>$I21&lt;&gt;$AT21</formula>
    </cfRule>
  </conditionalFormatting>
  <conditionalFormatting sqref="AU21:AU219">
    <cfRule type="expression" dxfId="32" priority="135">
      <formula>$J21&lt;&gt;$AU21</formula>
    </cfRule>
  </conditionalFormatting>
  <conditionalFormatting sqref="AY4">
    <cfRule type="notContainsBlanks" dxfId="31" priority="20">
      <formula>LEN(TRIM(AY4))&gt;0</formula>
    </cfRule>
  </conditionalFormatting>
  <conditionalFormatting sqref="AY6">
    <cfRule type="notContainsBlanks" dxfId="30" priority="74">
      <formula>LEN(TRIM(AY6))&gt;0</formula>
    </cfRule>
  </conditionalFormatting>
  <conditionalFormatting sqref="AY10">
    <cfRule type="notContainsBlanks" dxfId="29" priority="1">
      <formula>LEN(TRIM(AY10))&gt;0</formula>
    </cfRule>
  </conditionalFormatting>
  <conditionalFormatting sqref="BA4">
    <cfRule type="notContainsBlanks" dxfId="28" priority="36">
      <formula>LEN(TRIM(BA4))&gt;0</formula>
    </cfRule>
  </conditionalFormatting>
  <conditionalFormatting sqref="BA6">
    <cfRule type="notContainsBlanks" dxfId="27" priority="35">
      <formula>LEN(TRIM(BA6))&gt;0</formula>
    </cfRule>
  </conditionalFormatting>
  <conditionalFormatting sqref="BA12">
    <cfRule type="notContainsBlanks" dxfId="26" priority="33">
      <formula>LEN(TRIM(BA12))&gt;0</formula>
    </cfRule>
  </conditionalFormatting>
  <conditionalFormatting sqref="BA14">
    <cfRule type="notContainsBlanks" dxfId="25" priority="32">
      <formula>LEN(TRIM(BA14))&gt;0</formula>
    </cfRule>
  </conditionalFormatting>
  <dataValidations disablePrompts="1" xWindow="557" yWindow="397" count="2">
    <dataValidation type="list" allowBlank="1" showInputMessage="1" showErrorMessage="1" sqref="E14" xr:uid="{1C7FD2D4-BE22-483E-94D7-B3EA99766168}">
      <formula1>Activitycode</formula1>
    </dataValidation>
    <dataValidation type="list" allowBlank="1" showInputMessage="1" showErrorMessage="1" sqref="D43:D52 D210:D219 D110:D119 D188:D197 D165:D174 D154:D163 D143:D152 D132:D141 D77:D86 D99:D108 D88:D97 D21:D30 D66:D75 D54:D63 D32:D41 D121:D130 D199:D208 D177:D186" xr:uid="{10722026-37F1-40AF-A73D-63443D4B119A}">
      <formula1>$W$16:$AF$16</formula1>
    </dataValidation>
  </dataValidations>
  <printOptions horizontalCentered="1"/>
  <pageMargins left="0" right="0" top="0.25" bottom="0.25" header="0" footer="0"/>
  <pageSetup paperSize="9" scale="55" fitToHeight="4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xWindow="557" yWindow="397" count="4">
        <x14:dataValidation type="list" allowBlank="1" showInputMessage="1" showErrorMessage="1" xr:uid="{4E345D1E-94B6-4540-B312-9F96BC721724}">
          <x14:formula1>
            <xm:f>'PARAM - Version'!$D$3:$D$8</xm:f>
          </x14:formula1>
          <xm:sqref>N12 AY12 BA12</xm:sqref>
        </x14:dataValidation>
        <x14:dataValidation type="list" allowBlank="1" showInputMessage="1" showErrorMessage="1" xr:uid="{979647F1-BA9E-4F06-AE1D-781232F51E2A}">
          <x14:formula1>
            <xm:f>'PARAM - Version'!$B$3:$B$9</xm:f>
          </x14:formula1>
          <xm:sqref>AY14 BA14 N14</xm:sqref>
        </x14:dataValidation>
        <x14:dataValidation type="list" allowBlank="1" showInputMessage="1" showErrorMessage="1" xr:uid="{F3FAA343-A213-4C35-8E9F-EFFA2187EFC5}">
          <x14:formula1>
            <xm:f>'PARAM - Projects'!$B$3:$B$129</xm:f>
          </x14:formula1>
          <xm:sqref>E12</xm:sqref>
        </x14:dataValidation>
        <x14:dataValidation type="list" allowBlank="1" showInputMessage="1" showErrorMessage="1" xr:uid="{A4D9E9D0-F6DC-43C6-94AD-F67731F15979}">
          <x14:formula1>
            <xm:f>'Partner Contract'!$C$2:$C$302</xm:f>
          </x14:formula1>
          <xm:sqref>W16 BJ16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27B8-1B21-4790-A59C-70F0E5966DC1}">
  <sheetPr>
    <tabColor rgb="FFFFFFCC"/>
    <outlinePr summaryBelow="0"/>
  </sheetPr>
  <dimension ref="A1:BN249"/>
  <sheetViews>
    <sheetView zoomScale="40" zoomScaleNormal="40" workbookViewId="0">
      <selection activeCell="E13" sqref="E13"/>
    </sheetView>
  </sheetViews>
  <sheetFormatPr defaultColWidth="8.81640625" defaultRowHeight="13.5" outlineLevelRow="3" outlineLevelCol="2" x14ac:dyDescent="0.3"/>
  <cols>
    <col min="1" max="1" width="2.81640625" style="443" customWidth="1"/>
    <col min="2" max="2" width="4.453125" style="444" customWidth="1"/>
    <col min="3" max="3" width="41.1796875" style="335" customWidth="1"/>
    <col min="4" max="4" width="11.1796875" style="445" customWidth="1"/>
    <col min="5" max="5" width="36.453125" style="336" customWidth="1"/>
    <col min="6" max="6" width="18.1796875" style="446" customWidth="1"/>
    <col min="7" max="7" width="10.81640625" style="335" customWidth="1"/>
    <col min="8" max="8" width="18.26953125" style="447" customWidth="1"/>
    <col min="9" max="9" width="15.1796875" style="448" customWidth="1"/>
    <col min="10" max="10" width="15.81640625" style="447" bestFit="1" customWidth="1"/>
    <col min="11" max="11" width="16.26953125" style="448" customWidth="1"/>
    <col min="12" max="12" width="13.81640625" style="448" customWidth="1"/>
    <col min="13" max="13" width="13.81640625" style="335" customWidth="1"/>
    <col min="14" max="14" width="7.1796875" style="121" customWidth="1"/>
    <col min="15" max="16" width="17.54296875" style="449" customWidth="1" outlineLevel="1"/>
    <col min="17" max="24" width="17.54296875" style="449" customWidth="1" outlineLevel="2"/>
    <col min="25" max="25" width="6.26953125" style="446" customWidth="1"/>
    <col min="26" max="26" width="1.453125" style="190" customWidth="1"/>
    <col min="27" max="38" width="14.54296875" style="335" customWidth="1" outlineLevel="2"/>
    <col min="39" max="62" width="13.453125" style="335" customWidth="1" outlineLevel="2"/>
    <col min="63" max="63" width="1.81640625" style="335" customWidth="1"/>
    <col min="64" max="65" width="1.7265625" style="335" customWidth="1"/>
    <col min="66" max="66" width="8.81640625" style="554"/>
    <col min="67" max="16384" width="8.81640625" style="335"/>
  </cols>
  <sheetData>
    <row r="1" spans="1:66" ht="5.5" customHeight="1" x14ac:dyDescent="0.3">
      <c r="BN1" s="335"/>
    </row>
    <row r="2" spans="1:66" ht="30.65" customHeight="1" x14ac:dyDescent="0.3">
      <c r="B2" s="555" t="s">
        <v>90</v>
      </c>
      <c r="C2" s="562"/>
      <c r="D2" s="562"/>
      <c r="E2" s="563"/>
      <c r="F2" s="793"/>
      <c r="G2" s="564"/>
      <c r="H2" s="564"/>
      <c r="I2" s="564"/>
      <c r="J2" s="564"/>
      <c r="K2" s="564"/>
      <c r="L2" s="564"/>
      <c r="M2" s="565"/>
      <c r="N2" s="122"/>
      <c r="Y2" s="450"/>
      <c r="AA2" s="832" t="s">
        <v>91</v>
      </c>
      <c r="AB2" s="833"/>
      <c r="AC2" s="833"/>
      <c r="AD2" s="833"/>
      <c r="AE2" s="833"/>
      <c r="AF2" s="833"/>
      <c r="AG2" s="833"/>
      <c r="AH2" s="833"/>
      <c r="AI2" s="833"/>
      <c r="AJ2" s="833"/>
      <c r="AK2" s="833"/>
      <c r="AL2" s="833"/>
      <c r="AM2" s="833"/>
      <c r="AN2" s="833"/>
      <c r="AO2" s="833"/>
      <c r="AP2" s="833"/>
      <c r="AQ2" s="833"/>
      <c r="AR2" s="833"/>
      <c r="AS2" s="833"/>
      <c r="AT2" s="833"/>
      <c r="AU2" s="833"/>
      <c r="AV2" s="833"/>
      <c r="AW2" s="833"/>
      <c r="AX2" s="833"/>
      <c r="AY2" s="833"/>
      <c r="AZ2" s="833"/>
      <c r="BA2" s="833"/>
      <c r="BB2" s="833"/>
      <c r="BC2" s="833"/>
      <c r="BD2" s="833"/>
      <c r="BE2" s="833"/>
      <c r="BF2" s="833"/>
      <c r="BG2" s="833"/>
      <c r="BH2" s="833"/>
      <c r="BI2" s="833"/>
      <c r="BJ2" s="833"/>
      <c r="BK2" s="834"/>
      <c r="BN2" s="335"/>
    </row>
    <row r="3" spans="1:66" ht="6" customHeight="1" x14ac:dyDescent="0.3">
      <c r="B3" s="188"/>
      <c r="C3" s="188"/>
      <c r="D3" s="451"/>
      <c r="E3" s="188"/>
      <c r="F3" s="189"/>
      <c r="G3" s="188"/>
      <c r="H3" s="188"/>
      <c r="I3" s="188"/>
      <c r="J3" s="188"/>
      <c r="K3" s="188"/>
      <c r="L3" s="188"/>
      <c r="M3" s="188"/>
      <c r="N3" s="123"/>
      <c r="Y3" s="189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N3" s="335"/>
    </row>
    <row r="4" spans="1:66" ht="17.25" customHeight="1" outlineLevel="3" x14ac:dyDescent="0.3">
      <c r="B4" s="452"/>
      <c r="C4" s="453" t="str">
        <f>BUDGET!D4</f>
        <v>Project Name:</v>
      </c>
      <c r="D4" s="731">
        <f>BUDGET!E4</f>
        <v>0</v>
      </c>
      <c r="E4" s="454"/>
      <c r="F4" s="455"/>
      <c r="G4" s="453"/>
      <c r="H4" s="453"/>
      <c r="I4" s="453"/>
      <c r="J4" s="453"/>
      <c r="K4" s="453"/>
      <c r="L4" s="453"/>
      <c r="M4" s="456"/>
      <c r="N4" s="123"/>
      <c r="Y4" s="189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N4" s="335"/>
    </row>
    <row r="5" spans="1:66" ht="6" customHeight="1" outlineLevel="3" x14ac:dyDescent="0.3">
      <c r="B5" s="457"/>
      <c r="C5" s="188"/>
      <c r="D5" s="732"/>
      <c r="E5" s="458"/>
      <c r="F5" s="189"/>
      <c r="G5" s="188"/>
      <c r="H5" s="188"/>
      <c r="I5" s="188"/>
      <c r="J5" s="188"/>
      <c r="K5" s="188"/>
      <c r="L5" s="188"/>
      <c r="M5" s="459"/>
      <c r="N5" s="123"/>
      <c r="Y5" s="189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N5" s="335"/>
    </row>
    <row r="6" spans="1:66" ht="17.25" customHeight="1" outlineLevel="3" x14ac:dyDescent="0.3">
      <c r="B6" s="457"/>
      <c r="C6" s="188" t="str">
        <f>BUDGET!D6</f>
        <v xml:space="preserve">Partner Organisation Name: </v>
      </c>
      <c r="D6" s="732">
        <f>BUDGET!E6</f>
        <v>0</v>
      </c>
      <c r="E6" s="458"/>
      <c r="F6" s="189"/>
      <c r="G6" s="188"/>
      <c r="H6" s="188"/>
      <c r="I6" s="188"/>
      <c r="J6" s="188"/>
      <c r="K6" s="188"/>
      <c r="L6" s="188"/>
      <c r="M6" s="459"/>
      <c r="N6" s="123"/>
      <c r="Y6" s="189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  <c r="BG6" s="188"/>
      <c r="BH6" s="188"/>
      <c r="BI6" s="188"/>
      <c r="BJ6" s="188"/>
      <c r="BK6" s="188"/>
      <c r="BL6" s="188"/>
      <c r="BN6" s="335"/>
    </row>
    <row r="7" spans="1:66" ht="5.25" customHeight="1" outlineLevel="3" x14ac:dyDescent="0.3">
      <c r="B7" s="457"/>
      <c r="C7" s="188"/>
      <c r="D7" s="732"/>
      <c r="E7" s="188"/>
      <c r="F7" s="189"/>
      <c r="G7" s="188"/>
      <c r="H7" s="188"/>
      <c r="I7" s="188"/>
      <c r="J7" s="188"/>
      <c r="K7" s="188"/>
      <c r="L7" s="188"/>
      <c r="M7" s="459"/>
      <c r="N7" s="123"/>
      <c r="Y7" s="189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8"/>
      <c r="BN7" s="335"/>
    </row>
    <row r="8" spans="1:66" ht="17.25" customHeight="1" outlineLevel="3" x14ac:dyDescent="0.3">
      <c r="B8" s="457"/>
      <c r="C8" s="188" t="s">
        <v>92</v>
      </c>
      <c r="D8" s="732">
        <f>BUDGET!N4</f>
        <v>0</v>
      </c>
      <c r="E8" s="458"/>
      <c r="F8" s="189"/>
      <c r="G8" s="188"/>
      <c r="H8" s="188"/>
      <c r="I8" s="188"/>
      <c r="J8" s="188"/>
      <c r="K8" s="188"/>
      <c r="L8" s="188"/>
      <c r="M8" s="459"/>
      <c r="N8" s="123"/>
      <c r="Y8" s="189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8"/>
      <c r="BB8" s="188"/>
      <c r="BC8" s="188"/>
      <c r="BD8" s="188"/>
      <c r="BE8" s="188"/>
      <c r="BF8" s="188"/>
      <c r="BG8" s="188"/>
      <c r="BH8" s="188"/>
      <c r="BI8" s="188"/>
      <c r="BJ8" s="188"/>
      <c r="BK8" s="188"/>
      <c r="BL8" s="188"/>
      <c r="BN8" s="335"/>
    </row>
    <row r="9" spans="1:66" ht="5.25" customHeight="1" outlineLevel="3" x14ac:dyDescent="0.3">
      <c r="B9" s="457"/>
      <c r="C9" s="188"/>
      <c r="D9" s="732"/>
      <c r="E9" s="188"/>
      <c r="F9" s="189"/>
      <c r="G9" s="188"/>
      <c r="H9" s="188"/>
      <c r="I9" s="188"/>
      <c r="J9" s="188"/>
      <c r="K9" s="188"/>
      <c r="L9" s="188"/>
      <c r="M9" s="459"/>
      <c r="N9" s="123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89"/>
      <c r="Z9" s="460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8"/>
      <c r="BM9" s="188"/>
      <c r="BN9" s="335"/>
    </row>
    <row r="10" spans="1:66" ht="17.25" customHeight="1" outlineLevel="3" x14ac:dyDescent="0.35">
      <c r="B10" s="461"/>
      <c r="C10" s="462" t="s">
        <v>93</v>
      </c>
      <c r="D10" s="733" t="str">
        <f>IF(J10="","",CONCATENATE(IF(MONTH(J10)&lt;=3,"Q1",IF(MONTH(J10)&lt;=6,"Q2",IF(MONTH(J10)&lt;=9,"Q3","Q4"))),".",YEAR(J10)))</f>
        <v/>
      </c>
      <c r="E10" s="463"/>
      <c r="F10" s="464"/>
      <c r="G10" s="465" t="s">
        <v>94</v>
      </c>
      <c r="H10" s="466"/>
      <c r="I10" s="465" t="s">
        <v>95</v>
      </c>
      <c r="J10" s="466"/>
      <c r="K10" s="462"/>
      <c r="L10" s="462"/>
      <c r="M10" s="467"/>
      <c r="N10" s="123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89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335"/>
    </row>
    <row r="11" spans="1:66" ht="6.75" customHeight="1" x14ac:dyDescent="0.3">
      <c r="B11" s="468"/>
      <c r="C11" s="469"/>
      <c r="D11" s="470"/>
      <c r="E11" s="471"/>
      <c r="F11" s="189"/>
      <c r="H11" s="472"/>
      <c r="I11" s="451"/>
      <c r="J11" s="472"/>
      <c r="K11" s="451"/>
      <c r="L11" s="451"/>
      <c r="M11" s="188"/>
      <c r="N11" s="123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89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  <c r="BK11" s="188"/>
      <c r="BL11" s="188"/>
      <c r="BM11" s="188"/>
      <c r="BN11" s="335"/>
    </row>
    <row r="12" spans="1:66" s="474" customFormat="1" ht="30.75" customHeight="1" x14ac:dyDescent="0.3">
      <c r="A12" s="473"/>
      <c r="B12" s="239"/>
      <c r="C12" s="677" t="s">
        <v>96</v>
      </c>
      <c r="D12" s="678"/>
      <c r="E12" s="678"/>
      <c r="F12" s="794"/>
      <c r="G12" s="679"/>
      <c r="H12" s="680" t="str">
        <f>CONCATENATE("ACTUALS - to  be filled by"," ",$O$33)</f>
        <v>ACTUALS - to  be filled by TBD</v>
      </c>
      <c r="I12" s="681"/>
      <c r="J12" s="682"/>
      <c r="K12" s="683"/>
      <c r="L12" s="683"/>
      <c r="M12" s="684"/>
      <c r="N12" s="123"/>
      <c r="O12" s="685" t="str">
        <f>CONCATENATE("FUNDS TRANFER TO LOCAL PARTNER(S) - to  be filled by"," ",$O$33)</f>
        <v>FUNDS TRANFER TO LOCAL PARTNER(S) - to  be filled by TBD</v>
      </c>
      <c r="P12" s="686"/>
      <c r="Q12" s="686"/>
      <c r="R12" s="686"/>
      <c r="S12" s="686"/>
      <c r="T12" s="686"/>
      <c r="U12" s="686"/>
      <c r="V12" s="686"/>
      <c r="W12" s="686"/>
      <c r="X12" s="687"/>
      <c r="Y12" s="189"/>
      <c r="Z12" s="6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/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</row>
    <row r="13" spans="1:66" s="474" customFormat="1" ht="29.25" customHeight="1" x14ac:dyDescent="0.3">
      <c r="A13" s="473"/>
      <c r="B13" s="239"/>
      <c r="C13" s="689" t="s">
        <v>97</v>
      </c>
      <c r="D13" s="690" t="s">
        <v>98</v>
      </c>
      <c r="E13" s="691" t="s">
        <v>99</v>
      </c>
      <c r="F13" s="692" t="s">
        <v>100</v>
      </c>
      <c r="G13" s="693" t="s">
        <v>101</v>
      </c>
      <c r="H13" s="485" t="s">
        <v>102</v>
      </c>
      <c r="I13" s="694" t="s">
        <v>103</v>
      </c>
      <c r="J13" s="485" t="s">
        <v>104</v>
      </c>
      <c r="K13" s="695" t="s">
        <v>105</v>
      </c>
      <c r="L13" s="849" t="s">
        <v>106</v>
      </c>
      <c r="M13" s="850"/>
      <c r="N13" s="123"/>
      <c r="O13" s="696" t="str">
        <f>CONCATENATE(BUDGET!W16,"  ","&gt;&gt;&gt;&gt;")</f>
        <v>TBD  &gt;&gt;&gt;&gt;</v>
      </c>
      <c r="P13" s="696" t="str">
        <f>BUDGET!X16</f>
        <v>Co/sub-partner 1</v>
      </c>
      <c r="Q13" s="696" t="str">
        <f>BUDGET!Y16</f>
        <v>Co/sub-partner 2</v>
      </c>
      <c r="R13" s="696" t="str">
        <f>BUDGET!Z16</f>
        <v>Co/sub-partner 3</v>
      </c>
      <c r="S13" s="696" t="str">
        <f>BUDGET!AA16</f>
        <v>Co/sub-partner 4</v>
      </c>
      <c r="T13" s="696" t="str">
        <f>BUDGET!AB16</f>
        <v>Co/sub-partner 5</v>
      </c>
      <c r="U13" s="696" t="str">
        <f>BUDGET!AC16</f>
        <v>Co/sub-partner 6</v>
      </c>
      <c r="V13" s="696" t="str">
        <f>BUDGET!AD16</f>
        <v>Co/sub-partner 7</v>
      </c>
      <c r="W13" s="696" t="str">
        <f>BUDGET!AE16</f>
        <v>Co/sub-partner 8</v>
      </c>
      <c r="X13" s="696" t="str">
        <f>BUDGET!AF16</f>
        <v>Co/sub-partner 9</v>
      </c>
      <c r="Y13" s="189"/>
      <c r="Z13" s="6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88"/>
      <c r="AP13" s="188"/>
      <c r="AQ13" s="188"/>
      <c r="AR13" s="188"/>
      <c r="AS13" s="188"/>
      <c r="AT13" s="188"/>
      <c r="AU13" s="188"/>
      <c r="AV13" s="188"/>
      <c r="AW13" s="188"/>
      <c r="AX13" s="188"/>
      <c r="AY13" s="188"/>
      <c r="AZ13" s="188"/>
      <c r="BA13" s="188"/>
      <c r="BB13" s="188"/>
      <c r="BC13" s="188"/>
      <c r="BD13" s="188"/>
      <c r="BE13" s="188"/>
      <c r="BF13" s="188"/>
      <c r="BG13" s="188"/>
      <c r="BH13" s="188"/>
      <c r="BI13" s="188"/>
      <c r="BJ13" s="188"/>
      <c r="BK13" s="188"/>
      <c r="BL13" s="188"/>
      <c r="BM13" s="188"/>
    </row>
    <row r="14" spans="1:66" s="474" customFormat="1" x14ac:dyDescent="0.3">
      <c r="A14" s="473"/>
      <c r="B14" s="239"/>
      <c r="C14" s="697"/>
      <c r="D14" s="698"/>
      <c r="E14" s="699"/>
      <c r="F14" s="692"/>
      <c r="G14" s="700"/>
      <c r="H14" s="96"/>
      <c r="I14" s="701"/>
      <c r="J14" s="96"/>
      <c r="K14" s="702"/>
      <c r="L14" s="702"/>
      <c r="M14" s="703"/>
      <c r="N14" s="123"/>
      <c r="O14" s="491">
        <f>BUDGET!W17</f>
        <v>0</v>
      </c>
      <c r="P14" s="491">
        <f>BUDGET!X17</f>
        <v>0</v>
      </c>
      <c r="Q14" s="491">
        <f>BUDGET!Y17</f>
        <v>0</v>
      </c>
      <c r="R14" s="491">
        <f>BUDGET!Z17</f>
        <v>0</v>
      </c>
      <c r="S14" s="491">
        <f>BUDGET!AA17</f>
        <v>0</v>
      </c>
      <c r="T14" s="491">
        <f>BUDGET!AB17</f>
        <v>0</v>
      </c>
      <c r="U14" s="491">
        <f>BUDGET!AC17</f>
        <v>0</v>
      </c>
      <c r="V14" s="491">
        <f>BUDGET!AD17</f>
        <v>0</v>
      </c>
      <c r="W14" s="491">
        <f>BUDGET!AE17</f>
        <v>0</v>
      </c>
      <c r="X14" s="491">
        <f>BUDGET!AF17</f>
        <v>0</v>
      </c>
      <c r="Y14" s="189"/>
      <c r="Z14" s="6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188"/>
      <c r="AR14" s="188"/>
      <c r="AS14" s="188"/>
      <c r="AT14" s="188"/>
      <c r="AU14" s="188"/>
      <c r="AV14" s="188"/>
      <c r="AW14" s="188"/>
      <c r="AX14" s="188"/>
      <c r="AY14" s="188"/>
      <c r="AZ14" s="188"/>
      <c r="BA14" s="188"/>
      <c r="BB14" s="188"/>
      <c r="BC14" s="188"/>
      <c r="BD14" s="188"/>
      <c r="BE14" s="188"/>
      <c r="BF14" s="188"/>
      <c r="BG14" s="188"/>
      <c r="BH14" s="188"/>
      <c r="BI14" s="188"/>
      <c r="BJ14" s="188"/>
      <c r="BK14" s="188"/>
      <c r="BL14" s="188"/>
      <c r="BM14" s="188"/>
    </row>
    <row r="15" spans="1:66" s="710" customFormat="1" x14ac:dyDescent="0.3">
      <c r="A15" s="632"/>
      <c r="B15" s="633"/>
      <c r="C15" s="704"/>
      <c r="D15" s="705"/>
      <c r="E15" s="705"/>
      <c r="F15" s="795"/>
      <c r="G15" s="705"/>
      <c r="H15" s="706"/>
      <c r="I15" s="706"/>
      <c r="J15" s="707"/>
      <c r="K15" s="706"/>
      <c r="L15" s="706"/>
      <c r="M15" s="708"/>
      <c r="N15" s="123"/>
      <c r="O15" s="709">
        <f>IF(OR(BUDGET!$N$14="",BUDGET!$N$14="Initital Budget"),BUDGET!W225,BUDGET!BJ225)</f>
        <v>0</v>
      </c>
      <c r="P15" s="709">
        <f>IF(OR(BUDGET!$N$14="",BUDGET!$N$14="Initital Budget"),BUDGET!X225,BUDGET!BK225)</f>
        <v>0</v>
      </c>
      <c r="Q15" s="709">
        <f>IF(OR(BUDGET!$N$14="",BUDGET!$N$14="Initital Budget"),BUDGET!Y225,BUDGET!BL225)</f>
        <v>0</v>
      </c>
      <c r="R15" s="709">
        <f>IF(OR(BUDGET!$N$14="",BUDGET!$N$14="Initital Budget"),BUDGET!Z225,BUDGET!BM225)</f>
        <v>0</v>
      </c>
      <c r="S15" s="709">
        <f>IF(OR(BUDGET!$N$14="",BUDGET!$N$14="Initital Budget"),BUDGET!AA225,BUDGET!BN225)</f>
        <v>0</v>
      </c>
      <c r="T15" s="709">
        <f>IF(OR(BUDGET!$N$14="",BUDGET!$N$14="Initital Budget"),BUDGET!AB225,BUDGET!BO225)</f>
        <v>0</v>
      </c>
      <c r="U15" s="709">
        <f>IF(OR(BUDGET!$N$14="",BUDGET!$N$14="Initital Budget"),BUDGET!AC225,BUDGET!BP225)</f>
        <v>0</v>
      </c>
      <c r="V15" s="709">
        <f>IF(OR(BUDGET!$N$14="",BUDGET!$N$14="Initital Budget"),BUDGET!AD225,BUDGET!BQ225)</f>
        <v>0</v>
      </c>
      <c r="W15" s="709">
        <f>IF(OR(BUDGET!$N$14="",BUDGET!$N$14="Initital Budget"),BUDGET!AE225,BUDGET!BR225)</f>
        <v>0</v>
      </c>
      <c r="X15" s="709">
        <f>IF(OR(BUDGET!$N$14="",BUDGET!$N$14="Initital Budget"),BUDGET!AF225,BUDGET!BS225)</f>
        <v>0</v>
      </c>
      <c r="Y15" s="189"/>
      <c r="Z15" s="6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  <c r="AW15" s="188"/>
      <c r="AX15" s="188"/>
      <c r="AY15" s="188"/>
      <c r="AZ15" s="188"/>
      <c r="BA15" s="188"/>
      <c r="BB15" s="188"/>
      <c r="BC15" s="188"/>
      <c r="BD15" s="188"/>
      <c r="BE15" s="188"/>
      <c r="BF15" s="188"/>
      <c r="BG15" s="188"/>
      <c r="BH15" s="188"/>
      <c r="BI15" s="188"/>
      <c r="BJ15" s="188"/>
      <c r="BK15" s="188"/>
      <c r="BL15" s="188"/>
      <c r="BM15" s="188"/>
    </row>
    <row r="16" spans="1:66" s="710" customFormat="1" ht="29.25" customHeight="1" collapsed="1" x14ac:dyDescent="0.3">
      <c r="A16" s="632"/>
      <c r="B16" s="633"/>
      <c r="C16" s="711" t="s">
        <v>107</v>
      </c>
      <c r="D16" s="712"/>
      <c r="E16" s="713"/>
      <c r="F16" s="714">
        <f>BUDGET!N225</f>
        <v>0</v>
      </c>
      <c r="G16" s="715">
        <f>SUM(G17:G26)</f>
        <v>0</v>
      </c>
      <c r="H16" s="714">
        <f>SUM(H17:H26)</f>
        <v>0</v>
      </c>
      <c r="I16" s="716"/>
      <c r="J16" s="213"/>
      <c r="K16" s="716"/>
      <c r="L16" s="857"/>
      <c r="M16" s="858"/>
      <c r="N16" s="123"/>
      <c r="O16" s="717">
        <f>SUM(O17:O26)</f>
        <v>0</v>
      </c>
      <c r="P16" s="717">
        <f>SUM(P17:P26)</f>
        <v>0</v>
      </c>
      <c r="Q16" s="717">
        <f t="shared" ref="Q16:X16" si="0">SUM(Q17:Q26)</f>
        <v>0</v>
      </c>
      <c r="R16" s="717">
        <f t="shared" si="0"/>
        <v>0</v>
      </c>
      <c r="S16" s="717">
        <f t="shared" si="0"/>
        <v>0</v>
      </c>
      <c r="T16" s="717">
        <f t="shared" si="0"/>
        <v>0</v>
      </c>
      <c r="U16" s="717">
        <f t="shared" si="0"/>
        <v>0</v>
      </c>
      <c r="V16" s="717">
        <f t="shared" si="0"/>
        <v>0</v>
      </c>
      <c r="W16" s="717">
        <f t="shared" si="0"/>
        <v>0</v>
      </c>
      <c r="X16" s="717">
        <f t="shared" si="0"/>
        <v>0</v>
      </c>
      <c r="Y16" s="189"/>
      <c r="Z16" s="6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8"/>
      <c r="BI16" s="188"/>
      <c r="BJ16" s="188"/>
      <c r="BK16" s="188"/>
      <c r="BL16" s="188"/>
      <c r="BM16" s="188"/>
    </row>
    <row r="17" spans="1:66" s="191" customFormat="1" ht="14.5" hidden="1" customHeight="1" outlineLevel="3" x14ac:dyDescent="0.3">
      <c r="A17" s="180"/>
      <c r="B17" s="181"/>
      <c r="C17" s="182" t="s">
        <v>108</v>
      </c>
      <c r="D17" s="183"/>
      <c r="E17" s="198"/>
      <c r="F17" s="184"/>
      <c r="G17" s="185" t="str">
        <f t="shared" ref="G17:G26" si="1">IF(F17="","",F17/$F$16)</f>
        <v/>
      </c>
      <c r="H17" s="186"/>
      <c r="I17" s="187" t="str">
        <f>IF(H17="","",SUM(H$17:$H17)/$F$16)</f>
        <v/>
      </c>
      <c r="J17" s="811"/>
      <c r="K17" s="811"/>
      <c r="L17" s="851"/>
      <c r="M17" s="852"/>
      <c r="N17" s="123"/>
      <c r="O17" s="211">
        <f>-SUM(P17:X17)</f>
        <v>0</v>
      </c>
      <c r="P17" s="184"/>
      <c r="Q17" s="184"/>
      <c r="R17" s="184"/>
      <c r="S17" s="184"/>
      <c r="T17" s="184"/>
      <c r="U17" s="184"/>
      <c r="V17" s="184"/>
      <c r="W17" s="184"/>
      <c r="X17" s="184"/>
      <c r="Y17" s="189"/>
      <c r="Z17" s="190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188"/>
      <c r="AS17" s="188"/>
      <c r="AT17" s="188"/>
      <c r="AU17" s="188"/>
      <c r="AV17" s="188"/>
      <c r="AW17" s="188"/>
      <c r="AX17" s="188"/>
      <c r="AY17" s="188"/>
      <c r="AZ17" s="188"/>
      <c r="BA17" s="188"/>
      <c r="BB17" s="188"/>
      <c r="BC17" s="188"/>
      <c r="BD17" s="188"/>
      <c r="BE17" s="188"/>
      <c r="BF17" s="188"/>
      <c r="BG17" s="188"/>
      <c r="BH17" s="188"/>
      <c r="BI17" s="188"/>
      <c r="BJ17" s="188"/>
      <c r="BK17" s="188"/>
      <c r="BL17" s="188"/>
      <c r="BM17" s="188"/>
    </row>
    <row r="18" spans="1:66" s="191" customFormat="1" ht="24.75" hidden="1" customHeight="1" outlineLevel="3" x14ac:dyDescent="0.3">
      <c r="A18" s="180"/>
      <c r="B18" s="181"/>
      <c r="C18" s="182" t="s">
        <v>109</v>
      </c>
      <c r="D18" s="192"/>
      <c r="E18" s="193"/>
      <c r="F18" s="184"/>
      <c r="G18" s="185" t="str">
        <f t="shared" si="1"/>
        <v/>
      </c>
      <c r="H18" s="186"/>
      <c r="I18" s="187" t="str">
        <f>IF(H18="","",SUM(H$17:$H18)/$F$16)</f>
        <v/>
      </c>
      <c r="J18" s="811"/>
      <c r="K18" s="811"/>
      <c r="L18" s="853"/>
      <c r="M18" s="854"/>
      <c r="N18" s="123"/>
      <c r="O18" s="211">
        <f t="shared" ref="O18:O26" si="2">-SUM(P18:X18)</f>
        <v>0</v>
      </c>
      <c r="P18" s="184"/>
      <c r="Q18" s="184"/>
      <c r="R18" s="184"/>
      <c r="S18" s="184"/>
      <c r="T18" s="184"/>
      <c r="U18" s="184"/>
      <c r="V18" s="184"/>
      <c r="W18" s="184"/>
      <c r="X18" s="184"/>
      <c r="Y18" s="189"/>
      <c r="Z18" s="190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</row>
    <row r="19" spans="1:66" s="191" customFormat="1" ht="19.5" hidden="1" customHeight="1" outlineLevel="3" x14ac:dyDescent="0.3">
      <c r="A19" s="180"/>
      <c r="B19" s="181"/>
      <c r="C19" s="182" t="s">
        <v>110</v>
      </c>
      <c r="D19" s="192"/>
      <c r="E19" s="193"/>
      <c r="F19" s="184"/>
      <c r="G19" s="185" t="str">
        <f t="shared" si="1"/>
        <v/>
      </c>
      <c r="H19" s="186"/>
      <c r="I19" s="187" t="str">
        <f>IF(H19="","",SUM(H$17:$H19)/$F$16)</f>
        <v/>
      </c>
      <c r="J19" s="811"/>
      <c r="K19" s="811"/>
      <c r="L19" s="853"/>
      <c r="M19" s="854"/>
      <c r="N19" s="123"/>
      <c r="O19" s="211">
        <f t="shared" si="2"/>
        <v>0</v>
      </c>
      <c r="P19" s="184"/>
      <c r="Q19" s="184"/>
      <c r="R19" s="184"/>
      <c r="S19" s="184"/>
      <c r="T19" s="184"/>
      <c r="U19" s="184"/>
      <c r="V19" s="184"/>
      <c r="W19" s="184"/>
      <c r="X19" s="184"/>
      <c r="Y19" s="189"/>
      <c r="Z19" s="190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8"/>
    </row>
    <row r="20" spans="1:66" s="191" customFormat="1" ht="19.5" hidden="1" customHeight="1" outlineLevel="3" x14ac:dyDescent="0.3">
      <c r="A20" s="180"/>
      <c r="B20" s="181"/>
      <c r="C20" s="182" t="s">
        <v>111</v>
      </c>
      <c r="D20" s="192"/>
      <c r="E20" s="193"/>
      <c r="F20" s="184"/>
      <c r="G20" s="185" t="str">
        <f t="shared" si="1"/>
        <v/>
      </c>
      <c r="H20" s="186"/>
      <c r="I20" s="187" t="str">
        <f>IF(H20="","",SUM(H$17:$H20)/$F$16)</f>
        <v/>
      </c>
      <c r="J20" s="811"/>
      <c r="K20" s="811"/>
      <c r="L20" s="853"/>
      <c r="M20" s="854"/>
      <c r="N20" s="123"/>
      <c r="O20" s="211">
        <f t="shared" si="2"/>
        <v>0</v>
      </c>
      <c r="P20" s="184"/>
      <c r="Q20" s="184"/>
      <c r="R20" s="184"/>
      <c r="S20" s="184"/>
      <c r="T20" s="184"/>
      <c r="U20" s="184"/>
      <c r="V20" s="184"/>
      <c r="W20" s="184"/>
      <c r="X20" s="184"/>
      <c r="Y20" s="189"/>
      <c r="Z20" s="190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</row>
    <row r="21" spans="1:66" s="191" customFormat="1" ht="19.5" hidden="1" customHeight="1" outlineLevel="3" x14ac:dyDescent="0.3">
      <c r="A21" s="180"/>
      <c r="B21" s="181"/>
      <c r="C21" s="182" t="s">
        <v>112</v>
      </c>
      <c r="D21" s="192"/>
      <c r="E21" s="193"/>
      <c r="F21" s="184"/>
      <c r="G21" s="185" t="str">
        <f t="shared" si="1"/>
        <v/>
      </c>
      <c r="H21" s="186"/>
      <c r="I21" s="187" t="str">
        <f>IF(H21="","",SUM(H$17:$H21)/$F$16)</f>
        <v/>
      </c>
      <c r="J21" s="811"/>
      <c r="K21" s="811"/>
      <c r="L21" s="853"/>
      <c r="M21" s="854"/>
      <c r="N21" s="123"/>
      <c r="O21" s="211">
        <f t="shared" si="2"/>
        <v>0</v>
      </c>
      <c r="P21" s="184"/>
      <c r="Q21" s="184"/>
      <c r="R21" s="184"/>
      <c r="S21" s="184"/>
      <c r="T21" s="184"/>
      <c r="U21" s="184"/>
      <c r="V21" s="184"/>
      <c r="W21" s="184"/>
      <c r="X21" s="184"/>
      <c r="Y21" s="189"/>
      <c r="Z21" s="190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</row>
    <row r="22" spans="1:66" s="191" customFormat="1" ht="19.5" hidden="1" customHeight="1" outlineLevel="3" x14ac:dyDescent="0.3">
      <c r="A22" s="180"/>
      <c r="B22" s="181"/>
      <c r="C22" s="182" t="s">
        <v>113</v>
      </c>
      <c r="D22" s="192"/>
      <c r="E22" s="193"/>
      <c r="F22" s="184"/>
      <c r="G22" s="185" t="str">
        <f t="shared" si="1"/>
        <v/>
      </c>
      <c r="H22" s="186"/>
      <c r="I22" s="187" t="str">
        <f>IF(H22="","",SUM(H$17:$H22)/$F$16)</f>
        <v/>
      </c>
      <c r="J22" s="811"/>
      <c r="K22" s="811"/>
      <c r="L22" s="853"/>
      <c r="M22" s="854"/>
      <c r="N22" s="123"/>
      <c r="O22" s="211">
        <f t="shared" si="2"/>
        <v>0</v>
      </c>
      <c r="P22" s="184"/>
      <c r="Q22" s="184"/>
      <c r="R22" s="184"/>
      <c r="S22" s="184"/>
      <c r="T22" s="184"/>
      <c r="U22" s="184"/>
      <c r="V22" s="184"/>
      <c r="W22" s="184"/>
      <c r="X22" s="184"/>
      <c r="Y22" s="189"/>
      <c r="Z22" s="190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8"/>
      <c r="BM22" s="188"/>
    </row>
    <row r="23" spans="1:66" s="191" customFormat="1" ht="19.5" hidden="1" customHeight="1" outlineLevel="3" x14ac:dyDescent="0.3">
      <c r="A23" s="180"/>
      <c r="B23" s="181"/>
      <c r="C23" s="182" t="s">
        <v>114</v>
      </c>
      <c r="D23" s="192"/>
      <c r="E23" s="193"/>
      <c r="F23" s="184"/>
      <c r="G23" s="185" t="str">
        <f t="shared" si="1"/>
        <v/>
      </c>
      <c r="H23" s="186"/>
      <c r="I23" s="187" t="str">
        <f>IF(H23="","",SUM(H$17:$H23)/$F$16)</f>
        <v/>
      </c>
      <c r="J23" s="811"/>
      <c r="K23" s="811"/>
      <c r="L23" s="853"/>
      <c r="M23" s="854"/>
      <c r="N23" s="123"/>
      <c r="O23" s="211">
        <f t="shared" si="2"/>
        <v>0</v>
      </c>
      <c r="P23" s="184"/>
      <c r="Q23" s="184"/>
      <c r="R23" s="184"/>
      <c r="S23" s="184"/>
      <c r="T23" s="184"/>
      <c r="U23" s="184"/>
      <c r="V23" s="184"/>
      <c r="W23" s="184"/>
      <c r="X23" s="184"/>
      <c r="Y23" s="189"/>
      <c r="Z23" s="190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  <c r="BB23" s="188"/>
      <c r="BC23" s="188"/>
      <c r="BD23" s="188"/>
      <c r="BE23" s="188"/>
      <c r="BF23" s="188"/>
      <c r="BG23" s="188"/>
      <c r="BH23" s="188"/>
      <c r="BI23" s="188"/>
      <c r="BJ23" s="188"/>
      <c r="BK23" s="188"/>
      <c r="BL23" s="188"/>
      <c r="BM23" s="188"/>
    </row>
    <row r="24" spans="1:66" s="191" customFormat="1" ht="19.5" hidden="1" customHeight="1" outlineLevel="3" x14ac:dyDescent="0.3">
      <c r="A24" s="180"/>
      <c r="B24" s="181"/>
      <c r="C24" s="182" t="s">
        <v>115</v>
      </c>
      <c r="D24" s="192"/>
      <c r="E24" s="193"/>
      <c r="F24" s="184"/>
      <c r="G24" s="185" t="str">
        <f t="shared" si="1"/>
        <v/>
      </c>
      <c r="H24" s="186"/>
      <c r="I24" s="187" t="str">
        <f>IF(H24="","",SUM(H$17:$H24)/$F$16)</f>
        <v/>
      </c>
      <c r="J24" s="811"/>
      <c r="K24" s="811"/>
      <c r="L24" s="853"/>
      <c r="M24" s="854"/>
      <c r="N24" s="123"/>
      <c r="O24" s="211">
        <f t="shared" si="2"/>
        <v>0</v>
      </c>
      <c r="P24" s="184"/>
      <c r="Q24" s="184"/>
      <c r="R24" s="184"/>
      <c r="S24" s="184"/>
      <c r="T24" s="184"/>
      <c r="U24" s="184"/>
      <c r="V24" s="184"/>
      <c r="W24" s="184"/>
      <c r="X24" s="184"/>
      <c r="Y24" s="189"/>
      <c r="Z24" s="190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</row>
    <row r="25" spans="1:66" s="191" customFormat="1" ht="19.5" hidden="1" customHeight="1" outlineLevel="3" x14ac:dyDescent="0.3">
      <c r="A25" s="180"/>
      <c r="B25" s="181"/>
      <c r="C25" s="182" t="s">
        <v>116</v>
      </c>
      <c r="D25" s="192"/>
      <c r="E25" s="193"/>
      <c r="F25" s="184"/>
      <c r="G25" s="185" t="str">
        <f t="shared" si="1"/>
        <v/>
      </c>
      <c r="H25" s="186"/>
      <c r="I25" s="187" t="str">
        <f>IF(H25="","",SUM(H$17:$H25)/$F$16)</f>
        <v/>
      </c>
      <c r="J25" s="811"/>
      <c r="K25" s="811"/>
      <c r="L25" s="853"/>
      <c r="M25" s="854"/>
      <c r="N25" s="123"/>
      <c r="O25" s="211">
        <f t="shared" si="2"/>
        <v>0</v>
      </c>
      <c r="P25" s="184"/>
      <c r="Q25" s="184"/>
      <c r="R25" s="184"/>
      <c r="S25" s="184"/>
      <c r="T25" s="184"/>
      <c r="U25" s="184"/>
      <c r="V25" s="184"/>
      <c r="W25" s="184"/>
      <c r="X25" s="184"/>
      <c r="Y25" s="189"/>
      <c r="Z25" s="190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</row>
    <row r="26" spans="1:66" s="191" customFormat="1" ht="19.5" hidden="1" customHeight="1" outlineLevel="3" x14ac:dyDescent="0.3">
      <c r="A26" s="180"/>
      <c r="B26" s="181"/>
      <c r="C26" s="182" t="s">
        <v>117</v>
      </c>
      <c r="D26" s="192"/>
      <c r="E26" s="193"/>
      <c r="F26" s="184"/>
      <c r="G26" s="185" t="str">
        <f t="shared" si="1"/>
        <v/>
      </c>
      <c r="H26" s="186"/>
      <c r="I26" s="187" t="str">
        <f>IF(H26="","",SUM(H$17:$H26)/$F$16)</f>
        <v/>
      </c>
      <c r="J26" s="811"/>
      <c r="K26" s="811"/>
      <c r="L26" s="853"/>
      <c r="M26" s="854"/>
      <c r="N26" s="123"/>
      <c r="O26" s="211">
        <f t="shared" si="2"/>
        <v>0</v>
      </c>
      <c r="P26" s="184"/>
      <c r="Q26" s="184"/>
      <c r="R26" s="184"/>
      <c r="S26" s="184"/>
      <c r="T26" s="184"/>
      <c r="U26" s="184"/>
      <c r="V26" s="184"/>
      <c r="W26" s="184"/>
      <c r="X26" s="184"/>
      <c r="Y26" s="189"/>
      <c r="Z26" s="190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</row>
    <row r="27" spans="1:66" s="474" customFormat="1" ht="29.25" customHeight="1" x14ac:dyDescent="0.3">
      <c r="A27" s="473"/>
      <c r="B27" s="638"/>
      <c r="C27" s="24" t="s">
        <v>118</v>
      </c>
      <c r="D27" s="718"/>
      <c r="E27" s="719"/>
      <c r="F27" s="720" t="str">
        <f>IF((F16-SUM(F17:F26))=0,"OK",_xleta.PROB)</f>
        <v>OK</v>
      </c>
      <c r="G27" s="721" t="e">
        <f>IF(SUM(F17:F26)/SUM(F17:F26)=100%,"OK",_xleta.PROB)</f>
        <v>#DIV/0!</v>
      </c>
      <c r="H27" s="25">
        <f>F16-H16</f>
        <v>0</v>
      </c>
      <c r="I27" s="722" t="e">
        <f>IF(H27="","",SUM(H$17:$H26)/$F$16)</f>
        <v>#DIV/0!</v>
      </c>
      <c r="J27" s="25"/>
      <c r="K27" s="722"/>
      <c r="L27" s="855"/>
      <c r="M27" s="856"/>
      <c r="N27" s="123"/>
      <c r="O27" s="723">
        <f>O15+O16</f>
        <v>0</v>
      </c>
      <c r="P27" s="723">
        <f>P15-P16</f>
        <v>0</v>
      </c>
      <c r="Q27" s="723">
        <f t="shared" ref="Q27:X27" si="3">Q15-Q16</f>
        <v>0</v>
      </c>
      <c r="R27" s="723">
        <f t="shared" si="3"/>
        <v>0</v>
      </c>
      <c r="S27" s="723">
        <f t="shared" si="3"/>
        <v>0</v>
      </c>
      <c r="T27" s="723">
        <f t="shared" si="3"/>
        <v>0</v>
      </c>
      <c r="U27" s="723">
        <f t="shared" si="3"/>
        <v>0</v>
      </c>
      <c r="V27" s="723">
        <f t="shared" si="3"/>
        <v>0</v>
      </c>
      <c r="W27" s="723">
        <f t="shared" si="3"/>
        <v>0</v>
      </c>
      <c r="X27" s="723">
        <f t="shared" si="3"/>
        <v>0</v>
      </c>
      <c r="Y27" s="189"/>
      <c r="Z27" s="6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188"/>
      <c r="AS27" s="188"/>
      <c r="AT27" s="188"/>
      <c r="AU27" s="188"/>
      <c r="AV27" s="188"/>
      <c r="AW27" s="188"/>
      <c r="AX27" s="188"/>
      <c r="AY27" s="188"/>
      <c r="AZ27" s="188"/>
      <c r="BA27" s="188"/>
      <c r="BB27" s="188"/>
      <c r="BC27" s="188"/>
      <c r="BD27" s="188"/>
      <c r="BE27" s="188"/>
      <c r="BF27" s="188"/>
      <c r="BG27" s="188"/>
      <c r="BH27" s="188"/>
      <c r="BI27" s="188"/>
      <c r="BJ27" s="188"/>
      <c r="BK27" s="188"/>
      <c r="BL27" s="188"/>
      <c r="BM27" s="188"/>
    </row>
    <row r="28" spans="1:66" s="474" customFormat="1" ht="12.75" customHeight="1" x14ac:dyDescent="0.3">
      <c r="A28" s="616"/>
      <c r="B28" s="239"/>
      <c r="D28" s="724"/>
      <c r="F28" s="720"/>
      <c r="G28" s="721"/>
      <c r="N28" s="725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726"/>
      <c r="Z28" s="6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</row>
    <row r="29" spans="1:66" s="474" customFormat="1" ht="29.25" customHeight="1" x14ac:dyDescent="0.3">
      <c r="A29" s="616"/>
      <c r="B29" s="239"/>
      <c r="C29" s="24" t="s">
        <v>119</v>
      </c>
      <c r="D29" s="727"/>
      <c r="E29" s="728"/>
      <c r="F29" s="729"/>
      <c r="G29" s="728"/>
      <c r="H29" s="25">
        <f>H16-H242</f>
        <v>0</v>
      </c>
      <c r="I29" s="809">
        <f>H29-SUM(O29:X29)</f>
        <v>0</v>
      </c>
      <c r="N29" s="725"/>
      <c r="O29" s="730">
        <f>H16+O16-O242</f>
        <v>0</v>
      </c>
      <c r="P29" s="730">
        <f>P16-P242</f>
        <v>0</v>
      </c>
      <c r="Q29" s="730">
        <f>-Q16-Q242</f>
        <v>0</v>
      </c>
      <c r="R29" s="730">
        <f t="shared" ref="R29:X29" si="4">-R16-R242</f>
        <v>0</v>
      </c>
      <c r="S29" s="730">
        <f t="shared" si="4"/>
        <v>0</v>
      </c>
      <c r="T29" s="730">
        <f t="shared" si="4"/>
        <v>0</v>
      </c>
      <c r="U29" s="730">
        <f t="shared" si="4"/>
        <v>0</v>
      </c>
      <c r="V29" s="730">
        <f t="shared" si="4"/>
        <v>0</v>
      </c>
      <c r="W29" s="730">
        <f t="shared" si="4"/>
        <v>0</v>
      </c>
      <c r="X29" s="730">
        <f t="shared" si="4"/>
        <v>0</v>
      </c>
      <c r="Y29" s="194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</row>
    <row r="30" spans="1:66" ht="8.25" customHeight="1" x14ac:dyDescent="0.3">
      <c r="B30" s="13"/>
      <c r="D30" s="340"/>
      <c r="E30" s="335"/>
      <c r="H30" s="335"/>
      <c r="I30" s="335"/>
      <c r="J30" s="335"/>
      <c r="K30" s="335"/>
      <c r="L30" s="335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335"/>
    </row>
    <row r="31" spans="1:66" ht="30.75" customHeight="1" x14ac:dyDescent="0.3">
      <c r="B31" s="13"/>
      <c r="C31" s="831" t="s">
        <v>120</v>
      </c>
      <c r="D31" s="831"/>
      <c r="E31" s="831"/>
      <c r="F31" s="831"/>
      <c r="G31" s="344"/>
      <c r="H31" s="835" t="s">
        <v>121</v>
      </c>
      <c r="I31" s="836"/>
      <c r="J31" s="836"/>
      <c r="K31" s="837"/>
      <c r="L31" s="837"/>
      <c r="M31" s="838"/>
      <c r="N31" s="122"/>
      <c r="O31" s="476"/>
      <c r="P31" s="476"/>
      <c r="Q31" s="476"/>
      <c r="R31" s="476"/>
      <c r="S31" s="476"/>
      <c r="T31" s="476"/>
      <c r="U31" s="476"/>
      <c r="V31" s="476"/>
      <c r="W31" s="476"/>
      <c r="X31" s="476"/>
      <c r="Y31" s="450"/>
      <c r="AA31" s="477" t="str">
        <f>IF(AA33="","",YEAR(AA33))</f>
        <v/>
      </c>
      <c r="AB31" s="477" t="str">
        <f t="shared" ref="AB31:BJ31" si="5">IF(AB33="","",YEAR(AB33))</f>
        <v/>
      </c>
      <c r="AC31" s="477" t="str">
        <f t="shared" si="5"/>
        <v/>
      </c>
      <c r="AD31" s="477" t="str">
        <f t="shared" si="5"/>
        <v/>
      </c>
      <c r="AE31" s="477" t="str">
        <f t="shared" si="5"/>
        <v/>
      </c>
      <c r="AF31" s="477" t="str">
        <f t="shared" si="5"/>
        <v/>
      </c>
      <c r="AG31" s="477" t="str">
        <f t="shared" si="5"/>
        <v/>
      </c>
      <c r="AH31" s="477" t="str">
        <f t="shared" si="5"/>
        <v/>
      </c>
      <c r="AI31" s="477" t="str">
        <f t="shared" si="5"/>
        <v/>
      </c>
      <c r="AJ31" s="477" t="str">
        <f t="shared" si="5"/>
        <v/>
      </c>
      <c r="AK31" s="477" t="str">
        <f t="shared" si="5"/>
        <v/>
      </c>
      <c r="AL31" s="477" t="str">
        <f t="shared" si="5"/>
        <v/>
      </c>
      <c r="AM31" s="477" t="str">
        <f t="shared" si="5"/>
        <v/>
      </c>
      <c r="AN31" s="477" t="str">
        <f t="shared" si="5"/>
        <v/>
      </c>
      <c r="AO31" s="477" t="str">
        <f t="shared" si="5"/>
        <v/>
      </c>
      <c r="AP31" s="477" t="str">
        <f t="shared" si="5"/>
        <v/>
      </c>
      <c r="AQ31" s="477" t="str">
        <f t="shared" si="5"/>
        <v/>
      </c>
      <c r="AR31" s="477" t="str">
        <f t="shared" si="5"/>
        <v/>
      </c>
      <c r="AS31" s="477" t="str">
        <f t="shared" si="5"/>
        <v/>
      </c>
      <c r="AT31" s="477" t="str">
        <f t="shared" si="5"/>
        <v/>
      </c>
      <c r="AU31" s="477" t="str">
        <f t="shared" si="5"/>
        <v/>
      </c>
      <c r="AV31" s="477" t="str">
        <f t="shared" si="5"/>
        <v/>
      </c>
      <c r="AW31" s="477" t="str">
        <f t="shared" si="5"/>
        <v/>
      </c>
      <c r="AX31" s="477" t="str">
        <f t="shared" si="5"/>
        <v/>
      </c>
      <c r="AY31" s="477" t="str">
        <f t="shared" si="5"/>
        <v/>
      </c>
      <c r="AZ31" s="477" t="str">
        <f t="shared" si="5"/>
        <v/>
      </c>
      <c r="BA31" s="477" t="str">
        <f t="shared" si="5"/>
        <v/>
      </c>
      <c r="BB31" s="477" t="str">
        <f t="shared" si="5"/>
        <v/>
      </c>
      <c r="BC31" s="477" t="str">
        <f t="shared" si="5"/>
        <v/>
      </c>
      <c r="BD31" s="477" t="str">
        <f t="shared" si="5"/>
        <v/>
      </c>
      <c r="BE31" s="477" t="str">
        <f t="shared" si="5"/>
        <v/>
      </c>
      <c r="BF31" s="477" t="str">
        <f t="shared" si="5"/>
        <v/>
      </c>
      <c r="BG31" s="477" t="str">
        <f t="shared" si="5"/>
        <v/>
      </c>
      <c r="BH31" s="477" t="str">
        <f t="shared" si="5"/>
        <v/>
      </c>
      <c r="BI31" s="477" t="str">
        <f t="shared" si="5"/>
        <v/>
      </c>
      <c r="BJ31" s="477" t="str">
        <f t="shared" si="5"/>
        <v/>
      </c>
      <c r="BK31" s="344"/>
      <c r="BN31" s="335"/>
    </row>
    <row r="32" spans="1:66" ht="14.5" customHeight="1" x14ac:dyDescent="0.3">
      <c r="B32" s="13"/>
      <c r="C32" s="478"/>
      <c r="D32" s="479"/>
      <c r="E32" s="32"/>
      <c r="F32" s="100"/>
      <c r="G32" s="433"/>
      <c r="H32" s="48"/>
      <c r="I32" s="95"/>
      <c r="J32" s="48"/>
      <c r="K32" s="95"/>
      <c r="L32" s="95"/>
      <c r="M32" s="2"/>
      <c r="N32" s="122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50"/>
      <c r="AA32" s="481"/>
      <c r="AB32" s="482"/>
      <c r="AC32" s="482"/>
      <c r="AD32" s="482"/>
      <c r="AE32" s="482"/>
      <c r="AF32" s="482"/>
      <c r="AG32" s="482"/>
      <c r="AH32" s="482"/>
      <c r="AI32" s="482"/>
      <c r="AJ32" s="482"/>
      <c r="AK32" s="482"/>
      <c r="AL32" s="482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344"/>
      <c r="BN32" s="335"/>
    </row>
    <row r="33" spans="1:66" ht="35.5" customHeight="1" x14ac:dyDescent="0.3">
      <c r="B33" s="13"/>
      <c r="C33" s="839" t="str">
        <f>BUDGET!C16</f>
        <v>Budget line</v>
      </c>
      <c r="D33" s="813" t="str">
        <f>BUDGET!D16</f>
        <v>Partner names</v>
      </c>
      <c r="E33" s="841" t="str">
        <f>BUDGET!E16</f>
        <v>Description of the expenditure</v>
      </c>
      <c r="F33" s="101" t="s">
        <v>100</v>
      </c>
      <c r="G33" s="344"/>
      <c r="H33" s="484" t="s">
        <v>122</v>
      </c>
      <c r="I33" s="209" t="s">
        <v>103</v>
      </c>
      <c r="J33" s="485" t="s">
        <v>123</v>
      </c>
      <c r="K33" s="843" t="s">
        <v>124</v>
      </c>
      <c r="L33" s="844"/>
      <c r="M33" s="845"/>
      <c r="N33" s="124" t="s">
        <v>125</v>
      </c>
      <c r="O33" s="116" t="str">
        <f>BUDGET!W16</f>
        <v>TBD</v>
      </c>
      <c r="P33" s="116" t="str">
        <f>BUDGET!X16</f>
        <v>Co/sub-partner 1</v>
      </c>
      <c r="Q33" s="116" t="str">
        <f>BUDGET!Y16</f>
        <v>Co/sub-partner 2</v>
      </c>
      <c r="R33" s="116" t="str">
        <f>BUDGET!Z16</f>
        <v>Co/sub-partner 3</v>
      </c>
      <c r="S33" s="116" t="str">
        <f>BUDGET!AA16</f>
        <v>Co/sub-partner 4</v>
      </c>
      <c r="T33" s="116" t="str">
        <f>BUDGET!AB16</f>
        <v>Co/sub-partner 5</v>
      </c>
      <c r="U33" s="116" t="str">
        <f>BUDGET!AC16</f>
        <v>Co/sub-partner 6</v>
      </c>
      <c r="V33" s="116" t="str">
        <f>BUDGET!AD16</f>
        <v>Co/sub-partner 7</v>
      </c>
      <c r="W33" s="116" t="str">
        <f>BUDGET!AE16</f>
        <v>Co/sub-partner 8</v>
      </c>
      <c r="X33" s="116" t="str">
        <f>BUDGET!AF16</f>
        <v>Co/sub-partner 9</v>
      </c>
      <c r="Y33" s="486" t="s">
        <v>126</v>
      </c>
      <c r="AA33" s="487" t="str">
        <f>IF(J10="","",(EDATE(H10,0)))</f>
        <v/>
      </c>
      <c r="AB33" s="487" t="str">
        <f>IF(AA33="","", IF(EDATE(AA33,1) &lt;= $J$10, EDATE(AA33,1),""))</f>
        <v/>
      </c>
      <c r="AC33" s="487" t="str">
        <f t="shared" ref="AC33:BJ33" si="6">IF(AB33="","", IF(EDATE(AB33,1) &lt;= $J$10, EDATE(AB33,1),""))</f>
        <v/>
      </c>
      <c r="AD33" s="487" t="str">
        <f t="shared" si="6"/>
        <v/>
      </c>
      <c r="AE33" s="487" t="str">
        <f t="shared" si="6"/>
        <v/>
      </c>
      <c r="AF33" s="487" t="str">
        <f t="shared" si="6"/>
        <v/>
      </c>
      <c r="AG33" s="487" t="str">
        <f t="shared" si="6"/>
        <v/>
      </c>
      <c r="AH33" s="487" t="str">
        <f t="shared" si="6"/>
        <v/>
      </c>
      <c r="AI33" s="487" t="str">
        <f t="shared" si="6"/>
        <v/>
      </c>
      <c r="AJ33" s="487" t="str">
        <f t="shared" si="6"/>
        <v/>
      </c>
      <c r="AK33" s="487" t="str">
        <f t="shared" si="6"/>
        <v/>
      </c>
      <c r="AL33" s="487" t="str">
        <f t="shared" si="6"/>
        <v/>
      </c>
      <c r="AM33" s="487" t="str">
        <f t="shared" si="6"/>
        <v/>
      </c>
      <c r="AN33" s="487" t="str">
        <f t="shared" si="6"/>
        <v/>
      </c>
      <c r="AO33" s="487" t="str">
        <f t="shared" si="6"/>
        <v/>
      </c>
      <c r="AP33" s="487" t="str">
        <f t="shared" si="6"/>
        <v/>
      </c>
      <c r="AQ33" s="487" t="str">
        <f t="shared" si="6"/>
        <v/>
      </c>
      <c r="AR33" s="487" t="str">
        <f t="shared" si="6"/>
        <v/>
      </c>
      <c r="AS33" s="487" t="str">
        <f t="shared" si="6"/>
        <v/>
      </c>
      <c r="AT33" s="487" t="str">
        <f t="shared" si="6"/>
        <v/>
      </c>
      <c r="AU33" s="487" t="str">
        <f t="shared" si="6"/>
        <v/>
      </c>
      <c r="AV33" s="487" t="str">
        <f t="shared" si="6"/>
        <v/>
      </c>
      <c r="AW33" s="487" t="str">
        <f t="shared" si="6"/>
        <v/>
      </c>
      <c r="AX33" s="487" t="str">
        <f t="shared" si="6"/>
        <v/>
      </c>
      <c r="AY33" s="487" t="str">
        <f t="shared" si="6"/>
        <v/>
      </c>
      <c r="AZ33" s="487" t="str">
        <f t="shared" si="6"/>
        <v/>
      </c>
      <c r="BA33" s="487" t="str">
        <f t="shared" si="6"/>
        <v/>
      </c>
      <c r="BB33" s="487" t="str">
        <f t="shared" si="6"/>
        <v/>
      </c>
      <c r="BC33" s="487" t="str">
        <f t="shared" si="6"/>
        <v/>
      </c>
      <c r="BD33" s="487" t="str">
        <f t="shared" si="6"/>
        <v/>
      </c>
      <c r="BE33" s="487" t="str">
        <f t="shared" si="6"/>
        <v/>
      </c>
      <c r="BF33" s="487" t="str">
        <f t="shared" si="6"/>
        <v/>
      </c>
      <c r="BG33" s="487" t="str">
        <f t="shared" si="6"/>
        <v/>
      </c>
      <c r="BH33" s="487" t="str">
        <f t="shared" si="6"/>
        <v/>
      </c>
      <c r="BI33" s="487" t="str">
        <f t="shared" si="6"/>
        <v/>
      </c>
      <c r="BJ33" s="487" t="str">
        <f t="shared" si="6"/>
        <v/>
      </c>
      <c r="BK33" s="344"/>
      <c r="BN33" s="335"/>
    </row>
    <row r="34" spans="1:66" x14ac:dyDescent="0.3">
      <c r="B34" s="13"/>
      <c r="C34" s="840"/>
      <c r="D34" s="814"/>
      <c r="E34" s="842"/>
      <c r="F34" s="488">
        <f>BUDGET!$N$4</f>
        <v>0</v>
      </c>
      <c r="G34" s="489" t="s">
        <v>60</v>
      </c>
      <c r="H34" s="22">
        <f>BUDGET!$N$4</f>
        <v>0</v>
      </c>
      <c r="I34" s="490" t="s">
        <v>101</v>
      </c>
      <c r="J34" s="22">
        <f>BUDGET!$N$4</f>
        <v>0</v>
      </c>
      <c r="K34" s="846"/>
      <c r="L34" s="847"/>
      <c r="M34" s="848"/>
      <c r="N34" s="26" t="s">
        <v>127</v>
      </c>
      <c r="O34" s="491"/>
      <c r="P34" s="491">
        <f>BUDGET!$N$4</f>
        <v>0</v>
      </c>
      <c r="Q34" s="491">
        <f>BUDGET!$N$4</f>
        <v>0</v>
      </c>
      <c r="R34" s="491">
        <f>BUDGET!$N$4</f>
        <v>0</v>
      </c>
      <c r="S34" s="491">
        <f>BUDGET!$N$4</f>
        <v>0</v>
      </c>
      <c r="T34" s="491">
        <f>BUDGET!$N$4</f>
        <v>0</v>
      </c>
      <c r="U34" s="491">
        <f>BUDGET!$N$4</f>
        <v>0</v>
      </c>
      <c r="V34" s="491">
        <f>BUDGET!$N$4</f>
        <v>0</v>
      </c>
      <c r="W34" s="491">
        <f>BUDGET!$N$4</f>
        <v>0</v>
      </c>
      <c r="X34" s="491">
        <f>BUDGET!$N$4</f>
        <v>0</v>
      </c>
      <c r="Y34" s="492" t="s">
        <v>127</v>
      </c>
      <c r="AA34" s="493" t="str">
        <f>IF(AA33="","",MONTH(AA33))</f>
        <v/>
      </c>
      <c r="AB34" s="493" t="str">
        <f t="shared" ref="AB34:BJ34" si="7">IF(AB33="","",MONTH(AB33))</f>
        <v/>
      </c>
      <c r="AC34" s="493" t="str">
        <f t="shared" si="7"/>
        <v/>
      </c>
      <c r="AD34" s="493" t="str">
        <f t="shared" si="7"/>
        <v/>
      </c>
      <c r="AE34" s="493" t="str">
        <f t="shared" si="7"/>
        <v/>
      </c>
      <c r="AF34" s="493" t="str">
        <f t="shared" si="7"/>
        <v/>
      </c>
      <c r="AG34" s="493" t="str">
        <f t="shared" si="7"/>
        <v/>
      </c>
      <c r="AH34" s="493" t="str">
        <f t="shared" si="7"/>
        <v/>
      </c>
      <c r="AI34" s="493" t="str">
        <f t="shared" si="7"/>
        <v/>
      </c>
      <c r="AJ34" s="493" t="str">
        <f t="shared" si="7"/>
        <v/>
      </c>
      <c r="AK34" s="493" t="str">
        <f t="shared" si="7"/>
        <v/>
      </c>
      <c r="AL34" s="493" t="str">
        <f t="shared" si="7"/>
        <v/>
      </c>
      <c r="AM34" s="493" t="str">
        <f t="shared" si="7"/>
        <v/>
      </c>
      <c r="AN34" s="493" t="str">
        <f t="shared" si="7"/>
        <v/>
      </c>
      <c r="AO34" s="493" t="str">
        <f t="shared" si="7"/>
        <v/>
      </c>
      <c r="AP34" s="493" t="str">
        <f t="shared" si="7"/>
        <v/>
      </c>
      <c r="AQ34" s="493" t="str">
        <f t="shared" si="7"/>
        <v/>
      </c>
      <c r="AR34" s="493" t="str">
        <f t="shared" si="7"/>
        <v/>
      </c>
      <c r="AS34" s="493" t="str">
        <f t="shared" si="7"/>
        <v/>
      </c>
      <c r="AT34" s="493" t="str">
        <f t="shared" si="7"/>
        <v/>
      </c>
      <c r="AU34" s="493" t="str">
        <f t="shared" si="7"/>
        <v/>
      </c>
      <c r="AV34" s="493" t="str">
        <f t="shared" si="7"/>
        <v/>
      </c>
      <c r="AW34" s="493" t="str">
        <f t="shared" si="7"/>
        <v/>
      </c>
      <c r="AX34" s="493" t="str">
        <f t="shared" si="7"/>
        <v/>
      </c>
      <c r="AY34" s="493" t="str">
        <f t="shared" si="7"/>
        <v/>
      </c>
      <c r="AZ34" s="493" t="str">
        <f t="shared" si="7"/>
        <v/>
      </c>
      <c r="BA34" s="493" t="str">
        <f t="shared" si="7"/>
        <v/>
      </c>
      <c r="BB34" s="493" t="str">
        <f t="shared" si="7"/>
        <v/>
      </c>
      <c r="BC34" s="493" t="str">
        <f t="shared" si="7"/>
        <v/>
      </c>
      <c r="BD34" s="493" t="str">
        <f t="shared" si="7"/>
        <v/>
      </c>
      <c r="BE34" s="493" t="str">
        <f t="shared" si="7"/>
        <v/>
      </c>
      <c r="BF34" s="493" t="str">
        <f t="shared" si="7"/>
        <v/>
      </c>
      <c r="BG34" s="493" t="str">
        <f t="shared" si="7"/>
        <v/>
      </c>
      <c r="BH34" s="493" t="str">
        <f t="shared" si="7"/>
        <v/>
      </c>
      <c r="BI34" s="493" t="str">
        <f t="shared" si="7"/>
        <v/>
      </c>
      <c r="BJ34" s="493" t="str">
        <f t="shared" si="7"/>
        <v/>
      </c>
      <c r="BK34" s="344"/>
      <c r="BN34" s="335"/>
    </row>
    <row r="35" spans="1:66" ht="11.15" customHeight="1" x14ac:dyDescent="0.3">
      <c r="A35" s="494"/>
      <c r="B35" s="13"/>
      <c r="C35" s="59" t="s">
        <v>60</v>
      </c>
      <c r="D35" s="495"/>
      <c r="E35" s="496" t="s">
        <v>60</v>
      </c>
      <c r="F35" s="103" t="s">
        <v>60</v>
      </c>
      <c r="G35" s="59" t="s">
        <v>60</v>
      </c>
      <c r="H35" s="59" t="s">
        <v>60</v>
      </c>
      <c r="I35" s="497" t="s">
        <v>60</v>
      </c>
      <c r="J35" s="59" t="s">
        <v>60</v>
      </c>
      <c r="K35" s="497" t="s">
        <v>60</v>
      </c>
      <c r="L35" s="497"/>
      <c r="M35" s="59" t="s">
        <v>60</v>
      </c>
      <c r="N35" s="125" t="s">
        <v>60</v>
      </c>
      <c r="O35" s="498"/>
      <c r="P35" s="267" t="s">
        <v>60</v>
      </c>
      <c r="Q35" s="267" t="s">
        <v>60</v>
      </c>
      <c r="R35" s="267"/>
      <c r="S35" s="267"/>
      <c r="T35" s="267"/>
      <c r="U35" s="267"/>
      <c r="V35" s="267"/>
      <c r="W35" s="267"/>
      <c r="X35" s="267" t="s">
        <v>60</v>
      </c>
      <c r="Y35" s="103"/>
      <c r="AA35" s="59" t="s">
        <v>60</v>
      </c>
      <c r="AB35" s="59" t="s">
        <v>60</v>
      </c>
      <c r="AC35" s="59" t="s">
        <v>60</v>
      </c>
      <c r="AD35" s="59" t="s">
        <v>60</v>
      </c>
      <c r="AE35" s="59" t="s">
        <v>60</v>
      </c>
      <c r="AF35" s="59" t="s">
        <v>60</v>
      </c>
      <c r="AG35" s="59" t="s">
        <v>60</v>
      </c>
      <c r="AH35" s="59" t="s">
        <v>60</v>
      </c>
      <c r="AI35" s="59" t="s">
        <v>60</v>
      </c>
      <c r="AJ35" s="59" t="s">
        <v>60</v>
      </c>
      <c r="AK35" s="59" t="s">
        <v>60</v>
      </c>
      <c r="AL35" s="59" t="s">
        <v>60</v>
      </c>
      <c r="AM35" s="59" t="s">
        <v>60</v>
      </c>
      <c r="AN35" s="59" t="s">
        <v>60</v>
      </c>
      <c r="AO35" s="59" t="s">
        <v>60</v>
      </c>
      <c r="AP35" s="59" t="s">
        <v>60</v>
      </c>
      <c r="AQ35" s="59" t="s">
        <v>60</v>
      </c>
      <c r="AR35" s="59" t="s">
        <v>60</v>
      </c>
      <c r="AS35" s="59" t="s">
        <v>60</v>
      </c>
      <c r="AT35" s="59" t="s">
        <v>60</v>
      </c>
      <c r="AU35" s="59" t="s">
        <v>60</v>
      </c>
      <c r="AV35" s="59" t="s">
        <v>60</v>
      </c>
      <c r="AW35" s="59" t="s">
        <v>60</v>
      </c>
      <c r="AX35" s="59" t="s">
        <v>60</v>
      </c>
      <c r="AY35" s="59" t="s">
        <v>60</v>
      </c>
      <c r="AZ35" s="59" t="s">
        <v>60</v>
      </c>
      <c r="BA35" s="59" t="s">
        <v>60</v>
      </c>
      <c r="BB35" s="59" t="s">
        <v>60</v>
      </c>
      <c r="BC35" s="59" t="s">
        <v>60</v>
      </c>
      <c r="BD35" s="59" t="s">
        <v>60</v>
      </c>
      <c r="BE35" s="59" t="s">
        <v>60</v>
      </c>
      <c r="BF35" s="59" t="s">
        <v>60</v>
      </c>
      <c r="BG35" s="59" t="s">
        <v>60</v>
      </c>
      <c r="BH35" s="59" t="s">
        <v>60</v>
      </c>
      <c r="BI35" s="59" t="s">
        <v>60</v>
      </c>
      <c r="BJ35" s="59" t="s">
        <v>60</v>
      </c>
      <c r="BK35" s="499" t="s">
        <v>60</v>
      </c>
      <c r="BN35" s="335"/>
    </row>
    <row r="36" spans="1:66" ht="31" customHeight="1" x14ac:dyDescent="0.3">
      <c r="A36" s="500"/>
      <c r="B36" s="501" t="str">
        <f>IFERROR(BUDGET!B19,"")</f>
        <v>A</v>
      </c>
      <c r="C36" s="502" t="str">
        <f>IFERROR(BUDGET!C19,"")</f>
        <v>PERSONNEL COSTS</v>
      </c>
      <c r="D36" s="503"/>
      <c r="E36" s="504"/>
      <c r="F36" s="505">
        <f>SUM(F37:F80)/2</f>
        <v>0</v>
      </c>
      <c r="G36" s="803">
        <f>IF(OR(BUDGET!$N$14="",BUDGET!$N$14="Initial Budget"),REPORT!F36-BUDGET!N19,REPORT!F36-BUDGET!BA19)</f>
        <v>0</v>
      </c>
      <c r="H36" s="506">
        <f>SUM(H37:H80)/2</f>
        <v>0</v>
      </c>
      <c r="I36" s="199">
        <f>IFERROR(IF(AND(F36=0,H36=0),0,IF(AND(F36=0,H36&lt;&gt;0),"Unbudgeted",H36/F36)),"")</f>
        <v>0</v>
      </c>
      <c r="J36" s="506">
        <f t="shared" ref="J36:J87" si="8">IF(C36="","",F36-H36)</f>
        <v>0</v>
      </c>
      <c r="K36" s="127"/>
      <c r="L36" s="127"/>
      <c r="M36" s="507"/>
      <c r="N36" s="51">
        <f>H36-SUM(AA36:BJ36)</f>
        <v>0</v>
      </c>
      <c r="O36" s="508">
        <f t="shared" ref="O36" si="9">SUM(O37:O80)/2</f>
        <v>0</v>
      </c>
      <c r="P36" s="508">
        <f t="shared" ref="P36:X36" si="10">SUM(P37:P80)/2</f>
        <v>0</v>
      </c>
      <c r="Q36" s="508">
        <f t="shared" si="10"/>
        <v>0</v>
      </c>
      <c r="R36" s="508">
        <f t="shared" si="10"/>
        <v>0</v>
      </c>
      <c r="S36" s="508">
        <f t="shared" si="10"/>
        <v>0</v>
      </c>
      <c r="T36" s="508">
        <f t="shared" si="10"/>
        <v>0</v>
      </c>
      <c r="U36" s="508">
        <f t="shared" si="10"/>
        <v>0</v>
      </c>
      <c r="V36" s="508">
        <f t="shared" si="10"/>
        <v>0</v>
      </c>
      <c r="W36" s="508">
        <f t="shared" si="10"/>
        <v>0</v>
      </c>
      <c r="X36" s="508">
        <f t="shared" si="10"/>
        <v>0</v>
      </c>
      <c r="Y36" s="509">
        <f t="shared" ref="Y36:Y99" si="11">H36-SUM(O36:X36)</f>
        <v>0</v>
      </c>
      <c r="Z36" s="510"/>
      <c r="AA36" s="506">
        <f>SUM(AA37:AA80)/2</f>
        <v>0</v>
      </c>
      <c r="AB36" s="506">
        <f t="shared" ref="AB36:BJ36" si="12">SUM(AB37:AB80)/2</f>
        <v>0</v>
      </c>
      <c r="AC36" s="506">
        <f t="shared" si="12"/>
        <v>0</v>
      </c>
      <c r="AD36" s="506">
        <f t="shared" si="12"/>
        <v>0</v>
      </c>
      <c r="AE36" s="506">
        <f t="shared" si="12"/>
        <v>0</v>
      </c>
      <c r="AF36" s="506">
        <f t="shared" si="12"/>
        <v>0</v>
      </c>
      <c r="AG36" s="506">
        <f t="shared" si="12"/>
        <v>0</v>
      </c>
      <c r="AH36" s="506">
        <f t="shared" si="12"/>
        <v>0</v>
      </c>
      <c r="AI36" s="506">
        <f t="shared" si="12"/>
        <v>0</v>
      </c>
      <c r="AJ36" s="506">
        <f t="shared" si="12"/>
        <v>0</v>
      </c>
      <c r="AK36" s="506">
        <f t="shared" si="12"/>
        <v>0</v>
      </c>
      <c r="AL36" s="506">
        <f t="shared" si="12"/>
        <v>0</v>
      </c>
      <c r="AM36" s="506">
        <f t="shared" si="12"/>
        <v>0</v>
      </c>
      <c r="AN36" s="506">
        <f t="shared" si="12"/>
        <v>0</v>
      </c>
      <c r="AO36" s="506">
        <f t="shared" si="12"/>
        <v>0</v>
      </c>
      <c r="AP36" s="506">
        <f t="shared" si="12"/>
        <v>0</v>
      </c>
      <c r="AQ36" s="506">
        <f t="shared" si="12"/>
        <v>0</v>
      </c>
      <c r="AR36" s="506">
        <f t="shared" si="12"/>
        <v>0</v>
      </c>
      <c r="AS36" s="506">
        <f t="shared" si="12"/>
        <v>0</v>
      </c>
      <c r="AT36" s="506">
        <f t="shared" si="12"/>
        <v>0</v>
      </c>
      <c r="AU36" s="506">
        <f t="shared" si="12"/>
        <v>0</v>
      </c>
      <c r="AV36" s="506">
        <f t="shared" si="12"/>
        <v>0</v>
      </c>
      <c r="AW36" s="506">
        <f t="shared" si="12"/>
        <v>0</v>
      </c>
      <c r="AX36" s="506">
        <f t="shared" si="12"/>
        <v>0</v>
      </c>
      <c r="AY36" s="506">
        <f t="shared" si="12"/>
        <v>0</v>
      </c>
      <c r="AZ36" s="506">
        <f t="shared" si="12"/>
        <v>0</v>
      </c>
      <c r="BA36" s="506">
        <f t="shared" si="12"/>
        <v>0</v>
      </c>
      <c r="BB36" s="506">
        <f t="shared" si="12"/>
        <v>0</v>
      </c>
      <c r="BC36" s="506">
        <f t="shared" si="12"/>
        <v>0</v>
      </c>
      <c r="BD36" s="506">
        <f t="shared" si="12"/>
        <v>0</v>
      </c>
      <c r="BE36" s="506">
        <f t="shared" si="12"/>
        <v>0</v>
      </c>
      <c r="BF36" s="506">
        <f t="shared" si="12"/>
        <v>0</v>
      </c>
      <c r="BG36" s="506">
        <f t="shared" si="12"/>
        <v>0</v>
      </c>
      <c r="BH36" s="506">
        <f t="shared" si="12"/>
        <v>0</v>
      </c>
      <c r="BI36" s="506">
        <f t="shared" si="12"/>
        <v>0</v>
      </c>
      <c r="BJ36" s="506">
        <f t="shared" si="12"/>
        <v>0</v>
      </c>
      <c r="BK36" s="344"/>
      <c r="BN36" s="335"/>
    </row>
    <row r="37" spans="1:66" s="474" customFormat="1" ht="28.5" customHeight="1" outlineLevel="1" x14ac:dyDescent="0.3">
      <c r="A37" s="616"/>
      <c r="B37" s="617"/>
      <c r="C37" s="618" t="str">
        <f>IFERROR(BUDGET!C20,"")</f>
        <v>A1</v>
      </c>
      <c r="D37" s="315"/>
      <c r="E37" s="619" t="str">
        <f>IFERROR(BUDGET!E20,"")</f>
        <v>A1. Contribution to salaries of the permanent team</v>
      </c>
      <c r="F37" s="620">
        <f>SUM(F38:F47)</f>
        <v>0</v>
      </c>
      <c r="G37" s="797">
        <f>IF(OR(BUDGET!$N$14="",BUDGET!$N$14="Initial Budget"),REPORT!F37-BUDGET!N20,REPORT!F37-BUDGET!BA20)</f>
        <v>0</v>
      </c>
      <c r="H37" s="627">
        <f>SUM(H38:H47)</f>
        <v>0</v>
      </c>
      <c r="I37" s="621">
        <f>IFERROR(IF(AND(F37=0,H37=0),0,IF(AND(F37=0,H37&lt;&gt;0),"Unbudgeted",H37/F37)),"")</f>
        <v>0</v>
      </c>
      <c r="J37" s="622">
        <f>IF(C37="","",F37-H37)</f>
        <v>0</v>
      </c>
      <c r="K37" s="623"/>
      <c r="L37" s="624"/>
      <c r="M37" s="625"/>
      <c r="N37" s="626">
        <f>H37-SUM(AA37:BJ37)</f>
        <v>0</v>
      </c>
      <c r="O37" s="627">
        <f>SUM(O38:O47)</f>
        <v>0</v>
      </c>
      <c r="P37" s="627">
        <f>SUM(P38:P47)</f>
        <v>0</v>
      </c>
      <c r="Q37" s="627">
        <f t="shared" ref="Q37:X37" si="13">SUM(Q38:Q47)</f>
        <v>0</v>
      </c>
      <c r="R37" s="627">
        <f t="shared" si="13"/>
        <v>0</v>
      </c>
      <c r="S37" s="627">
        <f t="shared" si="13"/>
        <v>0</v>
      </c>
      <c r="T37" s="627">
        <f t="shared" si="13"/>
        <v>0</v>
      </c>
      <c r="U37" s="627">
        <f t="shared" si="13"/>
        <v>0</v>
      </c>
      <c r="V37" s="627">
        <f t="shared" si="13"/>
        <v>0</v>
      </c>
      <c r="W37" s="627">
        <f t="shared" si="13"/>
        <v>0</v>
      </c>
      <c r="X37" s="627">
        <f t="shared" si="13"/>
        <v>0</v>
      </c>
      <c r="Y37" s="628">
        <f t="shared" si="11"/>
        <v>0</v>
      </c>
      <c r="Z37" s="629"/>
      <c r="AA37" s="620">
        <f t="shared" ref="AA37:BJ37" si="14">SUM(AA38:AA47)</f>
        <v>0</v>
      </c>
      <c r="AB37" s="620">
        <f t="shared" si="14"/>
        <v>0</v>
      </c>
      <c r="AC37" s="620">
        <f t="shared" si="14"/>
        <v>0</v>
      </c>
      <c r="AD37" s="620">
        <f t="shared" si="14"/>
        <v>0</v>
      </c>
      <c r="AE37" s="620">
        <f t="shared" si="14"/>
        <v>0</v>
      </c>
      <c r="AF37" s="622">
        <f t="shared" si="14"/>
        <v>0</v>
      </c>
      <c r="AG37" s="622">
        <f t="shared" si="14"/>
        <v>0</v>
      </c>
      <c r="AH37" s="622">
        <f t="shared" si="14"/>
        <v>0</v>
      </c>
      <c r="AI37" s="622">
        <f t="shared" si="14"/>
        <v>0</v>
      </c>
      <c r="AJ37" s="622">
        <f t="shared" si="14"/>
        <v>0</v>
      </c>
      <c r="AK37" s="622">
        <f t="shared" si="14"/>
        <v>0</v>
      </c>
      <c r="AL37" s="622">
        <f t="shared" si="14"/>
        <v>0</v>
      </c>
      <c r="AM37" s="622">
        <f t="shared" si="14"/>
        <v>0</v>
      </c>
      <c r="AN37" s="622">
        <f t="shared" si="14"/>
        <v>0</v>
      </c>
      <c r="AO37" s="622">
        <f t="shared" si="14"/>
        <v>0</v>
      </c>
      <c r="AP37" s="622">
        <f t="shared" si="14"/>
        <v>0</v>
      </c>
      <c r="AQ37" s="622">
        <f t="shared" si="14"/>
        <v>0</v>
      </c>
      <c r="AR37" s="622">
        <f t="shared" si="14"/>
        <v>0</v>
      </c>
      <c r="AS37" s="622">
        <f t="shared" si="14"/>
        <v>0</v>
      </c>
      <c r="AT37" s="622">
        <f t="shared" si="14"/>
        <v>0</v>
      </c>
      <c r="AU37" s="622">
        <f t="shared" si="14"/>
        <v>0</v>
      </c>
      <c r="AV37" s="622">
        <f t="shared" si="14"/>
        <v>0</v>
      </c>
      <c r="AW37" s="622">
        <f t="shared" si="14"/>
        <v>0</v>
      </c>
      <c r="AX37" s="622">
        <f t="shared" si="14"/>
        <v>0</v>
      </c>
      <c r="AY37" s="622">
        <f t="shared" si="14"/>
        <v>0</v>
      </c>
      <c r="AZ37" s="622">
        <f t="shared" si="14"/>
        <v>0</v>
      </c>
      <c r="BA37" s="622">
        <f t="shared" si="14"/>
        <v>0</v>
      </c>
      <c r="BB37" s="622">
        <f t="shared" si="14"/>
        <v>0</v>
      </c>
      <c r="BC37" s="622">
        <f t="shared" si="14"/>
        <v>0</v>
      </c>
      <c r="BD37" s="622">
        <f t="shared" si="14"/>
        <v>0</v>
      </c>
      <c r="BE37" s="622">
        <f t="shared" si="14"/>
        <v>0</v>
      </c>
      <c r="BF37" s="622">
        <f t="shared" si="14"/>
        <v>0</v>
      </c>
      <c r="BG37" s="622">
        <f t="shared" si="14"/>
        <v>0</v>
      </c>
      <c r="BH37" s="622">
        <f t="shared" si="14"/>
        <v>0</v>
      </c>
      <c r="BI37" s="622">
        <f t="shared" si="14"/>
        <v>0</v>
      </c>
      <c r="BJ37" s="622">
        <f t="shared" si="14"/>
        <v>0</v>
      </c>
      <c r="BK37" s="630"/>
      <c r="BL37" s="631"/>
      <c r="BM37" s="631"/>
    </row>
    <row r="38" spans="1:66" s="656" customFormat="1" outlineLevel="2" x14ac:dyDescent="0.3">
      <c r="A38" s="639"/>
      <c r="B38" s="640"/>
      <c r="C38" s="641" t="str">
        <f>IFERROR(BUDGET!C21,"")</f>
        <v>A1-01</v>
      </c>
      <c r="D38" s="642">
        <f>IFERROR(BUDGET!D21,"")</f>
        <v>0</v>
      </c>
      <c r="E38" s="643" t="str">
        <f>IFERROR(BUDGET!E21,"")</f>
        <v>x</v>
      </c>
      <c r="F38" s="644">
        <f>IF(OR(BUDGET!$N$14="",BUDGET!$N$14="Initial Budget"),BUDGET!N21,BUDGET!BA21)</f>
        <v>0</v>
      </c>
      <c r="G38" s="798"/>
      <c r="H38" s="645">
        <f>SUMIFS(EXPENSES!$I$12:$I$4011,EXPENSES!$U$12:$U$4011,REPORT!C38)</f>
        <v>0</v>
      </c>
      <c r="I38" s="646">
        <f>IFERROR(IF(AND(F38=0,H38=0),0,IF(AND(F38=0,H38&lt;&gt;0),"Unbudgeted",H38/F38)),"")</f>
        <v>0</v>
      </c>
      <c r="J38" s="645">
        <f t="shared" si="8"/>
        <v>0</v>
      </c>
      <c r="K38" s="647"/>
      <c r="L38" s="648"/>
      <c r="M38" s="649"/>
      <c r="N38" s="650"/>
      <c r="O38" s="651" t="str">
        <f>IF($D38="","",IF($D38=O$33,$H38,""))</f>
        <v/>
      </c>
      <c r="P38" s="651" t="str">
        <f>IF($D38="","",IF($D38=P$33,$H38,""))</f>
        <v/>
      </c>
      <c r="Q38" s="651" t="str">
        <f>IF($D38="","",IF($D38=Q$33,$H38,""))</f>
        <v/>
      </c>
      <c r="R38" s="651" t="str">
        <f t="shared" ref="R38:X38" si="15">IF($D38="","",IF($D38=R$33,$H38,""))</f>
        <v/>
      </c>
      <c r="S38" s="651" t="str">
        <f t="shared" si="15"/>
        <v/>
      </c>
      <c r="T38" s="651" t="str">
        <f t="shared" si="15"/>
        <v/>
      </c>
      <c r="U38" s="651" t="str">
        <f t="shared" si="15"/>
        <v/>
      </c>
      <c r="V38" s="651" t="str">
        <f t="shared" si="15"/>
        <v/>
      </c>
      <c r="W38" s="651" t="str">
        <f t="shared" si="15"/>
        <v/>
      </c>
      <c r="X38" s="651" t="str">
        <f t="shared" si="15"/>
        <v/>
      </c>
      <c r="Y38" s="652">
        <f t="shared" si="11"/>
        <v>0</v>
      </c>
      <c r="Z38" s="653"/>
      <c r="AA38" s="645">
        <f>IF($C38="","",SUMIFS(EXPENSES!$I$12:$I$4011,EXPENSES!$U$12:$U$4011,$C38,EXPENSES!$N$12:$N$4011,REPORT!AA$34,EXPENSES!$M$12:$M$4011,REPORT!AA$31))</f>
        <v>0</v>
      </c>
      <c r="AB38" s="645">
        <f>IF($C38="","",SUMIFS(EXPENSES!$I$12:$I$4011,EXPENSES!$U$12:$U$4011,$C38,EXPENSES!$N$12:$N$4011,REPORT!AB$34,EXPENSES!$M$12:$M$4011,REPORT!AB$31))</f>
        <v>0</v>
      </c>
      <c r="AC38" s="645">
        <f>IF($C38="","",SUMIFS(EXPENSES!$I$12:$I$4011,EXPENSES!$U$12:$U$4011,$C38,EXPENSES!$N$12:$N$4011,REPORT!AC$34,EXPENSES!$M$12:$M$4011,REPORT!AC$31))</f>
        <v>0</v>
      </c>
      <c r="AD38" s="645">
        <f>IF($C38="","",SUMIFS(EXPENSES!$I$12:$I$4011,EXPENSES!$U$12:$U$4011,$C38,EXPENSES!$N$12:$N$4011,REPORT!AD$34,EXPENSES!$M$12:$M$4011,REPORT!AD$31))</f>
        <v>0</v>
      </c>
      <c r="AE38" s="645">
        <f>IF($C38="","",SUMIFS(EXPENSES!$I$12:$I$4011,EXPENSES!$U$12:$U$4011,$C38,EXPENSES!$N$12:$N$4011,REPORT!AE$34,EXPENSES!$M$12:$M$4011,REPORT!AE$31))</f>
        <v>0</v>
      </c>
      <c r="AF38" s="645">
        <f>IF($C38="","",SUMIFS(EXPENSES!$I$12:$I$4011,EXPENSES!$U$12:$U$4011,$C38,EXPENSES!$N$12:$N$4011,REPORT!AF$34,EXPENSES!$M$12:$M$4011,REPORT!AF$31))</f>
        <v>0</v>
      </c>
      <c r="AG38" s="645">
        <f>IF($C38="","",SUMIFS(EXPENSES!$I$12:$I$4011,EXPENSES!$U$12:$U$4011,$C38,EXPENSES!$N$12:$N$4011,REPORT!AG$34,EXPENSES!$M$12:$M$4011,REPORT!AG$31))</f>
        <v>0</v>
      </c>
      <c r="AH38" s="645">
        <f>IF($C38="","",SUMIFS(EXPENSES!$I$12:$I$4011,EXPENSES!$U$12:$U$4011,$C38,EXPENSES!$N$12:$N$4011,REPORT!AH$34,EXPENSES!$M$12:$M$4011,REPORT!AH$31))</f>
        <v>0</v>
      </c>
      <c r="AI38" s="645">
        <f>IF($C38="","",SUMIFS(EXPENSES!$I$12:$I$4011,EXPENSES!$U$12:$U$4011,$C38,EXPENSES!$N$12:$N$4011,REPORT!AI$34,EXPENSES!$M$12:$M$4011,REPORT!AI$31))</f>
        <v>0</v>
      </c>
      <c r="AJ38" s="645">
        <f>IF($C38="","",SUMIFS(EXPENSES!$I$12:$I$4011,EXPENSES!$U$12:$U$4011,$C38,EXPENSES!$N$12:$N$4011,REPORT!AJ$34,EXPENSES!$M$12:$M$4011,REPORT!AJ$31))</f>
        <v>0</v>
      </c>
      <c r="AK38" s="645">
        <f>IF($C38="","",SUMIFS(EXPENSES!$I$12:$I$4011,EXPENSES!$U$12:$U$4011,$C38,EXPENSES!$N$12:$N$4011,REPORT!AK$34,EXPENSES!$M$12:$M$4011,REPORT!AK$31))</f>
        <v>0</v>
      </c>
      <c r="AL38" s="645">
        <f>IF($C38="","",SUMIFS(EXPENSES!$I$12:$I$4011,EXPENSES!$U$12:$U$4011,$C38,EXPENSES!$N$12:$N$4011,REPORT!AL$34,EXPENSES!$M$12:$M$4011,REPORT!AL$31))</f>
        <v>0</v>
      </c>
      <c r="AM38" s="645">
        <f>IF($C38="","",SUMIFS(EXPENSES!$I$12:$I$4011,EXPENSES!$U$12:$U$4011,$C38,EXPENSES!$N$12:$N$4011,REPORT!AM$34,EXPENSES!$M$12:$M$4011,REPORT!AM$31))</f>
        <v>0</v>
      </c>
      <c r="AN38" s="645">
        <f>IF($C38="","",SUMIFS(EXPENSES!$I$12:$I$4011,EXPENSES!$U$12:$U$4011,$C38,EXPENSES!$N$12:$N$4011,REPORT!AN$34,EXPENSES!$M$12:$M$4011,REPORT!AN$31))</f>
        <v>0</v>
      </c>
      <c r="AO38" s="645">
        <f>IF($C38="","",SUMIFS(EXPENSES!$I$12:$I$4011,EXPENSES!$U$12:$U$4011,$C38,EXPENSES!$N$12:$N$4011,REPORT!AO$34,EXPENSES!$M$12:$M$4011,REPORT!AO$31))</f>
        <v>0</v>
      </c>
      <c r="AP38" s="645">
        <f>IF($C38="","",SUMIFS(EXPENSES!$I$12:$I$4011,EXPENSES!$U$12:$U$4011,$C38,EXPENSES!$N$12:$N$4011,REPORT!AP$34,EXPENSES!$M$12:$M$4011,REPORT!AP$31))</f>
        <v>0</v>
      </c>
      <c r="AQ38" s="645">
        <f>IF($C38="","",SUMIFS(EXPENSES!$I$12:$I$4011,EXPENSES!$U$12:$U$4011,$C38,EXPENSES!$N$12:$N$4011,REPORT!AQ$34,EXPENSES!$M$12:$M$4011,REPORT!AQ$31))</f>
        <v>0</v>
      </c>
      <c r="AR38" s="645">
        <f>IF($C38="","",SUMIFS(EXPENSES!$I$12:$I$4011,EXPENSES!$U$12:$U$4011,$C38,EXPENSES!$N$12:$N$4011,REPORT!AR$34,EXPENSES!$M$12:$M$4011,REPORT!AR$31))</f>
        <v>0</v>
      </c>
      <c r="AS38" s="645">
        <f>IF($C38="","",SUMIFS(EXPENSES!$I$12:$I$4011,EXPENSES!$U$12:$U$4011,$C38,EXPENSES!$N$12:$N$4011,REPORT!AS$34,EXPENSES!$M$12:$M$4011,REPORT!AS$31))</f>
        <v>0</v>
      </c>
      <c r="AT38" s="645">
        <f>IF($C38="","",SUMIFS(EXPENSES!$I$12:$I$4011,EXPENSES!$U$12:$U$4011,$C38,EXPENSES!$N$12:$N$4011,REPORT!AT$34,EXPENSES!$M$12:$M$4011,REPORT!AT$31))</f>
        <v>0</v>
      </c>
      <c r="AU38" s="645">
        <f>IF($C38="","",SUMIFS(EXPENSES!$I$12:$I$4011,EXPENSES!$U$12:$U$4011,$C38,EXPENSES!$N$12:$N$4011,REPORT!AU$34,EXPENSES!$M$12:$M$4011,REPORT!AU$31))</f>
        <v>0</v>
      </c>
      <c r="AV38" s="645">
        <f>IF($C38="","",SUMIFS(EXPENSES!$I$12:$I$4011,EXPENSES!$U$12:$U$4011,$C38,EXPENSES!$N$12:$N$4011,REPORT!AV$34,EXPENSES!$M$12:$M$4011,REPORT!AV$31))</f>
        <v>0</v>
      </c>
      <c r="AW38" s="645">
        <f>IF($C38="","",SUMIFS(EXPENSES!$I$12:$I$4011,EXPENSES!$U$12:$U$4011,$C38,EXPENSES!$N$12:$N$4011,REPORT!AW$34,EXPENSES!$M$12:$M$4011,REPORT!AW$31))</f>
        <v>0</v>
      </c>
      <c r="AX38" s="645">
        <f>IF($C38="","",SUMIFS(EXPENSES!$I$12:$I$4011,EXPENSES!$U$12:$U$4011,$C38,EXPENSES!$N$12:$N$4011,REPORT!AX$34,EXPENSES!$M$12:$M$4011,REPORT!AX$31))</f>
        <v>0</v>
      </c>
      <c r="AY38" s="645">
        <f>IF($C38="","",SUMIFS(EXPENSES!$I$12:$I$4011,EXPENSES!$U$12:$U$4011,$C38,EXPENSES!$N$12:$N$4011,REPORT!AY$34,EXPENSES!$M$12:$M$4011,REPORT!AY$31))</f>
        <v>0</v>
      </c>
      <c r="AZ38" s="645">
        <f>IF($C38="","",SUMIFS(EXPENSES!$I$12:$I$4011,EXPENSES!$U$12:$U$4011,$C38,EXPENSES!$N$12:$N$4011,REPORT!AZ$34,EXPENSES!$M$12:$M$4011,REPORT!AZ$31))</f>
        <v>0</v>
      </c>
      <c r="BA38" s="645">
        <f>IF($C38="","",SUMIFS(EXPENSES!$I$12:$I$4011,EXPENSES!$U$12:$U$4011,$C38,EXPENSES!$N$12:$N$4011,REPORT!BA$34,EXPENSES!$M$12:$M$4011,REPORT!BA$31))</f>
        <v>0</v>
      </c>
      <c r="BB38" s="645">
        <f>IF($C38="","",SUMIFS(EXPENSES!$I$12:$I$4011,EXPENSES!$U$12:$U$4011,$C38,EXPENSES!$N$12:$N$4011,REPORT!BB$34,EXPENSES!$M$12:$M$4011,REPORT!BB$31))</f>
        <v>0</v>
      </c>
      <c r="BC38" s="645">
        <f>IF($C38="","",SUMIFS(EXPENSES!$I$12:$I$4011,EXPENSES!$U$12:$U$4011,$C38,EXPENSES!$N$12:$N$4011,REPORT!BC$34,EXPENSES!$M$12:$M$4011,REPORT!BC$31))</f>
        <v>0</v>
      </c>
      <c r="BD38" s="645">
        <f>IF($C38="","",SUMIFS(EXPENSES!$I$12:$I$4011,EXPENSES!$U$12:$U$4011,$C38,EXPENSES!$N$12:$N$4011,REPORT!BD$34,EXPENSES!$M$12:$M$4011,REPORT!BD$31))</f>
        <v>0</v>
      </c>
      <c r="BE38" s="645">
        <f>IF($C38="","",SUMIFS(EXPENSES!$I$12:$I$4011,EXPENSES!$U$12:$U$4011,$C38,EXPENSES!$N$12:$N$4011,REPORT!BE$34,EXPENSES!$M$12:$M$4011,REPORT!BE$31))</f>
        <v>0</v>
      </c>
      <c r="BF38" s="645">
        <f>IF($C38="","",SUMIFS(EXPENSES!$I$12:$I$4011,EXPENSES!$U$12:$U$4011,$C38,EXPENSES!$N$12:$N$4011,REPORT!BF$34,EXPENSES!$M$12:$M$4011,REPORT!BF$31))</f>
        <v>0</v>
      </c>
      <c r="BG38" s="645">
        <f>IF($C38="","",SUMIFS(EXPENSES!$I$12:$I$4011,EXPENSES!$U$12:$U$4011,$C38,EXPENSES!$N$12:$N$4011,REPORT!BG$34,EXPENSES!$M$12:$M$4011,REPORT!BG$31))</f>
        <v>0</v>
      </c>
      <c r="BH38" s="645">
        <f>IF($C38="","",SUMIFS(EXPENSES!$I$12:$I$4011,EXPENSES!$U$12:$U$4011,$C38,EXPENSES!$N$12:$N$4011,REPORT!BH$34,EXPENSES!$M$12:$M$4011,REPORT!BH$31))</f>
        <v>0</v>
      </c>
      <c r="BI38" s="645">
        <f>IF($C38="","",SUMIFS(EXPENSES!$I$12:$I$4011,EXPENSES!$U$12:$U$4011,$C38,EXPENSES!$N$12:$N$4011,REPORT!BI$34,EXPENSES!$M$12:$M$4011,REPORT!BI$31))</f>
        <v>0</v>
      </c>
      <c r="BJ38" s="645">
        <f>IF($C38="","",SUMIFS(EXPENSES!$I$12:$I$4011,EXPENSES!$U$12:$U$4011,$C38,EXPENSES!$N$12:$N$4011,REPORT!BJ$34,EXPENSES!$M$12:$M$4011,REPORT!BJ$31))</f>
        <v>0</v>
      </c>
      <c r="BK38" s="654"/>
      <c r="BL38" s="655"/>
      <c r="BM38" s="655"/>
    </row>
    <row r="39" spans="1:66" s="656" customFormat="1" outlineLevel="2" x14ac:dyDescent="0.3">
      <c r="A39" s="639"/>
      <c r="B39" s="640"/>
      <c r="C39" s="641" t="str">
        <f>IFERROR(BUDGET!C22,"")</f>
        <v>A1-02</v>
      </c>
      <c r="D39" s="642">
        <f>IFERROR(BUDGET!D22,"")</f>
        <v>0</v>
      </c>
      <c r="E39" s="643" t="str">
        <f>IFERROR(BUDGET!E22,"")</f>
        <v>x</v>
      </c>
      <c r="F39" s="644">
        <f>IF(OR(BUDGET!$N$14="",BUDGET!$N$14="Initial Budget"),BUDGET!N22,BUDGET!BA22)</f>
        <v>0</v>
      </c>
      <c r="G39" s="798"/>
      <c r="H39" s="645">
        <f>SUMIFS(EXPENSES!$I$12:$I$4011,EXPENSES!$U$12:$U$4011,REPORT!C39)</f>
        <v>0</v>
      </c>
      <c r="I39" s="657">
        <f t="shared" ref="I39:I100" si="16">IFERROR(IF(AND(F39=0,H39=0),0,IF(AND(F39=0,H39&lt;&gt;0),"Unbudgeted",H39/F39)),"")</f>
        <v>0</v>
      </c>
      <c r="J39" s="645">
        <f t="shared" si="8"/>
        <v>0</v>
      </c>
      <c r="K39" s="647"/>
      <c r="L39" s="648"/>
      <c r="M39" s="649"/>
      <c r="N39" s="650"/>
      <c r="O39" s="651" t="str">
        <f t="shared" ref="O39:X47" si="17">IF($D39="","",IF($D39=O$33,$H39,""))</f>
        <v/>
      </c>
      <c r="P39" s="651" t="str">
        <f>IF($D39="","",IF($D39=P$33,$H39,""))</f>
        <v/>
      </c>
      <c r="Q39" s="651" t="str">
        <f t="shared" si="17"/>
        <v/>
      </c>
      <c r="R39" s="651" t="str">
        <f t="shared" si="17"/>
        <v/>
      </c>
      <c r="S39" s="651" t="str">
        <f t="shared" si="17"/>
        <v/>
      </c>
      <c r="T39" s="651" t="str">
        <f t="shared" si="17"/>
        <v/>
      </c>
      <c r="U39" s="651" t="str">
        <f t="shared" si="17"/>
        <v/>
      </c>
      <c r="V39" s="651" t="str">
        <f t="shared" si="17"/>
        <v/>
      </c>
      <c r="W39" s="651" t="str">
        <f t="shared" si="17"/>
        <v/>
      </c>
      <c r="X39" s="651" t="str">
        <f t="shared" si="17"/>
        <v/>
      </c>
      <c r="Y39" s="652">
        <f t="shared" si="11"/>
        <v>0</v>
      </c>
      <c r="Z39" s="653"/>
      <c r="AA39" s="658">
        <f>IF($C39="","",SUMIFS(EXPENSES!$I$12:$I$4011,EXPENSES!$U$12:$U$4011,$C39,EXPENSES!$N$12:$N$4011,REPORT!AA$34,EXPENSES!$M$12:$M$4011,REPORT!AA$31))</f>
        <v>0</v>
      </c>
      <c r="AB39" s="658">
        <f>IF($C39="","",SUMIFS(EXPENSES!$I$12:$I$4011,EXPENSES!$U$12:$U$4011,$C39,EXPENSES!$N$12:$N$4011,REPORT!AB$34,EXPENSES!$M$12:$M$4011,REPORT!AB$31))</f>
        <v>0</v>
      </c>
      <c r="AC39" s="658">
        <f>IF($C39="","",SUMIFS(EXPENSES!$I$12:$I$4011,EXPENSES!$U$12:$U$4011,$C39,EXPENSES!$N$12:$N$4011,REPORT!AC$34,EXPENSES!$M$12:$M$4011,REPORT!AC$31))</f>
        <v>0</v>
      </c>
      <c r="AD39" s="658">
        <f>IF($C39="","",SUMIFS(EXPENSES!$I$12:$I$4011,EXPENSES!$U$12:$U$4011,$C39,EXPENSES!$N$12:$N$4011,REPORT!AD$34,EXPENSES!$M$12:$M$4011,REPORT!AD$31))</f>
        <v>0</v>
      </c>
      <c r="AE39" s="658">
        <f>IF($C39="","",SUMIFS(EXPENSES!$I$12:$I$4011,EXPENSES!$U$12:$U$4011,$C39,EXPENSES!$N$12:$N$4011,REPORT!AE$34,EXPENSES!$M$12:$M$4011,REPORT!AE$31))</f>
        <v>0</v>
      </c>
      <c r="AF39" s="658">
        <f>IF($C39="","",SUMIFS(EXPENSES!$I$12:$I$4011,EXPENSES!$U$12:$U$4011,$C39,EXPENSES!$N$12:$N$4011,REPORT!AF$34,EXPENSES!$M$12:$M$4011,REPORT!AF$31))</f>
        <v>0</v>
      </c>
      <c r="AG39" s="658">
        <f>IF($C39="","",SUMIFS(EXPENSES!$I$12:$I$4011,EXPENSES!$U$12:$U$4011,$C39,EXPENSES!$N$12:$N$4011,REPORT!AG$34,EXPENSES!$M$12:$M$4011,REPORT!AG$31))</f>
        <v>0</v>
      </c>
      <c r="AH39" s="658">
        <f>IF($C39="","",SUMIFS(EXPENSES!$I$12:$I$4011,EXPENSES!$U$12:$U$4011,$C39,EXPENSES!$N$12:$N$4011,REPORT!AH$34,EXPENSES!$M$12:$M$4011,REPORT!AH$31))</f>
        <v>0</v>
      </c>
      <c r="AI39" s="658">
        <f>IF($C39="","",SUMIFS(EXPENSES!$I$12:$I$4011,EXPENSES!$U$12:$U$4011,$C39,EXPENSES!$N$12:$N$4011,REPORT!AI$34,EXPENSES!$M$12:$M$4011,REPORT!AI$31))</f>
        <v>0</v>
      </c>
      <c r="AJ39" s="658">
        <f>IF($C39="","",SUMIFS(EXPENSES!$I$12:$I$4011,EXPENSES!$U$12:$U$4011,$C39,EXPENSES!$N$12:$N$4011,REPORT!AJ$34,EXPENSES!$M$12:$M$4011,REPORT!AJ$31))</f>
        <v>0</v>
      </c>
      <c r="AK39" s="658">
        <f>IF($C39="","",SUMIFS(EXPENSES!$I$12:$I$4011,EXPENSES!$U$12:$U$4011,$C39,EXPENSES!$N$12:$N$4011,REPORT!AK$34,EXPENSES!$M$12:$M$4011,REPORT!AK$31))</f>
        <v>0</v>
      </c>
      <c r="AL39" s="658">
        <f>IF($C39="","",SUMIFS(EXPENSES!$I$12:$I$4011,EXPENSES!$U$12:$U$4011,$C39,EXPENSES!$N$12:$N$4011,REPORT!AL$34,EXPENSES!$M$12:$M$4011,REPORT!AL$31))</f>
        <v>0</v>
      </c>
      <c r="AM39" s="658">
        <f>IF($C39="","",SUMIFS(EXPENSES!$I$12:$I$4011,EXPENSES!$U$12:$U$4011,$C39,EXPENSES!$N$12:$N$4011,REPORT!AM$34,EXPENSES!$M$12:$M$4011,REPORT!AM$31))</f>
        <v>0</v>
      </c>
      <c r="AN39" s="658">
        <f>IF($C39="","",SUMIFS(EXPENSES!$I$12:$I$4011,EXPENSES!$U$12:$U$4011,$C39,EXPENSES!$N$12:$N$4011,REPORT!AN$34,EXPENSES!$M$12:$M$4011,REPORT!AN$31))</f>
        <v>0</v>
      </c>
      <c r="AO39" s="658">
        <f>IF($C39="","",SUMIFS(EXPENSES!$I$12:$I$4011,EXPENSES!$U$12:$U$4011,$C39,EXPENSES!$N$12:$N$4011,REPORT!AO$34,EXPENSES!$M$12:$M$4011,REPORT!AO$31))</f>
        <v>0</v>
      </c>
      <c r="AP39" s="658">
        <f>IF($C39="","",SUMIFS(EXPENSES!$I$12:$I$4011,EXPENSES!$U$12:$U$4011,$C39,EXPENSES!$N$12:$N$4011,REPORT!AP$34,EXPENSES!$M$12:$M$4011,REPORT!AP$31))</f>
        <v>0</v>
      </c>
      <c r="AQ39" s="658">
        <f>IF($C39="","",SUMIFS(EXPENSES!$I$12:$I$4011,EXPENSES!$U$12:$U$4011,$C39,EXPENSES!$N$12:$N$4011,REPORT!AQ$34,EXPENSES!$M$12:$M$4011,REPORT!AQ$31))</f>
        <v>0</v>
      </c>
      <c r="AR39" s="658">
        <f>IF($C39="","",SUMIFS(EXPENSES!$I$12:$I$4011,EXPENSES!$U$12:$U$4011,$C39,EXPENSES!$N$12:$N$4011,REPORT!AR$34,EXPENSES!$M$12:$M$4011,REPORT!AR$31))</f>
        <v>0</v>
      </c>
      <c r="AS39" s="658">
        <f>IF($C39="","",SUMIFS(EXPENSES!$I$12:$I$4011,EXPENSES!$U$12:$U$4011,$C39,EXPENSES!$N$12:$N$4011,REPORT!AS$34,EXPENSES!$M$12:$M$4011,REPORT!AS$31))</f>
        <v>0</v>
      </c>
      <c r="AT39" s="658">
        <f>IF($C39="","",SUMIFS(EXPENSES!$I$12:$I$4011,EXPENSES!$U$12:$U$4011,$C39,EXPENSES!$N$12:$N$4011,REPORT!AT$34,EXPENSES!$M$12:$M$4011,REPORT!AT$31))</f>
        <v>0</v>
      </c>
      <c r="AU39" s="658">
        <f>IF($C39="","",SUMIFS(EXPENSES!$I$12:$I$4011,EXPENSES!$U$12:$U$4011,$C39,EXPENSES!$N$12:$N$4011,REPORT!AU$34,EXPENSES!$M$12:$M$4011,REPORT!AU$31))</f>
        <v>0</v>
      </c>
      <c r="AV39" s="658">
        <f>IF($C39="","",SUMIFS(EXPENSES!$I$12:$I$4011,EXPENSES!$U$12:$U$4011,$C39,EXPENSES!$N$12:$N$4011,REPORT!AV$34,EXPENSES!$M$12:$M$4011,REPORT!AV$31))</f>
        <v>0</v>
      </c>
      <c r="AW39" s="658">
        <f>IF($C39="","",SUMIFS(EXPENSES!$I$12:$I$4011,EXPENSES!$U$12:$U$4011,$C39,EXPENSES!$N$12:$N$4011,REPORT!AW$34,EXPENSES!$M$12:$M$4011,REPORT!AW$31))</f>
        <v>0</v>
      </c>
      <c r="AX39" s="658">
        <f>IF($C39="","",SUMIFS(EXPENSES!$I$12:$I$4011,EXPENSES!$U$12:$U$4011,$C39,EXPENSES!$N$12:$N$4011,REPORT!AX$34,EXPENSES!$M$12:$M$4011,REPORT!AX$31))</f>
        <v>0</v>
      </c>
      <c r="AY39" s="658">
        <f>IF($C39="","",SUMIFS(EXPENSES!$I$12:$I$4011,EXPENSES!$U$12:$U$4011,$C39,EXPENSES!$N$12:$N$4011,REPORT!AY$34,EXPENSES!$M$12:$M$4011,REPORT!AY$31))</f>
        <v>0</v>
      </c>
      <c r="AZ39" s="658">
        <f>IF($C39="","",SUMIFS(EXPENSES!$I$12:$I$4011,EXPENSES!$U$12:$U$4011,$C39,EXPENSES!$N$12:$N$4011,REPORT!AZ$34,EXPENSES!$M$12:$M$4011,REPORT!AZ$31))</f>
        <v>0</v>
      </c>
      <c r="BA39" s="658">
        <f>IF($C39="","",SUMIFS(EXPENSES!$I$12:$I$4011,EXPENSES!$U$12:$U$4011,$C39,EXPENSES!$N$12:$N$4011,REPORT!BA$34,EXPENSES!$M$12:$M$4011,REPORT!BA$31))</f>
        <v>0</v>
      </c>
      <c r="BB39" s="658">
        <f>IF($C39="","",SUMIFS(EXPENSES!$I$12:$I$4011,EXPENSES!$U$12:$U$4011,$C39,EXPENSES!$N$12:$N$4011,REPORT!BB$34,EXPENSES!$M$12:$M$4011,REPORT!BB$31))</f>
        <v>0</v>
      </c>
      <c r="BC39" s="658">
        <f>IF($C39="","",SUMIFS(EXPENSES!$I$12:$I$4011,EXPENSES!$U$12:$U$4011,$C39,EXPENSES!$N$12:$N$4011,REPORT!BC$34,EXPENSES!$M$12:$M$4011,REPORT!BC$31))</f>
        <v>0</v>
      </c>
      <c r="BD39" s="658">
        <f>IF($C39="","",SUMIFS(EXPENSES!$I$12:$I$4011,EXPENSES!$U$12:$U$4011,$C39,EXPENSES!$N$12:$N$4011,REPORT!BD$34,EXPENSES!$M$12:$M$4011,REPORT!BD$31))</f>
        <v>0</v>
      </c>
      <c r="BE39" s="658">
        <f>IF($C39="","",SUMIFS(EXPENSES!$I$12:$I$4011,EXPENSES!$U$12:$U$4011,$C39,EXPENSES!$N$12:$N$4011,REPORT!BE$34,EXPENSES!$M$12:$M$4011,REPORT!BE$31))</f>
        <v>0</v>
      </c>
      <c r="BF39" s="658">
        <f>IF($C39="","",SUMIFS(EXPENSES!$I$12:$I$4011,EXPENSES!$U$12:$U$4011,$C39,EXPENSES!$N$12:$N$4011,REPORT!BF$34,EXPENSES!$M$12:$M$4011,REPORT!BF$31))</f>
        <v>0</v>
      </c>
      <c r="BG39" s="658">
        <f>IF($C39="","",SUMIFS(EXPENSES!$I$12:$I$4011,EXPENSES!$U$12:$U$4011,$C39,EXPENSES!$N$12:$N$4011,REPORT!BG$34,EXPENSES!$M$12:$M$4011,REPORT!BG$31))</f>
        <v>0</v>
      </c>
      <c r="BH39" s="658">
        <f>IF($C39="","",SUMIFS(EXPENSES!$I$12:$I$4011,EXPENSES!$U$12:$U$4011,$C39,EXPENSES!$N$12:$N$4011,REPORT!BH$34,EXPENSES!$M$12:$M$4011,REPORT!BH$31))</f>
        <v>0</v>
      </c>
      <c r="BI39" s="658">
        <f>IF($C39="","",SUMIFS(EXPENSES!$I$12:$I$4011,EXPENSES!$U$12:$U$4011,$C39,EXPENSES!$N$12:$N$4011,REPORT!BI$34,EXPENSES!$M$12:$M$4011,REPORT!BI$31))</f>
        <v>0</v>
      </c>
      <c r="BJ39" s="658">
        <f>IF($C39="","",SUMIFS(EXPENSES!$I$12:$I$4011,EXPENSES!$U$12:$U$4011,$C39,EXPENSES!$N$12:$N$4011,REPORT!BJ$34,EXPENSES!$M$12:$M$4011,REPORT!BJ$31))</f>
        <v>0</v>
      </c>
      <c r="BK39" s="654"/>
      <c r="BL39" s="655"/>
      <c r="BM39" s="655"/>
    </row>
    <row r="40" spans="1:66" s="656" customFormat="1" outlineLevel="2" x14ac:dyDescent="0.3">
      <c r="A40" s="639"/>
      <c r="B40" s="640"/>
      <c r="C40" s="641" t="str">
        <f>IFERROR(BUDGET!C23,"")</f>
        <v/>
      </c>
      <c r="D40" s="642">
        <f>IFERROR(BUDGET!D23,"")</f>
        <v>0</v>
      </c>
      <c r="E40" s="643">
        <f>IFERROR(BUDGET!E23,"")</f>
        <v>0</v>
      </c>
      <c r="F40" s="644" t="str">
        <f>IF(OR(BUDGET!$N$14="",BUDGET!$N$14="Initial Budget"),BUDGET!N23,BUDGET!BA23)</f>
        <v/>
      </c>
      <c r="G40" s="798"/>
      <c r="H40" s="645">
        <f>SUMIFS(EXPENSES!$I$12:$I$4011,EXPENSES!$U$12:$U$4011,REPORT!C40)</f>
        <v>0</v>
      </c>
      <c r="I40" s="657" t="str">
        <f t="shared" si="16"/>
        <v/>
      </c>
      <c r="J40" s="645" t="str">
        <f t="shared" si="8"/>
        <v/>
      </c>
      <c r="K40" s="647"/>
      <c r="L40" s="648"/>
      <c r="M40" s="649"/>
      <c r="N40" s="650"/>
      <c r="O40" s="651" t="str">
        <f t="shared" si="17"/>
        <v/>
      </c>
      <c r="P40" s="651" t="str">
        <f t="shared" si="17"/>
        <v/>
      </c>
      <c r="Q40" s="651" t="str">
        <f t="shared" si="17"/>
        <v/>
      </c>
      <c r="R40" s="651" t="str">
        <f t="shared" si="17"/>
        <v/>
      </c>
      <c r="S40" s="651" t="str">
        <f t="shared" si="17"/>
        <v/>
      </c>
      <c r="T40" s="651" t="str">
        <f t="shared" si="17"/>
        <v/>
      </c>
      <c r="U40" s="651" t="str">
        <f t="shared" si="17"/>
        <v/>
      </c>
      <c r="V40" s="651" t="str">
        <f t="shared" si="17"/>
        <v/>
      </c>
      <c r="W40" s="651" t="str">
        <f t="shared" si="17"/>
        <v/>
      </c>
      <c r="X40" s="651" t="str">
        <f t="shared" si="17"/>
        <v/>
      </c>
      <c r="Y40" s="652">
        <f t="shared" si="11"/>
        <v>0</v>
      </c>
      <c r="Z40" s="653"/>
      <c r="AA40" s="658" t="str">
        <f>IF($C40="","",SUMIFS(EXPENSES!$I$12:$I$4011,EXPENSES!$U$12:$U$4011,$C40,EXPENSES!$N$12:$N$4011,REPORT!AA$34,EXPENSES!$M$12:$M$4011,REPORT!AA$31))</f>
        <v/>
      </c>
      <c r="AB40" s="658" t="str">
        <f>IF($C40="","",SUMIFS(EXPENSES!$I$12:$I$4011,EXPENSES!$U$12:$U$4011,$C40,EXPENSES!$N$12:$N$4011,REPORT!AB$34,EXPENSES!$M$12:$M$4011,REPORT!AB$31))</f>
        <v/>
      </c>
      <c r="AC40" s="658" t="str">
        <f>IF($C40="","",SUMIFS(EXPENSES!$I$12:$I$4011,EXPENSES!$U$12:$U$4011,$C40,EXPENSES!$N$12:$N$4011,REPORT!AC$34,EXPENSES!$M$12:$M$4011,REPORT!AC$31))</f>
        <v/>
      </c>
      <c r="AD40" s="658" t="str">
        <f>IF($C40="","",SUMIFS(EXPENSES!$I$12:$I$4011,EXPENSES!$U$12:$U$4011,$C40,EXPENSES!$N$12:$N$4011,REPORT!AD$34,EXPENSES!$M$12:$M$4011,REPORT!AD$31))</f>
        <v/>
      </c>
      <c r="AE40" s="658" t="str">
        <f>IF($C40="","",SUMIFS(EXPENSES!$I$12:$I$4011,EXPENSES!$U$12:$U$4011,$C40,EXPENSES!$N$12:$N$4011,REPORT!AE$34,EXPENSES!$M$12:$M$4011,REPORT!AE$31))</f>
        <v/>
      </c>
      <c r="AF40" s="658" t="str">
        <f>IF($C40="","",SUMIFS(EXPENSES!$I$12:$I$4011,EXPENSES!$U$12:$U$4011,$C40,EXPENSES!$N$12:$N$4011,REPORT!AF$34,EXPENSES!$M$12:$M$4011,REPORT!AF$31))</f>
        <v/>
      </c>
      <c r="AG40" s="658" t="str">
        <f>IF($C40="","",SUMIFS(EXPENSES!$I$12:$I$4011,EXPENSES!$U$12:$U$4011,$C40,EXPENSES!$N$12:$N$4011,REPORT!AG$34,EXPENSES!$M$12:$M$4011,REPORT!AG$31))</f>
        <v/>
      </c>
      <c r="AH40" s="658" t="str">
        <f>IF($C40="","",SUMIFS(EXPENSES!$I$12:$I$4011,EXPENSES!$U$12:$U$4011,$C40,EXPENSES!$N$12:$N$4011,REPORT!AH$34,EXPENSES!$M$12:$M$4011,REPORT!AH$31))</f>
        <v/>
      </c>
      <c r="AI40" s="658" t="str">
        <f>IF($C40="","",SUMIFS(EXPENSES!$I$12:$I$4011,EXPENSES!$U$12:$U$4011,$C40,EXPENSES!$N$12:$N$4011,REPORT!AI$34,EXPENSES!$M$12:$M$4011,REPORT!AI$31))</f>
        <v/>
      </c>
      <c r="AJ40" s="658" t="str">
        <f>IF($C40="","",SUMIFS(EXPENSES!$I$12:$I$4011,EXPENSES!$U$12:$U$4011,$C40,EXPENSES!$N$12:$N$4011,REPORT!AJ$34,EXPENSES!$M$12:$M$4011,REPORT!AJ$31))</f>
        <v/>
      </c>
      <c r="AK40" s="658" t="str">
        <f>IF($C40="","",SUMIFS(EXPENSES!$I$12:$I$4011,EXPENSES!$U$12:$U$4011,$C40,EXPENSES!$N$12:$N$4011,REPORT!AK$34,EXPENSES!$M$12:$M$4011,REPORT!AK$31))</f>
        <v/>
      </c>
      <c r="AL40" s="658" t="str">
        <f>IF($C40="","",SUMIFS(EXPENSES!$I$12:$I$4011,EXPENSES!$U$12:$U$4011,$C40,EXPENSES!$N$12:$N$4011,REPORT!AL$34,EXPENSES!$M$12:$M$4011,REPORT!AL$31))</f>
        <v/>
      </c>
      <c r="AM40" s="658" t="str">
        <f>IF($C40="","",SUMIFS(EXPENSES!$I$12:$I$4011,EXPENSES!$U$12:$U$4011,$C40,EXPENSES!$N$12:$N$4011,REPORT!AM$34,EXPENSES!$M$12:$M$4011,REPORT!AM$31))</f>
        <v/>
      </c>
      <c r="AN40" s="658" t="str">
        <f>IF($C40="","",SUMIFS(EXPENSES!$I$12:$I$4011,EXPENSES!$U$12:$U$4011,$C40,EXPENSES!$N$12:$N$4011,REPORT!AN$34,EXPENSES!$M$12:$M$4011,REPORT!AN$31))</f>
        <v/>
      </c>
      <c r="AO40" s="658" t="str">
        <f>IF($C40="","",SUMIFS(EXPENSES!$I$12:$I$4011,EXPENSES!$U$12:$U$4011,$C40,EXPENSES!$N$12:$N$4011,REPORT!AO$34,EXPENSES!$M$12:$M$4011,REPORT!AO$31))</f>
        <v/>
      </c>
      <c r="AP40" s="658" t="str">
        <f>IF($C40="","",SUMIFS(EXPENSES!$I$12:$I$4011,EXPENSES!$U$12:$U$4011,$C40,EXPENSES!$N$12:$N$4011,REPORT!AP$34,EXPENSES!$M$12:$M$4011,REPORT!AP$31))</f>
        <v/>
      </c>
      <c r="AQ40" s="658" t="str">
        <f>IF($C40="","",SUMIFS(EXPENSES!$I$12:$I$4011,EXPENSES!$U$12:$U$4011,$C40,EXPENSES!$N$12:$N$4011,REPORT!AQ$34,EXPENSES!$M$12:$M$4011,REPORT!AQ$31))</f>
        <v/>
      </c>
      <c r="AR40" s="658" t="str">
        <f>IF($C40="","",SUMIFS(EXPENSES!$I$12:$I$4011,EXPENSES!$U$12:$U$4011,$C40,EXPENSES!$N$12:$N$4011,REPORT!AR$34,EXPENSES!$M$12:$M$4011,REPORT!AR$31))</f>
        <v/>
      </c>
      <c r="AS40" s="658" t="str">
        <f>IF($C40="","",SUMIFS(EXPENSES!$I$12:$I$4011,EXPENSES!$U$12:$U$4011,$C40,EXPENSES!$N$12:$N$4011,REPORT!AS$34,EXPENSES!$M$12:$M$4011,REPORT!AS$31))</f>
        <v/>
      </c>
      <c r="AT40" s="658" t="str">
        <f>IF($C40="","",SUMIFS(EXPENSES!$I$12:$I$4011,EXPENSES!$U$12:$U$4011,$C40,EXPENSES!$N$12:$N$4011,REPORT!AT$34,EXPENSES!$M$12:$M$4011,REPORT!AT$31))</f>
        <v/>
      </c>
      <c r="AU40" s="658" t="str">
        <f>IF($C40="","",SUMIFS(EXPENSES!$I$12:$I$4011,EXPENSES!$U$12:$U$4011,$C40,EXPENSES!$N$12:$N$4011,REPORT!AU$34,EXPENSES!$M$12:$M$4011,REPORT!AU$31))</f>
        <v/>
      </c>
      <c r="AV40" s="658" t="str">
        <f>IF($C40="","",SUMIFS(EXPENSES!$I$12:$I$4011,EXPENSES!$U$12:$U$4011,$C40,EXPENSES!$N$12:$N$4011,REPORT!AV$34,EXPENSES!$M$12:$M$4011,REPORT!AV$31))</f>
        <v/>
      </c>
      <c r="AW40" s="658" t="str">
        <f>IF($C40="","",SUMIFS(EXPENSES!$I$12:$I$4011,EXPENSES!$U$12:$U$4011,$C40,EXPENSES!$N$12:$N$4011,REPORT!AW$34,EXPENSES!$M$12:$M$4011,REPORT!AW$31))</f>
        <v/>
      </c>
      <c r="AX40" s="658" t="str">
        <f>IF($C40="","",SUMIFS(EXPENSES!$I$12:$I$4011,EXPENSES!$U$12:$U$4011,$C40,EXPENSES!$N$12:$N$4011,REPORT!AX$34,EXPENSES!$M$12:$M$4011,REPORT!AX$31))</f>
        <v/>
      </c>
      <c r="AY40" s="658" t="str">
        <f>IF($C40="","",SUMIFS(EXPENSES!$I$12:$I$4011,EXPENSES!$U$12:$U$4011,$C40,EXPENSES!$N$12:$N$4011,REPORT!AY$34,EXPENSES!$M$12:$M$4011,REPORT!AY$31))</f>
        <v/>
      </c>
      <c r="AZ40" s="658" t="str">
        <f>IF($C40="","",SUMIFS(EXPENSES!$I$12:$I$4011,EXPENSES!$U$12:$U$4011,$C40,EXPENSES!$N$12:$N$4011,REPORT!AZ$34,EXPENSES!$M$12:$M$4011,REPORT!AZ$31))</f>
        <v/>
      </c>
      <c r="BA40" s="658" t="str">
        <f>IF($C40="","",SUMIFS(EXPENSES!$I$12:$I$4011,EXPENSES!$U$12:$U$4011,$C40,EXPENSES!$N$12:$N$4011,REPORT!BA$34,EXPENSES!$M$12:$M$4011,REPORT!BA$31))</f>
        <v/>
      </c>
      <c r="BB40" s="658" t="str">
        <f>IF($C40="","",SUMIFS(EXPENSES!$I$12:$I$4011,EXPENSES!$U$12:$U$4011,$C40,EXPENSES!$N$12:$N$4011,REPORT!BB$34,EXPENSES!$M$12:$M$4011,REPORT!BB$31))</f>
        <v/>
      </c>
      <c r="BC40" s="658" t="str">
        <f>IF($C40="","",SUMIFS(EXPENSES!$I$12:$I$4011,EXPENSES!$U$12:$U$4011,$C40,EXPENSES!$N$12:$N$4011,REPORT!BC$34,EXPENSES!$M$12:$M$4011,REPORT!BC$31))</f>
        <v/>
      </c>
      <c r="BD40" s="658" t="str">
        <f>IF($C40="","",SUMIFS(EXPENSES!$I$12:$I$4011,EXPENSES!$U$12:$U$4011,$C40,EXPENSES!$N$12:$N$4011,REPORT!BD$34,EXPENSES!$M$12:$M$4011,REPORT!BD$31))</f>
        <v/>
      </c>
      <c r="BE40" s="658" t="str">
        <f>IF($C40="","",SUMIFS(EXPENSES!$I$12:$I$4011,EXPENSES!$U$12:$U$4011,$C40,EXPENSES!$N$12:$N$4011,REPORT!BE$34,EXPENSES!$M$12:$M$4011,REPORT!BE$31))</f>
        <v/>
      </c>
      <c r="BF40" s="658" t="str">
        <f>IF($C40="","",SUMIFS(EXPENSES!$I$12:$I$4011,EXPENSES!$U$12:$U$4011,$C40,EXPENSES!$N$12:$N$4011,REPORT!BF$34,EXPENSES!$M$12:$M$4011,REPORT!BF$31))</f>
        <v/>
      </c>
      <c r="BG40" s="658" t="str">
        <f>IF($C40="","",SUMIFS(EXPENSES!$I$12:$I$4011,EXPENSES!$U$12:$U$4011,$C40,EXPENSES!$N$12:$N$4011,REPORT!BG$34,EXPENSES!$M$12:$M$4011,REPORT!BG$31))</f>
        <v/>
      </c>
      <c r="BH40" s="658" t="str">
        <f>IF($C40="","",SUMIFS(EXPENSES!$I$12:$I$4011,EXPENSES!$U$12:$U$4011,$C40,EXPENSES!$N$12:$N$4011,REPORT!BH$34,EXPENSES!$M$12:$M$4011,REPORT!BH$31))</f>
        <v/>
      </c>
      <c r="BI40" s="658" t="str">
        <f>IF($C40="","",SUMIFS(EXPENSES!$I$12:$I$4011,EXPENSES!$U$12:$U$4011,$C40,EXPENSES!$N$12:$N$4011,REPORT!BI$34,EXPENSES!$M$12:$M$4011,REPORT!BI$31))</f>
        <v/>
      </c>
      <c r="BJ40" s="658" t="str">
        <f>IF($C40="","",SUMIFS(EXPENSES!$I$12:$I$4011,EXPENSES!$U$12:$U$4011,$C40,EXPENSES!$N$12:$N$4011,REPORT!BJ$34,EXPENSES!$M$12:$M$4011,REPORT!BJ$31))</f>
        <v/>
      </c>
      <c r="BK40" s="654"/>
      <c r="BL40" s="655"/>
      <c r="BM40" s="655"/>
    </row>
    <row r="41" spans="1:66" s="656" customFormat="1" outlineLevel="2" x14ac:dyDescent="0.3">
      <c r="A41" s="639"/>
      <c r="B41" s="640"/>
      <c r="C41" s="641" t="str">
        <f>IFERROR(BUDGET!C24,"")</f>
        <v>A1-03</v>
      </c>
      <c r="D41" s="642">
        <f>IFERROR(BUDGET!D24,"")</f>
        <v>0</v>
      </c>
      <c r="E41" s="643" t="str">
        <f>IFERROR(BUDGET!E24,"")</f>
        <v>x</v>
      </c>
      <c r="F41" s="644">
        <f>IF(OR(BUDGET!$N$14="",BUDGET!$N$14="Initial Budget"),BUDGET!N24,BUDGET!BA24)</f>
        <v>0</v>
      </c>
      <c r="G41" s="798"/>
      <c r="H41" s="645">
        <f>SUMIFS(EXPENSES!$I$12:$I$4011,EXPENSES!$U$12:$U$4011,REPORT!C41)</f>
        <v>0</v>
      </c>
      <c r="I41" s="657">
        <f t="shared" si="16"/>
        <v>0</v>
      </c>
      <c r="J41" s="645">
        <f t="shared" si="8"/>
        <v>0</v>
      </c>
      <c r="K41" s="647"/>
      <c r="L41" s="648"/>
      <c r="M41" s="649"/>
      <c r="N41" s="650"/>
      <c r="O41" s="651" t="str">
        <f t="shared" si="17"/>
        <v/>
      </c>
      <c r="P41" s="651" t="str">
        <f t="shared" si="17"/>
        <v/>
      </c>
      <c r="Q41" s="651" t="str">
        <f t="shared" si="17"/>
        <v/>
      </c>
      <c r="R41" s="651" t="str">
        <f t="shared" si="17"/>
        <v/>
      </c>
      <c r="S41" s="651" t="str">
        <f t="shared" si="17"/>
        <v/>
      </c>
      <c r="T41" s="651" t="str">
        <f t="shared" si="17"/>
        <v/>
      </c>
      <c r="U41" s="651" t="str">
        <f t="shared" si="17"/>
        <v/>
      </c>
      <c r="V41" s="651" t="str">
        <f t="shared" si="17"/>
        <v/>
      </c>
      <c r="W41" s="651" t="str">
        <f t="shared" si="17"/>
        <v/>
      </c>
      <c r="X41" s="651" t="str">
        <f t="shared" si="17"/>
        <v/>
      </c>
      <c r="Y41" s="652">
        <f t="shared" si="11"/>
        <v>0</v>
      </c>
      <c r="Z41" s="653"/>
      <c r="AA41" s="658">
        <f>IF($C41="","",SUMIFS(EXPENSES!$I$12:$I$4011,EXPENSES!$U$12:$U$4011,$C41,EXPENSES!$N$12:$N$4011,REPORT!AA$34,EXPENSES!$M$12:$M$4011,REPORT!AA$31))</f>
        <v>0</v>
      </c>
      <c r="AB41" s="658">
        <f>IF($C41="","",SUMIFS(EXPENSES!$I$12:$I$4011,EXPENSES!$U$12:$U$4011,$C41,EXPENSES!$N$12:$N$4011,REPORT!AB$34,EXPENSES!$M$12:$M$4011,REPORT!AB$31))</f>
        <v>0</v>
      </c>
      <c r="AC41" s="658">
        <f>IF($C41="","",SUMIFS(EXPENSES!$I$12:$I$4011,EXPENSES!$U$12:$U$4011,$C41,EXPENSES!$N$12:$N$4011,REPORT!AC$34,EXPENSES!$M$12:$M$4011,REPORT!AC$31))</f>
        <v>0</v>
      </c>
      <c r="AD41" s="658">
        <f>IF($C41="","",SUMIFS(EXPENSES!$I$12:$I$4011,EXPENSES!$U$12:$U$4011,$C41,EXPENSES!$N$12:$N$4011,REPORT!AD$34,EXPENSES!$M$12:$M$4011,REPORT!AD$31))</f>
        <v>0</v>
      </c>
      <c r="AE41" s="658">
        <f>IF($C41="","",SUMIFS(EXPENSES!$I$12:$I$4011,EXPENSES!$U$12:$U$4011,$C41,EXPENSES!$N$12:$N$4011,REPORT!AE$34,EXPENSES!$M$12:$M$4011,REPORT!AE$31))</f>
        <v>0</v>
      </c>
      <c r="AF41" s="658">
        <f>IF($C41="","",SUMIFS(EXPENSES!$I$12:$I$4011,EXPENSES!$U$12:$U$4011,$C41,EXPENSES!$N$12:$N$4011,REPORT!AF$34,EXPENSES!$M$12:$M$4011,REPORT!AF$31))</f>
        <v>0</v>
      </c>
      <c r="AG41" s="658">
        <f>IF($C41="","",SUMIFS(EXPENSES!$I$12:$I$4011,EXPENSES!$U$12:$U$4011,$C41,EXPENSES!$N$12:$N$4011,REPORT!AG$34,EXPENSES!$M$12:$M$4011,REPORT!AG$31))</f>
        <v>0</v>
      </c>
      <c r="AH41" s="658">
        <f>IF($C41="","",SUMIFS(EXPENSES!$I$12:$I$4011,EXPENSES!$U$12:$U$4011,$C41,EXPENSES!$N$12:$N$4011,REPORT!AH$34,EXPENSES!$M$12:$M$4011,REPORT!AH$31))</f>
        <v>0</v>
      </c>
      <c r="AI41" s="658">
        <f>IF($C41="","",SUMIFS(EXPENSES!$I$12:$I$4011,EXPENSES!$U$12:$U$4011,$C41,EXPENSES!$N$12:$N$4011,REPORT!AI$34,EXPENSES!$M$12:$M$4011,REPORT!AI$31))</f>
        <v>0</v>
      </c>
      <c r="AJ41" s="658">
        <f>IF($C41="","",SUMIFS(EXPENSES!$I$12:$I$4011,EXPENSES!$U$12:$U$4011,$C41,EXPENSES!$N$12:$N$4011,REPORT!AJ$34,EXPENSES!$M$12:$M$4011,REPORT!AJ$31))</f>
        <v>0</v>
      </c>
      <c r="AK41" s="658">
        <f>IF($C41="","",SUMIFS(EXPENSES!$I$12:$I$4011,EXPENSES!$U$12:$U$4011,$C41,EXPENSES!$N$12:$N$4011,REPORT!AK$34,EXPENSES!$M$12:$M$4011,REPORT!AK$31))</f>
        <v>0</v>
      </c>
      <c r="AL41" s="658">
        <f>IF($C41="","",SUMIFS(EXPENSES!$I$12:$I$4011,EXPENSES!$U$12:$U$4011,$C41,EXPENSES!$N$12:$N$4011,REPORT!AL$34,EXPENSES!$M$12:$M$4011,REPORT!AL$31))</f>
        <v>0</v>
      </c>
      <c r="AM41" s="658">
        <f>IF($C41="","",SUMIFS(EXPENSES!$I$12:$I$4011,EXPENSES!$U$12:$U$4011,$C41,EXPENSES!$N$12:$N$4011,REPORT!AM$34,EXPENSES!$M$12:$M$4011,REPORT!AM$31))</f>
        <v>0</v>
      </c>
      <c r="AN41" s="658">
        <f>IF($C41="","",SUMIFS(EXPENSES!$I$12:$I$4011,EXPENSES!$U$12:$U$4011,$C41,EXPENSES!$N$12:$N$4011,REPORT!AN$34,EXPENSES!$M$12:$M$4011,REPORT!AN$31))</f>
        <v>0</v>
      </c>
      <c r="AO41" s="658">
        <f>IF($C41="","",SUMIFS(EXPENSES!$I$12:$I$4011,EXPENSES!$U$12:$U$4011,$C41,EXPENSES!$N$12:$N$4011,REPORT!AO$34,EXPENSES!$M$12:$M$4011,REPORT!AO$31))</f>
        <v>0</v>
      </c>
      <c r="AP41" s="658">
        <f>IF($C41="","",SUMIFS(EXPENSES!$I$12:$I$4011,EXPENSES!$U$12:$U$4011,$C41,EXPENSES!$N$12:$N$4011,REPORT!AP$34,EXPENSES!$M$12:$M$4011,REPORT!AP$31))</f>
        <v>0</v>
      </c>
      <c r="AQ41" s="658">
        <f>IF($C41="","",SUMIFS(EXPENSES!$I$12:$I$4011,EXPENSES!$U$12:$U$4011,$C41,EXPENSES!$N$12:$N$4011,REPORT!AQ$34,EXPENSES!$M$12:$M$4011,REPORT!AQ$31))</f>
        <v>0</v>
      </c>
      <c r="AR41" s="658">
        <f>IF($C41="","",SUMIFS(EXPENSES!$I$12:$I$4011,EXPENSES!$U$12:$U$4011,$C41,EXPENSES!$N$12:$N$4011,REPORT!AR$34,EXPENSES!$M$12:$M$4011,REPORT!AR$31))</f>
        <v>0</v>
      </c>
      <c r="AS41" s="658">
        <f>IF($C41="","",SUMIFS(EXPENSES!$I$12:$I$4011,EXPENSES!$U$12:$U$4011,$C41,EXPENSES!$N$12:$N$4011,REPORT!AS$34,EXPENSES!$M$12:$M$4011,REPORT!AS$31))</f>
        <v>0</v>
      </c>
      <c r="AT41" s="658">
        <f>IF($C41="","",SUMIFS(EXPENSES!$I$12:$I$4011,EXPENSES!$U$12:$U$4011,$C41,EXPENSES!$N$12:$N$4011,REPORT!AT$34,EXPENSES!$M$12:$M$4011,REPORT!AT$31))</f>
        <v>0</v>
      </c>
      <c r="AU41" s="658">
        <f>IF($C41="","",SUMIFS(EXPENSES!$I$12:$I$4011,EXPENSES!$U$12:$U$4011,$C41,EXPENSES!$N$12:$N$4011,REPORT!AU$34,EXPENSES!$M$12:$M$4011,REPORT!AU$31))</f>
        <v>0</v>
      </c>
      <c r="AV41" s="658">
        <f>IF($C41="","",SUMIFS(EXPENSES!$I$12:$I$4011,EXPENSES!$U$12:$U$4011,$C41,EXPENSES!$N$12:$N$4011,REPORT!AV$34,EXPENSES!$M$12:$M$4011,REPORT!AV$31))</f>
        <v>0</v>
      </c>
      <c r="AW41" s="658">
        <f>IF($C41="","",SUMIFS(EXPENSES!$I$12:$I$4011,EXPENSES!$U$12:$U$4011,$C41,EXPENSES!$N$12:$N$4011,REPORT!AW$34,EXPENSES!$M$12:$M$4011,REPORT!AW$31))</f>
        <v>0</v>
      </c>
      <c r="AX41" s="658">
        <f>IF($C41="","",SUMIFS(EXPENSES!$I$12:$I$4011,EXPENSES!$U$12:$U$4011,$C41,EXPENSES!$N$12:$N$4011,REPORT!AX$34,EXPENSES!$M$12:$M$4011,REPORT!AX$31))</f>
        <v>0</v>
      </c>
      <c r="AY41" s="658">
        <f>IF($C41="","",SUMIFS(EXPENSES!$I$12:$I$4011,EXPENSES!$U$12:$U$4011,$C41,EXPENSES!$N$12:$N$4011,REPORT!AY$34,EXPENSES!$M$12:$M$4011,REPORT!AY$31))</f>
        <v>0</v>
      </c>
      <c r="AZ41" s="658">
        <f>IF($C41="","",SUMIFS(EXPENSES!$I$12:$I$4011,EXPENSES!$U$12:$U$4011,$C41,EXPENSES!$N$12:$N$4011,REPORT!AZ$34,EXPENSES!$M$12:$M$4011,REPORT!AZ$31))</f>
        <v>0</v>
      </c>
      <c r="BA41" s="658">
        <f>IF($C41="","",SUMIFS(EXPENSES!$I$12:$I$4011,EXPENSES!$U$12:$U$4011,$C41,EXPENSES!$N$12:$N$4011,REPORT!BA$34,EXPENSES!$M$12:$M$4011,REPORT!BA$31))</f>
        <v>0</v>
      </c>
      <c r="BB41" s="658">
        <f>IF($C41="","",SUMIFS(EXPENSES!$I$12:$I$4011,EXPENSES!$U$12:$U$4011,$C41,EXPENSES!$N$12:$N$4011,REPORT!BB$34,EXPENSES!$M$12:$M$4011,REPORT!BB$31))</f>
        <v>0</v>
      </c>
      <c r="BC41" s="658">
        <f>IF($C41="","",SUMIFS(EXPENSES!$I$12:$I$4011,EXPENSES!$U$12:$U$4011,$C41,EXPENSES!$N$12:$N$4011,REPORT!BC$34,EXPENSES!$M$12:$M$4011,REPORT!BC$31))</f>
        <v>0</v>
      </c>
      <c r="BD41" s="658">
        <f>IF($C41="","",SUMIFS(EXPENSES!$I$12:$I$4011,EXPENSES!$U$12:$U$4011,$C41,EXPENSES!$N$12:$N$4011,REPORT!BD$34,EXPENSES!$M$12:$M$4011,REPORT!BD$31))</f>
        <v>0</v>
      </c>
      <c r="BE41" s="658">
        <f>IF($C41="","",SUMIFS(EXPENSES!$I$12:$I$4011,EXPENSES!$U$12:$U$4011,$C41,EXPENSES!$N$12:$N$4011,REPORT!BE$34,EXPENSES!$M$12:$M$4011,REPORT!BE$31))</f>
        <v>0</v>
      </c>
      <c r="BF41" s="658">
        <f>IF($C41="","",SUMIFS(EXPENSES!$I$12:$I$4011,EXPENSES!$U$12:$U$4011,$C41,EXPENSES!$N$12:$N$4011,REPORT!BF$34,EXPENSES!$M$12:$M$4011,REPORT!BF$31))</f>
        <v>0</v>
      </c>
      <c r="BG41" s="658">
        <f>IF($C41="","",SUMIFS(EXPENSES!$I$12:$I$4011,EXPENSES!$U$12:$U$4011,$C41,EXPENSES!$N$12:$N$4011,REPORT!BG$34,EXPENSES!$M$12:$M$4011,REPORT!BG$31))</f>
        <v>0</v>
      </c>
      <c r="BH41" s="658">
        <f>IF($C41="","",SUMIFS(EXPENSES!$I$12:$I$4011,EXPENSES!$U$12:$U$4011,$C41,EXPENSES!$N$12:$N$4011,REPORT!BH$34,EXPENSES!$M$12:$M$4011,REPORT!BH$31))</f>
        <v>0</v>
      </c>
      <c r="BI41" s="658">
        <f>IF($C41="","",SUMIFS(EXPENSES!$I$12:$I$4011,EXPENSES!$U$12:$U$4011,$C41,EXPENSES!$N$12:$N$4011,REPORT!BI$34,EXPENSES!$M$12:$M$4011,REPORT!BI$31))</f>
        <v>0</v>
      </c>
      <c r="BJ41" s="658">
        <f>IF($C41="","",SUMIFS(EXPENSES!$I$12:$I$4011,EXPENSES!$U$12:$U$4011,$C41,EXPENSES!$N$12:$N$4011,REPORT!BJ$34,EXPENSES!$M$12:$M$4011,REPORT!BJ$31))</f>
        <v>0</v>
      </c>
      <c r="BK41" s="654"/>
      <c r="BL41" s="655"/>
      <c r="BM41" s="655"/>
    </row>
    <row r="42" spans="1:66" s="656" customFormat="1" outlineLevel="2" x14ac:dyDescent="0.3">
      <c r="A42" s="639"/>
      <c r="B42" s="640"/>
      <c r="C42" s="641" t="str">
        <f>IFERROR(BUDGET!C25,"")</f>
        <v>A1-04</v>
      </c>
      <c r="D42" s="642">
        <f>IFERROR(BUDGET!D25,"")</f>
        <v>0</v>
      </c>
      <c r="E42" s="643" t="str">
        <f>IFERROR(BUDGET!E25,"")</f>
        <v>x</v>
      </c>
      <c r="F42" s="644">
        <f>IF(OR(BUDGET!$N$14="",BUDGET!$N$14="Initial Budget"),BUDGET!N25,BUDGET!BA25)</f>
        <v>0</v>
      </c>
      <c r="G42" s="798"/>
      <c r="H42" s="645">
        <f>SUMIFS(EXPENSES!$I$12:$I$4011,EXPENSES!$U$12:$U$4011,REPORT!C42)</f>
        <v>0</v>
      </c>
      <c r="I42" s="657">
        <f t="shared" si="16"/>
        <v>0</v>
      </c>
      <c r="J42" s="645">
        <f t="shared" si="8"/>
        <v>0</v>
      </c>
      <c r="K42" s="647"/>
      <c r="L42" s="648"/>
      <c r="M42" s="649"/>
      <c r="N42" s="650"/>
      <c r="O42" s="651" t="str">
        <f t="shared" si="17"/>
        <v/>
      </c>
      <c r="P42" s="651" t="str">
        <f t="shared" si="17"/>
        <v/>
      </c>
      <c r="Q42" s="651" t="str">
        <f t="shared" si="17"/>
        <v/>
      </c>
      <c r="R42" s="651" t="str">
        <f t="shared" si="17"/>
        <v/>
      </c>
      <c r="S42" s="651" t="str">
        <f t="shared" si="17"/>
        <v/>
      </c>
      <c r="T42" s="651" t="str">
        <f t="shared" si="17"/>
        <v/>
      </c>
      <c r="U42" s="651" t="str">
        <f t="shared" si="17"/>
        <v/>
      </c>
      <c r="V42" s="651" t="str">
        <f t="shared" si="17"/>
        <v/>
      </c>
      <c r="W42" s="651" t="str">
        <f t="shared" si="17"/>
        <v/>
      </c>
      <c r="X42" s="651" t="str">
        <f t="shared" si="17"/>
        <v/>
      </c>
      <c r="Y42" s="652">
        <f t="shared" si="11"/>
        <v>0</v>
      </c>
      <c r="Z42" s="653"/>
      <c r="AA42" s="658">
        <f>IF($C42="","",SUMIFS(EXPENSES!$I$12:$I$4011,EXPENSES!$U$12:$U$4011,$C42,EXPENSES!$N$12:$N$4011,REPORT!AA$34,EXPENSES!$M$12:$M$4011,REPORT!AA$31))</f>
        <v>0</v>
      </c>
      <c r="AB42" s="658">
        <f>IF($C42="","",SUMIFS(EXPENSES!$I$12:$I$4011,EXPENSES!$U$12:$U$4011,$C42,EXPENSES!$N$12:$N$4011,REPORT!AB$34,EXPENSES!$M$12:$M$4011,REPORT!AB$31))</f>
        <v>0</v>
      </c>
      <c r="AC42" s="658">
        <f>IF($C42="","",SUMIFS(EXPENSES!$I$12:$I$4011,EXPENSES!$U$12:$U$4011,$C42,EXPENSES!$N$12:$N$4011,REPORT!AC$34,EXPENSES!$M$12:$M$4011,REPORT!AC$31))</f>
        <v>0</v>
      </c>
      <c r="AD42" s="658">
        <f>IF($C42="","",SUMIFS(EXPENSES!$I$12:$I$4011,EXPENSES!$U$12:$U$4011,$C42,EXPENSES!$N$12:$N$4011,REPORT!AD$34,EXPENSES!$M$12:$M$4011,REPORT!AD$31))</f>
        <v>0</v>
      </c>
      <c r="AE42" s="658">
        <f>IF($C42="","",SUMIFS(EXPENSES!$I$12:$I$4011,EXPENSES!$U$12:$U$4011,$C42,EXPENSES!$N$12:$N$4011,REPORT!AE$34,EXPENSES!$M$12:$M$4011,REPORT!AE$31))</f>
        <v>0</v>
      </c>
      <c r="AF42" s="658">
        <f>IF($C42="","",SUMIFS(EXPENSES!$I$12:$I$4011,EXPENSES!$U$12:$U$4011,$C42,EXPENSES!$N$12:$N$4011,REPORT!AF$34,EXPENSES!$M$12:$M$4011,REPORT!AF$31))</f>
        <v>0</v>
      </c>
      <c r="AG42" s="658">
        <f>IF($C42="","",SUMIFS(EXPENSES!$I$12:$I$4011,EXPENSES!$U$12:$U$4011,$C42,EXPENSES!$N$12:$N$4011,REPORT!AG$34,EXPENSES!$M$12:$M$4011,REPORT!AG$31))</f>
        <v>0</v>
      </c>
      <c r="AH42" s="658">
        <f>IF($C42="","",SUMIFS(EXPENSES!$I$12:$I$4011,EXPENSES!$U$12:$U$4011,$C42,EXPENSES!$N$12:$N$4011,REPORT!AH$34,EXPENSES!$M$12:$M$4011,REPORT!AH$31))</f>
        <v>0</v>
      </c>
      <c r="AI42" s="658">
        <f>IF($C42="","",SUMIFS(EXPENSES!$I$12:$I$4011,EXPENSES!$U$12:$U$4011,$C42,EXPENSES!$N$12:$N$4011,REPORT!AI$34,EXPENSES!$M$12:$M$4011,REPORT!AI$31))</f>
        <v>0</v>
      </c>
      <c r="AJ42" s="658">
        <f>IF($C42="","",SUMIFS(EXPENSES!$I$12:$I$4011,EXPENSES!$U$12:$U$4011,$C42,EXPENSES!$N$12:$N$4011,REPORT!AJ$34,EXPENSES!$M$12:$M$4011,REPORT!AJ$31))</f>
        <v>0</v>
      </c>
      <c r="AK42" s="658">
        <f>IF($C42="","",SUMIFS(EXPENSES!$I$12:$I$4011,EXPENSES!$U$12:$U$4011,$C42,EXPENSES!$N$12:$N$4011,REPORT!AK$34,EXPENSES!$M$12:$M$4011,REPORT!AK$31))</f>
        <v>0</v>
      </c>
      <c r="AL42" s="658">
        <f>IF($C42="","",SUMIFS(EXPENSES!$I$12:$I$4011,EXPENSES!$U$12:$U$4011,$C42,EXPENSES!$N$12:$N$4011,REPORT!AL$34,EXPENSES!$M$12:$M$4011,REPORT!AL$31))</f>
        <v>0</v>
      </c>
      <c r="AM42" s="658">
        <f>IF($C42="","",SUMIFS(EXPENSES!$I$12:$I$4011,EXPENSES!$U$12:$U$4011,$C42,EXPENSES!$N$12:$N$4011,REPORT!AM$34,EXPENSES!$M$12:$M$4011,REPORT!AM$31))</f>
        <v>0</v>
      </c>
      <c r="AN42" s="658">
        <f>IF($C42="","",SUMIFS(EXPENSES!$I$12:$I$4011,EXPENSES!$U$12:$U$4011,$C42,EXPENSES!$N$12:$N$4011,REPORT!AN$34,EXPENSES!$M$12:$M$4011,REPORT!AN$31))</f>
        <v>0</v>
      </c>
      <c r="AO42" s="658">
        <f>IF($C42="","",SUMIFS(EXPENSES!$I$12:$I$4011,EXPENSES!$U$12:$U$4011,$C42,EXPENSES!$N$12:$N$4011,REPORT!AO$34,EXPENSES!$M$12:$M$4011,REPORT!AO$31))</f>
        <v>0</v>
      </c>
      <c r="AP42" s="658">
        <f>IF($C42="","",SUMIFS(EXPENSES!$I$12:$I$4011,EXPENSES!$U$12:$U$4011,$C42,EXPENSES!$N$12:$N$4011,REPORT!AP$34,EXPENSES!$M$12:$M$4011,REPORT!AP$31))</f>
        <v>0</v>
      </c>
      <c r="AQ42" s="658">
        <f>IF($C42="","",SUMIFS(EXPENSES!$I$12:$I$4011,EXPENSES!$U$12:$U$4011,$C42,EXPENSES!$N$12:$N$4011,REPORT!AQ$34,EXPENSES!$M$12:$M$4011,REPORT!AQ$31))</f>
        <v>0</v>
      </c>
      <c r="AR42" s="658">
        <f>IF($C42="","",SUMIFS(EXPENSES!$I$12:$I$4011,EXPENSES!$U$12:$U$4011,$C42,EXPENSES!$N$12:$N$4011,REPORT!AR$34,EXPENSES!$M$12:$M$4011,REPORT!AR$31))</f>
        <v>0</v>
      </c>
      <c r="AS42" s="658">
        <f>IF($C42="","",SUMIFS(EXPENSES!$I$12:$I$4011,EXPENSES!$U$12:$U$4011,$C42,EXPENSES!$N$12:$N$4011,REPORT!AS$34,EXPENSES!$M$12:$M$4011,REPORT!AS$31))</f>
        <v>0</v>
      </c>
      <c r="AT42" s="658">
        <f>IF($C42="","",SUMIFS(EXPENSES!$I$12:$I$4011,EXPENSES!$U$12:$U$4011,$C42,EXPENSES!$N$12:$N$4011,REPORT!AT$34,EXPENSES!$M$12:$M$4011,REPORT!AT$31))</f>
        <v>0</v>
      </c>
      <c r="AU42" s="658">
        <f>IF($C42="","",SUMIFS(EXPENSES!$I$12:$I$4011,EXPENSES!$U$12:$U$4011,$C42,EXPENSES!$N$12:$N$4011,REPORT!AU$34,EXPENSES!$M$12:$M$4011,REPORT!AU$31))</f>
        <v>0</v>
      </c>
      <c r="AV42" s="658">
        <f>IF($C42="","",SUMIFS(EXPENSES!$I$12:$I$4011,EXPENSES!$U$12:$U$4011,$C42,EXPENSES!$N$12:$N$4011,REPORT!AV$34,EXPENSES!$M$12:$M$4011,REPORT!AV$31))</f>
        <v>0</v>
      </c>
      <c r="AW42" s="658">
        <f>IF($C42="","",SUMIFS(EXPENSES!$I$12:$I$4011,EXPENSES!$U$12:$U$4011,$C42,EXPENSES!$N$12:$N$4011,REPORT!AW$34,EXPENSES!$M$12:$M$4011,REPORT!AW$31))</f>
        <v>0</v>
      </c>
      <c r="AX42" s="658">
        <f>IF($C42="","",SUMIFS(EXPENSES!$I$12:$I$4011,EXPENSES!$U$12:$U$4011,$C42,EXPENSES!$N$12:$N$4011,REPORT!AX$34,EXPENSES!$M$12:$M$4011,REPORT!AX$31))</f>
        <v>0</v>
      </c>
      <c r="AY42" s="658">
        <f>IF($C42="","",SUMIFS(EXPENSES!$I$12:$I$4011,EXPENSES!$U$12:$U$4011,$C42,EXPENSES!$N$12:$N$4011,REPORT!AY$34,EXPENSES!$M$12:$M$4011,REPORT!AY$31))</f>
        <v>0</v>
      </c>
      <c r="AZ42" s="658">
        <f>IF($C42="","",SUMIFS(EXPENSES!$I$12:$I$4011,EXPENSES!$U$12:$U$4011,$C42,EXPENSES!$N$12:$N$4011,REPORT!AZ$34,EXPENSES!$M$12:$M$4011,REPORT!AZ$31))</f>
        <v>0</v>
      </c>
      <c r="BA42" s="658">
        <f>IF($C42="","",SUMIFS(EXPENSES!$I$12:$I$4011,EXPENSES!$U$12:$U$4011,$C42,EXPENSES!$N$12:$N$4011,REPORT!BA$34,EXPENSES!$M$12:$M$4011,REPORT!BA$31))</f>
        <v>0</v>
      </c>
      <c r="BB42" s="658">
        <f>IF($C42="","",SUMIFS(EXPENSES!$I$12:$I$4011,EXPENSES!$U$12:$U$4011,$C42,EXPENSES!$N$12:$N$4011,REPORT!BB$34,EXPENSES!$M$12:$M$4011,REPORT!BB$31))</f>
        <v>0</v>
      </c>
      <c r="BC42" s="658">
        <f>IF($C42="","",SUMIFS(EXPENSES!$I$12:$I$4011,EXPENSES!$U$12:$U$4011,$C42,EXPENSES!$N$12:$N$4011,REPORT!BC$34,EXPENSES!$M$12:$M$4011,REPORT!BC$31))</f>
        <v>0</v>
      </c>
      <c r="BD42" s="658">
        <f>IF($C42="","",SUMIFS(EXPENSES!$I$12:$I$4011,EXPENSES!$U$12:$U$4011,$C42,EXPENSES!$N$12:$N$4011,REPORT!BD$34,EXPENSES!$M$12:$M$4011,REPORT!BD$31))</f>
        <v>0</v>
      </c>
      <c r="BE42" s="658">
        <f>IF($C42="","",SUMIFS(EXPENSES!$I$12:$I$4011,EXPENSES!$U$12:$U$4011,$C42,EXPENSES!$N$12:$N$4011,REPORT!BE$34,EXPENSES!$M$12:$M$4011,REPORT!BE$31))</f>
        <v>0</v>
      </c>
      <c r="BF42" s="658">
        <f>IF($C42="","",SUMIFS(EXPENSES!$I$12:$I$4011,EXPENSES!$U$12:$U$4011,$C42,EXPENSES!$N$12:$N$4011,REPORT!BF$34,EXPENSES!$M$12:$M$4011,REPORT!BF$31))</f>
        <v>0</v>
      </c>
      <c r="BG42" s="658">
        <f>IF($C42="","",SUMIFS(EXPENSES!$I$12:$I$4011,EXPENSES!$U$12:$U$4011,$C42,EXPENSES!$N$12:$N$4011,REPORT!BG$34,EXPENSES!$M$12:$M$4011,REPORT!BG$31))</f>
        <v>0</v>
      </c>
      <c r="BH42" s="658">
        <f>IF($C42="","",SUMIFS(EXPENSES!$I$12:$I$4011,EXPENSES!$U$12:$U$4011,$C42,EXPENSES!$N$12:$N$4011,REPORT!BH$34,EXPENSES!$M$12:$M$4011,REPORT!BH$31))</f>
        <v>0</v>
      </c>
      <c r="BI42" s="658">
        <f>IF($C42="","",SUMIFS(EXPENSES!$I$12:$I$4011,EXPENSES!$U$12:$U$4011,$C42,EXPENSES!$N$12:$N$4011,REPORT!BI$34,EXPENSES!$M$12:$M$4011,REPORT!BI$31))</f>
        <v>0</v>
      </c>
      <c r="BJ42" s="658">
        <f>IF($C42="","",SUMIFS(EXPENSES!$I$12:$I$4011,EXPENSES!$U$12:$U$4011,$C42,EXPENSES!$N$12:$N$4011,REPORT!BJ$34,EXPENSES!$M$12:$M$4011,REPORT!BJ$31))</f>
        <v>0</v>
      </c>
      <c r="BK42" s="654"/>
      <c r="BL42" s="655"/>
      <c r="BM42" s="655"/>
    </row>
    <row r="43" spans="1:66" s="656" customFormat="1" outlineLevel="2" x14ac:dyDescent="0.3">
      <c r="A43" s="639"/>
      <c r="B43" s="640"/>
      <c r="C43" s="641" t="str">
        <f>IFERROR(BUDGET!C26,"")</f>
        <v>A1-05</v>
      </c>
      <c r="D43" s="642">
        <f>IFERROR(BUDGET!D26,"")</f>
        <v>0</v>
      </c>
      <c r="E43" s="643" t="str">
        <f>IFERROR(BUDGET!E26,"")</f>
        <v>x</v>
      </c>
      <c r="F43" s="644">
        <f>IF(OR(BUDGET!$N$14="",BUDGET!$N$14="Initial Budget"),BUDGET!N26,BUDGET!BA26)</f>
        <v>0</v>
      </c>
      <c r="G43" s="798"/>
      <c r="H43" s="645">
        <f>SUMIFS(EXPENSES!$I$12:$I$4011,EXPENSES!$U$12:$U$4011,REPORT!C43)</f>
        <v>0</v>
      </c>
      <c r="I43" s="657">
        <f t="shared" si="16"/>
        <v>0</v>
      </c>
      <c r="J43" s="645">
        <f t="shared" si="8"/>
        <v>0</v>
      </c>
      <c r="K43" s="647"/>
      <c r="L43" s="648"/>
      <c r="M43" s="649"/>
      <c r="N43" s="650"/>
      <c r="O43" s="651" t="str">
        <f t="shared" si="17"/>
        <v/>
      </c>
      <c r="P43" s="651" t="str">
        <f t="shared" si="17"/>
        <v/>
      </c>
      <c r="Q43" s="651" t="str">
        <f t="shared" si="17"/>
        <v/>
      </c>
      <c r="R43" s="651" t="str">
        <f t="shared" si="17"/>
        <v/>
      </c>
      <c r="S43" s="651" t="str">
        <f t="shared" si="17"/>
        <v/>
      </c>
      <c r="T43" s="651" t="str">
        <f t="shared" si="17"/>
        <v/>
      </c>
      <c r="U43" s="651" t="str">
        <f t="shared" si="17"/>
        <v/>
      </c>
      <c r="V43" s="651" t="str">
        <f t="shared" si="17"/>
        <v/>
      </c>
      <c r="W43" s="651" t="str">
        <f t="shared" si="17"/>
        <v/>
      </c>
      <c r="X43" s="651" t="str">
        <f t="shared" si="17"/>
        <v/>
      </c>
      <c r="Y43" s="652">
        <f t="shared" si="11"/>
        <v>0</v>
      </c>
      <c r="Z43" s="653"/>
      <c r="AA43" s="658">
        <f>IF($C43="","",SUMIFS(EXPENSES!$I$12:$I$4011,EXPENSES!$U$12:$U$4011,$C43,EXPENSES!$N$12:$N$4011,REPORT!AA$34,EXPENSES!$M$12:$M$4011,REPORT!AA$31))</f>
        <v>0</v>
      </c>
      <c r="AB43" s="658">
        <f>IF($C43="","",SUMIFS(EXPENSES!$I$12:$I$4011,EXPENSES!$U$12:$U$4011,$C43,EXPENSES!$N$12:$N$4011,REPORT!AB$34,EXPENSES!$M$12:$M$4011,REPORT!AB$31))</f>
        <v>0</v>
      </c>
      <c r="AC43" s="658">
        <f>IF($C43="","",SUMIFS(EXPENSES!$I$12:$I$4011,EXPENSES!$U$12:$U$4011,$C43,EXPENSES!$N$12:$N$4011,REPORT!AC$34,EXPENSES!$M$12:$M$4011,REPORT!AC$31))</f>
        <v>0</v>
      </c>
      <c r="AD43" s="658">
        <f>IF($C43="","",SUMIFS(EXPENSES!$I$12:$I$4011,EXPENSES!$U$12:$U$4011,$C43,EXPENSES!$N$12:$N$4011,REPORT!AD$34,EXPENSES!$M$12:$M$4011,REPORT!AD$31))</f>
        <v>0</v>
      </c>
      <c r="AE43" s="658">
        <f>IF($C43="","",SUMIFS(EXPENSES!$I$12:$I$4011,EXPENSES!$U$12:$U$4011,$C43,EXPENSES!$N$12:$N$4011,REPORT!AE$34,EXPENSES!$M$12:$M$4011,REPORT!AE$31))</f>
        <v>0</v>
      </c>
      <c r="AF43" s="658">
        <f>IF($C43="","",SUMIFS(EXPENSES!$I$12:$I$4011,EXPENSES!$U$12:$U$4011,$C43,EXPENSES!$N$12:$N$4011,REPORT!AF$34,EXPENSES!$M$12:$M$4011,REPORT!AF$31))</f>
        <v>0</v>
      </c>
      <c r="AG43" s="658">
        <f>IF($C43="","",SUMIFS(EXPENSES!$I$12:$I$4011,EXPENSES!$U$12:$U$4011,$C43,EXPENSES!$N$12:$N$4011,REPORT!AG$34,EXPENSES!$M$12:$M$4011,REPORT!AG$31))</f>
        <v>0</v>
      </c>
      <c r="AH43" s="658">
        <f>IF($C43="","",SUMIFS(EXPENSES!$I$12:$I$4011,EXPENSES!$U$12:$U$4011,$C43,EXPENSES!$N$12:$N$4011,REPORT!AH$34,EXPENSES!$M$12:$M$4011,REPORT!AH$31))</f>
        <v>0</v>
      </c>
      <c r="AI43" s="658">
        <f>IF($C43="","",SUMIFS(EXPENSES!$I$12:$I$4011,EXPENSES!$U$12:$U$4011,$C43,EXPENSES!$N$12:$N$4011,REPORT!AI$34,EXPENSES!$M$12:$M$4011,REPORT!AI$31))</f>
        <v>0</v>
      </c>
      <c r="AJ43" s="658">
        <f>IF($C43="","",SUMIFS(EXPENSES!$I$12:$I$4011,EXPENSES!$U$12:$U$4011,$C43,EXPENSES!$N$12:$N$4011,REPORT!AJ$34,EXPENSES!$M$12:$M$4011,REPORT!AJ$31))</f>
        <v>0</v>
      </c>
      <c r="AK43" s="658">
        <f>IF($C43="","",SUMIFS(EXPENSES!$I$12:$I$4011,EXPENSES!$U$12:$U$4011,$C43,EXPENSES!$N$12:$N$4011,REPORT!AK$34,EXPENSES!$M$12:$M$4011,REPORT!AK$31))</f>
        <v>0</v>
      </c>
      <c r="AL43" s="658">
        <f>IF($C43="","",SUMIFS(EXPENSES!$I$12:$I$4011,EXPENSES!$U$12:$U$4011,$C43,EXPENSES!$N$12:$N$4011,REPORT!AL$34,EXPENSES!$M$12:$M$4011,REPORT!AL$31))</f>
        <v>0</v>
      </c>
      <c r="AM43" s="658">
        <f>IF($C43="","",SUMIFS(EXPENSES!$I$12:$I$4011,EXPENSES!$U$12:$U$4011,$C43,EXPENSES!$N$12:$N$4011,REPORT!AM$34,EXPENSES!$M$12:$M$4011,REPORT!AM$31))</f>
        <v>0</v>
      </c>
      <c r="AN43" s="658">
        <f>IF($C43="","",SUMIFS(EXPENSES!$I$12:$I$4011,EXPENSES!$U$12:$U$4011,$C43,EXPENSES!$N$12:$N$4011,REPORT!AN$34,EXPENSES!$M$12:$M$4011,REPORT!AN$31))</f>
        <v>0</v>
      </c>
      <c r="AO43" s="658">
        <f>IF($C43="","",SUMIFS(EXPENSES!$I$12:$I$4011,EXPENSES!$U$12:$U$4011,$C43,EXPENSES!$N$12:$N$4011,REPORT!AO$34,EXPENSES!$M$12:$M$4011,REPORT!AO$31))</f>
        <v>0</v>
      </c>
      <c r="AP43" s="658">
        <f>IF($C43="","",SUMIFS(EXPENSES!$I$12:$I$4011,EXPENSES!$U$12:$U$4011,$C43,EXPENSES!$N$12:$N$4011,REPORT!AP$34,EXPENSES!$M$12:$M$4011,REPORT!AP$31))</f>
        <v>0</v>
      </c>
      <c r="AQ43" s="658">
        <f>IF($C43="","",SUMIFS(EXPENSES!$I$12:$I$4011,EXPENSES!$U$12:$U$4011,$C43,EXPENSES!$N$12:$N$4011,REPORT!AQ$34,EXPENSES!$M$12:$M$4011,REPORT!AQ$31))</f>
        <v>0</v>
      </c>
      <c r="AR43" s="658">
        <f>IF($C43="","",SUMIFS(EXPENSES!$I$12:$I$4011,EXPENSES!$U$12:$U$4011,$C43,EXPENSES!$N$12:$N$4011,REPORT!AR$34,EXPENSES!$M$12:$M$4011,REPORT!AR$31))</f>
        <v>0</v>
      </c>
      <c r="AS43" s="658">
        <f>IF($C43="","",SUMIFS(EXPENSES!$I$12:$I$4011,EXPENSES!$U$12:$U$4011,$C43,EXPENSES!$N$12:$N$4011,REPORT!AS$34,EXPENSES!$M$12:$M$4011,REPORT!AS$31))</f>
        <v>0</v>
      </c>
      <c r="AT43" s="658">
        <f>IF($C43="","",SUMIFS(EXPENSES!$I$12:$I$4011,EXPENSES!$U$12:$U$4011,$C43,EXPENSES!$N$12:$N$4011,REPORT!AT$34,EXPENSES!$M$12:$M$4011,REPORT!AT$31))</f>
        <v>0</v>
      </c>
      <c r="AU43" s="658">
        <f>IF($C43="","",SUMIFS(EXPENSES!$I$12:$I$4011,EXPENSES!$U$12:$U$4011,$C43,EXPENSES!$N$12:$N$4011,REPORT!AU$34,EXPENSES!$M$12:$M$4011,REPORT!AU$31))</f>
        <v>0</v>
      </c>
      <c r="AV43" s="658">
        <f>IF($C43="","",SUMIFS(EXPENSES!$I$12:$I$4011,EXPENSES!$U$12:$U$4011,$C43,EXPENSES!$N$12:$N$4011,REPORT!AV$34,EXPENSES!$M$12:$M$4011,REPORT!AV$31))</f>
        <v>0</v>
      </c>
      <c r="AW43" s="658">
        <f>IF($C43="","",SUMIFS(EXPENSES!$I$12:$I$4011,EXPENSES!$U$12:$U$4011,$C43,EXPENSES!$N$12:$N$4011,REPORT!AW$34,EXPENSES!$M$12:$M$4011,REPORT!AW$31))</f>
        <v>0</v>
      </c>
      <c r="AX43" s="658">
        <f>IF($C43="","",SUMIFS(EXPENSES!$I$12:$I$4011,EXPENSES!$U$12:$U$4011,$C43,EXPENSES!$N$12:$N$4011,REPORT!AX$34,EXPENSES!$M$12:$M$4011,REPORT!AX$31))</f>
        <v>0</v>
      </c>
      <c r="AY43" s="658">
        <f>IF($C43="","",SUMIFS(EXPENSES!$I$12:$I$4011,EXPENSES!$U$12:$U$4011,$C43,EXPENSES!$N$12:$N$4011,REPORT!AY$34,EXPENSES!$M$12:$M$4011,REPORT!AY$31))</f>
        <v>0</v>
      </c>
      <c r="AZ43" s="658">
        <f>IF($C43="","",SUMIFS(EXPENSES!$I$12:$I$4011,EXPENSES!$U$12:$U$4011,$C43,EXPENSES!$N$12:$N$4011,REPORT!AZ$34,EXPENSES!$M$12:$M$4011,REPORT!AZ$31))</f>
        <v>0</v>
      </c>
      <c r="BA43" s="658">
        <f>IF($C43="","",SUMIFS(EXPENSES!$I$12:$I$4011,EXPENSES!$U$12:$U$4011,$C43,EXPENSES!$N$12:$N$4011,REPORT!BA$34,EXPENSES!$M$12:$M$4011,REPORT!BA$31))</f>
        <v>0</v>
      </c>
      <c r="BB43" s="658">
        <f>IF($C43="","",SUMIFS(EXPENSES!$I$12:$I$4011,EXPENSES!$U$12:$U$4011,$C43,EXPENSES!$N$12:$N$4011,REPORT!BB$34,EXPENSES!$M$12:$M$4011,REPORT!BB$31))</f>
        <v>0</v>
      </c>
      <c r="BC43" s="658">
        <f>IF($C43="","",SUMIFS(EXPENSES!$I$12:$I$4011,EXPENSES!$U$12:$U$4011,$C43,EXPENSES!$N$12:$N$4011,REPORT!BC$34,EXPENSES!$M$12:$M$4011,REPORT!BC$31))</f>
        <v>0</v>
      </c>
      <c r="BD43" s="658">
        <f>IF($C43="","",SUMIFS(EXPENSES!$I$12:$I$4011,EXPENSES!$U$12:$U$4011,$C43,EXPENSES!$N$12:$N$4011,REPORT!BD$34,EXPENSES!$M$12:$M$4011,REPORT!BD$31))</f>
        <v>0</v>
      </c>
      <c r="BE43" s="658">
        <f>IF($C43="","",SUMIFS(EXPENSES!$I$12:$I$4011,EXPENSES!$U$12:$U$4011,$C43,EXPENSES!$N$12:$N$4011,REPORT!BE$34,EXPENSES!$M$12:$M$4011,REPORT!BE$31))</f>
        <v>0</v>
      </c>
      <c r="BF43" s="658">
        <f>IF($C43="","",SUMIFS(EXPENSES!$I$12:$I$4011,EXPENSES!$U$12:$U$4011,$C43,EXPENSES!$N$12:$N$4011,REPORT!BF$34,EXPENSES!$M$12:$M$4011,REPORT!BF$31))</f>
        <v>0</v>
      </c>
      <c r="BG43" s="658">
        <f>IF($C43="","",SUMIFS(EXPENSES!$I$12:$I$4011,EXPENSES!$U$12:$U$4011,$C43,EXPENSES!$N$12:$N$4011,REPORT!BG$34,EXPENSES!$M$12:$M$4011,REPORT!BG$31))</f>
        <v>0</v>
      </c>
      <c r="BH43" s="658">
        <f>IF($C43="","",SUMIFS(EXPENSES!$I$12:$I$4011,EXPENSES!$U$12:$U$4011,$C43,EXPENSES!$N$12:$N$4011,REPORT!BH$34,EXPENSES!$M$12:$M$4011,REPORT!BH$31))</f>
        <v>0</v>
      </c>
      <c r="BI43" s="658">
        <f>IF($C43="","",SUMIFS(EXPENSES!$I$12:$I$4011,EXPENSES!$U$12:$U$4011,$C43,EXPENSES!$N$12:$N$4011,REPORT!BI$34,EXPENSES!$M$12:$M$4011,REPORT!BI$31))</f>
        <v>0</v>
      </c>
      <c r="BJ43" s="658">
        <f>IF($C43="","",SUMIFS(EXPENSES!$I$12:$I$4011,EXPENSES!$U$12:$U$4011,$C43,EXPENSES!$N$12:$N$4011,REPORT!BJ$34,EXPENSES!$M$12:$M$4011,REPORT!BJ$31))</f>
        <v>0</v>
      </c>
      <c r="BK43" s="654"/>
      <c r="BL43" s="655"/>
      <c r="BM43" s="655"/>
    </row>
    <row r="44" spans="1:66" s="656" customFormat="1" outlineLevel="2" x14ac:dyDescent="0.3">
      <c r="A44" s="639"/>
      <c r="B44" s="640"/>
      <c r="C44" s="641" t="str">
        <f>IFERROR(BUDGET!C27,"")</f>
        <v>A1-06</v>
      </c>
      <c r="D44" s="642">
        <f>IFERROR(BUDGET!D27,"")</f>
        <v>0</v>
      </c>
      <c r="E44" s="643" t="str">
        <f>IFERROR(BUDGET!E27,"")</f>
        <v>x</v>
      </c>
      <c r="F44" s="644">
        <f>IF(OR(BUDGET!$N$14="",BUDGET!$N$14="Initial Budget"),BUDGET!N27,BUDGET!BA27)</f>
        <v>0</v>
      </c>
      <c r="G44" s="798"/>
      <c r="H44" s="645">
        <f>SUMIFS(EXPENSES!$I$12:$I$4011,EXPENSES!$U$12:$U$4011,REPORT!C44)</f>
        <v>0</v>
      </c>
      <c r="I44" s="657">
        <f t="shared" si="16"/>
        <v>0</v>
      </c>
      <c r="J44" s="645">
        <f t="shared" si="8"/>
        <v>0</v>
      </c>
      <c r="K44" s="647"/>
      <c r="L44" s="648"/>
      <c r="M44" s="649"/>
      <c r="N44" s="650"/>
      <c r="O44" s="651" t="str">
        <f t="shared" si="17"/>
        <v/>
      </c>
      <c r="P44" s="651" t="str">
        <f t="shared" si="17"/>
        <v/>
      </c>
      <c r="Q44" s="651" t="str">
        <f t="shared" si="17"/>
        <v/>
      </c>
      <c r="R44" s="651" t="str">
        <f t="shared" si="17"/>
        <v/>
      </c>
      <c r="S44" s="651" t="str">
        <f t="shared" si="17"/>
        <v/>
      </c>
      <c r="T44" s="651" t="str">
        <f t="shared" si="17"/>
        <v/>
      </c>
      <c r="U44" s="651" t="str">
        <f t="shared" si="17"/>
        <v/>
      </c>
      <c r="V44" s="651" t="str">
        <f t="shared" si="17"/>
        <v/>
      </c>
      <c r="W44" s="651" t="str">
        <f t="shared" si="17"/>
        <v/>
      </c>
      <c r="X44" s="651" t="str">
        <f t="shared" si="17"/>
        <v/>
      </c>
      <c r="Y44" s="652">
        <f t="shared" si="11"/>
        <v>0</v>
      </c>
      <c r="Z44" s="653"/>
      <c r="AA44" s="658">
        <f>IF($C44="","",SUMIFS(EXPENSES!$I$12:$I$4011,EXPENSES!$U$12:$U$4011,$C44,EXPENSES!$N$12:$N$4011,REPORT!AA$34,EXPENSES!$M$12:$M$4011,REPORT!AA$31))</f>
        <v>0</v>
      </c>
      <c r="AB44" s="658">
        <f>IF($C44="","",SUMIFS(EXPENSES!$I$12:$I$4011,EXPENSES!$U$12:$U$4011,$C44,EXPENSES!$N$12:$N$4011,REPORT!AB$34,EXPENSES!$M$12:$M$4011,REPORT!AB$31))</f>
        <v>0</v>
      </c>
      <c r="AC44" s="658">
        <f>IF($C44="","",SUMIFS(EXPENSES!$I$12:$I$4011,EXPENSES!$U$12:$U$4011,$C44,EXPENSES!$N$12:$N$4011,REPORT!AC$34,EXPENSES!$M$12:$M$4011,REPORT!AC$31))</f>
        <v>0</v>
      </c>
      <c r="AD44" s="658">
        <f>IF($C44="","",SUMIFS(EXPENSES!$I$12:$I$4011,EXPENSES!$U$12:$U$4011,$C44,EXPENSES!$N$12:$N$4011,REPORT!AD$34,EXPENSES!$M$12:$M$4011,REPORT!AD$31))</f>
        <v>0</v>
      </c>
      <c r="AE44" s="658">
        <f>IF($C44="","",SUMIFS(EXPENSES!$I$12:$I$4011,EXPENSES!$U$12:$U$4011,$C44,EXPENSES!$N$12:$N$4011,REPORT!AE$34,EXPENSES!$M$12:$M$4011,REPORT!AE$31))</f>
        <v>0</v>
      </c>
      <c r="AF44" s="658">
        <f>IF($C44="","",SUMIFS(EXPENSES!$I$12:$I$4011,EXPENSES!$U$12:$U$4011,$C44,EXPENSES!$N$12:$N$4011,REPORT!AF$34,EXPENSES!$M$12:$M$4011,REPORT!AF$31))</f>
        <v>0</v>
      </c>
      <c r="AG44" s="658">
        <f>IF($C44="","",SUMIFS(EXPENSES!$I$12:$I$4011,EXPENSES!$U$12:$U$4011,$C44,EXPENSES!$N$12:$N$4011,REPORT!AG$34,EXPENSES!$M$12:$M$4011,REPORT!AG$31))</f>
        <v>0</v>
      </c>
      <c r="AH44" s="658">
        <f>IF($C44="","",SUMIFS(EXPENSES!$I$12:$I$4011,EXPENSES!$U$12:$U$4011,$C44,EXPENSES!$N$12:$N$4011,REPORT!AH$34,EXPENSES!$M$12:$M$4011,REPORT!AH$31))</f>
        <v>0</v>
      </c>
      <c r="AI44" s="658">
        <f>IF($C44="","",SUMIFS(EXPENSES!$I$12:$I$4011,EXPENSES!$U$12:$U$4011,$C44,EXPENSES!$N$12:$N$4011,REPORT!AI$34,EXPENSES!$M$12:$M$4011,REPORT!AI$31))</f>
        <v>0</v>
      </c>
      <c r="AJ44" s="658">
        <f>IF($C44="","",SUMIFS(EXPENSES!$I$12:$I$4011,EXPENSES!$U$12:$U$4011,$C44,EXPENSES!$N$12:$N$4011,REPORT!AJ$34,EXPENSES!$M$12:$M$4011,REPORT!AJ$31))</f>
        <v>0</v>
      </c>
      <c r="AK44" s="658">
        <f>IF($C44="","",SUMIFS(EXPENSES!$I$12:$I$4011,EXPENSES!$U$12:$U$4011,$C44,EXPENSES!$N$12:$N$4011,REPORT!AK$34,EXPENSES!$M$12:$M$4011,REPORT!AK$31))</f>
        <v>0</v>
      </c>
      <c r="AL44" s="658">
        <f>IF($C44="","",SUMIFS(EXPENSES!$I$12:$I$4011,EXPENSES!$U$12:$U$4011,$C44,EXPENSES!$N$12:$N$4011,REPORT!AL$34,EXPENSES!$M$12:$M$4011,REPORT!AL$31))</f>
        <v>0</v>
      </c>
      <c r="AM44" s="658">
        <f>IF($C44="","",SUMIFS(EXPENSES!$I$12:$I$4011,EXPENSES!$U$12:$U$4011,$C44,EXPENSES!$N$12:$N$4011,REPORT!AM$34,EXPENSES!$M$12:$M$4011,REPORT!AM$31))</f>
        <v>0</v>
      </c>
      <c r="AN44" s="658">
        <f>IF($C44="","",SUMIFS(EXPENSES!$I$12:$I$4011,EXPENSES!$U$12:$U$4011,$C44,EXPENSES!$N$12:$N$4011,REPORT!AN$34,EXPENSES!$M$12:$M$4011,REPORT!AN$31))</f>
        <v>0</v>
      </c>
      <c r="AO44" s="658">
        <f>IF($C44="","",SUMIFS(EXPENSES!$I$12:$I$4011,EXPENSES!$U$12:$U$4011,$C44,EXPENSES!$N$12:$N$4011,REPORT!AO$34,EXPENSES!$M$12:$M$4011,REPORT!AO$31))</f>
        <v>0</v>
      </c>
      <c r="AP44" s="658">
        <f>IF($C44="","",SUMIFS(EXPENSES!$I$12:$I$4011,EXPENSES!$U$12:$U$4011,$C44,EXPENSES!$N$12:$N$4011,REPORT!AP$34,EXPENSES!$M$12:$M$4011,REPORT!AP$31))</f>
        <v>0</v>
      </c>
      <c r="AQ44" s="658">
        <f>IF($C44="","",SUMIFS(EXPENSES!$I$12:$I$4011,EXPENSES!$U$12:$U$4011,$C44,EXPENSES!$N$12:$N$4011,REPORT!AQ$34,EXPENSES!$M$12:$M$4011,REPORT!AQ$31))</f>
        <v>0</v>
      </c>
      <c r="AR44" s="658">
        <f>IF($C44="","",SUMIFS(EXPENSES!$I$12:$I$4011,EXPENSES!$U$12:$U$4011,$C44,EXPENSES!$N$12:$N$4011,REPORT!AR$34,EXPENSES!$M$12:$M$4011,REPORT!AR$31))</f>
        <v>0</v>
      </c>
      <c r="AS44" s="658">
        <f>IF($C44="","",SUMIFS(EXPENSES!$I$12:$I$4011,EXPENSES!$U$12:$U$4011,$C44,EXPENSES!$N$12:$N$4011,REPORT!AS$34,EXPENSES!$M$12:$M$4011,REPORT!AS$31))</f>
        <v>0</v>
      </c>
      <c r="AT44" s="658">
        <f>IF($C44="","",SUMIFS(EXPENSES!$I$12:$I$4011,EXPENSES!$U$12:$U$4011,$C44,EXPENSES!$N$12:$N$4011,REPORT!AT$34,EXPENSES!$M$12:$M$4011,REPORT!AT$31))</f>
        <v>0</v>
      </c>
      <c r="AU44" s="658">
        <f>IF($C44="","",SUMIFS(EXPENSES!$I$12:$I$4011,EXPENSES!$U$12:$U$4011,$C44,EXPENSES!$N$12:$N$4011,REPORT!AU$34,EXPENSES!$M$12:$M$4011,REPORT!AU$31))</f>
        <v>0</v>
      </c>
      <c r="AV44" s="658">
        <f>IF($C44="","",SUMIFS(EXPENSES!$I$12:$I$4011,EXPENSES!$U$12:$U$4011,$C44,EXPENSES!$N$12:$N$4011,REPORT!AV$34,EXPENSES!$M$12:$M$4011,REPORT!AV$31))</f>
        <v>0</v>
      </c>
      <c r="AW44" s="658">
        <f>IF($C44="","",SUMIFS(EXPENSES!$I$12:$I$4011,EXPENSES!$U$12:$U$4011,$C44,EXPENSES!$N$12:$N$4011,REPORT!AW$34,EXPENSES!$M$12:$M$4011,REPORT!AW$31))</f>
        <v>0</v>
      </c>
      <c r="AX44" s="658">
        <f>IF($C44="","",SUMIFS(EXPENSES!$I$12:$I$4011,EXPENSES!$U$12:$U$4011,$C44,EXPENSES!$N$12:$N$4011,REPORT!AX$34,EXPENSES!$M$12:$M$4011,REPORT!AX$31))</f>
        <v>0</v>
      </c>
      <c r="AY44" s="658">
        <f>IF($C44="","",SUMIFS(EXPENSES!$I$12:$I$4011,EXPENSES!$U$12:$U$4011,$C44,EXPENSES!$N$12:$N$4011,REPORT!AY$34,EXPENSES!$M$12:$M$4011,REPORT!AY$31))</f>
        <v>0</v>
      </c>
      <c r="AZ44" s="658">
        <f>IF($C44="","",SUMIFS(EXPENSES!$I$12:$I$4011,EXPENSES!$U$12:$U$4011,$C44,EXPENSES!$N$12:$N$4011,REPORT!AZ$34,EXPENSES!$M$12:$M$4011,REPORT!AZ$31))</f>
        <v>0</v>
      </c>
      <c r="BA44" s="658">
        <f>IF($C44="","",SUMIFS(EXPENSES!$I$12:$I$4011,EXPENSES!$U$12:$U$4011,$C44,EXPENSES!$N$12:$N$4011,REPORT!BA$34,EXPENSES!$M$12:$M$4011,REPORT!BA$31))</f>
        <v>0</v>
      </c>
      <c r="BB44" s="658">
        <f>IF($C44="","",SUMIFS(EXPENSES!$I$12:$I$4011,EXPENSES!$U$12:$U$4011,$C44,EXPENSES!$N$12:$N$4011,REPORT!BB$34,EXPENSES!$M$12:$M$4011,REPORT!BB$31))</f>
        <v>0</v>
      </c>
      <c r="BC44" s="658">
        <f>IF($C44="","",SUMIFS(EXPENSES!$I$12:$I$4011,EXPENSES!$U$12:$U$4011,$C44,EXPENSES!$N$12:$N$4011,REPORT!BC$34,EXPENSES!$M$12:$M$4011,REPORT!BC$31))</f>
        <v>0</v>
      </c>
      <c r="BD44" s="658">
        <f>IF($C44="","",SUMIFS(EXPENSES!$I$12:$I$4011,EXPENSES!$U$12:$U$4011,$C44,EXPENSES!$N$12:$N$4011,REPORT!BD$34,EXPENSES!$M$12:$M$4011,REPORT!BD$31))</f>
        <v>0</v>
      </c>
      <c r="BE44" s="658">
        <f>IF($C44="","",SUMIFS(EXPENSES!$I$12:$I$4011,EXPENSES!$U$12:$U$4011,$C44,EXPENSES!$N$12:$N$4011,REPORT!BE$34,EXPENSES!$M$12:$M$4011,REPORT!BE$31))</f>
        <v>0</v>
      </c>
      <c r="BF44" s="658">
        <f>IF($C44="","",SUMIFS(EXPENSES!$I$12:$I$4011,EXPENSES!$U$12:$U$4011,$C44,EXPENSES!$N$12:$N$4011,REPORT!BF$34,EXPENSES!$M$12:$M$4011,REPORT!BF$31))</f>
        <v>0</v>
      </c>
      <c r="BG44" s="658">
        <f>IF($C44="","",SUMIFS(EXPENSES!$I$12:$I$4011,EXPENSES!$U$12:$U$4011,$C44,EXPENSES!$N$12:$N$4011,REPORT!BG$34,EXPENSES!$M$12:$M$4011,REPORT!BG$31))</f>
        <v>0</v>
      </c>
      <c r="BH44" s="658">
        <f>IF($C44="","",SUMIFS(EXPENSES!$I$12:$I$4011,EXPENSES!$U$12:$U$4011,$C44,EXPENSES!$N$12:$N$4011,REPORT!BH$34,EXPENSES!$M$12:$M$4011,REPORT!BH$31))</f>
        <v>0</v>
      </c>
      <c r="BI44" s="658">
        <f>IF($C44="","",SUMIFS(EXPENSES!$I$12:$I$4011,EXPENSES!$U$12:$U$4011,$C44,EXPENSES!$N$12:$N$4011,REPORT!BI$34,EXPENSES!$M$12:$M$4011,REPORT!BI$31))</f>
        <v>0</v>
      </c>
      <c r="BJ44" s="658">
        <f>IF($C44="","",SUMIFS(EXPENSES!$I$12:$I$4011,EXPENSES!$U$12:$U$4011,$C44,EXPENSES!$N$12:$N$4011,REPORT!BJ$34,EXPENSES!$M$12:$M$4011,REPORT!BJ$31))</f>
        <v>0</v>
      </c>
      <c r="BK44" s="654"/>
      <c r="BL44" s="655"/>
      <c r="BM44" s="655"/>
    </row>
    <row r="45" spans="1:66" s="656" customFormat="1" outlineLevel="2" x14ac:dyDescent="0.3">
      <c r="A45" s="639"/>
      <c r="B45" s="640"/>
      <c r="C45" s="641" t="str">
        <f>IFERROR(BUDGET!C28,"")</f>
        <v>A1-07</v>
      </c>
      <c r="D45" s="642">
        <f>IFERROR(BUDGET!D28,"")</f>
        <v>0</v>
      </c>
      <c r="E45" s="643" t="str">
        <f>IFERROR(BUDGET!E28,"")</f>
        <v>x</v>
      </c>
      <c r="F45" s="644">
        <f>IF(OR(BUDGET!$N$14="",BUDGET!$N$14="Initial Budget"),BUDGET!N28,BUDGET!BA28)</f>
        <v>0</v>
      </c>
      <c r="G45" s="798"/>
      <c r="H45" s="645">
        <f>SUMIFS(EXPENSES!$I$12:$I$4011,EXPENSES!$U$12:$U$4011,REPORT!C45)</f>
        <v>0</v>
      </c>
      <c r="I45" s="657">
        <f t="shared" si="16"/>
        <v>0</v>
      </c>
      <c r="J45" s="645">
        <f t="shared" si="8"/>
        <v>0</v>
      </c>
      <c r="K45" s="647"/>
      <c r="L45" s="648"/>
      <c r="M45" s="649"/>
      <c r="N45" s="650"/>
      <c r="O45" s="651" t="str">
        <f t="shared" si="17"/>
        <v/>
      </c>
      <c r="P45" s="651" t="str">
        <f t="shared" si="17"/>
        <v/>
      </c>
      <c r="Q45" s="651" t="str">
        <f t="shared" si="17"/>
        <v/>
      </c>
      <c r="R45" s="651" t="str">
        <f t="shared" si="17"/>
        <v/>
      </c>
      <c r="S45" s="651" t="str">
        <f t="shared" si="17"/>
        <v/>
      </c>
      <c r="T45" s="651" t="str">
        <f t="shared" si="17"/>
        <v/>
      </c>
      <c r="U45" s="651" t="str">
        <f t="shared" si="17"/>
        <v/>
      </c>
      <c r="V45" s="651" t="str">
        <f t="shared" si="17"/>
        <v/>
      </c>
      <c r="W45" s="651" t="str">
        <f t="shared" si="17"/>
        <v/>
      </c>
      <c r="X45" s="651" t="str">
        <f t="shared" si="17"/>
        <v/>
      </c>
      <c r="Y45" s="652">
        <f t="shared" si="11"/>
        <v>0</v>
      </c>
      <c r="Z45" s="653"/>
      <c r="AA45" s="658">
        <f>IF($C45="","",SUMIFS(EXPENSES!$I$12:$I$4011,EXPENSES!$U$12:$U$4011,$C45,EXPENSES!$N$12:$N$4011,REPORT!AA$34,EXPENSES!$M$12:$M$4011,REPORT!AA$31))</f>
        <v>0</v>
      </c>
      <c r="AB45" s="658">
        <f>IF($C45="","",SUMIFS(EXPENSES!$I$12:$I$4011,EXPENSES!$U$12:$U$4011,$C45,EXPENSES!$N$12:$N$4011,REPORT!AB$34,EXPENSES!$M$12:$M$4011,REPORT!AB$31))</f>
        <v>0</v>
      </c>
      <c r="AC45" s="658">
        <f>IF($C45="","",SUMIFS(EXPENSES!$I$12:$I$4011,EXPENSES!$U$12:$U$4011,$C45,EXPENSES!$N$12:$N$4011,REPORT!AC$34,EXPENSES!$M$12:$M$4011,REPORT!AC$31))</f>
        <v>0</v>
      </c>
      <c r="AD45" s="658">
        <f>IF($C45="","",SUMIFS(EXPENSES!$I$12:$I$4011,EXPENSES!$U$12:$U$4011,$C45,EXPENSES!$N$12:$N$4011,REPORT!AD$34,EXPENSES!$M$12:$M$4011,REPORT!AD$31))</f>
        <v>0</v>
      </c>
      <c r="AE45" s="658">
        <f>IF($C45="","",SUMIFS(EXPENSES!$I$12:$I$4011,EXPENSES!$U$12:$U$4011,$C45,EXPENSES!$N$12:$N$4011,REPORT!AE$34,EXPENSES!$M$12:$M$4011,REPORT!AE$31))</f>
        <v>0</v>
      </c>
      <c r="AF45" s="658">
        <f>IF($C45="","",SUMIFS(EXPENSES!$I$12:$I$4011,EXPENSES!$U$12:$U$4011,$C45,EXPENSES!$N$12:$N$4011,REPORT!AF$34,EXPENSES!$M$12:$M$4011,REPORT!AF$31))</f>
        <v>0</v>
      </c>
      <c r="AG45" s="658">
        <f>IF($C45="","",SUMIFS(EXPENSES!$I$12:$I$4011,EXPENSES!$U$12:$U$4011,$C45,EXPENSES!$N$12:$N$4011,REPORT!AG$34,EXPENSES!$M$12:$M$4011,REPORT!AG$31))</f>
        <v>0</v>
      </c>
      <c r="AH45" s="658">
        <f>IF($C45="","",SUMIFS(EXPENSES!$I$12:$I$4011,EXPENSES!$U$12:$U$4011,$C45,EXPENSES!$N$12:$N$4011,REPORT!AH$34,EXPENSES!$M$12:$M$4011,REPORT!AH$31))</f>
        <v>0</v>
      </c>
      <c r="AI45" s="658">
        <f>IF($C45="","",SUMIFS(EXPENSES!$I$12:$I$4011,EXPENSES!$U$12:$U$4011,$C45,EXPENSES!$N$12:$N$4011,REPORT!AI$34,EXPENSES!$M$12:$M$4011,REPORT!AI$31))</f>
        <v>0</v>
      </c>
      <c r="AJ45" s="658">
        <f>IF($C45="","",SUMIFS(EXPENSES!$I$12:$I$4011,EXPENSES!$U$12:$U$4011,$C45,EXPENSES!$N$12:$N$4011,REPORT!AJ$34,EXPENSES!$M$12:$M$4011,REPORT!AJ$31))</f>
        <v>0</v>
      </c>
      <c r="AK45" s="658">
        <f>IF($C45="","",SUMIFS(EXPENSES!$I$12:$I$4011,EXPENSES!$U$12:$U$4011,$C45,EXPENSES!$N$12:$N$4011,REPORT!AK$34,EXPENSES!$M$12:$M$4011,REPORT!AK$31))</f>
        <v>0</v>
      </c>
      <c r="AL45" s="658">
        <f>IF($C45="","",SUMIFS(EXPENSES!$I$12:$I$4011,EXPENSES!$U$12:$U$4011,$C45,EXPENSES!$N$12:$N$4011,REPORT!AL$34,EXPENSES!$M$12:$M$4011,REPORT!AL$31))</f>
        <v>0</v>
      </c>
      <c r="AM45" s="658">
        <f>IF($C45="","",SUMIFS(EXPENSES!$I$12:$I$4011,EXPENSES!$U$12:$U$4011,$C45,EXPENSES!$N$12:$N$4011,REPORT!AM$34,EXPENSES!$M$12:$M$4011,REPORT!AM$31))</f>
        <v>0</v>
      </c>
      <c r="AN45" s="658">
        <f>IF($C45="","",SUMIFS(EXPENSES!$I$12:$I$4011,EXPENSES!$U$12:$U$4011,$C45,EXPENSES!$N$12:$N$4011,REPORT!AN$34,EXPENSES!$M$12:$M$4011,REPORT!AN$31))</f>
        <v>0</v>
      </c>
      <c r="AO45" s="658">
        <f>IF($C45="","",SUMIFS(EXPENSES!$I$12:$I$4011,EXPENSES!$U$12:$U$4011,$C45,EXPENSES!$N$12:$N$4011,REPORT!AO$34,EXPENSES!$M$12:$M$4011,REPORT!AO$31))</f>
        <v>0</v>
      </c>
      <c r="AP45" s="658">
        <f>IF($C45="","",SUMIFS(EXPENSES!$I$12:$I$4011,EXPENSES!$U$12:$U$4011,$C45,EXPENSES!$N$12:$N$4011,REPORT!AP$34,EXPENSES!$M$12:$M$4011,REPORT!AP$31))</f>
        <v>0</v>
      </c>
      <c r="AQ45" s="658">
        <f>IF($C45="","",SUMIFS(EXPENSES!$I$12:$I$4011,EXPENSES!$U$12:$U$4011,$C45,EXPENSES!$N$12:$N$4011,REPORT!AQ$34,EXPENSES!$M$12:$M$4011,REPORT!AQ$31))</f>
        <v>0</v>
      </c>
      <c r="AR45" s="658">
        <f>IF($C45="","",SUMIFS(EXPENSES!$I$12:$I$4011,EXPENSES!$U$12:$U$4011,$C45,EXPENSES!$N$12:$N$4011,REPORT!AR$34,EXPENSES!$M$12:$M$4011,REPORT!AR$31))</f>
        <v>0</v>
      </c>
      <c r="AS45" s="658">
        <f>IF($C45="","",SUMIFS(EXPENSES!$I$12:$I$4011,EXPENSES!$U$12:$U$4011,$C45,EXPENSES!$N$12:$N$4011,REPORT!AS$34,EXPENSES!$M$12:$M$4011,REPORT!AS$31))</f>
        <v>0</v>
      </c>
      <c r="AT45" s="658">
        <f>IF($C45="","",SUMIFS(EXPENSES!$I$12:$I$4011,EXPENSES!$U$12:$U$4011,$C45,EXPENSES!$N$12:$N$4011,REPORT!AT$34,EXPENSES!$M$12:$M$4011,REPORT!AT$31))</f>
        <v>0</v>
      </c>
      <c r="AU45" s="658">
        <f>IF($C45="","",SUMIFS(EXPENSES!$I$12:$I$4011,EXPENSES!$U$12:$U$4011,$C45,EXPENSES!$N$12:$N$4011,REPORT!AU$34,EXPENSES!$M$12:$M$4011,REPORT!AU$31))</f>
        <v>0</v>
      </c>
      <c r="AV45" s="658">
        <f>IF($C45="","",SUMIFS(EXPENSES!$I$12:$I$4011,EXPENSES!$U$12:$U$4011,$C45,EXPENSES!$N$12:$N$4011,REPORT!AV$34,EXPENSES!$M$12:$M$4011,REPORT!AV$31))</f>
        <v>0</v>
      </c>
      <c r="AW45" s="658">
        <f>IF($C45="","",SUMIFS(EXPENSES!$I$12:$I$4011,EXPENSES!$U$12:$U$4011,$C45,EXPENSES!$N$12:$N$4011,REPORT!AW$34,EXPENSES!$M$12:$M$4011,REPORT!AW$31))</f>
        <v>0</v>
      </c>
      <c r="AX45" s="658">
        <f>IF($C45="","",SUMIFS(EXPENSES!$I$12:$I$4011,EXPENSES!$U$12:$U$4011,$C45,EXPENSES!$N$12:$N$4011,REPORT!AX$34,EXPENSES!$M$12:$M$4011,REPORT!AX$31))</f>
        <v>0</v>
      </c>
      <c r="AY45" s="658">
        <f>IF($C45="","",SUMIFS(EXPENSES!$I$12:$I$4011,EXPENSES!$U$12:$U$4011,$C45,EXPENSES!$N$12:$N$4011,REPORT!AY$34,EXPENSES!$M$12:$M$4011,REPORT!AY$31))</f>
        <v>0</v>
      </c>
      <c r="AZ45" s="658">
        <f>IF($C45="","",SUMIFS(EXPENSES!$I$12:$I$4011,EXPENSES!$U$12:$U$4011,$C45,EXPENSES!$N$12:$N$4011,REPORT!AZ$34,EXPENSES!$M$12:$M$4011,REPORT!AZ$31))</f>
        <v>0</v>
      </c>
      <c r="BA45" s="658">
        <f>IF($C45="","",SUMIFS(EXPENSES!$I$12:$I$4011,EXPENSES!$U$12:$U$4011,$C45,EXPENSES!$N$12:$N$4011,REPORT!BA$34,EXPENSES!$M$12:$M$4011,REPORT!BA$31))</f>
        <v>0</v>
      </c>
      <c r="BB45" s="658">
        <f>IF($C45="","",SUMIFS(EXPENSES!$I$12:$I$4011,EXPENSES!$U$12:$U$4011,$C45,EXPENSES!$N$12:$N$4011,REPORT!BB$34,EXPENSES!$M$12:$M$4011,REPORT!BB$31))</f>
        <v>0</v>
      </c>
      <c r="BC45" s="658">
        <f>IF($C45="","",SUMIFS(EXPENSES!$I$12:$I$4011,EXPENSES!$U$12:$U$4011,$C45,EXPENSES!$N$12:$N$4011,REPORT!BC$34,EXPENSES!$M$12:$M$4011,REPORT!BC$31))</f>
        <v>0</v>
      </c>
      <c r="BD45" s="658">
        <f>IF($C45="","",SUMIFS(EXPENSES!$I$12:$I$4011,EXPENSES!$U$12:$U$4011,$C45,EXPENSES!$N$12:$N$4011,REPORT!BD$34,EXPENSES!$M$12:$M$4011,REPORT!BD$31))</f>
        <v>0</v>
      </c>
      <c r="BE45" s="658">
        <f>IF($C45="","",SUMIFS(EXPENSES!$I$12:$I$4011,EXPENSES!$U$12:$U$4011,$C45,EXPENSES!$N$12:$N$4011,REPORT!BE$34,EXPENSES!$M$12:$M$4011,REPORT!BE$31))</f>
        <v>0</v>
      </c>
      <c r="BF45" s="658">
        <f>IF($C45="","",SUMIFS(EXPENSES!$I$12:$I$4011,EXPENSES!$U$12:$U$4011,$C45,EXPENSES!$N$12:$N$4011,REPORT!BF$34,EXPENSES!$M$12:$M$4011,REPORT!BF$31))</f>
        <v>0</v>
      </c>
      <c r="BG45" s="658">
        <f>IF($C45="","",SUMIFS(EXPENSES!$I$12:$I$4011,EXPENSES!$U$12:$U$4011,$C45,EXPENSES!$N$12:$N$4011,REPORT!BG$34,EXPENSES!$M$12:$M$4011,REPORT!BG$31))</f>
        <v>0</v>
      </c>
      <c r="BH45" s="658">
        <f>IF($C45="","",SUMIFS(EXPENSES!$I$12:$I$4011,EXPENSES!$U$12:$U$4011,$C45,EXPENSES!$N$12:$N$4011,REPORT!BH$34,EXPENSES!$M$12:$M$4011,REPORT!BH$31))</f>
        <v>0</v>
      </c>
      <c r="BI45" s="658">
        <f>IF($C45="","",SUMIFS(EXPENSES!$I$12:$I$4011,EXPENSES!$U$12:$U$4011,$C45,EXPENSES!$N$12:$N$4011,REPORT!BI$34,EXPENSES!$M$12:$M$4011,REPORT!BI$31))</f>
        <v>0</v>
      </c>
      <c r="BJ45" s="658">
        <f>IF($C45="","",SUMIFS(EXPENSES!$I$12:$I$4011,EXPENSES!$U$12:$U$4011,$C45,EXPENSES!$N$12:$N$4011,REPORT!BJ$34,EXPENSES!$M$12:$M$4011,REPORT!BJ$31))</f>
        <v>0</v>
      </c>
      <c r="BK45" s="654"/>
      <c r="BL45" s="655"/>
      <c r="BM45" s="655"/>
    </row>
    <row r="46" spans="1:66" s="656" customFormat="1" outlineLevel="2" x14ac:dyDescent="0.3">
      <c r="A46" s="639"/>
      <c r="B46" s="640"/>
      <c r="C46" s="641" t="str">
        <f>IFERROR(BUDGET!C29,"")</f>
        <v>A1-08</v>
      </c>
      <c r="D46" s="642">
        <f>IFERROR(BUDGET!D29,"")</f>
        <v>0</v>
      </c>
      <c r="E46" s="643" t="str">
        <f>IFERROR(BUDGET!E29,"")</f>
        <v>x</v>
      </c>
      <c r="F46" s="644">
        <f>IF(OR(BUDGET!$N$14="",BUDGET!$N$14="Initial Budget"),BUDGET!N29,BUDGET!BA29)</f>
        <v>0</v>
      </c>
      <c r="G46" s="798"/>
      <c r="H46" s="645">
        <f>SUMIFS(EXPENSES!$I$12:$I$4011,EXPENSES!$U$12:$U$4011,REPORT!C46)</f>
        <v>0</v>
      </c>
      <c r="I46" s="657">
        <f t="shared" si="16"/>
        <v>0</v>
      </c>
      <c r="J46" s="645">
        <f t="shared" si="8"/>
        <v>0</v>
      </c>
      <c r="K46" s="647"/>
      <c r="L46" s="648"/>
      <c r="M46" s="649"/>
      <c r="N46" s="650"/>
      <c r="O46" s="651" t="str">
        <f t="shared" si="17"/>
        <v/>
      </c>
      <c r="P46" s="651" t="str">
        <f t="shared" si="17"/>
        <v/>
      </c>
      <c r="Q46" s="651" t="str">
        <f t="shared" si="17"/>
        <v/>
      </c>
      <c r="R46" s="651" t="str">
        <f t="shared" si="17"/>
        <v/>
      </c>
      <c r="S46" s="651" t="str">
        <f t="shared" si="17"/>
        <v/>
      </c>
      <c r="T46" s="651" t="str">
        <f t="shared" si="17"/>
        <v/>
      </c>
      <c r="U46" s="651" t="str">
        <f t="shared" si="17"/>
        <v/>
      </c>
      <c r="V46" s="651" t="str">
        <f t="shared" si="17"/>
        <v/>
      </c>
      <c r="W46" s="651" t="str">
        <f t="shared" si="17"/>
        <v/>
      </c>
      <c r="X46" s="651" t="str">
        <f t="shared" si="17"/>
        <v/>
      </c>
      <c r="Y46" s="652">
        <f t="shared" si="11"/>
        <v>0</v>
      </c>
      <c r="Z46" s="653"/>
      <c r="AA46" s="658">
        <f>IF($C46="","",SUMIFS(EXPENSES!$I$12:$I$4011,EXPENSES!$U$12:$U$4011,$C46,EXPENSES!$N$12:$N$4011,REPORT!AA$34,EXPENSES!$M$12:$M$4011,REPORT!AA$31))</f>
        <v>0</v>
      </c>
      <c r="AB46" s="658">
        <f>IF($C46="","",SUMIFS(EXPENSES!$I$12:$I$4011,EXPENSES!$U$12:$U$4011,$C46,EXPENSES!$N$12:$N$4011,REPORT!AB$34,EXPENSES!$M$12:$M$4011,REPORT!AB$31))</f>
        <v>0</v>
      </c>
      <c r="AC46" s="658">
        <f>IF($C46="","",SUMIFS(EXPENSES!$I$12:$I$4011,EXPENSES!$U$12:$U$4011,$C46,EXPENSES!$N$12:$N$4011,REPORT!AC$34,EXPENSES!$M$12:$M$4011,REPORT!AC$31))</f>
        <v>0</v>
      </c>
      <c r="AD46" s="658">
        <f>IF($C46="","",SUMIFS(EXPENSES!$I$12:$I$4011,EXPENSES!$U$12:$U$4011,$C46,EXPENSES!$N$12:$N$4011,REPORT!AD$34,EXPENSES!$M$12:$M$4011,REPORT!AD$31))</f>
        <v>0</v>
      </c>
      <c r="AE46" s="658">
        <f>IF($C46="","",SUMIFS(EXPENSES!$I$12:$I$4011,EXPENSES!$U$12:$U$4011,$C46,EXPENSES!$N$12:$N$4011,REPORT!AE$34,EXPENSES!$M$12:$M$4011,REPORT!AE$31))</f>
        <v>0</v>
      </c>
      <c r="AF46" s="658">
        <f>IF($C46="","",SUMIFS(EXPENSES!$I$12:$I$4011,EXPENSES!$U$12:$U$4011,$C46,EXPENSES!$N$12:$N$4011,REPORT!AF$34,EXPENSES!$M$12:$M$4011,REPORT!AF$31))</f>
        <v>0</v>
      </c>
      <c r="AG46" s="658">
        <f>IF($C46="","",SUMIFS(EXPENSES!$I$12:$I$4011,EXPENSES!$U$12:$U$4011,$C46,EXPENSES!$N$12:$N$4011,REPORT!AG$34,EXPENSES!$M$12:$M$4011,REPORT!AG$31))</f>
        <v>0</v>
      </c>
      <c r="AH46" s="658">
        <f>IF($C46="","",SUMIFS(EXPENSES!$I$12:$I$4011,EXPENSES!$U$12:$U$4011,$C46,EXPENSES!$N$12:$N$4011,REPORT!AH$34,EXPENSES!$M$12:$M$4011,REPORT!AH$31))</f>
        <v>0</v>
      </c>
      <c r="AI46" s="658">
        <f>IF($C46="","",SUMIFS(EXPENSES!$I$12:$I$4011,EXPENSES!$U$12:$U$4011,$C46,EXPENSES!$N$12:$N$4011,REPORT!AI$34,EXPENSES!$M$12:$M$4011,REPORT!AI$31))</f>
        <v>0</v>
      </c>
      <c r="AJ46" s="658">
        <f>IF($C46="","",SUMIFS(EXPENSES!$I$12:$I$4011,EXPENSES!$U$12:$U$4011,$C46,EXPENSES!$N$12:$N$4011,REPORT!AJ$34,EXPENSES!$M$12:$M$4011,REPORT!AJ$31))</f>
        <v>0</v>
      </c>
      <c r="AK46" s="658">
        <f>IF($C46="","",SUMIFS(EXPENSES!$I$12:$I$4011,EXPENSES!$U$12:$U$4011,$C46,EXPENSES!$N$12:$N$4011,REPORT!AK$34,EXPENSES!$M$12:$M$4011,REPORT!AK$31))</f>
        <v>0</v>
      </c>
      <c r="AL46" s="658">
        <f>IF($C46="","",SUMIFS(EXPENSES!$I$12:$I$4011,EXPENSES!$U$12:$U$4011,$C46,EXPENSES!$N$12:$N$4011,REPORT!AL$34,EXPENSES!$M$12:$M$4011,REPORT!AL$31))</f>
        <v>0</v>
      </c>
      <c r="AM46" s="658">
        <f>IF($C46="","",SUMIFS(EXPENSES!$I$12:$I$4011,EXPENSES!$U$12:$U$4011,$C46,EXPENSES!$N$12:$N$4011,REPORT!AM$34,EXPENSES!$M$12:$M$4011,REPORT!AM$31))</f>
        <v>0</v>
      </c>
      <c r="AN46" s="658">
        <f>IF($C46="","",SUMIFS(EXPENSES!$I$12:$I$4011,EXPENSES!$U$12:$U$4011,$C46,EXPENSES!$N$12:$N$4011,REPORT!AN$34,EXPENSES!$M$12:$M$4011,REPORT!AN$31))</f>
        <v>0</v>
      </c>
      <c r="AO46" s="658">
        <f>IF($C46="","",SUMIFS(EXPENSES!$I$12:$I$4011,EXPENSES!$U$12:$U$4011,$C46,EXPENSES!$N$12:$N$4011,REPORT!AO$34,EXPENSES!$M$12:$M$4011,REPORT!AO$31))</f>
        <v>0</v>
      </c>
      <c r="AP46" s="658">
        <f>IF($C46="","",SUMIFS(EXPENSES!$I$12:$I$4011,EXPENSES!$U$12:$U$4011,$C46,EXPENSES!$N$12:$N$4011,REPORT!AP$34,EXPENSES!$M$12:$M$4011,REPORT!AP$31))</f>
        <v>0</v>
      </c>
      <c r="AQ46" s="658">
        <f>IF($C46="","",SUMIFS(EXPENSES!$I$12:$I$4011,EXPENSES!$U$12:$U$4011,$C46,EXPENSES!$N$12:$N$4011,REPORT!AQ$34,EXPENSES!$M$12:$M$4011,REPORT!AQ$31))</f>
        <v>0</v>
      </c>
      <c r="AR46" s="658">
        <f>IF($C46="","",SUMIFS(EXPENSES!$I$12:$I$4011,EXPENSES!$U$12:$U$4011,$C46,EXPENSES!$N$12:$N$4011,REPORT!AR$34,EXPENSES!$M$12:$M$4011,REPORT!AR$31))</f>
        <v>0</v>
      </c>
      <c r="AS46" s="658">
        <f>IF($C46="","",SUMIFS(EXPENSES!$I$12:$I$4011,EXPENSES!$U$12:$U$4011,$C46,EXPENSES!$N$12:$N$4011,REPORT!AS$34,EXPENSES!$M$12:$M$4011,REPORT!AS$31))</f>
        <v>0</v>
      </c>
      <c r="AT46" s="658">
        <f>IF($C46="","",SUMIFS(EXPENSES!$I$12:$I$4011,EXPENSES!$U$12:$U$4011,$C46,EXPENSES!$N$12:$N$4011,REPORT!AT$34,EXPENSES!$M$12:$M$4011,REPORT!AT$31))</f>
        <v>0</v>
      </c>
      <c r="AU46" s="658">
        <f>IF($C46="","",SUMIFS(EXPENSES!$I$12:$I$4011,EXPENSES!$U$12:$U$4011,$C46,EXPENSES!$N$12:$N$4011,REPORT!AU$34,EXPENSES!$M$12:$M$4011,REPORT!AU$31))</f>
        <v>0</v>
      </c>
      <c r="AV46" s="658">
        <f>IF($C46="","",SUMIFS(EXPENSES!$I$12:$I$4011,EXPENSES!$U$12:$U$4011,$C46,EXPENSES!$N$12:$N$4011,REPORT!AV$34,EXPENSES!$M$12:$M$4011,REPORT!AV$31))</f>
        <v>0</v>
      </c>
      <c r="AW46" s="658">
        <f>IF($C46="","",SUMIFS(EXPENSES!$I$12:$I$4011,EXPENSES!$U$12:$U$4011,$C46,EXPENSES!$N$12:$N$4011,REPORT!AW$34,EXPENSES!$M$12:$M$4011,REPORT!AW$31))</f>
        <v>0</v>
      </c>
      <c r="AX46" s="658">
        <f>IF($C46="","",SUMIFS(EXPENSES!$I$12:$I$4011,EXPENSES!$U$12:$U$4011,$C46,EXPENSES!$N$12:$N$4011,REPORT!AX$34,EXPENSES!$M$12:$M$4011,REPORT!AX$31))</f>
        <v>0</v>
      </c>
      <c r="AY46" s="658">
        <f>IF($C46="","",SUMIFS(EXPENSES!$I$12:$I$4011,EXPENSES!$U$12:$U$4011,$C46,EXPENSES!$N$12:$N$4011,REPORT!AY$34,EXPENSES!$M$12:$M$4011,REPORT!AY$31))</f>
        <v>0</v>
      </c>
      <c r="AZ46" s="658">
        <f>IF($C46="","",SUMIFS(EXPENSES!$I$12:$I$4011,EXPENSES!$U$12:$U$4011,$C46,EXPENSES!$N$12:$N$4011,REPORT!AZ$34,EXPENSES!$M$12:$M$4011,REPORT!AZ$31))</f>
        <v>0</v>
      </c>
      <c r="BA46" s="658">
        <f>IF($C46="","",SUMIFS(EXPENSES!$I$12:$I$4011,EXPENSES!$U$12:$U$4011,$C46,EXPENSES!$N$12:$N$4011,REPORT!BA$34,EXPENSES!$M$12:$M$4011,REPORT!BA$31))</f>
        <v>0</v>
      </c>
      <c r="BB46" s="658">
        <f>IF($C46="","",SUMIFS(EXPENSES!$I$12:$I$4011,EXPENSES!$U$12:$U$4011,$C46,EXPENSES!$N$12:$N$4011,REPORT!BB$34,EXPENSES!$M$12:$M$4011,REPORT!BB$31))</f>
        <v>0</v>
      </c>
      <c r="BC46" s="658">
        <f>IF($C46="","",SUMIFS(EXPENSES!$I$12:$I$4011,EXPENSES!$U$12:$U$4011,$C46,EXPENSES!$N$12:$N$4011,REPORT!BC$34,EXPENSES!$M$12:$M$4011,REPORT!BC$31))</f>
        <v>0</v>
      </c>
      <c r="BD46" s="658">
        <f>IF($C46="","",SUMIFS(EXPENSES!$I$12:$I$4011,EXPENSES!$U$12:$U$4011,$C46,EXPENSES!$N$12:$N$4011,REPORT!BD$34,EXPENSES!$M$12:$M$4011,REPORT!BD$31))</f>
        <v>0</v>
      </c>
      <c r="BE46" s="658">
        <f>IF($C46="","",SUMIFS(EXPENSES!$I$12:$I$4011,EXPENSES!$U$12:$U$4011,$C46,EXPENSES!$N$12:$N$4011,REPORT!BE$34,EXPENSES!$M$12:$M$4011,REPORT!BE$31))</f>
        <v>0</v>
      </c>
      <c r="BF46" s="658">
        <f>IF($C46="","",SUMIFS(EXPENSES!$I$12:$I$4011,EXPENSES!$U$12:$U$4011,$C46,EXPENSES!$N$12:$N$4011,REPORT!BF$34,EXPENSES!$M$12:$M$4011,REPORT!BF$31))</f>
        <v>0</v>
      </c>
      <c r="BG46" s="658">
        <f>IF($C46="","",SUMIFS(EXPENSES!$I$12:$I$4011,EXPENSES!$U$12:$U$4011,$C46,EXPENSES!$N$12:$N$4011,REPORT!BG$34,EXPENSES!$M$12:$M$4011,REPORT!BG$31))</f>
        <v>0</v>
      </c>
      <c r="BH46" s="658">
        <f>IF($C46="","",SUMIFS(EXPENSES!$I$12:$I$4011,EXPENSES!$U$12:$U$4011,$C46,EXPENSES!$N$12:$N$4011,REPORT!BH$34,EXPENSES!$M$12:$M$4011,REPORT!BH$31))</f>
        <v>0</v>
      </c>
      <c r="BI46" s="658">
        <f>IF($C46="","",SUMIFS(EXPENSES!$I$12:$I$4011,EXPENSES!$U$12:$U$4011,$C46,EXPENSES!$N$12:$N$4011,REPORT!BI$34,EXPENSES!$M$12:$M$4011,REPORT!BI$31))</f>
        <v>0</v>
      </c>
      <c r="BJ46" s="658">
        <f>IF($C46="","",SUMIFS(EXPENSES!$I$12:$I$4011,EXPENSES!$U$12:$U$4011,$C46,EXPENSES!$N$12:$N$4011,REPORT!BJ$34,EXPENSES!$M$12:$M$4011,REPORT!BJ$31))</f>
        <v>0</v>
      </c>
      <c r="BK46" s="654"/>
      <c r="BL46" s="655"/>
      <c r="BM46" s="655"/>
    </row>
    <row r="47" spans="1:66" s="656" customFormat="1" outlineLevel="2" x14ac:dyDescent="0.3">
      <c r="A47" s="639"/>
      <c r="B47" s="640"/>
      <c r="C47" s="641" t="str">
        <f>IFERROR(BUDGET!C30,"")</f>
        <v>A1-09</v>
      </c>
      <c r="D47" s="642">
        <f>IFERROR(BUDGET!D30,"")</f>
        <v>0</v>
      </c>
      <c r="E47" s="659" t="str">
        <f>IFERROR(BUDGET!E30,"")</f>
        <v>x</v>
      </c>
      <c r="F47" s="660">
        <f>IF(OR(BUDGET!$N$14="",BUDGET!$N$14="Initial Budget"),BUDGET!N30,BUDGET!BA30)</f>
        <v>0</v>
      </c>
      <c r="G47" s="799"/>
      <c r="H47" s="661">
        <f>SUMIFS(EXPENSES!$I$12:$I$4011,EXPENSES!$U$12:$U$4011,REPORT!C47)</f>
        <v>0</v>
      </c>
      <c r="I47" s="657">
        <f t="shared" si="16"/>
        <v>0</v>
      </c>
      <c r="J47" s="661">
        <f t="shared" si="8"/>
        <v>0</v>
      </c>
      <c r="K47" s="647"/>
      <c r="L47" s="648"/>
      <c r="M47" s="649"/>
      <c r="N47" s="650"/>
      <c r="O47" s="651" t="str">
        <f t="shared" si="17"/>
        <v/>
      </c>
      <c r="P47" s="651" t="str">
        <f t="shared" si="17"/>
        <v/>
      </c>
      <c r="Q47" s="651" t="str">
        <f t="shared" si="17"/>
        <v/>
      </c>
      <c r="R47" s="651" t="str">
        <f t="shared" si="17"/>
        <v/>
      </c>
      <c r="S47" s="651" t="str">
        <f t="shared" si="17"/>
        <v/>
      </c>
      <c r="T47" s="651" t="str">
        <f t="shared" si="17"/>
        <v/>
      </c>
      <c r="U47" s="651" t="str">
        <f t="shared" si="17"/>
        <v/>
      </c>
      <c r="V47" s="651" t="str">
        <f t="shared" si="17"/>
        <v/>
      </c>
      <c r="W47" s="651" t="str">
        <f t="shared" si="17"/>
        <v/>
      </c>
      <c r="X47" s="651" t="str">
        <f t="shared" si="17"/>
        <v/>
      </c>
      <c r="Y47" s="652">
        <f t="shared" si="11"/>
        <v>0</v>
      </c>
      <c r="Z47" s="653"/>
      <c r="AA47" s="662">
        <f>IF($C47="","",SUMIFS(EXPENSES!$I$12:$I$4011,EXPENSES!$U$12:$U$4011,$C47,EXPENSES!$N$12:$N$4011,REPORT!AA$34,EXPENSES!$M$12:$M$4011,REPORT!AA$31))</f>
        <v>0</v>
      </c>
      <c r="AB47" s="662">
        <f>IF($C47="","",SUMIFS(EXPENSES!$I$12:$I$4011,EXPENSES!$U$12:$U$4011,$C47,EXPENSES!$N$12:$N$4011,REPORT!AB$34,EXPENSES!$M$12:$M$4011,REPORT!AB$31))</f>
        <v>0</v>
      </c>
      <c r="AC47" s="662">
        <f>IF($C47="","",SUMIFS(EXPENSES!$I$12:$I$4011,EXPENSES!$U$12:$U$4011,$C47,EXPENSES!$N$12:$N$4011,REPORT!AC$34,EXPENSES!$M$12:$M$4011,REPORT!AC$31))</f>
        <v>0</v>
      </c>
      <c r="AD47" s="662">
        <f>IF($C47="","",SUMIFS(EXPENSES!$I$12:$I$4011,EXPENSES!$U$12:$U$4011,$C47,EXPENSES!$N$12:$N$4011,REPORT!AD$34,EXPENSES!$M$12:$M$4011,REPORT!AD$31))</f>
        <v>0</v>
      </c>
      <c r="AE47" s="662">
        <f>IF($C47="","",SUMIFS(EXPENSES!$I$12:$I$4011,EXPENSES!$U$12:$U$4011,$C47,EXPENSES!$N$12:$N$4011,REPORT!AE$34,EXPENSES!$M$12:$M$4011,REPORT!AE$31))</f>
        <v>0</v>
      </c>
      <c r="AF47" s="662">
        <f>IF($C47="","",SUMIFS(EXPENSES!$I$12:$I$4011,EXPENSES!$U$12:$U$4011,$C47,EXPENSES!$N$12:$N$4011,REPORT!AF$34,EXPENSES!$M$12:$M$4011,REPORT!AF$31))</f>
        <v>0</v>
      </c>
      <c r="AG47" s="662">
        <f>IF($C47="","",SUMIFS(EXPENSES!$I$12:$I$4011,EXPENSES!$U$12:$U$4011,$C47,EXPENSES!$N$12:$N$4011,REPORT!AG$34,EXPENSES!$M$12:$M$4011,REPORT!AG$31))</f>
        <v>0</v>
      </c>
      <c r="AH47" s="662">
        <f>IF($C47="","",SUMIFS(EXPENSES!$I$12:$I$4011,EXPENSES!$U$12:$U$4011,$C47,EXPENSES!$N$12:$N$4011,REPORT!AH$34,EXPENSES!$M$12:$M$4011,REPORT!AH$31))</f>
        <v>0</v>
      </c>
      <c r="AI47" s="662">
        <f>IF($C47="","",SUMIFS(EXPENSES!$I$12:$I$4011,EXPENSES!$U$12:$U$4011,$C47,EXPENSES!$N$12:$N$4011,REPORT!AI$34,EXPENSES!$M$12:$M$4011,REPORT!AI$31))</f>
        <v>0</v>
      </c>
      <c r="AJ47" s="662">
        <f>IF($C47="","",SUMIFS(EXPENSES!$I$12:$I$4011,EXPENSES!$U$12:$U$4011,$C47,EXPENSES!$N$12:$N$4011,REPORT!AJ$34,EXPENSES!$M$12:$M$4011,REPORT!AJ$31))</f>
        <v>0</v>
      </c>
      <c r="AK47" s="662">
        <f>IF($C47="","",SUMIFS(EXPENSES!$I$12:$I$4011,EXPENSES!$U$12:$U$4011,$C47,EXPENSES!$N$12:$N$4011,REPORT!AK$34,EXPENSES!$M$12:$M$4011,REPORT!AK$31))</f>
        <v>0</v>
      </c>
      <c r="AL47" s="662">
        <f>IF($C47="","",SUMIFS(EXPENSES!$I$12:$I$4011,EXPENSES!$U$12:$U$4011,$C47,EXPENSES!$N$12:$N$4011,REPORT!AL$34,EXPENSES!$M$12:$M$4011,REPORT!AL$31))</f>
        <v>0</v>
      </c>
      <c r="AM47" s="662">
        <f>IF($C47="","",SUMIFS(EXPENSES!$I$12:$I$4011,EXPENSES!$U$12:$U$4011,$C47,EXPENSES!$N$12:$N$4011,REPORT!AM$34,EXPENSES!$M$12:$M$4011,REPORT!AM$31))</f>
        <v>0</v>
      </c>
      <c r="AN47" s="662">
        <f>IF($C47="","",SUMIFS(EXPENSES!$I$12:$I$4011,EXPENSES!$U$12:$U$4011,$C47,EXPENSES!$N$12:$N$4011,REPORT!AN$34,EXPENSES!$M$12:$M$4011,REPORT!AN$31))</f>
        <v>0</v>
      </c>
      <c r="AO47" s="662">
        <f>IF($C47="","",SUMIFS(EXPENSES!$I$12:$I$4011,EXPENSES!$U$12:$U$4011,$C47,EXPENSES!$N$12:$N$4011,REPORT!AO$34,EXPENSES!$M$12:$M$4011,REPORT!AO$31))</f>
        <v>0</v>
      </c>
      <c r="AP47" s="662">
        <f>IF($C47="","",SUMIFS(EXPENSES!$I$12:$I$4011,EXPENSES!$U$12:$U$4011,$C47,EXPENSES!$N$12:$N$4011,REPORT!AP$34,EXPENSES!$M$12:$M$4011,REPORT!AP$31))</f>
        <v>0</v>
      </c>
      <c r="AQ47" s="662">
        <f>IF($C47="","",SUMIFS(EXPENSES!$I$12:$I$4011,EXPENSES!$U$12:$U$4011,$C47,EXPENSES!$N$12:$N$4011,REPORT!AQ$34,EXPENSES!$M$12:$M$4011,REPORT!AQ$31))</f>
        <v>0</v>
      </c>
      <c r="AR47" s="662">
        <f>IF($C47="","",SUMIFS(EXPENSES!$I$12:$I$4011,EXPENSES!$U$12:$U$4011,$C47,EXPENSES!$N$12:$N$4011,REPORT!AR$34,EXPENSES!$M$12:$M$4011,REPORT!AR$31))</f>
        <v>0</v>
      </c>
      <c r="AS47" s="662">
        <f>IF($C47="","",SUMIFS(EXPENSES!$I$12:$I$4011,EXPENSES!$U$12:$U$4011,$C47,EXPENSES!$N$12:$N$4011,REPORT!AS$34,EXPENSES!$M$12:$M$4011,REPORT!AS$31))</f>
        <v>0</v>
      </c>
      <c r="AT47" s="662">
        <f>IF($C47="","",SUMIFS(EXPENSES!$I$12:$I$4011,EXPENSES!$U$12:$U$4011,$C47,EXPENSES!$N$12:$N$4011,REPORT!AT$34,EXPENSES!$M$12:$M$4011,REPORT!AT$31))</f>
        <v>0</v>
      </c>
      <c r="AU47" s="662">
        <f>IF($C47="","",SUMIFS(EXPENSES!$I$12:$I$4011,EXPENSES!$U$12:$U$4011,$C47,EXPENSES!$N$12:$N$4011,REPORT!AU$34,EXPENSES!$M$12:$M$4011,REPORT!AU$31))</f>
        <v>0</v>
      </c>
      <c r="AV47" s="662">
        <f>IF($C47="","",SUMIFS(EXPENSES!$I$12:$I$4011,EXPENSES!$U$12:$U$4011,$C47,EXPENSES!$N$12:$N$4011,REPORT!AV$34,EXPENSES!$M$12:$M$4011,REPORT!AV$31))</f>
        <v>0</v>
      </c>
      <c r="AW47" s="662">
        <f>IF($C47="","",SUMIFS(EXPENSES!$I$12:$I$4011,EXPENSES!$U$12:$U$4011,$C47,EXPENSES!$N$12:$N$4011,REPORT!AW$34,EXPENSES!$M$12:$M$4011,REPORT!AW$31))</f>
        <v>0</v>
      </c>
      <c r="AX47" s="662">
        <f>IF($C47="","",SUMIFS(EXPENSES!$I$12:$I$4011,EXPENSES!$U$12:$U$4011,$C47,EXPENSES!$N$12:$N$4011,REPORT!AX$34,EXPENSES!$M$12:$M$4011,REPORT!AX$31))</f>
        <v>0</v>
      </c>
      <c r="AY47" s="662">
        <f>IF($C47="","",SUMIFS(EXPENSES!$I$12:$I$4011,EXPENSES!$U$12:$U$4011,$C47,EXPENSES!$N$12:$N$4011,REPORT!AY$34,EXPENSES!$M$12:$M$4011,REPORT!AY$31))</f>
        <v>0</v>
      </c>
      <c r="AZ47" s="662">
        <f>IF($C47="","",SUMIFS(EXPENSES!$I$12:$I$4011,EXPENSES!$U$12:$U$4011,$C47,EXPENSES!$N$12:$N$4011,REPORT!AZ$34,EXPENSES!$M$12:$M$4011,REPORT!AZ$31))</f>
        <v>0</v>
      </c>
      <c r="BA47" s="662">
        <f>IF($C47="","",SUMIFS(EXPENSES!$I$12:$I$4011,EXPENSES!$U$12:$U$4011,$C47,EXPENSES!$N$12:$N$4011,REPORT!BA$34,EXPENSES!$M$12:$M$4011,REPORT!BA$31))</f>
        <v>0</v>
      </c>
      <c r="BB47" s="662">
        <f>IF($C47="","",SUMIFS(EXPENSES!$I$12:$I$4011,EXPENSES!$U$12:$U$4011,$C47,EXPENSES!$N$12:$N$4011,REPORT!BB$34,EXPENSES!$M$12:$M$4011,REPORT!BB$31))</f>
        <v>0</v>
      </c>
      <c r="BC47" s="662">
        <f>IF($C47="","",SUMIFS(EXPENSES!$I$12:$I$4011,EXPENSES!$U$12:$U$4011,$C47,EXPENSES!$N$12:$N$4011,REPORT!BC$34,EXPENSES!$M$12:$M$4011,REPORT!BC$31))</f>
        <v>0</v>
      </c>
      <c r="BD47" s="662">
        <f>IF($C47="","",SUMIFS(EXPENSES!$I$12:$I$4011,EXPENSES!$U$12:$U$4011,$C47,EXPENSES!$N$12:$N$4011,REPORT!BD$34,EXPENSES!$M$12:$M$4011,REPORT!BD$31))</f>
        <v>0</v>
      </c>
      <c r="BE47" s="662">
        <f>IF($C47="","",SUMIFS(EXPENSES!$I$12:$I$4011,EXPENSES!$U$12:$U$4011,$C47,EXPENSES!$N$12:$N$4011,REPORT!BE$34,EXPENSES!$M$12:$M$4011,REPORT!BE$31))</f>
        <v>0</v>
      </c>
      <c r="BF47" s="662">
        <f>IF($C47="","",SUMIFS(EXPENSES!$I$12:$I$4011,EXPENSES!$U$12:$U$4011,$C47,EXPENSES!$N$12:$N$4011,REPORT!BF$34,EXPENSES!$M$12:$M$4011,REPORT!BF$31))</f>
        <v>0</v>
      </c>
      <c r="BG47" s="662">
        <f>IF($C47="","",SUMIFS(EXPENSES!$I$12:$I$4011,EXPENSES!$U$12:$U$4011,$C47,EXPENSES!$N$12:$N$4011,REPORT!BG$34,EXPENSES!$M$12:$M$4011,REPORT!BG$31))</f>
        <v>0</v>
      </c>
      <c r="BH47" s="662">
        <f>IF($C47="","",SUMIFS(EXPENSES!$I$12:$I$4011,EXPENSES!$U$12:$U$4011,$C47,EXPENSES!$N$12:$N$4011,REPORT!BH$34,EXPENSES!$M$12:$M$4011,REPORT!BH$31))</f>
        <v>0</v>
      </c>
      <c r="BI47" s="662">
        <f>IF($C47="","",SUMIFS(EXPENSES!$I$12:$I$4011,EXPENSES!$U$12:$U$4011,$C47,EXPENSES!$N$12:$N$4011,REPORT!BI$34,EXPENSES!$M$12:$M$4011,REPORT!BI$31))</f>
        <v>0</v>
      </c>
      <c r="BJ47" s="662">
        <f>IF($C47="","",SUMIFS(EXPENSES!$I$12:$I$4011,EXPENSES!$U$12:$U$4011,$C47,EXPENSES!$N$12:$N$4011,REPORT!BJ$34,EXPENSES!$M$12:$M$4011,REPORT!BJ$31))</f>
        <v>0</v>
      </c>
      <c r="BK47" s="654"/>
      <c r="BL47" s="655"/>
      <c r="BM47" s="655"/>
    </row>
    <row r="48" spans="1:66" s="474" customFormat="1" ht="28.5" customHeight="1" outlineLevel="1" x14ac:dyDescent="0.3">
      <c r="A48" s="632"/>
      <c r="B48" s="633"/>
      <c r="C48" s="618" t="str">
        <f>IFERROR(BUDGET!C31,"")</f>
        <v>A2</v>
      </c>
      <c r="D48" s="634"/>
      <c r="E48" s="619" t="str">
        <f>IFERROR(BUDGET!E31,"")</f>
        <v>A2. Salaries of project coordination team</v>
      </c>
      <c r="F48" s="620">
        <f>SUM(F49:F58)</f>
        <v>0</v>
      </c>
      <c r="G48" s="797">
        <f>IF(OR(BUDGET!$N$14="",BUDGET!$N$14="Initial Budget"),REPORT!F48-BUDGET!N31,REPORT!F48-BUDGET!BA31)</f>
        <v>0</v>
      </c>
      <c r="H48" s="620">
        <f>SUM(H49:H58)</f>
        <v>0</v>
      </c>
      <c r="I48" s="621">
        <f t="shared" si="16"/>
        <v>0</v>
      </c>
      <c r="J48" s="622">
        <f t="shared" si="8"/>
        <v>0</v>
      </c>
      <c r="K48" s="635"/>
      <c r="L48" s="636"/>
      <c r="M48" s="637"/>
      <c r="N48" s="626">
        <f>H48-SUM(AA48:BJ48)</f>
        <v>0</v>
      </c>
      <c r="O48" s="627">
        <f t="shared" ref="O48" si="18">SUM(O49:O58)</f>
        <v>0</v>
      </c>
      <c r="P48" s="627">
        <f t="shared" ref="P48:X48" si="19">SUM(P49:P58)</f>
        <v>0</v>
      </c>
      <c r="Q48" s="627">
        <f t="shared" si="19"/>
        <v>0</v>
      </c>
      <c r="R48" s="627">
        <f t="shared" si="19"/>
        <v>0</v>
      </c>
      <c r="S48" s="627">
        <f t="shared" si="19"/>
        <v>0</v>
      </c>
      <c r="T48" s="627">
        <f t="shared" si="19"/>
        <v>0</v>
      </c>
      <c r="U48" s="627">
        <f t="shared" si="19"/>
        <v>0</v>
      </c>
      <c r="V48" s="627">
        <f t="shared" si="19"/>
        <v>0</v>
      </c>
      <c r="W48" s="627">
        <f t="shared" si="19"/>
        <v>0</v>
      </c>
      <c r="X48" s="627">
        <f t="shared" si="19"/>
        <v>0</v>
      </c>
      <c r="Y48" s="628">
        <f t="shared" si="11"/>
        <v>0</v>
      </c>
      <c r="Z48" s="629"/>
      <c r="AA48" s="622">
        <f>SUM(AA49:AA58)</f>
        <v>0</v>
      </c>
      <c r="AB48" s="622">
        <f t="shared" ref="AB48" si="20">SUM(AB49:AB58)</f>
        <v>0</v>
      </c>
      <c r="AC48" s="622">
        <f t="shared" ref="AC48" si="21">SUM(AC49:AC58)</f>
        <v>0</v>
      </c>
      <c r="AD48" s="622">
        <f t="shared" ref="AD48" si="22">SUM(AD49:AD58)</f>
        <v>0</v>
      </c>
      <c r="AE48" s="622">
        <f t="shared" ref="AE48" si="23">SUM(AE49:AE58)</f>
        <v>0</v>
      </c>
      <c r="AF48" s="622">
        <f t="shared" ref="AF48" si="24">SUM(AF49:AF58)</f>
        <v>0</v>
      </c>
      <c r="AG48" s="622">
        <f t="shared" ref="AG48" si="25">SUM(AG49:AG58)</f>
        <v>0</v>
      </c>
      <c r="AH48" s="622">
        <f t="shared" ref="AH48" si="26">SUM(AH49:AH58)</f>
        <v>0</v>
      </c>
      <c r="AI48" s="622">
        <f t="shared" ref="AI48" si="27">SUM(AI49:AI58)</f>
        <v>0</v>
      </c>
      <c r="AJ48" s="622">
        <f t="shared" ref="AJ48" si="28">SUM(AJ49:AJ58)</f>
        <v>0</v>
      </c>
      <c r="AK48" s="622">
        <f t="shared" ref="AK48" si="29">SUM(AK49:AK58)</f>
        <v>0</v>
      </c>
      <c r="AL48" s="622">
        <f t="shared" ref="AL48" si="30">SUM(AL49:AL58)</f>
        <v>0</v>
      </c>
      <c r="AM48" s="622">
        <f t="shared" ref="AM48" si="31">SUM(AM49:AM58)</f>
        <v>0</v>
      </c>
      <c r="AN48" s="622">
        <f t="shared" ref="AN48" si="32">SUM(AN49:AN58)</f>
        <v>0</v>
      </c>
      <c r="AO48" s="622">
        <f t="shared" ref="AO48" si="33">SUM(AO49:AO58)</f>
        <v>0</v>
      </c>
      <c r="AP48" s="622">
        <f t="shared" ref="AP48" si="34">SUM(AP49:AP58)</f>
        <v>0</v>
      </c>
      <c r="AQ48" s="622">
        <f t="shared" ref="AQ48" si="35">SUM(AQ49:AQ58)</f>
        <v>0</v>
      </c>
      <c r="AR48" s="622">
        <f t="shared" ref="AR48" si="36">SUM(AR49:AR58)</f>
        <v>0</v>
      </c>
      <c r="AS48" s="622">
        <f t="shared" ref="AS48" si="37">SUM(AS49:AS58)</f>
        <v>0</v>
      </c>
      <c r="AT48" s="622">
        <f t="shared" ref="AT48" si="38">SUM(AT49:AT58)</f>
        <v>0</v>
      </c>
      <c r="AU48" s="622">
        <f t="shared" ref="AU48" si="39">SUM(AU49:AU58)</f>
        <v>0</v>
      </c>
      <c r="AV48" s="622">
        <f t="shared" ref="AV48" si="40">SUM(AV49:AV58)</f>
        <v>0</v>
      </c>
      <c r="AW48" s="622">
        <f t="shared" ref="AW48" si="41">SUM(AW49:AW58)</f>
        <v>0</v>
      </c>
      <c r="AX48" s="622">
        <f t="shared" ref="AX48" si="42">SUM(AX49:AX58)</f>
        <v>0</v>
      </c>
      <c r="AY48" s="622">
        <f t="shared" ref="AY48" si="43">SUM(AY49:AY58)</f>
        <v>0</v>
      </c>
      <c r="AZ48" s="622">
        <f t="shared" ref="AZ48" si="44">SUM(AZ49:AZ58)</f>
        <v>0</v>
      </c>
      <c r="BA48" s="622">
        <f t="shared" ref="BA48" si="45">SUM(BA49:BA58)</f>
        <v>0</v>
      </c>
      <c r="BB48" s="622">
        <f t="shared" ref="BB48" si="46">SUM(BB49:BB58)</f>
        <v>0</v>
      </c>
      <c r="BC48" s="622">
        <f t="shared" ref="BC48" si="47">SUM(BC49:BC58)</f>
        <v>0</v>
      </c>
      <c r="BD48" s="622">
        <f t="shared" ref="BD48" si="48">SUM(BD49:BD58)</f>
        <v>0</v>
      </c>
      <c r="BE48" s="622">
        <f t="shared" ref="BE48" si="49">SUM(BE49:BE58)</f>
        <v>0</v>
      </c>
      <c r="BF48" s="622">
        <f t="shared" ref="BF48" si="50">SUM(BF49:BF58)</f>
        <v>0</v>
      </c>
      <c r="BG48" s="622">
        <f t="shared" ref="BG48" si="51">SUM(BG49:BG58)</f>
        <v>0</v>
      </c>
      <c r="BH48" s="622">
        <f t="shared" ref="BH48" si="52">SUM(BH49:BH58)</f>
        <v>0</v>
      </c>
      <c r="BI48" s="622">
        <f t="shared" ref="BI48" si="53">SUM(BI49:BI58)</f>
        <v>0</v>
      </c>
      <c r="BJ48" s="622">
        <f t="shared" ref="BJ48" si="54">SUM(BJ49:BJ58)</f>
        <v>0</v>
      </c>
      <c r="BK48" s="630"/>
      <c r="BL48" s="631"/>
      <c r="BM48" s="631"/>
    </row>
    <row r="49" spans="1:65" s="656" customFormat="1" outlineLevel="2" x14ac:dyDescent="0.3">
      <c r="A49" s="639"/>
      <c r="B49" s="640"/>
      <c r="C49" s="641" t="str">
        <f>IFERROR(BUDGET!C32,"")</f>
        <v>A2-01</v>
      </c>
      <c r="D49" s="642">
        <f>IFERROR(BUDGET!D32,"")</f>
        <v>0</v>
      </c>
      <c r="E49" s="643" t="str">
        <f>IFERROR(BUDGET!E32,"")</f>
        <v>x</v>
      </c>
      <c r="F49" s="644">
        <f>IF(OR(BUDGET!$N$14="",BUDGET!$N$14="Initial Budget"),BUDGET!N32,BUDGET!BA32)</f>
        <v>0</v>
      </c>
      <c r="G49" s="798"/>
      <c r="H49" s="661">
        <f>SUMIFS(EXPENSES!$I$12:$I$4011,EXPENSES!$U$12:$U$4011,REPORT!C49)</f>
        <v>0</v>
      </c>
      <c r="I49" s="646">
        <f t="shared" si="16"/>
        <v>0</v>
      </c>
      <c r="J49" s="645">
        <f t="shared" si="8"/>
        <v>0</v>
      </c>
      <c r="K49" s="647"/>
      <c r="L49" s="648"/>
      <c r="M49" s="649"/>
      <c r="N49" s="650"/>
      <c r="O49" s="651" t="str">
        <f>IF($D49="","",IF($D49=O$33,$H49,""))</f>
        <v/>
      </c>
      <c r="P49" s="651" t="str">
        <f t="shared" ref="P49:X49" si="55">IF($D49="","",IF($D49=P$33,$H49,""))</f>
        <v/>
      </c>
      <c r="Q49" s="651" t="str">
        <f t="shared" si="55"/>
        <v/>
      </c>
      <c r="R49" s="651" t="str">
        <f t="shared" si="55"/>
        <v/>
      </c>
      <c r="S49" s="651" t="str">
        <f t="shared" si="55"/>
        <v/>
      </c>
      <c r="T49" s="651" t="str">
        <f t="shared" si="55"/>
        <v/>
      </c>
      <c r="U49" s="651" t="str">
        <f t="shared" si="55"/>
        <v/>
      </c>
      <c r="V49" s="651" t="str">
        <f t="shared" si="55"/>
        <v/>
      </c>
      <c r="W49" s="651" t="str">
        <f t="shared" si="55"/>
        <v/>
      </c>
      <c r="X49" s="651" t="str">
        <f t="shared" si="55"/>
        <v/>
      </c>
      <c r="Y49" s="652">
        <f t="shared" si="11"/>
        <v>0</v>
      </c>
      <c r="Z49" s="653"/>
      <c r="AA49" s="645">
        <f>IF($C49="","",SUMIFS(EXPENSES!$I$12:$I$4011,EXPENSES!$U$12:$U$4011,$C49,EXPENSES!$N$12:$N$4011,REPORT!AA$34,EXPENSES!$M$12:$M$4011,REPORT!AA$31))</f>
        <v>0</v>
      </c>
      <c r="AB49" s="645">
        <f>IF($C49="","",SUMIFS(EXPENSES!$I$12:$I$4011,EXPENSES!$U$12:$U$4011,$C49,EXPENSES!$N$12:$N$4011,REPORT!AB$34,EXPENSES!$M$12:$M$4011,REPORT!AB$31))</f>
        <v>0</v>
      </c>
      <c r="AC49" s="645">
        <f>IF($C49="","",SUMIFS(EXPENSES!$I$12:$I$4011,EXPENSES!$U$12:$U$4011,$C49,EXPENSES!$N$12:$N$4011,REPORT!AC$34,EXPENSES!$M$12:$M$4011,REPORT!AC$31))</f>
        <v>0</v>
      </c>
      <c r="AD49" s="645">
        <f>IF($C49="","",SUMIFS(EXPENSES!$I$12:$I$4011,EXPENSES!$U$12:$U$4011,$C49,EXPENSES!$N$12:$N$4011,REPORT!AD$34,EXPENSES!$M$12:$M$4011,REPORT!AD$31))</f>
        <v>0</v>
      </c>
      <c r="AE49" s="645">
        <f>IF($C49="","",SUMIFS(EXPENSES!$I$12:$I$4011,EXPENSES!$U$12:$U$4011,$C49,EXPENSES!$N$12:$N$4011,REPORT!AE$34,EXPENSES!$M$12:$M$4011,REPORT!AE$31))</f>
        <v>0</v>
      </c>
      <c r="AF49" s="645">
        <f>IF($C49="","",SUMIFS(EXPENSES!$I$12:$I$4011,EXPENSES!$U$12:$U$4011,$C49,EXPENSES!$N$12:$N$4011,REPORT!AF$34,EXPENSES!$M$12:$M$4011,REPORT!AF$31))</f>
        <v>0</v>
      </c>
      <c r="AG49" s="645">
        <f>IF($C49="","",SUMIFS(EXPENSES!$I$12:$I$4011,EXPENSES!$U$12:$U$4011,$C49,EXPENSES!$N$12:$N$4011,REPORT!AG$34,EXPENSES!$M$12:$M$4011,REPORT!AG$31))</f>
        <v>0</v>
      </c>
      <c r="AH49" s="645">
        <f>IF($C49="","",SUMIFS(EXPENSES!$I$12:$I$4011,EXPENSES!$U$12:$U$4011,$C49,EXPENSES!$N$12:$N$4011,REPORT!AH$34,EXPENSES!$M$12:$M$4011,REPORT!AH$31))</f>
        <v>0</v>
      </c>
      <c r="AI49" s="645">
        <f>IF($C49="","",SUMIFS(EXPENSES!$I$12:$I$4011,EXPENSES!$U$12:$U$4011,$C49,EXPENSES!$N$12:$N$4011,REPORT!AI$34,EXPENSES!$M$12:$M$4011,REPORT!AI$31))</f>
        <v>0</v>
      </c>
      <c r="AJ49" s="645">
        <f>IF($C49="","",SUMIFS(EXPENSES!$I$12:$I$4011,EXPENSES!$U$12:$U$4011,$C49,EXPENSES!$N$12:$N$4011,REPORT!AJ$34,EXPENSES!$M$12:$M$4011,REPORT!AJ$31))</f>
        <v>0</v>
      </c>
      <c r="AK49" s="645">
        <f>IF($C49="","",SUMIFS(EXPENSES!$I$12:$I$4011,EXPENSES!$U$12:$U$4011,$C49,EXPENSES!$N$12:$N$4011,REPORT!AK$34,EXPENSES!$M$12:$M$4011,REPORT!AK$31))</f>
        <v>0</v>
      </c>
      <c r="AL49" s="645">
        <f>IF($C49="","",SUMIFS(EXPENSES!$I$12:$I$4011,EXPENSES!$U$12:$U$4011,$C49,EXPENSES!$N$12:$N$4011,REPORT!AL$34,EXPENSES!$M$12:$M$4011,REPORT!AL$31))</f>
        <v>0</v>
      </c>
      <c r="AM49" s="645">
        <f>IF($C49="","",SUMIFS(EXPENSES!$I$12:$I$4011,EXPENSES!$U$12:$U$4011,$C49,EXPENSES!$N$12:$N$4011,REPORT!AM$34,EXPENSES!$M$12:$M$4011,REPORT!AM$31))</f>
        <v>0</v>
      </c>
      <c r="AN49" s="645">
        <f>IF($C49="","",SUMIFS(EXPENSES!$I$12:$I$4011,EXPENSES!$U$12:$U$4011,$C49,EXPENSES!$N$12:$N$4011,REPORT!AN$34,EXPENSES!$M$12:$M$4011,REPORT!AN$31))</f>
        <v>0</v>
      </c>
      <c r="AO49" s="645">
        <f>IF($C49="","",SUMIFS(EXPENSES!$I$12:$I$4011,EXPENSES!$U$12:$U$4011,$C49,EXPENSES!$N$12:$N$4011,REPORT!AO$34,EXPENSES!$M$12:$M$4011,REPORT!AO$31))</f>
        <v>0</v>
      </c>
      <c r="AP49" s="645">
        <f>IF($C49="","",SUMIFS(EXPENSES!$I$12:$I$4011,EXPENSES!$U$12:$U$4011,$C49,EXPENSES!$N$12:$N$4011,REPORT!AP$34,EXPENSES!$M$12:$M$4011,REPORT!AP$31))</f>
        <v>0</v>
      </c>
      <c r="AQ49" s="645">
        <f>IF($C49="","",SUMIFS(EXPENSES!$I$12:$I$4011,EXPENSES!$U$12:$U$4011,$C49,EXPENSES!$N$12:$N$4011,REPORT!AQ$34,EXPENSES!$M$12:$M$4011,REPORT!AQ$31))</f>
        <v>0</v>
      </c>
      <c r="AR49" s="645">
        <f>IF($C49="","",SUMIFS(EXPENSES!$I$12:$I$4011,EXPENSES!$U$12:$U$4011,$C49,EXPENSES!$N$12:$N$4011,REPORT!AR$34,EXPENSES!$M$12:$M$4011,REPORT!AR$31))</f>
        <v>0</v>
      </c>
      <c r="AS49" s="645">
        <f>IF($C49="","",SUMIFS(EXPENSES!$I$12:$I$4011,EXPENSES!$U$12:$U$4011,$C49,EXPENSES!$N$12:$N$4011,REPORT!AS$34,EXPENSES!$M$12:$M$4011,REPORT!AS$31))</f>
        <v>0</v>
      </c>
      <c r="AT49" s="645">
        <f>IF($C49="","",SUMIFS(EXPENSES!$I$12:$I$4011,EXPENSES!$U$12:$U$4011,$C49,EXPENSES!$N$12:$N$4011,REPORT!AT$34,EXPENSES!$M$12:$M$4011,REPORT!AT$31))</f>
        <v>0</v>
      </c>
      <c r="AU49" s="645">
        <f>IF($C49="","",SUMIFS(EXPENSES!$I$12:$I$4011,EXPENSES!$U$12:$U$4011,$C49,EXPENSES!$N$12:$N$4011,REPORT!AU$34,EXPENSES!$M$12:$M$4011,REPORT!AU$31))</f>
        <v>0</v>
      </c>
      <c r="AV49" s="645">
        <f>IF($C49="","",SUMIFS(EXPENSES!$I$12:$I$4011,EXPENSES!$U$12:$U$4011,$C49,EXPENSES!$N$12:$N$4011,REPORT!AV$34,EXPENSES!$M$12:$M$4011,REPORT!AV$31))</f>
        <v>0</v>
      </c>
      <c r="AW49" s="645">
        <f>IF($C49="","",SUMIFS(EXPENSES!$I$12:$I$4011,EXPENSES!$U$12:$U$4011,$C49,EXPENSES!$N$12:$N$4011,REPORT!AW$34,EXPENSES!$M$12:$M$4011,REPORT!AW$31))</f>
        <v>0</v>
      </c>
      <c r="AX49" s="645">
        <f>IF($C49="","",SUMIFS(EXPENSES!$I$12:$I$4011,EXPENSES!$U$12:$U$4011,$C49,EXPENSES!$N$12:$N$4011,REPORT!AX$34,EXPENSES!$M$12:$M$4011,REPORT!AX$31))</f>
        <v>0</v>
      </c>
      <c r="AY49" s="645">
        <f>IF($C49="","",SUMIFS(EXPENSES!$I$12:$I$4011,EXPENSES!$U$12:$U$4011,$C49,EXPENSES!$N$12:$N$4011,REPORT!AY$34,EXPENSES!$M$12:$M$4011,REPORT!AY$31))</f>
        <v>0</v>
      </c>
      <c r="AZ49" s="645">
        <f>IF($C49="","",SUMIFS(EXPENSES!$I$12:$I$4011,EXPENSES!$U$12:$U$4011,$C49,EXPENSES!$N$12:$N$4011,REPORT!AZ$34,EXPENSES!$M$12:$M$4011,REPORT!AZ$31))</f>
        <v>0</v>
      </c>
      <c r="BA49" s="645">
        <f>IF($C49="","",SUMIFS(EXPENSES!$I$12:$I$4011,EXPENSES!$U$12:$U$4011,$C49,EXPENSES!$N$12:$N$4011,REPORT!BA$34,EXPENSES!$M$12:$M$4011,REPORT!BA$31))</f>
        <v>0</v>
      </c>
      <c r="BB49" s="645">
        <f>IF($C49="","",SUMIFS(EXPENSES!$I$12:$I$4011,EXPENSES!$U$12:$U$4011,$C49,EXPENSES!$N$12:$N$4011,REPORT!BB$34,EXPENSES!$M$12:$M$4011,REPORT!BB$31))</f>
        <v>0</v>
      </c>
      <c r="BC49" s="645">
        <f>IF($C49="","",SUMIFS(EXPENSES!$I$12:$I$4011,EXPENSES!$U$12:$U$4011,$C49,EXPENSES!$N$12:$N$4011,REPORT!BC$34,EXPENSES!$M$12:$M$4011,REPORT!BC$31))</f>
        <v>0</v>
      </c>
      <c r="BD49" s="645">
        <f>IF($C49="","",SUMIFS(EXPENSES!$I$12:$I$4011,EXPENSES!$U$12:$U$4011,$C49,EXPENSES!$N$12:$N$4011,REPORT!BD$34,EXPENSES!$M$12:$M$4011,REPORT!BD$31))</f>
        <v>0</v>
      </c>
      <c r="BE49" s="645">
        <f>IF($C49="","",SUMIFS(EXPENSES!$I$12:$I$4011,EXPENSES!$U$12:$U$4011,$C49,EXPENSES!$N$12:$N$4011,REPORT!BE$34,EXPENSES!$M$12:$M$4011,REPORT!BE$31))</f>
        <v>0</v>
      </c>
      <c r="BF49" s="645">
        <f>IF($C49="","",SUMIFS(EXPENSES!$I$12:$I$4011,EXPENSES!$U$12:$U$4011,$C49,EXPENSES!$N$12:$N$4011,REPORT!BF$34,EXPENSES!$M$12:$M$4011,REPORT!BF$31))</f>
        <v>0</v>
      </c>
      <c r="BG49" s="645">
        <f>IF($C49="","",SUMIFS(EXPENSES!$I$12:$I$4011,EXPENSES!$U$12:$U$4011,$C49,EXPENSES!$N$12:$N$4011,REPORT!BG$34,EXPENSES!$M$12:$M$4011,REPORT!BG$31))</f>
        <v>0</v>
      </c>
      <c r="BH49" s="645">
        <f>IF($C49="","",SUMIFS(EXPENSES!$I$12:$I$4011,EXPENSES!$U$12:$U$4011,$C49,EXPENSES!$N$12:$N$4011,REPORT!BH$34,EXPENSES!$M$12:$M$4011,REPORT!BH$31))</f>
        <v>0</v>
      </c>
      <c r="BI49" s="645">
        <f>IF($C49="","",SUMIFS(EXPENSES!$I$12:$I$4011,EXPENSES!$U$12:$U$4011,$C49,EXPENSES!$N$12:$N$4011,REPORT!BI$34,EXPENSES!$M$12:$M$4011,REPORT!BI$31))</f>
        <v>0</v>
      </c>
      <c r="BJ49" s="645">
        <f>IF($C49="","",SUMIFS(EXPENSES!$I$12:$I$4011,EXPENSES!$U$12:$U$4011,$C49,EXPENSES!$N$12:$N$4011,REPORT!BJ$34,EXPENSES!$M$12:$M$4011,REPORT!BJ$31))</f>
        <v>0</v>
      </c>
      <c r="BK49" s="654"/>
      <c r="BL49" s="655"/>
      <c r="BM49" s="655"/>
    </row>
    <row r="50" spans="1:65" s="656" customFormat="1" outlineLevel="2" x14ac:dyDescent="0.3">
      <c r="A50" s="639"/>
      <c r="B50" s="640"/>
      <c r="C50" s="641" t="str">
        <f>IFERROR(BUDGET!C33,"")</f>
        <v>A2-02</v>
      </c>
      <c r="D50" s="642">
        <f>IFERROR(BUDGET!D33,"")</f>
        <v>0</v>
      </c>
      <c r="E50" s="643" t="str">
        <f>IFERROR(BUDGET!E33,"")</f>
        <v>x</v>
      </c>
      <c r="F50" s="644">
        <f>IF(OR(BUDGET!$N$14="",BUDGET!$N$14="Initial Budget"),BUDGET!N33,BUDGET!BA33)</f>
        <v>0</v>
      </c>
      <c r="G50" s="798"/>
      <c r="H50" s="661">
        <f>SUMIFS(EXPENSES!$I$12:$I$4011,EXPENSES!$U$12:$U$4011,REPORT!C50)</f>
        <v>0</v>
      </c>
      <c r="I50" s="657">
        <f t="shared" si="16"/>
        <v>0</v>
      </c>
      <c r="J50" s="645">
        <f t="shared" si="8"/>
        <v>0</v>
      </c>
      <c r="K50" s="647"/>
      <c r="L50" s="648"/>
      <c r="M50" s="649"/>
      <c r="N50" s="650"/>
      <c r="O50" s="651" t="str">
        <f t="shared" ref="O50:X58" si="56">IF($D50="","",IF($D50=O$33,$H50,""))</f>
        <v/>
      </c>
      <c r="P50" s="651" t="str">
        <f>IF($D50="","",IF($D50=P$33,$H50,""))</f>
        <v/>
      </c>
      <c r="Q50" s="651" t="str">
        <f t="shared" si="56"/>
        <v/>
      </c>
      <c r="R50" s="651" t="str">
        <f t="shared" si="56"/>
        <v/>
      </c>
      <c r="S50" s="651" t="str">
        <f t="shared" si="56"/>
        <v/>
      </c>
      <c r="T50" s="651" t="str">
        <f t="shared" si="56"/>
        <v/>
      </c>
      <c r="U50" s="651" t="str">
        <f t="shared" si="56"/>
        <v/>
      </c>
      <c r="V50" s="651" t="str">
        <f t="shared" si="56"/>
        <v/>
      </c>
      <c r="W50" s="651" t="str">
        <f t="shared" si="56"/>
        <v/>
      </c>
      <c r="X50" s="651" t="str">
        <f t="shared" si="56"/>
        <v/>
      </c>
      <c r="Y50" s="652">
        <f t="shared" si="11"/>
        <v>0</v>
      </c>
      <c r="Z50" s="653"/>
      <c r="AA50" s="658">
        <f>IF($C50="","",SUMIFS(EXPENSES!$I$12:$I$4011,EXPENSES!$U$12:$U$4011,$C50,EXPENSES!$N$12:$N$4011,REPORT!AA$34,EXPENSES!$M$12:$M$4011,REPORT!AA$31))</f>
        <v>0</v>
      </c>
      <c r="AB50" s="658">
        <f>IF($C50="","",SUMIFS(EXPENSES!$I$12:$I$4011,EXPENSES!$U$12:$U$4011,$C50,EXPENSES!$N$12:$N$4011,REPORT!AB$34,EXPENSES!$M$12:$M$4011,REPORT!AB$31))</f>
        <v>0</v>
      </c>
      <c r="AC50" s="658">
        <f>IF($C50="","",SUMIFS(EXPENSES!$I$12:$I$4011,EXPENSES!$U$12:$U$4011,$C50,EXPENSES!$N$12:$N$4011,REPORT!AC$34,EXPENSES!$M$12:$M$4011,REPORT!AC$31))</f>
        <v>0</v>
      </c>
      <c r="AD50" s="658">
        <f>IF($C50="","",SUMIFS(EXPENSES!$I$12:$I$4011,EXPENSES!$U$12:$U$4011,$C50,EXPENSES!$N$12:$N$4011,REPORT!AD$34,EXPENSES!$M$12:$M$4011,REPORT!AD$31))</f>
        <v>0</v>
      </c>
      <c r="AE50" s="658">
        <f>IF($C50="","",SUMIFS(EXPENSES!$I$12:$I$4011,EXPENSES!$U$12:$U$4011,$C50,EXPENSES!$N$12:$N$4011,REPORT!AE$34,EXPENSES!$M$12:$M$4011,REPORT!AE$31))</f>
        <v>0</v>
      </c>
      <c r="AF50" s="658">
        <f>IF($C50="","",SUMIFS(EXPENSES!$I$12:$I$4011,EXPENSES!$U$12:$U$4011,$C50,EXPENSES!$N$12:$N$4011,REPORT!AF$34,EXPENSES!$M$12:$M$4011,REPORT!AF$31))</f>
        <v>0</v>
      </c>
      <c r="AG50" s="658">
        <f>IF($C50="","",SUMIFS(EXPENSES!$I$12:$I$4011,EXPENSES!$U$12:$U$4011,$C50,EXPENSES!$N$12:$N$4011,REPORT!AG$34,EXPENSES!$M$12:$M$4011,REPORT!AG$31))</f>
        <v>0</v>
      </c>
      <c r="AH50" s="658">
        <f>IF($C50="","",SUMIFS(EXPENSES!$I$12:$I$4011,EXPENSES!$U$12:$U$4011,$C50,EXPENSES!$N$12:$N$4011,REPORT!AH$34,EXPENSES!$M$12:$M$4011,REPORT!AH$31))</f>
        <v>0</v>
      </c>
      <c r="AI50" s="658">
        <f>IF($C50="","",SUMIFS(EXPENSES!$I$12:$I$4011,EXPENSES!$U$12:$U$4011,$C50,EXPENSES!$N$12:$N$4011,REPORT!AI$34,EXPENSES!$M$12:$M$4011,REPORT!AI$31))</f>
        <v>0</v>
      </c>
      <c r="AJ50" s="658">
        <f>IF($C50="","",SUMIFS(EXPENSES!$I$12:$I$4011,EXPENSES!$U$12:$U$4011,$C50,EXPENSES!$N$12:$N$4011,REPORT!AJ$34,EXPENSES!$M$12:$M$4011,REPORT!AJ$31))</f>
        <v>0</v>
      </c>
      <c r="AK50" s="658">
        <f>IF($C50="","",SUMIFS(EXPENSES!$I$12:$I$4011,EXPENSES!$U$12:$U$4011,$C50,EXPENSES!$N$12:$N$4011,REPORT!AK$34,EXPENSES!$M$12:$M$4011,REPORT!AK$31))</f>
        <v>0</v>
      </c>
      <c r="AL50" s="658">
        <f>IF($C50="","",SUMIFS(EXPENSES!$I$12:$I$4011,EXPENSES!$U$12:$U$4011,$C50,EXPENSES!$N$12:$N$4011,REPORT!AL$34,EXPENSES!$M$12:$M$4011,REPORT!AL$31))</f>
        <v>0</v>
      </c>
      <c r="AM50" s="658">
        <f>IF($C50="","",SUMIFS(EXPENSES!$I$12:$I$4011,EXPENSES!$U$12:$U$4011,$C50,EXPENSES!$N$12:$N$4011,REPORT!AM$34,EXPENSES!$M$12:$M$4011,REPORT!AM$31))</f>
        <v>0</v>
      </c>
      <c r="AN50" s="658">
        <f>IF($C50="","",SUMIFS(EXPENSES!$I$12:$I$4011,EXPENSES!$U$12:$U$4011,$C50,EXPENSES!$N$12:$N$4011,REPORT!AN$34,EXPENSES!$M$12:$M$4011,REPORT!AN$31))</f>
        <v>0</v>
      </c>
      <c r="AO50" s="658">
        <f>IF($C50="","",SUMIFS(EXPENSES!$I$12:$I$4011,EXPENSES!$U$12:$U$4011,$C50,EXPENSES!$N$12:$N$4011,REPORT!AO$34,EXPENSES!$M$12:$M$4011,REPORT!AO$31))</f>
        <v>0</v>
      </c>
      <c r="AP50" s="658">
        <f>IF($C50="","",SUMIFS(EXPENSES!$I$12:$I$4011,EXPENSES!$U$12:$U$4011,$C50,EXPENSES!$N$12:$N$4011,REPORT!AP$34,EXPENSES!$M$12:$M$4011,REPORT!AP$31))</f>
        <v>0</v>
      </c>
      <c r="AQ50" s="658">
        <f>IF($C50="","",SUMIFS(EXPENSES!$I$12:$I$4011,EXPENSES!$U$12:$U$4011,$C50,EXPENSES!$N$12:$N$4011,REPORT!AQ$34,EXPENSES!$M$12:$M$4011,REPORT!AQ$31))</f>
        <v>0</v>
      </c>
      <c r="AR50" s="658">
        <f>IF($C50="","",SUMIFS(EXPENSES!$I$12:$I$4011,EXPENSES!$U$12:$U$4011,$C50,EXPENSES!$N$12:$N$4011,REPORT!AR$34,EXPENSES!$M$12:$M$4011,REPORT!AR$31))</f>
        <v>0</v>
      </c>
      <c r="AS50" s="658">
        <f>IF($C50="","",SUMIFS(EXPENSES!$I$12:$I$4011,EXPENSES!$U$12:$U$4011,$C50,EXPENSES!$N$12:$N$4011,REPORT!AS$34,EXPENSES!$M$12:$M$4011,REPORT!AS$31))</f>
        <v>0</v>
      </c>
      <c r="AT50" s="658">
        <f>IF($C50="","",SUMIFS(EXPENSES!$I$12:$I$4011,EXPENSES!$U$12:$U$4011,$C50,EXPENSES!$N$12:$N$4011,REPORT!AT$34,EXPENSES!$M$12:$M$4011,REPORT!AT$31))</f>
        <v>0</v>
      </c>
      <c r="AU50" s="658">
        <f>IF($C50="","",SUMIFS(EXPENSES!$I$12:$I$4011,EXPENSES!$U$12:$U$4011,$C50,EXPENSES!$N$12:$N$4011,REPORT!AU$34,EXPENSES!$M$12:$M$4011,REPORT!AU$31))</f>
        <v>0</v>
      </c>
      <c r="AV50" s="658">
        <f>IF($C50="","",SUMIFS(EXPENSES!$I$12:$I$4011,EXPENSES!$U$12:$U$4011,$C50,EXPENSES!$N$12:$N$4011,REPORT!AV$34,EXPENSES!$M$12:$M$4011,REPORT!AV$31))</f>
        <v>0</v>
      </c>
      <c r="AW50" s="658">
        <f>IF($C50="","",SUMIFS(EXPENSES!$I$12:$I$4011,EXPENSES!$U$12:$U$4011,$C50,EXPENSES!$N$12:$N$4011,REPORT!AW$34,EXPENSES!$M$12:$M$4011,REPORT!AW$31))</f>
        <v>0</v>
      </c>
      <c r="AX50" s="658">
        <f>IF($C50="","",SUMIFS(EXPENSES!$I$12:$I$4011,EXPENSES!$U$12:$U$4011,$C50,EXPENSES!$N$12:$N$4011,REPORT!AX$34,EXPENSES!$M$12:$M$4011,REPORT!AX$31))</f>
        <v>0</v>
      </c>
      <c r="AY50" s="658">
        <f>IF($C50="","",SUMIFS(EXPENSES!$I$12:$I$4011,EXPENSES!$U$12:$U$4011,$C50,EXPENSES!$N$12:$N$4011,REPORT!AY$34,EXPENSES!$M$12:$M$4011,REPORT!AY$31))</f>
        <v>0</v>
      </c>
      <c r="AZ50" s="658">
        <f>IF($C50="","",SUMIFS(EXPENSES!$I$12:$I$4011,EXPENSES!$U$12:$U$4011,$C50,EXPENSES!$N$12:$N$4011,REPORT!AZ$34,EXPENSES!$M$12:$M$4011,REPORT!AZ$31))</f>
        <v>0</v>
      </c>
      <c r="BA50" s="658">
        <f>IF($C50="","",SUMIFS(EXPENSES!$I$12:$I$4011,EXPENSES!$U$12:$U$4011,$C50,EXPENSES!$N$12:$N$4011,REPORT!BA$34,EXPENSES!$M$12:$M$4011,REPORT!BA$31))</f>
        <v>0</v>
      </c>
      <c r="BB50" s="658">
        <f>IF($C50="","",SUMIFS(EXPENSES!$I$12:$I$4011,EXPENSES!$U$12:$U$4011,$C50,EXPENSES!$N$12:$N$4011,REPORT!BB$34,EXPENSES!$M$12:$M$4011,REPORT!BB$31))</f>
        <v>0</v>
      </c>
      <c r="BC50" s="658">
        <f>IF($C50="","",SUMIFS(EXPENSES!$I$12:$I$4011,EXPENSES!$U$12:$U$4011,$C50,EXPENSES!$N$12:$N$4011,REPORT!BC$34,EXPENSES!$M$12:$M$4011,REPORT!BC$31))</f>
        <v>0</v>
      </c>
      <c r="BD50" s="658">
        <f>IF($C50="","",SUMIFS(EXPENSES!$I$12:$I$4011,EXPENSES!$U$12:$U$4011,$C50,EXPENSES!$N$12:$N$4011,REPORT!BD$34,EXPENSES!$M$12:$M$4011,REPORT!BD$31))</f>
        <v>0</v>
      </c>
      <c r="BE50" s="658">
        <f>IF($C50="","",SUMIFS(EXPENSES!$I$12:$I$4011,EXPENSES!$U$12:$U$4011,$C50,EXPENSES!$N$12:$N$4011,REPORT!BE$34,EXPENSES!$M$12:$M$4011,REPORT!BE$31))</f>
        <v>0</v>
      </c>
      <c r="BF50" s="658">
        <f>IF($C50="","",SUMIFS(EXPENSES!$I$12:$I$4011,EXPENSES!$U$12:$U$4011,$C50,EXPENSES!$N$12:$N$4011,REPORT!BF$34,EXPENSES!$M$12:$M$4011,REPORT!BF$31))</f>
        <v>0</v>
      </c>
      <c r="BG50" s="658">
        <f>IF($C50="","",SUMIFS(EXPENSES!$I$12:$I$4011,EXPENSES!$U$12:$U$4011,$C50,EXPENSES!$N$12:$N$4011,REPORT!BG$34,EXPENSES!$M$12:$M$4011,REPORT!BG$31))</f>
        <v>0</v>
      </c>
      <c r="BH50" s="658">
        <f>IF($C50="","",SUMIFS(EXPENSES!$I$12:$I$4011,EXPENSES!$U$12:$U$4011,$C50,EXPENSES!$N$12:$N$4011,REPORT!BH$34,EXPENSES!$M$12:$M$4011,REPORT!BH$31))</f>
        <v>0</v>
      </c>
      <c r="BI50" s="658">
        <f>IF($C50="","",SUMIFS(EXPENSES!$I$12:$I$4011,EXPENSES!$U$12:$U$4011,$C50,EXPENSES!$N$12:$N$4011,REPORT!BI$34,EXPENSES!$M$12:$M$4011,REPORT!BI$31))</f>
        <v>0</v>
      </c>
      <c r="BJ50" s="658">
        <f>IF($C50="","",SUMIFS(EXPENSES!$I$12:$I$4011,EXPENSES!$U$12:$U$4011,$C50,EXPENSES!$N$12:$N$4011,REPORT!BJ$34,EXPENSES!$M$12:$M$4011,REPORT!BJ$31))</f>
        <v>0</v>
      </c>
      <c r="BK50" s="654"/>
      <c r="BL50" s="655"/>
      <c r="BM50" s="655"/>
    </row>
    <row r="51" spans="1:65" s="656" customFormat="1" outlineLevel="2" x14ac:dyDescent="0.3">
      <c r="A51" s="639"/>
      <c r="B51" s="640"/>
      <c r="C51" s="641" t="str">
        <f>IFERROR(BUDGET!C34,"")</f>
        <v>A2-03</v>
      </c>
      <c r="D51" s="642">
        <f>IFERROR(BUDGET!D34,"")</f>
        <v>0</v>
      </c>
      <c r="E51" s="643" t="str">
        <f>IFERROR(BUDGET!E34,"")</f>
        <v>x</v>
      </c>
      <c r="F51" s="644">
        <f>IF(OR(BUDGET!$N$14="",BUDGET!$N$14="Initial Budget"),BUDGET!N34,BUDGET!BA34)</f>
        <v>0</v>
      </c>
      <c r="G51" s="798"/>
      <c r="H51" s="661">
        <f>SUMIFS(EXPENSES!$I$12:$I$4011,EXPENSES!$U$12:$U$4011,REPORT!C51)</f>
        <v>0</v>
      </c>
      <c r="I51" s="657">
        <f t="shared" si="16"/>
        <v>0</v>
      </c>
      <c r="J51" s="645">
        <f t="shared" si="8"/>
        <v>0</v>
      </c>
      <c r="K51" s="647"/>
      <c r="L51" s="648"/>
      <c r="M51" s="649"/>
      <c r="N51" s="650"/>
      <c r="O51" s="651" t="str">
        <f t="shared" si="56"/>
        <v/>
      </c>
      <c r="P51" s="651" t="str">
        <f t="shared" si="56"/>
        <v/>
      </c>
      <c r="Q51" s="651" t="str">
        <f t="shared" si="56"/>
        <v/>
      </c>
      <c r="R51" s="651" t="str">
        <f t="shared" si="56"/>
        <v/>
      </c>
      <c r="S51" s="651" t="str">
        <f t="shared" si="56"/>
        <v/>
      </c>
      <c r="T51" s="651" t="str">
        <f t="shared" si="56"/>
        <v/>
      </c>
      <c r="U51" s="651" t="str">
        <f t="shared" si="56"/>
        <v/>
      </c>
      <c r="V51" s="651" t="str">
        <f t="shared" si="56"/>
        <v/>
      </c>
      <c r="W51" s="651" t="str">
        <f t="shared" si="56"/>
        <v/>
      </c>
      <c r="X51" s="651" t="str">
        <f t="shared" si="56"/>
        <v/>
      </c>
      <c r="Y51" s="652">
        <f t="shared" si="11"/>
        <v>0</v>
      </c>
      <c r="Z51" s="653"/>
      <c r="AA51" s="658">
        <f>IF($C51="","",SUMIFS(EXPENSES!$I$12:$I$4011,EXPENSES!$U$12:$U$4011,$C51,EXPENSES!$N$12:$N$4011,REPORT!AA$34,EXPENSES!$M$12:$M$4011,REPORT!AA$31))</f>
        <v>0</v>
      </c>
      <c r="AB51" s="658">
        <f>IF($C51="","",SUMIFS(EXPENSES!$I$12:$I$4011,EXPENSES!$U$12:$U$4011,$C51,EXPENSES!$N$12:$N$4011,REPORT!AB$34,EXPENSES!$M$12:$M$4011,REPORT!AB$31))</f>
        <v>0</v>
      </c>
      <c r="AC51" s="658">
        <f>IF($C51="","",SUMIFS(EXPENSES!$I$12:$I$4011,EXPENSES!$U$12:$U$4011,$C51,EXPENSES!$N$12:$N$4011,REPORT!AC$34,EXPENSES!$M$12:$M$4011,REPORT!AC$31))</f>
        <v>0</v>
      </c>
      <c r="AD51" s="658">
        <f>IF($C51="","",SUMIFS(EXPENSES!$I$12:$I$4011,EXPENSES!$U$12:$U$4011,$C51,EXPENSES!$N$12:$N$4011,REPORT!AD$34,EXPENSES!$M$12:$M$4011,REPORT!AD$31))</f>
        <v>0</v>
      </c>
      <c r="AE51" s="658">
        <f>IF($C51="","",SUMIFS(EXPENSES!$I$12:$I$4011,EXPENSES!$U$12:$U$4011,$C51,EXPENSES!$N$12:$N$4011,REPORT!AE$34,EXPENSES!$M$12:$M$4011,REPORT!AE$31))</f>
        <v>0</v>
      </c>
      <c r="AF51" s="658">
        <f>IF($C51="","",SUMIFS(EXPENSES!$I$12:$I$4011,EXPENSES!$U$12:$U$4011,$C51,EXPENSES!$N$12:$N$4011,REPORT!AF$34,EXPENSES!$M$12:$M$4011,REPORT!AF$31))</f>
        <v>0</v>
      </c>
      <c r="AG51" s="658">
        <f>IF($C51="","",SUMIFS(EXPENSES!$I$12:$I$4011,EXPENSES!$U$12:$U$4011,$C51,EXPENSES!$N$12:$N$4011,REPORT!AG$34,EXPENSES!$M$12:$M$4011,REPORT!AG$31))</f>
        <v>0</v>
      </c>
      <c r="AH51" s="658">
        <f>IF($C51="","",SUMIFS(EXPENSES!$I$12:$I$4011,EXPENSES!$U$12:$U$4011,$C51,EXPENSES!$N$12:$N$4011,REPORT!AH$34,EXPENSES!$M$12:$M$4011,REPORT!AH$31))</f>
        <v>0</v>
      </c>
      <c r="AI51" s="658">
        <f>IF($C51="","",SUMIFS(EXPENSES!$I$12:$I$4011,EXPENSES!$U$12:$U$4011,$C51,EXPENSES!$N$12:$N$4011,REPORT!AI$34,EXPENSES!$M$12:$M$4011,REPORT!AI$31))</f>
        <v>0</v>
      </c>
      <c r="AJ51" s="658">
        <f>IF($C51="","",SUMIFS(EXPENSES!$I$12:$I$4011,EXPENSES!$U$12:$U$4011,$C51,EXPENSES!$N$12:$N$4011,REPORT!AJ$34,EXPENSES!$M$12:$M$4011,REPORT!AJ$31))</f>
        <v>0</v>
      </c>
      <c r="AK51" s="658">
        <f>IF($C51="","",SUMIFS(EXPENSES!$I$12:$I$4011,EXPENSES!$U$12:$U$4011,$C51,EXPENSES!$N$12:$N$4011,REPORT!AK$34,EXPENSES!$M$12:$M$4011,REPORT!AK$31))</f>
        <v>0</v>
      </c>
      <c r="AL51" s="658">
        <f>IF($C51="","",SUMIFS(EXPENSES!$I$12:$I$4011,EXPENSES!$U$12:$U$4011,$C51,EXPENSES!$N$12:$N$4011,REPORT!AL$34,EXPENSES!$M$12:$M$4011,REPORT!AL$31))</f>
        <v>0</v>
      </c>
      <c r="AM51" s="658">
        <f>IF($C51="","",SUMIFS(EXPENSES!$I$12:$I$4011,EXPENSES!$U$12:$U$4011,$C51,EXPENSES!$N$12:$N$4011,REPORT!AM$34,EXPENSES!$M$12:$M$4011,REPORT!AM$31))</f>
        <v>0</v>
      </c>
      <c r="AN51" s="658">
        <f>IF($C51="","",SUMIFS(EXPENSES!$I$12:$I$4011,EXPENSES!$U$12:$U$4011,$C51,EXPENSES!$N$12:$N$4011,REPORT!AN$34,EXPENSES!$M$12:$M$4011,REPORT!AN$31))</f>
        <v>0</v>
      </c>
      <c r="AO51" s="658">
        <f>IF($C51="","",SUMIFS(EXPENSES!$I$12:$I$4011,EXPENSES!$U$12:$U$4011,$C51,EXPENSES!$N$12:$N$4011,REPORT!AO$34,EXPENSES!$M$12:$M$4011,REPORT!AO$31))</f>
        <v>0</v>
      </c>
      <c r="AP51" s="658">
        <f>IF($C51="","",SUMIFS(EXPENSES!$I$12:$I$4011,EXPENSES!$U$12:$U$4011,$C51,EXPENSES!$N$12:$N$4011,REPORT!AP$34,EXPENSES!$M$12:$M$4011,REPORT!AP$31))</f>
        <v>0</v>
      </c>
      <c r="AQ51" s="658">
        <f>IF($C51="","",SUMIFS(EXPENSES!$I$12:$I$4011,EXPENSES!$U$12:$U$4011,$C51,EXPENSES!$N$12:$N$4011,REPORT!AQ$34,EXPENSES!$M$12:$M$4011,REPORT!AQ$31))</f>
        <v>0</v>
      </c>
      <c r="AR51" s="658">
        <f>IF($C51="","",SUMIFS(EXPENSES!$I$12:$I$4011,EXPENSES!$U$12:$U$4011,$C51,EXPENSES!$N$12:$N$4011,REPORT!AR$34,EXPENSES!$M$12:$M$4011,REPORT!AR$31))</f>
        <v>0</v>
      </c>
      <c r="AS51" s="658">
        <f>IF($C51="","",SUMIFS(EXPENSES!$I$12:$I$4011,EXPENSES!$U$12:$U$4011,$C51,EXPENSES!$N$12:$N$4011,REPORT!AS$34,EXPENSES!$M$12:$M$4011,REPORT!AS$31))</f>
        <v>0</v>
      </c>
      <c r="AT51" s="658">
        <f>IF($C51="","",SUMIFS(EXPENSES!$I$12:$I$4011,EXPENSES!$U$12:$U$4011,$C51,EXPENSES!$N$12:$N$4011,REPORT!AT$34,EXPENSES!$M$12:$M$4011,REPORT!AT$31))</f>
        <v>0</v>
      </c>
      <c r="AU51" s="658">
        <f>IF($C51="","",SUMIFS(EXPENSES!$I$12:$I$4011,EXPENSES!$U$12:$U$4011,$C51,EXPENSES!$N$12:$N$4011,REPORT!AU$34,EXPENSES!$M$12:$M$4011,REPORT!AU$31))</f>
        <v>0</v>
      </c>
      <c r="AV51" s="658">
        <f>IF($C51="","",SUMIFS(EXPENSES!$I$12:$I$4011,EXPENSES!$U$12:$U$4011,$C51,EXPENSES!$N$12:$N$4011,REPORT!AV$34,EXPENSES!$M$12:$M$4011,REPORT!AV$31))</f>
        <v>0</v>
      </c>
      <c r="AW51" s="658">
        <f>IF($C51="","",SUMIFS(EXPENSES!$I$12:$I$4011,EXPENSES!$U$12:$U$4011,$C51,EXPENSES!$N$12:$N$4011,REPORT!AW$34,EXPENSES!$M$12:$M$4011,REPORT!AW$31))</f>
        <v>0</v>
      </c>
      <c r="AX51" s="658">
        <f>IF($C51="","",SUMIFS(EXPENSES!$I$12:$I$4011,EXPENSES!$U$12:$U$4011,$C51,EXPENSES!$N$12:$N$4011,REPORT!AX$34,EXPENSES!$M$12:$M$4011,REPORT!AX$31))</f>
        <v>0</v>
      </c>
      <c r="AY51" s="658">
        <f>IF($C51="","",SUMIFS(EXPENSES!$I$12:$I$4011,EXPENSES!$U$12:$U$4011,$C51,EXPENSES!$N$12:$N$4011,REPORT!AY$34,EXPENSES!$M$12:$M$4011,REPORT!AY$31))</f>
        <v>0</v>
      </c>
      <c r="AZ51" s="658">
        <f>IF($C51="","",SUMIFS(EXPENSES!$I$12:$I$4011,EXPENSES!$U$12:$U$4011,$C51,EXPENSES!$N$12:$N$4011,REPORT!AZ$34,EXPENSES!$M$12:$M$4011,REPORT!AZ$31))</f>
        <v>0</v>
      </c>
      <c r="BA51" s="658">
        <f>IF($C51="","",SUMIFS(EXPENSES!$I$12:$I$4011,EXPENSES!$U$12:$U$4011,$C51,EXPENSES!$N$12:$N$4011,REPORT!BA$34,EXPENSES!$M$12:$M$4011,REPORT!BA$31))</f>
        <v>0</v>
      </c>
      <c r="BB51" s="658">
        <f>IF($C51="","",SUMIFS(EXPENSES!$I$12:$I$4011,EXPENSES!$U$12:$U$4011,$C51,EXPENSES!$N$12:$N$4011,REPORT!BB$34,EXPENSES!$M$12:$M$4011,REPORT!BB$31))</f>
        <v>0</v>
      </c>
      <c r="BC51" s="658">
        <f>IF($C51="","",SUMIFS(EXPENSES!$I$12:$I$4011,EXPENSES!$U$12:$U$4011,$C51,EXPENSES!$N$12:$N$4011,REPORT!BC$34,EXPENSES!$M$12:$M$4011,REPORT!BC$31))</f>
        <v>0</v>
      </c>
      <c r="BD51" s="658">
        <f>IF($C51="","",SUMIFS(EXPENSES!$I$12:$I$4011,EXPENSES!$U$12:$U$4011,$C51,EXPENSES!$N$12:$N$4011,REPORT!BD$34,EXPENSES!$M$12:$M$4011,REPORT!BD$31))</f>
        <v>0</v>
      </c>
      <c r="BE51" s="658">
        <f>IF($C51="","",SUMIFS(EXPENSES!$I$12:$I$4011,EXPENSES!$U$12:$U$4011,$C51,EXPENSES!$N$12:$N$4011,REPORT!BE$34,EXPENSES!$M$12:$M$4011,REPORT!BE$31))</f>
        <v>0</v>
      </c>
      <c r="BF51" s="658">
        <f>IF($C51="","",SUMIFS(EXPENSES!$I$12:$I$4011,EXPENSES!$U$12:$U$4011,$C51,EXPENSES!$N$12:$N$4011,REPORT!BF$34,EXPENSES!$M$12:$M$4011,REPORT!BF$31))</f>
        <v>0</v>
      </c>
      <c r="BG51" s="658">
        <f>IF($C51="","",SUMIFS(EXPENSES!$I$12:$I$4011,EXPENSES!$U$12:$U$4011,$C51,EXPENSES!$N$12:$N$4011,REPORT!BG$34,EXPENSES!$M$12:$M$4011,REPORT!BG$31))</f>
        <v>0</v>
      </c>
      <c r="BH51" s="658">
        <f>IF($C51="","",SUMIFS(EXPENSES!$I$12:$I$4011,EXPENSES!$U$12:$U$4011,$C51,EXPENSES!$N$12:$N$4011,REPORT!BH$34,EXPENSES!$M$12:$M$4011,REPORT!BH$31))</f>
        <v>0</v>
      </c>
      <c r="BI51" s="658">
        <f>IF($C51="","",SUMIFS(EXPENSES!$I$12:$I$4011,EXPENSES!$U$12:$U$4011,$C51,EXPENSES!$N$12:$N$4011,REPORT!BI$34,EXPENSES!$M$12:$M$4011,REPORT!BI$31))</f>
        <v>0</v>
      </c>
      <c r="BJ51" s="658">
        <f>IF($C51="","",SUMIFS(EXPENSES!$I$12:$I$4011,EXPENSES!$U$12:$U$4011,$C51,EXPENSES!$N$12:$N$4011,REPORT!BJ$34,EXPENSES!$M$12:$M$4011,REPORT!BJ$31))</f>
        <v>0</v>
      </c>
      <c r="BK51" s="654"/>
      <c r="BL51" s="655"/>
      <c r="BM51" s="655"/>
    </row>
    <row r="52" spans="1:65" s="656" customFormat="1" outlineLevel="2" x14ac:dyDescent="0.3">
      <c r="A52" s="639"/>
      <c r="B52" s="640"/>
      <c r="C52" s="641" t="str">
        <f>IFERROR(BUDGET!C35,"")</f>
        <v>A2-04</v>
      </c>
      <c r="D52" s="642">
        <f>IFERROR(BUDGET!D35,"")</f>
        <v>0</v>
      </c>
      <c r="E52" s="643" t="str">
        <f>IFERROR(BUDGET!E35,"")</f>
        <v>x</v>
      </c>
      <c r="F52" s="644">
        <f>IF(OR(BUDGET!$N$14="",BUDGET!$N$14="Initial Budget"),BUDGET!N35,BUDGET!BA35)</f>
        <v>0</v>
      </c>
      <c r="G52" s="798"/>
      <c r="H52" s="661">
        <f>SUMIFS(EXPENSES!$I$12:$I$4011,EXPENSES!$U$12:$U$4011,REPORT!C52)</f>
        <v>0</v>
      </c>
      <c r="I52" s="657">
        <f t="shared" si="16"/>
        <v>0</v>
      </c>
      <c r="J52" s="645">
        <f t="shared" si="8"/>
        <v>0</v>
      </c>
      <c r="K52" s="647"/>
      <c r="L52" s="648"/>
      <c r="M52" s="649"/>
      <c r="N52" s="650"/>
      <c r="O52" s="651" t="str">
        <f t="shared" si="56"/>
        <v/>
      </c>
      <c r="P52" s="651" t="str">
        <f t="shared" si="56"/>
        <v/>
      </c>
      <c r="Q52" s="651" t="str">
        <f t="shared" si="56"/>
        <v/>
      </c>
      <c r="R52" s="651" t="str">
        <f t="shared" si="56"/>
        <v/>
      </c>
      <c r="S52" s="651" t="str">
        <f t="shared" si="56"/>
        <v/>
      </c>
      <c r="T52" s="651" t="str">
        <f t="shared" si="56"/>
        <v/>
      </c>
      <c r="U52" s="651" t="str">
        <f t="shared" si="56"/>
        <v/>
      </c>
      <c r="V52" s="651" t="str">
        <f t="shared" si="56"/>
        <v/>
      </c>
      <c r="W52" s="651" t="str">
        <f t="shared" si="56"/>
        <v/>
      </c>
      <c r="X52" s="651" t="str">
        <f t="shared" si="56"/>
        <v/>
      </c>
      <c r="Y52" s="652">
        <f t="shared" si="11"/>
        <v>0</v>
      </c>
      <c r="Z52" s="653"/>
      <c r="AA52" s="658">
        <f>IF($C52="","",SUMIFS(EXPENSES!$I$12:$I$4011,EXPENSES!$U$12:$U$4011,$C52,EXPENSES!$N$12:$N$4011,REPORT!AA$34,EXPENSES!$M$12:$M$4011,REPORT!AA$31))</f>
        <v>0</v>
      </c>
      <c r="AB52" s="658">
        <f>IF($C52="","",SUMIFS(EXPENSES!$I$12:$I$4011,EXPENSES!$U$12:$U$4011,$C52,EXPENSES!$N$12:$N$4011,REPORT!AB$34,EXPENSES!$M$12:$M$4011,REPORT!AB$31))</f>
        <v>0</v>
      </c>
      <c r="AC52" s="658">
        <f>IF($C52="","",SUMIFS(EXPENSES!$I$12:$I$4011,EXPENSES!$U$12:$U$4011,$C52,EXPENSES!$N$12:$N$4011,REPORT!AC$34,EXPENSES!$M$12:$M$4011,REPORT!AC$31))</f>
        <v>0</v>
      </c>
      <c r="AD52" s="658">
        <f>IF($C52="","",SUMIFS(EXPENSES!$I$12:$I$4011,EXPENSES!$U$12:$U$4011,$C52,EXPENSES!$N$12:$N$4011,REPORT!AD$34,EXPENSES!$M$12:$M$4011,REPORT!AD$31))</f>
        <v>0</v>
      </c>
      <c r="AE52" s="658">
        <f>IF($C52="","",SUMIFS(EXPENSES!$I$12:$I$4011,EXPENSES!$U$12:$U$4011,$C52,EXPENSES!$N$12:$N$4011,REPORT!AE$34,EXPENSES!$M$12:$M$4011,REPORT!AE$31))</f>
        <v>0</v>
      </c>
      <c r="AF52" s="658">
        <f>IF($C52="","",SUMIFS(EXPENSES!$I$12:$I$4011,EXPENSES!$U$12:$U$4011,$C52,EXPENSES!$N$12:$N$4011,REPORT!AF$34,EXPENSES!$M$12:$M$4011,REPORT!AF$31))</f>
        <v>0</v>
      </c>
      <c r="AG52" s="658">
        <f>IF($C52="","",SUMIFS(EXPENSES!$I$12:$I$4011,EXPENSES!$U$12:$U$4011,$C52,EXPENSES!$N$12:$N$4011,REPORT!AG$34,EXPENSES!$M$12:$M$4011,REPORT!AG$31))</f>
        <v>0</v>
      </c>
      <c r="AH52" s="658">
        <f>IF($C52="","",SUMIFS(EXPENSES!$I$12:$I$4011,EXPENSES!$U$12:$U$4011,$C52,EXPENSES!$N$12:$N$4011,REPORT!AH$34,EXPENSES!$M$12:$M$4011,REPORT!AH$31))</f>
        <v>0</v>
      </c>
      <c r="AI52" s="658">
        <f>IF($C52="","",SUMIFS(EXPENSES!$I$12:$I$4011,EXPENSES!$U$12:$U$4011,$C52,EXPENSES!$N$12:$N$4011,REPORT!AI$34,EXPENSES!$M$12:$M$4011,REPORT!AI$31))</f>
        <v>0</v>
      </c>
      <c r="AJ52" s="658">
        <f>IF($C52="","",SUMIFS(EXPENSES!$I$12:$I$4011,EXPENSES!$U$12:$U$4011,$C52,EXPENSES!$N$12:$N$4011,REPORT!AJ$34,EXPENSES!$M$12:$M$4011,REPORT!AJ$31))</f>
        <v>0</v>
      </c>
      <c r="AK52" s="658">
        <f>IF($C52="","",SUMIFS(EXPENSES!$I$12:$I$4011,EXPENSES!$U$12:$U$4011,$C52,EXPENSES!$N$12:$N$4011,REPORT!AK$34,EXPENSES!$M$12:$M$4011,REPORT!AK$31))</f>
        <v>0</v>
      </c>
      <c r="AL52" s="658">
        <f>IF($C52="","",SUMIFS(EXPENSES!$I$12:$I$4011,EXPENSES!$U$12:$U$4011,$C52,EXPENSES!$N$12:$N$4011,REPORT!AL$34,EXPENSES!$M$12:$M$4011,REPORT!AL$31))</f>
        <v>0</v>
      </c>
      <c r="AM52" s="658">
        <f>IF($C52="","",SUMIFS(EXPENSES!$I$12:$I$4011,EXPENSES!$U$12:$U$4011,$C52,EXPENSES!$N$12:$N$4011,REPORT!AM$34,EXPENSES!$M$12:$M$4011,REPORT!AM$31))</f>
        <v>0</v>
      </c>
      <c r="AN52" s="658">
        <f>IF($C52="","",SUMIFS(EXPENSES!$I$12:$I$4011,EXPENSES!$U$12:$U$4011,$C52,EXPENSES!$N$12:$N$4011,REPORT!AN$34,EXPENSES!$M$12:$M$4011,REPORT!AN$31))</f>
        <v>0</v>
      </c>
      <c r="AO52" s="658">
        <f>IF($C52="","",SUMIFS(EXPENSES!$I$12:$I$4011,EXPENSES!$U$12:$U$4011,$C52,EXPENSES!$N$12:$N$4011,REPORT!AO$34,EXPENSES!$M$12:$M$4011,REPORT!AO$31))</f>
        <v>0</v>
      </c>
      <c r="AP52" s="658">
        <f>IF($C52="","",SUMIFS(EXPENSES!$I$12:$I$4011,EXPENSES!$U$12:$U$4011,$C52,EXPENSES!$N$12:$N$4011,REPORT!AP$34,EXPENSES!$M$12:$M$4011,REPORT!AP$31))</f>
        <v>0</v>
      </c>
      <c r="AQ52" s="658">
        <f>IF($C52="","",SUMIFS(EXPENSES!$I$12:$I$4011,EXPENSES!$U$12:$U$4011,$C52,EXPENSES!$N$12:$N$4011,REPORT!AQ$34,EXPENSES!$M$12:$M$4011,REPORT!AQ$31))</f>
        <v>0</v>
      </c>
      <c r="AR52" s="658">
        <f>IF($C52="","",SUMIFS(EXPENSES!$I$12:$I$4011,EXPENSES!$U$12:$U$4011,$C52,EXPENSES!$N$12:$N$4011,REPORT!AR$34,EXPENSES!$M$12:$M$4011,REPORT!AR$31))</f>
        <v>0</v>
      </c>
      <c r="AS52" s="658">
        <f>IF($C52="","",SUMIFS(EXPENSES!$I$12:$I$4011,EXPENSES!$U$12:$U$4011,$C52,EXPENSES!$N$12:$N$4011,REPORT!AS$34,EXPENSES!$M$12:$M$4011,REPORT!AS$31))</f>
        <v>0</v>
      </c>
      <c r="AT52" s="658">
        <f>IF($C52="","",SUMIFS(EXPENSES!$I$12:$I$4011,EXPENSES!$U$12:$U$4011,$C52,EXPENSES!$N$12:$N$4011,REPORT!AT$34,EXPENSES!$M$12:$M$4011,REPORT!AT$31))</f>
        <v>0</v>
      </c>
      <c r="AU52" s="658">
        <f>IF($C52="","",SUMIFS(EXPENSES!$I$12:$I$4011,EXPENSES!$U$12:$U$4011,$C52,EXPENSES!$N$12:$N$4011,REPORT!AU$34,EXPENSES!$M$12:$M$4011,REPORT!AU$31))</f>
        <v>0</v>
      </c>
      <c r="AV52" s="658">
        <f>IF($C52="","",SUMIFS(EXPENSES!$I$12:$I$4011,EXPENSES!$U$12:$U$4011,$C52,EXPENSES!$N$12:$N$4011,REPORT!AV$34,EXPENSES!$M$12:$M$4011,REPORT!AV$31))</f>
        <v>0</v>
      </c>
      <c r="AW52" s="658">
        <f>IF($C52="","",SUMIFS(EXPENSES!$I$12:$I$4011,EXPENSES!$U$12:$U$4011,$C52,EXPENSES!$N$12:$N$4011,REPORT!AW$34,EXPENSES!$M$12:$M$4011,REPORT!AW$31))</f>
        <v>0</v>
      </c>
      <c r="AX52" s="658">
        <f>IF($C52="","",SUMIFS(EXPENSES!$I$12:$I$4011,EXPENSES!$U$12:$U$4011,$C52,EXPENSES!$N$12:$N$4011,REPORT!AX$34,EXPENSES!$M$12:$M$4011,REPORT!AX$31))</f>
        <v>0</v>
      </c>
      <c r="AY52" s="658">
        <f>IF($C52="","",SUMIFS(EXPENSES!$I$12:$I$4011,EXPENSES!$U$12:$U$4011,$C52,EXPENSES!$N$12:$N$4011,REPORT!AY$34,EXPENSES!$M$12:$M$4011,REPORT!AY$31))</f>
        <v>0</v>
      </c>
      <c r="AZ52" s="658">
        <f>IF($C52="","",SUMIFS(EXPENSES!$I$12:$I$4011,EXPENSES!$U$12:$U$4011,$C52,EXPENSES!$N$12:$N$4011,REPORT!AZ$34,EXPENSES!$M$12:$M$4011,REPORT!AZ$31))</f>
        <v>0</v>
      </c>
      <c r="BA52" s="658">
        <f>IF($C52="","",SUMIFS(EXPENSES!$I$12:$I$4011,EXPENSES!$U$12:$U$4011,$C52,EXPENSES!$N$12:$N$4011,REPORT!BA$34,EXPENSES!$M$12:$M$4011,REPORT!BA$31))</f>
        <v>0</v>
      </c>
      <c r="BB52" s="658">
        <f>IF($C52="","",SUMIFS(EXPENSES!$I$12:$I$4011,EXPENSES!$U$12:$U$4011,$C52,EXPENSES!$N$12:$N$4011,REPORT!BB$34,EXPENSES!$M$12:$M$4011,REPORT!BB$31))</f>
        <v>0</v>
      </c>
      <c r="BC52" s="658">
        <f>IF($C52="","",SUMIFS(EXPENSES!$I$12:$I$4011,EXPENSES!$U$12:$U$4011,$C52,EXPENSES!$N$12:$N$4011,REPORT!BC$34,EXPENSES!$M$12:$M$4011,REPORT!BC$31))</f>
        <v>0</v>
      </c>
      <c r="BD52" s="658">
        <f>IF($C52="","",SUMIFS(EXPENSES!$I$12:$I$4011,EXPENSES!$U$12:$U$4011,$C52,EXPENSES!$N$12:$N$4011,REPORT!BD$34,EXPENSES!$M$12:$M$4011,REPORT!BD$31))</f>
        <v>0</v>
      </c>
      <c r="BE52" s="658">
        <f>IF($C52="","",SUMIFS(EXPENSES!$I$12:$I$4011,EXPENSES!$U$12:$U$4011,$C52,EXPENSES!$N$12:$N$4011,REPORT!BE$34,EXPENSES!$M$12:$M$4011,REPORT!BE$31))</f>
        <v>0</v>
      </c>
      <c r="BF52" s="658">
        <f>IF($C52="","",SUMIFS(EXPENSES!$I$12:$I$4011,EXPENSES!$U$12:$U$4011,$C52,EXPENSES!$N$12:$N$4011,REPORT!BF$34,EXPENSES!$M$12:$M$4011,REPORT!BF$31))</f>
        <v>0</v>
      </c>
      <c r="BG52" s="658">
        <f>IF($C52="","",SUMIFS(EXPENSES!$I$12:$I$4011,EXPENSES!$U$12:$U$4011,$C52,EXPENSES!$N$12:$N$4011,REPORT!BG$34,EXPENSES!$M$12:$M$4011,REPORT!BG$31))</f>
        <v>0</v>
      </c>
      <c r="BH52" s="658">
        <f>IF($C52="","",SUMIFS(EXPENSES!$I$12:$I$4011,EXPENSES!$U$12:$U$4011,$C52,EXPENSES!$N$12:$N$4011,REPORT!BH$34,EXPENSES!$M$12:$M$4011,REPORT!BH$31))</f>
        <v>0</v>
      </c>
      <c r="BI52" s="658">
        <f>IF($C52="","",SUMIFS(EXPENSES!$I$12:$I$4011,EXPENSES!$U$12:$U$4011,$C52,EXPENSES!$N$12:$N$4011,REPORT!BI$34,EXPENSES!$M$12:$M$4011,REPORT!BI$31))</f>
        <v>0</v>
      </c>
      <c r="BJ52" s="658">
        <f>IF($C52="","",SUMIFS(EXPENSES!$I$12:$I$4011,EXPENSES!$U$12:$U$4011,$C52,EXPENSES!$N$12:$N$4011,REPORT!BJ$34,EXPENSES!$M$12:$M$4011,REPORT!BJ$31))</f>
        <v>0</v>
      </c>
      <c r="BK52" s="654"/>
      <c r="BL52" s="655"/>
      <c r="BM52" s="655"/>
    </row>
    <row r="53" spans="1:65" s="656" customFormat="1" outlineLevel="2" x14ac:dyDescent="0.3">
      <c r="A53" s="639"/>
      <c r="B53" s="640"/>
      <c r="C53" s="641" t="str">
        <f>IFERROR(BUDGET!C36,"")</f>
        <v>A2-05</v>
      </c>
      <c r="D53" s="642">
        <f>IFERROR(BUDGET!D36,"")</f>
        <v>0</v>
      </c>
      <c r="E53" s="643" t="str">
        <f>IFERROR(BUDGET!E36,"")</f>
        <v>x</v>
      </c>
      <c r="F53" s="644">
        <f>IF(OR(BUDGET!$N$14="",BUDGET!$N$14="Initial Budget"),BUDGET!N36,BUDGET!BA36)</f>
        <v>0</v>
      </c>
      <c r="G53" s="798"/>
      <c r="H53" s="661">
        <f>SUMIFS(EXPENSES!$I$12:$I$4011,EXPENSES!$U$12:$U$4011,REPORT!C53)</f>
        <v>0</v>
      </c>
      <c r="I53" s="657">
        <f t="shared" si="16"/>
        <v>0</v>
      </c>
      <c r="J53" s="645">
        <f t="shared" si="8"/>
        <v>0</v>
      </c>
      <c r="K53" s="647"/>
      <c r="L53" s="648"/>
      <c r="M53" s="649"/>
      <c r="N53" s="650"/>
      <c r="O53" s="651" t="str">
        <f t="shared" si="56"/>
        <v/>
      </c>
      <c r="P53" s="651" t="str">
        <f t="shared" si="56"/>
        <v/>
      </c>
      <c r="Q53" s="651" t="str">
        <f t="shared" si="56"/>
        <v/>
      </c>
      <c r="R53" s="651" t="str">
        <f t="shared" si="56"/>
        <v/>
      </c>
      <c r="S53" s="651" t="str">
        <f t="shared" si="56"/>
        <v/>
      </c>
      <c r="T53" s="651" t="str">
        <f t="shared" si="56"/>
        <v/>
      </c>
      <c r="U53" s="651" t="str">
        <f t="shared" si="56"/>
        <v/>
      </c>
      <c r="V53" s="651" t="str">
        <f t="shared" si="56"/>
        <v/>
      </c>
      <c r="W53" s="651" t="str">
        <f t="shared" si="56"/>
        <v/>
      </c>
      <c r="X53" s="651" t="str">
        <f t="shared" si="56"/>
        <v/>
      </c>
      <c r="Y53" s="652">
        <f t="shared" si="11"/>
        <v>0</v>
      </c>
      <c r="Z53" s="653"/>
      <c r="AA53" s="658">
        <f>IF($C53="","",SUMIFS(EXPENSES!$I$12:$I$4011,EXPENSES!$U$12:$U$4011,$C53,EXPENSES!$N$12:$N$4011,REPORT!AA$34,EXPENSES!$M$12:$M$4011,REPORT!AA$31))</f>
        <v>0</v>
      </c>
      <c r="AB53" s="658">
        <f>IF($C53="","",SUMIFS(EXPENSES!$I$12:$I$4011,EXPENSES!$U$12:$U$4011,$C53,EXPENSES!$N$12:$N$4011,REPORT!AB$34,EXPENSES!$M$12:$M$4011,REPORT!AB$31))</f>
        <v>0</v>
      </c>
      <c r="AC53" s="658">
        <f>IF($C53="","",SUMIFS(EXPENSES!$I$12:$I$4011,EXPENSES!$U$12:$U$4011,$C53,EXPENSES!$N$12:$N$4011,REPORT!AC$34,EXPENSES!$M$12:$M$4011,REPORT!AC$31))</f>
        <v>0</v>
      </c>
      <c r="AD53" s="658">
        <f>IF($C53="","",SUMIFS(EXPENSES!$I$12:$I$4011,EXPENSES!$U$12:$U$4011,$C53,EXPENSES!$N$12:$N$4011,REPORT!AD$34,EXPENSES!$M$12:$M$4011,REPORT!AD$31))</f>
        <v>0</v>
      </c>
      <c r="AE53" s="658">
        <f>IF($C53="","",SUMIFS(EXPENSES!$I$12:$I$4011,EXPENSES!$U$12:$U$4011,$C53,EXPENSES!$N$12:$N$4011,REPORT!AE$34,EXPENSES!$M$12:$M$4011,REPORT!AE$31))</f>
        <v>0</v>
      </c>
      <c r="AF53" s="658">
        <f>IF($C53="","",SUMIFS(EXPENSES!$I$12:$I$4011,EXPENSES!$U$12:$U$4011,$C53,EXPENSES!$N$12:$N$4011,REPORT!AF$34,EXPENSES!$M$12:$M$4011,REPORT!AF$31))</f>
        <v>0</v>
      </c>
      <c r="AG53" s="658">
        <f>IF($C53="","",SUMIFS(EXPENSES!$I$12:$I$4011,EXPENSES!$U$12:$U$4011,$C53,EXPENSES!$N$12:$N$4011,REPORT!AG$34,EXPENSES!$M$12:$M$4011,REPORT!AG$31))</f>
        <v>0</v>
      </c>
      <c r="AH53" s="658">
        <f>IF($C53="","",SUMIFS(EXPENSES!$I$12:$I$4011,EXPENSES!$U$12:$U$4011,$C53,EXPENSES!$N$12:$N$4011,REPORT!AH$34,EXPENSES!$M$12:$M$4011,REPORT!AH$31))</f>
        <v>0</v>
      </c>
      <c r="AI53" s="658">
        <f>IF($C53="","",SUMIFS(EXPENSES!$I$12:$I$4011,EXPENSES!$U$12:$U$4011,$C53,EXPENSES!$N$12:$N$4011,REPORT!AI$34,EXPENSES!$M$12:$M$4011,REPORT!AI$31))</f>
        <v>0</v>
      </c>
      <c r="AJ53" s="658">
        <f>IF($C53="","",SUMIFS(EXPENSES!$I$12:$I$4011,EXPENSES!$U$12:$U$4011,$C53,EXPENSES!$N$12:$N$4011,REPORT!AJ$34,EXPENSES!$M$12:$M$4011,REPORT!AJ$31))</f>
        <v>0</v>
      </c>
      <c r="AK53" s="658">
        <f>IF($C53="","",SUMIFS(EXPENSES!$I$12:$I$4011,EXPENSES!$U$12:$U$4011,$C53,EXPENSES!$N$12:$N$4011,REPORT!AK$34,EXPENSES!$M$12:$M$4011,REPORT!AK$31))</f>
        <v>0</v>
      </c>
      <c r="AL53" s="658">
        <f>IF($C53="","",SUMIFS(EXPENSES!$I$12:$I$4011,EXPENSES!$U$12:$U$4011,$C53,EXPENSES!$N$12:$N$4011,REPORT!AL$34,EXPENSES!$M$12:$M$4011,REPORT!AL$31))</f>
        <v>0</v>
      </c>
      <c r="AM53" s="658">
        <f>IF($C53="","",SUMIFS(EXPENSES!$I$12:$I$4011,EXPENSES!$U$12:$U$4011,$C53,EXPENSES!$N$12:$N$4011,REPORT!AM$34,EXPENSES!$M$12:$M$4011,REPORT!AM$31))</f>
        <v>0</v>
      </c>
      <c r="AN53" s="658">
        <f>IF($C53="","",SUMIFS(EXPENSES!$I$12:$I$4011,EXPENSES!$U$12:$U$4011,$C53,EXPENSES!$N$12:$N$4011,REPORT!AN$34,EXPENSES!$M$12:$M$4011,REPORT!AN$31))</f>
        <v>0</v>
      </c>
      <c r="AO53" s="658">
        <f>IF($C53="","",SUMIFS(EXPENSES!$I$12:$I$4011,EXPENSES!$U$12:$U$4011,$C53,EXPENSES!$N$12:$N$4011,REPORT!AO$34,EXPENSES!$M$12:$M$4011,REPORT!AO$31))</f>
        <v>0</v>
      </c>
      <c r="AP53" s="658">
        <f>IF($C53="","",SUMIFS(EXPENSES!$I$12:$I$4011,EXPENSES!$U$12:$U$4011,$C53,EXPENSES!$N$12:$N$4011,REPORT!AP$34,EXPENSES!$M$12:$M$4011,REPORT!AP$31))</f>
        <v>0</v>
      </c>
      <c r="AQ53" s="658">
        <f>IF($C53="","",SUMIFS(EXPENSES!$I$12:$I$4011,EXPENSES!$U$12:$U$4011,$C53,EXPENSES!$N$12:$N$4011,REPORT!AQ$34,EXPENSES!$M$12:$M$4011,REPORT!AQ$31))</f>
        <v>0</v>
      </c>
      <c r="AR53" s="658">
        <f>IF($C53="","",SUMIFS(EXPENSES!$I$12:$I$4011,EXPENSES!$U$12:$U$4011,$C53,EXPENSES!$N$12:$N$4011,REPORT!AR$34,EXPENSES!$M$12:$M$4011,REPORT!AR$31))</f>
        <v>0</v>
      </c>
      <c r="AS53" s="658">
        <f>IF($C53="","",SUMIFS(EXPENSES!$I$12:$I$4011,EXPENSES!$U$12:$U$4011,$C53,EXPENSES!$N$12:$N$4011,REPORT!AS$34,EXPENSES!$M$12:$M$4011,REPORT!AS$31))</f>
        <v>0</v>
      </c>
      <c r="AT53" s="658">
        <f>IF($C53="","",SUMIFS(EXPENSES!$I$12:$I$4011,EXPENSES!$U$12:$U$4011,$C53,EXPENSES!$N$12:$N$4011,REPORT!AT$34,EXPENSES!$M$12:$M$4011,REPORT!AT$31))</f>
        <v>0</v>
      </c>
      <c r="AU53" s="658">
        <f>IF($C53="","",SUMIFS(EXPENSES!$I$12:$I$4011,EXPENSES!$U$12:$U$4011,$C53,EXPENSES!$N$12:$N$4011,REPORT!AU$34,EXPENSES!$M$12:$M$4011,REPORT!AU$31))</f>
        <v>0</v>
      </c>
      <c r="AV53" s="658">
        <f>IF($C53="","",SUMIFS(EXPENSES!$I$12:$I$4011,EXPENSES!$U$12:$U$4011,$C53,EXPENSES!$N$12:$N$4011,REPORT!AV$34,EXPENSES!$M$12:$M$4011,REPORT!AV$31))</f>
        <v>0</v>
      </c>
      <c r="AW53" s="658">
        <f>IF($C53="","",SUMIFS(EXPENSES!$I$12:$I$4011,EXPENSES!$U$12:$U$4011,$C53,EXPENSES!$N$12:$N$4011,REPORT!AW$34,EXPENSES!$M$12:$M$4011,REPORT!AW$31))</f>
        <v>0</v>
      </c>
      <c r="AX53" s="658">
        <f>IF($C53="","",SUMIFS(EXPENSES!$I$12:$I$4011,EXPENSES!$U$12:$U$4011,$C53,EXPENSES!$N$12:$N$4011,REPORT!AX$34,EXPENSES!$M$12:$M$4011,REPORT!AX$31))</f>
        <v>0</v>
      </c>
      <c r="AY53" s="658">
        <f>IF($C53="","",SUMIFS(EXPENSES!$I$12:$I$4011,EXPENSES!$U$12:$U$4011,$C53,EXPENSES!$N$12:$N$4011,REPORT!AY$34,EXPENSES!$M$12:$M$4011,REPORT!AY$31))</f>
        <v>0</v>
      </c>
      <c r="AZ53" s="658">
        <f>IF($C53="","",SUMIFS(EXPENSES!$I$12:$I$4011,EXPENSES!$U$12:$U$4011,$C53,EXPENSES!$N$12:$N$4011,REPORT!AZ$34,EXPENSES!$M$12:$M$4011,REPORT!AZ$31))</f>
        <v>0</v>
      </c>
      <c r="BA53" s="658">
        <f>IF($C53="","",SUMIFS(EXPENSES!$I$12:$I$4011,EXPENSES!$U$12:$U$4011,$C53,EXPENSES!$N$12:$N$4011,REPORT!BA$34,EXPENSES!$M$12:$M$4011,REPORT!BA$31))</f>
        <v>0</v>
      </c>
      <c r="BB53" s="658">
        <f>IF($C53="","",SUMIFS(EXPENSES!$I$12:$I$4011,EXPENSES!$U$12:$U$4011,$C53,EXPENSES!$N$12:$N$4011,REPORT!BB$34,EXPENSES!$M$12:$M$4011,REPORT!BB$31))</f>
        <v>0</v>
      </c>
      <c r="BC53" s="658">
        <f>IF($C53="","",SUMIFS(EXPENSES!$I$12:$I$4011,EXPENSES!$U$12:$U$4011,$C53,EXPENSES!$N$12:$N$4011,REPORT!BC$34,EXPENSES!$M$12:$M$4011,REPORT!BC$31))</f>
        <v>0</v>
      </c>
      <c r="BD53" s="658">
        <f>IF($C53="","",SUMIFS(EXPENSES!$I$12:$I$4011,EXPENSES!$U$12:$U$4011,$C53,EXPENSES!$N$12:$N$4011,REPORT!BD$34,EXPENSES!$M$12:$M$4011,REPORT!BD$31))</f>
        <v>0</v>
      </c>
      <c r="BE53" s="658">
        <f>IF($C53="","",SUMIFS(EXPENSES!$I$12:$I$4011,EXPENSES!$U$12:$U$4011,$C53,EXPENSES!$N$12:$N$4011,REPORT!BE$34,EXPENSES!$M$12:$M$4011,REPORT!BE$31))</f>
        <v>0</v>
      </c>
      <c r="BF53" s="658">
        <f>IF($C53="","",SUMIFS(EXPENSES!$I$12:$I$4011,EXPENSES!$U$12:$U$4011,$C53,EXPENSES!$N$12:$N$4011,REPORT!BF$34,EXPENSES!$M$12:$M$4011,REPORT!BF$31))</f>
        <v>0</v>
      </c>
      <c r="BG53" s="658">
        <f>IF($C53="","",SUMIFS(EXPENSES!$I$12:$I$4011,EXPENSES!$U$12:$U$4011,$C53,EXPENSES!$N$12:$N$4011,REPORT!BG$34,EXPENSES!$M$12:$M$4011,REPORT!BG$31))</f>
        <v>0</v>
      </c>
      <c r="BH53" s="658">
        <f>IF($C53="","",SUMIFS(EXPENSES!$I$12:$I$4011,EXPENSES!$U$12:$U$4011,$C53,EXPENSES!$N$12:$N$4011,REPORT!BH$34,EXPENSES!$M$12:$M$4011,REPORT!BH$31))</f>
        <v>0</v>
      </c>
      <c r="BI53" s="658">
        <f>IF($C53="","",SUMIFS(EXPENSES!$I$12:$I$4011,EXPENSES!$U$12:$U$4011,$C53,EXPENSES!$N$12:$N$4011,REPORT!BI$34,EXPENSES!$M$12:$M$4011,REPORT!BI$31))</f>
        <v>0</v>
      </c>
      <c r="BJ53" s="658">
        <f>IF($C53="","",SUMIFS(EXPENSES!$I$12:$I$4011,EXPENSES!$U$12:$U$4011,$C53,EXPENSES!$N$12:$N$4011,REPORT!BJ$34,EXPENSES!$M$12:$M$4011,REPORT!BJ$31))</f>
        <v>0</v>
      </c>
      <c r="BK53" s="654"/>
      <c r="BL53" s="655"/>
      <c r="BM53" s="655"/>
    </row>
    <row r="54" spans="1:65" s="656" customFormat="1" outlineLevel="2" x14ac:dyDescent="0.3">
      <c r="A54" s="639"/>
      <c r="B54" s="640"/>
      <c r="C54" s="641" t="str">
        <f>IFERROR(BUDGET!C37,"")</f>
        <v>A2-06</v>
      </c>
      <c r="D54" s="642">
        <f>IFERROR(BUDGET!D37,"")</f>
        <v>0</v>
      </c>
      <c r="E54" s="643" t="str">
        <f>IFERROR(BUDGET!E37,"")</f>
        <v>x</v>
      </c>
      <c r="F54" s="644">
        <f>IF(OR(BUDGET!$N$14="",BUDGET!$N$14="Initial Budget"),BUDGET!N37,BUDGET!BA37)</f>
        <v>0</v>
      </c>
      <c r="G54" s="798"/>
      <c r="H54" s="661">
        <f>SUMIFS(EXPENSES!$I$12:$I$4011,EXPENSES!$U$12:$U$4011,REPORT!C54)</f>
        <v>0</v>
      </c>
      <c r="I54" s="657">
        <f t="shared" si="16"/>
        <v>0</v>
      </c>
      <c r="J54" s="645">
        <f t="shared" si="8"/>
        <v>0</v>
      </c>
      <c r="K54" s="647"/>
      <c r="L54" s="648"/>
      <c r="M54" s="649"/>
      <c r="N54" s="650"/>
      <c r="O54" s="651" t="str">
        <f t="shared" si="56"/>
        <v/>
      </c>
      <c r="P54" s="651" t="str">
        <f t="shared" si="56"/>
        <v/>
      </c>
      <c r="Q54" s="651" t="str">
        <f t="shared" si="56"/>
        <v/>
      </c>
      <c r="R54" s="651" t="str">
        <f t="shared" si="56"/>
        <v/>
      </c>
      <c r="S54" s="651" t="str">
        <f t="shared" si="56"/>
        <v/>
      </c>
      <c r="T54" s="651" t="str">
        <f t="shared" si="56"/>
        <v/>
      </c>
      <c r="U54" s="651" t="str">
        <f t="shared" si="56"/>
        <v/>
      </c>
      <c r="V54" s="651" t="str">
        <f t="shared" si="56"/>
        <v/>
      </c>
      <c r="W54" s="651" t="str">
        <f t="shared" si="56"/>
        <v/>
      </c>
      <c r="X54" s="651" t="str">
        <f t="shared" si="56"/>
        <v/>
      </c>
      <c r="Y54" s="652">
        <f t="shared" si="11"/>
        <v>0</v>
      </c>
      <c r="Z54" s="653"/>
      <c r="AA54" s="658">
        <f>IF($C54="","",SUMIFS(EXPENSES!$I$12:$I$4011,EXPENSES!$U$12:$U$4011,$C54,EXPENSES!$N$12:$N$4011,REPORT!AA$34,EXPENSES!$M$12:$M$4011,REPORT!AA$31))</f>
        <v>0</v>
      </c>
      <c r="AB54" s="658">
        <f>IF($C54="","",SUMIFS(EXPENSES!$I$12:$I$4011,EXPENSES!$U$12:$U$4011,$C54,EXPENSES!$N$12:$N$4011,REPORT!AB$34,EXPENSES!$M$12:$M$4011,REPORT!AB$31))</f>
        <v>0</v>
      </c>
      <c r="AC54" s="658">
        <f>IF($C54="","",SUMIFS(EXPENSES!$I$12:$I$4011,EXPENSES!$U$12:$U$4011,$C54,EXPENSES!$N$12:$N$4011,REPORT!AC$34,EXPENSES!$M$12:$M$4011,REPORT!AC$31))</f>
        <v>0</v>
      </c>
      <c r="AD54" s="658">
        <f>IF($C54="","",SUMIFS(EXPENSES!$I$12:$I$4011,EXPENSES!$U$12:$U$4011,$C54,EXPENSES!$N$12:$N$4011,REPORT!AD$34,EXPENSES!$M$12:$M$4011,REPORT!AD$31))</f>
        <v>0</v>
      </c>
      <c r="AE54" s="658">
        <f>IF($C54="","",SUMIFS(EXPENSES!$I$12:$I$4011,EXPENSES!$U$12:$U$4011,$C54,EXPENSES!$N$12:$N$4011,REPORT!AE$34,EXPENSES!$M$12:$M$4011,REPORT!AE$31))</f>
        <v>0</v>
      </c>
      <c r="AF54" s="658">
        <f>IF($C54="","",SUMIFS(EXPENSES!$I$12:$I$4011,EXPENSES!$U$12:$U$4011,$C54,EXPENSES!$N$12:$N$4011,REPORT!AF$34,EXPENSES!$M$12:$M$4011,REPORT!AF$31))</f>
        <v>0</v>
      </c>
      <c r="AG54" s="658">
        <f>IF($C54="","",SUMIFS(EXPENSES!$I$12:$I$4011,EXPENSES!$U$12:$U$4011,$C54,EXPENSES!$N$12:$N$4011,REPORT!AG$34,EXPENSES!$M$12:$M$4011,REPORT!AG$31))</f>
        <v>0</v>
      </c>
      <c r="AH54" s="658">
        <f>IF($C54="","",SUMIFS(EXPENSES!$I$12:$I$4011,EXPENSES!$U$12:$U$4011,$C54,EXPENSES!$N$12:$N$4011,REPORT!AH$34,EXPENSES!$M$12:$M$4011,REPORT!AH$31))</f>
        <v>0</v>
      </c>
      <c r="AI54" s="658">
        <f>IF($C54="","",SUMIFS(EXPENSES!$I$12:$I$4011,EXPENSES!$U$12:$U$4011,$C54,EXPENSES!$N$12:$N$4011,REPORT!AI$34,EXPENSES!$M$12:$M$4011,REPORT!AI$31))</f>
        <v>0</v>
      </c>
      <c r="AJ54" s="658">
        <f>IF($C54="","",SUMIFS(EXPENSES!$I$12:$I$4011,EXPENSES!$U$12:$U$4011,$C54,EXPENSES!$N$12:$N$4011,REPORT!AJ$34,EXPENSES!$M$12:$M$4011,REPORT!AJ$31))</f>
        <v>0</v>
      </c>
      <c r="AK54" s="658">
        <f>IF($C54="","",SUMIFS(EXPENSES!$I$12:$I$4011,EXPENSES!$U$12:$U$4011,$C54,EXPENSES!$N$12:$N$4011,REPORT!AK$34,EXPENSES!$M$12:$M$4011,REPORT!AK$31))</f>
        <v>0</v>
      </c>
      <c r="AL54" s="658">
        <f>IF($C54="","",SUMIFS(EXPENSES!$I$12:$I$4011,EXPENSES!$U$12:$U$4011,$C54,EXPENSES!$N$12:$N$4011,REPORT!AL$34,EXPENSES!$M$12:$M$4011,REPORT!AL$31))</f>
        <v>0</v>
      </c>
      <c r="AM54" s="658">
        <f>IF($C54="","",SUMIFS(EXPENSES!$I$12:$I$4011,EXPENSES!$U$12:$U$4011,$C54,EXPENSES!$N$12:$N$4011,REPORT!AM$34,EXPENSES!$M$12:$M$4011,REPORT!AM$31))</f>
        <v>0</v>
      </c>
      <c r="AN54" s="658">
        <f>IF($C54="","",SUMIFS(EXPENSES!$I$12:$I$4011,EXPENSES!$U$12:$U$4011,$C54,EXPENSES!$N$12:$N$4011,REPORT!AN$34,EXPENSES!$M$12:$M$4011,REPORT!AN$31))</f>
        <v>0</v>
      </c>
      <c r="AO54" s="658">
        <f>IF($C54="","",SUMIFS(EXPENSES!$I$12:$I$4011,EXPENSES!$U$12:$U$4011,$C54,EXPENSES!$N$12:$N$4011,REPORT!AO$34,EXPENSES!$M$12:$M$4011,REPORT!AO$31))</f>
        <v>0</v>
      </c>
      <c r="AP54" s="658">
        <f>IF($C54="","",SUMIFS(EXPENSES!$I$12:$I$4011,EXPENSES!$U$12:$U$4011,$C54,EXPENSES!$N$12:$N$4011,REPORT!AP$34,EXPENSES!$M$12:$M$4011,REPORT!AP$31))</f>
        <v>0</v>
      </c>
      <c r="AQ54" s="658">
        <f>IF($C54="","",SUMIFS(EXPENSES!$I$12:$I$4011,EXPENSES!$U$12:$U$4011,$C54,EXPENSES!$N$12:$N$4011,REPORT!AQ$34,EXPENSES!$M$12:$M$4011,REPORT!AQ$31))</f>
        <v>0</v>
      </c>
      <c r="AR54" s="658">
        <f>IF($C54="","",SUMIFS(EXPENSES!$I$12:$I$4011,EXPENSES!$U$12:$U$4011,$C54,EXPENSES!$N$12:$N$4011,REPORT!AR$34,EXPENSES!$M$12:$M$4011,REPORT!AR$31))</f>
        <v>0</v>
      </c>
      <c r="AS54" s="658">
        <f>IF($C54="","",SUMIFS(EXPENSES!$I$12:$I$4011,EXPENSES!$U$12:$U$4011,$C54,EXPENSES!$N$12:$N$4011,REPORT!AS$34,EXPENSES!$M$12:$M$4011,REPORT!AS$31))</f>
        <v>0</v>
      </c>
      <c r="AT54" s="658">
        <f>IF($C54="","",SUMIFS(EXPENSES!$I$12:$I$4011,EXPENSES!$U$12:$U$4011,$C54,EXPENSES!$N$12:$N$4011,REPORT!AT$34,EXPENSES!$M$12:$M$4011,REPORT!AT$31))</f>
        <v>0</v>
      </c>
      <c r="AU54" s="658">
        <f>IF($C54="","",SUMIFS(EXPENSES!$I$12:$I$4011,EXPENSES!$U$12:$U$4011,$C54,EXPENSES!$N$12:$N$4011,REPORT!AU$34,EXPENSES!$M$12:$M$4011,REPORT!AU$31))</f>
        <v>0</v>
      </c>
      <c r="AV54" s="658">
        <f>IF($C54="","",SUMIFS(EXPENSES!$I$12:$I$4011,EXPENSES!$U$12:$U$4011,$C54,EXPENSES!$N$12:$N$4011,REPORT!AV$34,EXPENSES!$M$12:$M$4011,REPORT!AV$31))</f>
        <v>0</v>
      </c>
      <c r="AW54" s="658">
        <f>IF($C54="","",SUMIFS(EXPENSES!$I$12:$I$4011,EXPENSES!$U$12:$U$4011,$C54,EXPENSES!$N$12:$N$4011,REPORT!AW$34,EXPENSES!$M$12:$M$4011,REPORT!AW$31))</f>
        <v>0</v>
      </c>
      <c r="AX54" s="658">
        <f>IF($C54="","",SUMIFS(EXPENSES!$I$12:$I$4011,EXPENSES!$U$12:$U$4011,$C54,EXPENSES!$N$12:$N$4011,REPORT!AX$34,EXPENSES!$M$12:$M$4011,REPORT!AX$31))</f>
        <v>0</v>
      </c>
      <c r="AY54" s="658">
        <f>IF($C54="","",SUMIFS(EXPENSES!$I$12:$I$4011,EXPENSES!$U$12:$U$4011,$C54,EXPENSES!$N$12:$N$4011,REPORT!AY$34,EXPENSES!$M$12:$M$4011,REPORT!AY$31))</f>
        <v>0</v>
      </c>
      <c r="AZ54" s="658">
        <f>IF($C54="","",SUMIFS(EXPENSES!$I$12:$I$4011,EXPENSES!$U$12:$U$4011,$C54,EXPENSES!$N$12:$N$4011,REPORT!AZ$34,EXPENSES!$M$12:$M$4011,REPORT!AZ$31))</f>
        <v>0</v>
      </c>
      <c r="BA54" s="658">
        <f>IF($C54="","",SUMIFS(EXPENSES!$I$12:$I$4011,EXPENSES!$U$12:$U$4011,$C54,EXPENSES!$N$12:$N$4011,REPORT!BA$34,EXPENSES!$M$12:$M$4011,REPORT!BA$31))</f>
        <v>0</v>
      </c>
      <c r="BB54" s="658">
        <f>IF($C54="","",SUMIFS(EXPENSES!$I$12:$I$4011,EXPENSES!$U$12:$U$4011,$C54,EXPENSES!$N$12:$N$4011,REPORT!BB$34,EXPENSES!$M$12:$M$4011,REPORT!BB$31))</f>
        <v>0</v>
      </c>
      <c r="BC54" s="658">
        <f>IF($C54="","",SUMIFS(EXPENSES!$I$12:$I$4011,EXPENSES!$U$12:$U$4011,$C54,EXPENSES!$N$12:$N$4011,REPORT!BC$34,EXPENSES!$M$12:$M$4011,REPORT!BC$31))</f>
        <v>0</v>
      </c>
      <c r="BD54" s="658">
        <f>IF($C54="","",SUMIFS(EXPENSES!$I$12:$I$4011,EXPENSES!$U$12:$U$4011,$C54,EXPENSES!$N$12:$N$4011,REPORT!BD$34,EXPENSES!$M$12:$M$4011,REPORT!BD$31))</f>
        <v>0</v>
      </c>
      <c r="BE54" s="658">
        <f>IF($C54="","",SUMIFS(EXPENSES!$I$12:$I$4011,EXPENSES!$U$12:$U$4011,$C54,EXPENSES!$N$12:$N$4011,REPORT!BE$34,EXPENSES!$M$12:$M$4011,REPORT!BE$31))</f>
        <v>0</v>
      </c>
      <c r="BF54" s="658">
        <f>IF($C54="","",SUMIFS(EXPENSES!$I$12:$I$4011,EXPENSES!$U$12:$U$4011,$C54,EXPENSES!$N$12:$N$4011,REPORT!BF$34,EXPENSES!$M$12:$M$4011,REPORT!BF$31))</f>
        <v>0</v>
      </c>
      <c r="BG54" s="658">
        <f>IF($C54="","",SUMIFS(EXPENSES!$I$12:$I$4011,EXPENSES!$U$12:$U$4011,$C54,EXPENSES!$N$12:$N$4011,REPORT!BG$34,EXPENSES!$M$12:$M$4011,REPORT!BG$31))</f>
        <v>0</v>
      </c>
      <c r="BH54" s="658">
        <f>IF($C54="","",SUMIFS(EXPENSES!$I$12:$I$4011,EXPENSES!$U$12:$U$4011,$C54,EXPENSES!$N$12:$N$4011,REPORT!BH$34,EXPENSES!$M$12:$M$4011,REPORT!BH$31))</f>
        <v>0</v>
      </c>
      <c r="BI54" s="658">
        <f>IF($C54="","",SUMIFS(EXPENSES!$I$12:$I$4011,EXPENSES!$U$12:$U$4011,$C54,EXPENSES!$N$12:$N$4011,REPORT!BI$34,EXPENSES!$M$12:$M$4011,REPORT!BI$31))</f>
        <v>0</v>
      </c>
      <c r="BJ54" s="658">
        <f>IF($C54="","",SUMIFS(EXPENSES!$I$12:$I$4011,EXPENSES!$U$12:$U$4011,$C54,EXPENSES!$N$12:$N$4011,REPORT!BJ$34,EXPENSES!$M$12:$M$4011,REPORT!BJ$31))</f>
        <v>0</v>
      </c>
      <c r="BK54" s="654"/>
      <c r="BL54" s="655"/>
      <c r="BM54" s="655"/>
    </row>
    <row r="55" spans="1:65" s="656" customFormat="1" outlineLevel="2" x14ac:dyDescent="0.3">
      <c r="A55" s="639"/>
      <c r="B55" s="640"/>
      <c r="C55" s="641" t="str">
        <f>IFERROR(BUDGET!C38,"")</f>
        <v>A2-07</v>
      </c>
      <c r="D55" s="642">
        <f>IFERROR(BUDGET!D38,"")</f>
        <v>0</v>
      </c>
      <c r="E55" s="643" t="str">
        <f>IFERROR(BUDGET!E38,"")</f>
        <v>x</v>
      </c>
      <c r="F55" s="644">
        <f>IF(OR(BUDGET!$N$14="",BUDGET!$N$14="Initial Budget"),BUDGET!N38,BUDGET!BA38)</f>
        <v>0</v>
      </c>
      <c r="G55" s="798"/>
      <c r="H55" s="661">
        <f>SUMIFS(EXPENSES!$I$12:$I$4011,EXPENSES!$U$12:$U$4011,REPORT!C55)</f>
        <v>0</v>
      </c>
      <c r="I55" s="657">
        <f t="shared" si="16"/>
        <v>0</v>
      </c>
      <c r="J55" s="645">
        <f t="shared" si="8"/>
        <v>0</v>
      </c>
      <c r="K55" s="647"/>
      <c r="L55" s="648"/>
      <c r="M55" s="649"/>
      <c r="N55" s="650"/>
      <c r="O55" s="651" t="str">
        <f t="shared" si="56"/>
        <v/>
      </c>
      <c r="P55" s="651" t="str">
        <f t="shared" si="56"/>
        <v/>
      </c>
      <c r="Q55" s="651" t="str">
        <f t="shared" si="56"/>
        <v/>
      </c>
      <c r="R55" s="651" t="str">
        <f t="shared" si="56"/>
        <v/>
      </c>
      <c r="S55" s="651" t="str">
        <f t="shared" si="56"/>
        <v/>
      </c>
      <c r="T55" s="651" t="str">
        <f t="shared" si="56"/>
        <v/>
      </c>
      <c r="U55" s="651" t="str">
        <f t="shared" si="56"/>
        <v/>
      </c>
      <c r="V55" s="651" t="str">
        <f t="shared" si="56"/>
        <v/>
      </c>
      <c r="W55" s="651" t="str">
        <f t="shared" si="56"/>
        <v/>
      </c>
      <c r="X55" s="651" t="str">
        <f t="shared" si="56"/>
        <v/>
      </c>
      <c r="Y55" s="652">
        <f t="shared" si="11"/>
        <v>0</v>
      </c>
      <c r="Z55" s="653"/>
      <c r="AA55" s="658">
        <f>IF($C55="","",SUMIFS(EXPENSES!$I$12:$I$4011,EXPENSES!$U$12:$U$4011,$C55,EXPENSES!$N$12:$N$4011,REPORT!AA$34,EXPENSES!$M$12:$M$4011,REPORT!AA$31))</f>
        <v>0</v>
      </c>
      <c r="AB55" s="658">
        <f>IF($C55="","",SUMIFS(EXPENSES!$I$12:$I$4011,EXPENSES!$U$12:$U$4011,$C55,EXPENSES!$N$12:$N$4011,REPORT!AB$34,EXPENSES!$M$12:$M$4011,REPORT!AB$31))</f>
        <v>0</v>
      </c>
      <c r="AC55" s="658">
        <f>IF($C55="","",SUMIFS(EXPENSES!$I$12:$I$4011,EXPENSES!$U$12:$U$4011,$C55,EXPENSES!$N$12:$N$4011,REPORT!AC$34,EXPENSES!$M$12:$M$4011,REPORT!AC$31))</f>
        <v>0</v>
      </c>
      <c r="AD55" s="658">
        <f>IF($C55="","",SUMIFS(EXPENSES!$I$12:$I$4011,EXPENSES!$U$12:$U$4011,$C55,EXPENSES!$N$12:$N$4011,REPORT!AD$34,EXPENSES!$M$12:$M$4011,REPORT!AD$31))</f>
        <v>0</v>
      </c>
      <c r="AE55" s="658">
        <f>IF($C55="","",SUMIFS(EXPENSES!$I$12:$I$4011,EXPENSES!$U$12:$U$4011,$C55,EXPENSES!$N$12:$N$4011,REPORT!AE$34,EXPENSES!$M$12:$M$4011,REPORT!AE$31))</f>
        <v>0</v>
      </c>
      <c r="AF55" s="658">
        <f>IF($C55="","",SUMIFS(EXPENSES!$I$12:$I$4011,EXPENSES!$U$12:$U$4011,$C55,EXPENSES!$N$12:$N$4011,REPORT!AF$34,EXPENSES!$M$12:$M$4011,REPORT!AF$31))</f>
        <v>0</v>
      </c>
      <c r="AG55" s="658">
        <f>IF($C55="","",SUMIFS(EXPENSES!$I$12:$I$4011,EXPENSES!$U$12:$U$4011,$C55,EXPENSES!$N$12:$N$4011,REPORT!AG$34,EXPENSES!$M$12:$M$4011,REPORT!AG$31))</f>
        <v>0</v>
      </c>
      <c r="AH55" s="658">
        <f>IF($C55="","",SUMIFS(EXPENSES!$I$12:$I$4011,EXPENSES!$U$12:$U$4011,$C55,EXPENSES!$N$12:$N$4011,REPORT!AH$34,EXPENSES!$M$12:$M$4011,REPORT!AH$31))</f>
        <v>0</v>
      </c>
      <c r="AI55" s="658">
        <f>IF($C55="","",SUMIFS(EXPENSES!$I$12:$I$4011,EXPENSES!$U$12:$U$4011,$C55,EXPENSES!$N$12:$N$4011,REPORT!AI$34,EXPENSES!$M$12:$M$4011,REPORT!AI$31))</f>
        <v>0</v>
      </c>
      <c r="AJ55" s="658">
        <f>IF($C55="","",SUMIFS(EXPENSES!$I$12:$I$4011,EXPENSES!$U$12:$U$4011,$C55,EXPENSES!$N$12:$N$4011,REPORT!AJ$34,EXPENSES!$M$12:$M$4011,REPORT!AJ$31))</f>
        <v>0</v>
      </c>
      <c r="AK55" s="658">
        <f>IF($C55="","",SUMIFS(EXPENSES!$I$12:$I$4011,EXPENSES!$U$12:$U$4011,$C55,EXPENSES!$N$12:$N$4011,REPORT!AK$34,EXPENSES!$M$12:$M$4011,REPORT!AK$31))</f>
        <v>0</v>
      </c>
      <c r="AL55" s="658">
        <f>IF($C55="","",SUMIFS(EXPENSES!$I$12:$I$4011,EXPENSES!$U$12:$U$4011,$C55,EXPENSES!$N$12:$N$4011,REPORT!AL$34,EXPENSES!$M$12:$M$4011,REPORT!AL$31))</f>
        <v>0</v>
      </c>
      <c r="AM55" s="658">
        <f>IF($C55="","",SUMIFS(EXPENSES!$I$12:$I$4011,EXPENSES!$U$12:$U$4011,$C55,EXPENSES!$N$12:$N$4011,REPORT!AM$34,EXPENSES!$M$12:$M$4011,REPORT!AM$31))</f>
        <v>0</v>
      </c>
      <c r="AN55" s="658">
        <f>IF($C55="","",SUMIFS(EXPENSES!$I$12:$I$4011,EXPENSES!$U$12:$U$4011,$C55,EXPENSES!$N$12:$N$4011,REPORT!AN$34,EXPENSES!$M$12:$M$4011,REPORT!AN$31))</f>
        <v>0</v>
      </c>
      <c r="AO55" s="658">
        <f>IF($C55="","",SUMIFS(EXPENSES!$I$12:$I$4011,EXPENSES!$U$12:$U$4011,$C55,EXPENSES!$N$12:$N$4011,REPORT!AO$34,EXPENSES!$M$12:$M$4011,REPORT!AO$31))</f>
        <v>0</v>
      </c>
      <c r="AP55" s="658">
        <f>IF($C55="","",SUMIFS(EXPENSES!$I$12:$I$4011,EXPENSES!$U$12:$U$4011,$C55,EXPENSES!$N$12:$N$4011,REPORT!AP$34,EXPENSES!$M$12:$M$4011,REPORT!AP$31))</f>
        <v>0</v>
      </c>
      <c r="AQ55" s="658">
        <f>IF($C55="","",SUMIFS(EXPENSES!$I$12:$I$4011,EXPENSES!$U$12:$U$4011,$C55,EXPENSES!$N$12:$N$4011,REPORT!AQ$34,EXPENSES!$M$12:$M$4011,REPORT!AQ$31))</f>
        <v>0</v>
      </c>
      <c r="AR55" s="658">
        <f>IF($C55="","",SUMIFS(EXPENSES!$I$12:$I$4011,EXPENSES!$U$12:$U$4011,$C55,EXPENSES!$N$12:$N$4011,REPORT!AR$34,EXPENSES!$M$12:$M$4011,REPORT!AR$31))</f>
        <v>0</v>
      </c>
      <c r="AS55" s="658">
        <f>IF($C55="","",SUMIFS(EXPENSES!$I$12:$I$4011,EXPENSES!$U$12:$U$4011,$C55,EXPENSES!$N$12:$N$4011,REPORT!AS$34,EXPENSES!$M$12:$M$4011,REPORT!AS$31))</f>
        <v>0</v>
      </c>
      <c r="AT55" s="658">
        <f>IF($C55="","",SUMIFS(EXPENSES!$I$12:$I$4011,EXPENSES!$U$12:$U$4011,$C55,EXPENSES!$N$12:$N$4011,REPORT!AT$34,EXPENSES!$M$12:$M$4011,REPORT!AT$31))</f>
        <v>0</v>
      </c>
      <c r="AU55" s="658">
        <f>IF($C55="","",SUMIFS(EXPENSES!$I$12:$I$4011,EXPENSES!$U$12:$U$4011,$C55,EXPENSES!$N$12:$N$4011,REPORT!AU$34,EXPENSES!$M$12:$M$4011,REPORT!AU$31))</f>
        <v>0</v>
      </c>
      <c r="AV55" s="658">
        <f>IF($C55="","",SUMIFS(EXPENSES!$I$12:$I$4011,EXPENSES!$U$12:$U$4011,$C55,EXPENSES!$N$12:$N$4011,REPORT!AV$34,EXPENSES!$M$12:$M$4011,REPORT!AV$31))</f>
        <v>0</v>
      </c>
      <c r="AW55" s="658">
        <f>IF($C55="","",SUMIFS(EXPENSES!$I$12:$I$4011,EXPENSES!$U$12:$U$4011,$C55,EXPENSES!$N$12:$N$4011,REPORT!AW$34,EXPENSES!$M$12:$M$4011,REPORT!AW$31))</f>
        <v>0</v>
      </c>
      <c r="AX55" s="658">
        <f>IF($C55="","",SUMIFS(EXPENSES!$I$12:$I$4011,EXPENSES!$U$12:$U$4011,$C55,EXPENSES!$N$12:$N$4011,REPORT!AX$34,EXPENSES!$M$12:$M$4011,REPORT!AX$31))</f>
        <v>0</v>
      </c>
      <c r="AY55" s="658">
        <f>IF($C55="","",SUMIFS(EXPENSES!$I$12:$I$4011,EXPENSES!$U$12:$U$4011,$C55,EXPENSES!$N$12:$N$4011,REPORT!AY$34,EXPENSES!$M$12:$M$4011,REPORT!AY$31))</f>
        <v>0</v>
      </c>
      <c r="AZ55" s="658">
        <f>IF($C55="","",SUMIFS(EXPENSES!$I$12:$I$4011,EXPENSES!$U$12:$U$4011,$C55,EXPENSES!$N$12:$N$4011,REPORT!AZ$34,EXPENSES!$M$12:$M$4011,REPORT!AZ$31))</f>
        <v>0</v>
      </c>
      <c r="BA55" s="658">
        <f>IF($C55="","",SUMIFS(EXPENSES!$I$12:$I$4011,EXPENSES!$U$12:$U$4011,$C55,EXPENSES!$N$12:$N$4011,REPORT!BA$34,EXPENSES!$M$12:$M$4011,REPORT!BA$31))</f>
        <v>0</v>
      </c>
      <c r="BB55" s="658">
        <f>IF($C55="","",SUMIFS(EXPENSES!$I$12:$I$4011,EXPENSES!$U$12:$U$4011,$C55,EXPENSES!$N$12:$N$4011,REPORT!BB$34,EXPENSES!$M$12:$M$4011,REPORT!BB$31))</f>
        <v>0</v>
      </c>
      <c r="BC55" s="658">
        <f>IF($C55="","",SUMIFS(EXPENSES!$I$12:$I$4011,EXPENSES!$U$12:$U$4011,$C55,EXPENSES!$N$12:$N$4011,REPORT!BC$34,EXPENSES!$M$12:$M$4011,REPORT!BC$31))</f>
        <v>0</v>
      </c>
      <c r="BD55" s="658">
        <f>IF($C55="","",SUMIFS(EXPENSES!$I$12:$I$4011,EXPENSES!$U$12:$U$4011,$C55,EXPENSES!$N$12:$N$4011,REPORT!BD$34,EXPENSES!$M$12:$M$4011,REPORT!BD$31))</f>
        <v>0</v>
      </c>
      <c r="BE55" s="658">
        <f>IF($C55="","",SUMIFS(EXPENSES!$I$12:$I$4011,EXPENSES!$U$12:$U$4011,$C55,EXPENSES!$N$12:$N$4011,REPORT!BE$34,EXPENSES!$M$12:$M$4011,REPORT!BE$31))</f>
        <v>0</v>
      </c>
      <c r="BF55" s="658">
        <f>IF($C55="","",SUMIFS(EXPENSES!$I$12:$I$4011,EXPENSES!$U$12:$U$4011,$C55,EXPENSES!$N$12:$N$4011,REPORT!BF$34,EXPENSES!$M$12:$M$4011,REPORT!BF$31))</f>
        <v>0</v>
      </c>
      <c r="BG55" s="658">
        <f>IF($C55="","",SUMIFS(EXPENSES!$I$12:$I$4011,EXPENSES!$U$12:$U$4011,$C55,EXPENSES!$N$12:$N$4011,REPORT!BG$34,EXPENSES!$M$12:$M$4011,REPORT!BG$31))</f>
        <v>0</v>
      </c>
      <c r="BH55" s="658">
        <f>IF($C55="","",SUMIFS(EXPENSES!$I$12:$I$4011,EXPENSES!$U$12:$U$4011,$C55,EXPENSES!$N$12:$N$4011,REPORT!BH$34,EXPENSES!$M$12:$M$4011,REPORT!BH$31))</f>
        <v>0</v>
      </c>
      <c r="BI55" s="658">
        <f>IF($C55="","",SUMIFS(EXPENSES!$I$12:$I$4011,EXPENSES!$U$12:$U$4011,$C55,EXPENSES!$N$12:$N$4011,REPORT!BI$34,EXPENSES!$M$12:$M$4011,REPORT!BI$31))</f>
        <v>0</v>
      </c>
      <c r="BJ55" s="658">
        <f>IF($C55="","",SUMIFS(EXPENSES!$I$12:$I$4011,EXPENSES!$U$12:$U$4011,$C55,EXPENSES!$N$12:$N$4011,REPORT!BJ$34,EXPENSES!$M$12:$M$4011,REPORT!BJ$31))</f>
        <v>0</v>
      </c>
      <c r="BK55" s="654"/>
      <c r="BL55" s="655"/>
      <c r="BM55" s="655"/>
    </row>
    <row r="56" spans="1:65" s="656" customFormat="1" outlineLevel="2" x14ac:dyDescent="0.3">
      <c r="A56" s="639"/>
      <c r="B56" s="640"/>
      <c r="C56" s="641" t="str">
        <f>IFERROR(BUDGET!C39,"")</f>
        <v>A2-08</v>
      </c>
      <c r="D56" s="642">
        <f>IFERROR(BUDGET!D39,"")</f>
        <v>0</v>
      </c>
      <c r="E56" s="643" t="str">
        <f>IFERROR(BUDGET!E39,"")</f>
        <v>x</v>
      </c>
      <c r="F56" s="644">
        <f>IF(OR(BUDGET!$N$14="",BUDGET!$N$14="Initial Budget"),BUDGET!N39,BUDGET!BA39)</f>
        <v>0</v>
      </c>
      <c r="G56" s="798"/>
      <c r="H56" s="661">
        <f>SUMIFS(EXPENSES!$I$12:$I$4011,EXPENSES!$U$12:$U$4011,REPORT!C56)</f>
        <v>0</v>
      </c>
      <c r="I56" s="657">
        <f t="shared" si="16"/>
        <v>0</v>
      </c>
      <c r="J56" s="645">
        <f t="shared" si="8"/>
        <v>0</v>
      </c>
      <c r="K56" s="647"/>
      <c r="L56" s="648"/>
      <c r="M56" s="649"/>
      <c r="N56" s="650"/>
      <c r="O56" s="651" t="str">
        <f t="shared" si="56"/>
        <v/>
      </c>
      <c r="P56" s="651" t="str">
        <f t="shared" si="56"/>
        <v/>
      </c>
      <c r="Q56" s="651" t="str">
        <f t="shared" si="56"/>
        <v/>
      </c>
      <c r="R56" s="651" t="str">
        <f t="shared" si="56"/>
        <v/>
      </c>
      <c r="S56" s="651" t="str">
        <f t="shared" si="56"/>
        <v/>
      </c>
      <c r="T56" s="651" t="str">
        <f t="shared" si="56"/>
        <v/>
      </c>
      <c r="U56" s="651" t="str">
        <f t="shared" si="56"/>
        <v/>
      </c>
      <c r="V56" s="651" t="str">
        <f t="shared" si="56"/>
        <v/>
      </c>
      <c r="W56" s="651" t="str">
        <f t="shared" si="56"/>
        <v/>
      </c>
      <c r="X56" s="651" t="str">
        <f t="shared" si="56"/>
        <v/>
      </c>
      <c r="Y56" s="652">
        <f t="shared" si="11"/>
        <v>0</v>
      </c>
      <c r="Z56" s="653"/>
      <c r="AA56" s="658">
        <f>IF($C56="","",SUMIFS(EXPENSES!$I$12:$I$4011,EXPENSES!$U$12:$U$4011,$C56,EXPENSES!$N$12:$N$4011,REPORT!AA$34,EXPENSES!$M$12:$M$4011,REPORT!AA$31))</f>
        <v>0</v>
      </c>
      <c r="AB56" s="658">
        <f>IF($C56="","",SUMIFS(EXPENSES!$I$12:$I$4011,EXPENSES!$U$12:$U$4011,$C56,EXPENSES!$N$12:$N$4011,REPORT!AB$34,EXPENSES!$M$12:$M$4011,REPORT!AB$31))</f>
        <v>0</v>
      </c>
      <c r="AC56" s="658">
        <f>IF($C56="","",SUMIFS(EXPENSES!$I$12:$I$4011,EXPENSES!$U$12:$U$4011,$C56,EXPENSES!$N$12:$N$4011,REPORT!AC$34,EXPENSES!$M$12:$M$4011,REPORT!AC$31))</f>
        <v>0</v>
      </c>
      <c r="AD56" s="658">
        <f>IF($C56="","",SUMIFS(EXPENSES!$I$12:$I$4011,EXPENSES!$U$12:$U$4011,$C56,EXPENSES!$N$12:$N$4011,REPORT!AD$34,EXPENSES!$M$12:$M$4011,REPORT!AD$31))</f>
        <v>0</v>
      </c>
      <c r="AE56" s="658">
        <f>IF($C56="","",SUMIFS(EXPENSES!$I$12:$I$4011,EXPENSES!$U$12:$U$4011,$C56,EXPENSES!$N$12:$N$4011,REPORT!AE$34,EXPENSES!$M$12:$M$4011,REPORT!AE$31))</f>
        <v>0</v>
      </c>
      <c r="AF56" s="658">
        <f>IF($C56="","",SUMIFS(EXPENSES!$I$12:$I$4011,EXPENSES!$U$12:$U$4011,$C56,EXPENSES!$N$12:$N$4011,REPORT!AF$34,EXPENSES!$M$12:$M$4011,REPORT!AF$31))</f>
        <v>0</v>
      </c>
      <c r="AG56" s="658">
        <f>IF($C56="","",SUMIFS(EXPENSES!$I$12:$I$4011,EXPENSES!$U$12:$U$4011,$C56,EXPENSES!$N$12:$N$4011,REPORT!AG$34,EXPENSES!$M$12:$M$4011,REPORT!AG$31))</f>
        <v>0</v>
      </c>
      <c r="AH56" s="658">
        <f>IF($C56="","",SUMIFS(EXPENSES!$I$12:$I$4011,EXPENSES!$U$12:$U$4011,$C56,EXPENSES!$N$12:$N$4011,REPORT!AH$34,EXPENSES!$M$12:$M$4011,REPORT!AH$31))</f>
        <v>0</v>
      </c>
      <c r="AI56" s="658">
        <f>IF($C56="","",SUMIFS(EXPENSES!$I$12:$I$4011,EXPENSES!$U$12:$U$4011,$C56,EXPENSES!$N$12:$N$4011,REPORT!AI$34,EXPENSES!$M$12:$M$4011,REPORT!AI$31))</f>
        <v>0</v>
      </c>
      <c r="AJ56" s="658">
        <f>IF($C56="","",SUMIFS(EXPENSES!$I$12:$I$4011,EXPENSES!$U$12:$U$4011,$C56,EXPENSES!$N$12:$N$4011,REPORT!AJ$34,EXPENSES!$M$12:$M$4011,REPORT!AJ$31))</f>
        <v>0</v>
      </c>
      <c r="AK56" s="658">
        <f>IF($C56="","",SUMIFS(EXPENSES!$I$12:$I$4011,EXPENSES!$U$12:$U$4011,$C56,EXPENSES!$N$12:$N$4011,REPORT!AK$34,EXPENSES!$M$12:$M$4011,REPORT!AK$31))</f>
        <v>0</v>
      </c>
      <c r="AL56" s="658">
        <f>IF($C56="","",SUMIFS(EXPENSES!$I$12:$I$4011,EXPENSES!$U$12:$U$4011,$C56,EXPENSES!$N$12:$N$4011,REPORT!AL$34,EXPENSES!$M$12:$M$4011,REPORT!AL$31))</f>
        <v>0</v>
      </c>
      <c r="AM56" s="658">
        <f>IF($C56="","",SUMIFS(EXPENSES!$I$12:$I$4011,EXPENSES!$U$12:$U$4011,$C56,EXPENSES!$N$12:$N$4011,REPORT!AM$34,EXPENSES!$M$12:$M$4011,REPORT!AM$31))</f>
        <v>0</v>
      </c>
      <c r="AN56" s="658">
        <f>IF($C56="","",SUMIFS(EXPENSES!$I$12:$I$4011,EXPENSES!$U$12:$U$4011,$C56,EXPENSES!$N$12:$N$4011,REPORT!AN$34,EXPENSES!$M$12:$M$4011,REPORT!AN$31))</f>
        <v>0</v>
      </c>
      <c r="AO56" s="658">
        <f>IF($C56="","",SUMIFS(EXPENSES!$I$12:$I$4011,EXPENSES!$U$12:$U$4011,$C56,EXPENSES!$N$12:$N$4011,REPORT!AO$34,EXPENSES!$M$12:$M$4011,REPORT!AO$31))</f>
        <v>0</v>
      </c>
      <c r="AP56" s="658">
        <f>IF($C56="","",SUMIFS(EXPENSES!$I$12:$I$4011,EXPENSES!$U$12:$U$4011,$C56,EXPENSES!$N$12:$N$4011,REPORT!AP$34,EXPENSES!$M$12:$M$4011,REPORT!AP$31))</f>
        <v>0</v>
      </c>
      <c r="AQ56" s="658">
        <f>IF($C56="","",SUMIFS(EXPENSES!$I$12:$I$4011,EXPENSES!$U$12:$U$4011,$C56,EXPENSES!$N$12:$N$4011,REPORT!AQ$34,EXPENSES!$M$12:$M$4011,REPORT!AQ$31))</f>
        <v>0</v>
      </c>
      <c r="AR56" s="658">
        <f>IF($C56="","",SUMIFS(EXPENSES!$I$12:$I$4011,EXPENSES!$U$12:$U$4011,$C56,EXPENSES!$N$12:$N$4011,REPORT!AR$34,EXPENSES!$M$12:$M$4011,REPORT!AR$31))</f>
        <v>0</v>
      </c>
      <c r="AS56" s="658">
        <f>IF($C56="","",SUMIFS(EXPENSES!$I$12:$I$4011,EXPENSES!$U$12:$U$4011,$C56,EXPENSES!$N$12:$N$4011,REPORT!AS$34,EXPENSES!$M$12:$M$4011,REPORT!AS$31))</f>
        <v>0</v>
      </c>
      <c r="AT56" s="658">
        <f>IF($C56="","",SUMIFS(EXPENSES!$I$12:$I$4011,EXPENSES!$U$12:$U$4011,$C56,EXPENSES!$N$12:$N$4011,REPORT!AT$34,EXPENSES!$M$12:$M$4011,REPORT!AT$31))</f>
        <v>0</v>
      </c>
      <c r="AU56" s="658">
        <f>IF($C56="","",SUMIFS(EXPENSES!$I$12:$I$4011,EXPENSES!$U$12:$U$4011,$C56,EXPENSES!$N$12:$N$4011,REPORT!AU$34,EXPENSES!$M$12:$M$4011,REPORT!AU$31))</f>
        <v>0</v>
      </c>
      <c r="AV56" s="658">
        <f>IF($C56="","",SUMIFS(EXPENSES!$I$12:$I$4011,EXPENSES!$U$12:$U$4011,$C56,EXPENSES!$N$12:$N$4011,REPORT!AV$34,EXPENSES!$M$12:$M$4011,REPORT!AV$31))</f>
        <v>0</v>
      </c>
      <c r="AW56" s="658">
        <f>IF($C56="","",SUMIFS(EXPENSES!$I$12:$I$4011,EXPENSES!$U$12:$U$4011,$C56,EXPENSES!$N$12:$N$4011,REPORT!AW$34,EXPENSES!$M$12:$M$4011,REPORT!AW$31))</f>
        <v>0</v>
      </c>
      <c r="AX56" s="658">
        <f>IF($C56="","",SUMIFS(EXPENSES!$I$12:$I$4011,EXPENSES!$U$12:$U$4011,$C56,EXPENSES!$N$12:$N$4011,REPORT!AX$34,EXPENSES!$M$12:$M$4011,REPORT!AX$31))</f>
        <v>0</v>
      </c>
      <c r="AY56" s="658">
        <f>IF($C56="","",SUMIFS(EXPENSES!$I$12:$I$4011,EXPENSES!$U$12:$U$4011,$C56,EXPENSES!$N$12:$N$4011,REPORT!AY$34,EXPENSES!$M$12:$M$4011,REPORT!AY$31))</f>
        <v>0</v>
      </c>
      <c r="AZ56" s="658">
        <f>IF($C56="","",SUMIFS(EXPENSES!$I$12:$I$4011,EXPENSES!$U$12:$U$4011,$C56,EXPENSES!$N$12:$N$4011,REPORT!AZ$34,EXPENSES!$M$12:$M$4011,REPORT!AZ$31))</f>
        <v>0</v>
      </c>
      <c r="BA56" s="658">
        <f>IF($C56="","",SUMIFS(EXPENSES!$I$12:$I$4011,EXPENSES!$U$12:$U$4011,$C56,EXPENSES!$N$12:$N$4011,REPORT!BA$34,EXPENSES!$M$12:$M$4011,REPORT!BA$31))</f>
        <v>0</v>
      </c>
      <c r="BB56" s="658">
        <f>IF($C56="","",SUMIFS(EXPENSES!$I$12:$I$4011,EXPENSES!$U$12:$U$4011,$C56,EXPENSES!$N$12:$N$4011,REPORT!BB$34,EXPENSES!$M$12:$M$4011,REPORT!BB$31))</f>
        <v>0</v>
      </c>
      <c r="BC56" s="658">
        <f>IF($C56="","",SUMIFS(EXPENSES!$I$12:$I$4011,EXPENSES!$U$12:$U$4011,$C56,EXPENSES!$N$12:$N$4011,REPORT!BC$34,EXPENSES!$M$12:$M$4011,REPORT!BC$31))</f>
        <v>0</v>
      </c>
      <c r="BD56" s="658">
        <f>IF($C56="","",SUMIFS(EXPENSES!$I$12:$I$4011,EXPENSES!$U$12:$U$4011,$C56,EXPENSES!$N$12:$N$4011,REPORT!BD$34,EXPENSES!$M$12:$M$4011,REPORT!BD$31))</f>
        <v>0</v>
      </c>
      <c r="BE56" s="658">
        <f>IF($C56="","",SUMIFS(EXPENSES!$I$12:$I$4011,EXPENSES!$U$12:$U$4011,$C56,EXPENSES!$N$12:$N$4011,REPORT!BE$34,EXPENSES!$M$12:$M$4011,REPORT!BE$31))</f>
        <v>0</v>
      </c>
      <c r="BF56" s="658">
        <f>IF($C56="","",SUMIFS(EXPENSES!$I$12:$I$4011,EXPENSES!$U$12:$U$4011,$C56,EXPENSES!$N$12:$N$4011,REPORT!BF$34,EXPENSES!$M$12:$M$4011,REPORT!BF$31))</f>
        <v>0</v>
      </c>
      <c r="BG56" s="658">
        <f>IF($C56="","",SUMIFS(EXPENSES!$I$12:$I$4011,EXPENSES!$U$12:$U$4011,$C56,EXPENSES!$N$12:$N$4011,REPORT!BG$34,EXPENSES!$M$12:$M$4011,REPORT!BG$31))</f>
        <v>0</v>
      </c>
      <c r="BH56" s="658">
        <f>IF($C56="","",SUMIFS(EXPENSES!$I$12:$I$4011,EXPENSES!$U$12:$U$4011,$C56,EXPENSES!$N$12:$N$4011,REPORT!BH$34,EXPENSES!$M$12:$M$4011,REPORT!BH$31))</f>
        <v>0</v>
      </c>
      <c r="BI56" s="658">
        <f>IF($C56="","",SUMIFS(EXPENSES!$I$12:$I$4011,EXPENSES!$U$12:$U$4011,$C56,EXPENSES!$N$12:$N$4011,REPORT!BI$34,EXPENSES!$M$12:$M$4011,REPORT!BI$31))</f>
        <v>0</v>
      </c>
      <c r="BJ56" s="658">
        <f>IF($C56="","",SUMIFS(EXPENSES!$I$12:$I$4011,EXPENSES!$U$12:$U$4011,$C56,EXPENSES!$N$12:$N$4011,REPORT!BJ$34,EXPENSES!$M$12:$M$4011,REPORT!BJ$31))</f>
        <v>0</v>
      </c>
      <c r="BK56" s="654"/>
      <c r="BL56" s="655"/>
      <c r="BM56" s="655"/>
    </row>
    <row r="57" spans="1:65" s="656" customFormat="1" outlineLevel="2" x14ac:dyDescent="0.3">
      <c r="A57" s="639"/>
      <c r="B57" s="640"/>
      <c r="C57" s="641" t="str">
        <f>IFERROR(BUDGET!C40,"")</f>
        <v>A2-09</v>
      </c>
      <c r="D57" s="642">
        <f>IFERROR(BUDGET!D40,"")</f>
        <v>0</v>
      </c>
      <c r="E57" s="643" t="str">
        <f>IFERROR(BUDGET!E40,"")</f>
        <v>x</v>
      </c>
      <c r="F57" s="644">
        <f>IF(OR(BUDGET!$N$14="",BUDGET!$N$14="Initial Budget"),BUDGET!N40,BUDGET!BA40)</f>
        <v>0</v>
      </c>
      <c r="G57" s="798"/>
      <c r="H57" s="661">
        <f>SUMIFS(EXPENSES!$I$12:$I$4011,EXPENSES!$U$12:$U$4011,REPORT!C57)</f>
        <v>0</v>
      </c>
      <c r="I57" s="657">
        <f t="shared" si="16"/>
        <v>0</v>
      </c>
      <c r="J57" s="645">
        <f t="shared" si="8"/>
        <v>0</v>
      </c>
      <c r="K57" s="647"/>
      <c r="L57" s="648"/>
      <c r="M57" s="649"/>
      <c r="N57" s="650"/>
      <c r="O57" s="651" t="str">
        <f t="shared" si="56"/>
        <v/>
      </c>
      <c r="P57" s="651" t="str">
        <f t="shared" si="56"/>
        <v/>
      </c>
      <c r="Q57" s="651" t="str">
        <f t="shared" si="56"/>
        <v/>
      </c>
      <c r="R57" s="651" t="str">
        <f t="shared" si="56"/>
        <v/>
      </c>
      <c r="S57" s="651" t="str">
        <f t="shared" si="56"/>
        <v/>
      </c>
      <c r="T57" s="651" t="str">
        <f t="shared" si="56"/>
        <v/>
      </c>
      <c r="U57" s="651" t="str">
        <f t="shared" si="56"/>
        <v/>
      </c>
      <c r="V57" s="651" t="str">
        <f t="shared" si="56"/>
        <v/>
      </c>
      <c r="W57" s="651" t="str">
        <f t="shared" si="56"/>
        <v/>
      </c>
      <c r="X57" s="651" t="str">
        <f t="shared" si="56"/>
        <v/>
      </c>
      <c r="Y57" s="652">
        <f t="shared" si="11"/>
        <v>0</v>
      </c>
      <c r="Z57" s="653"/>
      <c r="AA57" s="658">
        <f>IF($C57="","",SUMIFS(EXPENSES!$I$12:$I$4011,EXPENSES!$U$12:$U$4011,$C57,EXPENSES!$N$12:$N$4011,REPORT!AA$34,EXPENSES!$M$12:$M$4011,REPORT!AA$31))</f>
        <v>0</v>
      </c>
      <c r="AB57" s="658">
        <f>IF($C57="","",SUMIFS(EXPENSES!$I$12:$I$4011,EXPENSES!$U$12:$U$4011,$C57,EXPENSES!$N$12:$N$4011,REPORT!AB$34,EXPENSES!$M$12:$M$4011,REPORT!AB$31))</f>
        <v>0</v>
      </c>
      <c r="AC57" s="658">
        <f>IF($C57="","",SUMIFS(EXPENSES!$I$12:$I$4011,EXPENSES!$U$12:$U$4011,$C57,EXPENSES!$N$12:$N$4011,REPORT!AC$34,EXPENSES!$M$12:$M$4011,REPORT!AC$31))</f>
        <v>0</v>
      </c>
      <c r="AD57" s="658">
        <f>IF($C57="","",SUMIFS(EXPENSES!$I$12:$I$4011,EXPENSES!$U$12:$U$4011,$C57,EXPENSES!$N$12:$N$4011,REPORT!AD$34,EXPENSES!$M$12:$M$4011,REPORT!AD$31))</f>
        <v>0</v>
      </c>
      <c r="AE57" s="658">
        <f>IF($C57="","",SUMIFS(EXPENSES!$I$12:$I$4011,EXPENSES!$U$12:$U$4011,$C57,EXPENSES!$N$12:$N$4011,REPORT!AE$34,EXPENSES!$M$12:$M$4011,REPORT!AE$31))</f>
        <v>0</v>
      </c>
      <c r="AF57" s="658">
        <f>IF($C57="","",SUMIFS(EXPENSES!$I$12:$I$4011,EXPENSES!$U$12:$U$4011,$C57,EXPENSES!$N$12:$N$4011,REPORT!AF$34,EXPENSES!$M$12:$M$4011,REPORT!AF$31))</f>
        <v>0</v>
      </c>
      <c r="AG57" s="658">
        <f>IF($C57="","",SUMIFS(EXPENSES!$I$12:$I$4011,EXPENSES!$U$12:$U$4011,$C57,EXPENSES!$N$12:$N$4011,REPORT!AG$34,EXPENSES!$M$12:$M$4011,REPORT!AG$31))</f>
        <v>0</v>
      </c>
      <c r="AH57" s="658">
        <f>IF($C57="","",SUMIFS(EXPENSES!$I$12:$I$4011,EXPENSES!$U$12:$U$4011,$C57,EXPENSES!$N$12:$N$4011,REPORT!AH$34,EXPENSES!$M$12:$M$4011,REPORT!AH$31))</f>
        <v>0</v>
      </c>
      <c r="AI57" s="658">
        <f>IF($C57="","",SUMIFS(EXPENSES!$I$12:$I$4011,EXPENSES!$U$12:$U$4011,$C57,EXPENSES!$N$12:$N$4011,REPORT!AI$34,EXPENSES!$M$12:$M$4011,REPORT!AI$31))</f>
        <v>0</v>
      </c>
      <c r="AJ57" s="658">
        <f>IF($C57="","",SUMIFS(EXPENSES!$I$12:$I$4011,EXPENSES!$U$12:$U$4011,$C57,EXPENSES!$N$12:$N$4011,REPORT!AJ$34,EXPENSES!$M$12:$M$4011,REPORT!AJ$31))</f>
        <v>0</v>
      </c>
      <c r="AK57" s="658">
        <f>IF($C57="","",SUMIFS(EXPENSES!$I$12:$I$4011,EXPENSES!$U$12:$U$4011,$C57,EXPENSES!$N$12:$N$4011,REPORT!AK$34,EXPENSES!$M$12:$M$4011,REPORT!AK$31))</f>
        <v>0</v>
      </c>
      <c r="AL57" s="658">
        <f>IF($C57="","",SUMIFS(EXPENSES!$I$12:$I$4011,EXPENSES!$U$12:$U$4011,$C57,EXPENSES!$N$12:$N$4011,REPORT!AL$34,EXPENSES!$M$12:$M$4011,REPORT!AL$31))</f>
        <v>0</v>
      </c>
      <c r="AM57" s="658">
        <f>IF($C57="","",SUMIFS(EXPENSES!$I$12:$I$4011,EXPENSES!$U$12:$U$4011,$C57,EXPENSES!$N$12:$N$4011,REPORT!AM$34,EXPENSES!$M$12:$M$4011,REPORT!AM$31))</f>
        <v>0</v>
      </c>
      <c r="AN57" s="658">
        <f>IF($C57="","",SUMIFS(EXPENSES!$I$12:$I$4011,EXPENSES!$U$12:$U$4011,$C57,EXPENSES!$N$12:$N$4011,REPORT!AN$34,EXPENSES!$M$12:$M$4011,REPORT!AN$31))</f>
        <v>0</v>
      </c>
      <c r="AO57" s="658">
        <f>IF($C57="","",SUMIFS(EXPENSES!$I$12:$I$4011,EXPENSES!$U$12:$U$4011,$C57,EXPENSES!$N$12:$N$4011,REPORT!AO$34,EXPENSES!$M$12:$M$4011,REPORT!AO$31))</f>
        <v>0</v>
      </c>
      <c r="AP57" s="658">
        <f>IF($C57="","",SUMIFS(EXPENSES!$I$12:$I$4011,EXPENSES!$U$12:$U$4011,$C57,EXPENSES!$N$12:$N$4011,REPORT!AP$34,EXPENSES!$M$12:$M$4011,REPORT!AP$31))</f>
        <v>0</v>
      </c>
      <c r="AQ57" s="658">
        <f>IF($C57="","",SUMIFS(EXPENSES!$I$12:$I$4011,EXPENSES!$U$12:$U$4011,$C57,EXPENSES!$N$12:$N$4011,REPORT!AQ$34,EXPENSES!$M$12:$M$4011,REPORT!AQ$31))</f>
        <v>0</v>
      </c>
      <c r="AR57" s="658">
        <f>IF($C57="","",SUMIFS(EXPENSES!$I$12:$I$4011,EXPENSES!$U$12:$U$4011,$C57,EXPENSES!$N$12:$N$4011,REPORT!AR$34,EXPENSES!$M$12:$M$4011,REPORT!AR$31))</f>
        <v>0</v>
      </c>
      <c r="AS57" s="658">
        <f>IF($C57="","",SUMIFS(EXPENSES!$I$12:$I$4011,EXPENSES!$U$12:$U$4011,$C57,EXPENSES!$N$12:$N$4011,REPORT!AS$34,EXPENSES!$M$12:$M$4011,REPORT!AS$31))</f>
        <v>0</v>
      </c>
      <c r="AT57" s="658">
        <f>IF($C57="","",SUMIFS(EXPENSES!$I$12:$I$4011,EXPENSES!$U$12:$U$4011,$C57,EXPENSES!$N$12:$N$4011,REPORT!AT$34,EXPENSES!$M$12:$M$4011,REPORT!AT$31))</f>
        <v>0</v>
      </c>
      <c r="AU57" s="658">
        <f>IF($C57="","",SUMIFS(EXPENSES!$I$12:$I$4011,EXPENSES!$U$12:$U$4011,$C57,EXPENSES!$N$12:$N$4011,REPORT!AU$34,EXPENSES!$M$12:$M$4011,REPORT!AU$31))</f>
        <v>0</v>
      </c>
      <c r="AV57" s="658">
        <f>IF($C57="","",SUMIFS(EXPENSES!$I$12:$I$4011,EXPENSES!$U$12:$U$4011,$C57,EXPENSES!$N$12:$N$4011,REPORT!AV$34,EXPENSES!$M$12:$M$4011,REPORT!AV$31))</f>
        <v>0</v>
      </c>
      <c r="AW57" s="658">
        <f>IF($C57="","",SUMIFS(EXPENSES!$I$12:$I$4011,EXPENSES!$U$12:$U$4011,$C57,EXPENSES!$N$12:$N$4011,REPORT!AW$34,EXPENSES!$M$12:$M$4011,REPORT!AW$31))</f>
        <v>0</v>
      </c>
      <c r="AX57" s="658">
        <f>IF($C57="","",SUMIFS(EXPENSES!$I$12:$I$4011,EXPENSES!$U$12:$U$4011,$C57,EXPENSES!$N$12:$N$4011,REPORT!AX$34,EXPENSES!$M$12:$M$4011,REPORT!AX$31))</f>
        <v>0</v>
      </c>
      <c r="AY57" s="658">
        <f>IF($C57="","",SUMIFS(EXPENSES!$I$12:$I$4011,EXPENSES!$U$12:$U$4011,$C57,EXPENSES!$N$12:$N$4011,REPORT!AY$34,EXPENSES!$M$12:$M$4011,REPORT!AY$31))</f>
        <v>0</v>
      </c>
      <c r="AZ57" s="658">
        <f>IF($C57="","",SUMIFS(EXPENSES!$I$12:$I$4011,EXPENSES!$U$12:$U$4011,$C57,EXPENSES!$N$12:$N$4011,REPORT!AZ$34,EXPENSES!$M$12:$M$4011,REPORT!AZ$31))</f>
        <v>0</v>
      </c>
      <c r="BA57" s="658">
        <f>IF($C57="","",SUMIFS(EXPENSES!$I$12:$I$4011,EXPENSES!$U$12:$U$4011,$C57,EXPENSES!$N$12:$N$4011,REPORT!BA$34,EXPENSES!$M$12:$M$4011,REPORT!BA$31))</f>
        <v>0</v>
      </c>
      <c r="BB57" s="658">
        <f>IF($C57="","",SUMIFS(EXPENSES!$I$12:$I$4011,EXPENSES!$U$12:$U$4011,$C57,EXPENSES!$N$12:$N$4011,REPORT!BB$34,EXPENSES!$M$12:$M$4011,REPORT!BB$31))</f>
        <v>0</v>
      </c>
      <c r="BC57" s="658">
        <f>IF($C57="","",SUMIFS(EXPENSES!$I$12:$I$4011,EXPENSES!$U$12:$U$4011,$C57,EXPENSES!$N$12:$N$4011,REPORT!BC$34,EXPENSES!$M$12:$M$4011,REPORT!BC$31))</f>
        <v>0</v>
      </c>
      <c r="BD57" s="658">
        <f>IF($C57="","",SUMIFS(EXPENSES!$I$12:$I$4011,EXPENSES!$U$12:$U$4011,$C57,EXPENSES!$N$12:$N$4011,REPORT!BD$34,EXPENSES!$M$12:$M$4011,REPORT!BD$31))</f>
        <v>0</v>
      </c>
      <c r="BE57" s="658">
        <f>IF($C57="","",SUMIFS(EXPENSES!$I$12:$I$4011,EXPENSES!$U$12:$U$4011,$C57,EXPENSES!$N$12:$N$4011,REPORT!BE$34,EXPENSES!$M$12:$M$4011,REPORT!BE$31))</f>
        <v>0</v>
      </c>
      <c r="BF57" s="658">
        <f>IF($C57="","",SUMIFS(EXPENSES!$I$12:$I$4011,EXPENSES!$U$12:$U$4011,$C57,EXPENSES!$N$12:$N$4011,REPORT!BF$34,EXPENSES!$M$12:$M$4011,REPORT!BF$31))</f>
        <v>0</v>
      </c>
      <c r="BG57" s="658">
        <f>IF($C57="","",SUMIFS(EXPENSES!$I$12:$I$4011,EXPENSES!$U$12:$U$4011,$C57,EXPENSES!$N$12:$N$4011,REPORT!BG$34,EXPENSES!$M$12:$M$4011,REPORT!BG$31))</f>
        <v>0</v>
      </c>
      <c r="BH57" s="658">
        <f>IF($C57="","",SUMIFS(EXPENSES!$I$12:$I$4011,EXPENSES!$U$12:$U$4011,$C57,EXPENSES!$N$12:$N$4011,REPORT!BH$34,EXPENSES!$M$12:$M$4011,REPORT!BH$31))</f>
        <v>0</v>
      </c>
      <c r="BI57" s="658">
        <f>IF($C57="","",SUMIFS(EXPENSES!$I$12:$I$4011,EXPENSES!$U$12:$U$4011,$C57,EXPENSES!$N$12:$N$4011,REPORT!BI$34,EXPENSES!$M$12:$M$4011,REPORT!BI$31))</f>
        <v>0</v>
      </c>
      <c r="BJ57" s="658">
        <f>IF($C57="","",SUMIFS(EXPENSES!$I$12:$I$4011,EXPENSES!$U$12:$U$4011,$C57,EXPENSES!$N$12:$N$4011,REPORT!BJ$34,EXPENSES!$M$12:$M$4011,REPORT!BJ$31))</f>
        <v>0</v>
      </c>
      <c r="BK57" s="654"/>
      <c r="BL57" s="655"/>
      <c r="BM57" s="655"/>
    </row>
    <row r="58" spans="1:65" s="656" customFormat="1" outlineLevel="2" x14ac:dyDescent="0.3">
      <c r="A58" s="639"/>
      <c r="B58" s="640"/>
      <c r="C58" s="641" t="str">
        <f>IFERROR(BUDGET!C41,"")</f>
        <v>A2-10</v>
      </c>
      <c r="D58" s="642">
        <f>IFERROR(BUDGET!D41,"")</f>
        <v>0</v>
      </c>
      <c r="E58" s="659" t="str">
        <f>IFERROR(BUDGET!E41,"")</f>
        <v>x</v>
      </c>
      <c r="F58" s="660">
        <f>IF(OR(BUDGET!$N$14="",BUDGET!$N$14="Initial Budget"),BUDGET!N41,BUDGET!BA41)</f>
        <v>0</v>
      </c>
      <c r="G58" s="799"/>
      <c r="H58" s="661">
        <f>SUMIFS(EXPENSES!$I$12:$I$4011,EXPENSES!$U$12:$U$4011,REPORT!C58)</f>
        <v>0</v>
      </c>
      <c r="I58" s="657">
        <f t="shared" si="16"/>
        <v>0</v>
      </c>
      <c r="J58" s="661">
        <f t="shared" si="8"/>
        <v>0</v>
      </c>
      <c r="K58" s="647"/>
      <c r="L58" s="648"/>
      <c r="M58" s="649"/>
      <c r="N58" s="650"/>
      <c r="O58" s="651" t="str">
        <f t="shared" si="56"/>
        <v/>
      </c>
      <c r="P58" s="651" t="str">
        <f t="shared" si="56"/>
        <v/>
      </c>
      <c r="Q58" s="651" t="str">
        <f t="shared" si="56"/>
        <v/>
      </c>
      <c r="R58" s="651" t="str">
        <f t="shared" si="56"/>
        <v/>
      </c>
      <c r="S58" s="651" t="str">
        <f t="shared" si="56"/>
        <v/>
      </c>
      <c r="T58" s="651" t="str">
        <f t="shared" si="56"/>
        <v/>
      </c>
      <c r="U58" s="651" t="str">
        <f t="shared" si="56"/>
        <v/>
      </c>
      <c r="V58" s="651" t="str">
        <f t="shared" si="56"/>
        <v/>
      </c>
      <c r="W58" s="651" t="str">
        <f t="shared" si="56"/>
        <v/>
      </c>
      <c r="X58" s="651" t="str">
        <f t="shared" si="56"/>
        <v/>
      </c>
      <c r="Y58" s="652">
        <f t="shared" si="11"/>
        <v>0</v>
      </c>
      <c r="Z58" s="653"/>
      <c r="AA58" s="662">
        <f>IF($C58="","",SUMIFS(EXPENSES!$I$12:$I$4011,EXPENSES!$U$12:$U$4011,$C58,EXPENSES!$N$12:$N$4011,REPORT!AA$34,EXPENSES!$M$12:$M$4011,REPORT!AA$31))</f>
        <v>0</v>
      </c>
      <c r="AB58" s="662">
        <f>IF($C58="","",SUMIFS(EXPENSES!$I$12:$I$4011,EXPENSES!$U$12:$U$4011,$C58,EXPENSES!$N$12:$N$4011,REPORT!AB$34,EXPENSES!$M$12:$M$4011,REPORT!AB$31))</f>
        <v>0</v>
      </c>
      <c r="AC58" s="662">
        <f>IF($C58="","",SUMIFS(EXPENSES!$I$12:$I$4011,EXPENSES!$U$12:$U$4011,$C58,EXPENSES!$N$12:$N$4011,REPORT!AC$34,EXPENSES!$M$12:$M$4011,REPORT!AC$31))</f>
        <v>0</v>
      </c>
      <c r="AD58" s="662">
        <f>IF($C58="","",SUMIFS(EXPENSES!$I$12:$I$4011,EXPENSES!$U$12:$U$4011,$C58,EXPENSES!$N$12:$N$4011,REPORT!AD$34,EXPENSES!$M$12:$M$4011,REPORT!AD$31))</f>
        <v>0</v>
      </c>
      <c r="AE58" s="662">
        <f>IF($C58="","",SUMIFS(EXPENSES!$I$12:$I$4011,EXPENSES!$U$12:$U$4011,$C58,EXPENSES!$N$12:$N$4011,REPORT!AE$34,EXPENSES!$M$12:$M$4011,REPORT!AE$31))</f>
        <v>0</v>
      </c>
      <c r="AF58" s="662">
        <f>IF($C58="","",SUMIFS(EXPENSES!$I$12:$I$4011,EXPENSES!$U$12:$U$4011,$C58,EXPENSES!$N$12:$N$4011,REPORT!AF$34,EXPENSES!$M$12:$M$4011,REPORT!AF$31))</f>
        <v>0</v>
      </c>
      <c r="AG58" s="662">
        <f>IF($C58="","",SUMIFS(EXPENSES!$I$12:$I$4011,EXPENSES!$U$12:$U$4011,$C58,EXPENSES!$N$12:$N$4011,REPORT!AG$34,EXPENSES!$M$12:$M$4011,REPORT!AG$31))</f>
        <v>0</v>
      </c>
      <c r="AH58" s="662">
        <f>IF($C58="","",SUMIFS(EXPENSES!$I$12:$I$4011,EXPENSES!$U$12:$U$4011,$C58,EXPENSES!$N$12:$N$4011,REPORT!AH$34,EXPENSES!$M$12:$M$4011,REPORT!AH$31))</f>
        <v>0</v>
      </c>
      <c r="AI58" s="662">
        <f>IF($C58="","",SUMIFS(EXPENSES!$I$12:$I$4011,EXPENSES!$U$12:$U$4011,$C58,EXPENSES!$N$12:$N$4011,REPORT!AI$34,EXPENSES!$M$12:$M$4011,REPORT!AI$31))</f>
        <v>0</v>
      </c>
      <c r="AJ58" s="662">
        <f>IF($C58="","",SUMIFS(EXPENSES!$I$12:$I$4011,EXPENSES!$U$12:$U$4011,$C58,EXPENSES!$N$12:$N$4011,REPORT!AJ$34,EXPENSES!$M$12:$M$4011,REPORT!AJ$31))</f>
        <v>0</v>
      </c>
      <c r="AK58" s="662">
        <f>IF($C58="","",SUMIFS(EXPENSES!$I$12:$I$4011,EXPENSES!$U$12:$U$4011,$C58,EXPENSES!$N$12:$N$4011,REPORT!AK$34,EXPENSES!$M$12:$M$4011,REPORT!AK$31))</f>
        <v>0</v>
      </c>
      <c r="AL58" s="662">
        <f>IF($C58="","",SUMIFS(EXPENSES!$I$12:$I$4011,EXPENSES!$U$12:$U$4011,$C58,EXPENSES!$N$12:$N$4011,REPORT!AL$34,EXPENSES!$M$12:$M$4011,REPORT!AL$31))</f>
        <v>0</v>
      </c>
      <c r="AM58" s="662">
        <f>IF($C58="","",SUMIFS(EXPENSES!$I$12:$I$4011,EXPENSES!$U$12:$U$4011,$C58,EXPENSES!$N$12:$N$4011,REPORT!AM$34,EXPENSES!$M$12:$M$4011,REPORT!AM$31))</f>
        <v>0</v>
      </c>
      <c r="AN58" s="662">
        <f>IF($C58="","",SUMIFS(EXPENSES!$I$12:$I$4011,EXPENSES!$U$12:$U$4011,$C58,EXPENSES!$N$12:$N$4011,REPORT!AN$34,EXPENSES!$M$12:$M$4011,REPORT!AN$31))</f>
        <v>0</v>
      </c>
      <c r="AO58" s="662">
        <f>IF($C58="","",SUMIFS(EXPENSES!$I$12:$I$4011,EXPENSES!$U$12:$U$4011,$C58,EXPENSES!$N$12:$N$4011,REPORT!AO$34,EXPENSES!$M$12:$M$4011,REPORT!AO$31))</f>
        <v>0</v>
      </c>
      <c r="AP58" s="662">
        <f>IF($C58="","",SUMIFS(EXPENSES!$I$12:$I$4011,EXPENSES!$U$12:$U$4011,$C58,EXPENSES!$N$12:$N$4011,REPORT!AP$34,EXPENSES!$M$12:$M$4011,REPORT!AP$31))</f>
        <v>0</v>
      </c>
      <c r="AQ58" s="662">
        <f>IF($C58="","",SUMIFS(EXPENSES!$I$12:$I$4011,EXPENSES!$U$12:$U$4011,$C58,EXPENSES!$N$12:$N$4011,REPORT!AQ$34,EXPENSES!$M$12:$M$4011,REPORT!AQ$31))</f>
        <v>0</v>
      </c>
      <c r="AR58" s="662">
        <f>IF($C58="","",SUMIFS(EXPENSES!$I$12:$I$4011,EXPENSES!$U$12:$U$4011,$C58,EXPENSES!$N$12:$N$4011,REPORT!AR$34,EXPENSES!$M$12:$M$4011,REPORT!AR$31))</f>
        <v>0</v>
      </c>
      <c r="AS58" s="662">
        <f>IF($C58="","",SUMIFS(EXPENSES!$I$12:$I$4011,EXPENSES!$U$12:$U$4011,$C58,EXPENSES!$N$12:$N$4011,REPORT!AS$34,EXPENSES!$M$12:$M$4011,REPORT!AS$31))</f>
        <v>0</v>
      </c>
      <c r="AT58" s="662">
        <f>IF($C58="","",SUMIFS(EXPENSES!$I$12:$I$4011,EXPENSES!$U$12:$U$4011,$C58,EXPENSES!$N$12:$N$4011,REPORT!AT$34,EXPENSES!$M$12:$M$4011,REPORT!AT$31))</f>
        <v>0</v>
      </c>
      <c r="AU58" s="662">
        <f>IF($C58="","",SUMIFS(EXPENSES!$I$12:$I$4011,EXPENSES!$U$12:$U$4011,$C58,EXPENSES!$N$12:$N$4011,REPORT!AU$34,EXPENSES!$M$12:$M$4011,REPORT!AU$31))</f>
        <v>0</v>
      </c>
      <c r="AV58" s="662">
        <f>IF($C58="","",SUMIFS(EXPENSES!$I$12:$I$4011,EXPENSES!$U$12:$U$4011,$C58,EXPENSES!$N$12:$N$4011,REPORT!AV$34,EXPENSES!$M$12:$M$4011,REPORT!AV$31))</f>
        <v>0</v>
      </c>
      <c r="AW58" s="662">
        <f>IF($C58="","",SUMIFS(EXPENSES!$I$12:$I$4011,EXPENSES!$U$12:$U$4011,$C58,EXPENSES!$N$12:$N$4011,REPORT!AW$34,EXPENSES!$M$12:$M$4011,REPORT!AW$31))</f>
        <v>0</v>
      </c>
      <c r="AX58" s="662">
        <f>IF($C58="","",SUMIFS(EXPENSES!$I$12:$I$4011,EXPENSES!$U$12:$U$4011,$C58,EXPENSES!$N$12:$N$4011,REPORT!AX$34,EXPENSES!$M$12:$M$4011,REPORT!AX$31))</f>
        <v>0</v>
      </c>
      <c r="AY58" s="662">
        <f>IF($C58="","",SUMIFS(EXPENSES!$I$12:$I$4011,EXPENSES!$U$12:$U$4011,$C58,EXPENSES!$N$12:$N$4011,REPORT!AY$34,EXPENSES!$M$12:$M$4011,REPORT!AY$31))</f>
        <v>0</v>
      </c>
      <c r="AZ58" s="662">
        <f>IF($C58="","",SUMIFS(EXPENSES!$I$12:$I$4011,EXPENSES!$U$12:$U$4011,$C58,EXPENSES!$N$12:$N$4011,REPORT!AZ$34,EXPENSES!$M$12:$M$4011,REPORT!AZ$31))</f>
        <v>0</v>
      </c>
      <c r="BA58" s="662">
        <f>IF($C58="","",SUMIFS(EXPENSES!$I$12:$I$4011,EXPENSES!$U$12:$U$4011,$C58,EXPENSES!$N$12:$N$4011,REPORT!BA$34,EXPENSES!$M$12:$M$4011,REPORT!BA$31))</f>
        <v>0</v>
      </c>
      <c r="BB58" s="662">
        <f>IF($C58="","",SUMIFS(EXPENSES!$I$12:$I$4011,EXPENSES!$U$12:$U$4011,$C58,EXPENSES!$N$12:$N$4011,REPORT!BB$34,EXPENSES!$M$12:$M$4011,REPORT!BB$31))</f>
        <v>0</v>
      </c>
      <c r="BC58" s="662">
        <f>IF($C58="","",SUMIFS(EXPENSES!$I$12:$I$4011,EXPENSES!$U$12:$U$4011,$C58,EXPENSES!$N$12:$N$4011,REPORT!BC$34,EXPENSES!$M$12:$M$4011,REPORT!BC$31))</f>
        <v>0</v>
      </c>
      <c r="BD58" s="662">
        <f>IF($C58="","",SUMIFS(EXPENSES!$I$12:$I$4011,EXPENSES!$U$12:$U$4011,$C58,EXPENSES!$N$12:$N$4011,REPORT!BD$34,EXPENSES!$M$12:$M$4011,REPORT!BD$31))</f>
        <v>0</v>
      </c>
      <c r="BE58" s="662">
        <f>IF($C58="","",SUMIFS(EXPENSES!$I$12:$I$4011,EXPENSES!$U$12:$U$4011,$C58,EXPENSES!$N$12:$N$4011,REPORT!BE$34,EXPENSES!$M$12:$M$4011,REPORT!BE$31))</f>
        <v>0</v>
      </c>
      <c r="BF58" s="662">
        <f>IF($C58="","",SUMIFS(EXPENSES!$I$12:$I$4011,EXPENSES!$U$12:$U$4011,$C58,EXPENSES!$N$12:$N$4011,REPORT!BF$34,EXPENSES!$M$12:$M$4011,REPORT!BF$31))</f>
        <v>0</v>
      </c>
      <c r="BG58" s="662">
        <f>IF($C58="","",SUMIFS(EXPENSES!$I$12:$I$4011,EXPENSES!$U$12:$U$4011,$C58,EXPENSES!$N$12:$N$4011,REPORT!BG$34,EXPENSES!$M$12:$M$4011,REPORT!BG$31))</f>
        <v>0</v>
      </c>
      <c r="BH58" s="662">
        <f>IF($C58="","",SUMIFS(EXPENSES!$I$12:$I$4011,EXPENSES!$U$12:$U$4011,$C58,EXPENSES!$N$12:$N$4011,REPORT!BH$34,EXPENSES!$M$12:$M$4011,REPORT!BH$31))</f>
        <v>0</v>
      </c>
      <c r="BI58" s="662">
        <f>IF($C58="","",SUMIFS(EXPENSES!$I$12:$I$4011,EXPENSES!$U$12:$U$4011,$C58,EXPENSES!$N$12:$N$4011,REPORT!BI$34,EXPENSES!$M$12:$M$4011,REPORT!BI$31))</f>
        <v>0</v>
      </c>
      <c r="BJ58" s="662">
        <f>IF($C58="","",SUMIFS(EXPENSES!$I$12:$I$4011,EXPENSES!$U$12:$U$4011,$C58,EXPENSES!$N$12:$N$4011,REPORT!BJ$34,EXPENSES!$M$12:$M$4011,REPORT!BJ$31))</f>
        <v>0</v>
      </c>
      <c r="BK58" s="654"/>
      <c r="BL58" s="655"/>
      <c r="BM58" s="655"/>
    </row>
    <row r="59" spans="1:65" s="474" customFormat="1" ht="28.5" customHeight="1" outlineLevel="1" x14ac:dyDescent="0.3">
      <c r="A59" s="632"/>
      <c r="B59" s="617"/>
      <c r="C59" s="618" t="str">
        <f>IFERROR(BUDGET!C42,"")</f>
        <v>A3</v>
      </c>
      <c r="D59" s="634"/>
      <c r="E59" s="619" t="str">
        <f>IFERROR(BUDGET!E42,"")</f>
        <v>A3. Salaries of team following survivors in project sites</v>
      </c>
      <c r="F59" s="620">
        <f>SUM(F60:F69)</f>
        <v>0</v>
      </c>
      <c r="G59" s="797">
        <f>IF(OR(BUDGET!$N$14="",BUDGET!$N$14="Initial Budget"),REPORT!F59-BUDGET!N42,REPORT!F59-BUDGET!BA42)</f>
        <v>0</v>
      </c>
      <c r="H59" s="620">
        <f>SUM(H60:H69)</f>
        <v>0</v>
      </c>
      <c r="I59" s="621">
        <f t="shared" si="16"/>
        <v>0</v>
      </c>
      <c r="J59" s="622">
        <f t="shared" si="8"/>
        <v>0</v>
      </c>
      <c r="K59" s="635"/>
      <c r="L59" s="636"/>
      <c r="M59" s="637"/>
      <c r="N59" s="626">
        <f>H59-SUM(AA59:BJ59)</f>
        <v>0</v>
      </c>
      <c r="O59" s="627">
        <f t="shared" ref="O59" si="57">SUM(O60:O69)</f>
        <v>0</v>
      </c>
      <c r="P59" s="627">
        <f t="shared" ref="P59:X59" si="58">SUM(P60:P69)</f>
        <v>0</v>
      </c>
      <c r="Q59" s="627">
        <f t="shared" si="58"/>
        <v>0</v>
      </c>
      <c r="R59" s="627">
        <f t="shared" si="58"/>
        <v>0</v>
      </c>
      <c r="S59" s="627">
        <f t="shared" si="58"/>
        <v>0</v>
      </c>
      <c r="T59" s="627">
        <f t="shared" si="58"/>
        <v>0</v>
      </c>
      <c r="U59" s="627">
        <f t="shared" si="58"/>
        <v>0</v>
      </c>
      <c r="V59" s="627">
        <f t="shared" si="58"/>
        <v>0</v>
      </c>
      <c r="W59" s="627">
        <f t="shared" si="58"/>
        <v>0</v>
      </c>
      <c r="X59" s="627">
        <f t="shared" si="58"/>
        <v>0</v>
      </c>
      <c r="Y59" s="628">
        <f t="shared" si="11"/>
        <v>0</v>
      </c>
      <c r="Z59" s="629"/>
      <c r="AA59" s="622">
        <f>SUM(AA60:AA69)</f>
        <v>0</v>
      </c>
      <c r="AB59" s="622">
        <f t="shared" ref="AB59" si="59">SUM(AB60:AB69)</f>
        <v>0</v>
      </c>
      <c r="AC59" s="622">
        <f t="shared" ref="AC59" si="60">SUM(AC60:AC69)</f>
        <v>0</v>
      </c>
      <c r="AD59" s="622">
        <f t="shared" ref="AD59" si="61">SUM(AD60:AD69)</f>
        <v>0</v>
      </c>
      <c r="AE59" s="622">
        <f t="shared" ref="AE59" si="62">SUM(AE60:AE69)</f>
        <v>0</v>
      </c>
      <c r="AF59" s="622">
        <f t="shared" ref="AF59" si="63">SUM(AF60:AF69)</f>
        <v>0</v>
      </c>
      <c r="AG59" s="622">
        <f t="shared" ref="AG59" si="64">SUM(AG60:AG69)</f>
        <v>0</v>
      </c>
      <c r="AH59" s="622">
        <f t="shared" ref="AH59" si="65">SUM(AH60:AH69)</f>
        <v>0</v>
      </c>
      <c r="AI59" s="622">
        <f t="shared" ref="AI59" si="66">SUM(AI60:AI69)</f>
        <v>0</v>
      </c>
      <c r="AJ59" s="622">
        <f t="shared" ref="AJ59" si="67">SUM(AJ60:AJ69)</f>
        <v>0</v>
      </c>
      <c r="AK59" s="622">
        <f t="shared" ref="AK59" si="68">SUM(AK60:AK69)</f>
        <v>0</v>
      </c>
      <c r="AL59" s="622">
        <f t="shared" ref="AL59" si="69">SUM(AL60:AL69)</f>
        <v>0</v>
      </c>
      <c r="AM59" s="622">
        <f t="shared" ref="AM59" si="70">SUM(AM60:AM69)</f>
        <v>0</v>
      </c>
      <c r="AN59" s="622">
        <f t="shared" ref="AN59" si="71">SUM(AN60:AN69)</f>
        <v>0</v>
      </c>
      <c r="AO59" s="622">
        <f t="shared" ref="AO59" si="72">SUM(AO60:AO69)</f>
        <v>0</v>
      </c>
      <c r="AP59" s="622">
        <f t="shared" ref="AP59" si="73">SUM(AP60:AP69)</f>
        <v>0</v>
      </c>
      <c r="AQ59" s="622">
        <f t="shared" ref="AQ59" si="74">SUM(AQ60:AQ69)</f>
        <v>0</v>
      </c>
      <c r="AR59" s="622">
        <f t="shared" ref="AR59" si="75">SUM(AR60:AR69)</f>
        <v>0</v>
      </c>
      <c r="AS59" s="622">
        <f t="shared" ref="AS59" si="76">SUM(AS60:AS69)</f>
        <v>0</v>
      </c>
      <c r="AT59" s="622">
        <f t="shared" ref="AT59" si="77">SUM(AT60:AT69)</f>
        <v>0</v>
      </c>
      <c r="AU59" s="622">
        <f t="shared" ref="AU59" si="78">SUM(AU60:AU69)</f>
        <v>0</v>
      </c>
      <c r="AV59" s="622">
        <f t="shared" ref="AV59" si="79">SUM(AV60:AV69)</f>
        <v>0</v>
      </c>
      <c r="AW59" s="622">
        <f t="shared" ref="AW59" si="80">SUM(AW60:AW69)</f>
        <v>0</v>
      </c>
      <c r="AX59" s="622">
        <f t="shared" ref="AX59" si="81">SUM(AX60:AX69)</f>
        <v>0</v>
      </c>
      <c r="AY59" s="622">
        <f t="shared" ref="AY59" si="82">SUM(AY60:AY69)</f>
        <v>0</v>
      </c>
      <c r="AZ59" s="622">
        <f t="shared" ref="AZ59" si="83">SUM(AZ60:AZ69)</f>
        <v>0</v>
      </c>
      <c r="BA59" s="622">
        <f t="shared" ref="BA59" si="84">SUM(BA60:BA69)</f>
        <v>0</v>
      </c>
      <c r="BB59" s="622">
        <f t="shared" ref="BB59" si="85">SUM(BB60:BB69)</f>
        <v>0</v>
      </c>
      <c r="BC59" s="622">
        <f t="shared" ref="BC59" si="86">SUM(BC60:BC69)</f>
        <v>0</v>
      </c>
      <c r="BD59" s="622">
        <f t="shared" ref="BD59" si="87">SUM(BD60:BD69)</f>
        <v>0</v>
      </c>
      <c r="BE59" s="622">
        <f t="shared" ref="BE59" si="88">SUM(BE60:BE69)</f>
        <v>0</v>
      </c>
      <c r="BF59" s="622">
        <f t="shared" ref="BF59" si="89">SUM(BF60:BF69)</f>
        <v>0</v>
      </c>
      <c r="BG59" s="622">
        <f t="shared" ref="BG59" si="90">SUM(BG60:BG69)</f>
        <v>0</v>
      </c>
      <c r="BH59" s="622">
        <f t="shared" ref="BH59" si="91">SUM(BH60:BH69)</f>
        <v>0</v>
      </c>
      <c r="BI59" s="622">
        <f t="shared" ref="BI59" si="92">SUM(BI60:BI69)</f>
        <v>0</v>
      </c>
      <c r="BJ59" s="622">
        <f t="shared" ref="BJ59" si="93">SUM(BJ60:BJ69)</f>
        <v>0</v>
      </c>
      <c r="BK59" s="630"/>
      <c r="BL59" s="631"/>
      <c r="BM59" s="631"/>
    </row>
    <row r="60" spans="1:65" s="656" customFormat="1" outlineLevel="2" x14ac:dyDescent="0.3">
      <c r="A60" s="639"/>
      <c r="B60" s="640"/>
      <c r="C60" s="641" t="str">
        <f>IFERROR(BUDGET!C43,"")</f>
        <v>A3-01</v>
      </c>
      <c r="D60" s="642">
        <f>IFERROR(BUDGET!D43,"")</f>
        <v>0</v>
      </c>
      <c r="E60" s="643" t="str">
        <f>IFERROR(BUDGET!E43,"")</f>
        <v>x</v>
      </c>
      <c r="F60" s="644">
        <f>IF(OR(BUDGET!$N$14="",BUDGET!$N$14="Initial Budget"),BUDGET!N43,BUDGET!BA43)</f>
        <v>0</v>
      </c>
      <c r="G60" s="798"/>
      <c r="H60" s="661">
        <f>SUMIFS(EXPENSES!$I$12:$I$4011,EXPENSES!$U$12:$U$4011,REPORT!C60)</f>
        <v>0</v>
      </c>
      <c r="I60" s="646">
        <f t="shared" si="16"/>
        <v>0</v>
      </c>
      <c r="J60" s="645">
        <f t="shared" si="8"/>
        <v>0</v>
      </c>
      <c r="K60" s="647"/>
      <c r="L60" s="648"/>
      <c r="M60" s="649"/>
      <c r="N60" s="650"/>
      <c r="O60" s="651" t="str">
        <f>IF($D60="","",IF($D60=O$33,$H60,""))</f>
        <v/>
      </c>
      <c r="P60" s="651" t="str">
        <f t="shared" ref="P60:X60" si="94">IF($D60="","",IF($D60=P$33,$H60,""))</f>
        <v/>
      </c>
      <c r="Q60" s="651" t="str">
        <f t="shared" si="94"/>
        <v/>
      </c>
      <c r="R60" s="651" t="str">
        <f t="shared" si="94"/>
        <v/>
      </c>
      <c r="S60" s="651" t="str">
        <f t="shared" si="94"/>
        <v/>
      </c>
      <c r="T60" s="651" t="str">
        <f t="shared" si="94"/>
        <v/>
      </c>
      <c r="U60" s="651" t="str">
        <f t="shared" si="94"/>
        <v/>
      </c>
      <c r="V60" s="651" t="str">
        <f t="shared" si="94"/>
        <v/>
      </c>
      <c r="W60" s="651" t="str">
        <f t="shared" si="94"/>
        <v/>
      </c>
      <c r="X60" s="651" t="str">
        <f t="shared" si="94"/>
        <v/>
      </c>
      <c r="Y60" s="652">
        <f t="shared" si="11"/>
        <v>0</v>
      </c>
      <c r="Z60" s="653"/>
      <c r="AA60" s="645">
        <f>IF($C60="","",SUMIFS(EXPENSES!$I$12:$I$4011,EXPENSES!$U$12:$U$4011,$C60,EXPENSES!$N$12:$N$4011,REPORT!AA$34,EXPENSES!$M$12:$M$4011,REPORT!AA$31))</f>
        <v>0</v>
      </c>
      <c r="AB60" s="645">
        <f>IF($C60="","",SUMIFS(EXPENSES!$I$12:$I$4011,EXPENSES!$U$12:$U$4011,$C60,EXPENSES!$N$12:$N$4011,REPORT!AB$34,EXPENSES!$M$12:$M$4011,REPORT!AB$31))</f>
        <v>0</v>
      </c>
      <c r="AC60" s="645">
        <f>IF($C60="","",SUMIFS(EXPENSES!$I$12:$I$4011,EXPENSES!$U$12:$U$4011,$C60,EXPENSES!$N$12:$N$4011,REPORT!AC$34,EXPENSES!$M$12:$M$4011,REPORT!AC$31))</f>
        <v>0</v>
      </c>
      <c r="AD60" s="645">
        <f>IF($C60="","",SUMIFS(EXPENSES!$I$12:$I$4011,EXPENSES!$U$12:$U$4011,$C60,EXPENSES!$N$12:$N$4011,REPORT!AD$34,EXPENSES!$M$12:$M$4011,REPORT!AD$31))</f>
        <v>0</v>
      </c>
      <c r="AE60" s="645">
        <f>IF($C60="","",SUMIFS(EXPENSES!$I$12:$I$4011,EXPENSES!$U$12:$U$4011,$C60,EXPENSES!$N$12:$N$4011,REPORT!AE$34,EXPENSES!$M$12:$M$4011,REPORT!AE$31))</f>
        <v>0</v>
      </c>
      <c r="AF60" s="645">
        <f>IF($C60="","",SUMIFS(EXPENSES!$I$12:$I$4011,EXPENSES!$U$12:$U$4011,$C60,EXPENSES!$N$12:$N$4011,REPORT!AF$34,EXPENSES!$M$12:$M$4011,REPORT!AF$31))</f>
        <v>0</v>
      </c>
      <c r="AG60" s="645">
        <f>IF($C60="","",SUMIFS(EXPENSES!$I$12:$I$4011,EXPENSES!$U$12:$U$4011,$C60,EXPENSES!$N$12:$N$4011,REPORT!AG$34,EXPENSES!$M$12:$M$4011,REPORT!AG$31))</f>
        <v>0</v>
      </c>
      <c r="AH60" s="645">
        <f>IF($C60="","",SUMIFS(EXPENSES!$I$12:$I$4011,EXPENSES!$U$12:$U$4011,$C60,EXPENSES!$N$12:$N$4011,REPORT!AH$34,EXPENSES!$M$12:$M$4011,REPORT!AH$31))</f>
        <v>0</v>
      </c>
      <c r="AI60" s="645">
        <f>IF($C60="","",SUMIFS(EXPENSES!$I$12:$I$4011,EXPENSES!$U$12:$U$4011,$C60,EXPENSES!$N$12:$N$4011,REPORT!AI$34,EXPENSES!$M$12:$M$4011,REPORT!AI$31))</f>
        <v>0</v>
      </c>
      <c r="AJ60" s="645">
        <f>IF($C60="","",SUMIFS(EXPENSES!$I$12:$I$4011,EXPENSES!$U$12:$U$4011,$C60,EXPENSES!$N$12:$N$4011,REPORT!AJ$34,EXPENSES!$M$12:$M$4011,REPORT!AJ$31))</f>
        <v>0</v>
      </c>
      <c r="AK60" s="645">
        <f>IF($C60="","",SUMIFS(EXPENSES!$I$12:$I$4011,EXPENSES!$U$12:$U$4011,$C60,EXPENSES!$N$12:$N$4011,REPORT!AK$34,EXPENSES!$M$12:$M$4011,REPORT!AK$31))</f>
        <v>0</v>
      </c>
      <c r="AL60" s="645">
        <f>IF($C60="","",SUMIFS(EXPENSES!$I$12:$I$4011,EXPENSES!$U$12:$U$4011,$C60,EXPENSES!$N$12:$N$4011,REPORT!AL$34,EXPENSES!$M$12:$M$4011,REPORT!AL$31))</f>
        <v>0</v>
      </c>
      <c r="AM60" s="645">
        <f>IF($C60="","",SUMIFS(EXPENSES!$I$12:$I$4011,EXPENSES!$U$12:$U$4011,$C60,EXPENSES!$N$12:$N$4011,REPORT!AM$34,EXPENSES!$M$12:$M$4011,REPORT!AM$31))</f>
        <v>0</v>
      </c>
      <c r="AN60" s="645">
        <f>IF($C60="","",SUMIFS(EXPENSES!$I$12:$I$4011,EXPENSES!$U$12:$U$4011,$C60,EXPENSES!$N$12:$N$4011,REPORT!AN$34,EXPENSES!$M$12:$M$4011,REPORT!AN$31))</f>
        <v>0</v>
      </c>
      <c r="AO60" s="645">
        <f>IF($C60="","",SUMIFS(EXPENSES!$I$12:$I$4011,EXPENSES!$U$12:$U$4011,$C60,EXPENSES!$N$12:$N$4011,REPORT!AO$34,EXPENSES!$M$12:$M$4011,REPORT!AO$31))</f>
        <v>0</v>
      </c>
      <c r="AP60" s="645">
        <f>IF($C60="","",SUMIFS(EXPENSES!$I$12:$I$4011,EXPENSES!$U$12:$U$4011,$C60,EXPENSES!$N$12:$N$4011,REPORT!AP$34,EXPENSES!$M$12:$M$4011,REPORT!AP$31))</f>
        <v>0</v>
      </c>
      <c r="AQ60" s="645">
        <f>IF($C60="","",SUMIFS(EXPENSES!$I$12:$I$4011,EXPENSES!$U$12:$U$4011,$C60,EXPENSES!$N$12:$N$4011,REPORT!AQ$34,EXPENSES!$M$12:$M$4011,REPORT!AQ$31))</f>
        <v>0</v>
      </c>
      <c r="AR60" s="645">
        <f>IF($C60="","",SUMIFS(EXPENSES!$I$12:$I$4011,EXPENSES!$U$12:$U$4011,$C60,EXPENSES!$N$12:$N$4011,REPORT!AR$34,EXPENSES!$M$12:$M$4011,REPORT!AR$31))</f>
        <v>0</v>
      </c>
      <c r="AS60" s="645">
        <f>IF($C60="","",SUMIFS(EXPENSES!$I$12:$I$4011,EXPENSES!$U$12:$U$4011,$C60,EXPENSES!$N$12:$N$4011,REPORT!AS$34,EXPENSES!$M$12:$M$4011,REPORT!AS$31))</f>
        <v>0</v>
      </c>
      <c r="AT60" s="645">
        <f>IF($C60="","",SUMIFS(EXPENSES!$I$12:$I$4011,EXPENSES!$U$12:$U$4011,$C60,EXPENSES!$N$12:$N$4011,REPORT!AT$34,EXPENSES!$M$12:$M$4011,REPORT!AT$31))</f>
        <v>0</v>
      </c>
      <c r="AU60" s="645">
        <f>IF($C60="","",SUMIFS(EXPENSES!$I$12:$I$4011,EXPENSES!$U$12:$U$4011,$C60,EXPENSES!$N$12:$N$4011,REPORT!AU$34,EXPENSES!$M$12:$M$4011,REPORT!AU$31))</f>
        <v>0</v>
      </c>
      <c r="AV60" s="645">
        <f>IF($C60="","",SUMIFS(EXPENSES!$I$12:$I$4011,EXPENSES!$U$12:$U$4011,$C60,EXPENSES!$N$12:$N$4011,REPORT!AV$34,EXPENSES!$M$12:$M$4011,REPORT!AV$31))</f>
        <v>0</v>
      </c>
      <c r="AW60" s="645">
        <f>IF($C60="","",SUMIFS(EXPENSES!$I$12:$I$4011,EXPENSES!$U$12:$U$4011,$C60,EXPENSES!$N$12:$N$4011,REPORT!AW$34,EXPENSES!$M$12:$M$4011,REPORT!AW$31))</f>
        <v>0</v>
      </c>
      <c r="AX60" s="645">
        <f>IF($C60="","",SUMIFS(EXPENSES!$I$12:$I$4011,EXPENSES!$U$12:$U$4011,$C60,EXPENSES!$N$12:$N$4011,REPORT!AX$34,EXPENSES!$M$12:$M$4011,REPORT!AX$31))</f>
        <v>0</v>
      </c>
      <c r="AY60" s="645">
        <f>IF($C60="","",SUMIFS(EXPENSES!$I$12:$I$4011,EXPENSES!$U$12:$U$4011,$C60,EXPENSES!$N$12:$N$4011,REPORT!AY$34,EXPENSES!$M$12:$M$4011,REPORT!AY$31))</f>
        <v>0</v>
      </c>
      <c r="AZ60" s="645">
        <f>IF($C60="","",SUMIFS(EXPENSES!$I$12:$I$4011,EXPENSES!$U$12:$U$4011,$C60,EXPENSES!$N$12:$N$4011,REPORT!AZ$34,EXPENSES!$M$12:$M$4011,REPORT!AZ$31))</f>
        <v>0</v>
      </c>
      <c r="BA60" s="645">
        <f>IF($C60="","",SUMIFS(EXPENSES!$I$12:$I$4011,EXPENSES!$U$12:$U$4011,$C60,EXPENSES!$N$12:$N$4011,REPORT!BA$34,EXPENSES!$M$12:$M$4011,REPORT!BA$31))</f>
        <v>0</v>
      </c>
      <c r="BB60" s="645">
        <f>IF($C60="","",SUMIFS(EXPENSES!$I$12:$I$4011,EXPENSES!$U$12:$U$4011,$C60,EXPENSES!$N$12:$N$4011,REPORT!BB$34,EXPENSES!$M$12:$M$4011,REPORT!BB$31))</f>
        <v>0</v>
      </c>
      <c r="BC60" s="645">
        <f>IF($C60="","",SUMIFS(EXPENSES!$I$12:$I$4011,EXPENSES!$U$12:$U$4011,$C60,EXPENSES!$N$12:$N$4011,REPORT!BC$34,EXPENSES!$M$12:$M$4011,REPORT!BC$31))</f>
        <v>0</v>
      </c>
      <c r="BD60" s="645">
        <f>IF($C60="","",SUMIFS(EXPENSES!$I$12:$I$4011,EXPENSES!$U$12:$U$4011,$C60,EXPENSES!$N$12:$N$4011,REPORT!BD$34,EXPENSES!$M$12:$M$4011,REPORT!BD$31))</f>
        <v>0</v>
      </c>
      <c r="BE60" s="645">
        <f>IF($C60="","",SUMIFS(EXPENSES!$I$12:$I$4011,EXPENSES!$U$12:$U$4011,$C60,EXPENSES!$N$12:$N$4011,REPORT!BE$34,EXPENSES!$M$12:$M$4011,REPORT!BE$31))</f>
        <v>0</v>
      </c>
      <c r="BF60" s="645">
        <f>IF($C60="","",SUMIFS(EXPENSES!$I$12:$I$4011,EXPENSES!$U$12:$U$4011,$C60,EXPENSES!$N$12:$N$4011,REPORT!BF$34,EXPENSES!$M$12:$M$4011,REPORT!BF$31))</f>
        <v>0</v>
      </c>
      <c r="BG60" s="645">
        <f>IF($C60="","",SUMIFS(EXPENSES!$I$12:$I$4011,EXPENSES!$U$12:$U$4011,$C60,EXPENSES!$N$12:$N$4011,REPORT!BG$34,EXPENSES!$M$12:$M$4011,REPORT!BG$31))</f>
        <v>0</v>
      </c>
      <c r="BH60" s="645">
        <f>IF($C60="","",SUMIFS(EXPENSES!$I$12:$I$4011,EXPENSES!$U$12:$U$4011,$C60,EXPENSES!$N$12:$N$4011,REPORT!BH$34,EXPENSES!$M$12:$M$4011,REPORT!BH$31))</f>
        <v>0</v>
      </c>
      <c r="BI60" s="645">
        <f>IF($C60="","",SUMIFS(EXPENSES!$I$12:$I$4011,EXPENSES!$U$12:$U$4011,$C60,EXPENSES!$N$12:$N$4011,REPORT!BI$34,EXPENSES!$M$12:$M$4011,REPORT!BI$31))</f>
        <v>0</v>
      </c>
      <c r="BJ60" s="645">
        <f>IF($C60="","",SUMIFS(EXPENSES!$I$12:$I$4011,EXPENSES!$U$12:$U$4011,$C60,EXPENSES!$N$12:$N$4011,REPORT!BJ$34,EXPENSES!$M$12:$M$4011,REPORT!BJ$31))</f>
        <v>0</v>
      </c>
      <c r="BK60" s="654"/>
      <c r="BL60" s="655"/>
      <c r="BM60" s="655"/>
    </row>
    <row r="61" spans="1:65" s="656" customFormat="1" outlineLevel="2" x14ac:dyDescent="0.3">
      <c r="A61" s="639"/>
      <c r="B61" s="640"/>
      <c r="C61" s="641" t="str">
        <f>IFERROR(BUDGET!C44,"")</f>
        <v>A3-02</v>
      </c>
      <c r="D61" s="642">
        <f>IFERROR(BUDGET!D44,"")</f>
        <v>0</v>
      </c>
      <c r="E61" s="643" t="str">
        <f>IFERROR(BUDGET!E44,"")</f>
        <v>x</v>
      </c>
      <c r="F61" s="644">
        <f>IF(OR(BUDGET!$N$14="",BUDGET!$N$14="Initial Budget"),BUDGET!N44,BUDGET!BA44)</f>
        <v>0</v>
      </c>
      <c r="G61" s="798"/>
      <c r="H61" s="661">
        <f>SUMIFS(EXPENSES!$I$12:$I$4011,EXPENSES!$U$12:$U$4011,REPORT!C61)</f>
        <v>0</v>
      </c>
      <c r="I61" s="646">
        <f t="shared" si="16"/>
        <v>0</v>
      </c>
      <c r="J61" s="645">
        <f t="shared" si="8"/>
        <v>0</v>
      </c>
      <c r="K61" s="647"/>
      <c r="L61" s="648"/>
      <c r="M61" s="649"/>
      <c r="N61" s="650"/>
      <c r="O61" s="651" t="str">
        <f t="shared" ref="O61:X69" si="95">IF($D61="","",IF($D61=O$33,$H61,""))</f>
        <v/>
      </c>
      <c r="P61" s="651" t="str">
        <f>IF($D61="","",IF($D61=P$33,$H61,""))</f>
        <v/>
      </c>
      <c r="Q61" s="651" t="str">
        <f t="shared" si="95"/>
        <v/>
      </c>
      <c r="R61" s="651" t="str">
        <f t="shared" si="95"/>
        <v/>
      </c>
      <c r="S61" s="651" t="str">
        <f t="shared" si="95"/>
        <v/>
      </c>
      <c r="T61" s="651" t="str">
        <f t="shared" si="95"/>
        <v/>
      </c>
      <c r="U61" s="651" t="str">
        <f t="shared" si="95"/>
        <v/>
      </c>
      <c r="V61" s="651" t="str">
        <f t="shared" si="95"/>
        <v/>
      </c>
      <c r="W61" s="651" t="str">
        <f t="shared" si="95"/>
        <v/>
      </c>
      <c r="X61" s="651" t="str">
        <f t="shared" si="95"/>
        <v/>
      </c>
      <c r="Y61" s="652">
        <f t="shared" si="11"/>
        <v>0</v>
      </c>
      <c r="Z61" s="653"/>
      <c r="AA61" s="658">
        <f>IF($C61="","",SUMIFS(EXPENSES!$I$12:$I$4011,EXPENSES!$U$12:$U$4011,$C61,EXPENSES!$N$12:$N$4011,REPORT!AA$34,EXPENSES!$M$12:$M$4011,REPORT!AA$31))</f>
        <v>0</v>
      </c>
      <c r="AB61" s="658">
        <f>IF($C61="","",SUMIFS(EXPENSES!$I$12:$I$4011,EXPENSES!$U$12:$U$4011,$C61,EXPENSES!$N$12:$N$4011,REPORT!AB$34,EXPENSES!$M$12:$M$4011,REPORT!AB$31))</f>
        <v>0</v>
      </c>
      <c r="AC61" s="658">
        <f>IF($C61="","",SUMIFS(EXPENSES!$I$12:$I$4011,EXPENSES!$U$12:$U$4011,$C61,EXPENSES!$N$12:$N$4011,REPORT!AC$34,EXPENSES!$M$12:$M$4011,REPORT!AC$31))</f>
        <v>0</v>
      </c>
      <c r="AD61" s="658">
        <f>IF($C61="","",SUMIFS(EXPENSES!$I$12:$I$4011,EXPENSES!$U$12:$U$4011,$C61,EXPENSES!$N$12:$N$4011,REPORT!AD$34,EXPENSES!$M$12:$M$4011,REPORT!AD$31))</f>
        <v>0</v>
      </c>
      <c r="AE61" s="658">
        <f>IF($C61="","",SUMIFS(EXPENSES!$I$12:$I$4011,EXPENSES!$U$12:$U$4011,$C61,EXPENSES!$N$12:$N$4011,REPORT!AE$34,EXPENSES!$M$12:$M$4011,REPORT!AE$31))</f>
        <v>0</v>
      </c>
      <c r="AF61" s="658">
        <f>IF($C61="","",SUMIFS(EXPENSES!$I$12:$I$4011,EXPENSES!$U$12:$U$4011,$C61,EXPENSES!$N$12:$N$4011,REPORT!AF$34,EXPENSES!$M$12:$M$4011,REPORT!AF$31))</f>
        <v>0</v>
      </c>
      <c r="AG61" s="658">
        <f>IF($C61="","",SUMIFS(EXPENSES!$I$12:$I$4011,EXPENSES!$U$12:$U$4011,$C61,EXPENSES!$N$12:$N$4011,REPORT!AG$34,EXPENSES!$M$12:$M$4011,REPORT!AG$31))</f>
        <v>0</v>
      </c>
      <c r="AH61" s="658">
        <f>IF($C61="","",SUMIFS(EXPENSES!$I$12:$I$4011,EXPENSES!$U$12:$U$4011,$C61,EXPENSES!$N$12:$N$4011,REPORT!AH$34,EXPENSES!$M$12:$M$4011,REPORT!AH$31))</f>
        <v>0</v>
      </c>
      <c r="AI61" s="658">
        <f>IF($C61="","",SUMIFS(EXPENSES!$I$12:$I$4011,EXPENSES!$U$12:$U$4011,$C61,EXPENSES!$N$12:$N$4011,REPORT!AI$34,EXPENSES!$M$12:$M$4011,REPORT!AI$31))</f>
        <v>0</v>
      </c>
      <c r="AJ61" s="658">
        <f>IF($C61="","",SUMIFS(EXPENSES!$I$12:$I$4011,EXPENSES!$U$12:$U$4011,$C61,EXPENSES!$N$12:$N$4011,REPORT!AJ$34,EXPENSES!$M$12:$M$4011,REPORT!AJ$31))</f>
        <v>0</v>
      </c>
      <c r="AK61" s="658">
        <f>IF($C61="","",SUMIFS(EXPENSES!$I$12:$I$4011,EXPENSES!$U$12:$U$4011,$C61,EXPENSES!$N$12:$N$4011,REPORT!AK$34,EXPENSES!$M$12:$M$4011,REPORT!AK$31))</f>
        <v>0</v>
      </c>
      <c r="AL61" s="658">
        <f>IF($C61="","",SUMIFS(EXPENSES!$I$12:$I$4011,EXPENSES!$U$12:$U$4011,$C61,EXPENSES!$N$12:$N$4011,REPORT!AL$34,EXPENSES!$M$12:$M$4011,REPORT!AL$31))</f>
        <v>0</v>
      </c>
      <c r="AM61" s="658">
        <f>IF($C61="","",SUMIFS(EXPENSES!$I$12:$I$4011,EXPENSES!$U$12:$U$4011,$C61,EXPENSES!$N$12:$N$4011,REPORT!AM$34,EXPENSES!$M$12:$M$4011,REPORT!AM$31))</f>
        <v>0</v>
      </c>
      <c r="AN61" s="658">
        <f>IF($C61="","",SUMIFS(EXPENSES!$I$12:$I$4011,EXPENSES!$U$12:$U$4011,$C61,EXPENSES!$N$12:$N$4011,REPORT!AN$34,EXPENSES!$M$12:$M$4011,REPORT!AN$31))</f>
        <v>0</v>
      </c>
      <c r="AO61" s="658">
        <f>IF($C61="","",SUMIFS(EXPENSES!$I$12:$I$4011,EXPENSES!$U$12:$U$4011,$C61,EXPENSES!$N$12:$N$4011,REPORT!AO$34,EXPENSES!$M$12:$M$4011,REPORT!AO$31))</f>
        <v>0</v>
      </c>
      <c r="AP61" s="658">
        <f>IF($C61="","",SUMIFS(EXPENSES!$I$12:$I$4011,EXPENSES!$U$12:$U$4011,$C61,EXPENSES!$N$12:$N$4011,REPORT!AP$34,EXPENSES!$M$12:$M$4011,REPORT!AP$31))</f>
        <v>0</v>
      </c>
      <c r="AQ61" s="658">
        <f>IF($C61="","",SUMIFS(EXPENSES!$I$12:$I$4011,EXPENSES!$U$12:$U$4011,$C61,EXPENSES!$N$12:$N$4011,REPORT!AQ$34,EXPENSES!$M$12:$M$4011,REPORT!AQ$31))</f>
        <v>0</v>
      </c>
      <c r="AR61" s="658">
        <f>IF($C61="","",SUMIFS(EXPENSES!$I$12:$I$4011,EXPENSES!$U$12:$U$4011,$C61,EXPENSES!$N$12:$N$4011,REPORT!AR$34,EXPENSES!$M$12:$M$4011,REPORT!AR$31))</f>
        <v>0</v>
      </c>
      <c r="AS61" s="658">
        <f>IF($C61="","",SUMIFS(EXPENSES!$I$12:$I$4011,EXPENSES!$U$12:$U$4011,$C61,EXPENSES!$N$12:$N$4011,REPORT!AS$34,EXPENSES!$M$12:$M$4011,REPORT!AS$31))</f>
        <v>0</v>
      </c>
      <c r="AT61" s="658">
        <f>IF($C61="","",SUMIFS(EXPENSES!$I$12:$I$4011,EXPENSES!$U$12:$U$4011,$C61,EXPENSES!$N$12:$N$4011,REPORT!AT$34,EXPENSES!$M$12:$M$4011,REPORT!AT$31))</f>
        <v>0</v>
      </c>
      <c r="AU61" s="658">
        <f>IF($C61="","",SUMIFS(EXPENSES!$I$12:$I$4011,EXPENSES!$U$12:$U$4011,$C61,EXPENSES!$N$12:$N$4011,REPORT!AU$34,EXPENSES!$M$12:$M$4011,REPORT!AU$31))</f>
        <v>0</v>
      </c>
      <c r="AV61" s="658">
        <f>IF($C61="","",SUMIFS(EXPENSES!$I$12:$I$4011,EXPENSES!$U$12:$U$4011,$C61,EXPENSES!$N$12:$N$4011,REPORT!AV$34,EXPENSES!$M$12:$M$4011,REPORT!AV$31))</f>
        <v>0</v>
      </c>
      <c r="AW61" s="658">
        <f>IF($C61="","",SUMIFS(EXPENSES!$I$12:$I$4011,EXPENSES!$U$12:$U$4011,$C61,EXPENSES!$N$12:$N$4011,REPORT!AW$34,EXPENSES!$M$12:$M$4011,REPORT!AW$31))</f>
        <v>0</v>
      </c>
      <c r="AX61" s="658">
        <f>IF($C61="","",SUMIFS(EXPENSES!$I$12:$I$4011,EXPENSES!$U$12:$U$4011,$C61,EXPENSES!$N$12:$N$4011,REPORT!AX$34,EXPENSES!$M$12:$M$4011,REPORT!AX$31))</f>
        <v>0</v>
      </c>
      <c r="AY61" s="658">
        <f>IF($C61="","",SUMIFS(EXPENSES!$I$12:$I$4011,EXPENSES!$U$12:$U$4011,$C61,EXPENSES!$N$12:$N$4011,REPORT!AY$34,EXPENSES!$M$12:$M$4011,REPORT!AY$31))</f>
        <v>0</v>
      </c>
      <c r="AZ61" s="658">
        <f>IF($C61="","",SUMIFS(EXPENSES!$I$12:$I$4011,EXPENSES!$U$12:$U$4011,$C61,EXPENSES!$N$12:$N$4011,REPORT!AZ$34,EXPENSES!$M$12:$M$4011,REPORT!AZ$31))</f>
        <v>0</v>
      </c>
      <c r="BA61" s="658">
        <f>IF($C61="","",SUMIFS(EXPENSES!$I$12:$I$4011,EXPENSES!$U$12:$U$4011,$C61,EXPENSES!$N$12:$N$4011,REPORT!BA$34,EXPENSES!$M$12:$M$4011,REPORT!BA$31))</f>
        <v>0</v>
      </c>
      <c r="BB61" s="658">
        <f>IF($C61="","",SUMIFS(EXPENSES!$I$12:$I$4011,EXPENSES!$U$12:$U$4011,$C61,EXPENSES!$N$12:$N$4011,REPORT!BB$34,EXPENSES!$M$12:$M$4011,REPORT!BB$31))</f>
        <v>0</v>
      </c>
      <c r="BC61" s="658">
        <f>IF($C61="","",SUMIFS(EXPENSES!$I$12:$I$4011,EXPENSES!$U$12:$U$4011,$C61,EXPENSES!$N$12:$N$4011,REPORT!BC$34,EXPENSES!$M$12:$M$4011,REPORT!BC$31))</f>
        <v>0</v>
      </c>
      <c r="BD61" s="658">
        <f>IF($C61="","",SUMIFS(EXPENSES!$I$12:$I$4011,EXPENSES!$U$12:$U$4011,$C61,EXPENSES!$N$12:$N$4011,REPORT!BD$34,EXPENSES!$M$12:$M$4011,REPORT!BD$31))</f>
        <v>0</v>
      </c>
      <c r="BE61" s="658">
        <f>IF($C61="","",SUMIFS(EXPENSES!$I$12:$I$4011,EXPENSES!$U$12:$U$4011,$C61,EXPENSES!$N$12:$N$4011,REPORT!BE$34,EXPENSES!$M$12:$M$4011,REPORT!BE$31))</f>
        <v>0</v>
      </c>
      <c r="BF61" s="658">
        <f>IF($C61="","",SUMIFS(EXPENSES!$I$12:$I$4011,EXPENSES!$U$12:$U$4011,$C61,EXPENSES!$N$12:$N$4011,REPORT!BF$34,EXPENSES!$M$12:$M$4011,REPORT!BF$31))</f>
        <v>0</v>
      </c>
      <c r="BG61" s="658">
        <f>IF($C61="","",SUMIFS(EXPENSES!$I$12:$I$4011,EXPENSES!$U$12:$U$4011,$C61,EXPENSES!$N$12:$N$4011,REPORT!BG$34,EXPENSES!$M$12:$M$4011,REPORT!BG$31))</f>
        <v>0</v>
      </c>
      <c r="BH61" s="658">
        <f>IF($C61="","",SUMIFS(EXPENSES!$I$12:$I$4011,EXPENSES!$U$12:$U$4011,$C61,EXPENSES!$N$12:$N$4011,REPORT!BH$34,EXPENSES!$M$12:$M$4011,REPORT!BH$31))</f>
        <v>0</v>
      </c>
      <c r="BI61" s="658">
        <f>IF($C61="","",SUMIFS(EXPENSES!$I$12:$I$4011,EXPENSES!$U$12:$U$4011,$C61,EXPENSES!$N$12:$N$4011,REPORT!BI$34,EXPENSES!$M$12:$M$4011,REPORT!BI$31))</f>
        <v>0</v>
      </c>
      <c r="BJ61" s="658">
        <f>IF($C61="","",SUMIFS(EXPENSES!$I$12:$I$4011,EXPENSES!$U$12:$U$4011,$C61,EXPENSES!$N$12:$N$4011,REPORT!BJ$34,EXPENSES!$M$12:$M$4011,REPORT!BJ$31))</f>
        <v>0</v>
      </c>
      <c r="BK61" s="654"/>
      <c r="BL61" s="655"/>
      <c r="BM61" s="655"/>
    </row>
    <row r="62" spans="1:65" s="656" customFormat="1" outlineLevel="2" x14ac:dyDescent="0.3">
      <c r="A62" s="639"/>
      <c r="B62" s="640"/>
      <c r="C62" s="641" t="str">
        <f>IFERROR(BUDGET!C45,"")</f>
        <v>A3-03</v>
      </c>
      <c r="D62" s="642">
        <f>IFERROR(BUDGET!D45,"")</f>
        <v>0</v>
      </c>
      <c r="E62" s="643" t="str">
        <f>IFERROR(BUDGET!E45,"")</f>
        <v>x</v>
      </c>
      <c r="F62" s="644">
        <f>IF(OR(BUDGET!$N$14="",BUDGET!$N$14="Initial Budget"),BUDGET!N45,BUDGET!BA45)</f>
        <v>0</v>
      </c>
      <c r="G62" s="798"/>
      <c r="H62" s="661">
        <f>SUMIFS(EXPENSES!$I$12:$I$4011,EXPENSES!$U$12:$U$4011,REPORT!C62)</f>
        <v>0</v>
      </c>
      <c r="I62" s="646">
        <f t="shared" si="16"/>
        <v>0</v>
      </c>
      <c r="J62" s="645">
        <f t="shared" si="8"/>
        <v>0</v>
      </c>
      <c r="K62" s="647"/>
      <c r="L62" s="648"/>
      <c r="M62" s="649"/>
      <c r="N62" s="650"/>
      <c r="O62" s="651" t="str">
        <f t="shared" si="95"/>
        <v/>
      </c>
      <c r="P62" s="651" t="str">
        <f t="shared" si="95"/>
        <v/>
      </c>
      <c r="Q62" s="651" t="str">
        <f t="shared" si="95"/>
        <v/>
      </c>
      <c r="R62" s="651" t="str">
        <f t="shared" si="95"/>
        <v/>
      </c>
      <c r="S62" s="651" t="str">
        <f t="shared" si="95"/>
        <v/>
      </c>
      <c r="T62" s="651" t="str">
        <f t="shared" si="95"/>
        <v/>
      </c>
      <c r="U62" s="651" t="str">
        <f t="shared" si="95"/>
        <v/>
      </c>
      <c r="V62" s="651" t="str">
        <f t="shared" si="95"/>
        <v/>
      </c>
      <c r="W62" s="651" t="str">
        <f t="shared" si="95"/>
        <v/>
      </c>
      <c r="X62" s="651" t="str">
        <f t="shared" si="95"/>
        <v/>
      </c>
      <c r="Y62" s="652">
        <f t="shared" si="11"/>
        <v>0</v>
      </c>
      <c r="Z62" s="653"/>
      <c r="AA62" s="658">
        <f>IF($C62="","",SUMIFS(EXPENSES!$I$12:$I$4011,EXPENSES!$U$12:$U$4011,$C62,EXPENSES!$N$12:$N$4011,REPORT!AA$34,EXPENSES!$M$12:$M$4011,REPORT!AA$31))</f>
        <v>0</v>
      </c>
      <c r="AB62" s="658">
        <f>IF($C62="","",SUMIFS(EXPENSES!$I$12:$I$4011,EXPENSES!$U$12:$U$4011,$C62,EXPENSES!$N$12:$N$4011,REPORT!AB$34,EXPENSES!$M$12:$M$4011,REPORT!AB$31))</f>
        <v>0</v>
      </c>
      <c r="AC62" s="658">
        <f>IF($C62="","",SUMIFS(EXPENSES!$I$12:$I$4011,EXPENSES!$U$12:$U$4011,$C62,EXPENSES!$N$12:$N$4011,REPORT!AC$34,EXPENSES!$M$12:$M$4011,REPORT!AC$31))</f>
        <v>0</v>
      </c>
      <c r="AD62" s="658">
        <f>IF($C62="","",SUMIFS(EXPENSES!$I$12:$I$4011,EXPENSES!$U$12:$U$4011,$C62,EXPENSES!$N$12:$N$4011,REPORT!AD$34,EXPENSES!$M$12:$M$4011,REPORT!AD$31))</f>
        <v>0</v>
      </c>
      <c r="AE62" s="658">
        <f>IF($C62="","",SUMIFS(EXPENSES!$I$12:$I$4011,EXPENSES!$U$12:$U$4011,$C62,EXPENSES!$N$12:$N$4011,REPORT!AE$34,EXPENSES!$M$12:$M$4011,REPORT!AE$31))</f>
        <v>0</v>
      </c>
      <c r="AF62" s="658">
        <f>IF($C62="","",SUMIFS(EXPENSES!$I$12:$I$4011,EXPENSES!$U$12:$U$4011,$C62,EXPENSES!$N$12:$N$4011,REPORT!AF$34,EXPENSES!$M$12:$M$4011,REPORT!AF$31))</f>
        <v>0</v>
      </c>
      <c r="AG62" s="658">
        <f>IF($C62="","",SUMIFS(EXPENSES!$I$12:$I$4011,EXPENSES!$U$12:$U$4011,$C62,EXPENSES!$N$12:$N$4011,REPORT!AG$34,EXPENSES!$M$12:$M$4011,REPORT!AG$31))</f>
        <v>0</v>
      </c>
      <c r="AH62" s="658">
        <f>IF($C62="","",SUMIFS(EXPENSES!$I$12:$I$4011,EXPENSES!$U$12:$U$4011,$C62,EXPENSES!$N$12:$N$4011,REPORT!AH$34,EXPENSES!$M$12:$M$4011,REPORT!AH$31))</f>
        <v>0</v>
      </c>
      <c r="AI62" s="658">
        <f>IF($C62="","",SUMIFS(EXPENSES!$I$12:$I$4011,EXPENSES!$U$12:$U$4011,$C62,EXPENSES!$N$12:$N$4011,REPORT!AI$34,EXPENSES!$M$12:$M$4011,REPORT!AI$31))</f>
        <v>0</v>
      </c>
      <c r="AJ62" s="658">
        <f>IF($C62="","",SUMIFS(EXPENSES!$I$12:$I$4011,EXPENSES!$U$12:$U$4011,$C62,EXPENSES!$N$12:$N$4011,REPORT!AJ$34,EXPENSES!$M$12:$M$4011,REPORT!AJ$31))</f>
        <v>0</v>
      </c>
      <c r="AK62" s="658">
        <f>IF($C62="","",SUMIFS(EXPENSES!$I$12:$I$4011,EXPENSES!$U$12:$U$4011,$C62,EXPENSES!$N$12:$N$4011,REPORT!AK$34,EXPENSES!$M$12:$M$4011,REPORT!AK$31))</f>
        <v>0</v>
      </c>
      <c r="AL62" s="658">
        <f>IF($C62="","",SUMIFS(EXPENSES!$I$12:$I$4011,EXPENSES!$U$12:$U$4011,$C62,EXPENSES!$N$12:$N$4011,REPORT!AL$34,EXPENSES!$M$12:$M$4011,REPORT!AL$31))</f>
        <v>0</v>
      </c>
      <c r="AM62" s="658">
        <f>IF($C62="","",SUMIFS(EXPENSES!$I$12:$I$4011,EXPENSES!$U$12:$U$4011,$C62,EXPENSES!$N$12:$N$4011,REPORT!AM$34,EXPENSES!$M$12:$M$4011,REPORT!AM$31))</f>
        <v>0</v>
      </c>
      <c r="AN62" s="658">
        <f>IF($C62="","",SUMIFS(EXPENSES!$I$12:$I$4011,EXPENSES!$U$12:$U$4011,$C62,EXPENSES!$N$12:$N$4011,REPORT!AN$34,EXPENSES!$M$12:$M$4011,REPORT!AN$31))</f>
        <v>0</v>
      </c>
      <c r="AO62" s="658">
        <f>IF($C62="","",SUMIFS(EXPENSES!$I$12:$I$4011,EXPENSES!$U$12:$U$4011,$C62,EXPENSES!$N$12:$N$4011,REPORT!AO$34,EXPENSES!$M$12:$M$4011,REPORT!AO$31))</f>
        <v>0</v>
      </c>
      <c r="AP62" s="658">
        <f>IF($C62="","",SUMIFS(EXPENSES!$I$12:$I$4011,EXPENSES!$U$12:$U$4011,$C62,EXPENSES!$N$12:$N$4011,REPORT!AP$34,EXPENSES!$M$12:$M$4011,REPORT!AP$31))</f>
        <v>0</v>
      </c>
      <c r="AQ62" s="658">
        <f>IF($C62="","",SUMIFS(EXPENSES!$I$12:$I$4011,EXPENSES!$U$12:$U$4011,$C62,EXPENSES!$N$12:$N$4011,REPORT!AQ$34,EXPENSES!$M$12:$M$4011,REPORT!AQ$31))</f>
        <v>0</v>
      </c>
      <c r="AR62" s="658">
        <f>IF($C62="","",SUMIFS(EXPENSES!$I$12:$I$4011,EXPENSES!$U$12:$U$4011,$C62,EXPENSES!$N$12:$N$4011,REPORT!AR$34,EXPENSES!$M$12:$M$4011,REPORT!AR$31))</f>
        <v>0</v>
      </c>
      <c r="AS62" s="658">
        <f>IF($C62="","",SUMIFS(EXPENSES!$I$12:$I$4011,EXPENSES!$U$12:$U$4011,$C62,EXPENSES!$N$12:$N$4011,REPORT!AS$34,EXPENSES!$M$12:$M$4011,REPORT!AS$31))</f>
        <v>0</v>
      </c>
      <c r="AT62" s="658">
        <f>IF($C62="","",SUMIFS(EXPENSES!$I$12:$I$4011,EXPENSES!$U$12:$U$4011,$C62,EXPENSES!$N$12:$N$4011,REPORT!AT$34,EXPENSES!$M$12:$M$4011,REPORT!AT$31))</f>
        <v>0</v>
      </c>
      <c r="AU62" s="658">
        <f>IF($C62="","",SUMIFS(EXPENSES!$I$12:$I$4011,EXPENSES!$U$12:$U$4011,$C62,EXPENSES!$N$12:$N$4011,REPORT!AU$34,EXPENSES!$M$12:$M$4011,REPORT!AU$31))</f>
        <v>0</v>
      </c>
      <c r="AV62" s="658">
        <f>IF($C62="","",SUMIFS(EXPENSES!$I$12:$I$4011,EXPENSES!$U$12:$U$4011,$C62,EXPENSES!$N$12:$N$4011,REPORT!AV$34,EXPENSES!$M$12:$M$4011,REPORT!AV$31))</f>
        <v>0</v>
      </c>
      <c r="AW62" s="658">
        <f>IF($C62="","",SUMIFS(EXPENSES!$I$12:$I$4011,EXPENSES!$U$12:$U$4011,$C62,EXPENSES!$N$12:$N$4011,REPORT!AW$34,EXPENSES!$M$12:$M$4011,REPORT!AW$31))</f>
        <v>0</v>
      </c>
      <c r="AX62" s="658">
        <f>IF($C62="","",SUMIFS(EXPENSES!$I$12:$I$4011,EXPENSES!$U$12:$U$4011,$C62,EXPENSES!$N$12:$N$4011,REPORT!AX$34,EXPENSES!$M$12:$M$4011,REPORT!AX$31))</f>
        <v>0</v>
      </c>
      <c r="AY62" s="658">
        <f>IF($C62="","",SUMIFS(EXPENSES!$I$12:$I$4011,EXPENSES!$U$12:$U$4011,$C62,EXPENSES!$N$12:$N$4011,REPORT!AY$34,EXPENSES!$M$12:$M$4011,REPORT!AY$31))</f>
        <v>0</v>
      </c>
      <c r="AZ62" s="658">
        <f>IF($C62="","",SUMIFS(EXPENSES!$I$12:$I$4011,EXPENSES!$U$12:$U$4011,$C62,EXPENSES!$N$12:$N$4011,REPORT!AZ$34,EXPENSES!$M$12:$M$4011,REPORT!AZ$31))</f>
        <v>0</v>
      </c>
      <c r="BA62" s="658">
        <f>IF($C62="","",SUMIFS(EXPENSES!$I$12:$I$4011,EXPENSES!$U$12:$U$4011,$C62,EXPENSES!$N$12:$N$4011,REPORT!BA$34,EXPENSES!$M$12:$M$4011,REPORT!BA$31))</f>
        <v>0</v>
      </c>
      <c r="BB62" s="658">
        <f>IF($C62="","",SUMIFS(EXPENSES!$I$12:$I$4011,EXPENSES!$U$12:$U$4011,$C62,EXPENSES!$N$12:$N$4011,REPORT!BB$34,EXPENSES!$M$12:$M$4011,REPORT!BB$31))</f>
        <v>0</v>
      </c>
      <c r="BC62" s="658">
        <f>IF($C62="","",SUMIFS(EXPENSES!$I$12:$I$4011,EXPENSES!$U$12:$U$4011,$C62,EXPENSES!$N$12:$N$4011,REPORT!BC$34,EXPENSES!$M$12:$M$4011,REPORT!BC$31))</f>
        <v>0</v>
      </c>
      <c r="BD62" s="658">
        <f>IF($C62="","",SUMIFS(EXPENSES!$I$12:$I$4011,EXPENSES!$U$12:$U$4011,$C62,EXPENSES!$N$12:$N$4011,REPORT!BD$34,EXPENSES!$M$12:$M$4011,REPORT!BD$31))</f>
        <v>0</v>
      </c>
      <c r="BE62" s="658">
        <f>IF($C62="","",SUMIFS(EXPENSES!$I$12:$I$4011,EXPENSES!$U$12:$U$4011,$C62,EXPENSES!$N$12:$N$4011,REPORT!BE$34,EXPENSES!$M$12:$M$4011,REPORT!BE$31))</f>
        <v>0</v>
      </c>
      <c r="BF62" s="658">
        <f>IF($C62="","",SUMIFS(EXPENSES!$I$12:$I$4011,EXPENSES!$U$12:$U$4011,$C62,EXPENSES!$N$12:$N$4011,REPORT!BF$34,EXPENSES!$M$12:$M$4011,REPORT!BF$31))</f>
        <v>0</v>
      </c>
      <c r="BG62" s="658">
        <f>IF($C62="","",SUMIFS(EXPENSES!$I$12:$I$4011,EXPENSES!$U$12:$U$4011,$C62,EXPENSES!$N$12:$N$4011,REPORT!BG$34,EXPENSES!$M$12:$M$4011,REPORT!BG$31))</f>
        <v>0</v>
      </c>
      <c r="BH62" s="658">
        <f>IF($C62="","",SUMIFS(EXPENSES!$I$12:$I$4011,EXPENSES!$U$12:$U$4011,$C62,EXPENSES!$N$12:$N$4011,REPORT!BH$34,EXPENSES!$M$12:$M$4011,REPORT!BH$31))</f>
        <v>0</v>
      </c>
      <c r="BI62" s="658">
        <f>IF($C62="","",SUMIFS(EXPENSES!$I$12:$I$4011,EXPENSES!$U$12:$U$4011,$C62,EXPENSES!$N$12:$N$4011,REPORT!BI$34,EXPENSES!$M$12:$M$4011,REPORT!BI$31))</f>
        <v>0</v>
      </c>
      <c r="BJ62" s="658">
        <f>IF($C62="","",SUMIFS(EXPENSES!$I$12:$I$4011,EXPENSES!$U$12:$U$4011,$C62,EXPENSES!$N$12:$N$4011,REPORT!BJ$34,EXPENSES!$M$12:$M$4011,REPORT!BJ$31))</f>
        <v>0</v>
      </c>
      <c r="BK62" s="654"/>
      <c r="BL62" s="655"/>
      <c r="BM62" s="655"/>
    </row>
    <row r="63" spans="1:65" s="656" customFormat="1" outlineLevel="2" x14ac:dyDescent="0.3">
      <c r="A63" s="639"/>
      <c r="B63" s="640"/>
      <c r="C63" s="641" t="str">
        <f>IFERROR(BUDGET!C46,"")</f>
        <v>A3-04</v>
      </c>
      <c r="D63" s="642">
        <f>IFERROR(BUDGET!D46,"")</f>
        <v>0</v>
      </c>
      <c r="E63" s="643" t="str">
        <f>IFERROR(BUDGET!E46,"")</f>
        <v>x</v>
      </c>
      <c r="F63" s="644">
        <f>IF(OR(BUDGET!$N$14="",BUDGET!$N$14="Initial Budget"),BUDGET!N46,BUDGET!BA46)</f>
        <v>0</v>
      </c>
      <c r="G63" s="798"/>
      <c r="H63" s="661">
        <f>SUMIFS(EXPENSES!$I$12:$I$4011,EXPENSES!$U$12:$U$4011,REPORT!C63)</f>
        <v>0</v>
      </c>
      <c r="I63" s="646">
        <f t="shared" si="16"/>
        <v>0</v>
      </c>
      <c r="J63" s="645">
        <f t="shared" si="8"/>
        <v>0</v>
      </c>
      <c r="K63" s="647"/>
      <c r="L63" s="648"/>
      <c r="M63" s="649"/>
      <c r="N63" s="650"/>
      <c r="O63" s="651" t="str">
        <f t="shared" si="95"/>
        <v/>
      </c>
      <c r="P63" s="651" t="str">
        <f t="shared" si="95"/>
        <v/>
      </c>
      <c r="Q63" s="651" t="str">
        <f t="shared" si="95"/>
        <v/>
      </c>
      <c r="R63" s="651" t="str">
        <f t="shared" si="95"/>
        <v/>
      </c>
      <c r="S63" s="651" t="str">
        <f t="shared" si="95"/>
        <v/>
      </c>
      <c r="T63" s="651" t="str">
        <f t="shared" si="95"/>
        <v/>
      </c>
      <c r="U63" s="651" t="str">
        <f t="shared" si="95"/>
        <v/>
      </c>
      <c r="V63" s="651" t="str">
        <f t="shared" si="95"/>
        <v/>
      </c>
      <c r="W63" s="651" t="str">
        <f t="shared" si="95"/>
        <v/>
      </c>
      <c r="X63" s="651" t="str">
        <f t="shared" si="95"/>
        <v/>
      </c>
      <c r="Y63" s="652">
        <f t="shared" si="11"/>
        <v>0</v>
      </c>
      <c r="Z63" s="653"/>
      <c r="AA63" s="658">
        <f>IF($C63="","",SUMIFS(EXPENSES!$I$12:$I$4011,EXPENSES!$U$12:$U$4011,$C63,EXPENSES!$N$12:$N$4011,REPORT!AA$34,EXPENSES!$M$12:$M$4011,REPORT!AA$31))</f>
        <v>0</v>
      </c>
      <c r="AB63" s="658">
        <f>IF($C63="","",SUMIFS(EXPENSES!$I$12:$I$4011,EXPENSES!$U$12:$U$4011,$C63,EXPENSES!$N$12:$N$4011,REPORT!AB$34,EXPENSES!$M$12:$M$4011,REPORT!AB$31))</f>
        <v>0</v>
      </c>
      <c r="AC63" s="658">
        <f>IF($C63="","",SUMIFS(EXPENSES!$I$12:$I$4011,EXPENSES!$U$12:$U$4011,$C63,EXPENSES!$N$12:$N$4011,REPORT!AC$34,EXPENSES!$M$12:$M$4011,REPORT!AC$31))</f>
        <v>0</v>
      </c>
      <c r="AD63" s="658">
        <f>IF($C63="","",SUMIFS(EXPENSES!$I$12:$I$4011,EXPENSES!$U$12:$U$4011,$C63,EXPENSES!$N$12:$N$4011,REPORT!AD$34,EXPENSES!$M$12:$M$4011,REPORT!AD$31))</f>
        <v>0</v>
      </c>
      <c r="AE63" s="658">
        <f>IF($C63="","",SUMIFS(EXPENSES!$I$12:$I$4011,EXPENSES!$U$12:$U$4011,$C63,EXPENSES!$N$12:$N$4011,REPORT!AE$34,EXPENSES!$M$12:$M$4011,REPORT!AE$31))</f>
        <v>0</v>
      </c>
      <c r="AF63" s="658">
        <f>IF($C63="","",SUMIFS(EXPENSES!$I$12:$I$4011,EXPENSES!$U$12:$U$4011,$C63,EXPENSES!$N$12:$N$4011,REPORT!AF$34,EXPENSES!$M$12:$M$4011,REPORT!AF$31))</f>
        <v>0</v>
      </c>
      <c r="AG63" s="658">
        <f>IF($C63="","",SUMIFS(EXPENSES!$I$12:$I$4011,EXPENSES!$U$12:$U$4011,$C63,EXPENSES!$N$12:$N$4011,REPORT!AG$34,EXPENSES!$M$12:$M$4011,REPORT!AG$31))</f>
        <v>0</v>
      </c>
      <c r="AH63" s="658">
        <f>IF($C63="","",SUMIFS(EXPENSES!$I$12:$I$4011,EXPENSES!$U$12:$U$4011,$C63,EXPENSES!$N$12:$N$4011,REPORT!AH$34,EXPENSES!$M$12:$M$4011,REPORT!AH$31))</f>
        <v>0</v>
      </c>
      <c r="AI63" s="658">
        <f>IF($C63="","",SUMIFS(EXPENSES!$I$12:$I$4011,EXPENSES!$U$12:$U$4011,$C63,EXPENSES!$N$12:$N$4011,REPORT!AI$34,EXPENSES!$M$12:$M$4011,REPORT!AI$31))</f>
        <v>0</v>
      </c>
      <c r="AJ63" s="658">
        <f>IF($C63="","",SUMIFS(EXPENSES!$I$12:$I$4011,EXPENSES!$U$12:$U$4011,$C63,EXPENSES!$N$12:$N$4011,REPORT!AJ$34,EXPENSES!$M$12:$M$4011,REPORT!AJ$31))</f>
        <v>0</v>
      </c>
      <c r="AK63" s="658">
        <f>IF($C63="","",SUMIFS(EXPENSES!$I$12:$I$4011,EXPENSES!$U$12:$U$4011,$C63,EXPENSES!$N$12:$N$4011,REPORT!AK$34,EXPENSES!$M$12:$M$4011,REPORT!AK$31))</f>
        <v>0</v>
      </c>
      <c r="AL63" s="658">
        <f>IF($C63="","",SUMIFS(EXPENSES!$I$12:$I$4011,EXPENSES!$U$12:$U$4011,$C63,EXPENSES!$N$12:$N$4011,REPORT!AL$34,EXPENSES!$M$12:$M$4011,REPORT!AL$31))</f>
        <v>0</v>
      </c>
      <c r="AM63" s="658">
        <f>IF($C63="","",SUMIFS(EXPENSES!$I$12:$I$4011,EXPENSES!$U$12:$U$4011,$C63,EXPENSES!$N$12:$N$4011,REPORT!AM$34,EXPENSES!$M$12:$M$4011,REPORT!AM$31))</f>
        <v>0</v>
      </c>
      <c r="AN63" s="658">
        <f>IF($C63="","",SUMIFS(EXPENSES!$I$12:$I$4011,EXPENSES!$U$12:$U$4011,$C63,EXPENSES!$N$12:$N$4011,REPORT!AN$34,EXPENSES!$M$12:$M$4011,REPORT!AN$31))</f>
        <v>0</v>
      </c>
      <c r="AO63" s="658">
        <f>IF($C63="","",SUMIFS(EXPENSES!$I$12:$I$4011,EXPENSES!$U$12:$U$4011,$C63,EXPENSES!$N$12:$N$4011,REPORT!AO$34,EXPENSES!$M$12:$M$4011,REPORT!AO$31))</f>
        <v>0</v>
      </c>
      <c r="AP63" s="658">
        <f>IF($C63="","",SUMIFS(EXPENSES!$I$12:$I$4011,EXPENSES!$U$12:$U$4011,$C63,EXPENSES!$N$12:$N$4011,REPORT!AP$34,EXPENSES!$M$12:$M$4011,REPORT!AP$31))</f>
        <v>0</v>
      </c>
      <c r="AQ63" s="658">
        <f>IF($C63="","",SUMIFS(EXPENSES!$I$12:$I$4011,EXPENSES!$U$12:$U$4011,$C63,EXPENSES!$N$12:$N$4011,REPORT!AQ$34,EXPENSES!$M$12:$M$4011,REPORT!AQ$31))</f>
        <v>0</v>
      </c>
      <c r="AR63" s="658">
        <f>IF($C63="","",SUMIFS(EXPENSES!$I$12:$I$4011,EXPENSES!$U$12:$U$4011,$C63,EXPENSES!$N$12:$N$4011,REPORT!AR$34,EXPENSES!$M$12:$M$4011,REPORT!AR$31))</f>
        <v>0</v>
      </c>
      <c r="AS63" s="658">
        <f>IF($C63="","",SUMIFS(EXPENSES!$I$12:$I$4011,EXPENSES!$U$12:$U$4011,$C63,EXPENSES!$N$12:$N$4011,REPORT!AS$34,EXPENSES!$M$12:$M$4011,REPORT!AS$31))</f>
        <v>0</v>
      </c>
      <c r="AT63" s="658">
        <f>IF($C63="","",SUMIFS(EXPENSES!$I$12:$I$4011,EXPENSES!$U$12:$U$4011,$C63,EXPENSES!$N$12:$N$4011,REPORT!AT$34,EXPENSES!$M$12:$M$4011,REPORT!AT$31))</f>
        <v>0</v>
      </c>
      <c r="AU63" s="658">
        <f>IF($C63="","",SUMIFS(EXPENSES!$I$12:$I$4011,EXPENSES!$U$12:$U$4011,$C63,EXPENSES!$N$12:$N$4011,REPORT!AU$34,EXPENSES!$M$12:$M$4011,REPORT!AU$31))</f>
        <v>0</v>
      </c>
      <c r="AV63" s="658">
        <f>IF($C63="","",SUMIFS(EXPENSES!$I$12:$I$4011,EXPENSES!$U$12:$U$4011,$C63,EXPENSES!$N$12:$N$4011,REPORT!AV$34,EXPENSES!$M$12:$M$4011,REPORT!AV$31))</f>
        <v>0</v>
      </c>
      <c r="AW63" s="658">
        <f>IF($C63="","",SUMIFS(EXPENSES!$I$12:$I$4011,EXPENSES!$U$12:$U$4011,$C63,EXPENSES!$N$12:$N$4011,REPORT!AW$34,EXPENSES!$M$12:$M$4011,REPORT!AW$31))</f>
        <v>0</v>
      </c>
      <c r="AX63" s="658">
        <f>IF($C63="","",SUMIFS(EXPENSES!$I$12:$I$4011,EXPENSES!$U$12:$U$4011,$C63,EXPENSES!$N$12:$N$4011,REPORT!AX$34,EXPENSES!$M$12:$M$4011,REPORT!AX$31))</f>
        <v>0</v>
      </c>
      <c r="AY63" s="658">
        <f>IF($C63="","",SUMIFS(EXPENSES!$I$12:$I$4011,EXPENSES!$U$12:$U$4011,$C63,EXPENSES!$N$12:$N$4011,REPORT!AY$34,EXPENSES!$M$12:$M$4011,REPORT!AY$31))</f>
        <v>0</v>
      </c>
      <c r="AZ63" s="658">
        <f>IF($C63="","",SUMIFS(EXPENSES!$I$12:$I$4011,EXPENSES!$U$12:$U$4011,$C63,EXPENSES!$N$12:$N$4011,REPORT!AZ$34,EXPENSES!$M$12:$M$4011,REPORT!AZ$31))</f>
        <v>0</v>
      </c>
      <c r="BA63" s="658">
        <f>IF($C63="","",SUMIFS(EXPENSES!$I$12:$I$4011,EXPENSES!$U$12:$U$4011,$C63,EXPENSES!$N$12:$N$4011,REPORT!BA$34,EXPENSES!$M$12:$M$4011,REPORT!BA$31))</f>
        <v>0</v>
      </c>
      <c r="BB63" s="658">
        <f>IF($C63="","",SUMIFS(EXPENSES!$I$12:$I$4011,EXPENSES!$U$12:$U$4011,$C63,EXPENSES!$N$12:$N$4011,REPORT!BB$34,EXPENSES!$M$12:$M$4011,REPORT!BB$31))</f>
        <v>0</v>
      </c>
      <c r="BC63" s="658">
        <f>IF($C63="","",SUMIFS(EXPENSES!$I$12:$I$4011,EXPENSES!$U$12:$U$4011,$C63,EXPENSES!$N$12:$N$4011,REPORT!BC$34,EXPENSES!$M$12:$M$4011,REPORT!BC$31))</f>
        <v>0</v>
      </c>
      <c r="BD63" s="658">
        <f>IF($C63="","",SUMIFS(EXPENSES!$I$12:$I$4011,EXPENSES!$U$12:$U$4011,$C63,EXPENSES!$N$12:$N$4011,REPORT!BD$34,EXPENSES!$M$12:$M$4011,REPORT!BD$31))</f>
        <v>0</v>
      </c>
      <c r="BE63" s="658">
        <f>IF($C63="","",SUMIFS(EXPENSES!$I$12:$I$4011,EXPENSES!$U$12:$U$4011,$C63,EXPENSES!$N$12:$N$4011,REPORT!BE$34,EXPENSES!$M$12:$M$4011,REPORT!BE$31))</f>
        <v>0</v>
      </c>
      <c r="BF63" s="658">
        <f>IF($C63="","",SUMIFS(EXPENSES!$I$12:$I$4011,EXPENSES!$U$12:$U$4011,$C63,EXPENSES!$N$12:$N$4011,REPORT!BF$34,EXPENSES!$M$12:$M$4011,REPORT!BF$31))</f>
        <v>0</v>
      </c>
      <c r="BG63" s="658">
        <f>IF($C63="","",SUMIFS(EXPENSES!$I$12:$I$4011,EXPENSES!$U$12:$U$4011,$C63,EXPENSES!$N$12:$N$4011,REPORT!BG$34,EXPENSES!$M$12:$M$4011,REPORT!BG$31))</f>
        <v>0</v>
      </c>
      <c r="BH63" s="658">
        <f>IF($C63="","",SUMIFS(EXPENSES!$I$12:$I$4011,EXPENSES!$U$12:$U$4011,$C63,EXPENSES!$N$12:$N$4011,REPORT!BH$34,EXPENSES!$M$12:$M$4011,REPORT!BH$31))</f>
        <v>0</v>
      </c>
      <c r="BI63" s="658">
        <f>IF($C63="","",SUMIFS(EXPENSES!$I$12:$I$4011,EXPENSES!$U$12:$U$4011,$C63,EXPENSES!$N$12:$N$4011,REPORT!BI$34,EXPENSES!$M$12:$M$4011,REPORT!BI$31))</f>
        <v>0</v>
      </c>
      <c r="BJ63" s="658">
        <f>IF($C63="","",SUMIFS(EXPENSES!$I$12:$I$4011,EXPENSES!$U$12:$U$4011,$C63,EXPENSES!$N$12:$N$4011,REPORT!BJ$34,EXPENSES!$M$12:$M$4011,REPORT!BJ$31))</f>
        <v>0</v>
      </c>
      <c r="BK63" s="654"/>
      <c r="BL63" s="655"/>
      <c r="BM63" s="655"/>
    </row>
    <row r="64" spans="1:65" s="656" customFormat="1" outlineLevel="2" x14ac:dyDescent="0.3">
      <c r="A64" s="639"/>
      <c r="B64" s="640"/>
      <c r="C64" s="641" t="str">
        <f>IFERROR(BUDGET!C47,"")</f>
        <v>A3-05</v>
      </c>
      <c r="D64" s="642">
        <f>IFERROR(BUDGET!D47,"")</f>
        <v>0</v>
      </c>
      <c r="E64" s="643" t="str">
        <f>IFERROR(BUDGET!E47,"")</f>
        <v>x</v>
      </c>
      <c r="F64" s="644">
        <f>IF(OR(BUDGET!$N$14="",BUDGET!$N$14="Initial Budget"),BUDGET!N47,BUDGET!BA47)</f>
        <v>0</v>
      </c>
      <c r="G64" s="798"/>
      <c r="H64" s="661">
        <f>SUMIFS(EXPENSES!$I$12:$I$4011,EXPENSES!$U$12:$U$4011,REPORT!C64)</f>
        <v>0</v>
      </c>
      <c r="I64" s="646">
        <f t="shared" si="16"/>
        <v>0</v>
      </c>
      <c r="J64" s="645">
        <f t="shared" si="8"/>
        <v>0</v>
      </c>
      <c r="K64" s="647"/>
      <c r="L64" s="648"/>
      <c r="M64" s="649"/>
      <c r="N64" s="650"/>
      <c r="O64" s="651" t="str">
        <f t="shared" si="95"/>
        <v/>
      </c>
      <c r="P64" s="651" t="str">
        <f t="shared" si="95"/>
        <v/>
      </c>
      <c r="Q64" s="651" t="str">
        <f t="shared" si="95"/>
        <v/>
      </c>
      <c r="R64" s="651" t="str">
        <f t="shared" si="95"/>
        <v/>
      </c>
      <c r="S64" s="651" t="str">
        <f t="shared" si="95"/>
        <v/>
      </c>
      <c r="T64" s="651" t="str">
        <f t="shared" si="95"/>
        <v/>
      </c>
      <c r="U64" s="651" t="str">
        <f t="shared" si="95"/>
        <v/>
      </c>
      <c r="V64" s="651" t="str">
        <f t="shared" si="95"/>
        <v/>
      </c>
      <c r="W64" s="651" t="str">
        <f t="shared" si="95"/>
        <v/>
      </c>
      <c r="X64" s="651" t="str">
        <f t="shared" si="95"/>
        <v/>
      </c>
      <c r="Y64" s="652">
        <f t="shared" si="11"/>
        <v>0</v>
      </c>
      <c r="Z64" s="653"/>
      <c r="AA64" s="658">
        <f>IF($C64="","",SUMIFS(EXPENSES!$I$12:$I$4011,EXPENSES!$U$12:$U$4011,$C64,EXPENSES!$N$12:$N$4011,REPORT!AA$34,EXPENSES!$M$12:$M$4011,REPORT!AA$31))</f>
        <v>0</v>
      </c>
      <c r="AB64" s="658">
        <f>IF($C64="","",SUMIFS(EXPENSES!$I$12:$I$4011,EXPENSES!$U$12:$U$4011,$C64,EXPENSES!$N$12:$N$4011,REPORT!AB$34,EXPENSES!$M$12:$M$4011,REPORT!AB$31))</f>
        <v>0</v>
      </c>
      <c r="AC64" s="658">
        <f>IF($C64="","",SUMIFS(EXPENSES!$I$12:$I$4011,EXPENSES!$U$12:$U$4011,$C64,EXPENSES!$N$12:$N$4011,REPORT!AC$34,EXPENSES!$M$12:$M$4011,REPORT!AC$31))</f>
        <v>0</v>
      </c>
      <c r="AD64" s="658">
        <f>IF($C64="","",SUMIFS(EXPENSES!$I$12:$I$4011,EXPENSES!$U$12:$U$4011,$C64,EXPENSES!$N$12:$N$4011,REPORT!AD$34,EXPENSES!$M$12:$M$4011,REPORT!AD$31))</f>
        <v>0</v>
      </c>
      <c r="AE64" s="658">
        <f>IF($C64="","",SUMIFS(EXPENSES!$I$12:$I$4011,EXPENSES!$U$12:$U$4011,$C64,EXPENSES!$N$12:$N$4011,REPORT!AE$34,EXPENSES!$M$12:$M$4011,REPORT!AE$31))</f>
        <v>0</v>
      </c>
      <c r="AF64" s="658">
        <f>IF($C64="","",SUMIFS(EXPENSES!$I$12:$I$4011,EXPENSES!$U$12:$U$4011,$C64,EXPENSES!$N$12:$N$4011,REPORT!AF$34,EXPENSES!$M$12:$M$4011,REPORT!AF$31))</f>
        <v>0</v>
      </c>
      <c r="AG64" s="658">
        <f>IF($C64="","",SUMIFS(EXPENSES!$I$12:$I$4011,EXPENSES!$U$12:$U$4011,$C64,EXPENSES!$N$12:$N$4011,REPORT!AG$34,EXPENSES!$M$12:$M$4011,REPORT!AG$31))</f>
        <v>0</v>
      </c>
      <c r="AH64" s="658">
        <f>IF($C64="","",SUMIFS(EXPENSES!$I$12:$I$4011,EXPENSES!$U$12:$U$4011,$C64,EXPENSES!$N$12:$N$4011,REPORT!AH$34,EXPENSES!$M$12:$M$4011,REPORT!AH$31))</f>
        <v>0</v>
      </c>
      <c r="AI64" s="658">
        <f>IF($C64="","",SUMIFS(EXPENSES!$I$12:$I$4011,EXPENSES!$U$12:$U$4011,$C64,EXPENSES!$N$12:$N$4011,REPORT!AI$34,EXPENSES!$M$12:$M$4011,REPORT!AI$31))</f>
        <v>0</v>
      </c>
      <c r="AJ64" s="658">
        <f>IF($C64="","",SUMIFS(EXPENSES!$I$12:$I$4011,EXPENSES!$U$12:$U$4011,$C64,EXPENSES!$N$12:$N$4011,REPORT!AJ$34,EXPENSES!$M$12:$M$4011,REPORT!AJ$31))</f>
        <v>0</v>
      </c>
      <c r="AK64" s="658">
        <f>IF($C64="","",SUMIFS(EXPENSES!$I$12:$I$4011,EXPENSES!$U$12:$U$4011,$C64,EXPENSES!$N$12:$N$4011,REPORT!AK$34,EXPENSES!$M$12:$M$4011,REPORT!AK$31))</f>
        <v>0</v>
      </c>
      <c r="AL64" s="658">
        <f>IF($C64="","",SUMIFS(EXPENSES!$I$12:$I$4011,EXPENSES!$U$12:$U$4011,$C64,EXPENSES!$N$12:$N$4011,REPORT!AL$34,EXPENSES!$M$12:$M$4011,REPORT!AL$31))</f>
        <v>0</v>
      </c>
      <c r="AM64" s="658">
        <f>IF($C64="","",SUMIFS(EXPENSES!$I$12:$I$4011,EXPENSES!$U$12:$U$4011,$C64,EXPENSES!$N$12:$N$4011,REPORT!AM$34,EXPENSES!$M$12:$M$4011,REPORT!AM$31))</f>
        <v>0</v>
      </c>
      <c r="AN64" s="658">
        <f>IF($C64="","",SUMIFS(EXPENSES!$I$12:$I$4011,EXPENSES!$U$12:$U$4011,$C64,EXPENSES!$N$12:$N$4011,REPORT!AN$34,EXPENSES!$M$12:$M$4011,REPORT!AN$31))</f>
        <v>0</v>
      </c>
      <c r="AO64" s="658">
        <f>IF($C64="","",SUMIFS(EXPENSES!$I$12:$I$4011,EXPENSES!$U$12:$U$4011,$C64,EXPENSES!$N$12:$N$4011,REPORT!AO$34,EXPENSES!$M$12:$M$4011,REPORT!AO$31))</f>
        <v>0</v>
      </c>
      <c r="AP64" s="658">
        <f>IF($C64="","",SUMIFS(EXPENSES!$I$12:$I$4011,EXPENSES!$U$12:$U$4011,$C64,EXPENSES!$N$12:$N$4011,REPORT!AP$34,EXPENSES!$M$12:$M$4011,REPORT!AP$31))</f>
        <v>0</v>
      </c>
      <c r="AQ64" s="658">
        <f>IF($C64="","",SUMIFS(EXPENSES!$I$12:$I$4011,EXPENSES!$U$12:$U$4011,$C64,EXPENSES!$N$12:$N$4011,REPORT!AQ$34,EXPENSES!$M$12:$M$4011,REPORT!AQ$31))</f>
        <v>0</v>
      </c>
      <c r="AR64" s="658">
        <f>IF($C64="","",SUMIFS(EXPENSES!$I$12:$I$4011,EXPENSES!$U$12:$U$4011,$C64,EXPENSES!$N$12:$N$4011,REPORT!AR$34,EXPENSES!$M$12:$M$4011,REPORT!AR$31))</f>
        <v>0</v>
      </c>
      <c r="AS64" s="658">
        <f>IF($C64="","",SUMIFS(EXPENSES!$I$12:$I$4011,EXPENSES!$U$12:$U$4011,$C64,EXPENSES!$N$12:$N$4011,REPORT!AS$34,EXPENSES!$M$12:$M$4011,REPORT!AS$31))</f>
        <v>0</v>
      </c>
      <c r="AT64" s="658">
        <f>IF($C64="","",SUMIFS(EXPENSES!$I$12:$I$4011,EXPENSES!$U$12:$U$4011,$C64,EXPENSES!$N$12:$N$4011,REPORT!AT$34,EXPENSES!$M$12:$M$4011,REPORT!AT$31))</f>
        <v>0</v>
      </c>
      <c r="AU64" s="658">
        <f>IF($C64="","",SUMIFS(EXPENSES!$I$12:$I$4011,EXPENSES!$U$12:$U$4011,$C64,EXPENSES!$N$12:$N$4011,REPORT!AU$34,EXPENSES!$M$12:$M$4011,REPORT!AU$31))</f>
        <v>0</v>
      </c>
      <c r="AV64" s="658">
        <f>IF($C64="","",SUMIFS(EXPENSES!$I$12:$I$4011,EXPENSES!$U$12:$U$4011,$C64,EXPENSES!$N$12:$N$4011,REPORT!AV$34,EXPENSES!$M$12:$M$4011,REPORT!AV$31))</f>
        <v>0</v>
      </c>
      <c r="AW64" s="658">
        <f>IF($C64="","",SUMIFS(EXPENSES!$I$12:$I$4011,EXPENSES!$U$12:$U$4011,$C64,EXPENSES!$N$12:$N$4011,REPORT!AW$34,EXPENSES!$M$12:$M$4011,REPORT!AW$31))</f>
        <v>0</v>
      </c>
      <c r="AX64" s="658">
        <f>IF($C64="","",SUMIFS(EXPENSES!$I$12:$I$4011,EXPENSES!$U$12:$U$4011,$C64,EXPENSES!$N$12:$N$4011,REPORT!AX$34,EXPENSES!$M$12:$M$4011,REPORT!AX$31))</f>
        <v>0</v>
      </c>
      <c r="AY64" s="658">
        <f>IF($C64="","",SUMIFS(EXPENSES!$I$12:$I$4011,EXPENSES!$U$12:$U$4011,$C64,EXPENSES!$N$12:$N$4011,REPORT!AY$34,EXPENSES!$M$12:$M$4011,REPORT!AY$31))</f>
        <v>0</v>
      </c>
      <c r="AZ64" s="658">
        <f>IF($C64="","",SUMIFS(EXPENSES!$I$12:$I$4011,EXPENSES!$U$12:$U$4011,$C64,EXPENSES!$N$12:$N$4011,REPORT!AZ$34,EXPENSES!$M$12:$M$4011,REPORT!AZ$31))</f>
        <v>0</v>
      </c>
      <c r="BA64" s="658">
        <f>IF($C64="","",SUMIFS(EXPENSES!$I$12:$I$4011,EXPENSES!$U$12:$U$4011,$C64,EXPENSES!$N$12:$N$4011,REPORT!BA$34,EXPENSES!$M$12:$M$4011,REPORT!BA$31))</f>
        <v>0</v>
      </c>
      <c r="BB64" s="658">
        <f>IF($C64="","",SUMIFS(EXPENSES!$I$12:$I$4011,EXPENSES!$U$12:$U$4011,$C64,EXPENSES!$N$12:$N$4011,REPORT!BB$34,EXPENSES!$M$12:$M$4011,REPORT!BB$31))</f>
        <v>0</v>
      </c>
      <c r="BC64" s="658">
        <f>IF($C64="","",SUMIFS(EXPENSES!$I$12:$I$4011,EXPENSES!$U$12:$U$4011,$C64,EXPENSES!$N$12:$N$4011,REPORT!BC$34,EXPENSES!$M$12:$M$4011,REPORT!BC$31))</f>
        <v>0</v>
      </c>
      <c r="BD64" s="658">
        <f>IF($C64="","",SUMIFS(EXPENSES!$I$12:$I$4011,EXPENSES!$U$12:$U$4011,$C64,EXPENSES!$N$12:$N$4011,REPORT!BD$34,EXPENSES!$M$12:$M$4011,REPORT!BD$31))</f>
        <v>0</v>
      </c>
      <c r="BE64" s="658">
        <f>IF($C64="","",SUMIFS(EXPENSES!$I$12:$I$4011,EXPENSES!$U$12:$U$4011,$C64,EXPENSES!$N$12:$N$4011,REPORT!BE$34,EXPENSES!$M$12:$M$4011,REPORT!BE$31))</f>
        <v>0</v>
      </c>
      <c r="BF64" s="658">
        <f>IF($C64="","",SUMIFS(EXPENSES!$I$12:$I$4011,EXPENSES!$U$12:$U$4011,$C64,EXPENSES!$N$12:$N$4011,REPORT!BF$34,EXPENSES!$M$12:$M$4011,REPORT!BF$31))</f>
        <v>0</v>
      </c>
      <c r="BG64" s="658">
        <f>IF($C64="","",SUMIFS(EXPENSES!$I$12:$I$4011,EXPENSES!$U$12:$U$4011,$C64,EXPENSES!$N$12:$N$4011,REPORT!BG$34,EXPENSES!$M$12:$M$4011,REPORT!BG$31))</f>
        <v>0</v>
      </c>
      <c r="BH64" s="658">
        <f>IF($C64="","",SUMIFS(EXPENSES!$I$12:$I$4011,EXPENSES!$U$12:$U$4011,$C64,EXPENSES!$N$12:$N$4011,REPORT!BH$34,EXPENSES!$M$12:$M$4011,REPORT!BH$31))</f>
        <v>0</v>
      </c>
      <c r="BI64" s="658">
        <f>IF($C64="","",SUMIFS(EXPENSES!$I$12:$I$4011,EXPENSES!$U$12:$U$4011,$C64,EXPENSES!$N$12:$N$4011,REPORT!BI$34,EXPENSES!$M$12:$M$4011,REPORT!BI$31))</f>
        <v>0</v>
      </c>
      <c r="BJ64" s="658">
        <f>IF($C64="","",SUMIFS(EXPENSES!$I$12:$I$4011,EXPENSES!$U$12:$U$4011,$C64,EXPENSES!$N$12:$N$4011,REPORT!BJ$34,EXPENSES!$M$12:$M$4011,REPORT!BJ$31))</f>
        <v>0</v>
      </c>
      <c r="BK64" s="654"/>
      <c r="BL64" s="655"/>
      <c r="BM64" s="655"/>
    </row>
    <row r="65" spans="1:65" s="656" customFormat="1" outlineLevel="2" x14ac:dyDescent="0.3">
      <c r="A65" s="639"/>
      <c r="B65" s="640"/>
      <c r="C65" s="641" t="str">
        <f>IFERROR(BUDGET!C48,"")</f>
        <v>A3-06</v>
      </c>
      <c r="D65" s="642">
        <f>IFERROR(BUDGET!D48,"")</f>
        <v>0</v>
      </c>
      <c r="E65" s="643" t="str">
        <f>IFERROR(BUDGET!E48,"")</f>
        <v>x</v>
      </c>
      <c r="F65" s="644">
        <f>IF(OR(BUDGET!$N$14="",BUDGET!$N$14="Initial Budget"),BUDGET!N48,BUDGET!BA48)</f>
        <v>0</v>
      </c>
      <c r="G65" s="798"/>
      <c r="H65" s="661">
        <f>SUMIFS(EXPENSES!$I$12:$I$4011,EXPENSES!$U$12:$U$4011,REPORT!C65)</f>
        <v>0</v>
      </c>
      <c r="I65" s="646">
        <f t="shared" si="16"/>
        <v>0</v>
      </c>
      <c r="J65" s="645">
        <f t="shared" si="8"/>
        <v>0</v>
      </c>
      <c r="K65" s="647"/>
      <c r="L65" s="648"/>
      <c r="M65" s="649"/>
      <c r="N65" s="650"/>
      <c r="O65" s="651" t="str">
        <f t="shared" si="95"/>
        <v/>
      </c>
      <c r="P65" s="651" t="str">
        <f t="shared" si="95"/>
        <v/>
      </c>
      <c r="Q65" s="651" t="str">
        <f t="shared" si="95"/>
        <v/>
      </c>
      <c r="R65" s="651" t="str">
        <f t="shared" si="95"/>
        <v/>
      </c>
      <c r="S65" s="651" t="str">
        <f t="shared" si="95"/>
        <v/>
      </c>
      <c r="T65" s="651" t="str">
        <f t="shared" si="95"/>
        <v/>
      </c>
      <c r="U65" s="651" t="str">
        <f t="shared" si="95"/>
        <v/>
      </c>
      <c r="V65" s="651" t="str">
        <f t="shared" si="95"/>
        <v/>
      </c>
      <c r="W65" s="651" t="str">
        <f t="shared" si="95"/>
        <v/>
      </c>
      <c r="X65" s="651" t="str">
        <f t="shared" si="95"/>
        <v/>
      </c>
      <c r="Y65" s="652">
        <f t="shared" si="11"/>
        <v>0</v>
      </c>
      <c r="Z65" s="653"/>
      <c r="AA65" s="658">
        <f>IF($C65="","",SUMIFS(EXPENSES!$I$12:$I$4011,EXPENSES!$U$12:$U$4011,$C65,EXPENSES!$N$12:$N$4011,REPORT!AA$34,EXPENSES!$M$12:$M$4011,REPORT!AA$31))</f>
        <v>0</v>
      </c>
      <c r="AB65" s="658">
        <f>IF($C65="","",SUMIFS(EXPENSES!$I$12:$I$4011,EXPENSES!$U$12:$U$4011,$C65,EXPENSES!$N$12:$N$4011,REPORT!AB$34,EXPENSES!$M$12:$M$4011,REPORT!AB$31))</f>
        <v>0</v>
      </c>
      <c r="AC65" s="658">
        <f>IF($C65="","",SUMIFS(EXPENSES!$I$12:$I$4011,EXPENSES!$U$12:$U$4011,$C65,EXPENSES!$N$12:$N$4011,REPORT!AC$34,EXPENSES!$M$12:$M$4011,REPORT!AC$31))</f>
        <v>0</v>
      </c>
      <c r="AD65" s="658">
        <f>IF($C65="","",SUMIFS(EXPENSES!$I$12:$I$4011,EXPENSES!$U$12:$U$4011,$C65,EXPENSES!$N$12:$N$4011,REPORT!AD$34,EXPENSES!$M$12:$M$4011,REPORT!AD$31))</f>
        <v>0</v>
      </c>
      <c r="AE65" s="658">
        <f>IF($C65="","",SUMIFS(EXPENSES!$I$12:$I$4011,EXPENSES!$U$12:$U$4011,$C65,EXPENSES!$N$12:$N$4011,REPORT!AE$34,EXPENSES!$M$12:$M$4011,REPORT!AE$31))</f>
        <v>0</v>
      </c>
      <c r="AF65" s="658">
        <f>IF($C65="","",SUMIFS(EXPENSES!$I$12:$I$4011,EXPENSES!$U$12:$U$4011,$C65,EXPENSES!$N$12:$N$4011,REPORT!AF$34,EXPENSES!$M$12:$M$4011,REPORT!AF$31))</f>
        <v>0</v>
      </c>
      <c r="AG65" s="658">
        <f>IF($C65="","",SUMIFS(EXPENSES!$I$12:$I$4011,EXPENSES!$U$12:$U$4011,$C65,EXPENSES!$N$12:$N$4011,REPORT!AG$34,EXPENSES!$M$12:$M$4011,REPORT!AG$31))</f>
        <v>0</v>
      </c>
      <c r="AH65" s="658">
        <f>IF($C65="","",SUMIFS(EXPENSES!$I$12:$I$4011,EXPENSES!$U$12:$U$4011,$C65,EXPENSES!$N$12:$N$4011,REPORT!AH$34,EXPENSES!$M$12:$M$4011,REPORT!AH$31))</f>
        <v>0</v>
      </c>
      <c r="AI65" s="658">
        <f>IF($C65="","",SUMIFS(EXPENSES!$I$12:$I$4011,EXPENSES!$U$12:$U$4011,$C65,EXPENSES!$N$12:$N$4011,REPORT!AI$34,EXPENSES!$M$12:$M$4011,REPORT!AI$31))</f>
        <v>0</v>
      </c>
      <c r="AJ65" s="658">
        <f>IF($C65="","",SUMIFS(EXPENSES!$I$12:$I$4011,EXPENSES!$U$12:$U$4011,$C65,EXPENSES!$N$12:$N$4011,REPORT!AJ$34,EXPENSES!$M$12:$M$4011,REPORT!AJ$31))</f>
        <v>0</v>
      </c>
      <c r="AK65" s="658">
        <f>IF($C65="","",SUMIFS(EXPENSES!$I$12:$I$4011,EXPENSES!$U$12:$U$4011,$C65,EXPENSES!$N$12:$N$4011,REPORT!AK$34,EXPENSES!$M$12:$M$4011,REPORT!AK$31))</f>
        <v>0</v>
      </c>
      <c r="AL65" s="658">
        <f>IF($C65="","",SUMIFS(EXPENSES!$I$12:$I$4011,EXPENSES!$U$12:$U$4011,$C65,EXPENSES!$N$12:$N$4011,REPORT!AL$34,EXPENSES!$M$12:$M$4011,REPORT!AL$31))</f>
        <v>0</v>
      </c>
      <c r="AM65" s="658">
        <f>IF($C65="","",SUMIFS(EXPENSES!$I$12:$I$4011,EXPENSES!$U$12:$U$4011,$C65,EXPENSES!$N$12:$N$4011,REPORT!AM$34,EXPENSES!$M$12:$M$4011,REPORT!AM$31))</f>
        <v>0</v>
      </c>
      <c r="AN65" s="658">
        <f>IF($C65="","",SUMIFS(EXPENSES!$I$12:$I$4011,EXPENSES!$U$12:$U$4011,$C65,EXPENSES!$N$12:$N$4011,REPORT!AN$34,EXPENSES!$M$12:$M$4011,REPORT!AN$31))</f>
        <v>0</v>
      </c>
      <c r="AO65" s="658">
        <f>IF($C65="","",SUMIFS(EXPENSES!$I$12:$I$4011,EXPENSES!$U$12:$U$4011,$C65,EXPENSES!$N$12:$N$4011,REPORT!AO$34,EXPENSES!$M$12:$M$4011,REPORT!AO$31))</f>
        <v>0</v>
      </c>
      <c r="AP65" s="658">
        <f>IF($C65="","",SUMIFS(EXPENSES!$I$12:$I$4011,EXPENSES!$U$12:$U$4011,$C65,EXPENSES!$N$12:$N$4011,REPORT!AP$34,EXPENSES!$M$12:$M$4011,REPORT!AP$31))</f>
        <v>0</v>
      </c>
      <c r="AQ65" s="658">
        <f>IF($C65="","",SUMIFS(EXPENSES!$I$12:$I$4011,EXPENSES!$U$12:$U$4011,$C65,EXPENSES!$N$12:$N$4011,REPORT!AQ$34,EXPENSES!$M$12:$M$4011,REPORT!AQ$31))</f>
        <v>0</v>
      </c>
      <c r="AR65" s="658">
        <f>IF($C65="","",SUMIFS(EXPENSES!$I$12:$I$4011,EXPENSES!$U$12:$U$4011,$C65,EXPENSES!$N$12:$N$4011,REPORT!AR$34,EXPENSES!$M$12:$M$4011,REPORT!AR$31))</f>
        <v>0</v>
      </c>
      <c r="AS65" s="658">
        <f>IF($C65="","",SUMIFS(EXPENSES!$I$12:$I$4011,EXPENSES!$U$12:$U$4011,$C65,EXPENSES!$N$12:$N$4011,REPORT!AS$34,EXPENSES!$M$12:$M$4011,REPORT!AS$31))</f>
        <v>0</v>
      </c>
      <c r="AT65" s="658">
        <f>IF($C65="","",SUMIFS(EXPENSES!$I$12:$I$4011,EXPENSES!$U$12:$U$4011,$C65,EXPENSES!$N$12:$N$4011,REPORT!AT$34,EXPENSES!$M$12:$M$4011,REPORT!AT$31))</f>
        <v>0</v>
      </c>
      <c r="AU65" s="658">
        <f>IF($C65="","",SUMIFS(EXPENSES!$I$12:$I$4011,EXPENSES!$U$12:$U$4011,$C65,EXPENSES!$N$12:$N$4011,REPORT!AU$34,EXPENSES!$M$12:$M$4011,REPORT!AU$31))</f>
        <v>0</v>
      </c>
      <c r="AV65" s="658">
        <f>IF($C65="","",SUMIFS(EXPENSES!$I$12:$I$4011,EXPENSES!$U$12:$U$4011,$C65,EXPENSES!$N$12:$N$4011,REPORT!AV$34,EXPENSES!$M$12:$M$4011,REPORT!AV$31))</f>
        <v>0</v>
      </c>
      <c r="AW65" s="658">
        <f>IF($C65="","",SUMIFS(EXPENSES!$I$12:$I$4011,EXPENSES!$U$12:$U$4011,$C65,EXPENSES!$N$12:$N$4011,REPORT!AW$34,EXPENSES!$M$12:$M$4011,REPORT!AW$31))</f>
        <v>0</v>
      </c>
      <c r="AX65" s="658">
        <f>IF($C65="","",SUMIFS(EXPENSES!$I$12:$I$4011,EXPENSES!$U$12:$U$4011,$C65,EXPENSES!$N$12:$N$4011,REPORT!AX$34,EXPENSES!$M$12:$M$4011,REPORT!AX$31))</f>
        <v>0</v>
      </c>
      <c r="AY65" s="658">
        <f>IF($C65="","",SUMIFS(EXPENSES!$I$12:$I$4011,EXPENSES!$U$12:$U$4011,$C65,EXPENSES!$N$12:$N$4011,REPORT!AY$34,EXPENSES!$M$12:$M$4011,REPORT!AY$31))</f>
        <v>0</v>
      </c>
      <c r="AZ65" s="658">
        <f>IF($C65="","",SUMIFS(EXPENSES!$I$12:$I$4011,EXPENSES!$U$12:$U$4011,$C65,EXPENSES!$N$12:$N$4011,REPORT!AZ$34,EXPENSES!$M$12:$M$4011,REPORT!AZ$31))</f>
        <v>0</v>
      </c>
      <c r="BA65" s="658">
        <f>IF($C65="","",SUMIFS(EXPENSES!$I$12:$I$4011,EXPENSES!$U$12:$U$4011,$C65,EXPENSES!$N$12:$N$4011,REPORT!BA$34,EXPENSES!$M$12:$M$4011,REPORT!BA$31))</f>
        <v>0</v>
      </c>
      <c r="BB65" s="658">
        <f>IF($C65="","",SUMIFS(EXPENSES!$I$12:$I$4011,EXPENSES!$U$12:$U$4011,$C65,EXPENSES!$N$12:$N$4011,REPORT!BB$34,EXPENSES!$M$12:$M$4011,REPORT!BB$31))</f>
        <v>0</v>
      </c>
      <c r="BC65" s="658">
        <f>IF($C65="","",SUMIFS(EXPENSES!$I$12:$I$4011,EXPENSES!$U$12:$U$4011,$C65,EXPENSES!$N$12:$N$4011,REPORT!BC$34,EXPENSES!$M$12:$M$4011,REPORT!BC$31))</f>
        <v>0</v>
      </c>
      <c r="BD65" s="658">
        <f>IF($C65="","",SUMIFS(EXPENSES!$I$12:$I$4011,EXPENSES!$U$12:$U$4011,$C65,EXPENSES!$N$12:$N$4011,REPORT!BD$34,EXPENSES!$M$12:$M$4011,REPORT!BD$31))</f>
        <v>0</v>
      </c>
      <c r="BE65" s="658">
        <f>IF($C65="","",SUMIFS(EXPENSES!$I$12:$I$4011,EXPENSES!$U$12:$U$4011,$C65,EXPENSES!$N$12:$N$4011,REPORT!BE$34,EXPENSES!$M$12:$M$4011,REPORT!BE$31))</f>
        <v>0</v>
      </c>
      <c r="BF65" s="658">
        <f>IF($C65="","",SUMIFS(EXPENSES!$I$12:$I$4011,EXPENSES!$U$12:$U$4011,$C65,EXPENSES!$N$12:$N$4011,REPORT!BF$34,EXPENSES!$M$12:$M$4011,REPORT!BF$31))</f>
        <v>0</v>
      </c>
      <c r="BG65" s="658">
        <f>IF($C65="","",SUMIFS(EXPENSES!$I$12:$I$4011,EXPENSES!$U$12:$U$4011,$C65,EXPENSES!$N$12:$N$4011,REPORT!BG$34,EXPENSES!$M$12:$M$4011,REPORT!BG$31))</f>
        <v>0</v>
      </c>
      <c r="BH65" s="658">
        <f>IF($C65="","",SUMIFS(EXPENSES!$I$12:$I$4011,EXPENSES!$U$12:$U$4011,$C65,EXPENSES!$N$12:$N$4011,REPORT!BH$34,EXPENSES!$M$12:$M$4011,REPORT!BH$31))</f>
        <v>0</v>
      </c>
      <c r="BI65" s="658">
        <f>IF($C65="","",SUMIFS(EXPENSES!$I$12:$I$4011,EXPENSES!$U$12:$U$4011,$C65,EXPENSES!$N$12:$N$4011,REPORT!BI$34,EXPENSES!$M$12:$M$4011,REPORT!BI$31))</f>
        <v>0</v>
      </c>
      <c r="BJ65" s="658">
        <f>IF($C65="","",SUMIFS(EXPENSES!$I$12:$I$4011,EXPENSES!$U$12:$U$4011,$C65,EXPENSES!$N$12:$N$4011,REPORT!BJ$34,EXPENSES!$M$12:$M$4011,REPORT!BJ$31))</f>
        <v>0</v>
      </c>
      <c r="BK65" s="654"/>
      <c r="BL65" s="655"/>
      <c r="BM65" s="655"/>
    </row>
    <row r="66" spans="1:65" s="656" customFormat="1" outlineLevel="2" x14ac:dyDescent="0.3">
      <c r="A66" s="639"/>
      <c r="B66" s="640"/>
      <c r="C66" s="641" t="str">
        <f>IFERROR(BUDGET!C49,"")</f>
        <v>A3-07</v>
      </c>
      <c r="D66" s="642">
        <f>IFERROR(BUDGET!D49,"")</f>
        <v>0</v>
      </c>
      <c r="E66" s="643" t="str">
        <f>IFERROR(BUDGET!E49,"")</f>
        <v>x</v>
      </c>
      <c r="F66" s="644">
        <f>IF(OR(BUDGET!$N$14="",BUDGET!$N$14="Initial Budget"),BUDGET!N49,BUDGET!BA49)</f>
        <v>0</v>
      </c>
      <c r="G66" s="798"/>
      <c r="H66" s="661">
        <f>SUMIFS(EXPENSES!$I$12:$I$4011,EXPENSES!$U$12:$U$4011,REPORT!C66)</f>
        <v>0</v>
      </c>
      <c r="I66" s="646">
        <f t="shared" si="16"/>
        <v>0</v>
      </c>
      <c r="J66" s="645">
        <f t="shared" si="8"/>
        <v>0</v>
      </c>
      <c r="K66" s="647"/>
      <c r="L66" s="648"/>
      <c r="M66" s="649"/>
      <c r="N66" s="650"/>
      <c r="O66" s="651" t="str">
        <f t="shared" si="95"/>
        <v/>
      </c>
      <c r="P66" s="651" t="str">
        <f t="shared" si="95"/>
        <v/>
      </c>
      <c r="Q66" s="651" t="str">
        <f t="shared" si="95"/>
        <v/>
      </c>
      <c r="R66" s="651" t="str">
        <f t="shared" si="95"/>
        <v/>
      </c>
      <c r="S66" s="651" t="str">
        <f t="shared" si="95"/>
        <v/>
      </c>
      <c r="T66" s="651" t="str">
        <f t="shared" si="95"/>
        <v/>
      </c>
      <c r="U66" s="651" t="str">
        <f t="shared" si="95"/>
        <v/>
      </c>
      <c r="V66" s="651" t="str">
        <f t="shared" si="95"/>
        <v/>
      </c>
      <c r="W66" s="651" t="str">
        <f t="shared" si="95"/>
        <v/>
      </c>
      <c r="X66" s="651" t="str">
        <f t="shared" si="95"/>
        <v/>
      </c>
      <c r="Y66" s="652">
        <f t="shared" si="11"/>
        <v>0</v>
      </c>
      <c r="Z66" s="653"/>
      <c r="AA66" s="658">
        <f>IF($C66="","",SUMIFS(EXPENSES!$I$12:$I$4011,EXPENSES!$U$12:$U$4011,$C66,EXPENSES!$N$12:$N$4011,REPORT!AA$34,EXPENSES!$M$12:$M$4011,REPORT!AA$31))</f>
        <v>0</v>
      </c>
      <c r="AB66" s="658">
        <f>IF($C66="","",SUMIFS(EXPENSES!$I$12:$I$4011,EXPENSES!$U$12:$U$4011,$C66,EXPENSES!$N$12:$N$4011,REPORT!AB$34,EXPENSES!$M$12:$M$4011,REPORT!AB$31))</f>
        <v>0</v>
      </c>
      <c r="AC66" s="658">
        <f>IF($C66="","",SUMIFS(EXPENSES!$I$12:$I$4011,EXPENSES!$U$12:$U$4011,$C66,EXPENSES!$N$12:$N$4011,REPORT!AC$34,EXPENSES!$M$12:$M$4011,REPORT!AC$31))</f>
        <v>0</v>
      </c>
      <c r="AD66" s="658">
        <f>IF($C66="","",SUMIFS(EXPENSES!$I$12:$I$4011,EXPENSES!$U$12:$U$4011,$C66,EXPENSES!$N$12:$N$4011,REPORT!AD$34,EXPENSES!$M$12:$M$4011,REPORT!AD$31))</f>
        <v>0</v>
      </c>
      <c r="AE66" s="658">
        <f>IF($C66="","",SUMIFS(EXPENSES!$I$12:$I$4011,EXPENSES!$U$12:$U$4011,$C66,EXPENSES!$N$12:$N$4011,REPORT!AE$34,EXPENSES!$M$12:$M$4011,REPORT!AE$31))</f>
        <v>0</v>
      </c>
      <c r="AF66" s="658">
        <f>IF($C66="","",SUMIFS(EXPENSES!$I$12:$I$4011,EXPENSES!$U$12:$U$4011,$C66,EXPENSES!$N$12:$N$4011,REPORT!AF$34,EXPENSES!$M$12:$M$4011,REPORT!AF$31))</f>
        <v>0</v>
      </c>
      <c r="AG66" s="658">
        <f>IF($C66="","",SUMIFS(EXPENSES!$I$12:$I$4011,EXPENSES!$U$12:$U$4011,$C66,EXPENSES!$N$12:$N$4011,REPORT!AG$34,EXPENSES!$M$12:$M$4011,REPORT!AG$31))</f>
        <v>0</v>
      </c>
      <c r="AH66" s="658">
        <f>IF($C66="","",SUMIFS(EXPENSES!$I$12:$I$4011,EXPENSES!$U$12:$U$4011,$C66,EXPENSES!$N$12:$N$4011,REPORT!AH$34,EXPENSES!$M$12:$M$4011,REPORT!AH$31))</f>
        <v>0</v>
      </c>
      <c r="AI66" s="658">
        <f>IF($C66="","",SUMIFS(EXPENSES!$I$12:$I$4011,EXPENSES!$U$12:$U$4011,$C66,EXPENSES!$N$12:$N$4011,REPORT!AI$34,EXPENSES!$M$12:$M$4011,REPORT!AI$31))</f>
        <v>0</v>
      </c>
      <c r="AJ66" s="658">
        <f>IF($C66="","",SUMIFS(EXPENSES!$I$12:$I$4011,EXPENSES!$U$12:$U$4011,$C66,EXPENSES!$N$12:$N$4011,REPORT!AJ$34,EXPENSES!$M$12:$M$4011,REPORT!AJ$31))</f>
        <v>0</v>
      </c>
      <c r="AK66" s="658">
        <f>IF($C66="","",SUMIFS(EXPENSES!$I$12:$I$4011,EXPENSES!$U$12:$U$4011,$C66,EXPENSES!$N$12:$N$4011,REPORT!AK$34,EXPENSES!$M$12:$M$4011,REPORT!AK$31))</f>
        <v>0</v>
      </c>
      <c r="AL66" s="658">
        <f>IF($C66="","",SUMIFS(EXPENSES!$I$12:$I$4011,EXPENSES!$U$12:$U$4011,$C66,EXPENSES!$N$12:$N$4011,REPORT!AL$34,EXPENSES!$M$12:$M$4011,REPORT!AL$31))</f>
        <v>0</v>
      </c>
      <c r="AM66" s="658">
        <f>IF($C66="","",SUMIFS(EXPENSES!$I$12:$I$4011,EXPENSES!$U$12:$U$4011,$C66,EXPENSES!$N$12:$N$4011,REPORT!AM$34,EXPENSES!$M$12:$M$4011,REPORT!AM$31))</f>
        <v>0</v>
      </c>
      <c r="AN66" s="658">
        <f>IF($C66="","",SUMIFS(EXPENSES!$I$12:$I$4011,EXPENSES!$U$12:$U$4011,$C66,EXPENSES!$N$12:$N$4011,REPORT!AN$34,EXPENSES!$M$12:$M$4011,REPORT!AN$31))</f>
        <v>0</v>
      </c>
      <c r="AO66" s="658">
        <f>IF($C66="","",SUMIFS(EXPENSES!$I$12:$I$4011,EXPENSES!$U$12:$U$4011,$C66,EXPENSES!$N$12:$N$4011,REPORT!AO$34,EXPENSES!$M$12:$M$4011,REPORT!AO$31))</f>
        <v>0</v>
      </c>
      <c r="AP66" s="658">
        <f>IF($C66="","",SUMIFS(EXPENSES!$I$12:$I$4011,EXPENSES!$U$12:$U$4011,$C66,EXPENSES!$N$12:$N$4011,REPORT!AP$34,EXPENSES!$M$12:$M$4011,REPORT!AP$31))</f>
        <v>0</v>
      </c>
      <c r="AQ66" s="658">
        <f>IF($C66="","",SUMIFS(EXPENSES!$I$12:$I$4011,EXPENSES!$U$12:$U$4011,$C66,EXPENSES!$N$12:$N$4011,REPORT!AQ$34,EXPENSES!$M$12:$M$4011,REPORT!AQ$31))</f>
        <v>0</v>
      </c>
      <c r="AR66" s="658">
        <f>IF($C66="","",SUMIFS(EXPENSES!$I$12:$I$4011,EXPENSES!$U$12:$U$4011,$C66,EXPENSES!$N$12:$N$4011,REPORT!AR$34,EXPENSES!$M$12:$M$4011,REPORT!AR$31))</f>
        <v>0</v>
      </c>
      <c r="AS66" s="658">
        <f>IF($C66="","",SUMIFS(EXPENSES!$I$12:$I$4011,EXPENSES!$U$12:$U$4011,$C66,EXPENSES!$N$12:$N$4011,REPORT!AS$34,EXPENSES!$M$12:$M$4011,REPORT!AS$31))</f>
        <v>0</v>
      </c>
      <c r="AT66" s="658">
        <f>IF($C66="","",SUMIFS(EXPENSES!$I$12:$I$4011,EXPENSES!$U$12:$U$4011,$C66,EXPENSES!$N$12:$N$4011,REPORT!AT$34,EXPENSES!$M$12:$M$4011,REPORT!AT$31))</f>
        <v>0</v>
      </c>
      <c r="AU66" s="658">
        <f>IF($C66="","",SUMIFS(EXPENSES!$I$12:$I$4011,EXPENSES!$U$12:$U$4011,$C66,EXPENSES!$N$12:$N$4011,REPORT!AU$34,EXPENSES!$M$12:$M$4011,REPORT!AU$31))</f>
        <v>0</v>
      </c>
      <c r="AV66" s="658">
        <f>IF($C66="","",SUMIFS(EXPENSES!$I$12:$I$4011,EXPENSES!$U$12:$U$4011,$C66,EXPENSES!$N$12:$N$4011,REPORT!AV$34,EXPENSES!$M$12:$M$4011,REPORT!AV$31))</f>
        <v>0</v>
      </c>
      <c r="AW66" s="658">
        <f>IF($C66="","",SUMIFS(EXPENSES!$I$12:$I$4011,EXPENSES!$U$12:$U$4011,$C66,EXPENSES!$N$12:$N$4011,REPORT!AW$34,EXPENSES!$M$12:$M$4011,REPORT!AW$31))</f>
        <v>0</v>
      </c>
      <c r="AX66" s="658">
        <f>IF($C66="","",SUMIFS(EXPENSES!$I$12:$I$4011,EXPENSES!$U$12:$U$4011,$C66,EXPENSES!$N$12:$N$4011,REPORT!AX$34,EXPENSES!$M$12:$M$4011,REPORT!AX$31))</f>
        <v>0</v>
      </c>
      <c r="AY66" s="658">
        <f>IF($C66="","",SUMIFS(EXPENSES!$I$12:$I$4011,EXPENSES!$U$12:$U$4011,$C66,EXPENSES!$N$12:$N$4011,REPORT!AY$34,EXPENSES!$M$12:$M$4011,REPORT!AY$31))</f>
        <v>0</v>
      </c>
      <c r="AZ66" s="658">
        <f>IF($C66="","",SUMIFS(EXPENSES!$I$12:$I$4011,EXPENSES!$U$12:$U$4011,$C66,EXPENSES!$N$12:$N$4011,REPORT!AZ$34,EXPENSES!$M$12:$M$4011,REPORT!AZ$31))</f>
        <v>0</v>
      </c>
      <c r="BA66" s="658">
        <f>IF($C66="","",SUMIFS(EXPENSES!$I$12:$I$4011,EXPENSES!$U$12:$U$4011,$C66,EXPENSES!$N$12:$N$4011,REPORT!BA$34,EXPENSES!$M$12:$M$4011,REPORT!BA$31))</f>
        <v>0</v>
      </c>
      <c r="BB66" s="658">
        <f>IF($C66="","",SUMIFS(EXPENSES!$I$12:$I$4011,EXPENSES!$U$12:$U$4011,$C66,EXPENSES!$N$12:$N$4011,REPORT!BB$34,EXPENSES!$M$12:$M$4011,REPORT!BB$31))</f>
        <v>0</v>
      </c>
      <c r="BC66" s="658">
        <f>IF($C66="","",SUMIFS(EXPENSES!$I$12:$I$4011,EXPENSES!$U$12:$U$4011,$C66,EXPENSES!$N$12:$N$4011,REPORT!BC$34,EXPENSES!$M$12:$M$4011,REPORT!BC$31))</f>
        <v>0</v>
      </c>
      <c r="BD66" s="658">
        <f>IF($C66="","",SUMIFS(EXPENSES!$I$12:$I$4011,EXPENSES!$U$12:$U$4011,$C66,EXPENSES!$N$12:$N$4011,REPORT!BD$34,EXPENSES!$M$12:$M$4011,REPORT!BD$31))</f>
        <v>0</v>
      </c>
      <c r="BE66" s="658">
        <f>IF($C66="","",SUMIFS(EXPENSES!$I$12:$I$4011,EXPENSES!$U$12:$U$4011,$C66,EXPENSES!$N$12:$N$4011,REPORT!BE$34,EXPENSES!$M$12:$M$4011,REPORT!BE$31))</f>
        <v>0</v>
      </c>
      <c r="BF66" s="658">
        <f>IF($C66="","",SUMIFS(EXPENSES!$I$12:$I$4011,EXPENSES!$U$12:$U$4011,$C66,EXPENSES!$N$12:$N$4011,REPORT!BF$34,EXPENSES!$M$12:$M$4011,REPORT!BF$31))</f>
        <v>0</v>
      </c>
      <c r="BG66" s="658">
        <f>IF($C66="","",SUMIFS(EXPENSES!$I$12:$I$4011,EXPENSES!$U$12:$U$4011,$C66,EXPENSES!$N$12:$N$4011,REPORT!BG$34,EXPENSES!$M$12:$M$4011,REPORT!BG$31))</f>
        <v>0</v>
      </c>
      <c r="BH66" s="658">
        <f>IF($C66="","",SUMIFS(EXPENSES!$I$12:$I$4011,EXPENSES!$U$12:$U$4011,$C66,EXPENSES!$N$12:$N$4011,REPORT!BH$34,EXPENSES!$M$12:$M$4011,REPORT!BH$31))</f>
        <v>0</v>
      </c>
      <c r="BI66" s="658">
        <f>IF($C66="","",SUMIFS(EXPENSES!$I$12:$I$4011,EXPENSES!$U$12:$U$4011,$C66,EXPENSES!$N$12:$N$4011,REPORT!BI$34,EXPENSES!$M$12:$M$4011,REPORT!BI$31))</f>
        <v>0</v>
      </c>
      <c r="BJ66" s="658">
        <f>IF($C66="","",SUMIFS(EXPENSES!$I$12:$I$4011,EXPENSES!$U$12:$U$4011,$C66,EXPENSES!$N$12:$N$4011,REPORT!BJ$34,EXPENSES!$M$12:$M$4011,REPORT!BJ$31))</f>
        <v>0</v>
      </c>
      <c r="BK66" s="654"/>
      <c r="BL66" s="655"/>
      <c r="BM66" s="655"/>
    </row>
    <row r="67" spans="1:65" s="656" customFormat="1" outlineLevel="2" x14ac:dyDescent="0.3">
      <c r="A67" s="639"/>
      <c r="B67" s="640"/>
      <c r="C67" s="641" t="str">
        <f>IFERROR(BUDGET!C50,"")</f>
        <v>A3-08</v>
      </c>
      <c r="D67" s="642">
        <f>IFERROR(BUDGET!D50,"")</f>
        <v>0</v>
      </c>
      <c r="E67" s="643" t="str">
        <f>IFERROR(BUDGET!E50,"")</f>
        <v>x</v>
      </c>
      <c r="F67" s="644">
        <f>IF(OR(BUDGET!$N$14="",BUDGET!$N$14="Initial Budget"),BUDGET!N50,BUDGET!BA50)</f>
        <v>0</v>
      </c>
      <c r="G67" s="798"/>
      <c r="H67" s="661">
        <f>SUMIFS(EXPENSES!$I$12:$I$4011,EXPENSES!$U$12:$U$4011,REPORT!C67)</f>
        <v>0</v>
      </c>
      <c r="I67" s="646">
        <f t="shared" si="16"/>
        <v>0</v>
      </c>
      <c r="J67" s="645">
        <f t="shared" si="8"/>
        <v>0</v>
      </c>
      <c r="K67" s="647"/>
      <c r="L67" s="648"/>
      <c r="M67" s="649"/>
      <c r="N67" s="650"/>
      <c r="O67" s="651" t="str">
        <f t="shared" si="95"/>
        <v/>
      </c>
      <c r="P67" s="651" t="str">
        <f t="shared" si="95"/>
        <v/>
      </c>
      <c r="Q67" s="651" t="str">
        <f t="shared" si="95"/>
        <v/>
      </c>
      <c r="R67" s="651" t="str">
        <f t="shared" si="95"/>
        <v/>
      </c>
      <c r="S67" s="651" t="str">
        <f t="shared" si="95"/>
        <v/>
      </c>
      <c r="T67" s="651" t="str">
        <f t="shared" si="95"/>
        <v/>
      </c>
      <c r="U67" s="651" t="str">
        <f t="shared" si="95"/>
        <v/>
      </c>
      <c r="V67" s="651" t="str">
        <f t="shared" si="95"/>
        <v/>
      </c>
      <c r="W67" s="651" t="str">
        <f t="shared" si="95"/>
        <v/>
      </c>
      <c r="X67" s="651" t="str">
        <f t="shared" si="95"/>
        <v/>
      </c>
      <c r="Y67" s="652">
        <f t="shared" si="11"/>
        <v>0</v>
      </c>
      <c r="Z67" s="653"/>
      <c r="AA67" s="658">
        <f>IF($C67="","",SUMIFS(EXPENSES!$I$12:$I$4011,EXPENSES!$U$12:$U$4011,$C67,EXPENSES!$N$12:$N$4011,REPORT!AA$34,EXPENSES!$M$12:$M$4011,REPORT!AA$31))</f>
        <v>0</v>
      </c>
      <c r="AB67" s="658">
        <f>IF($C67="","",SUMIFS(EXPENSES!$I$12:$I$4011,EXPENSES!$U$12:$U$4011,$C67,EXPENSES!$N$12:$N$4011,REPORT!AB$34,EXPENSES!$M$12:$M$4011,REPORT!AB$31))</f>
        <v>0</v>
      </c>
      <c r="AC67" s="658">
        <f>IF($C67="","",SUMIFS(EXPENSES!$I$12:$I$4011,EXPENSES!$U$12:$U$4011,$C67,EXPENSES!$N$12:$N$4011,REPORT!AC$34,EXPENSES!$M$12:$M$4011,REPORT!AC$31))</f>
        <v>0</v>
      </c>
      <c r="AD67" s="658">
        <f>IF($C67="","",SUMIFS(EXPENSES!$I$12:$I$4011,EXPENSES!$U$12:$U$4011,$C67,EXPENSES!$N$12:$N$4011,REPORT!AD$34,EXPENSES!$M$12:$M$4011,REPORT!AD$31))</f>
        <v>0</v>
      </c>
      <c r="AE67" s="658">
        <f>IF($C67="","",SUMIFS(EXPENSES!$I$12:$I$4011,EXPENSES!$U$12:$U$4011,$C67,EXPENSES!$N$12:$N$4011,REPORT!AE$34,EXPENSES!$M$12:$M$4011,REPORT!AE$31))</f>
        <v>0</v>
      </c>
      <c r="AF67" s="658">
        <f>IF($C67="","",SUMIFS(EXPENSES!$I$12:$I$4011,EXPENSES!$U$12:$U$4011,$C67,EXPENSES!$N$12:$N$4011,REPORT!AF$34,EXPENSES!$M$12:$M$4011,REPORT!AF$31))</f>
        <v>0</v>
      </c>
      <c r="AG67" s="658">
        <f>IF($C67="","",SUMIFS(EXPENSES!$I$12:$I$4011,EXPENSES!$U$12:$U$4011,$C67,EXPENSES!$N$12:$N$4011,REPORT!AG$34,EXPENSES!$M$12:$M$4011,REPORT!AG$31))</f>
        <v>0</v>
      </c>
      <c r="AH67" s="658">
        <f>IF($C67="","",SUMIFS(EXPENSES!$I$12:$I$4011,EXPENSES!$U$12:$U$4011,$C67,EXPENSES!$N$12:$N$4011,REPORT!AH$34,EXPENSES!$M$12:$M$4011,REPORT!AH$31))</f>
        <v>0</v>
      </c>
      <c r="AI67" s="658">
        <f>IF($C67="","",SUMIFS(EXPENSES!$I$12:$I$4011,EXPENSES!$U$12:$U$4011,$C67,EXPENSES!$N$12:$N$4011,REPORT!AI$34,EXPENSES!$M$12:$M$4011,REPORT!AI$31))</f>
        <v>0</v>
      </c>
      <c r="AJ67" s="658">
        <f>IF($C67="","",SUMIFS(EXPENSES!$I$12:$I$4011,EXPENSES!$U$12:$U$4011,$C67,EXPENSES!$N$12:$N$4011,REPORT!AJ$34,EXPENSES!$M$12:$M$4011,REPORT!AJ$31))</f>
        <v>0</v>
      </c>
      <c r="AK67" s="658">
        <f>IF($C67="","",SUMIFS(EXPENSES!$I$12:$I$4011,EXPENSES!$U$12:$U$4011,$C67,EXPENSES!$N$12:$N$4011,REPORT!AK$34,EXPENSES!$M$12:$M$4011,REPORT!AK$31))</f>
        <v>0</v>
      </c>
      <c r="AL67" s="658">
        <f>IF($C67="","",SUMIFS(EXPENSES!$I$12:$I$4011,EXPENSES!$U$12:$U$4011,$C67,EXPENSES!$N$12:$N$4011,REPORT!AL$34,EXPENSES!$M$12:$M$4011,REPORT!AL$31))</f>
        <v>0</v>
      </c>
      <c r="AM67" s="658">
        <f>IF($C67="","",SUMIFS(EXPENSES!$I$12:$I$4011,EXPENSES!$U$12:$U$4011,$C67,EXPENSES!$N$12:$N$4011,REPORT!AM$34,EXPENSES!$M$12:$M$4011,REPORT!AM$31))</f>
        <v>0</v>
      </c>
      <c r="AN67" s="658">
        <f>IF($C67="","",SUMIFS(EXPENSES!$I$12:$I$4011,EXPENSES!$U$12:$U$4011,$C67,EXPENSES!$N$12:$N$4011,REPORT!AN$34,EXPENSES!$M$12:$M$4011,REPORT!AN$31))</f>
        <v>0</v>
      </c>
      <c r="AO67" s="658">
        <f>IF($C67="","",SUMIFS(EXPENSES!$I$12:$I$4011,EXPENSES!$U$12:$U$4011,$C67,EXPENSES!$N$12:$N$4011,REPORT!AO$34,EXPENSES!$M$12:$M$4011,REPORT!AO$31))</f>
        <v>0</v>
      </c>
      <c r="AP67" s="658">
        <f>IF($C67="","",SUMIFS(EXPENSES!$I$12:$I$4011,EXPENSES!$U$12:$U$4011,$C67,EXPENSES!$N$12:$N$4011,REPORT!AP$34,EXPENSES!$M$12:$M$4011,REPORT!AP$31))</f>
        <v>0</v>
      </c>
      <c r="AQ67" s="658">
        <f>IF($C67="","",SUMIFS(EXPENSES!$I$12:$I$4011,EXPENSES!$U$12:$U$4011,$C67,EXPENSES!$N$12:$N$4011,REPORT!AQ$34,EXPENSES!$M$12:$M$4011,REPORT!AQ$31))</f>
        <v>0</v>
      </c>
      <c r="AR67" s="658">
        <f>IF($C67="","",SUMIFS(EXPENSES!$I$12:$I$4011,EXPENSES!$U$12:$U$4011,$C67,EXPENSES!$N$12:$N$4011,REPORT!AR$34,EXPENSES!$M$12:$M$4011,REPORT!AR$31))</f>
        <v>0</v>
      </c>
      <c r="AS67" s="658">
        <f>IF($C67="","",SUMIFS(EXPENSES!$I$12:$I$4011,EXPENSES!$U$12:$U$4011,$C67,EXPENSES!$N$12:$N$4011,REPORT!AS$34,EXPENSES!$M$12:$M$4011,REPORT!AS$31))</f>
        <v>0</v>
      </c>
      <c r="AT67" s="658">
        <f>IF($C67="","",SUMIFS(EXPENSES!$I$12:$I$4011,EXPENSES!$U$12:$U$4011,$C67,EXPENSES!$N$12:$N$4011,REPORT!AT$34,EXPENSES!$M$12:$M$4011,REPORT!AT$31))</f>
        <v>0</v>
      </c>
      <c r="AU67" s="658">
        <f>IF($C67="","",SUMIFS(EXPENSES!$I$12:$I$4011,EXPENSES!$U$12:$U$4011,$C67,EXPENSES!$N$12:$N$4011,REPORT!AU$34,EXPENSES!$M$12:$M$4011,REPORT!AU$31))</f>
        <v>0</v>
      </c>
      <c r="AV67" s="658">
        <f>IF($C67="","",SUMIFS(EXPENSES!$I$12:$I$4011,EXPENSES!$U$12:$U$4011,$C67,EXPENSES!$N$12:$N$4011,REPORT!AV$34,EXPENSES!$M$12:$M$4011,REPORT!AV$31))</f>
        <v>0</v>
      </c>
      <c r="AW67" s="658">
        <f>IF($C67="","",SUMIFS(EXPENSES!$I$12:$I$4011,EXPENSES!$U$12:$U$4011,$C67,EXPENSES!$N$12:$N$4011,REPORT!AW$34,EXPENSES!$M$12:$M$4011,REPORT!AW$31))</f>
        <v>0</v>
      </c>
      <c r="AX67" s="658">
        <f>IF($C67="","",SUMIFS(EXPENSES!$I$12:$I$4011,EXPENSES!$U$12:$U$4011,$C67,EXPENSES!$N$12:$N$4011,REPORT!AX$34,EXPENSES!$M$12:$M$4011,REPORT!AX$31))</f>
        <v>0</v>
      </c>
      <c r="AY67" s="658">
        <f>IF($C67="","",SUMIFS(EXPENSES!$I$12:$I$4011,EXPENSES!$U$12:$U$4011,$C67,EXPENSES!$N$12:$N$4011,REPORT!AY$34,EXPENSES!$M$12:$M$4011,REPORT!AY$31))</f>
        <v>0</v>
      </c>
      <c r="AZ67" s="658">
        <f>IF($C67="","",SUMIFS(EXPENSES!$I$12:$I$4011,EXPENSES!$U$12:$U$4011,$C67,EXPENSES!$N$12:$N$4011,REPORT!AZ$34,EXPENSES!$M$12:$M$4011,REPORT!AZ$31))</f>
        <v>0</v>
      </c>
      <c r="BA67" s="658">
        <f>IF($C67="","",SUMIFS(EXPENSES!$I$12:$I$4011,EXPENSES!$U$12:$U$4011,$C67,EXPENSES!$N$12:$N$4011,REPORT!BA$34,EXPENSES!$M$12:$M$4011,REPORT!BA$31))</f>
        <v>0</v>
      </c>
      <c r="BB67" s="658">
        <f>IF($C67="","",SUMIFS(EXPENSES!$I$12:$I$4011,EXPENSES!$U$12:$U$4011,$C67,EXPENSES!$N$12:$N$4011,REPORT!BB$34,EXPENSES!$M$12:$M$4011,REPORT!BB$31))</f>
        <v>0</v>
      </c>
      <c r="BC67" s="658">
        <f>IF($C67="","",SUMIFS(EXPENSES!$I$12:$I$4011,EXPENSES!$U$12:$U$4011,$C67,EXPENSES!$N$12:$N$4011,REPORT!BC$34,EXPENSES!$M$12:$M$4011,REPORT!BC$31))</f>
        <v>0</v>
      </c>
      <c r="BD67" s="658">
        <f>IF($C67="","",SUMIFS(EXPENSES!$I$12:$I$4011,EXPENSES!$U$12:$U$4011,$C67,EXPENSES!$N$12:$N$4011,REPORT!BD$34,EXPENSES!$M$12:$M$4011,REPORT!BD$31))</f>
        <v>0</v>
      </c>
      <c r="BE67" s="658">
        <f>IF($C67="","",SUMIFS(EXPENSES!$I$12:$I$4011,EXPENSES!$U$12:$U$4011,$C67,EXPENSES!$N$12:$N$4011,REPORT!BE$34,EXPENSES!$M$12:$M$4011,REPORT!BE$31))</f>
        <v>0</v>
      </c>
      <c r="BF67" s="658">
        <f>IF($C67="","",SUMIFS(EXPENSES!$I$12:$I$4011,EXPENSES!$U$12:$U$4011,$C67,EXPENSES!$N$12:$N$4011,REPORT!BF$34,EXPENSES!$M$12:$M$4011,REPORT!BF$31))</f>
        <v>0</v>
      </c>
      <c r="BG67" s="658">
        <f>IF($C67="","",SUMIFS(EXPENSES!$I$12:$I$4011,EXPENSES!$U$12:$U$4011,$C67,EXPENSES!$N$12:$N$4011,REPORT!BG$34,EXPENSES!$M$12:$M$4011,REPORT!BG$31))</f>
        <v>0</v>
      </c>
      <c r="BH67" s="658">
        <f>IF($C67="","",SUMIFS(EXPENSES!$I$12:$I$4011,EXPENSES!$U$12:$U$4011,$C67,EXPENSES!$N$12:$N$4011,REPORT!BH$34,EXPENSES!$M$12:$M$4011,REPORT!BH$31))</f>
        <v>0</v>
      </c>
      <c r="BI67" s="658">
        <f>IF($C67="","",SUMIFS(EXPENSES!$I$12:$I$4011,EXPENSES!$U$12:$U$4011,$C67,EXPENSES!$N$12:$N$4011,REPORT!BI$34,EXPENSES!$M$12:$M$4011,REPORT!BI$31))</f>
        <v>0</v>
      </c>
      <c r="BJ67" s="658">
        <f>IF($C67="","",SUMIFS(EXPENSES!$I$12:$I$4011,EXPENSES!$U$12:$U$4011,$C67,EXPENSES!$N$12:$N$4011,REPORT!BJ$34,EXPENSES!$M$12:$M$4011,REPORT!BJ$31))</f>
        <v>0</v>
      </c>
      <c r="BK67" s="654"/>
      <c r="BL67" s="655"/>
      <c r="BM67" s="655"/>
    </row>
    <row r="68" spans="1:65" s="656" customFormat="1" outlineLevel="2" x14ac:dyDescent="0.3">
      <c r="A68" s="639"/>
      <c r="B68" s="640"/>
      <c r="C68" s="641" t="str">
        <f>IFERROR(BUDGET!C51,"")</f>
        <v>A3-09</v>
      </c>
      <c r="D68" s="642">
        <f>IFERROR(BUDGET!D51,"")</f>
        <v>0</v>
      </c>
      <c r="E68" s="643" t="str">
        <f>IFERROR(BUDGET!E51,"")</f>
        <v>x</v>
      </c>
      <c r="F68" s="644">
        <f>IF(OR(BUDGET!$N$14="",BUDGET!$N$14="Initial Budget"),BUDGET!N51,BUDGET!BA51)</f>
        <v>0</v>
      </c>
      <c r="G68" s="798"/>
      <c r="H68" s="661">
        <f>SUMIFS(EXPENSES!$I$12:$I$4011,EXPENSES!$U$12:$U$4011,REPORT!C68)</f>
        <v>0</v>
      </c>
      <c r="I68" s="646">
        <f t="shared" si="16"/>
        <v>0</v>
      </c>
      <c r="J68" s="645">
        <f t="shared" si="8"/>
        <v>0</v>
      </c>
      <c r="K68" s="647"/>
      <c r="L68" s="648"/>
      <c r="M68" s="649"/>
      <c r="N68" s="650"/>
      <c r="O68" s="651" t="str">
        <f t="shared" si="95"/>
        <v/>
      </c>
      <c r="P68" s="651" t="str">
        <f t="shared" si="95"/>
        <v/>
      </c>
      <c r="Q68" s="651" t="str">
        <f t="shared" si="95"/>
        <v/>
      </c>
      <c r="R68" s="651" t="str">
        <f t="shared" si="95"/>
        <v/>
      </c>
      <c r="S68" s="651" t="str">
        <f t="shared" si="95"/>
        <v/>
      </c>
      <c r="T68" s="651" t="str">
        <f t="shared" si="95"/>
        <v/>
      </c>
      <c r="U68" s="651" t="str">
        <f t="shared" si="95"/>
        <v/>
      </c>
      <c r="V68" s="651" t="str">
        <f t="shared" si="95"/>
        <v/>
      </c>
      <c r="W68" s="651" t="str">
        <f t="shared" si="95"/>
        <v/>
      </c>
      <c r="X68" s="651" t="str">
        <f t="shared" si="95"/>
        <v/>
      </c>
      <c r="Y68" s="652">
        <f t="shared" si="11"/>
        <v>0</v>
      </c>
      <c r="Z68" s="653"/>
      <c r="AA68" s="658">
        <f>IF($C68="","",SUMIFS(EXPENSES!$I$12:$I$4011,EXPENSES!$U$12:$U$4011,$C68,EXPENSES!$N$12:$N$4011,REPORT!AA$34,EXPENSES!$M$12:$M$4011,REPORT!AA$31))</f>
        <v>0</v>
      </c>
      <c r="AB68" s="658">
        <f>IF($C68="","",SUMIFS(EXPENSES!$I$12:$I$4011,EXPENSES!$U$12:$U$4011,$C68,EXPENSES!$N$12:$N$4011,REPORT!AB$34,EXPENSES!$M$12:$M$4011,REPORT!AB$31))</f>
        <v>0</v>
      </c>
      <c r="AC68" s="658">
        <f>IF($C68="","",SUMIFS(EXPENSES!$I$12:$I$4011,EXPENSES!$U$12:$U$4011,$C68,EXPENSES!$N$12:$N$4011,REPORT!AC$34,EXPENSES!$M$12:$M$4011,REPORT!AC$31))</f>
        <v>0</v>
      </c>
      <c r="AD68" s="658">
        <f>IF($C68="","",SUMIFS(EXPENSES!$I$12:$I$4011,EXPENSES!$U$12:$U$4011,$C68,EXPENSES!$N$12:$N$4011,REPORT!AD$34,EXPENSES!$M$12:$M$4011,REPORT!AD$31))</f>
        <v>0</v>
      </c>
      <c r="AE68" s="658">
        <f>IF($C68="","",SUMIFS(EXPENSES!$I$12:$I$4011,EXPENSES!$U$12:$U$4011,$C68,EXPENSES!$N$12:$N$4011,REPORT!AE$34,EXPENSES!$M$12:$M$4011,REPORT!AE$31))</f>
        <v>0</v>
      </c>
      <c r="AF68" s="658">
        <f>IF($C68="","",SUMIFS(EXPENSES!$I$12:$I$4011,EXPENSES!$U$12:$U$4011,$C68,EXPENSES!$N$12:$N$4011,REPORT!AF$34,EXPENSES!$M$12:$M$4011,REPORT!AF$31))</f>
        <v>0</v>
      </c>
      <c r="AG68" s="658">
        <f>IF($C68="","",SUMIFS(EXPENSES!$I$12:$I$4011,EXPENSES!$U$12:$U$4011,$C68,EXPENSES!$N$12:$N$4011,REPORT!AG$34,EXPENSES!$M$12:$M$4011,REPORT!AG$31))</f>
        <v>0</v>
      </c>
      <c r="AH68" s="658">
        <f>IF($C68="","",SUMIFS(EXPENSES!$I$12:$I$4011,EXPENSES!$U$12:$U$4011,$C68,EXPENSES!$N$12:$N$4011,REPORT!AH$34,EXPENSES!$M$12:$M$4011,REPORT!AH$31))</f>
        <v>0</v>
      </c>
      <c r="AI68" s="658">
        <f>IF($C68="","",SUMIFS(EXPENSES!$I$12:$I$4011,EXPENSES!$U$12:$U$4011,$C68,EXPENSES!$N$12:$N$4011,REPORT!AI$34,EXPENSES!$M$12:$M$4011,REPORT!AI$31))</f>
        <v>0</v>
      </c>
      <c r="AJ68" s="658">
        <f>IF($C68="","",SUMIFS(EXPENSES!$I$12:$I$4011,EXPENSES!$U$12:$U$4011,$C68,EXPENSES!$N$12:$N$4011,REPORT!AJ$34,EXPENSES!$M$12:$M$4011,REPORT!AJ$31))</f>
        <v>0</v>
      </c>
      <c r="AK68" s="658">
        <f>IF($C68="","",SUMIFS(EXPENSES!$I$12:$I$4011,EXPENSES!$U$12:$U$4011,$C68,EXPENSES!$N$12:$N$4011,REPORT!AK$34,EXPENSES!$M$12:$M$4011,REPORT!AK$31))</f>
        <v>0</v>
      </c>
      <c r="AL68" s="658">
        <f>IF($C68="","",SUMIFS(EXPENSES!$I$12:$I$4011,EXPENSES!$U$12:$U$4011,$C68,EXPENSES!$N$12:$N$4011,REPORT!AL$34,EXPENSES!$M$12:$M$4011,REPORT!AL$31))</f>
        <v>0</v>
      </c>
      <c r="AM68" s="658">
        <f>IF($C68="","",SUMIFS(EXPENSES!$I$12:$I$4011,EXPENSES!$U$12:$U$4011,$C68,EXPENSES!$N$12:$N$4011,REPORT!AM$34,EXPENSES!$M$12:$M$4011,REPORT!AM$31))</f>
        <v>0</v>
      </c>
      <c r="AN68" s="658">
        <f>IF($C68="","",SUMIFS(EXPENSES!$I$12:$I$4011,EXPENSES!$U$12:$U$4011,$C68,EXPENSES!$N$12:$N$4011,REPORT!AN$34,EXPENSES!$M$12:$M$4011,REPORT!AN$31))</f>
        <v>0</v>
      </c>
      <c r="AO68" s="658">
        <f>IF($C68="","",SUMIFS(EXPENSES!$I$12:$I$4011,EXPENSES!$U$12:$U$4011,$C68,EXPENSES!$N$12:$N$4011,REPORT!AO$34,EXPENSES!$M$12:$M$4011,REPORT!AO$31))</f>
        <v>0</v>
      </c>
      <c r="AP68" s="658">
        <f>IF($C68="","",SUMIFS(EXPENSES!$I$12:$I$4011,EXPENSES!$U$12:$U$4011,$C68,EXPENSES!$N$12:$N$4011,REPORT!AP$34,EXPENSES!$M$12:$M$4011,REPORT!AP$31))</f>
        <v>0</v>
      </c>
      <c r="AQ68" s="658">
        <f>IF($C68="","",SUMIFS(EXPENSES!$I$12:$I$4011,EXPENSES!$U$12:$U$4011,$C68,EXPENSES!$N$12:$N$4011,REPORT!AQ$34,EXPENSES!$M$12:$M$4011,REPORT!AQ$31))</f>
        <v>0</v>
      </c>
      <c r="AR68" s="658">
        <f>IF($C68="","",SUMIFS(EXPENSES!$I$12:$I$4011,EXPENSES!$U$12:$U$4011,$C68,EXPENSES!$N$12:$N$4011,REPORT!AR$34,EXPENSES!$M$12:$M$4011,REPORT!AR$31))</f>
        <v>0</v>
      </c>
      <c r="AS68" s="658">
        <f>IF($C68="","",SUMIFS(EXPENSES!$I$12:$I$4011,EXPENSES!$U$12:$U$4011,$C68,EXPENSES!$N$12:$N$4011,REPORT!AS$34,EXPENSES!$M$12:$M$4011,REPORT!AS$31))</f>
        <v>0</v>
      </c>
      <c r="AT68" s="658">
        <f>IF($C68="","",SUMIFS(EXPENSES!$I$12:$I$4011,EXPENSES!$U$12:$U$4011,$C68,EXPENSES!$N$12:$N$4011,REPORT!AT$34,EXPENSES!$M$12:$M$4011,REPORT!AT$31))</f>
        <v>0</v>
      </c>
      <c r="AU68" s="658">
        <f>IF($C68="","",SUMIFS(EXPENSES!$I$12:$I$4011,EXPENSES!$U$12:$U$4011,$C68,EXPENSES!$N$12:$N$4011,REPORT!AU$34,EXPENSES!$M$12:$M$4011,REPORT!AU$31))</f>
        <v>0</v>
      </c>
      <c r="AV68" s="658">
        <f>IF($C68="","",SUMIFS(EXPENSES!$I$12:$I$4011,EXPENSES!$U$12:$U$4011,$C68,EXPENSES!$N$12:$N$4011,REPORT!AV$34,EXPENSES!$M$12:$M$4011,REPORT!AV$31))</f>
        <v>0</v>
      </c>
      <c r="AW68" s="658">
        <f>IF($C68="","",SUMIFS(EXPENSES!$I$12:$I$4011,EXPENSES!$U$12:$U$4011,$C68,EXPENSES!$N$12:$N$4011,REPORT!AW$34,EXPENSES!$M$12:$M$4011,REPORT!AW$31))</f>
        <v>0</v>
      </c>
      <c r="AX68" s="658">
        <f>IF($C68="","",SUMIFS(EXPENSES!$I$12:$I$4011,EXPENSES!$U$12:$U$4011,$C68,EXPENSES!$N$12:$N$4011,REPORT!AX$34,EXPENSES!$M$12:$M$4011,REPORT!AX$31))</f>
        <v>0</v>
      </c>
      <c r="AY68" s="658">
        <f>IF($C68="","",SUMIFS(EXPENSES!$I$12:$I$4011,EXPENSES!$U$12:$U$4011,$C68,EXPENSES!$N$12:$N$4011,REPORT!AY$34,EXPENSES!$M$12:$M$4011,REPORT!AY$31))</f>
        <v>0</v>
      </c>
      <c r="AZ68" s="658">
        <f>IF($C68="","",SUMIFS(EXPENSES!$I$12:$I$4011,EXPENSES!$U$12:$U$4011,$C68,EXPENSES!$N$12:$N$4011,REPORT!AZ$34,EXPENSES!$M$12:$M$4011,REPORT!AZ$31))</f>
        <v>0</v>
      </c>
      <c r="BA68" s="658">
        <f>IF($C68="","",SUMIFS(EXPENSES!$I$12:$I$4011,EXPENSES!$U$12:$U$4011,$C68,EXPENSES!$N$12:$N$4011,REPORT!BA$34,EXPENSES!$M$12:$M$4011,REPORT!BA$31))</f>
        <v>0</v>
      </c>
      <c r="BB68" s="658">
        <f>IF($C68="","",SUMIFS(EXPENSES!$I$12:$I$4011,EXPENSES!$U$12:$U$4011,$C68,EXPENSES!$N$12:$N$4011,REPORT!BB$34,EXPENSES!$M$12:$M$4011,REPORT!BB$31))</f>
        <v>0</v>
      </c>
      <c r="BC68" s="658">
        <f>IF($C68="","",SUMIFS(EXPENSES!$I$12:$I$4011,EXPENSES!$U$12:$U$4011,$C68,EXPENSES!$N$12:$N$4011,REPORT!BC$34,EXPENSES!$M$12:$M$4011,REPORT!BC$31))</f>
        <v>0</v>
      </c>
      <c r="BD68" s="658">
        <f>IF($C68="","",SUMIFS(EXPENSES!$I$12:$I$4011,EXPENSES!$U$12:$U$4011,$C68,EXPENSES!$N$12:$N$4011,REPORT!BD$34,EXPENSES!$M$12:$M$4011,REPORT!BD$31))</f>
        <v>0</v>
      </c>
      <c r="BE68" s="658">
        <f>IF($C68="","",SUMIFS(EXPENSES!$I$12:$I$4011,EXPENSES!$U$12:$U$4011,$C68,EXPENSES!$N$12:$N$4011,REPORT!BE$34,EXPENSES!$M$12:$M$4011,REPORT!BE$31))</f>
        <v>0</v>
      </c>
      <c r="BF68" s="658">
        <f>IF($C68="","",SUMIFS(EXPENSES!$I$12:$I$4011,EXPENSES!$U$12:$U$4011,$C68,EXPENSES!$N$12:$N$4011,REPORT!BF$34,EXPENSES!$M$12:$M$4011,REPORT!BF$31))</f>
        <v>0</v>
      </c>
      <c r="BG68" s="658">
        <f>IF($C68="","",SUMIFS(EXPENSES!$I$12:$I$4011,EXPENSES!$U$12:$U$4011,$C68,EXPENSES!$N$12:$N$4011,REPORT!BG$34,EXPENSES!$M$12:$M$4011,REPORT!BG$31))</f>
        <v>0</v>
      </c>
      <c r="BH68" s="658">
        <f>IF($C68="","",SUMIFS(EXPENSES!$I$12:$I$4011,EXPENSES!$U$12:$U$4011,$C68,EXPENSES!$N$12:$N$4011,REPORT!BH$34,EXPENSES!$M$12:$M$4011,REPORT!BH$31))</f>
        <v>0</v>
      </c>
      <c r="BI68" s="658">
        <f>IF($C68="","",SUMIFS(EXPENSES!$I$12:$I$4011,EXPENSES!$U$12:$U$4011,$C68,EXPENSES!$N$12:$N$4011,REPORT!BI$34,EXPENSES!$M$12:$M$4011,REPORT!BI$31))</f>
        <v>0</v>
      </c>
      <c r="BJ68" s="658">
        <f>IF($C68="","",SUMIFS(EXPENSES!$I$12:$I$4011,EXPENSES!$U$12:$U$4011,$C68,EXPENSES!$N$12:$N$4011,REPORT!BJ$34,EXPENSES!$M$12:$M$4011,REPORT!BJ$31))</f>
        <v>0</v>
      </c>
      <c r="BK68" s="654"/>
      <c r="BL68" s="655"/>
      <c r="BM68" s="655"/>
    </row>
    <row r="69" spans="1:65" s="656" customFormat="1" outlineLevel="2" x14ac:dyDescent="0.3">
      <c r="A69" s="639"/>
      <c r="B69" s="640"/>
      <c r="C69" s="641" t="str">
        <f>IFERROR(BUDGET!C52,"")</f>
        <v>A3-10</v>
      </c>
      <c r="D69" s="642">
        <f>IFERROR(BUDGET!D52,"")</f>
        <v>0</v>
      </c>
      <c r="E69" s="643" t="str">
        <f>IFERROR(BUDGET!E52,"")</f>
        <v>x</v>
      </c>
      <c r="F69" s="660">
        <f>IF(OR(BUDGET!$N$14="",BUDGET!$N$14="Initial Budget"),BUDGET!N52,BUDGET!BA52)</f>
        <v>0</v>
      </c>
      <c r="G69" s="798"/>
      <c r="H69" s="661">
        <f>SUMIFS(EXPENSES!$I$12:$I$4011,EXPENSES!$U$12:$U$4011,REPORT!C69)</f>
        <v>0</v>
      </c>
      <c r="I69" s="646">
        <f t="shared" si="16"/>
        <v>0</v>
      </c>
      <c r="J69" s="645">
        <f t="shared" si="8"/>
        <v>0</v>
      </c>
      <c r="K69" s="647"/>
      <c r="L69" s="648"/>
      <c r="M69" s="649"/>
      <c r="N69" s="650"/>
      <c r="O69" s="651" t="str">
        <f t="shared" si="95"/>
        <v/>
      </c>
      <c r="P69" s="651" t="str">
        <f t="shared" si="95"/>
        <v/>
      </c>
      <c r="Q69" s="651" t="str">
        <f t="shared" si="95"/>
        <v/>
      </c>
      <c r="R69" s="651" t="str">
        <f t="shared" si="95"/>
        <v/>
      </c>
      <c r="S69" s="651" t="str">
        <f t="shared" si="95"/>
        <v/>
      </c>
      <c r="T69" s="651" t="str">
        <f t="shared" si="95"/>
        <v/>
      </c>
      <c r="U69" s="651" t="str">
        <f t="shared" si="95"/>
        <v/>
      </c>
      <c r="V69" s="651" t="str">
        <f t="shared" si="95"/>
        <v/>
      </c>
      <c r="W69" s="651" t="str">
        <f t="shared" si="95"/>
        <v/>
      </c>
      <c r="X69" s="651" t="str">
        <f t="shared" si="95"/>
        <v/>
      </c>
      <c r="Y69" s="652">
        <f t="shared" si="11"/>
        <v>0</v>
      </c>
      <c r="Z69" s="653"/>
      <c r="AA69" s="662">
        <f>IF($C69="","",SUMIFS(EXPENSES!$I$12:$I$4011,EXPENSES!$U$12:$U$4011,$C69,EXPENSES!$N$12:$N$4011,REPORT!AA$34,EXPENSES!$M$12:$M$4011,REPORT!AA$31))</f>
        <v>0</v>
      </c>
      <c r="AB69" s="662">
        <f>IF($C69="","",SUMIFS(EXPENSES!$I$12:$I$4011,EXPENSES!$U$12:$U$4011,$C69,EXPENSES!$N$12:$N$4011,REPORT!AB$34,EXPENSES!$M$12:$M$4011,REPORT!AB$31))</f>
        <v>0</v>
      </c>
      <c r="AC69" s="662">
        <f>IF($C69="","",SUMIFS(EXPENSES!$I$12:$I$4011,EXPENSES!$U$12:$U$4011,$C69,EXPENSES!$N$12:$N$4011,REPORT!AC$34,EXPENSES!$M$12:$M$4011,REPORT!AC$31))</f>
        <v>0</v>
      </c>
      <c r="AD69" s="662">
        <f>IF($C69="","",SUMIFS(EXPENSES!$I$12:$I$4011,EXPENSES!$U$12:$U$4011,$C69,EXPENSES!$N$12:$N$4011,REPORT!AD$34,EXPENSES!$M$12:$M$4011,REPORT!AD$31))</f>
        <v>0</v>
      </c>
      <c r="AE69" s="662">
        <f>IF($C69="","",SUMIFS(EXPENSES!$I$12:$I$4011,EXPENSES!$U$12:$U$4011,$C69,EXPENSES!$N$12:$N$4011,REPORT!AE$34,EXPENSES!$M$12:$M$4011,REPORT!AE$31))</f>
        <v>0</v>
      </c>
      <c r="AF69" s="662">
        <f>IF($C69="","",SUMIFS(EXPENSES!$I$12:$I$4011,EXPENSES!$U$12:$U$4011,$C69,EXPENSES!$N$12:$N$4011,REPORT!AF$34,EXPENSES!$M$12:$M$4011,REPORT!AF$31))</f>
        <v>0</v>
      </c>
      <c r="AG69" s="662">
        <f>IF($C69="","",SUMIFS(EXPENSES!$I$12:$I$4011,EXPENSES!$U$12:$U$4011,$C69,EXPENSES!$N$12:$N$4011,REPORT!AG$34,EXPENSES!$M$12:$M$4011,REPORT!AG$31))</f>
        <v>0</v>
      </c>
      <c r="AH69" s="662">
        <f>IF($C69="","",SUMIFS(EXPENSES!$I$12:$I$4011,EXPENSES!$U$12:$U$4011,$C69,EXPENSES!$N$12:$N$4011,REPORT!AH$34,EXPENSES!$M$12:$M$4011,REPORT!AH$31))</f>
        <v>0</v>
      </c>
      <c r="AI69" s="662">
        <f>IF($C69="","",SUMIFS(EXPENSES!$I$12:$I$4011,EXPENSES!$U$12:$U$4011,$C69,EXPENSES!$N$12:$N$4011,REPORT!AI$34,EXPENSES!$M$12:$M$4011,REPORT!AI$31))</f>
        <v>0</v>
      </c>
      <c r="AJ69" s="662">
        <f>IF($C69="","",SUMIFS(EXPENSES!$I$12:$I$4011,EXPENSES!$U$12:$U$4011,$C69,EXPENSES!$N$12:$N$4011,REPORT!AJ$34,EXPENSES!$M$12:$M$4011,REPORT!AJ$31))</f>
        <v>0</v>
      </c>
      <c r="AK69" s="662">
        <f>IF($C69="","",SUMIFS(EXPENSES!$I$12:$I$4011,EXPENSES!$U$12:$U$4011,$C69,EXPENSES!$N$12:$N$4011,REPORT!AK$34,EXPENSES!$M$12:$M$4011,REPORT!AK$31))</f>
        <v>0</v>
      </c>
      <c r="AL69" s="662">
        <f>IF($C69="","",SUMIFS(EXPENSES!$I$12:$I$4011,EXPENSES!$U$12:$U$4011,$C69,EXPENSES!$N$12:$N$4011,REPORT!AL$34,EXPENSES!$M$12:$M$4011,REPORT!AL$31))</f>
        <v>0</v>
      </c>
      <c r="AM69" s="662">
        <f>IF($C69="","",SUMIFS(EXPENSES!$I$12:$I$4011,EXPENSES!$U$12:$U$4011,$C69,EXPENSES!$N$12:$N$4011,REPORT!AM$34,EXPENSES!$M$12:$M$4011,REPORT!AM$31))</f>
        <v>0</v>
      </c>
      <c r="AN69" s="662">
        <f>IF($C69="","",SUMIFS(EXPENSES!$I$12:$I$4011,EXPENSES!$U$12:$U$4011,$C69,EXPENSES!$N$12:$N$4011,REPORT!AN$34,EXPENSES!$M$12:$M$4011,REPORT!AN$31))</f>
        <v>0</v>
      </c>
      <c r="AO69" s="662">
        <f>IF($C69="","",SUMIFS(EXPENSES!$I$12:$I$4011,EXPENSES!$U$12:$U$4011,$C69,EXPENSES!$N$12:$N$4011,REPORT!AO$34,EXPENSES!$M$12:$M$4011,REPORT!AO$31))</f>
        <v>0</v>
      </c>
      <c r="AP69" s="662">
        <f>IF($C69="","",SUMIFS(EXPENSES!$I$12:$I$4011,EXPENSES!$U$12:$U$4011,$C69,EXPENSES!$N$12:$N$4011,REPORT!AP$34,EXPENSES!$M$12:$M$4011,REPORT!AP$31))</f>
        <v>0</v>
      </c>
      <c r="AQ69" s="662">
        <f>IF($C69="","",SUMIFS(EXPENSES!$I$12:$I$4011,EXPENSES!$U$12:$U$4011,$C69,EXPENSES!$N$12:$N$4011,REPORT!AQ$34,EXPENSES!$M$12:$M$4011,REPORT!AQ$31))</f>
        <v>0</v>
      </c>
      <c r="AR69" s="662">
        <f>IF($C69="","",SUMIFS(EXPENSES!$I$12:$I$4011,EXPENSES!$U$12:$U$4011,$C69,EXPENSES!$N$12:$N$4011,REPORT!AR$34,EXPENSES!$M$12:$M$4011,REPORT!AR$31))</f>
        <v>0</v>
      </c>
      <c r="AS69" s="662">
        <f>IF($C69="","",SUMIFS(EXPENSES!$I$12:$I$4011,EXPENSES!$U$12:$U$4011,$C69,EXPENSES!$N$12:$N$4011,REPORT!AS$34,EXPENSES!$M$12:$M$4011,REPORT!AS$31))</f>
        <v>0</v>
      </c>
      <c r="AT69" s="662">
        <f>IF($C69="","",SUMIFS(EXPENSES!$I$12:$I$4011,EXPENSES!$U$12:$U$4011,$C69,EXPENSES!$N$12:$N$4011,REPORT!AT$34,EXPENSES!$M$12:$M$4011,REPORT!AT$31))</f>
        <v>0</v>
      </c>
      <c r="AU69" s="662">
        <f>IF($C69="","",SUMIFS(EXPENSES!$I$12:$I$4011,EXPENSES!$U$12:$U$4011,$C69,EXPENSES!$N$12:$N$4011,REPORT!AU$34,EXPENSES!$M$12:$M$4011,REPORT!AU$31))</f>
        <v>0</v>
      </c>
      <c r="AV69" s="662">
        <f>IF($C69="","",SUMIFS(EXPENSES!$I$12:$I$4011,EXPENSES!$U$12:$U$4011,$C69,EXPENSES!$N$12:$N$4011,REPORT!AV$34,EXPENSES!$M$12:$M$4011,REPORT!AV$31))</f>
        <v>0</v>
      </c>
      <c r="AW69" s="662">
        <f>IF($C69="","",SUMIFS(EXPENSES!$I$12:$I$4011,EXPENSES!$U$12:$U$4011,$C69,EXPENSES!$N$12:$N$4011,REPORT!AW$34,EXPENSES!$M$12:$M$4011,REPORT!AW$31))</f>
        <v>0</v>
      </c>
      <c r="AX69" s="662">
        <f>IF($C69="","",SUMIFS(EXPENSES!$I$12:$I$4011,EXPENSES!$U$12:$U$4011,$C69,EXPENSES!$N$12:$N$4011,REPORT!AX$34,EXPENSES!$M$12:$M$4011,REPORT!AX$31))</f>
        <v>0</v>
      </c>
      <c r="AY69" s="662">
        <f>IF($C69="","",SUMIFS(EXPENSES!$I$12:$I$4011,EXPENSES!$U$12:$U$4011,$C69,EXPENSES!$N$12:$N$4011,REPORT!AY$34,EXPENSES!$M$12:$M$4011,REPORT!AY$31))</f>
        <v>0</v>
      </c>
      <c r="AZ69" s="662">
        <f>IF($C69="","",SUMIFS(EXPENSES!$I$12:$I$4011,EXPENSES!$U$12:$U$4011,$C69,EXPENSES!$N$12:$N$4011,REPORT!AZ$34,EXPENSES!$M$12:$M$4011,REPORT!AZ$31))</f>
        <v>0</v>
      </c>
      <c r="BA69" s="662">
        <f>IF($C69="","",SUMIFS(EXPENSES!$I$12:$I$4011,EXPENSES!$U$12:$U$4011,$C69,EXPENSES!$N$12:$N$4011,REPORT!BA$34,EXPENSES!$M$12:$M$4011,REPORT!BA$31))</f>
        <v>0</v>
      </c>
      <c r="BB69" s="662">
        <f>IF($C69="","",SUMIFS(EXPENSES!$I$12:$I$4011,EXPENSES!$U$12:$U$4011,$C69,EXPENSES!$N$12:$N$4011,REPORT!BB$34,EXPENSES!$M$12:$M$4011,REPORT!BB$31))</f>
        <v>0</v>
      </c>
      <c r="BC69" s="662">
        <f>IF($C69="","",SUMIFS(EXPENSES!$I$12:$I$4011,EXPENSES!$U$12:$U$4011,$C69,EXPENSES!$N$12:$N$4011,REPORT!BC$34,EXPENSES!$M$12:$M$4011,REPORT!BC$31))</f>
        <v>0</v>
      </c>
      <c r="BD69" s="662">
        <f>IF($C69="","",SUMIFS(EXPENSES!$I$12:$I$4011,EXPENSES!$U$12:$U$4011,$C69,EXPENSES!$N$12:$N$4011,REPORT!BD$34,EXPENSES!$M$12:$M$4011,REPORT!BD$31))</f>
        <v>0</v>
      </c>
      <c r="BE69" s="662">
        <f>IF($C69="","",SUMIFS(EXPENSES!$I$12:$I$4011,EXPENSES!$U$12:$U$4011,$C69,EXPENSES!$N$12:$N$4011,REPORT!BE$34,EXPENSES!$M$12:$M$4011,REPORT!BE$31))</f>
        <v>0</v>
      </c>
      <c r="BF69" s="662">
        <f>IF($C69="","",SUMIFS(EXPENSES!$I$12:$I$4011,EXPENSES!$U$12:$U$4011,$C69,EXPENSES!$N$12:$N$4011,REPORT!BF$34,EXPENSES!$M$12:$M$4011,REPORT!BF$31))</f>
        <v>0</v>
      </c>
      <c r="BG69" s="662">
        <f>IF($C69="","",SUMIFS(EXPENSES!$I$12:$I$4011,EXPENSES!$U$12:$U$4011,$C69,EXPENSES!$N$12:$N$4011,REPORT!BG$34,EXPENSES!$M$12:$M$4011,REPORT!BG$31))</f>
        <v>0</v>
      </c>
      <c r="BH69" s="662">
        <f>IF($C69="","",SUMIFS(EXPENSES!$I$12:$I$4011,EXPENSES!$U$12:$U$4011,$C69,EXPENSES!$N$12:$N$4011,REPORT!BH$34,EXPENSES!$M$12:$M$4011,REPORT!BH$31))</f>
        <v>0</v>
      </c>
      <c r="BI69" s="662">
        <f>IF($C69="","",SUMIFS(EXPENSES!$I$12:$I$4011,EXPENSES!$U$12:$U$4011,$C69,EXPENSES!$N$12:$N$4011,REPORT!BI$34,EXPENSES!$M$12:$M$4011,REPORT!BI$31))</f>
        <v>0</v>
      </c>
      <c r="BJ69" s="662">
        <f>IF($C69="","",SUMIFS(EXPENSES!$I$12:$I$4011,EXPENSES!$U$12:$U$4011,$C69,EXPENSES!$N$12:$N$4011,REPORT!BJ$34,EXPENSES!$M$12:$M$4011,REPORT!BJ$31))</f>
        <v>0</v>
      </c>
      <c r="BK69" s="654"/>
      <c r="BL69" s="655"/>
      <c r="BM69" s="655"/>
    </row>
    <row r="70" spans="1:65" s="474" customFormat="1" ht="28.5" customHeight="1" outlineLevel="1" x14ac:dyDescent="0.3">
      <c r="A70" s="632"/>
      <c r="B70" s="617"/>
      <c r="C70" s="618" t="str">
        <f>IFERROR(BUDGET!C53,"")</f>
        <v>A4</v>
      </c>
      <c r="D70" s="634"/>
      <c r="E70" s="619" t="str">
        <f>IFERROR(BUDGET!E53,"")</f>
        <v>A4. Consultants and other staff costs</v>
      </c>
      <c r="F70" s="620">
        <f>SUM(F71:F80)</f>
        <v>0</v>
      </c>
      <c r="G70" s="797">
        <f>IF(OR(BUDGET!$N$14="",BUDGET!$N$14="Initial Budget"),REPORT!F70-BUDGET!N53,REPORT!F70-BUDGET!BA53)</f>
        <v>0</v>
      </c>
      <c r="H70" s="620">
        <f>SUM(H71:H80)</f>
        <v>0</v>
      </c>
      <c r="I70" s="621">
        <f t="shared" si="16"/>
        <v>0</v>
      </c>
      <c r="J70" s="622">
        <f t="shared" si="8"/>
        <v>0</v>
      </c>
      <c r="K70" s="635"/>
      <c r="L70" s="636"/>
      <c r="M70" s="637"/>
      <c r="N70" s="626">
        <f>H70-SUM(AA70:BJ70)</f>
        <v>0</v>
      </c>
      <c r="O70" s="627">
        <f t="shared" ref="O70" si="96">SUM(O71:O80)</f>
        <v>0</v>
      </c>
      <c r="P70" s="627">
        <f t="shared" ref="P70:X70" si="97">SUM(P71:P80)</f>
        <v>0</v>
      </c>
      <c r="Q70" s="627">
        <f t="shared" si="97"/>
        <v>0</v>
      </c>
      <c r="R70" s="627">
        <f t="shared" si="97"/>
        <v>0</v>
      </c>
      <c r="S70" s="627">
        <f t="shared" si="97"/>
        <v>0</v>
      </c>
      <c r="T70" s="627">
        <f t="shared" si="97"/>
        <v>0</v>
      </c>
      <c r="U70" s="627">
        <f t="shared" si="97"/>
        <v>0</v>
      </c>
      <c r="V70" s="627">
        <f t="shared" si="97"/>
        <v>0</v>
      </c>
      <c r="W70" s="627">
        <f t="shared" si="97"/>
        <v>0</v>
      </c>
      <c r="X70" s="627">
        <f t="shared" si="97"/>
        <v>0</v>
      </c>
      <c r="Y70" s="628">
        <f t="shared" si="11"/>
        <v>0</v>
      </c>
      <c r="Z70" s="629"/>
      <c r="AA70" s="622">
        <f>SUM(AA71:AA80)</f>
        <v>0</v>
      </c>
      <c r="AB70" s="622">
        <f t="shared" ref="AB70" si="98">SUM(AB71:AB80)</f>
        <v>0</v>
      </c>
      <c r="AC70" s="622">
        <f t="shared" ref="AC70" si="99">SUM(AC71:AC80)</f>
        <v>0</v>
      </c>
      <c r="AD70" s="622">
        <f t="shared" ref="AD70" si="100">SUM(AD71:AD80)</f>
        <v>0</v>
      </c>
      <c r="AE70" s="622">
        <f t="shared" ref="AE70" si="101">SUM(AE71:AE80)</f>
        <v>0</v>
      </c>
      <c r="AF70" s="622">
        <f t="shared" ref="AF70" si="102">SUM(AF71:AF80)</f>
        <v>0</v>
      </c>
      <c r="AG70" s="622">
        <f t="shared" ref="AG70" si="103">SUM(AG71:AG80)</f>
        <v>0</v>
      </c>
      <c r="AH70" s="622">
        <f t="shared" ref="AH70" si="104">SUM(AH71:AH80)</f>
        <v>0</v>
      </c>
      <c r="AI70" s="622">
        <f t="shared" ref="AI70" si="105">SUM(AI71:AI80)</f>
        <v>0</v>
      </c>
      <c r="AJ70" s="622">
        <f t="shared" ref="AJ70" si="106">SUM(AJ71:AJ80)</f>
        <v>0</v>
      </c>
      <c r="AK70" s="622">
        <f t="shared" ref="AK70" si="107">SUM(AK71:AK80)</f>
        <v>0</v>
      </c>
      <c r="AL70" s="622">
        <f t="shared" ref="AL70" si="108">SUM(AL71:AL80)</f>
        <v>0</v>
      </c>
      <c r="AM70" s="622">
        <f t="shared" ref="AM70" si="109">SUM(AM71:AM80)</f>
        <v>0</v>
      </c>
      <c r="AN70" s="622">
        <f t="shared" ref="AN70" si="110">SUM(AN71:AN80)</f>
        <v>0</v>
      </c>
      <c r="AO70" s="622">
        <f t="shared" ref="AO70" si="111">SUM(AO71:AO80)</f>
        <v>0</v>
      </c>
      <c r="AP70" s="622">
        <f t="shared" ref="AP70" si="112">SUM(AP71:AP80)</f>
        <v>0</v>
      </c>
      <c r="AQ70" s="622">
        <f t="shared" ref="AQ70" si="113">SUM(AQ71:AQ80)</f>
        <v>0</v>
      </c>
      <c r="AR70" s="622">
        <f t="shared" ref="AR70" si="114">SUM(AR71:AR80)</f>
        <v>0</v>
      </c>
      <c r="AS70" s="622">
        <f t="shared" ref="AS70" si="115">SUM(AS71:AS80)</f>
        <v>0</v>
      </c>
      <c r="AT70" s="622">
        <f t="shared" ref="AT70" si="116">SUM(AT71:AT80)</f>
        <v>0</v>
      </c>
      <c r="AU70" s="622">
        <f t="shared" ref="AU70" si="117">SUM(AU71:AU80)</f>
        <v>0</v>
      </c>
      <c r="AV70" s="622">
        <f t="shared" ref="AV70" si="118">SUM(AV71:AV80)</f>
        <v>0</v>
      </c>
      <c r="AW70" s="622">
        <f t="shared" ref="AW70" si="119">SUM(AW71:AW80)</f>
        <v>0</v>
      </c>
      <c r="AX70" s="622">
        <f t="shared" ref="AX70" si="120">SUM(AX71:AX80)</f>
        <v>0</v>
      </c>
      <c r="AY70" s="622">
        <f t="shared" ref="AY70" si="121">SUM(AY71:AY80)</f>
        <v>0</v>
      </c>
      <c r="AZ70" s="622">
        <f t="shared" ref="AZ70" si="122">SUM(AZ71:AZ80)</f>
        <v>0</v>
      </c>
      <c r="BA70" s="622">
        <f t="shared" ref="BA70" si="123">SUM(BA71:BA80)</f>
        <v>0</v>
      </c>
      <c r="BB70" s="622">
        <f t="shared" ref="BB70" si="124">SUM(BB71:BB80)</f>
        <v>0</v>
      </c>
      <c r="BC70" s="622">
        <f t="shared" ref="BC70" si="125">SUM(BC71:BC80)</f>
        <v>0</v>
      </c>
      <c r="BD70" s="622">
        <f t="shared" ref="BD70" si="126">SUM(BD71:BD80)</f>
        <v>0</v>
      </c>
      <c r="BE70" s="622">
        <f t="shared" ref="BE70" si="127">SUM(BE71:BE80)</f>
        <v>0</v>
      </c>
      <c r="BF70" s="622">
        <f t="shared" ref="BF70" si="128">SUM(BF71:BF80)</f>
        <v>0</v>
      </c>
      <c r="BG70" s="622">
        <f t="shared" ref="BG70" si="129">SUM(BG71:BG80)</f>
        <v>0</v>
      </c>
      <c r="BH70" s="622">
        <f t="shared" ref="BH70" si="130">SUM(BH71:BH80)</f>
        <v>0</v>
      </c>
      <c r="BI70" s="622">
        <f t="shared" ref="BI70" si="131">SUM(BI71:BI80)</f>
        <v>0</v>
      </c>
      <c r="BJ70" s="622">
        <f t="shared" ref="BJ70" si="132">SUM(BJ71:BJ80)</f>
        <v>0</v>
      </c>
      <c r="BK70" s="630"/>
      <c r="BL70" s="631"/>
      <c r="BM70" s="631"/>
    </row>
    <row r="71" spans="1:65" s="656" customFormat="1" outlineLevel="2" x14ac:dyDescent="0.3">
      <c r="A71" s="639"/>
      <c r="B71" s="640"/>
      <c r="C71" s="641" t="str">
        <f>IFERROR(BUDGET!C54,"")</f>
        <v>A4-01</v>
      </c>
      <c r="D71" s="642">
        <f>IFERROR(BUDGET!D54,"")</f>
        <v>0</v>
      </c>
      <c r="E71" s="643" t="str">
        <f>IFERROR(BUDGET!E54,"")</f>
        <v>x</v>
      </c>
      <c r="F71" s="644">
        <f>IF(OR(BUDGET!$N$14="",BUDGET!$N$14="Initial Budget"),BUDGET!N54,BUDGET!BA54)</f>
        <v>0</v>
      </c>
      <c r="G71" s="798"/>
      <c r="H71" s="661">
        <f>SUMIFS(EXPENSES!$I$12:$I$4011,EXPENSES!$U$12:$U$4011,REPORT!C71)</f>
        <v>0</v>
      </c>
      <c r="I71" s="646">
        <f t="shared" si="16"/>
        <v>0</v>
      </c>
      <c r="J71" s="645">
        <f t="shared" si="8"/>
        <v>0</v>
      </c>
      <c r="K71" s="647"/>
      <c r="L71" s="648"/>
      <c r="M71" s="649"/>
      <c r="N71" s="650"/>
      <c r="O71" s="651" t="str">
        <f>IF($D71="","",IF($D71=O$33,$H71,""))</f>
        <v/>
      </c>
      <c r="P71" s="651" t="str">
        <f t="shared" ref="P71:X71" si="133">IF($D71="","",IF($D71=P$33,$H71,""))</f>
        <v/>
      </c>
      <c r="Q71" s="651" t="str">
        <f t="shared" si="133"/>
        <v/>
      </c>
      <c r="R71" s="651" t="str">
        <f t="shared" si="133"/>
        <v/>
      </c>
      <c r="S71" s="651" t="str">
        <f t="shared" si="133"/>
        <v/>
      </c>
      <c r="T71" s="651" t="str">
        <f t="shared" si="133"/>
        <v/>
      </c>
      <c r="U71" s="651" t="str">
        <f t="shared" si="133"/>
        <v/>
      </c>
      <c r="V71" s="651" t="str">
        <f t="shared" si="133"/>
        <v/>
      </c>
      <c r="W71" s="651" t="str">
        <f t="shared" si="133"/>
        <v/>
      </c>
      <c r="X71" s="651" t="str">
        <f t="shared" si="133"/>
        <v/>
      </c>
      <c r="Y71" s="652">
        <f t="shared" si="11"/>
        <v>0</v>
      </c>
      <c r="Z71" s="653"/>
      <c r="AA71" s="645">
        <f>IF($C71="","",SUMIFS(EXPENSES!$I$12:$I$4011,EXPENSES!$U$12:$U$4011,$C71,EXPENSES!$N$12:$N$4011,REPORT!AA$34,EXPENSES!$M$12:$M$4011,REPORT!AA$31))</f>
        <v>0</v>
      </c>
      <c r="AB71" s="645">
        <f>IF($C71="","",SUMIFS(EXPENSES!$I$12:$I$4011,EXPENSES!$U$12:$U$4011,$C71,EXPENSES!$N$12:$N$4011,REPORT!AB$34,EXPENSES!$M$12:$M$4011,REPORT!AB$31))</f>
        <v>0</v>
      </c>
      <c r="AC71" s="645">
        <f>IF($C71="","",SUMIFS(EXPENSES!$I$12:$I$4011,EXPENSES!$U$12:$U$4011,$C71,EXPENSES!$N$12:$N$4011,REPORT!AC$34,EXPENSES!$M$12:$M$4011,REPORT!AC$31))</f>
        <v>0</v>
      </c>
      <c r="AD71" s="645">
        <f>IF($C71="","",SUMIFS(EXPENSES!$I$12:$I$4011,EXPENSES!$U$12:$U$4011,$C71,EXPENSES!$N$12:$N$4011,REPORT!AD$34,EXPENSES!$M$12:$M$4011,REPORT!AD$31))</f>
        <v>0</v>
      </c>
      <c r="AE71" s="645">
        <f>IF($C71="","",SUMIFS(EXPENSES!$I$12:$I$4011,EXPENSES!$U$12:$U$4011,$C71,EXPENSES!$N$12:$N$4011,REPORT!AE$34,EXPENSES!$M$12:$M$4011,REPORT!AE$31))</f>
        <v>0</v>
      </c>
      <c r="AF71" s="645">
        <f>IF($C71="","",SUMIFS(EXPENSES!$I$12:$I$4011,EXPENSES!$U$12:$U$4011,$C71,EXPENSES!$N$12:$N$4011,REPORT!AF$34,EXPENSES!$M$12:$M$4011,REPORT!AF$31))</f>
        <v>0</v>
      </c>
      <c r="AG71" s="645">
        <f>IF($C71="","",SUMIFS(EXPENSES!$I$12:$I$4011,EXPENSES!$U$12:$U$4011,$C71,EXPENSES!$N$12:$N$4011,REPORT!AG$34,EXPENSES!$M$12:$M$4011,REPORT!AG$31))</f>
        <v>0</v>
      </c>
      <c r="AH71" s="645">
        <f>IF($C71="","",SUMIFS(EXPENSES!$I$12:$I$4011,EXPENSES!$U$12:$U$4011,$C71,EXPENSES!$N$12:$N$4011,REPORT!AH$34,EXPENSES!$M$12:$M$4011,REPORT!AH$31))</f>
        <v>0</v>
      </c>
      <c r="AI71" s="645">
        <f>IF($C71="","",SUMIFS(EXPENSES!$I$12:$I$4011,EXPENSES!$U$12:$U$4011,$C71,EXPENSES!$N$12:$N$4011,REPORT!AI$34,EXPENSES!$M$12:$M$4011,REPORT!AI$31))</f>
        <v>0</v>
      </c>
      <c r="AJ71" s="645">
        <f>IF($C71="","",SUMIFS(EXPENSES!$I$12:$I$4011,EXPENSES!$U$12:$U$4011,$C71,EXPENSES!$N$12:$N$4011,REPORT!AJ$34,EXPENSES!$M$12:$M$4011,REPORT!AJ$31))</f>
        <v>0</v>
      </c>
      <c r="AK71" s="645">
        <f>IF($C71="","",SUMIFS(EXPENSES!$I$12:$I$4011,EXPENSES!$U$12:$U$4011,$C71,EXPENSES!$N$12:$N$4011,REPORT!AK$34,EXPENSES!$M$12:$M$4011,REPORT!AK$31))</f>
        <v>0</v>
      </c>
      <c r="AL71" s="645">
        <f>IF($C71="","",SUMIFS(EXPENSES!$I$12:$I$4011,EXPENSES!$U$12:$U$4011,$C71,EXPENSES!$N$12:$N$4011,REPORT!AL$34,EXPENSES!$M$12:$M$4011,REPORT!AL$31))</f>
        <v>0</v>
      </c>
      <c r="AM71" s="645">
        <f>IF($C71="","",SUMIFS(EXPENSES!$I$12:$I$4011,EXPENSES!$U$12:$U$4011,$C71,EXPENSES!$N$12:$N$4011,REPORT!AM$34,EXPENSES!$M$12:$M$4011,REPORT!AM$31))</f>
        <v>0</v>
      </c>
      <c r="AN71" s="645">
        <f>IF($C71="","",SUMIFS(EXPENSES!$I$12:$I$4011,EXPENSES!$U$12:$U$4011,$C71,EXPENSES!$N$12:$N$4011,REPORT!AN$34,EXPENSES!$M$12:$M$4011,REPORT!AN$31))</f>
        <v>0</v>
      </c>
      <c r="AO71" s="645">
        <f>IF($C71="","",SUMIFS(EXPENSES!$I$12:$I$4011,EXPENSES!$U$12:$U$4011,$C71,EXPENSES!$N$12:$N$4011,REPORT!AO$34,EXPENSES!$M$12:$M$4011,REPORT!AO$31))</f>
        <v>0</v>
      </c>
      <c r="AP71" s="645">
        <f>IF($C71="","",SUMIFS(EXPENSES!$I$12:$I$4011,EXPENSES!$U$12:$U$4011,$C71,EXPENSES!$N$12:$N$4011,REPORT!AP$34,EXPENSES!$M$12:$M$4011,REPORT!AP$31))</f>
        <v>0</v>
      </c>
      <c r="AQ71" s="645">
        <f>IF($C71="","",SUMIFS(EXPENSES!$I$12:$I$4011,EXPENSES!$U$12:$U$4011,$C71,EXPENSES!$N$12:$N$4011,REPORT!AQ$34,EXPENSES!$M$12:$M$4011,REPORT!AQ$31))</f>
        <v>0</v>
      </c>
      <c r="AR71" s="645">
        <f>IF($C71="","",SUMIFS(EXPENSES!$I$12:$I$4011,EXPENSES!$U$12:$U$4011,$C71,EXPENSES!$N$12:$N$4011,REPORT!AR$34,EXPENSES!$M$12:$M$4011,REPORT!AR$31))</f>
        <v>0</v>
      </c>
      <c r="AS71" s="645">
        <f>IF($C71="","",SUMIFS(EXPENSES!$I$12:$I$4011,EXPENSES!$U$12:$U$4011,$C71,EXPENSES!$N$12:$N$4011,REPORT!AS$34,EXPENSES!$M$12:$M$4011,REPORT!AS$31))</f>
        <v>0</v>
      </c>
      <c r="AT71" s="645">
        <f>IF($C71="","",SUMIFS(EXPENSES!$I$12:$I$4011,EXPENSES!$U$12:$U$4011,$C71,EXPENSES!$N$12:$N$4011,REPORT!AT$34,EXPENSES!$M$12:$M$4011,REPORT!AT$31))</f>
        <v>0</v>
      </c>
      <c r="AU71" s="645">
        <f>IF($C71="","",SUMIFS(EXPENSES!$I$12:$I$4011,EXPENSES!$U$12:$U$4011,$C71,EXPENSES!$N$12:$N$4011,REPORT!AU$34,EXPENSES!$M$12:$M$4011,REPORT!AU$31))</f>
        <v>0</v>
      </c>
      <c r="AV71" s="645">
        <f>IF($C71="","",SUMIFS(EXPENSES!$I$12:$I$4011,EXPENSES!$U$12:$U$4011,$C71,EXPENSES!$N$12:$N$4011,REPORT!AV$34,EXPENSES!$M$12:$M$4011,REPORT!AV$31))</f>
        <v>0</v>
      </c>
      <c r="AW71" s="645">
        <f>IF($C71="","",SUMIFS(EXPENSES!$I$12:$I$4011,EXPENSES!$U$12:$U$4011,$C71,EXPENSES!$N$12:$N$4011,REPORT!AW$34,EXPENSES!$M$12:$M$4011,REPORT!AW$31))</f>
        <v>0</v>
      </c>
      <c r="AX71" s="645">
        <f>IF($C71="","",SUMIFS(EXPENSES!$I$12:$I$4011,EXPENSES!$U$12:$U$4011,$C71,EXPENSES!$N$12:$N$4011,REPORT!AX$34,EXPENSES!$M$12:$M$4011,REPORT!AX$31))</f>
        <v>0</v>
      </c>
      <c r="AY71" s="645">
        <f>IF($C71="","",SUMIFS(EXPENSES!$I$12:$I$4011,EXPENSES!$U$12:$U$4011,$C71,EXPENSES!$N$12:$N$4011,REPORT!AY$34,EXPENSES!$M$12:$M$4011,REPORT!AY$31))</f>
        <v>0</v>
      </c>
      <c r="AZ71" s="645">
        <f>IF($C71="","",SUMIFS(EXPENSES!$I$12:$I$4011,EXPENSES!$U$12:$U$4011,$C71,EXPENSES!$N$12:$N$4011,REPORT!AZ$34,EXPENSES!$M$12:$M$4011,REPORT!AZ$31))</f>
        <v>0</v>
      </c>
      <c r="BA71" s="645">
        <f>IF($C71="","",SUMIFS(EXPENSES!$I$12:$I$4011,EXPENSES!$U$12:$U$4011,$C71,EXPENSES!$N$12:$N$4011,REPORT!BA$34,EXPENSES!$M$12:$M$4011,REPORT!BA$31))</f>
        <v>0</v>
      </c>
      <c r="BB71" s="645">
        <f>IF($C71="","",SUMIFS(EXPENSES!$I$12:$I$4011,EXPENSES!$U$12:$U$4011,$C71,EXPENSES!$N$12:$N$4011,REPORT!BB$34,EXPENSES!$M$12:$M$4011,REPORT!BB$31))</f>
        <v>0</v>
      </c>
      <c r="BC71" s="645">
        <f>IF($C71="","",SUMIFS(EXPENSES!$I$12:$I$4011,EXPENSES!$U$12:$U$4011,$C71,EXPENSES!$N$12:$N$4011,REPORT!BC$34,EXPENSES!$M$12:$M$4011,REPORT!BC$31))</f>
        <v>0</v>
      </c>
      <c r="BD71" s="645">
        <f>IF($C71="","",SUMIFS(EXPENSES!$I$12:$I$4011,EXPENSES!$U$12:$U$4011,$C71,EXPENSES!$N$12:$N$4011,REPORT!BD$34,EXPENSES!$M$12:$M$4011,REPORT!BD$31))</f>
        <v>0</v>
      </c>
      <c r="BE71" s="645">
        <f>IF($C71="","",SUMIFS(EXPENSES!$I$12:$I$4011,EXPENSES!$U$12:$U$4011,$C71,EXPENSES!$N$12:$N$4011,REPORT!BE$34,EXPENSES!$M$12:$M$4011,REPORT!BE$31))</f>
        <v>0</v>
      </c>
      <c r="BF71" s="645">
        <f>IF($C71="","",SUMIFS(EXPENSES!$I$12:$I$4011,EXPENSES!$U$12:$U$4011,$C71,EXPENSES!$N$12:$N$4011,REPORT!BF$34,EXPENSES!$M$12:$M$4011,REPORT!BF$31))</f>
        <v>0</v>
      </c>
      <c r="BG71" s="645">
        <f>IF($C71="","",SUMIFS(EXPENSES!$I$12:$I$4011,EXPENSES!$U$12:$U$4011,$C71,EXPENSES!$N$12:$N$4011,REPORT!BG$34,EXPENSES!$M$12:$M$4011,REPORT!BG$31))</f>
        <v>0</v>
      </c>
      <c r="BH71" s="645">
        <f>IF($C71="","",SUMIFS(EXPENSES!$I$12:$I$4011,EXPENSES!$U$12:$U$4011,$C71,EXPENSES!$N$12:$N$4011,REPORT!BH$34,EXPENSES!$M$12:$M$4011,REPORT!BH$31))</f>
        <v>0</v>
      </c>
      <c r="BI71" s="645">
        <f>IF($C71="","",SUMIFS(EXPENSES!$I$12:$I$4011,EXPENSES!$U$12:$U$4011,$C71,EXPENSES!$N$12:$N$4011,REPORT!BI$34,EXPENSES!$M$12:$M$4011,REPORT!BI$31))</f>
        <v>0</v>
      </c>
      <c r="BJ71" s="645">
        <f>IF($C71="","",SUMIFS(EXPENSES!$I$12:$I$4011,EXPENSES!$U$12:$U$4011,$C71,EXPENSES!$N$12:$N$4011,REPORT!BJ$34,EXPENSES!$M$12:$M$4011,REPORT!BJ$31))</f>
        <v>0</v>
      </c>
      <c r="BK71" s="654"/>
      <c r="BL71" s="655"/>
      <c r="BM71" s="655"/>
    </row>
    <row r="72" spans="1:65" s="656" customFormat="1" outlineLevel="2" x14ac:dyDescent="0.3">
      <c r="A72" s="639"/>
      <c r="B72" s="640"/>
      <c r="C72" s="641" t="str">
        <f>IFERROR(BUDGET!C55,"")</f>
        <v>A4-02</v>
      </c>
      <c r="D72" s="642">
        <f>IFERROR(BUDGET!D55,"")</f>
        <v>0</v>
      </c>
      <c r="E72" s="643" t="str">
        <f>IFERROR(BUDGET!E55,"")</f>
        <v>x</v>
      </c>
      <c r="F72" s="644">
        <f>IF(OR(BUDGET!$N$14="",BUDGET!$N$14="Initial Budget"),BUDGET!N55,BUDGET!BA55)</f>
        <v>0</v>
      </c>
      <c r="G72" s="798"/>
      <c r="H72" s="661">
        <f>SUMIFS(EXPENSES!$I$12:$I$4011,EXPENSES!$U$12:$U$4011,REPORT!C72)</f>
        <v>0</v>
      </c>
      <c r="I72" s="646">
        <f t="shared" si="16"/>
        <v>0</v>
      </c>
      <c r="J72" s="645">
        <f t="shared" si="8"/>
        <v>0</v>
      </c>
      <c r="K72" s="647"/>
      <c r="L72" s="648"/>
      <c r="M72" s="649"/>
      <c r="N72" s="650"/>
      <c r="O72" s="651" t="str">
        <f t="shared" ref="O72:X80" si="134">IF($D72="","",IF($D72=O$33,$H72,""))</f>
        <v/>
      </c>
      <c r="P72" s="651" t="str">
        <f>IF($D72="","",IF($D72=P$33,$H72,""))</f>
        <v/>
      </c>
      <c r="Q72" s="651" t="str">
        <f t="shared" si="134"/>
        <v/>
      </c>
      <c r="R72" s="651" t="str">
        <f t="shared" si="134"/>
        <v/>
      </c>
      <c r="S72" s="651" t="str">
        <f t="shared" si="134"/>
        <v/>
      </c>
      <c r="T72" s="651" t="str">
        <f t="shared" si="134"/>
        <v/>
      </c>
      <c r="U72" s="651" t="str">
        <f t="shared" si="134"/>
        <v/>
      </c>
      <c r="V72" s="651" t="str">
        <f t="shared" si="134"/>
        <v/>
      </c>
      <c r="W72" s="651" t="str">
        <f t="shared" si="134"/>
        <v/>
      </c>
      <c r="X72" s="651" t="str">
        <f t="shared" si="134"/>
        <v/>
      </c>
      <c r="Y72" s="652">
        <f t="shared" si="11"/>
        <v>0</v>
      </c>
      <c r="Z72" s="653"/>
      <c r="AA72" s="658">
        <f>IF($C72="","",SUMIFS(EXPENSES!$I$12:$I$4011,EXPENSES!$U$12:$U$4011,$C72,EXPENSES!$N$12:$N$4011,REPORT!AA$34,EXPENSES!$M$12:$M$4011,REPORT!AA$31))</f>
        <v>0</v>
      </c>
      <c r="AB72" s="658">
        <f>IF($C72="","",SUMIFS(EXPENSES!$I$12:$I$4011,EXPENSES!$U$12:$U$4011,$C72,EXPENSES!$N$12:$N$4011,REPORT!AB$34,EXPENSES!$M$12:$M$4011,REPORT!AB$31))</f>
        <v>0</v>
      </c>
      <c r="AC72" s="658">
        <f>IF($C72="","",SUMIFS(EXPENSES!$I$12:$I$4011,EXPENSES!$U$12:$U$4011,$C72,EXPENSES!$N$12:$N$4011,REPORT!AC$34,EXPENSES!$M$12:$M$4011,REPORT!AC$31))</f>
        <v>0</v>
      </c>
      <c r="AD72" s="658">
        <f>IF($C72="","",SUMIFS(EXPENSES!$I$12:$I$4011,EXPENSES!$U$12:$U$4011,$C72,EXPENSES!$N$12:$N$4011,REPORT!AD$34,EXPENSES!$M$12:$M$4011,REPORT!AD$31))</f>
        <v>0</v>
      </c>
      <c r="AE72" s="658">
        <f>IF($C72="","",SUMIFS(EXPENSES!$I$12:$I$4011,EXPENSES!$U$12:$U$4011,$C72,EXPENSES!$N$12:$N$4011,REPORT!AE$34,EXPENSES!$M$12:$M$4011,REPORT!AE$31))</f>
        <v>0</v>
      </c>
      <c r="AF72" s="658">
        <f>IF($C72="","",SUMIFS(EXPENSES!$I$12:$I$4011,EXPENSES!$U$12:$U$4011,$C72,EXPENSES!$N$12:$N$4011,REPORT!AF$34,EXPENSES!$M$12:$M$4011,REPORT!AF$31))</f>
        <v>0</v>
      </c>
      <c r="AG72" s="658">
        <f>IF($C72="","",SUMIFS(EXPENSES!$I$12:$I$4011,EXPENSES!$U$12:$U$4011,$C72,EXPENSES!$N$12:$N$4011,REPORT!AG$34,EXPENSES!$M$12:$M$4011,REPORT!AG$31))</f>
        <v>0</v>
      </c>
      <c r="AH72" s="658">
        <f>IF($C72="","",SUMIFS(EXPENSES!$I$12:$I$4011,EXPENSES!$U$12:$U$4011,$C72,EXPENSES!$N$12:$N$4011,REPORT!AH$34,EXPENSES!$M$12:$M$4011,REPORT!AH$31))</f>
        <v>0</v>
      </c>
      <c r="AI72" s="658">
        <f>IF($C72="","",SUMIFS(EXPENSES!$I$12:$I$4011,EXPENSES!$U$12:$U$4011,$C72,EXPENSES!$N$12:$N$4011,REPORT!AI$34,EXPENSES!$M$12:$M$4011,REPORT!AI$31))</f>
        <v>0</v>
      </c>
      <c r="AJ72" s="658">
        <f>IF($C72="","",SUMIFS(EXPENSES!$I$12:$I$4011,EXPENSES!$U$12:$U$4011,$C72,EXPENSES!$N$12:$N$4011,REPORT!AJ$34,EXPENSES!$M$12:$M$4011,REPORT!AJ$31))</f>
        <v>0</v>
      </c>
      <c r="AK72" s="658">
        <f>IF($C72="","",SUMIFS(EXPENSES!$I$12:$I$4011,EXPENSES!$U$12:$U$4011,$C72,EXPENSES!$N$12:$N$4011,REPORT!AK$34,EXPENSES!$M$12:$M$4011,REPORT!AK$31))</f>
        <v>0</v>
      </c>
      <c r="AL72" s="658">
        <f>IF($C72="","",SUMIFS(EXPENSES!$I$12:$I$4011,EXPENSES!$U$12:$U$4011,$C72,EXPENSES!$N$12:$N$4011,REPORT!AL$34,EXPENSES!$M$12:$M$4011,REPORT!AL$31))</f>
        <v>0</v>
      </c>
      <c r="AM72" s="658">
        <f>IF($C72="","",SUMIFS(EXPENSES!$I$12:$I$4011,EXPENSES!$U$12:$U$4011,$C72,EXPENSES!$N$12:$N$4011,REPORT!AM$34,EXPENSES!$M$12:$M$4011,REPORT!AM$31))</f>
        <v>0</v>
      </c>
      <c r="AN72" s="658">
        <f>IF($C72="","",SUMIFS(EXPENSES!$I$12:$I$4011,EXPENSES!$U$12:$U$4011,$C72,EXPENSES!$N$12:$N$4011,REPORT!AN$34,EXPENSES!$M$12:$M$4011,REPORT!AN$31))</f>
        <v>0</v>
      </c>
      <c r="AO72" s="658">
        <f>IF($C72="","",SUMIFS(EXPENSES!$I$12:$I$4011,EXPENSES!$U$12:$U$4011,$C72,EXPENSES!$N$12:$N$4011,REPORT!AO$34,EXPENSES!$M$12:$M$4011,REPORT!AO$31))</f>
        <v>0</v>
      </c>
      <c r="AP72" s="658">
        <f>IF($C72="","",SUMIFS(EXPENSES!$I$12:$I$4011,EXPENSES!$U$12:$U$4011,$C72,EXPENSES!$N$12:$N$4011,REPORT!AP$34,EXPENSES!$M$12:$M$4011,REPORT!AP$31))</f>
        <v>0</v>
      </c>
      <c r="AQ72" s="658">
        <f>IF($C72="","",SUMIFS(EXPENSES!$I$12:$I$4011,EXPENSES!$U$12:$U$4011,$C72,EXPENSES!$N$12:$N$4011,REPORT!AQ$34,EXPENSES!$M$12:$M$4011,REPORT!AQ$31))</f>
        <v>0</v>
      </c>
      <c r="AR72" s="658">
        <f>IF($C72="","",SUMIFS(EXPENSES!$I$12:$I$4011,EXPENSES!$U$12:$U$4011,$C72,EXPENSES!$N$12:$N$4011,REPORT!AR$34,EXPENSES!$M$12:$M$4011,REPORT!AR$31))</f>
        <v>0</v>
      </c>
      <c r="AS72" s="658">
        <f>IF($C72="","",SUMIFS(EXPENSES!$I$12:$I$4011,EXPENSES!$U$12:$U$4011,$C72,EXPENSES!$N$12:$N$4011,REPORT!AS$34,EXPENSES!$M$12:$M$4011,REPORT!AS$31))</f>
        <v>0</v>
      </c>
      <c r="AT72" s="658">
        <f>IF($C72="","",SUMIFS(EXPENSES!$I$12:$I$4011,EXPENSES!$U$12:$U$4011,$C72,EXPENSES!$N$12:$N$4011,REPORT!AT$34,EXPENSES!$M$12:$M$4011,REPORT!AT$31))</f>
        <v>0</v>
      </c>
      <c r="AU72" s="658">
        <f>IF($C72="","",SUMIFS(EXPENSES!$I$12:$I$4011,EXPENSES!$U$12:$U$4011,$C72,EXPENSES!$N$12:$N$4011,REPORT!AU$34,EXPENSES!$M$12:$M$4011,REPORT!AU$31))</f>
        <v>0</v>
      </c>
      <c r="AV72" s="658">
        <f>IF($C72="","",SUMIFS(EXPENSES!$I$12:$I$4011,EXPENSES!$U$12:$U$4011,$C72,EXPENSES!$N$12:$N$4011,REPORT!AV$34,EXPENSES!$M$12:$M$4011,REPORT!AV$31))</f>
        <v>0</v>
      </c>
      <c r="AW72" s="658">
        <f>IF($C72="","",SUMIFS(EXPENSES!$I$12:$I$4011,EXPENSES!$U$12:$U$4011,$C72,EXPENSES!$N$12:$N$4011,REPORT!AW$34,EXPENSES!$M$12:$M$4011,REPORT!AW$31))</f>
        <v>0</v>
      </c>
      <c r="AX72" s="658">
        <f>IF($C72="","",SUMIFS(EXPENSES!$I$12:$I$4011,EXPENSES!$U$12:$U$4011,$C72,EXPENSES!$N$12:$N$4011,REPORT!AX$34,EXPENSES!$M$12:$M$4011,REPORT!AX$31))</f>
        <v>0</v>
      </c>
      <c r="AY72" s="658">
        <f>IF($C72="","",SUMIFS(EXPENSES!$I$12:$I$4011,EXPENSES!$U$12:$U$4011,$C72,EXPENSES!$N$12:$N$4011,REPORT!AY$34,EXPENSES!$M$12:$M$4011,REPORT!AY$31))</f>
        <v>0</v>
      </c>
      <c r="AZ72" s="658">
        <f>IF($C72="","",SUMIFS(EXPENSES!$I$12:$I$4011,EXPENSES!$U$12:$U$4011,$C72,EXPENSES!$N$12:$N$4011,REPORT!AZ$34,EXPENSES!$M$12:$M$4011,REPORT!AZ$31))</f>
        <v>0</v>
      </c>
      <c r="BA72" s="658">
        <f>IF($C72="","",SUMIFS(EXPENSES!$I$12:$I$4011,EXPENSES!$U$12:$U$4011,$C72,EXPENSES!$N$12:$N$4011,REPORT!BA$34,EXPENSES!$M$12:$M$4011,REPORT!BA$31))</f>
        <v>0</v>
      </c>
      <c r="BB72" s="658">
        <f>IF($C72="","",SUMIFS(EXPENSES!$I$12:$I$4011,EXPENSES!$U$12:$U$4011,$C72,EXPENSES!$N$12:$N$4011,REPORT!BB$34,EXPENSES!$M$12:$M$4011,REPORT!BB$31))</f>
        <v>0</v>
      </c>
      <c r="BC72" s="658">
        <f>IF($C72="","",SUMIFS(EXPENSES!$I$12:$I$4011,EXPENSES!$U$12:$U$4011,$C72,EXPENSES!$N$12:$N$4011,REPORT!BC$34,EXPENSES!$M$12:$M$4011,REPORT!BC$31))</f>
        <v>0</v>
      </c>
      <c r="BD72" s="658">
        <f>IF($C72="","",SUMIFS(EXPENSES!$I$12:$I$4011,EXPENSES!$U$12:$U$4011,$C72,EXPENSES!$N$12:$N$4011,REPORT!BD$34,EXPENSES!$M$12:$M$4011,REPORT!BD$31))</f>
        <v>0</v>
      </c>
      <c r="BE72" s="658">
        <f>IF($C72="","",SUMIFS(EXPENSES!$I$12:$I$4011,EXPENSES!$U$12:$U$4011,$C72,EXPENSES!$N$12:$N$4011,REPORT!BE$34,EXPENSES!$M$12:$M$4011,REPORT!BE$31))</f>
        <v>0</v>
      </c>
      <c r="BF72" s="658">
        <f>IF($C72="","",SUMIFS(EXPENSES!$I$12:$I$4011,EXPENSES!$U$12:$U$4011,$C72,EXPENSES!$N$12:$N$4011,REPORT!BF$34,EXPENSES!$M$12:$M$4011,REPORT!BF$31))</f>
        <v>0</v>
      </c>
      <c r="BG72" s="658">
        <f>IF($C72="","",SUMIFS(EXPENSES!$I$12:$I$4011,EXPENSES!$U$12:$U$4011,$C72,EXPENSES!$N$12:$N$4011,REPORT!BG$34,EXPENSES!$M$12:$M$4011,REPORT!BG$31))</f>
        <v>0</v>
      </c>
      <c r="BH72" s="658">
        <f>IF($C72="","",SUMIFS(EXPENSES!$I$12:$I$4011,EXPENSES!$U$12:$U$4011,$C72,EXPENSES!$N$12:$N$4011,REPORT!BH$34,EXPENSES!$M$12:$M$4011,REPORT!BH$31))</f>
        <v>0</v>
      </c>
      <c r="BI72" s="658">
        <f>IF($C72="","",SUMIFS(EXPENSES!$I$12:$I$4011,EXPENSES!$U$12:$U$4011,$C72,EXPENSES!$N$12:$N$4011,REPORT!BI$34,EXPENSES!$M$12:$M$4011,REPORT!BI$31))</f>
        <v>0</v>
      </c>
      <c r="BJ72" s="658">
        <f>IF($C72="","",SUMIFS(EXPENSES!$I$12:$I$4011,EXPENSES!$U$12:$U$4011,$C72,EXPENSES!$N$12:$N$4011,REPORT!BJ$34,EXPENSES!$M$12:$M$4011,REPORT!BJ$31))</f>
        <v>0</v>
      </c>
      <c r="BK72" s="654"/>
      <c r="BL72" s="655"/>
      <c r="BM72" s="655"/>
    </row>
    <row r="73" spans="1:65" s="656" customFormat="1" outlineLevel="2" x14ac:dyDescent="0.3">
      <c r="A73" s="639"/>
      <c r="B73" s="640"/>
      <c r="C73" s="641" t="str">
        <f>IFERROR(BUDGET!C56,"")</f>
        <v>A4-03</v>
      </c>
      <c r="D73" s="642">
        <f>IFERROR(BUDGET!D56,"")</f>
        <v>0</v>
      </c>
      <c r="E73" s="643" t="str">
        <f>IFERROR(BUDGET!E56,"")</f>
        <v>x</v>
      </c>
      <c r="F73" s="644">
        <f>IF(OR(BUDGET!$N$14="",BUDGET!$N$14="Initial Budget"),BUDGET!N56,BUDGET!BA56)</f>
        <v>0</v>
      </c>
      <c r="G73" s="798"/>
      <c r="H73" s="661">
        <f>SUMIFS(EXPENSES!$I$12:$I$4011,EXPENSES!$U$12:$U$4011,REPORT!C73)</f>
        <v>0</v>
      </c>
      <c r="I73" s="646">
        <f t="shared" si="16"/>
        <v>0</v>
      </c>
      <c r="J73" s="645">
        <f t="shared" si="8"/>
        <v>0</v>
      </c>
      <c r="K73" s="647"/>
      <c r="L73" s="648"/>
      <c r="M73" s="649"/>
      <c r="N73" s="650"/>
      <c r="O73" s="651" t="str">
        <f t="shared" si="134"/>
        <v/>
      </c>
      <c r="P73" s="651" t="str">
        <f t="shared" si="134"/>
        <v/>
      </c>
      <c r="Q73" s="651" t="str">
        <f t="shared" si="134"/>
        <v/>
      </c>
      <c r="R73" s="651" t="str">
        <f t="shared" si="134"/>
        <v/>
      </c>
      <c r="S73" s="651" t="str">
        <f t="shared" si="134"/>
        <v/>
      </c>
      <c r="T73" s="651" t="str">
        <f t="shared" si="134"/>
        <v/>
      </c>
      <c r="U73" s="651" t="str">
        <f t="shared" si="134"/>
        <v/>
      </c>
      <c r="V73" s="651" t="str">
        <f t="shared" si="134"/>
        <v/>
      </c>
      <c r="W73" s="651" t="str">
        <f t="shared" si="134"/>
        <v/>
      </c>
      <c r="X73" s="651" t="str">
        <f t="shared" si="134"/>
        <v/>
      </c>
      <c r="Y73" s="652">
        <f t="shared" si="11"/>
        <v>0</v>
      </c>
      <c r="Z73" s="653"/>
      <c r="AA73" s="658">
        <f>IF($C73="","",SUMIFS(EXPENSES!$I$12:$I$4011,EXPENSES!$U$12:$U$4011,$C73,EXPENSES!$N$12:$N$4011,REPORT!AA$34,EXPENSES!$M$12:$M$4011,REPORT!AA$31))</f>
        <v>0</v>
      </c>
      <c r="AB73" s="658">
        <f>IF($C73="","",SUMIFS(EXPENSES!$I$12:$I$4011,EXPENSES!$U$12:$U$4011,$C73,EXPENSES!$N$12:$N$4011,REPORT!AB$34,EXPENSES!$M$12:$M$4011,REPORT!AB$31))</f>
        <v>0</v>
      </c>
      <c r="AC73" s="658">
        <f>IF($C73="","",SUMIFS(EXPENSES!$I$12:$I$4011,EXPENSES!$U$12:$U$4011,$C73,EXPENSES!$N$12:$N$4011,REPORT!AC$34,EXPENSES!$M$12:$M$4011,REPORT!AC$31))</f>
        <v>0</v>
      </c>
      <c r="AD73" s="658">
        <f>IF($C73="","",SUMIFS(EXPENSES!$I$12:$I$4011,EXPENSES!$U$12:$U$4011,$C73,EXPENSES!$N$12:$N$4011,REPORT!AD$34,EXPENSES!$M$12:$M$4011,REPORT!AD$31))</f>
        <v>0</v>
      </c>
      <c r="AE73" s="658">
        <f>IF($C73="","",SUMIFS(EXPENSES!$I$12:$I$4011,EXPENSES!$U$12:$U$4011,$C73,EXPENSES!$N$12:$N$4011,REPORT!AE$34,EXPENSES!$M$12:$M$4011,REPORT!AE$31))</f>
        <v>0</v>
      </c>
      <c r="AF73" s="658">
        <f>IF($C73="","",SUMIFS(EXPENSES!$I$12:$I$4011,EXPENSES!$U$12:$U$4011,$C73,EXPENSES!$N$12:$N$4011,REPORT!AF$34,EXPENSES!$M$12:$M$4011,REPORT!AF$31))</f>
        <v>0</v>
      </c>
      <c r="AG73" s="658">
        <f>IF($C73="","",SUMIFS(EXPENSES!$I$12:$I$4011,EXPENSES!$U$12:$U$4011,$C73,EXPENSES!$N$12:$N$4011,REPORT!AG$34,EXPENSES!$M$12:$M$4011,REPORT!AG$31))</f>
        <v>0</v>
      </c>
      <c r="AH73" s="658">
        <f>IF($C73="","",SUMIFS(EXPENSES!$I$12:$I$4011,EXPENSES!$U$12:$U$4011,$C73,EXPENSES!$N$12:$N$4011,REPORT!AH$34,EXPENSES!$M$12:$M$4011,REPORT!AH$31))</f>
        <v>0</v>
      </c>
      <c r="AI73" s="658">
        <f>IF($C73="","",SUMIFS(EXPENSES!$I$12:$I$4011,EXPENSES!$U$12:$U$4011,$C73,EXPENSES!$N$12:$N$4011,REPORT!AI$34,EXPENSES!$M$12:$M$4011,REPORT!AI$31))</f>
        <v>0</v>
      </c>
      <c r="AJ73" s="658">
        <f>IF($C73="","",SUMIFS(EXPENSES!$I$12:$I$4011,EXPENSES!$U$12:$U$4011,$C73,EXPENSES!$N$12:$N$4011,REPORT!AJ$34,EXPENSES!$M$12:$M$4011,REPORT!AJ$31))</f>
        <v>0</v>
      </c>
      <c r="AK73" s="658">
        <f>IF($C73="","",SUMIFS(EXPENSES!$I$12:$I$4011,EXPENSES!$U$12:$U$4011,$C73,EXPENSES!$N$12:$N$4011,REPORT!AK$34,EXPENSES!$M$12:$M$4011,REPORT!AK$31))</f>
        <v>0</v>
      </c>
      <c r="AL73" s="658">
        <f>IF($C73="","",SUMIFS(EXPENSES!$I$12:$I$4011,EXPENSES!$U$12:$U$4011,$C73,EXPENSES!$N$12:$N$4011,REPORT!AL$34,EXPENSES!$M$12:$M$4011,REPORT!AL$31))</f>
        <v>0</v>
      </c>
      <c r="AM73" s="658">
        <f>IF($C73="","",SUMIFS(EXPENSES!$I$12:$I$4011,EXPENSES!$U$12:$U$4011,$C73,EXPENSES!$N$12:$N$4011,REPORT!AM$34,EXPENSES!$M$12:$M$4011,REPORT!AM$31))</f>
        <v>0</v>
      </c>
      <c r="AN73" s="658">
        <f>IF($C73="","",SUMIFS(EXPENSES!$I$12:$I$4011,EXPENSES!$U$12:$U$4011,$C73,EXPENSES!$N$12:$N$4011,REPORT!AN$34,EXPENSES!$M$12:$M$4011,REPORT!AN$31))</f>
        <v>0</v>
      </c>
      <c r="AO73" s="658">
        <f>IF($C73="","",SUMIFS(EXPENSES!$I$12:$I$4011,EXPENSES!$U$12:$U$4011,$C73,EXPENSES!$N$12:$N$4011,REPORT!AO$34,EXPENSES!$M$12:$M$4011,REPORT!AO$31))</f>
        <v>0</v>
      </c>
      <c r="AP73" s="658">
        <f>IF($C73="","",SUMIFS(EXPENSES!$I$12:$I$4011,EXPENSES!$U$12:$U$4011,$C73,EXPENSES!$N$12:$N$4011,REPORT!AP$34,EXPENSES!$M$12:$M$4011,REPORT!AP$31))</f>
        <v>0</v>
      </c>
      <c r="AQ73" s="658">
        <f>IF($C73="","",SUMIFS(EXPENSES!$I$12:$I$4011,EXPENSES!$U$12:$U$4011,$C73,EXPENSES!$N$12:$N$4011,REPORT!AQ$34,EXPENSES!$M$12:$M$4011,REPORT!AQ$31))</f>
        <v>0</v>
      </c>
      <c r="AR73" s="658">
        <f>IF($C73="","",SUMIFS(EXPENSES!$I$12:$I$4011,EXPENSES!$U$12:$U$4011,$C73,EXPENSES!$N$12:$N$4011,REPORT!AR$34,EXPENSES!$M$12:$M$4011,REPORT!AR$31))</f>
        <v>0</v>
      </c>
      <c r="AS73" s="658">
        <f>IF($C73="","",SUMIFS(EXPENSES!$I$12:$I$4011,EXPENSES!$U$12:$U$4011,$C73,EXPENSES!$N$12:$N$4011,REPORT!AS$34,EXPENSES!$M$12:$M$4011,REPORT!AS$31))</f>
        <v>0</v>
      </c>
      <c r="AT73" s="658">
        <f>IF($C73="","",SUMIFS(EXPENSES!$I$12:$I$4011,EXPENSES!$U$12:$U$4011,$C73,EXPENSES!$N$12:$N$4011,REPORT!AT$34,EXPENSES!$M$12:$M$4011,REPORT!AT$31))</f>
        <v>0</v>
      </c>
      <c r="AU73" s="658">
        <f>IF($C73="","",SUMIFS(EXPENSES!$I$12:$I$4011,EXPENSES!$U$12:$U$4011,$C73,EXPENSES!$N$12:$N$4011,REPORT!AU$34,EXPENSES!$M$12:$M$4011,REPORT!AU$31))</f>
        <v>0</v>
      </c>
      <c r="AV73" s="658">
        <f>IF($C73="","",SUMIFS(EXPENSES!$I$12:$I$4011,EXPENSES!$U$12:$U$4011,$C73,EXPENSES!$N$12:$N$4011,REPORT!AV$34,EXPENSES!$M$12:$M$4011,REPORT!AV$31))</f>
        <v>0</v>
      </c>
      <c r="AW73" s="658">
        <f>IF($C73="","",SUMIFS(EXPENSES!$I$12:$I$4011,EXPENSES!$U$12:$U$4011,$C73,EXPENSES!$N$12:$N$4011,REPORT!AW$34,EXPENSES!$M$12:$M$4011,REPORT!AW$31))</f>
        <v>0</v>
      </c>
      <c r="AX73" s="658">
        <f>IF($C73="","",SUMIFS(EXPENSES!$I$12:$I$4011,EXPENSES!$U$12:$U$4011,$C73,EXPENSES!$N$12:$N$4011,REPORT!AX$34,EXPENSES!$M$12:$M$4011,REPORT!AX$31))</f>
        <v>0</v>
      </c>
      <c r="AY73" s="658">
        <f>IF($C73="","",SUMIFS(EXPENSES!$I$12:$I$4011,EXPENSES!$U$12:$U$4011,$C73,EXPENSES!$N$12:$N$4011,REPORT!AY$34,EXPENSES!$M$12:$M$4011,REPORT!AY$31))</f>
        <v>0</v>
      </c>
      <c r="AZ73" s="658">
        <f>IF($C73="","",SUMIFS(EXPENSES!$I$12:$I$4011,EXPENSES!$U$12:$U$4011,$C73,EXPENSES!$N$12:$N$4011,REPORT!AZ$34,EXPENSES!$M$12:$M$4011,REPORT!AZ$31))</f>
        <v>0</v>
      </c>
      <c r="BA73" s="658">
        <f>IF($C73="","",SUMIFS(EXPENSES!$I$12:$I$4011,EXPENSES!$U$12:$U$4011,$C73,EXPENSES!$N$12:$N$4011,REPORT!BA$34,EXPENSES!$M$12:$M$4011,REPORT!BA$31))</f>
        <v>0</v>
      </c>
      <c r="BB73" s="658">
        <f>IF($C73="","",SUMIFS(EXPENSES!$I$12:$I$4011,EXPENSES!$U$12:$U$4011,$C73,EXPENSES!$N$12:$N$4011,REPORT!BB$34,EXPENSES!$M$12:$M$4011,REPORT!BB$31))</f>
        <v>0</v>
      </c>
      <c r="BC73" s="658">
        <f>IF($C73="","",SUMIFS(EXPENSES!$I$12:$I$4011,EXPENSES!$U$12:$U$4011,$C73,EXPENSES!$N$12:$N$4011,REPORT!BC$34,EXPENSES!$M$12:$M$4011,REPORT!BC$31))</f>
        <v>0</v>
      </c>
      <c r="BD73" s="658">
        <f>IF($C73="","",SUMIFS(EXPENSES!$I$12:$I$4011,EXPENSES!$U$12:$U$4011,$C73,EXPENSES!$N$12:$N$4011,REPORT!BD$34,EXPENSES!$M$12:$M$4011,REPORT!BD$31))</f>
        <v>0</v>
      </c>
      <c r="BE73" s="658">
        <f>IF($C73="","",SUMIFS(EXPENSES!$I$12:$I$4011,EXPENSES!$U$12:$U$4011,$C73,EXPENSES!$N$12:$N$4011,REPORT!BE$34,EXPENSES!$M$12:$M$4011,REPORT!BE$31))</f>
        <v>0</v>
      </c>
      <c r="BF73" s="658">
        <f>IF($C73="","",SUMIFS(EXPENSES!$I$12:$I$4011,EXPENSES!$U$12:$U$4011,$C73,EXPENSES!$N$12:$N$4011,REPORT!BF$34,EXPENSES!$M$12:$M$4011,REPORT!BF$31))</f>
        <v>0</v>
      </c>
      <c r="BG73" s="658">
        <f>IF($C73="","",SUMIFS(EXPENSES!$I$12:$I$4011,EXPENSES!$U$12:$U$4011,$C73,EXPENSES!$N$12:$N$4011,REPORT!BG$34,EXPENSES!$M$12:$M$4011,REPORT!BG$31))</f>
        <v>0</v>
      </c>
      <c r="BH73" s="658">
        <f>IF($C73="","",SUMIFS(EXPENSES!$I$12:$I$4011,EXPENSES!$U$12:$U$4011,$C73,EXPENSES!$N$12:$N$4011,REPORT!BH$34,EXPENSES!$M$12:$M$4011,REPORT!BH$31))</f>
        <v>0</v>
      </c>
      <c r="BI73" s="658">
        <f>IF($C73="","",SUMIFS(EXPENSES!$I$12:$I$4011,EXPENSES!$U$12:$U$4011,$C73,EXPENSES!$N$12:$N$4011,REPORT!BI$34,EXPENSES!$M$12:$M$4011,REPORT!BI$31))</f>
        <v>0</v>
      </c>
      <c r="BJ73" s="658">
        <f>IF($C73="","",SUMIFS(EXPENSES!$I$12:$I$4011,EXPENSES!$U$12:$U$4011,$C73,EXPENSES!$N$12:$N$4011,REPORT!BJ$34,EXPENSES!$M$12:$M$4011,REPORT!BJ$31))</f>
        <v>0</v>
      </c>
      <c r="BK73" s="654"/>
      <c r="BL73" s="655"/>
      <c r="BM73" s="655"/>
    </row>
    <row r="74" spans="1:65" s="656" customFormat="1" outlineLevel="2" x14ac:dyDescent="0.3">
      <c r="A74" s="639"/>
      <c r="B74" s="640"/>
      <c r="C74" s="641" t="str">
        <f>IFERROR(BUDGET!C57,"")</f>
        <v>A4-04</v>
      </c>
      <c r="D74" s="642">
        <f>IFERROR(BUDGET!D57,"")</f>
        <v>0</v>
      </c>
      <c r="E74" s="643" t="str">
        <f>IFERROR(BUDGET!E57,"")</f>
        <v>x</v>
      </c>
      <c r="F74" s="644">
        <f>IF(OR(BUDGET!$N$14="",BUDGET!$N$14="Initial Budget"),BUDGET!N57,BUDGET!BA57)</f>
        <v>0</v>
      </c>
      <c r="G74" s="798"/>
      <c r="H74" s="661">
        <f>SUMIFS(EXPENSES!$I$12:$I$4011,EXPENSES!$U$12:$U$4011,REPORT!C74)</f>
        <v>0</v>
      </c>
      <c r="I74" s="646">
        <f t="shared" si="16"/>
        <v>0</v>
      </c>
      <c r="J74" s="645">
        <f t="shared" si="8"/>
        <v>0</v>
      </c>
      <c r="K74" s="647"/>
      <c r="L74" s="648"/>
      <c r="M74" s="649"/>
      <c r="N74" s="650"/>
      <c r="O74" s="651" t="str">
        <f t="shared" si="134"/>
        <v/>
      </c>
      <c r="P74" s="651" t="str">
        <f t="shared" si="134"/>
        <v/>
      </c>
      <c r="Q74" s="651" t="str">
        <f t="shared" si="134"/>
        <v/>
      </c>
      <c r="R74" s="651" t="str">
        <f t="shared" si="134"/>
        <v/>
      </c>
      <c r="S74" s="651" t="str">
        <f t="shared" si="134"/>
        <v/>
      </c>
      <c r="T74" s="651" t="str">
        <f t="shared" si="134"/>
        <v/>
      </c>
      <c r="U74" s="651" t="str">
        <f t="shared" si="134"/>
        <v/>
      </c>
      <c r="V74" s="651" t="str">
        <f t="shared" si="134"/>
        <v/>
      </c>
      <c r="W74" s="651" t="str">
        <f t="shared" si="134"/>
        <v/>
      </c>
      <c r="X74" s="651" t="str">
        <f t="shared" si="134"/>
        <v/>
      </c>
      <c r="Y74" s="652">
        <f t="shared" si="11"/>
        <v>0</v>
      </c>
      <c r="Z74" s="653"/>
      <c r="AA74" s="658">
        <f>IF($C74="","",SUMIFS(EXPENSES!$I$12:$I$4011,EXPENSES!$U$12:$U$4011,$C74,EXPENSES!$N$12:$N$4011,REPORT!AA$34,EXPENSES!$M$12:$M$4011,REPORT!AA$31))</f>
        <v>0</v>
      </c>
      <c r="AB74" s="658">
        <f>IF($C74="","",SUMIFS(EXPENSES!$I$12:$I$4011,EXPENSES!$U$12:$U$4011,$C74,EXPENSES!$N$12:$N$4011,REPORT!AB$34,EXPENSES!$M$12:$M$4011,REPORT!AB$31))</f>
        <v>0</v>
      </c>
      <c r="AC74" s="658">
        <f>IF($C74="","",SUMIFS(EXPENSES!$I$12:$I$4011,EXPENSES!$U$12:$U$4011,$C74,EXPENSES!$N$12:$N$4011,REPORT!AC$34,EXPENSES!$M$12:$M$4011,REPORT!AC$31))</f>
        <v>0</v>
      </c>
      <c r="AD74" s="658">
        <f>IF($C74="","",SUMIFS(EXPENSES!$I$12:$I$4011,EXPENSES!$U$12:$U$4011,$C74,EXPENSES!$N$12:$N$4011,REPORT!AD$34,EXPENSES!$M$12:$M$4011,REPORT!AD$31))</f>
        <v>0</v>
      </c>
      <c r="AE74" s="658">
        <f>IF($C74="","",SUMIFS(EXPENSES!$I$12:$I$4011,EXPENSES!$U$12:$U$4011,$C74,EXPENSES!$N$12:$N$4011,REPORT!AE$34,EXPENSES!$M$12:$M$4011,REPORT!AE$31))</f>
        <v>0</v>
      </c>
      <c r="AF74" s="658">
        <f>IF($C74="","",SUMIFS(EXPENSES!$I$12:$I$4011,EXPENSES!$U$12:$U$4011,$C74,EXPENSES!$N$12:$N$4011,REPORT!AF$34,EXPENSES!$M$12:$M$4011,REPORT!AF$31))</f>
        <v>0</v>
      </c>
      <c r="AG74" s="658">
        <f>IF($C74="","",SUMIFS(EXPENSES!$I$12:$I$4011,EXPENSES!$U$12:$U$4011,$C74,EXPENSES!$N$12:$N$4011,REPORT!AG$34,EXPENSES!$M$12:$M$4011,REPORT!AG$31))</f>
        <v>0</v>
      </c>
      <c r="AH74" s="658">
        <f>IF($C74="","",SUMIFS(EXPENSES!$I$12:$I$4011,EXPENSES!$U$12:$U$4011,$C74,EXPENSES!$N$12:$N$4011,REPORT!AH$34,EXPENSES!$M$12:$M$4011,REPORT!AH$31))</f>
        <v>0</v>
      </c>
      <c r="AI74" s="658">
        <f>IF($C74="","",SUMIFS(EXPENSES!$I$12:$I$4011,EXPENSES!$U$12:$U$4011,$C74,EXPENSES!$N$12:$N$4011,REPORT!AI$34,EXPENSES!$M$12:$M$4011,REPORT!AI$31))</f>
        <v>0</v>
      </c>
      <c r="AJ74" s="658">
        <f>IF($C74="","",SUMIFS(EXPENSES!$I$12:$I$4011,EXPENSES!$U$12:$U$4011,$C74,EXPENSES!$N$12:$N$4011,REPORT!AJ$34,EXPENSES!$M$12:$M$4011,REPORT!AJ$31))</f>
        <v>0</v>
      </c>
      <c r="AK74" s="658">
        <f>IF($C74="","",SUMIFS(EXPENSES!$I$12:$I$4011,EXPENSES!$U$12:$U$4011,$C74,EXPENSES!$N$12:$N$4011,REPORT!AK$34,EXPENSES!$M$12:$M$4011,REPORT!AK$31))</f>
        <v>0</v>
      </c>
      <c r="AL74" s="658">
        <f>IF($C74="","",SUMIFS(EXPENSES!$I$12:$I$4011,EXPENSES!$U$12:$U$4011,$C74,EXPENSES!$N$12:$N$4011,REPORT!AL$34,EXPENSES!$M$12:$M$4011,REPORT!AL$31))</f>
        <v>0</v>
      </c>
      <c r="AM74" s="658">
        <f>IF($C74="","",SUMIFS(EXPENSES!$I$12:$I$4011,EXPENSES!$U$12:$U$4011,$C74,EXPENSES!$N$12:$N$4011,REPORT!AM$34,EXPENSES!$M$12:$M$4011,REPORT!AM$31))</f>
        <v>0</v>
      </c>
      <c r="AN74" s="658">
        <f>IF($C74="","",SUMIFS(EXPENSES!$I$12:$I$4011,EXPENSES!$U$12:$U$4011,$C74,EXPENSES!$N$12:$N$4011,REPORT!AN$34,EXPENSES!$M$12:$M$4011,REPORT!AN$31))</f>
        <v>0</v>
      </c>
      <c r="AO74" s="658">
        <f>IF($C74="","",SUMIFS(EXPENSES!$I$12:$I$4011,EXPENSES!$U$12:$U$4011,$C74,EXPENSES!$N$12:$N$4011,REPORT!AO$34,EXPENSES!$M$12:$M$4011,REPORT!AO$31))</f>
        <v>0</v>
      </c>
      <c r="AP74" s="658">
        <f>IF($C74="","",SUMIFS(EXPENSES!$I$12:$I$4011,EXPENSES!$U$12:$U$4011,$C74,EXPENSES!$N$12:$N$4011,REPORT!AP$34,EXPENSES!$M$12:$M$4011,REPORT!AP$31))</f>
        <v>0</v>
      </c>
      <c r="AQ74" s="658">
        <f>IF($C74="","",SUMIFS(EXPENSES!$I$12:$I$4011,EXPENSES!$U$12:$U$4011,$C74,EXPENSES!$N$12:$N$4011,REPORT!AQ$34,EXPENSES!$M$12:$M$4011,REPORT!AQ$31))</f>
        <v>0</v>
      </c>
      <c r="AR74" s="658">
        <f>IF($C74="","",SUMIFS(EXPENSES!$I$12:$I$4011,EXPENSES!$U$12:$U$4011,$C74,EXPENSES!$N$12:$N$4011,REPORT!AR$34,EXPENSES!$M$12:$M$4011,REPORT!AR$31))</f>
        <v>0</v>
      </c>
      <c r="AS74" s="658">
        <f>IF($C74="","",SUMIFS(EXPENSES!$I$12:$I$4011,EXPENSES!$U$12:$U$4011,$C74,EXPENSES!$N$12:$N$4011,REPORT!AS$34,EXPENSES!$M$12:$M$4011,REPORT!AS$31))</f>
        <v>0</v>
      </c>
      <c r="AT74" s="658">
        <f>IF($C74="","",SUMIFS(EXPENSES!$I$12:$I$4011,EXPENSES!$U$12:$U$4011,$C74,EXPENSES!$N$12:$N$4011,REPORT!AT$34,EXPENSES!$M$12:$M$4011,REPORT!AT$31))</f>
        <v>0</v>
      </c>
      <c r="AU74" s="658">
        <f>IF($C74="","",SUMIFS(EXPENSES!$I$12:$I$4011,EXPENSES!$U$12:$U$4011,$C74,EXPENSES!$N$12:$N$4011,REPORT!AU$34,EXPENSES!$M$12:$M$4011,REPORT!AU$31))</f>
        <v>0</v>
      </c>
      <c r="AV74" s="658">
        <f>IF($C74="","",SUMIFS(EXPENSES!$I$12:$I$4011,EXPENSES!$U$12:$U$4011,$C74,EXPENSES!$N$12:$N$4011,REPORT!AV$34,EXPENSES!$M$12:$M$4011,REPORT!AV$31))</f>
        <v>0</v>
      </c>
      <c r="AW74" s="658">
        <f>IF($C74="","",SUMIFS(EXPENSES!$I$12:$I$4011,EXPENSES!$U$12:$U$4011,$C74,EXPENSES!$N$12:$N$4011,REPORT!AW$34,EXPENSES!$M$12:$M$4011,REPORT!AW$31))</f>
        <v>0</v>
      </c>
      <c r="AX74" s="658">
        <f>IF($C74="","",SUMIFS(EXPENSES!$I$12:$I$4011,EXPENSES!$U$12:$U$4011,$C74,EXPENSES!$N$12:$N$4011,REPORT!AX$34,EXPENSES!$M$12:$M$4011,REPORT!AX$31))</f>
        <v>0</v>
      </c>
      <c r="AY74" s="658">
        <f>IF($C74="","",SUMIFS(EXPENSES!$I$12:$I$4011,EXPENSES!$U$12:$U$4011,$C74,EXPENSES!$N$12:$N$4011,REPORT!AY$34,EXPENSES!$M$12:$M$4011,REPORT!AY$31))</f>
        <v>0</v>
      </c>
      <c r="AZ74" s="658">
        <f>IF($C74="","",SUMIFS(EXPENSES!$I$12:$I$4011,EXPENSES!$U$12:$U$4011,$C74,EXPENSES!$N$12:$N$4011,REPORT!AZ$34,EXPENSES!$M$12:$M$4011,REPORT!AZ$31))</f>
        <v>0</v>
      </c>
      <c r="BA74" s="658">
        <f>IF($C74="","",SUMIFS(EXPENSES!$I$12:$I$4011,EXPENSES!$U$12:$U$4011,$C74,EXPENSES!$N$12:$N$4011,REPORT!BA$34,EXPENSES!$M$12:$M$4011,REPORT!BA$31))</f>
        <v>0</v>
      </c>
      <c r="BB74" s="658">
        <f>IF($C74="","",SUMIFS(EXPENSES!$I$12:$I$4011,EXPENSES!$U$12:$U$4011,$C74,EXPENSES!$N$12:$N$4011,REPORT!BB$34,EXPENSES!$M$12:$M$4011,REPORT!BB$31))</f>
        <v>0</v>
      </c>
      <c r="BC74" s="658">
        <f>IF($C74="","",SUMIFS(EXPENSES!$I$12:$I$4011,EXPENSES!$U$12:$U$4011,$C74,EXPENSES!$N$12:$N$4011,REPORT!BC$34,EXPENSES!$M$12:$M$4011,REPORT!BC$31))</f>
        <v>0</v>
      </c>
      <c r="BD74" s="658">
        <f>IF($C74="","",SUMIFS(EXPENSES!$I$12:$I$4011,EXPENSES!$U$12:$U$4011,$C74,EXPENSES!$N$12:$N$4011,REPORT!BD$34,EXPENSES!$M$12:$M$4011,REPORT!BD$31))</f>
        <v>0</v>
      </c>
      <c r="BE74" s="658">
        <f>IF($C74="","",SUMIFS(EXPENSES!$I$12:$I$4011,EXPENSES!$U$12:$U$4011,$C74,EXPENSES!$N$12:$N$4011,REPORT!BE$34,EXPENSES!$M$12:$M$4011,REPORT!BE$31))</f>
        <v>0</v>
      </c>
      <c r="BF74" s="658">
        <f>IF($C74="","",SUMIFS(EXPENSES!$I$12:$I$4011,EXPENSES!$U$12:$U$4011,$C74,EXPENSES!$N$12:$N$4011,REPORT!BF$34,EXPENSES!$M$12:$M$4011,REPORT!BF$31))</f>
        <v>0</v>
      </c>
      <c r="BG74" s="658">
        <f>IF($C74="","",SUMIFS(EXPENSES!$I$12:$I$4011,EXPENSES!$U$12:$U$4011,$C74,EXPENSES!$N$12:$N$4011,REPORT!BG$34,EXPENSES!$M$12:$M$4011,REPORT!BG$31))</f>
        <v>0</v>
      </c>
      <c r="BH74" s="658">
        <f>IF($C74="","",SUMIFS(EXPENSES!$I$12:$I$4011,EXPENSES!$U$12:$U$4011,$C74,EXPENSES!$N$12:$N$4011,REPORT!BH$34,EXPENSES!$M$12:$M$4011,REPORT!BH$31))</f>
        <v>0</v>
      </c>
      <c r="BI74" s="658">
        <f>IF($C74="","",SUMIFS(EXPENSES!$I$12:$I$4011,EXPENSES!$U$12:$U$4011,$C74,EXPENSES!$N$12:$N$4011,REPORT!BI$34,EXPENSES!$M$12:$M$4011,REPORT!BI$31))</f>
        <v>0</v>
      </c>
      <c r="BJ74" s="658">
        <f>IF($C74="","",SUMIFS(EXPENSES!$I$12:$I$4011,EXPENSES!$U$12:$U$4011,$C74,EXPENSES!$N$12:$N$4011,REPORT!BJ$34,EXPENSES!$M$12:$M$4011,REPORT!BJ$31))</f>
        <v>0</v>
      </c>
      <c r="BK74" s="654"/>
      <c r="BL74" s="655"/>
      <c r="BM74" s="655"/>
    </row>
    <row r="75" spans="1:65" s="656" customFormat="1" outlineLevel="2" x14ac:dyDescent="0.3">
      <c r="A75" s="639"/>
      <c r="B75" s="640"/>
      <c r="C75" s="641" t="str">
        <f>IFERROR(BUDGET!C58,"")</f>
        <v>A4-05</v>
      </c>
      <c r="D75" s="642">
        <f>IFERROR(BUDGET!D58,"")</f>
        <v>0</v>
      </c>
      <c r="E75" s="643" t="str">
        <f>IFERROR(BUDGET!E58,"")</f>
        <v>x</v>
      </c>
      <c r="F75" s="644">
        <f>IF(OR(BUDGET!$N$14="",BUDGET!$N$14="Initial Budget"),BUDGET!N58,BUDGET!BA58)</f>
        <v>0</v>
      </c>
      <c r="G75" s="798"/>
      <c r="H75" s="661">
        <f>SUMIFS(EXPENSES!$I$12:$I$4011,EXPENSES!$U$12:$U$4011,REPORT!C75)</f>
        <v>0</v>
      </c>
      <c r="I75" s="646">
        <f t="shared" si="16"/>
        <v>0</v>
      </c>
      <c r="J75" s="645">
        <f t="shared" si="8"/>
        <v>0</v>
      </c>
      <c r="K75" s="647"/>
      <c r="L75" s="648"/>
      <c r="M75" s="649"/>
      <c r="N75" s="650"/>
      <c r="O75" s="651" t="str">
        <f t="shared" si="134"/>
        <v/>
      </c>
      <c r="P75" s="651" t="str">
        <f t="shared" si="134"/>
        <v/>
      </c>
      <c r="Q75" s="651" t="str">
        <f t="shared" si="134"/>
        <v/>
      </c>
      <c r="R75" s="651" t="str">
        <f t="shared" si="134"/>
        <v/>
      </c>
      <c r="S75" s="651" t="str">
        <f t="shared" si="134"/>
        <v/>
      </c>
      <c r="T75" s="651" t="str">
        <f t="shared" si="134"/>
        <v/>
      </c>
      <c r="U75" s="651" t="str">
        <f t="shared" si="134"/>
        <v/>
      </c>
      <c r="V75" s="651" t="str">
        <f t="shared" si="134"/>
        <v/>
      </c>
      <c r="W75" s="651" t="str">
        <f t="shared" si="134"/>
        <v/>
      </c>
      <c r="X75" s="651" t="str">
        <f t="shared" si="134"/>
        <v/>
      </c>
      <c r="Y75" s="652">
        <f t="shared" si="11"/>
        <v>0</v>
      </c>
      <c r="Z75" s="653"/>
      <c r="AA75" s="658">
        <f>IF($C75="","",SUMIFS(EXPENSES!$I$12:$I$4011,EXPENSES!$U$12:$U$4011,$C75,EXPENSES!$N$12:$N$4011,REPORT!AA$34,EXPENSES!$M$12:$M$4011,REPORT!AA$31))</f>
        <v>0</v>
      </c>
      <c r="AB75" s="658">
        <f>IF($C75="","",SUMIFS(EXPENSES!$I$12:$I$4011,EXPENSES!$U$12:$U$4011,$C75,EXPENSES!$N$12:$N$4011,REPORT!AB$34,EXPENSES!$M$12:$M$4011,REPORT!AB$31))</f>
        <v>0</v>
      </c>
      <c r="AC75" s="658">
        <f>IF($C75="","",SUMIFS(EXPENSES!$I$12:$I$4011,EXPENSES!$U$12:$U$4011,$C75,EXPENSES!$N$12:$N$4011,REPORT!AC$34,EXPENSES!$M$12:$M$4011,REPORT!AC$31))</f>
        <v>0</v>
      </c>
      <c r="AD75" s="658">
        <f>IF($C75="","",SUMIFS(EXPENSES!$I$12:$I$4011,EXPENSES!$U$12:$U$4011,$C75,EXPENSES!$N$12:$N$4011,REPORT!AD$34,EXPENSES!$M$12:$M$4011,REPORT!AD$31))</f>
        <v>0</v>
      </c>
      <c r="AE75" s="658">
        <f>IF($C75="","",SUMIFS(EXPENSES!$I$12:$I$4011,EXPENSES!$U$12:$U$4011,$C75,EXPENSES!$N$12:$N$4011,REPORT!AE$34,EXPENSES!$M$12:$M$4011,REPORT!AE$31))</f>
        <v>0</v>
      </c>
      <c r="AF75" s="658">
        <f>IF($C75="","",SUMIFS(EXPENSES!$I$12:$I$4011,EXPENSES!$U$12:$U$4011,$C75,EXPENSES!$N$12:$N$4011,REPORT!AF$34,EXPENSES!$M$12:$M$4011,REPORT!AF$31))</f>
        <v>0</v>
      </c>
      <c r="AG75" s="658">
        <f>IF($C75="","",SUMIFS(EXPENSES!$I$12:$I$4011,EXPENSES!$U$12:$U$4011,$C75,EXPENSES!$N$12:$N$4011,REPORT!AG$34,EXPENSES!$M$12:$M$4011,REPORT!AG$31))</f>
        <v>0</v>
      </c>
      <c r="AH75" s="658">
        <f>IF($C75="","",SUMIFS(EXPENSES!$I$12:$I$4011,EXPENSES!$U$12:$U$4011,$C75,EXPENSES!$N$12:$N$4011,REPORT!AH$34,EXPENSES!$M$12:$M$4011,REPORT!AH$31))</f>
        <v>0</v>
      </c>
      <c r="AI75" s="658">
        <f>IF($C75="","",SUMIFS(EXPENSES!$I$12:$I$4011,EXPENSES!$U$12:$U$4011,$C75,EXPENSES!$N$12:$N$4011,REPORT!AI$34,EXPENSES!$M$12:$M$4011,REPORT!AI$31))</f>
        <v>0</v>
      </c>
      <c r="AJ75" s="658">
        <f>IF($C75="","",SUMIFS(EXPENSES!$I$12:$I$4011,EXPENSES!$U$12:$U$4011,$C75,EXPENSES!$N$12:$N$4011,REPORT!AJ$34,EXPENSES!$M$12:$M$4011,REPORT!AJ$31))</f>
        <v>0</v>
      </c>
      <c r="AK75" s="658">
        <f>IF($C75="","",SUMIFS(EXPENSES!$I$12:$I$4011,EXPENSES!$U$12:$U$4011,$C75,EXPENSES!$N$12:$N$4011,REPORT!AK$34,EXPENSES!$M$12:$M$4011,REPORT!AK$31))</f>
        <v>0</v>
      </c>
      <c r="AL75" s="658">
        <f>IF($C75="","",SUMIFS(EXPENSES!$I$12:$I$4011,EXPENSES!$U$12:$U$4011,$C75,EXPENSES!$N$12:$N$4011,REPORT!AL$34,EXPENSES!$M$12:$M$4011,REPORT!AL$31))</f>
        <v>0</v>
      </c>
      <c r="AM75" s="658">
        <f>IF($C75="","",SUMIFS(EXPENSES!$I$12:$I$4011,EXPENSES!$U$12:$U$4011,$C75,EXPENSES!$N$12:$N$4011,REPORT!AM$34,EXPENSES!$M$12:$M$4011,REPORT!AM$31))</f>
        <v>0</v>
      </c>
      <c r="AN75" s="658">
        <f>IF($C75="","",SUMIFS(EXPENSES!$I$12:$I$4011,EXPENSES!$U$12:$U$4011,$C75,EXPENSES!$N$12:$N$4011,REPORT!AN$34,EXPENSES!$M$12:$M$4011,REPORT!AN$31))</f>
        <v>0</v>
      </c>
      <c r="AO75" s="658">
        <f>IF($C75="","",SUMIFS(EXPENSES!$I$12:$I$4011,EXPENSES!$U$12:$U$4011,$C75,EXPENSES!$N$12:$N$4011,REPORT!AO$34,EXPENSES!$M$12:$M$4011,REPORT!AO$31))</f>
        <v>0</v>
      </c>
      <c r="AP75" s="658">
        <f>IF($C75="","",SUMIFS(EXPENSES!$I$12:$I$4011,EXPENSES!$U$12:$U$4011,$C75,EXPENSES!$N$12:$N$4011,REPORT!AP$34,EXPENSES!$M$12:$M$4011,REPORT!AP$31))</f>
        <v>0</v>
      </c>
      <c r="AQ75" s="658">
        <f>IF($C75="","",SUMIFS(EXPENSES!$I$12:$I$4011,EXPENSES!$U$12:$U$4011,$C75,EXPENSES!$N$12:$N$4011,REPORT!AQ$34,EXPENSES!$M$12:$M$4011,REPORT!AQ$31))</f>
        <v>0</v>
      </c>
      <c r="AR75" s="658">
        <f>IF($C75="","",SUMIFS(EXPENSES!$I$12:$I$4011,EXPENSES!$U$12:$U$4011,$C75,EXPENSES!$N$12:$N$4011,REPORT!AR$34,EXPENSES!$M$12:$M$4011,REPORT!AR$31))</f>
        <v>0</v>
      </c>
      <c r="AS75" s="658">
        <f>IF($C75="","",SUMIFS(EXPENSES!$I$12:$I$4011,EXPENSES!$U$12:$U$4011,$C75,EXPENSES!$N$12:$N$4011,REPORT!AS$34,EXPENSES!$M$12:$M$4011,REPORT!AS$31))</f>
        <v>0</v>
      </c>
      <c r="AT75" s="658">
        <f>IF($C75="","",SUMIFS(EXPENSES!$I$12:$I$4011,EXPENSES!$U$12:$U$4011,$C75,EXPENSES!$N$12:$N$4011,REPORT!AT$34,EXPENSES!$M$12:$M$4011,REPORT!AT$31))</f>
        <v>0</v>
      </c>
      <c r="AU75" s="658">
        <f>IF($C75="","",SUMIFS(EXPENSES!$I$12:$I$4011,EXPENSES!$U$12:$U$4011,$C75,EXPENSES!$N$12:$N$4011,REPORT!AU$34,EXPENSES!$M$12:$M$4011,REPORT!AU$31))</f>
        <v>0</v>
      </c>
      <c r="AV75" s="658">
        <f>IF($C75="","",SUMIFS(EXPENSES!$I$12:$I$4011,EXPENSES!$U$12:$U$4011,$C75,EXPENSES!$N$12:$N$4011,REPORT!AV$34,EXPENSES!$M$12:$M$4011,REPORT!AV$31))</f>
        <v>0</v>
      </c>
      <c r="AW75" s="658">
        <f>IF($C75="","",SUMIFS(EXPENSES!$I$12:$I$4011,EXPENSES!$U$12:$U$4011,$C75,EXPENSES!$N$12:$N$4011,REPORT!AW$34,EXPENSES!$M$12:$M$4011,REPORT!AW$31))</f>
        <v>0</v>
      </c>
      <c r="AX75" s="658">
        <f>IF($C75="","",SUMIFS(EXPENSES!$I$12:$I$4011,EXPENSES!$U$12:$U$4011,$C75,EXPENSES!$N$12:$N$4011,REPORT!AX$34,EXPENSES!$M$12:$M$4011,REPORT!AX$31))</f>
        <v>0</v>
      </c>
      <c r="AY75" s="658">
        <f>IF($C75="","",SUMIFS(EXPENSES!$I$12:$I$4011,EXPENSES!$U$12:$U$4011,$C75,EXPENSES!$N$12:$N$4011,REPORT!AY$34,EXPENSES!$M$12:$M$4011,REPORT!AY$31))</f>
        <v>0</v>
      </c>
      <c r="AZ75" s="658">
        <f>IF($C75="","",SUMIFS(EXPENSES!$I$12:$I$4011,EXPENSES!$U$12:$U$4011,$C75,EXPENSES!$N$12:$N$4011,REPORT!AZ$34,EXPENSES!$M$12:$M$4011,REPORT!AZ$31))</f>
        <v>0</v>
      </c>
      <c r="BA75" s="658">
        <f>IF($C75="","",SUMIFS(EXPENSES!$I$12:$I$4011,EXPENSES!$U$12:$U$4011,$C75,EXPENSES!$N$12:$N$4011,REPORT!BA$34,EXPENSES!$M$12:$M$4011,REPORT!BA$31))</f>
        <v>0</v>
      </c>
      <c r="BB75" s="658">
        <f>IF($C75="","",SUMIFS(EXPENSES!$I$12:$I$4011,EXPENSES!$U$12:$U$4011,$C75,EXPENSES!$N$12:$N$4011,REPORT!BB$34,EXPENSES!$M$12:$M$4011,REPORT!BB$31))</f>
        <v>0</v>
      </c>
      <c r="BC75" s="658">
        <f>IF($C75="","",SUMIFS(EXPENSES!$I$12:$I$4011,EXPENSES!$U$12:$U$4011,$C75,EXPENSES!$N$12:$N$4011,REPORT!BC$34,EXPENSES!$M$12:$M$4011,REPORT!BC$31))</f>
        <v>0</v>
      </c>
      <c r="BD75" s="658">
        <f>IF($C75="","",SUMIFS(EXPENSES!$I$12:$I$4011,EXPENSES!$U$12:$U$4011,$C75,EXPENSES!$N$12:$N$4011,REPORT!BD$34,EXPENSES!$M$12:$M$4011,REPORT!BD$31))</f>
        <v>0</v>
      </c>
      <c r="BE75" s="658">
        <f>IF($C75="","",SUMIFS(EXPENSES!$I$12:$I$4011,EXPENSES!$U$12:$U$4011,$C75,EXPENSES!$N$12:$N$4011,REPORT!BE$34,EXPENSES!$M$12:$M$4011,REPORT!BE$31))</f>
        <v>0</v>
      </c>
      <c r="BF75" s="658">
        <f>IF($C75="","",SUMIFS(EXPENSES!$I$12:$I$4011,EXPENSES!$U$12:$U$4011,$C75,EXPENSES!$N$12:$N$4011,REPORT!BF$34,EXPENSES!$M$12:$M$4011,REPORT!BF$31))</f>
        <v>0</v>
      </c>
      <c r="BG75" s="658">
        <f>IF($C75="","",SUMIFS(EXPENSES!$I$12:$I$4011,EXPENSES!$U$12:$U$4011,$C75,EXPENSES!$N$12:$N$4011,REPORT!BG$34,EXPENSES!$M$12:$M$4011,REPORT!BG$31))</f>
        <v>0</v>
      </c>
      <c r="BH75" s="658">
        <f>IF($C75="","",SUMIFS(EXPENSES!$I$12:$I$4011,EXPENSES!$U$12:$U$4011,$C75,EXPENSES!$N$12:$N$4011,REPORT!BH$34,EXPENSES!$M$12:$M$4011,REPORT!BH$31))</f>
        <v>0</v>
      </c>
      <c r="BI75" s="658">
        <f>IF($C75="","",SUMIFS(EXPENSES!$I$12:$I$4011,EXPENSES!$U$12:$U$4011,$C75,EXPENSES!$N$12:$N$4011,REPORT!BI$34,EXPENSES!$M$12:$M$4011,REPORT!BI$31))</f>
        <v>0</v>
      </c>
      <c r="BJ75" s="658">
        <f>IF($C75="","",SUMIFS(EXPENSES!$I$12:$I$4011,EXPENSES!$U$12:$U$4011,$C75,EXPENSES!$N$12:$N$4011,REPORT!BJ$34,EXPENSES!$M$12:$M$4011,REPORT!BJ$31))</f>
        <v>0</v>
      </c>
      <c r="BK75" s="654"/>
      <c r="BL75" s="655"/>
      <c r="BM75" s="655"/>
    </row>
    <row r="76" spans="1:65" s="656" customFormat="1" outlineLevel="2" x14ac:dyDescent="0.3">
      <c r="A76" s="639"/>
      <c r="B76" s="640"/>
      <c r="C76" s="641" t="str">
        <f>IFERROR(BUDGET!C59,"")</f>
        <v>A4-06</v>
      </c>
      <c r="D76" s="642">
        <f>IFERROR(BUDGET!D59,"")</f>
        <v>0</v>
      </c>
      <c r="E76" s="643" t="str">
        <f>IFERROR(BUDGET!E59,"")</f>
        <v>x</v>
      </c>
      <c r="F76" s="644">
        <f>IF(OR(BUDGET!$N$14="",BUDGET!$N$14="Initial Budget"),BUDGET!N59,BUDGET!BA59)</f>
        <v>0</v>
      </c>
      <c r="G76" s="798"/>
      <c r="H76" s="661">
        <f>SUMIFS(EXPENSES!$I$12:$I$4011,EXPENSES!$U$12:$U$4011,REPORT!C76)</f>
        <v>0</v>
      </c>
      <c r="I76" s="646">
        <f t="shared" si="16"/>
        <v>0</v>
      </c>
      <c r="J76" s="645">
        <f t="shared" si="8"/>
        <v>0</v>
      </c>
      <c r="K76" s="647"/>
      <c r="L76" s="648"/>
      <c r="M76" s="649"/>
      <c r="N76" s="650"/>
      <c r="O76" s="651" t="str">
        <f t="shared" si="134"/>
        <v/>
      </c>
      <c r="P76" s="651" t="str">
        <f t="shared" si="134"/>
        <v/>
      </c>
      <c r="Q76" s="651" t="str">
        <f t="shared" si="134"/>
        <v/>
      </c>
      <c r="R76" s="651" t="str">
        <f t="shared" si="134"/>
        <v/>
      </c>
      <c r="S76" s="651" t="str">
        <f t="shared" si="134"/>
        <v/>
      </c>
      <c r="T76" s="651" t="str">
        <f t="shared" si="134"/>
        <v/>
      </c>
      <c r="U76" s="651" t="str">
        <f t="shared" si="134"/>
        <v/>
      </c>
      <c r="V76" s="651" t="str">
        <f t="shared" si="134"/>
        <v/>
      </c>
      <c r="W76" s="651" t="str">
        <f t="shared" si="134"/>
        <v/>
      </c>
      <c r="X76" s="651" t="str">
        <f t="shared" si="134"/>
        <v/>
      </c>
      <c r="Y76" s="652">
        <f t="shared" si="11"/>
        <v>0</v>
      </c>
      <c r="Z76" s="653"/>
      <c r="AA76" s="658">
        <f>IF($C76="","",SUMIFS(EXPENSES!$I$12:$I$4011,EXPENSES!$U$12:$U$4011,$C76,EXPENSES!$N$12:$N$4011,REPORT!AA$34,EXPENSES!$M$12:$M$4011,REPORT!AA$31))</f>
        <v>0</v>
      </c>
      <c r="AB76" s="658">
        <f>IF($C76="","",SUMIFS(EXPENSES!$I$12:$I$4011,EXPENSES!$U$12:$U$4011,$C76,EXPENSES!$N$12:$N$4011,REPORT!AB$34,EXPENSES!$M$12:$M$4011,REPORT!AB$31))</f>
        <v>0</v>
      </c>
      <c r="AC76" s="658">
        <f>IF($C76="","",SUMIFS(EXPENSES!$I$12:$I$4011,EXPENSES!$U$12:$U$4011,$C76,EXPENSES!$N$12:$N$4011,REPORT!AC$34,EXPENSES!$M$12:$M$4011,REPORT!AC$31))</f>
        <v>0</v>
      </c>
      <c r="AD76" s="658">
        <f>IF($C76="","",SUMIFS(EXPENSES!$I$12:$I$4011,EXPENSES!$U$12:$U$4011,$C76,EXPENSES!$N$12:$N$4011,REPORT!AD$34,EXPENSES!$M$12:$M$4011,REPORT!AD$31))</f>
        <v>0</v>
      </c>
      <c r="AE76" s="658">
        <f>IF($C76="","",SUMIFS(EXPENSES!$I$12:$I$4011,EXPENSES!$U$12:$U$4011,$C76,EXPENSES!$N$12:$N$4011,REPORT!AE$34,EXPENSES!$M$12:$M$4011,REPORT!AE$31))</f>
        <v>0</v>
      </c>
      <c r="AF76" s="658">
        <f>IF($C76="","",SUMIFS(EXPENSES!$I$12:$I$4011,EXPENSES!$U$12:$U$4011,$C76,EXPENSES!$N$12:$N$4011,REPORT!AF$34,EXPENSES!$M$12:$M$4011,REPORT!AF$31))</f>
        <v>0</v>
      </c>
      <c r="AG76" s="658">
        <f>IF($C76="","",SUMIFS(EXPENSES!$I$12:$I$4011,EXPENSES!$U$12:$U$4011,$C76,EXPENSES!$N$12:$N$4011,REPORT!AG$34,EXPENSES!$M$12:$M$4011,REPORT!AG$31))</f>
        <v>0</v>
      </c>
      <c r="AH76" s="658">
        <f>IF($C76="","",SUMIFS(EXPENSES!$I$12:$I$4011,EXPENSES!$U$12:$U$4011,$C76,EXPENSES!$N$12:$N$4011,REPORT!AH$34,EXPENSES!$M$12:$M$4011,REPORT!AH$31))</f>
        <v>0</v>
      </c>
      <c r="AI76" s="658">
        <f>IF($C76="","",SUMIFS(EXPENSES!$I$12:$I$4011,EXPENSES!$U$12:$U$4011,$C76,EXPENSES!$N$12:$N$4011,REPORT!AI$34,EXPENSES!$M$12:$M$4011,REPORT!AI$31))</f>
        <v>0</v>
      </c>
      <c r="AJ76" s="658">
        <f>IF($C76="","",SUMIFS(EXPENSES!$I$12:$I$4011,EXPENSES!$U$12:$U$4011,$C76,EXPENSES!$N$12:$N$4011,REPORT!AJ$34,EXPENSES!$M$12:$M$4011,REPORT!AJ$31))</f>
        <v>0</v>
      </c>
      <c r="AK76" s="658">
        <f>IF($C76="","",SUMIFS(EXPENSES!$I$12:$I$4011,EXPENSES!$U$12:$U$4011,$C76,EXPENSES!$N$12:$N$4011,REPORT!AK$34,EXPENSES!$M$12:$M$4011,REPORT!AK$31))</f>
        <v>0</v>
      </c>
      <c r="AL76" s="658">
        <f>IF($C76="","",SUMIFS(EXPENSES!$I$12:$I$4011,EXPENSES!$U$12:$U$4011,$C76,EXPENSES!$N$12:$N$4011,REPORT!AL$34,EXPENSES!$M$12:$M$4011,REPORT!AL$31))</f>
        <v>0</v>
      </c>
      <c r="AM76" s="658">
        <f>IF($C76="","",SUMIFS(EXPENSES!$I$12:$I$4011,EXPENSES!$U$12:$U$4011,$C76,EXPENSES!$N$12:$N$4011,REPORT!AM$34,EXPENSES!$M$12:$M$4011,REPORT!AM$31))</f>
        <v>0</v>
      </c>
      <c r="AN76" s="658">
        <f>IF($C76="","",SUMIFS(EXPENSES!$I$12:$I$4011,EXPENSES!$U$12:$U$4011,$C76,EXPENSES!$N$12:$N$4011,REPORT!AN$34,EXPENSES!$M$12:$M$4011,REPORT!AN$31))</f>
        <v>0</v>
      </c>
      <c r="AO76" s="658">
        <f>IF($C76="","",SUMIFS(EXPENSES!$I$12:$I$4011,EXPENSES!$U$12:$U$4011,$C76,EXPENSES!$N$12:$N$4011,REPORT!AO$34,EXPENSES!$M$12:$M$4011,REPORT!AO$31))</f>
        <v>0</v>
      </c>
      <c r="AP76" s="658">
        <f>IF($C76="","",SUMIFS(EXPENSES!$I$12:$I$4011,EXPENSES!$U$12:$U$4011,$C76,EXPENSES!$N$12:$N$4011,REPORT!AP$34,EXPENSES!$M$12:$M$4011,REPORT!AP$31))</f>
        <v>0</v>
      </c>
      <c r="AQ76" s="658">
        <f>IF($C76="","",SUMIFS(EXPENSES!$I$12:$I$4011,EXPENSES!$U$12:$U$4011,$C76,EXPENSES!$N$12:$N$4011,REPORT!AQ$34,EXPENSES!$M$12:$M$4011,REPORT!AQ$31))</f>
        <v>0</v>
      </c>
      <c r="AR76" s="658">
        <f>IF($C76="","",SUMIFS(EXPENSES!$I$12:$I$4011,EXPENSES!$U$12:$U$4011,$C76,EXPENSES!$N$12:$N$4011,REPORT!AR$34,EXPENSES!$M$12:$M$4011,REPORT!AR$31))</f>
        <v>0</v>
      </c>
      <c r="AS76" s="658">
        <f>IF($C76="","",SUMIFS(EXPENSES!$I$12:$I$4011,EXPENSES!$U$12:$U$4011,$C76,EXPENSES!$N$12:$N$4011,REPORT!AS$34,EXPENSES!$M$12:$M$4011,REPORT!AS$31))</f>
        <v>0</v>
      </c>
      <c r="AT76" s="658">
        <f>IF($C76="","",SUMIFS(EXPENSES!$I$12:$I$4011,EXPENSES!$U$12:$U$4011,$C76,EXPENSES!$N$12:$N$4011,REPORT!AT$34,EXPENSES!$M$12:$M$4011,REPORT!AT$31))</f>
        <v>0</v>
      </c>
      <c r="AU76" s="658">
        <f>IF($C76="","",SUMIFS(EXPENSES!$I$12:$I$4011,EXPENSES!$U$12:$U$4011,$C76,EXPENSES!$N$12:$N$4011,REPORT!AU$34,EXPENSES!$M$12:$M$4011,REPORT!AU$31))</f>
        <v>0</v>
      </c>
      <c r="AV76" s="658">
        <f>IF($C76="","",SUMIFS(EXPENSES!$I$12:$I$4011,EXPENSES!$U$12:$U$4011,$C76,EXPENSES!$N$12:$N$4011,REPORT!AV$34,EXPENSES!$M$12:$M$4011,REPORT!AV$31))</f>
        <v>0</v>
      </c>
      <c r="AW76" s="658">
        <f>IF($C76="","",SUMIFS(EXPENSES!$I$12:$I$4011,EXPENSES!$U$12:$U$4011,$C76,EXPENSES!$N$12:$N$4011,REPORT!AW$34,EXPENSES!$M$12:$M$4011,REPORT!AW$31))</f>
        <v>0</v>
      </c>
      <c r="AX76" s="658">
        <f>IF($C76="","",SUMIFS(EXPENSES!$I$12:$I$4011,EXPENSES!$U$12:$U$4011,$C76,EXPENSES!$N$12:$N$4011,REPORT!AX$34,EXPENSES!$M$12:$M$4011,REPORT!AX$31))</f>
        <v>0</v>
      </c>
      <c r="AY76" s="658">
        <f>IF($C76="","",SUMIFS(EXPENSES!$I$12:$I$4011,EXPENSES!$U$12:$U$4011,$C76,EXPENSES!$N$12:$N$4011,REPORT!AY$34,EXPENSES!$M$12:$M$4011,REPORT!AY$31))</f>
        <v>0</v>
      </c>
      <c r="AZ76" s="658">
        <f>IF($C76="","",SUMIFS(EXPENSES!$I$12:$I$4011,EXPENSES!$U$12:$U$4011,$C76,EXPENSES!$N$12:$N$4011,REPORT!AZ$34,EXPENSES!$M$12:$M$4011,REPORT!AZ$31))</f>
        <v>0</v>
      </c>
      <c r="BA76" s="658">
        <f>IF($C76="","",SUMIFS(EXPENSES!$I$12:$I$4011,EXPENSES!$U$12:$U$4011,$C76,EXPENSES!$N$12:$N$4011,REPORT!BA$34,EXPENSES!$M$12:$M$4011,REPORT!BA$31))</f>
        <v>0</v>
      </c>
      <c r="BB76" s="658">
        <f>IF($C76="","",SUMIFS(EXPENSES!$I$12:$I$4011,EXPENSES!$U$12:$U$4011,$C76,EXPENSES!$N$12:$N$4011,REPORT!BB$34,EXPENSES!$M$12:$M$4011,REPORT!BB$31))</f>
        <v>0</v>
      </c>
      <c r="BC76" s="658">
        <f>IF($C76="","",SUMIFS(EXPENSES!$I$12:$I$4011,EXPENSES!$U$12:$U$4011,$C76,EXPENSES!$N$12:$N$4011,REPORT!BC$34,EXPENSES!$M$12:$M$4011,REPORT!BC$31))</f>
        <v>0</v>
      </c>
      <c r="BD76" s="658">
        <f>IF($C76="","",SUMIFS(EXPENSES!$I$12:$I$4011,EXPENSES!$U$12:$U$4011,$C76,EXPENSES!$N$12:$N$4011,REPORT!BD$34,EXPENSES!$M$12:$M$4011,REPORT!BD$31))</f>
        <v>0</v>
      </c>
      <c r="BE76" s="658">
        <f>IF($C76="","",SUMIFS(EXPENSES!$I$12:$I$4011,EXPENSES!$U$12:$U$4011,$C76,EXPENSES!$N$12:$N$4011,REPORT!BE$34,EXPENSES!$M$12:$M$4011,REPORT!BE$31))</f>
        <v>0</v>
      </c>
      <c r="BF76" s="658">
        <f>IF($C76="","",SUMIFS(EXPENSES!$I$12:$I$4011,EXPENSES!$U$12:$U$4011,$C76,EXPENSES!$N$12:$N$4011,REPORT!BF$34,EXPENSES!$M$12:$M$4011,REPORT!BF$31))</f>
        <v>0</v>
      </c>
      <c r="BG76" s="658">
        <f>IF($C76="","",SUMIFS(EXPENSES!$I$12:$I$4011,EXPENSES!$U$12:$U$4011,$C76,EXPENSES!$N$12:$N$4011,REPORT!BG$34,EXPENSES!$M$12:$M$4011,REPORT!BG$31))</f>
        <v>0</v>
      </c>
      <c r="BH76" s="658">
        <f>IF($C76="","",SUMIFS(EXPENSES!$I$12:$I$4011,EXPENSES!$U$12:$U$4011,$C76,EXPENSES!$N$12:$N$4011,REPORT!BH$34,EXPENSES!$M$12:$M$4011,REPORT!BH$31))</f>
        <v>0</v>
      </c>
      <c r="BI76" s="658">
        <f>IF($C76="","",SUMIFS(EXPENSES!$I$12:$I$4011,EXPENSES!$U$12:$U$4011,$C76,EXPENSES!$N$12:$N$4011,REPORT!BI$34,EXPENSES!$M$12:$M$4011,REPORT!BI$31))</f>
        <v>0</v>
      </c>
      <c r="BJ76" s="658">
        <f>IF($C76="","",SUMIFS(EXPENSES!$I$12:$I$4011,EXPENSES!$U$12:$U$4011,$C76,EXPENSES!$N$12:$N$4011,REPORT!BJ$34,EXPENSES!$M$12:$M$4011,REPORT!BJ$31))</f>
        <v>0</v>
      </c>
      <c r="BK76" s="654"/>
      <c r="BL76" s="655"/>
      <c r="BM76" s="655"/>
    </row>
    <row r="77" spans="1:65" s="656" customFormat="1" outlineLevel="2" x14ac:dyDescent="0.3">
      <c r="A77" s="639"/>
      <c r="B77" s="640"/>
      <c r="C77" s="641" t="str">
        <f>IFERROR(BUDGET!C60,"")</f>
        <v>A4-07</v>
      </c>
      <c r="D77" s="642">
        <f>IFERROR(BUDGET!D60,"")</f>
        <v>0</v>
      </c>
      <c r="E77" s="643" t="str">
        <f>IFERROR(BUDGET!E60,"")</f>
        <v>x</v>
      </c>
      <c r="F77" s="644">
        <f>IF(OR(BUDGET!$N$14="",BUDGET!$N$14="Initial Budget"),BUDGET!N60,BUDGET!BA60)</f>
        <v>0</v>
      </c>
      <c r="G77" s="798"/>
      <c r="H77" s="661">
        <f>SUMIFS(EXPENSES!$I$12:$I$4011,EXPENSES!$U$12:$U$4011,REPORT!C77)</f>
        <v>0</v>
      </c>
      <c r="I77" s="646">
        <f t="shared" si="16"/>
        <v>0</v>
      </c>
      <c r="J77" s="645">
        <f t="shared" si="8"/>
        <v>0</v>
      </c>
      <c r="K77" s="647"/>
      <c r="L77" s="648"/>
      <c r="M77" s="649"/>
      <c r="N77" s="650"/>
      <c r="O77" s="651" t="str">
        <f t="shared" si="134"/>
        <v/>
      </c>
      <c r="P77" s="651" t="str">
        <f t="shared" si="134"/>
        <v/>
      </c>
      <c r="Q77" s="651" t="str">
        <f t="shared" si="134"/>
        <v/>
      </c>
      <c r="R77" s="651" t="str">
        <f t="shared" si="134"/>
        <v/>
      </c>
      <c r="S77" s="651" t="str">
        <f t="shared" si="134"/>
        <v/>
      </c>
      <c r="T77" s="651" t="str">
        <f t="shared" si="134"/>
        <v/>
      </c>
      <c r="U77" s="651" t="str">
        <f t="shared" si="134"/>
        <v/>
      </c>
      <c r="V77" s="651" t="str">
        <f t="shared" si="134"/>
        <v/>
      </c>
      <c r="W77" s="651" t="str">
        <f t="shared" si="134"/>
        <v/>
      </c>
      <c r="X77" s="651" t="str">
        <f t="shared" si="134"/>
        <v/>
      </c>
      <c r="Y77" s="652">
        <f t="shared" si="11"/>
        <v>0</v>
      </c>
      <c r="Z77" s="653"/>
      <c r="AA77" s="658">
        <f>IF($C77="","",SUMIFS(EXPENSES!$I$12:$I$4011,EXPENSES!$U$12:$U$4011,$C77,EXPENSES!$N$12:$N$4011,REPORT!AA$34,EXPENSES!$M$12:$M$4011,REPORT!AA$31))</f>
        <v>0</v>
      </c>
      <c r="AB77" s="658">
        <f>IF($C77="","",SUMIFS(EXPENSES!$I$12:$I$4011,EXPENSES!$U$12:$U$4011,$C77,EXPENSES!$N$12:$N$4011,REPORT!AB$34,EXPENSES!$M$12:$M$4011,REPORT!AB$31))</f>
        <v>0</v>
      </c>
      <c r="AC77" s="658">
        <f>IF($C77="","",SUMIFS(EXPENSES!$I$12:$I$4011,EXPENSES!$U$12:$U$4011,$C77,EXPENSES!$N$12:$N$4011,REPORT!AC$34,EXPENSES!$M$12:$M$4011,REPORT!AC$31))</f>
        <v>0</v>
      </c>
      <c r="AD77" s="658">
        <f>IF($C77="","",SUMIFS(EXPENSES!$I$12:$I$4011,EXPENSES!$U$12:$U$4011,$C77,EXPENSES!$N$12:$N$4011,REPORT!AD$34,EXPENSES!$M$12:$M$4011,REPORT!AD$31))</f>
        <v>0</v>
      </c>
      <c r="AE77" s="658">
        <f>IF($C77="","",SUMIFS(EXPENSES!$I$12:$I$4011,EXPENSES!$U$12:$U$4011,$C77,EXPENSES!$N$12:$N$4011,REPORT!AE$34,EXPENSES!$M$12:$M$4011,REPORT!AE$31))</f>
        <v>0</v>
      </c>
      <c r="AF77" s="658">
        <f>IF($C77="","",SUMIFS(EXPENSES!$I$12:$I$4011,EXPENSES!$U$12:$U$4011,$C77,EXPENSES!$N$12:$N$4011,REPORT!AF$34,EXPENSES!$M$12:$M$4011,REPORT!AF$31))</f>
        <v>0</v>
      </c>
      <c r="AG77" s="658">
        <f>IF($C77="","",SUMIFS(EXPENSES!$I$12:$I$4011,EXPENSES!$U$12:$U$4011,$C77,EXPENSES!$N$12:$N$4011,REPORT!AG$34,EXPENSES!$M$12:$M$4011,REPORT!AG$31))</f>
        <v>0</v>
      </c>
      <c r="AH77" s="658">
        <f>IF($C77="","",SUMIFS(EXPENSES!$I$12:$I$4011,EXPENSES!$U$12:$U$4011,$C77,EXPENSES!$N$12:$N$4011,REPORT!AH$34,EXPENSES!$M$12:$M$4011,REPORT!AH$31))</f>
        <v>0</v>
      </c>
      <c r="AI77" s="658">
        <f>IF($C77="","",SUMIFS(EXPENSES!$I$12:$I$4011,EXPENSES!$U$12:$U$4011,$C77,EXPENSES!$N$12:$N$4011,REPORT!AI$34,EXPENSES!$M$12:$M$4011,REPORT!AI$31))</f>
        <v>0</v>
      </c>
      <c r="AJ77" s="658">
        <f>IF($C77="","",SUMIFS(EXPENSES!$I$12:$I$4011,EXPENSES!$U$12:$U$4011,$C77,EXPENSES!$N$12:$N$4011,REPORT!AJ$34,EXPENSES!$M$12:$M$4011,REPORT!AJ$31))</f>
        <v>0</v>
      </c>
      <c r="AK77" s="658">
        <f>IF($C77="","",SUMIFS(EXPENSES!$I$12:$I$4011,EXPENSES!$U$12:$U$4011,$C77,EXPENSES!$N$12:$N$4011,REPORT!AK$34,EXPENSES!$M$12:$M$4011,REPORT!AK$31))</f>
        <v>0</v>
      </c>
      <c r="AL77" s="658">
        <f>IF($C77="","",SUMIFS(EXPENSES!$I$12:$I$4011,EXPENSES!$U$12:$U$4011,$C77,EXPENSES!$N$12:$N$4011,REPORT!AL$34,EXPENSES!$M$12:$M$4011,REPORT!AL$31))</f>
        <v>0</v>
      </c>
      <c r="AM77" s="658">
        <f>IF($C77="","",SUMIFS(EXPENSES!$I$12:$I$4011,EXPENSES!$U$12:$U$4011,$C77,EXPENSES!$N$12:$N$4011,REPORT!AM$34,EXPENSES!$M$12:$M$4011,REPORT!AM$31))</f>
        <v>0</v>
      </c>
      <c r="AN77" s="658">
        <f>IF($C77="","",SUMIFS(EXPENSES!$I$12:$I$4011,EXPENSES!$U$12:$U$4011,$C77,EXPENSES!$N$12:$N$4011,REPORT!AN$34,EXPENSES!$M$12:$M$4011,REPORT!AN$31))</f>
        <v>0</v>
      </c>
      <c r="AO77" s="658">
        <f>IF($C77="","",SUMIFS(EXPENSES!$I$12:$I$4011,EXPENSES!$U$12:$U$4011,$C77,EXPENSES!$N$12:$N$4011,REPORT!AO$34,EXPENSES!$M$12:$M$4011,REPORT!AO$31))</f>
        <v>0</v>
      </c>
      <c r="AP77" s="658">
        <f>IF($C77="","",SUMIFS(EXPENSES!$I$12:$I$4011,EXPENSES!$U$12:$U$4011,$C77,EXPENSES!$N$12:$N$4011,REPORT!AP$34,EXPENSES!$M$12:$M$4011,REPORT!AP$31))</f>
        <v>0</v>
      </c>
      <c r="AQ77" s="658">
        <f>IF($C77="","",SUMIFS(EXPENSES!$I$12:$I$4011,EXPENSES!$U$12:$U$4011,$C77,EXPENSES!$N$12:$N$4011,REPORT!AQ$34,EXPENSES!$M$12:$M$4011,REPORT!AQ$31))</f>
        <v>0</v>
      </c>
      <c r="AR77" s="658">
        <f>IF($C77="","",SUMIFS(EXPENSES!$I$12:$I$4011,EXPENSES!$U$12:$U$4011,$C77,EXPENSES!$N$12:$N$4011,REPORT!AR$34,EXPENSES!$M$12:$M$4011,REPORT!AR$31))</f>
        <v>0</v>
      </c>
      <c r="AS77" s="658">
        <f>IF($C77="","",SUMIFS(EXPENSES!$I$12:$I$4011,EXPENSES!$U$12:$U$4011,$C77,EXPENSES!$N$12:$N$4011,REPORT!AS$34,EXPENSES!$M$12:$M$4011,REPORT!AS$31))</f>
        <v>0</v>
      </c>
      <c r="AT77" s="658">
        <f>IF($C77="","",SUMIFS(EXPENSES!$I$12:$I$4011,EXPENSES!$U$12:$U$4011,$C77,EXPENSES!$N$12:$N$4011,REPORT!AT$34,EXPENSES!$M$12:$M$4011,REPORT!AT$31))</f>
        <v>0</v>
      </c>
      <c r="AU77" s="658">
        <f>IF($C77="","",SUMIFS(EXPENSES!$I$12:$I$4011,EXPENSES!$U$12:$U$4011,$C77,EXPENSES!$N$12:$N$4011,REPORT!AU$34,EXPENSES!$M$12:$M$4011,REPORT!AU$31))</f>
        <v>0</v>
      </c>
      <c r="AV77" s="658">
        <f>IF($C77="","",SUMIFS(EXPENSES!$I$12:$I$4011,EXPENSES!$U$12:$U$4011,$C77,EXPENSES!$N$12:$N$4011,REPORT!AV$34,EXPENSES!$M$12:$M$4011,REPORT!AV$31))</f>
        <v>0</v>
      </c>
      <c r="AW77" s="658">
        <f>IF($C77="","",SUMIFS(EXPENSES!$I$12:$I$4011,EXPENSES!$U$12:$U$4011,$C77,EXPENSES!$N$12:$N$4011,REPORT!AW$34,EXPENSES!$M$12:$M$4011,REPORT!AW$31))</f>
        <v>0</v>
      </c>
      <c r="AX77" s="658">
        <f>IF($C77="","",SUMIFS(EXPENSES!$I$12:$I$4011,EXPENSES!$U$12:$U$4011,$C77,EXPENSES!$N$12:$N$4011,REPORT!AX$34,EXPENSES!$M$12:$M$4011,REPORT!AX$31))</f>
        <v>0</v>
      </c>
      <c r="AY77" s="658">
        <f>IF($C77="","",SUMIFS(EXPENSES!$I$12:$I$4011,EXPENSES!$U$12:$U$4011,$C77,EXPENSES!$N$12:$N$4011,REPORT!AY$34,EXPENSES!$M$12:$M$4011,REPORT!AY$31))</f>
        <v>0</v>
      </c>
      <c r="AZ77" s="658">
        <f>IF($C77="","",SUMIFS(EXPENSES!$I$12:$I$4011,EXPENSES!$U$12:$U$4011,$C77,EXPENSES!$N$12:$N$4011,REPORT!AZ$34,EXPENSES!$M$12:$M$4011,REPORT!AZ$31))</f>
        <v>0</v>
      </c>
      <c r="BA77" s="658">
        <f>IF($C77="","",SUMIFS(EXPENSES!$I$12:$I$4011,EXPENSES!$U$12:$U$4011,$C77,EXPENSES!$N$12:$N$4011,REPORT!BA$34,EXPENSES!$M$12:$M$4011,REPORT!BA$31))</f>
        <v>0</v>
      </c>
      <c r="BB77" s="658">
        <f>IF($C77="","",SUMIFS(EXPENSES!$I$12:$I$4011,EXPENSES!$U$12:$U$4011,$C77,EXPENSES!$N$12:$N$4011,REPORT!BB$34,EXPENSES!$M$12:$M$4011,REPORT!BB$31))</f>
        <v>0</v>
      </c>
      <c r="BC77" s="658">
        <f>IF($C77="","",SUMIFS(EXPENSES!$I$12:$I$4011,EXPENSES!$U$12:$U$4011,$C77,EXPENSES!$N$12:$N$4011,REPORT!BC$34,EXPENSES!$M$12:$M$4011,REPORT!BC$31))</f>
        <v>0</v>
      </c>
      <c r="BD77" s="658">
        <f>IF($C77="","",SUMIFS(EXPENSES!$I$12:$I$4011,EXPENSES!$U$12:$U$4011,$C77,EXPENSES!$N$12:$N$4011,REPORT!BD$34,EXPENSES!$M$12:$M$4011,REPORT!BD$31))</f>
        <v>0</v>
      </c>
      <c r="BE77" s="658">
        <f>IF($C77="","",SUMIFS(EXPENSES!$I$12:$I$4011,EXPENSES!$U$12:$U$4011,$C77,EXPENSES!$N$12:$N$4011,REPORT!BE$34,EXPENSES!$M$12:$M$4011,REPORT!BE$31))</f>
        <v>0</v>
      </c>
      <c r="BF77" s="658">
        <f>IF($C77="","",SUMIFS(EXPENSES!$I$12:$I$4011,EXPENSES!$U$12:$U$4011,$C77,EXPENSES!$N$12:$N$4011,REPORT!BF$34,EXPENSES!$M$12:$M$4011,REPORT!BF$31))</f>
        <v>0</v>
      </c>
      <c r="BG77" s="658">
        <f>IF($C77="","",SUMIFS(EXPENSES!$I$12:$I$4011,EXPENSES!$U$12:$U$4011,$C77,EXPENSES!$N$12:$N$4011,REPORT!BG$34,EXPENSES!$M$12:$M$4011,REPORT!BG$31))</f>
        <v>0</v>
      </c>
      <c r="BH77" s="658">
        <f>IF($C77="","",SUMIFS(EXPENSES!$I$12:$I$4011,EXPENSES!$U$12:$U$4011,$C77,EXPENSES!$N$12:$N$4011,REPORT!BH$34,EXPENSES!$M$12:$M$4011,REPORT!BH$31))</f>
        <v>0</v>
      </c>
      <c r="BI77" s="658">
        <f>IF($C77="","",SUMIFS(EXPENSES!$I$12:$I$4011,EXPENSES!$U$12:$U$4011,$C77,EXPENSES!$N$12:$N$4011,REPORT!BI$34,EXPENSES!$M$12:$M$4011,REPORT!BI$31))</f>
        <v>0</v>
      </c>
      <c r="BJ77" s="658">
        <f>IF($C77="","",SUMIFS(EXPENSES!$I$12:$I$4011,EXPENSES!$U$12:$U$4011,$C77,EXPENSES!$N$12:$N$4011,REPORT!BJ$34,EXPENSES!$M$12:$M$4011,REPORT!BJ$31))</f>
        <v>0</v>
      </c>
      <c r="BK77" s="654"/>
      <c r="BL77" s="655"/>
      <c r="BM77" s="655"/>
    </row>
    <row r="78" spans="1:65" s="656" customFormat="1" outlineLevel="2" x14ac:dyDescent="0.3">
      <c r="A78" s="639"/>
      <c r="B78" s="640"/>
      <c r="C78" s="641" t="str">
        <f>IFERROR(BUDGET!C61,"")</f>
        <v>A4-08</v>
      </c>
      <c r="D78" s="642">
        <f>IFERROR(BUDGET!D61,"")</f>
        <v>0</v>
      </c>
      <c r="E78" s="643" t="str">
        <f>IFERROR(BUDGET!E61,"")</f>
        <v>x</v>
      </c>
      <c r="F78" s="644">
        <f>IF(OR(BUDGET!$N$14="",BUDGET!$N$14="Initial Budget"),BUDGET!N61,BUDGET!BA61)</f>
        <v>0</v>
      </c>
      <c r="G78" s="798"/>
      <c r="H78" s="661">
        <f>SUMIFS(EXPENSES!$I$12:$I$4011,EXPENSES!$U$12:$U$4011,REPORT!C78)</f>
        <v>0</v>
      </c>
      <c r="I78" s="646">
        <f t="shared" si="16"/>
        <v>0</v>
      </c>
      <c r="J78" s="645">
        <f t="shared" si="8"/>
        <v>0</v>
      </c>
      <c r="K78" s="647"/>
      <c r="L78" s="648"/>
      <c r="M78" s="649"/>
      <c r="N78" s="650"/>
      <c r="O78" s="651" t="str">
        <f t="shared" si="134"/>
        <v/>
      </c>
      <c r="P78" s="651" t="str">
        <f t="shared" si="134"/>
        <v/>
      </c>
      <c r="Q78" s="651" t="str">
        <f t="shared" si="134"/>
        <v/>
      </c>
      <c r="R78" s="651" t="str">
        <f t="shared" si="134"/>
        <v/>
      </c>
      <c r="S78" s="651" t="str">
        <f t="shared" si="134"/>
        <v/>
      </c>
      <c r="T78" s="651" t="str">
        <f t="shared" si="134"/>
        <v/>
      </c>
      <c r="U78" s="651" t="str">
        <f t="shared" si="134"/>
        <v/>
      </c>
      <c r="V78" s="651" t="str">
        <f t="shared" si="134"/>
        <v/>
      </c>
      <c r="W78" s="651" t="str">
        <f t="shared" si="134"/>
        <v/>
      </c>
      <c r="X78" s="651" t="str">
        <f t="shared" si="134"/>
        <v/>
      </c>
      <c r="Y78" s="652">
        <f t="shared" si="11"/>
        <v>0</v>
      </c>
      <c r="Z78" s="653"/>
      <c r="AA78" s="658">
        <f>IF($C78="","",SUMIFS(EXPENSES!$I$12:$I$4011,EXPENSES!$U$12:$U$4011,$C78,EXPENSES!$N$12:$N$4011,REPORT!AA$34,EXPENSES!$M$12:$M$4011,REPORT!AA$31))</f>
        <v>0</v>
      </c>
      <c r="AB78" s="658">
        <f>IF($C78="","",SUMIFS(EXPENSES!$I$12:$I$4011,EXPENSES!$U$12:$U$4011,$C78,EXPENSES!$N$12:$N$4011,REPORT!AB$34,EXPENSES!$M$12:$M$4011,REPORT!AB$31))</f>
        <v>0</v>
      </c>
      <c r="AC78" s="658">
        <f>IF($C78="","",SUMIFS(EXPENSES!$I$12:$I$4011,EXPENSES!$U$12:$U$4011,$C78,EXPENSES!$N$12:$N$4011,REPORT!AC$34,EXPENSES!$M$12:$M$4011,REPORT!AC$31))</f>
        <v>0</v>
      </c>
      <c r="AD78" s="658">
        <f>IF($C78="","",SUMIFS(EXPENSES!$I$12:$I$4011,EXPENSES!$U$12:$U$4011,$C78,EXPENSES!$N$12:$N$4011,REPORT!AD$34,EXPENSES!$M$12:$M$4011,REPORT!AD$31))</f>
        <v>0</v>
      </c>
      <c r="AE78" s="658">
        <f>IF($C78="","",SUMIFS(EXPENSES!$I$12:$I$4011,EXPENSES!$U$12:$U$4011,$C78,EXPENSES!$N$12:$N$4011,REPORT!AE$34,EXPENSES!$M$12:$M$4011,REPORT!AE$31))</f>
        <v>0</v>
      </c>
      <c r="AF78" s="658">
        <f>IF($C78="","",SUMIFS(EXPENSES!$I$12:$I$4011,EXPENSES!$U$12:$U$4011,$C78,EXPENSES!$N$12:$N$4011,REPORT!AF$34,EXPENSES!$M$12:$M$4011,REPORT!AF$31))</f>
        <v>0</v>
      </c>
      <c r="AG78" s="658">
        <f>IF($C78="","",SUMIFS(EXPENSES!$I$12:$I$4011,EXPENSES!$U$12:$U$4011,$C78,EXPENSES!$N$12:$N$4011,REPORT!AG$34,EXPENSES!$M$12:$M$4011,REPORT!AG$31))</f>
        <v>0</v>
      </c>
      <c r="AH78" s="658">
        <f>IF($C78="","",SUMIFS(EXPENSES!$I$12:$I$4011,EXPENSES!$U$12:$U$4011,$C78,EXPENSES!$N$12:$N$4011,REPORT!AH$34,EXPENSES!$M$12:$M$4011,REPORT!AH$31))</f>
        <v>0</v>
      </c>
      <c r="AI78" s="658">
        <f>IF($C78="","",SUMIFS(EXPENSES!$I$12:$I$4011,EXPENSES!$U$12:$U$4011,$C78,EXPENSES!$N$12:$N$4011,REPORT!AI$34,EXPENSES!$M$12:$M$4011,REPORT!AI$31))</f>
        <v>0</v>
      </c>
      <c r="AJ78" s="658">
        <f>IF($C78="","",SUMIFS(EXPENSES!$I$12:$I$4011,EXPENSES!$U$12:$U$4011,$C78,EXPENSES!$N$12:$N$4011,REPORT!AJ$34,EXPENSES!$M$12:$M$4011,REPORT!AJ$31))</f>
        <v>0</v>
      </c>
      <c r="AK78" s="658">
        <f>IF($C78="","",SUMIFS(EXPENSES!$I$12:$I$4011,EXPENSES!$U$12:$U$4011,$C78,EXPENSES!$N$12:$N$4011,REPORT!AK$34,EXPENSES!$M$12:$M$4011,REPORT!AK$31))</f>
        <v>0</v>
      </c>
      <c r="AL78" s="658">
        <f>IF($C78="","",SUMIFS(EXPENSES!$I$12:$I$4011,EXPENSES!$U$12:$U$4011,$C78,EXPENSES!$N$12:$N$4011,REPORT!AL$34,EXPENSES!$M$12:$M$4011,REPORT!AL$31))</f>
        <v>0</v>
      </c>
      <c r="AM78" s="658">
        <f>IF($C78="","",SUMIFS(EXPENSES!$I$12:$I$4011,EXPENSES!$U$12:$U$4011,$C78,EXPENSES!$N$12:$N$4011,REPORT!AM$34,EXPENSES!$M$12:$M$4011,REPORT!AM$31))</f>
        <v>0</v>
      </c>
      <c r="AN78" s="658">
        <f>IF($C78="","",SUMIFS(EXPENSES!$I$12:$I$4011,EXPENSES!$U$12:$U$4011,$C78,EXPENSES!$N$12:$N$4011,REPORT!AN$34,EXPENSES!$M$12:$M$4011,REPORT!AN$31))</f>
        <v>0</v>
      </c>
      <c r="AO78" s="658">
        <f>IF($C78="","",SUMIFS(EXPENSES!$I$12:$I$4011,EXPENSES!$U$12:$U$4011,$C78,EXPENSES!$N$12:$N$4011,REPORT!AO$34,EXPENSES!$M$12:$M$4011,REPORT!AO$31))</f>
        <v>0</v>
      </c>
      <c r="AP78" s="658">
        <f>IF($C78="","",SUMIFS(EXPENSES!$I$12:$I$4011,EXPENSES!$U$12:$U$4011,$C78,EXPENSES!$N$12:$N$4011,REPORT!AP$34,EXPENSES!$M$12:$M$4011,REPORT!AP$31))</f>
        <v>0</v>
      </c>
      <c r="AQ78" s="658">
        <f>IF($C78="","",SUMIFS(EXPENSES!$I$12:$I$4011,EXPENSES!$U$12:$U$4011,$C78,EXPENSES!$N$12:$N$4011,REPORT!AQ$34,EXPENSES!$M$12:$M$4011,REPORT!AQ$31))</f>
        <v>0</v>
      </c>
      <c r="AR78" s="658">
        <f>IF($C78="","",SUMIFS(EXPENSES!$I$12:$I$4011,EXPENSES!$U$12:$U$4011,$C78,EXPENSES!$N$12:$N$4011,REPORT!AR$34,EXPENSES!$M$12:$M$4011,REPORT!AR$31))</f>
        <v>0</v>
      </c>
      <c r="AS78" s="658">
        <f>IF($C78="","",SUMIFS(EXPENSES!$I$12:$I$4011,EXPENSES!$U$12:$U$4011,$C78,EXPENSES!$N$12:$N$4011,REPORT!AS$34,EXPENSES!$M$12:$M$4011,REPORT!AS$31))</f>
        <v>0</v>
      </c>
      <c r="AT78" s="658">
        <f>IF($C78="","",SUMIFS(EXPENSES!$I$12:$I$4011,EXPENSES!$U$12:$U$4011,$C78,EXPENSES!$N$12:$N$4011,REPORT!AT$34,EXPENSES!$M$12:$M$4011,REPORT!AT$31))</f>
        <v>0</v>
      </c>
      <c r="AU78" s="658">
        <f>IF($C78="","",SUMIFS(EXPENSES!$I$12:$I$4011,EXPENSES!$U$12:$U$4011,$C78,EXPENSES!$N$12:$N$4011,REPORT!AU$34,EXPENSES!$M$12:$M$4011,REPORT!AU$31))</f>
        <v>0</v>
      </c>
      <c r="AV78" s="658">
        <f>IF($C78="","",SUMIFS(EXPENSES!$I$12:$I$4011,EXPENSES!$U$12:$U$4011,$C78,EXPENSES!$N$12:$N$4011,REPORT!AV$34,EXPENSES!$M$12:$M$4011,REPORT!AV$31))</f>
        <v>0</v>
      </c>
      <c r="AW78" s="658">
        <f>IF($C78="","",SUMIFS(EXPENSES!$I$12:$I$4011,EXPENSES!$U$12:$U$4011,$C78,EXPENSES!$N$12:$N$4011,REPORT!AW$34,EXPENSES!$M$12:$M$4011,REPORT!AW$31))</f>
        <v>0</v>
      </c>
      <c r="AX78" s="658">
        <f>IF($C78="","",SUMIFS(EXPENSES!$I$12:$I$4011,EXPENSES!$U$12:$U$4011,$C78,EXPENSES!$N$12:$N$4011,REPORT!AX$34,EXPENSES!$M$12:$M$4011,REPORT!AX$31))</f>
        <v>0</v>
      </c>
      <c r="AY78" s="658">
        <f>IF($C78="","",SUMIFS(EXPENSES!$I$12:$I$4011,EXPENSES!$U$12:$U$4011,$C78,EXPENSES!$N$12:$N$4011,REPORT!AY$34,EXPENSES!$M$12:$M$4011,REPORT!AY$31))</f>
        <v>0</v>
      </c>
      <c r="AZ78" s="658">
        <f>IF($C78="","",SUMIFS(EXPENSES!$I$12:$I$4011,EXPENSES!$U$12:$U$4011,$C78,EXPENSES!$N$12:$N$4011,REPORT!AZ$34,EXPENSES!$M$12:$M$4011,REPORT!AZ$31))</f>
        <v>0</v>
      </c>
      <c r="BA78" s="658">
        <f>IF($C78="","",SUMIFS(EXPENSES!$I$12:$I$4011,EXPENSES!$U$12:$U$4011,$C78,EXPENSES!$N$12:$N$4011,REPORT!BA$34,EXPENSES!$M$12:$M$4011,REPORT!BA$31))</f>
        <v>0</v>
      </c>
      <c r="BB78" s="658">
        <f>IF($C78="","",SUMIFS(EXPENSES!$I$12:$I$4011,EXPENSES!$U$12:$U$4011,$C78,EXPENSES!$N$12:$N$4011,REPORT!BB$34,EXPENSES!$M$12:$M$4011,REPORT!BB$31))</f>
        <v>0</v>
      </c>
      <c r="BC78" s="658">
        <f>IF($C78="","",SUMIFS(EXPENSES!$I$12:$I$4011,EXPENSES!$U$12:$U$4011,$C78,EXPENSES!$N$12:$N$4011,REPORT!BC$34,EXPENSES!$M$12:$M$4011,REPORT!BC$31))</f>
        <v>0</v>
      </c>
      <c r="BD78" s="658">
        <f>IF($C78="","",SUMIFS(EXPENSES!$I$12:$I$4011,EXPENSES!$U$12:$U$4011,$C78,EXPENSES!$N$12:$N$4011,REPORT!BD$34,EXPENSES!$M$12:$M$4011,REPORT!BD$31))</f>
        <v>0</v>
      </c>
      <c r="BE78" s="658">
        <f>IF($C78="","",SUMIFS(EXPENSES!$I$12:$I$4011,EXPENSES!$U$12:$U$4011,$C78,EXPENSES!$N$12:$N$4011,REPORT!BE$34,EXPENSES!$M$12:$M$4011,REPORT!BE$31))</f>
        <v>0</v>
      </c>
      <c r="BF78" s="658">
        <f>IF($C78="","",SUMIFS(EXPENSES!$I$12:$I$4011,EXPENSES!$U$12:$U$4011,$C78,EXPENSES!$N$12:$N$4011,REPORT!BF$34,EXPENSES!$M$12:$M$4011,REPORT!BF$31))</f>
        <v>0</v>
      </c>
      <c r="BG78" s="658">
        <f>IF($C78="","",SUMIFS(EXPENSES!$I$12:$I$4011,EXPENSES!$U$12:$U$4011,$C78,EXPENSES!$N$12:$N$4011,REPORT!BG$34,EXPENSES!$M$12:$M$4011,REPORT!BG$31))</f>
        <v>0</v>
      </c>
      <c r="BH78" s="658">
        <f>IF($C78="","",SUMIFS(EXPENSES!$I$12:$I$4011,EXPENSES!$U$12:$U$4011,$C78,EXPENSES!$N$12:$N$4011,REPORT!BH$34,EXPENSES!$M$12:$M$4011,REPORT!BH$31))</f>
        <v>0</v>
      </c>
      <c r="BI78" s="658">
        <f>IF($C78="","",SUMIFS(EXPENSES!$I$12:$I$4011,EXPENSES!$U$12:$U$4011,$C78,EXPENSES!$N$12:$N$4011,REPORT!BI$34,EXPENSES!$M$12:$M$4011,REPORT!BI$31))</f>
        <v>0</v>
      </c>
      <c r="BJ78" s="658">
        <f>IF($C78="","",SUMIFS(EXPENSES!$I$12:$I$4011,EXPENSES!$U$12:$U$4011,$C78,EXPENSES!$N$12:$N$4011,REPORT!BJ$34,EXPENSES!$M$12:$M$4011,REPORT!BJ$31))</f>
        <v>0</v>
      </c>
      <c r="BK78" s="654"/>
      <c r="BL78" s="655"/>
      <c r="BM78" s="655"/>
    </row>
    <row r="79" spans="1:65" s="656" customFormat="1" outlineLevel="2" x14ac:dyDescent="0.3">
      <c r="A79" s="639"/>
      <c r="B79" s="640"/>
      <c r="C79" s="641" t="str">
        <f>IFERROR(BUDGET!C62,"")</f>
        <v>A4-09</v>
      </c>
      <c r="D79" s="642">
        <f>IFERROR(BUDGET!D62,"")</f>
        <v>0</v>
      </c>
      <c r="E79" s="643" t="str">
        <f>IFERROR(BUDGET!E62,"")</f>
        <v>x</v>
      </c>
      <c r="F79" s="644">
        <f>IF(OR(BUDGET!$N$14="",BUDGET!$N$14="Initial Budget"),BUDGET!N62,BUDGET!BA62)</f>
        <v>0</v>
      </c>
      <c r="G79" s="798"/>
      <c r="H79" s="661">
        <f>SUMIFS(EXPENSES!$I$12:$I$4011,EXPENSES!$U$12:$U$4011,REPORT!C79)</f>
        <v>0</v>
      </c>
      <c r="I79" s="646">
        <f t="shared" si="16"/>
        <v>0</v>
      </c>
      <c r="J79" s="645">
        <f t="shared" si="8"/>
        <v>0</v>
      </c>
      <c r="K79" s="647"/>
      <c r="L79" s="648"/>
      <c r="M79" s="649"/>
      <c r="N79" s="650"/>
      <c r="O79" s="651" t="str">
        <f t="shared" si="134"/>
        <v/>
      </c>
      <c r="P79" s="651" t="str">
        <f t="shared" si="134"/>
        <v/>
      </c>
      <c r="Q79" s="651" t="str">
        <f t="shared" si="134"/>
        <v/>
      </c>
      <c r="R79" s="651" t="str">
        <f t="shared" si="134"/>
        <v/>
      </c>
      <c r="S79" s="651" t="str">
        <f t="shared" si="134"/>
        <v/>
      </c>
      <c r="T79" s="651" t="str">
        <f t="shared" si="134"/>
        <v/>
      </c>
      <c r="U79" s="651" t="str">
        <f t="shared" si="134"/>
        <v/>
      </c>
      <c r="V79" s="651" t="str">
        <f t="shared" si="134"/>
        <v/>
      </c>
      <c r="W79" s="651" t="str">
        <f t="shared" si="134"/>
        <v/>
      </c>
      <c r="X79" s="651" t="str">
        <f t="shared" si="134"/>
        <v/>
      </c>
      <c r="Y79" s="652">
        <f t="shared" si="11"/>
        <v>0</v>
      </c>
      <c r="Z79" s="653"/>
      <c r="AA79" s="658">
        <f>IF($C79="","",SUMIFS(EXPENSES!$I$12:$I$4011,EXPENSES!$U$12:$U$4011,$C79,EXPENSES!$N$12:$N$4011,REPORT!AA$34,EXPENSES!$M$12:$M$4011,REPORT!AA$31))</f>
        <v>0</v>
      </c>
      <c r="AB79" s="658">
        <f>IF($C79="","",SUMIFS(EXPENSES!$I$12:$I$4011,EXPENSES!$U$12:$U$4011,$C79,EXPENSES!$N$12:$N$4011,REPORT!AB$34,EXPENSES!$M$12:$M$4011,REPORT!AB$31))</f>
        <v>0</v>
      </c>
      <c r="AC79" s="658">
        <f>IF($C79="","",SUMIFS(EXPENSES!$I$12:$I$4011,EXPENSES!$U$12:$U$4011,$C79,EXPENSES!$N$12:$N$4011,REPORT!AC$34,EXPENSES!$M$12:$M$4011,REPORT!AC$31))</f>
        <v>0</v>
      </c>
      <c r="AD79" s="658">
        <f>IF($C79="","",SUMIFS(EXPENSES!$I$12:$I$4011,EXPENSES!$U$12:$U$4011,$C79,EXPENSES!$N$12:$N$4011,REPORT!AD$34,EXPENSES!$M$12:$M$4011,REPORT!AD$31))</f>
        <v>0</v>
      </c>
      <c r="AE79" s="658">
        <f>IF($C79="","",SUMIFS(EXPENSES!$I$12:$I$4011,EXPENSES!$U$12:$U$4011,$C79,EXPENSES!$N$12:$N$4011,REPORT!AE$34,EXPENSES!$M$12:$M$4011,REPORT!AE$31))</f>
        <v>0</v>
      </c>
      <c r="AF79" s="658">
        <f>IF($C79="","",SUMIFS(EXPENSES!$I$12:$I$4011,EXPENSES!$U$12:$U$4011,$C79,EXPENSES!$N$12:$N$4011,REPORT!AF$34,EXPENSES!$M$12:$M$4011,REPORT!AF$31))</f>
        <v>0</v>
      </c>
      <c r="AG79" s="658">
        <f>IF($C79="","",SUMIFS(EXPENSES!$I$12:$I$4011,EXPENSES!$U$12:$U$4011,$C79,EXPENSES!$N$12:$N$4011,REPORT!AG$34,EXPENSES!$M$12:$M$4011,REPORT!AG$31))</f>
        <v>0</v>
      </c>
      <c r="AH79" s="658">
        <f>IF($C79="","",SUMIFS(EXPENSES!$I$12:$I$4011,EXPENSES!$U$12:$U$4011,$C79,EXPENSES!$N$12:$N$4011,REPORT!AH$34,EXPENSES!$M$12:$M$4011,REPORT!AH$31))</f>
        <v>0</v>
      </c>
      <c r="AI79" s="658">
        <f>IF($C79="","",SUMIFS(EXPENSES!$I$12:$I$4011,EXPENSES!$U$12:$U$4011,$C79,EXPENSES!$N$12:$N$4011,REPORT!AI$34,EXPENSES!$M$12:$M$4011,REPORT!AI$31))</f>
        <v>0</v>
      </c>
      <c r="AJ79" s="658">
        <f>IF($C79="","",SUMIFS(EXPENSES!$I$12:$I$4011,EXPENSES!$U$12:$U$4011,$C79,EXPENSES!$N$12:$N$4011,REPORT!AJ$34,EXPENSES!$M$12:$M$4011,REPORT!AJ$31))</f>
        <v>0</v>
      </c>
      <c r="AK79" s="658">
        <f>IF($C79="","",SUMIFS(EXPENSES!$I$12:$I$4011,EXPENSES!$U$12:$U$4011,$C79,EXPENSES!$N$12:$N$4011,REPORT!AK$34,EXPENSES!$M$12:$M$4011,REPORT!AK$31))</f>
        <v>0</v>
      </c>
      <c r="AL79" s="658">
        <f>IF($C79="","",SUMIFS(EXPENSES!$I$12:$I$4011,EXPENSES!$U$12:$U$4011,$C79,EXPENSES!$N$12:$N$4011,REPORT!AL$34,EXPENSES!$M$12:$M$4011,REPORT!AL$31))</f>
        <v>0</v>
      </c>
      <c r="AM79" s="658">
        <f>IF($C79="","",SUMIFS(EXPENSES!$I$12:$I$4011,EXPENSES!$U$12:$U$4011,$C79,EXPENSES!$N$12:$N$4011,REPORT!AM$34,EXPENSES!$M$12:$M$4011,REPORT!AM$31))</f>
        <v>0</v>
      </c>
      <c r="AN79" s="658">
        <f>IF($C79="","",SUMIFS(EXPENSES!$I$12:$I$4011,EXPENSES!$U$12:$U$4011,$C79,EXPENSES!$N$12:$N$4011,REPORT!AN$34,EXPENSES!$M$12:$M$4011,REPORT!AN$31))</f>
        <v>0</v>
      </c>
      <c r="AO79" s="658">
        <f>IF($C79="","",SUMIFS(EXPENSES!$I$12:$I$4011,EXPENSES!$U$12:$U$4011,$C79,EXPENSES!$N$12:$N$4011,REPORT!AO$34,EXPENSES!$M$12:$M$4011,REPORT!AO$31))</f>
        <v>0</v>
      </c>
      <c r="AP79" s="658">
        <f>IF($C79="","",SUMIFS(EXPENSES!$I$12:$I$4011,EXPENSES!$U$12:$U$4011,$C79,EXPENSES!$N$12:$N$4011,REPORT!AP$34,EXPENSES!$M$12:$M$4011,REPORT!AP$31))</f>
        <v>0</v>
      </c>
      <c r="AQ79" s="658">
        <f>IF($C79="","",SUMIFS(EXPENSES!$I$12:$I$4011,EXPENSES!$U$12:$U$4011,$C79,EXPENSES!$N$12:$N$4011,REPORT!AQ$34,EXPENSES!$M$12:$M$4011,REPORT!AQ$31))</f>
        <v>0</v>
      </c>
      <c r="AR79" s="658">
        <f>IF($C79="","",SUMIFS(EXPENSES!$I$12:$I$4011,EXPENSES!$U$12:$U$4011,$C79,EXPENSES!$N$12:$N$4011,REPORT!AR$34,EXPENSES!$M$12:$M$4011,REPORT!AR$31))</f>
        <v>0</v>
      </c>
      <c r="AS79" s="658">
        <f>IF($C79="","",SUMIFS(EXPENSES!$I$12:$I$4011,EXPENSES!$U$12:$U$4011,$C79,EXPENSES!$N$12:$N$4011,REPORT!AS$34,EXPENSES!$M$12:$M$4011,REPORT!AS$31))</f>
        <v>0</v>
      </c>
      <c r="AT79" s="658">
        <f>IF($C79="","",SUMIFS(EXPENSES!$I$12:$I$4011,EXPENSES!$U$12:$U$4011,$C79,EXPENSES!$N$12:$N$4011,REPORT!AT$34,EXPENSES!$M$12:$M$4011,REPORT!AT$31))</f>
        <v>0</v>
      </c>
      <c r="AU79" s="658">
        <f>IF($C79="","",SUMIFS(EXPENSES!$I$12:$I$4011,EXPENSES!$U$12:$U$4011,$C79,EXPENSES!$N$12:$N$4011,REPORT!AU$34,EXPENSES!$M$12:$M$4011,REPORT!AU$31))</f>
        <v>0</v>
      </c>
      <c r="AV79" s="658">
        <f>IF($C79="","",SUMIFS(EXPENSES!$I$12:$I$4011,EXPENSES!$U$12:$U$4011,$C79,EXPENSES!$N$12:$N$4011,REPORT!AV$34,EXPENSES!$M$12:$M$4011,REPORT!AV$31))</f>
        <v>0</v>
      </c>
      <c r="AW79" s="658">
        <f>IF($C79="","",SUMIFS(EXPENSES!$I$12:$I$4011,EXPENSES!$U$12:$U$4011,$C79,EXPENSES!$N$12:$N$4011,REPORT!AW$34,EXPENSES!$M$12:$M$4011,REPORT!AW$31))</f>
        <v>0</v>
      </c>
      <c r="AX79" s="658">
        <f>IF($C79="","",SUMIFS(EXPENSES!$I$12:$I$4011,EXPENSES!$U$12:$U$4011,$C79,EXPENSES!$N$12:$N$4011,REPORT!AX$34,EXPENSES!$M$12:$M$4011,REPORT!AX$31))</f>
        <v>0</v>
      </c>
      <c r="AY79" s="658">
        <f>IF($C79="","",SUMIFS(EXPENSES!$I$12:$I$4011,EXPENSES!$U$12:$U$4011,$C79,EXPENSES!$N$12:$N$4011,REPORT!AY$34,EXPENSES!$M$12:$M$4011,REPORT!AY$31))</f>
        <v>0</v>
      </c>
      <c r="AZ79" s="658">
        <f>IF($C79="","",SUMIFS(EXPENSES!$I$12:$I$4011,EXPENSES!$U$12:$U$4011,$C79,EXPENSES!$N$12:$N$4011,REPORT!AZ$34,EXPENSES!$M$12:$M$4011,REPORT!AZ$31))</f>
        <v>0</v>
      </c>
      <c r="BA79" s="658">
        <f>IF($C79="","",SUMIFS(EXPENSES!$I$12:$I$4011,EXPENSES!$U$12:$U$4011,$C79,EXPENSES!$N$12:$N$4011,REPORT!BA$34,EXPENSES!$M$12:$M$4011,REPORT!BA$31))</f>
        <v>0</v>
      </c>
      <c r="BB79" s="658">
        <f>IF($C79="","",SUMIFS(EXPENSES!$I$12:$I$4011,EXPENSES!$U$12:$U$4011,$C79,EXPENSES!$N$12:$N$4011,REPORT!BB$34,EXPENSES!$M$12:$M$4011,REPORT!BB$31))</f>
        <v>0</v>
      </c>
      <c r="BC79" s="658">
        <f>IF($C79="","",SUMIFS(EXPENSES!$I$12:$I$4011,EXPENSES!$U$12:$U$4011,$C79,EXPENSES!$N$12:$N$4011,REPORT!BC$34,EXPENSES!$M$12:$M$4011,REPORT!BC$31))</f>
        <v>0</v>
      </c>
      <c r="BD79" s="658">
        <f>IF($C79="","",SUMIFS(EXPENSES!$I$12:$I$4011,EXPENSES!$U$12:$U$4011,$C79,EXPENSES!$N$12:$N$4011,REPORT!BD$34,EXPENSES!$M$12:$M$4011,REPORT!BD$31))</f>
        <v>0</v>
      </c>
      <c r="BE79" s="658">
        <f>IF($C79="","",SUMIFS(EXPENSES!$I$12:$I$4011,EXPENSES!$U$12:$U$4011,$C79,EXPENSES!$N$12:$N$4011,REPORT!BE$34,EXPENSES!$M$12:$M$4011,REPORT!BE$31))</f>
        <v>0</v>
      </c>
      <c r="BF79" s="658">
        <f>IF($C79="","",SUMIFS(EXPENSES!$I$12:$I$4011,EXPENSES!$U$12:$U$4011,$C79,EXPENSES!$N$12:$N$4011,REPORT!BF$34,EXPENSES!$M$12:$M$4011,REPORT!BF$31))</f>
        <v>0</v>
      </c>
      <c r="BG79" s="658">
        <f>IF($C79="","",SUMIFS(EXPENSES!$I$12:$I$4011,EXPENSES!$U$12:$U$4011,$C79,EXPENSES!$N$12:$N$4011,REPORT!BG$34,EXPENSES!$M$12:$M$4011,REPORT!BG$31))</f>
        <v>0</v>
      </c>
      <c r="BH79" s="658">
        <f>IF($C79="","",SUMIFS(EXPENSES!$I$12:$I$4011,EXPENSES!$U$12:$U$4011,$C79,EXPENSES!$N$12:$N$4011,REPORT!BH$34,EXPENSES!$M$12:$M$4011,REPORT!BH$31))</f>
        <v>0</v>
      </c>
      <c r="BI79" s="658">
        <f>IF($C79="","",SUMIFS(EXPENSES!$I$12:$I$4011,EXPENSES!$U$12:$U$4011,$C79,EXPENSES!$N$12:$N$4011,REPORT!BI$34,EXPENSES!$M$12:$M$4011,REPORT!BI$31))</f>
        <v>0</v>
      </c>
      <c r="BJ79" s="658">
        <f>IF($C79="","",SUMIFS(EXPENSES!$I$12:$I$4011,EXPENSES!$U$12:$U$4011,$C79,EXPENSES!$N$12:$N$4011,REPORT!BJ$34,EXPENSES!$M$12:$M$4011,REPORT!BJ$31))</f>
        <v>0</v>
      </c>
      <c r="BK79" s="654"/>
      <c r="BL79" s="655"/>
      <c r="BM79" s="655"/>
    </row>
    <row r="80" spans="1:65" s="656" customFormat="1" outlineLevel="2" x14ac:dyDescent="0.3">
      <c r="A80" s="639"/>
      <c r="B80" s="640"/>
      <c r="C80" s="641" t="str">
        <f>IFERROR(BUDGET!C63,"")</f>
        <v>A4-10</v>
      </c>
      <c r="D80" s="642">
        <f>IFERROR(BUDGET!D63,"")</f>
        <v>0</v>
      </c>
      <c r="E80" s="643" t="str">
        <f>IFERROR(BUDGET!E63,"")</f>
        <v>x</v>
      </c>
      <c r="F80" s="660">
        <f>IF(OR(BUDGET!$N$14="",BUDGET!$N$14="Initial Budget"),BUDGET!N63,BUDGET!BA63)</f>
        <v>0</v>
      </c>
      <c r="G80" s="800"/>
      <c r="H80" s="661">
        <f>SUMIFS(EXPENSES!$I$12:$I$4011,EXPENSES!$U$12:$U$4011,REPORT!C80)</f>
        <v>0</v>
      </c>
      <c r="I80" s="657">
        <f t="shared" si="16"/>
        <v>0</v>
      </c>
      <c r="J80" s="645">
        <f t="shared" si="8"/>
        <v>0</v>
      </c>
      <c r="K80" s="647"/>
      <c r="L80" s="648"/>
      <c r="M80" s="649"/>
      <c r="N80" s="650"/>
      <c r="O80" s="651" t="str">
        <f t="shared" si="134"/>
        <v/>
      </c>
      <c r="P80" s="651" t="str">
        <f t="shared" si="134"/>
        <v/>
      </c>
      <c r="Q80" s="651" t="str">
        <f t="shared" si="134"/>
        <v/>
      </c>
      <c r="R80" s="651" t="str">
        <f t="shared" si="134"/>
        <v/>
      </c>
      <c r="S80" s="651" t="str">
        <f t="shared" si="134"/>
        <v/>
      </c>
      <c r="T80" s="651" t="str">
        <f t="shared" si="134"/>
        <v/>
      </c>
      <c r="U80" s="651" t="str">
        <f t="shared" si="134"/>
        <v/>
      </c>
      <c r="V80" s="651" t="str">
        <f t="shared" si="134"/>
        <v/>
      </c>
      <c r="W80" s="651" t="str">
        <f t="shared" si="134"/>
        <v/>
      </c>
      <c r="X80" s="651" t="str">
        <f t="shared" si="134"/>
        <v/>
      </c>
      <c r="Y80" s="652">
        <f t="shared" si="11"/>
        <v>0</v>
      </c>
      <c r="Z80" s="653"/>
      <c r="AA80" s="658">
        <f>IF($C80="","",SUMIFS(EXPENSES!$I$12:$I$4011,EXPENSES!$U$12:$U$4011,$C80,EXPENSES!$N$12:$N$4011,REPORT!AA$34,EXPENSES!$M$12:$M$4011,REPORT!AA$31))</f>
        <v>0</v>
      </c>
      <c r="AB80" s="658">
        <f>IF($C80="","",SUMIFS(EXPENSES!$I$12:$I$4011,EXPENSES!$U$12:$U$4011,$C80,EXPENSES!$N$12:$N$4011,REPORT!AB$34,EXPENSES!$M$12:$M$4011,REPORT!AB$31))</f>
        <v>0</v>
      </c>
      <c r="AC80" s="658">
        <f>IF($C80="","",SUMIFS(EXPENSES!$I$12:$I$4011,EXPENSES!$U$12:$U$4011,$C80,EXPENSES!$N$12:$N$4011,REPORT!AC$34,EXPENSES!$M$12:$M$4011,REPORT!AC$31))</f>
        <v>0</v>
      </c>
      <c r="AD80" s="658">
        <f>IF($C80="","",SUMIFS(EXPENSES!$I$12:$I$4011,EXPENSES!$U$12:$U$4011,$C80,EXPENSES!$N$12:$N$4011,REPORT!AD$34,EXPENSES!$M$12:$M$4011,REPORT!AD$31))</f>
        <v>0</v>
      </c>
      <c r="AE80" s="658">
        <f>IF($C80="","",SUMIFS(EXPENSES!$I$12:$I$4011,EXPENSES!$U$12:$U$4011,$C80,EXPENSES!$N$12:$N$4011,REPORT!AE$34,EXPENSES!$M$12:$M$4011,REPORT!AE$31))</f>
        <v>0</v>
      </c>
      <c r="AF80" s="658">
        <f>IF($C80="","",SUMIFS(EXPENSES!$I$12:$I$4011,EXPENSES!$U$12:$U$4011,$C80,EXPENSES!$N$12:$N$4011,REPORT!AF$34,EXPENSES!$M$12:$M$4011,REPORT!AF$31))</f>
        <v>0</v>
      </c>
      <c r="AG80" s="658">
        <f>IF($C80="","",SUMIFS(EXPENSES!$I$12:$I$4011,EXPENSES!$U$12:$U$4011,$C80,EXPENSES!$N$12:$N$4011,REPORT!AG$34,EXPENSES!$M$12:$M$4011,REPORT!AG$31))</f>
        <v>0</v>
      </c>
      <c r="AH80" s="658">
        <f>IF($C80="","",SUMIFS(EXPENSES!$I$12:$I$4011,EXPENSES!$U$12:$U$4011,$C80,EXPENSES!$N$12:$N$4011,REPORT!AH$34,EXPENSES!$M$12:$M$4011,REPORT!AH$31))</f>
        <v>0</v>
      </c>
      <c r="AI80" s="658">
        <f>IF($C80="","",SUMIFS(EXPENSES!$I$12:$I$4011,EXPENSES!$U$12:$U$4011,$C80,EXPENSES!$N$12:$N$4011,REPORT!AI$34,EXPENSES!$M$12:$M$4011,REPORT!AI$31))</f>
        <v>0</v>
      </c>
      <c r="AJ80" s="658">
        <f>IF($C80="","",SUMIFS(EXPENSES!$I$12:$I$4011,EXPENSES!$U$12:$U$4011,$C80,EXPENSES!$N$12:$N$4011,REPORT!AJ$34,EXPENSES!$M$12:$M$4011,REPORT!AJ$31))</f>
        <v>0</v>
      </c>
      <c r="AK80" s="658">
        <f>IF($C80="","",SUMIFS(EXPENSES!$I$12:$I$4011,EXPENSES!$U$12:$U$4011,$C80,EXPENSES!$N$12:$N$4011,REPORT!AK$34,EXPENSES!$M$12:$M$4011,REPORT!AK$31))</f>
        <v>0</v>
      </c>
      <c r="AL80" s="658">
        <f>IF($C80="","",SUMIFS(EXPENSES!$I$12:$I$4011,EXPENSES!$U$12:$U$4011,$C80,EXPENSES!$N$12:$N$4011,REPORT!AL$34,EXPENSES!$M$12:$M$4011,REPORT!AL$31))</f>
        <v>0</v>
      </c>
      <c r="AM80" s="658">
        <f>IF($C80="","",SUMIFS(EXPENSES!$I$12:$I$4011,EXPENSES!$U$12:$U$4011,$C80,EXPENSES!$N$12:$N$4011,REPORT!AM$34,EXPENSES!$M$12:$M$4011,REPORT!AM$31))</f>
        <v>0</v>
      </c>
      <c r="AN80" s="658">
        <f>IF($C80="","",SUMIFS(EXPENSES!$I$12:$I$4011,EXPENSES!$U$12:$U$4011,$C80,EXPENSES!$N$12:$N$4011,REPORT!AN$34,EXPENSES!$M$12:$M$4011,REPORT!AN$31))</f>
        <v>0</v>
      </c>
      <c r="AO80" s="658">
        <f>IF($C80="","",SUMIFS(EXPENSES!$I$12:$I$4011,EXPENSES!$U$12:$U$4011,$C80,EXPENSES!$N$12:$N$4011,REPORT!AO$34,EXPENSES!$M$12:$M$4011,REPORT!AO$31))</f>
        <v>0</v>
      </c>
      <c r="AP80" s="658">
        <f>IF($C80="","",SUMIFS(EXPENSES!$I$12:$I$4011,EXPENSES!$U$12:$U$4011,$C80,EXPENSES!$N$12:$N$4011,REPORT!AP$34,EXPENSES!$M$12:$M$4011,REPORT!AP$31))</f>
        <v>0</v>
      </c>
      <c r="AQ80" s="658">
        <f>IF($C80="","",SUMIFS(EXPENSES!$I$12:$I$4011,EXPENSES!$U$12:$U$4011,$C80,EXPENSES!$N$12:$N$4011,REPORT!AQ$34,EXPENSES!$M$12:$M$4011,REPORT!AQ$31))</f>
        <v>0</v>
      </c>
      <c r="AR80" s="658">
        <f>IF($C80="","",SUMIFS(EXPENSES!$I$12:$I$4011,EXPENSES!$U$12:$U$4011,$C80,EXPENSES!$N$12:$N$4011,REPORT!AR$34,EXPENSES!$M$12:$M$4011,REPORT!AR$31))</f>
        <v>0</v>
      </c>
      <c r="AS80" s="658">
        <f>IF($C80="","",SUMIFS(EXPENSES!$I$12:$I$4011,EXPENSES!$U$12:$U$4011,$C80,EXPENSES!$N$12:$N$4011,REPORT!AS$34,EXPENSES!$M$12:$M$4011,REPORT!AS$31))</f>
        <v>0</v>
      </c>
      <c r="AT80" s="658">
        <f>IF($C80="","",SUMIFS(EXPENSES!$I$12:$I$4011,EXPENSES!$U$12:$U$4011,$C80,EXPENSES!$N$12:$N$4011,REPORT!AT$34,EXPENSES!$M$12:$M$4011,REPORT!AT$31))</f>
        <v>0</v>
      </c>
      <c r="AU80" s="658">
        <f>IF($C80="","",SUMIFS(EXPENSES!$I$12:$I$4011,EXPENSES!$U$12:$U$4011,$C80,EXPENSES!$N$12:$N$4011,REPORT!AU$34,EXPENSES!$M$12:$M$4011,REPORT!AU$31))</f>
        <v>0</v>
      </c>
      <c r="AV80" s="658">
        <f>IF($C80="","",SUMIFS(EXPENSES!$I$12:$I$4011,EXPENSES!$U$12:$U$4011,$C80,EXPENSES!$N$12:$N$4011,REPORT!AV$34,EXPENSES!$M$12:$M$4011,REPORT!AV$31))</f>
        <v>0</v>
      </c>
      <c r="AW80" s="658">
        <f>IF($C80="","",SUMIFS(EXPENSES!$I$12:$I$4011,EXPENSES!$U$12:$U$4011,$C80,EXPENSES!$N$12:$N$4011,REPORT!AW$34,EXPENSES!$M$12:$M$4011,REPORT!AW$31))</f>
        <v>0</v>
      </c>
      <c r="AX80" s="658">
        <f>IF($C80="","",SUMIFS(EXPENSES!$I$12:$I$4011,EXPENSES!$U$12:$U$4011,$C80,EXPENSES!$N$12:$N$4011,REPORT!AX$34,EXPENSES!$M$12:$M$4011,REPORT!AX$31))</f>
        <v>0</v>
      </c>
      <c r="AY80" s="658">
        <f>IF($C80="","",SUMIFS(EXPENSES!$I$12:$I$4011,EXPENSES!$U$12:$U$4011,$C80,EXPENSES!$N$12:$N$4011,REPORT!AY$34,EXPENSES!$M$12:$M$4011,REPORT!AY$31))</f>
        <v>0</v>
      </c>
      <c r="AZ80" s="658">
        <f>IF($C80="","",SUMIFS(EXPENSES!$I$12:$I$4011,EXPENSES!$U$12:$U$4011,$C80,EXPENSES!$N$12:$N$4011,REPORT!AZ$34,EXPENSES!$M$12:$M$4011,REPORT!AZ$31))</f>
        <v>0</v>
      </c>
      <c r="BA80" s="658">
        <f>IF($C80="","",SUMIFS(EXPENSES!$I$12:$I$4011,EXPENSES!$U$12:$U$4011,$C80,EXPENSES!$N$12:$N$4011,REPORT!BA$34,EXPENSES!$M$12:$M$4011,REPORT!BA$31))</f>
        <v>0</v>
      </c>
      <c r="BB80" s="658">
        <f>IF($C80="","",SUMIFS(EXPENSES!$I$12:$I$4011,EXPENSES!$U$12:$U$4011,$C80,EXPENSES!$N$12:$N$4011,REPORT!BB$34,EXPENSES!$M$12:$M$4011,REPORT!BB$31))</f>
        <v>0</v>
      </c>
      <c r="BC80" s="658">
        <f>IF($C80="","",SUMIFS(EXPENSES!$I$12:$I$4011,EXPENSES!$U$12:$U$4011,$C80,EXPENSES!$N$12:$N$4011,REPORT!BC$34,EXPENSES!$M$12:$M$4011,REPORT!BC$31))</f>
        <v>0</v>
      </c>
      <c r="BD80" s="658">
        <f>IF($C80="","",SUMIFS(EXPENSES!$I$12:$I$4011,EXPENSES!$U$12:$U$4011,$C80,EXPENSES!$N$12:$N$4011,REPORT!BD$34,EXPENSES!$M$12:$M$4011,REPORT!BD$31))</f>
        <v>0</v>
      </c>
      <c r="BE80" s="658">
        <f>IF($C80="","",SUMIFS(EXPENSES!$I$12:$I$4011,EXPENSES!$U$12:$U$4011,$C80,EXPENSES!$N$12:$N$4011,REPORT!BE$34,EXPENSES!$M$12:$M$4011,REPORT!BE$31))</f>
        <v>0</v>
      </c>
      <c r="BF80" s="658">
        <f>IF($C80="","",SUMIFS(EXPENSES!$I$12:$I$4011,EXPENSES!$U$12:$U$4011,$C80,EXPENSES!$N$12:$N$4011,REPORT!BF$34,EXPENSES!$M$12:$M$4011,REPORT!BF$31))</f>
        <v>0</v>
      </c>
      <c r="BG80" s="658">
        <f>IF($C80="","",SUMIFS(EXPENSES!$I$12:$I$4011,EXPENSES!$U$12:$U$4011,$C80,EXPENSES!$N$12:$N$4011,REPORT!BG$34,EXPENSES!$M$12:$M$4011,REPORT!BG$31))</f>
        <v>0</v>
      </c>
      <c r="BH80" s="658">
        <f>IF($C80="","",SUMIFS(EXPENSES!$I$12:$I$4011,EXPENSES!$U$12:$U$4011,$C80,EXPENSES!$N$12:$N$4011,REPORT!BH$34,EXPENSES!$M$12:$M$4011,REPORT!BH$31))</f>
        <v>0</v>
      </c>
      <c r="BI80" s="658">
        <f>IF($C80="","",SUMIFS(EXPENSES!$I$12:$I$4011,EXPENSES!$U$12:$U$4011,$C80,EXPENSES!$N$12:$N$4011,REPORT!BI$34,EXPENSES!$M$12:$M$4011,REPORT!BI$31))</f>
        <v>0</v>
      </c>
      <c r="BJ80" s="658">
        <f>IF($C80="","",SUMIFS(EXPENSES!$I$12:$I$4011,EXPENSES!$U$12:$U$4011,$C80,EXPENSES!$N$12:$N$4011,REPORT!BJ$34,EXPENSES!$M$12:$M$4011,REPORT!BJ$31))</f>
        <v>0</v>
      </c>
      <c r="BK80" s="654"/>
      <c r="BL80" s="655"/>
      <c r="BM80" s="655"/>
    </row>
    <row r="81" spans="1:66" ht="31" customHeight="1" x14ac:dyDescent="0.3">
      <c r="A81" s="180"/>
      <c r="B81" s="501" t="str">
        <f>IFERROR(BUDGET!B64,"")</f>
        <v>B</v>
      </c>
      <c r="C81" s="502" t="str">
        <f>IFERROR(BUDGET!C64,"")</f>
        <v>PROJECT ACTIVITIES</v>
      </c>
      <c r="D81" s="511"/>
      <c r="E81" s="504">
        <f>IFERROR(BUDGET!E64,"")</f>
        <v>0</v>
      </c>
      <c r="F81" s="505">
        <f>SUM(F82:F191)/2</f>
        <v>0</v>
      </c>
      <c r="G81" s="803">
        <f>IF(OR(BUDGET!$N$14="",BUDGET!$N$14="Initial Budget"),REPORT!F81-BUDGET!N64,REPORT!F81-BUDGET!BA64)</f>
        <v>0</v>
      </c>
      <c r="H81" s="505">
        <f>SUM(H82:H191)/2</f>
        <v>0</v>
      </c>
      <c r="I81" s="199">
        <f t="shared" si="16"/>
        <v>0</v>
      </c>
      <c r="J81" s="506">
        <f t="shared" si="8"/>
        <v>0</v>
      </c>
      <c r="K81" s="512"/>
      <c r="L81" s="513"/>
      <c r="M81" s="514"/>
      <c r="N81" s="51">
        <f>H81-SUM(AA81:BJ81)</f>
        <v>0</v>
      </c>
      <c r="O81" s="508">
        <f t="shared" ref="O81:X81" si="135">SUM(O82:O191)/2</f>
        <v>0</v>
      </c>
      <c r="P81" s="508">
        <f t="shared" si="135"/>
        <v>0</v>
      </c>
      <c r="Q81" s="508">
        <f t="shared" si="135"/>
        <v>0</v>
      </c>
      <c r="R81" s="508">
        <f t="shared" si="135"/>
        <v>0</v>
      </c>
      <c r="S81" s="508">
        <f t="shared" si="135"/>
        <v>0</v>
      </c>
      <c r="T81" s="508">
        <f t="shared" si="135"/>
        <v>0</v>
      </c>
      <c r="U81" s="508">
        <f t="shared" si="135"/>
        <v>0</v>
      </c>
      <c r="V81" s="508">
        <f t="shared" si="135"/>
        <v>0</v>
      </c>
      <c r="W81" s="508">
        <f t="shared" si="135"/>
        <v>0</v>
      </c>
      <c r="X81" s="508">
        <f t="shared" si="135"/>
        <v>0</v>
      </c>
      <c r="Y81" s="509">
        <f t="shared" si="11"/>
        <v>0</v>
      </c>
      <c r="Z81" s="510"/>
      <c r="AA81" s="506">
        <f t="shared" ref="AA81:BJ81" si="136">SUM(AA82:AA191)/2</f>
        <v>0</v>
      </c>
      <c r="AB81" s="506">
        <f t="shared" si="136"/>
        <v>0</v>
      </c>
      <c r="AC81" s="506">
        <f t="shared" si="136"/>
        <v>0</v>
      </c>
      <c r="AD81" s="506">
        <f t="shared" si="136"/>
        <v>0</v>
      </c>
      <c r="AE81" s="506">
        <f t="shared" si="136"/>
        <v>0</v>
      </c>
      <c r="AF81" s="506">
        <f t="shared" si="136"/>
        <v>0</v>
      </c>
      <c r="AG81" s="506">
        <f t="shared" si="136"/>
        <v>0</v>
      </c>
      <c r="AH81" s="506">
        <f t="shared" si="136"/>
        <v>0</v>
      </c>
      <c r="AI81" s="506">
        <f t="shared" si="136"/>
        <v>0</v>
      </c>
      <c r="AJ81" s="506">
        <f t="shared" si="136"/>
        <v>0</v>
      </c>
      <c r="AK81" s="506">
        <f t="shared" si="136"/>
        <v>0</v>
      </c>
      <c r="AL81" s="506">
        <f t="shared" si="136"/>
        <v>0</v>
      </c>
      <c r="AM81" s="506">
        <f t="shared" si="136"/>
        <v>0</v>
      </c>
      <c r="AN81" s="506">
        <f t="shared" si="136"/>
        <v>0</v>
      </c>
      <c r="AO81" s="506">
        <f t="shared" si="136"/>
        <v>0</v>
      </c>
      <c r="AP81" s="506">
        <f t="shared" si="136"/>
        <v>0</v>
      </c>
      <c r="AQ81" s="506">
        <f t="shared" si="136"/>
        <v>0</v>
      </c>
      <c r="AR81" s="506">
        <f t="shared" si="136"/>
        <v>0</v>
      </c>
      <c r="AS81" s="506">
        <f t="shared" si="136"/>
        <v>0</v>
      </c>
      <c r="AT81" s="506">
        <f t="shared" si="136"/>
        <v>0</v>
      </c>
      <c r="AU81" s="506">
        <f t="shared" si="136"/>
        <v>0</v>
      </c>
      <c r="AV81" s="506">
        <f t="shared" si="136"/>
        <v>0</v>
      </c>
      <c r="AW81" s="506">
        <f t="shared" si="136"/>
        <v>0</v>
      </c>
      <c r="AX81" s="506">
        <f t="shared" si="136"/>
        <v>0</v>
      </c>
      <c r="AY81" s="506">
        <f t="shared" si="136"/>
        <v>0</v>
      </c>
      <c r="AZ81" s="506">
        <f t="shared" si="136"/>
        <v>0</v>
      </c>
      <c r="BA81" s="506">
        <f t="shared" si="136"/>
        <v>0</v>
      </c>
      <c r="BB81" s="506">
        <f t="shared" si="136"/>
        <v>0</v>
      </c>
      <c r="BC81" s="506">
        <f t="shared" si="136"/>
        <v>0</v>
      </c>
      <c r="BD81" s="506">
        <f t="shared" si="136"/>
        <v>0</v>
      </c>
      <c r="BE81" s="506">
        <f t="shared" si="136"/>
        <v>0</v>
      </c>
      <c r="BF81" s="506">
        <f t="shared" si="136"/>
        <v>0</v>
      </c>
      <c r="BG81" s="506">
        <f t="shared" si="136"/>
        <v>0</v>
      </c>
      <c r="BH81" s="506">
        <f t="shared" si="136"/>
        <v>0</v>
      </c>
      <c r="BI81" s="506">
        <f t="shared" si="136"/>
        <v>0</v>
      </c>
      <c r="BJ81" s="506">
        <f t="shared" si="136"/>
        <v>0</v>
      </c>
      <c r="BK81" s="344"/>
      <c r="BN81" s="335"/>
    </row>
    <row r="82" spans="1:66" s="474" customFormat="1" ht="28.5" customHeight="1" outlineLevel="1" x14ac:dyDescent="0.3">
      <c r="A82" s="632"/>
      <c r="B82" s="638"/>
      <c r="C82" s="618" t="str">
        <f>IFERROR(BUDGET!C65,"")</f>
        <v>B1</v>
      </c>
      <c r="D82" s="315"/>
      <c r="E82" s="619">
        <f>IFERROR(BUDGET!E65,"")</f>
        <v>0</v>
      </c>
      <c r="F82" s="620">
        <f>SUM(F83:F92)</f>
        <v>0</v>
      </c>
      <c r="G82" s="797">
        <f>IF(OR(BUDGET!$N$14="",BUDGET!$N$14="Initial Budget"),REPORT!F82-BUDGET!N65,REPORT!F82-BUDGET!BA65)</f>
        <v>0</v>
      </c>
      <c r="H82" s="620">
        <f>SUM(H83:H92)</f>
        <v>0</v>
      </c>
      <c r="I82" s="621">
        <f t="shared" si="16"/>
        <v>0</v>
      </c>
      <c r="J82" s="622">
        <f t="shared" si="8"/>
        <v>0</v>
      </c>
      <c r="K82" s="635"/>
      <c r="L82" s="636"/>
      <c r="M82" s="637"/>
      <c r="N82" s="626">
        <f>H82-SUM(AA82:BJ82)</f>
        <v>0</v>
      </c>
      <c r="O82" s="627">
        <f t="shared" ref="O82" si="137">SUM(O83:O92)</f>
        <v>0</v>
      </c>
      <c r="P82" s="627">
        <f t="shared" ref="P82:X82" si="138">SUM(P83:P92)</f>
        <v>0</v>
      </c>
      <c r="Q82" s="627">
        <f t="shared" si="138"/>
        <v>0</v>
      </c>
      <c r="R82" s="627">
        <f t="shared" si="138"/>
        <v>0</v>
      </c>
      <c r="S82" s="627">
        <f t="shared" si="138"/>
        <v>0</v>
      </c>
      <c r="T82" s="627">
        <f t="shared" si="138"/>
        <v>0</v>
      </c>
      <c r="U82" s="627">
        <f t="shared" si="138"/>
        <v>0</v>
      </c>
      <c r="V82" s="627">
        <f t="shared" si="138"/>
        <v>0</v>
      </c>
      <c r="W82" s="627">
        <f t="shared" si="138"/>
        <v>0</v>
      </c>
      <c r="X82" s="627">
        <f t="shared" si="138"/>
        <v>0</v>
      </c>
      <c r="Y82" s="628">
        <f t="shared" si="11"/>
        <v>0</v>
      </c>
      <c r="Z82" s="629"/>
      <c r="AA82" s="622">
        <f>SUM(AA83:AA92)</f>
        <v>0</v>
      </c>
      <c r="AB82" s="622">
        <f t="shared" ref="AB82" si="139">SUM(AB83:AB92)</f>
        <v>0</v>
      </c>
      <c r="AC82" s="622">
        <f t="shared" ref="AC82" si="140">SUM(AC83:AC92)</f>
        <v>0</v>
      </c>
      <c r="AD82" s="622">
        <f t="shared" ref="AD82" si="141">SUM(AD83:AD92)</f>
        <v>0</v>
      </c>
      <c r="AE82" s="622">
        <f t="shared" ref="AE82" si="142">SUM(AE83:AE92)</f>
        <v>0</v>
      </c>
      <c r="AF82" s="622">
        <f t="shared" ref="AF82" si="143">SUM(AF83:AF92)</f>
        <v>0</v>
      </c>
      <c r="AG82" s="622">
        <f t="shared" ref="AG82" si="144">SUM(AG83:AG92)</f>
        <v>0</v>
      </c>
      <c r="AH82" s="622">
        <f t="shared" ref="AH82" si="145">SUM(AH83:AH92)</f>
        <v>0</v>
      </c>
      <c r="AI82" s="622">
        <f t="shared" ref="AI82" si="146">SUM(AI83:AI92)</f>
        <v>0</v>
      </c>
      <c r="AJ82" s="622">
        <f t="shared" ref="AJ82" si="147">SUM(AJ83:AJ92)</f>
        <v>0</v>
      </c>
      <c r="AK82" s="622">
        <f t="shared" ref="AK82" si="148">SUM(AK83:AK92)</f>
        <v>0</v>
      </c>
      <c r="AL82" s="622">
        <f t="shared" ref="AL82" si="149">SUM(AL83:AL92)</f>
        <v>0</v>
      </c>
      <c r="AM82" s="622">
        <f t="shared" ref="AM82" si="150">SUM(AM83:AM92)</f>
        <v>0</v>
      </c>
      <c r="AN82" s="622">
        <f t="shared" ref="AN82" si="151">SUM(AN83:AN92)</f>
        <v>0</v>
      </c>
      <c r="AO82" s="622">
        <f t="shared" ref="AO82" si="152">SUM(AO83:AO92)</f>
        <v>0</v>
      </c>
      <c r="AP82" s="622">
        <f t="shared" ref="AP82" si="153">SUM(AP83:AP92)</f>
        <v>0</v>
      </c>
      <c r="AQ82" s="622">
        <f t="shared" ref="AQ82" si="154">SUM(AQ83:AQ92)</f>
        <v>0</v>
      </c>
      <c r="AR82" s="622">
        <f t="shared" ref="AR82" si="155">SUM(AR83:AR92)</f>
        <v>0</v>
      </c>
      <c r="AS82" s="622">
        <f t="shared" ref="AS82" si="156">SUM(AS83:AS92)</f>
        <v>0</v>
      </c>
      <c r="AT82" s="622">
        <f t="shared" ref="AT82" si="157">SUM(AT83:AT92)</f>
        <v>0</v>
      </c>
      <c r="AU82" s="622">
        <f t="shared" ref="AU82" si="158">SUM(AU83:AU92)</f>
        <v>0</v>
      </c>
      <c r="AV82" s="622">
        <f t="shared" ref="AV82" si="159">SUM(AV83:AV92)</f>
        <v>0</v>
      </c>
      <c r="AW82" s="622">
        <f t="shared" ref="AW82" si="160">SUM(AW83:AW92)</f>
        <v>0</v>
      </c>
      <c r="AX82" s="622">
        <f t="shared" ref="AX82" si="161">SUM(AX83:AX92)</f>
        <v>0</v>
      </c>
      <c r="AY82" s="622">
        <f t="shared" ref="AY82" si="162">SUM(AY83:AY92)</f>
        <v>0</v>
      </c>
      <c r="AZ82" s="622">
        <f t="shared" ref="AZ82" si="163">SUM(AZ83:AZ92)</f>
        <v>0</v>
      </c>
      <c r="BA82" s="622">
        <f t="shared" ref="BA82" si="164">SUM(BA83:BA92)</f>
        <v>0</v>
      </c>
      <c r="BB82" s="622">
        <f t="shared" ref="BB82" si="165">SUM(BB83:BB92)</f>
        <v>0</v>
      </c>
      <c r="BC82" s="622">
        <f t="shared" ref="BC82" si="166">SUM(BC83:BC92)</f>
        <v>0</v>
      </c>
      <c r="BD82" s="622">
        <f t="shared" ref="BD82" si="167">SUM(BD83:BD92)</f>
        <v>0</v>
      </c>
      <c r="BE82" s="622">
        <f t="shared" ref="BE82" si="168">SUM(BE83:BE92)</f>
        <v>0</v>
      </c>
      <c r="BF82" s="622">
        <f t="shared" ref="BF82" si="169">SUM(BF83:BF92)</f>
        <v>0</v>
      </c>
      <c r="BG82" s="622">
        <f t="shared" ref="BG82" si="170">SUM(BG83:BG92)</f>
        <v>0</v>
      </c>
      <c r="BH82" s="622">
        <f t="shared" ref="BH82" si="171">SUM(BH83:BH92)</f>
        <v>0</v>
      </c>
      <c r="BI82" s="622">
        <f t="shared" ref="BI82" si="172">SUM(BI83:BI92)</f>
        <v>0</v>
      </c>
      <c r="BJ82" s="622">
        <f t="shared" ref="BJ82" si="173">SUM(BJ83:BJ92)</f>
        <v>0</v>
      </c>
      <c r="BK82" s="630"/>
      <c r="BL82" s="631"/>
      <c r="BM82" s="631"/>
    </row>
    <row r="83" spans="1:66" s="656" customFormat="1" outlineLevel="2" x14ac:dyDescent="0.3">
      <c r="A83" s="639"/>
      <c r="B83" s="640"/>
      <c r="C83" s="641" t="str">
        <f>IFERROR(BUDGET!C66,"")</f>
        <v>B1-01</v>
      </c>
      <c r="D83" s="642">
        <f>IFERROR(BUDGET!D66,"")</f>
        <v>0</v>
      </c>
      <c r="E83" s="643" t="str">
        <f>IFERROR(BUDGET!E66,"")</f>
        <v>x</v>
      </c>
      <c r="F83" s="644">
        <f>IF(OR(BUDGET!$N$14="",BUDGET!$N$14="Initial Budget"),BUDGET!N66,BUDGET!BA66)</f>
        <v>0</v>
      </c>
      <c r="G83" s="798"/>
      <c r="H83" s="661">
        <f>SUMIFS(EXPENSES!$I$12:$I$4011,EXPENSES!$U$12:$U$4011,REPORT!C83)</f>
        <v>0</v>
      </c>
      <c r="I83" s="657">
        <f t="shared" si="16"/>
        <v>0</v>
      </c>
      <c r="J83" s="645">
        <f t="shared" si="8"/>
        <v>0</v>
      </c>
      <c r="K83" s="647"/>
      <c r="L83" s="648"/>
      <c r="M83" s="649"/>
      <c r="N83" s="650"/>
      <c r="O83" s="651" t="str">
        <f>IF($D83="","",IF($D83=O$33,$H83,""))</f>
        <v/>
      </c>
      <c r="P83" s="651" t="str">
        <f t="shared" ref="P83:X83" si="174">IF($D83="","",IF($D83=P$33,$H83,""))</f>
        <v/>
      </c>
      <c r="Q83" s="651" t="str">
        <f>IF($D83="","",IF($D83=Q$33,$H83,""))</f>
        <v/>
      </c>
      <c r="R83" s="651" t="str">
        <f t="shared" si="174"/>
        <v/>
      </c>
      <c r="S83" s="651" t="str">
        <f t="shared" si="174"/>
        <v/>
      </c>
      <c r="T83" s="651" t="str">
        <f t="shared" si="174"/>
        <v/>
      </c>
      <c r="U83" s="651" t="str">
        <f t="shared" si="174"/>
        <v/>
      </c>
      <c r="V83" s="651" t="str">
        <f t="shared" si="174"/>
        <v/>
      </c>
      <c r="W83" s="651" t="str">
        <f t="shared" si="174"/>
        <v/>
      </c>
      <c r="X83" s="651" t="str">
        <f t="shared" si="174"/>
        <v/>
      </c>
      <c r="Y83" s="652">
        <f t="shared" si="11"/>
        <v>0</v>
      </c>
      <c r="Z83" s="653"/>
      <c r="AA83" s="645">
        <f>IF($C83="","",SUMIFS(EXPENSES!$I$12:$I$4011,EXPENSES!$U$12:$U$4011,$C83,EXPENSES!$N$12:$N$4011,REPORT!AA$34,EXPENSES!$M$12:$M$4011,REPORT!AA$31))</f>
        <v>0</v>
      </c>
      <c r="AB83" s="645">
        <f>IF($C83="","",SUMIFS(EXPENSES!$I$12:$I$4011,EXPENSES!$U$12:$U$4011,$C83,EXPENSES!$N$12:$N$4011,REPORT!AB$34,EXPENSES!$M$12:$M$4011,REPORT!AB$31))</f>
        <v>0</v>
      </c>
      <c r="AC83" s="645">
        <f>IF($C83="","",SUMIFS(EXPENSES!$I$12:$I$4011,EXPENSES!$U$12:$U$4011,$C83,EXPENSES!$N$12:$N$4011,REPORT!AC$34,EXPENSES!$M$12:$M$4011,REPORT!AC$31))</f>
        <v>0</v>
      </c>
      <c r="AD83" s="645">
        <f>IF($C83="","",SUMIFS(EXPENSES!$I$12:$I$4011,EXPENSES!$U$12:$U$4011,$C83,EXPENSES!$N$12:$N$4011,REPORT!AD$34,EXPENSES!$M$12:$M$4011,REPORT!AD$31))</f>
        <v>0</v>
      </c>
      <c r="AE83" s="645">
        <f>IF($C83="","",SUMIFS(EXPENSES!$I$12:$I$4011,EXPENSES!$U$12:$U$4011,$C83,EXPENSES!$N$12:$N$4011,REPORT!AE$34,EXPENSES!$M$12:$M$4011,REPORT!AE$31))</f>
        <v>0</v>
      </c>
      <c r="AF83" s="645">
        <f>IF($C83="","",SUMIFS(EXPENSES!$I$12:$I$4011,EXPENSES!$U$12:$U$4011,$C83,EXPENSES!$N$12:$N$4011,REPORT!AF$34,EXPENSES!$M$12:$M$4011,REPORT!AF$31))</f>
        <v>0</v>
      </c>
      <c r="AG83" s="645">
        <f>IF($C83="","",SUMIFS(EXPENSES!$I$12:$I$4011,EXPENSES!$U$12:$U$4011,$C83,EXPENSES!$N$12:$N$4011,REPORT!AG$34,EXPENSES!$M$12:$M$4011,REPORT!AG$31))</f>
        <v>0</v>
      </c>
      <c r="AH83" s="645">
        <f>IF($C83="","",SUMIFS(EXPENSES!$I$12:$I$4011,EXPENSES!$U$12:$U$4011,$C83,EXPENSES!$N$12:$N$4011,REPORT!AH$34,EXPENSES!$M$12:$M$4011,REPORT!AH$31))</f>
        <v>0</v>
      </c>
      <c r="AI83" s="645">
        <f>IF($C83="","",SUMIFS(EXPENSES!$I$12:$I$4011,EXPENSES!$U$12:$U$4011,$C83,EXPENSES!$N$12:$N$4011,REPORT!AI$34,EXPENSES!$M$12:$M$4011,REPORT!AI$31))</f>
        <v>0</v>
      </c>
      <c r="AJ83" s="645">
        <f>IF($C83="","",SUMIFS(EXPENSES!$I$12:$I$4011,EXPENSES!$U$12:$U$4011,$C83,EXPENSES!$N$12:$N$4011,REPORT!AJ$34,EXPENSES!$M$12:$M$4011,REPORT!AJ$31))</f>
        <v>0</v>
      </c>
      <c r="AK83" s="645">
        <f>IF($C83="","",SUMIFS(EXPENSES!$I$12:$I$4011,EXPENSES!$U$12:$U$4011,$C83,EXPENSES!$N$12:$N$4011,REPORT!AK$34,EXPENSES!$M$12:$M$4011,REPORT!AK$31))</f>
        <v>0</v>
      </c>
      <c r="AL83" s="645">
        <f>IF($C83="","",SUMIFS(EXPENSES!$I$12:$I$4011,EXPENSES!$U$12:$U$4011,$C83,EXPENSES!$N$12:$N$4011,REPORT!AL$34,EXPENSES!$M$12:$M$4011,REPORT!AL$31))</f>
        <v>0</v>
      </c>
      <c r="AM83" s="645">
        <f>IF($C83="","",SUMIFS(EXPENSES!$I$12:$I$4011,EXPENSES!$U$12:$U$4011,$C83,EXPENSES!$N$12:$N$4011,REPORT!AM$34,EXPENSES!$M$12:$M$4011,REPORT!AM$31))</f>
        <v>0</v>
      </c>
      <c r="AN83" s="645">
        <f>IF($C83="","",SUMIFS(EXPENSES!$I$12:$I$4011,EXPENSES!$U$12:$U$4011,$C83,EXPENSES!$N$12:$N$4011,REPORT!AN$34,EXPENSES!$M$12:$M$4011,REPORT!AN$31))</f>
        <v>0</v>
      </c>
      <c r="AO83" s="645">
        <f>IF($C83="","",SUMIFS(EXPENSES!$I$12:$I$4011,EXPENSES!$U$12:$U$4011,$C83,EXPENSES!$N$12:$N$4011,REPORT!AO$34,EXPENSES!$M$12:$M$4011,REPORT!AO$31))</f>
        <v>0</v>
      </c>
      <c r="AP83" s="645">
        <f>IF($C83="","",SUMIFS(EXPENSES!$I$12:$I$4011,EXPENSES!$U$12:$U$4011,$C83,EXPENSES!$N$12:$N$4011,REPORT!AP$34,EXPENSES!$M$12:$M$4011,REPORT!AP$31))</f>
        <v>0</v>
      </c>
      <c r="AQ83" s="645">
        <f>IF($C83="","",SUMIFS(EXPENSES!$I$12:$I$4011,EXPENSES!$U$12:$U$4011,$C83,EXPENSES!$N$12:$N$4011,REPORT!AQ$34,EXPENSES!$M$12:$M$4011,REPORT!AQ$31))</f>
        <v>0</v>
      </c>
      <c r="AR83" s="645">
        <f>IF($C83="","",SUMIFS(EXPENSES!$I$12:$I$4011,EXPENSES!$U$12:$U$4011,$C83,EXPENSES!$N$12:$N$4011,REPORT!AR$34,EXPENSES!$M$12:$M$4011,REPORT!AR$31))</f>
        <v>0</v>
      </c>
      <c r="AS83" s="645">
        <f>IF($C83="","",SUMIFS(EXPENSES!$I$12:$I$4011,EXPENSES!$U$12:$U$4011,$C83,EXPENSES!$N$12:$N$4011,REPORT!AS$34,EXPENSES!$M$12:$M$4011,REPORT!AS$31))</f>
        <v>0</v>
      </c>
      <c r="AT83" s="645">
        <f>IF($C83="","",SUMIFS(EXPENSES!$I$12:$I$4011,EXPENSES!$U$12:$U$4011,$C83,EXPENSES!$N$12:$N$4011,REPORT!AT$34,EXPENSES!$M$12:$M$4011,REPORT!AT$31))</f>
        <v>0</v>
      </c>
      <c r="AU83" s="645">
        <f>IF($C83="","",SUMIFS(EXPENSES!$I$12:$I$4011,EXPENSES!$U$12:$U$4011,$C83,EXPENSES!$N$12:$N$4011,REPORT!AU$34,EXPENSES!$M$12:$M$4011,REPORT!AU$31))</f>
        <v>0</v>
      </c>
      <c r="AV83" s="645">
        <f>IF($C83="","",SUMIFS(EXPENSES!$I$12:$I$4011,EXPENSES!$U$12:$U$4011,$C83,EXPENSES!$N$12:$N$4011,REPORT!AV$34,EXPENSES!$M$12:$M$4011,REPORT!AV$31))</f>
        <v>0</v>
      </c>
      <c r="AW83" s="645">
        <f>IF($C83="","",SUMIFS(EXPENSES!$I$12:$I$4011,EXPENSES!$U$12:$U$4011,$C83,EXPENSES!$N$12:$N$4011,REPORT!AW$34,EXPENSES!$M$12:$M$4011,REPORT!AW$31))</f>
        <v>0</v>
      </c>
      <c r="AX83" s="645">
        <f>IF($C83="","",SUMIFS(EXPENSES!$I$12:$I$4011,EXPENSES!$U$12:$U$4011,$C83,EXPENSES!$N$12:$N$4011,REPORT!AX$34,EXPENSES!$M$12:$M$4011,REPORT!AX$31))</f>
        <v>0</v>
      </c>
      <c r="AY83" s="645">
        <f>IF($C83="","",SUMIFS(EXPENSES!$I$12:$I$4011,EXPENSES!$U$12:$U$4011,$C83,EXPENSES!$N$12:$N$4011,REPORT!AY$34,EXPENSES!$M$12:$M$4011,REPORT!AY$31))</f>
        <v>0</v>
      </c>
      <c r="AZ83" s="645">
        <f>IF($C83="","",SUMIFS(EXPENSES!$I$12:$I$4011,EXPENSES!$U$12:$U$4011,$C83,EXPENSES!$N$12:$N$4011,REPORT!AZ$34,EXPENSES!$M$12:$M$4011,REPORT!AZ$31))</f>
        <v>0</v>
      </c>
      <c r="BA83" s="645">
        <f>IF($C83="","",SUMIFS(EXPENSES!$I$12:$I$4011,EXPENSES!$U$12:$U$4011,$C83,EXPENSES!$N$12:$N$4011,REPORT!BA$34,EXPENSES!$M$12:$M$4011,REPORT!BA$31))</f>
        <v>0</v>
      </c>
      <c r="BB83" s="645">
        <f>IF($C83="","",SUMIFS(EXPENSES!$I$12:$I$4011,EXPENSES!$U$12:$U$4011,$C83,EXPENSES!$N$12:$N$4011,REPORT!BB$34,EXPENSES!$M$12:$M$4011,REPORT!BB$31))</f>
        <v>0</v>
      </c>
      <c r="BC83" s="645">
        <f>IF($C83="","",SUMIFS(EXPENSES!$I$12:$I$4011,EXPENSES!$U$12:$U$4011,$C83,EXPENSES!$N$12:$N$4011,REPORT!BC$34,EXPENSES!$M$12:$M$4011,REPORT!BC$31))</f>
        <v>0</v>
      </c>
      <c r="BD83" s="645">
        <f>IF($C83="","",SUMIFS(EXPENSES!$I$12:$I$4011,EXPENSES!$U$12:$U$4011,$C83,EXPENSES!$N$12:$N$4011,REPORT!BD$34,EXPENSES!$M$12:$M$4011,REPORT!BD$31))</f>
        <v>0</v>
      </c>
      <c r="BE83" s="645">
        <f>IF($C83="","",SUMIFS(EXPENSES!$I$12:$I$4011,EXPENSES!$U$12:$U$4011,$C83,EXPENSES!$N$12:$N$4011,REPORT!BE$34,EXPENSES!$M$12:$M$4011,REPORT!BE$31))</f>
        <v>0</v>
      </c>
      <c r="BF83" s="645">
        <f>IF($C83="","",SUMIFS(EXPENSES!$I$12:$I$4011,EXPENSES!$U$12:$U$4011,$C83,EXPENSES!$N$12:$N$4011,REPORT!BF$34,EXPENSES!$M$12:$M$4011,REPORT!BF$31))</f>
        <v>0</v>
      </c>
      <c r="BG83" s="645">
        <f>IF($C83="","",SUMIFS(EXPENSES!$I$12:$I$4011,EXPENSES!$U$12:$U$4011,$C83,EXPENSES!$N$12:$N$4011,REPORT!BG$34,EXPENSES!$M$12:$M$4011,REPORT!BG$31))</f>
        <v>0</v>
      </c>
      <c r="BH83" s="645">
        <f>IF($C83="","",SUMIFS(EXPENSES!$I$12:$I$4011,EXPENSES!$U$12:$U$4011,$C83,EXPENSES!$N$12:$N$4011,REPORT!BH$34,EXPENSES!$M$12:$M$4011,REPORT!BH$31))</f>
        <v>0</v>
      </c>
      <c r="BI83" s="645">
        <f>IF($C83="","",SUMIFS(EXPENSES!$I$12:$I$4011,EXPENSES!$U$12:$U$4011,$C83,EXPENSES!$N$12:$N$4011,REPORT!BI$34,EXPENSES!$M$12:$M$4011,REPORT!BI$31))</f>
        <v>0</v>
      </c>
      <c r="BJ83" s="645">
        <f>IF($C83="","",SUMIFS(EXPENSES!$I$12:$I$4011,EXPENSES!$U$12:$U$4011,$C83,EXPENSES!$N$12:$N$4011,REPORT!BJ$34,EXPENSES!$M$12:$M$4011,REPORT!BJ$31))</f>
        <v>0</v>
      </c>
      <c r="BK83" s="654"/>
      <c r="BL83" s="655"/>
      <c r="BM83" s="655"/>
    </row>
    <row r="84" spans="1:66" s="656" customFormat="1" outlineLevel="2" x14ac:dyDescent="0.3">
      <c r="A84" s="639"/>
      <c r="B84" s="640"/>
      <c r="C84" s="641" t="str">
        <f>IFERROR(BUDGET!C67,"")</f>
        <v>B1-02</v>
      </c>
      <c r="D84" s="642">
        <f>IFERROR(BUDGET!D67,"")</f>
        <v>0</v>
      </c>
      <c r="E84" s="643" t="str">
        <f>IFERROR(BUDGET!E67,"")</f>
        <v>x</v>
      </c>
      <c r="F84" s="644">
        <f>IF(OR(BUDGET!$N$14="",BUDGET!$N$14="Initial Budget"),BUDGET!N67,BUDGET!BA67)</f>
        <v>0</v>
      </c>
      <c r="G84" s="798"/>
      <c r="H84" s="661">
        <f>SUMIFS(EXPENSES!$I$12:$I$4011,EXPENSES!$U$12:$U$4011,REPORT!C84)</f>
        <v>0</v>
      </c>
      <c r="I84" s="657">
        <f t="shared" si="16"/>
        <v>0</v>
      </c>
      <c r="J84" s="645">
        <f t="shared" si="8"/>
        <v>0</v>
      </c>
      <c r="K84" s="647"/>
      <c r="L84" s="648"/>
      <c r="M84" s="649"/>
      <c r="N84" s="650"/>
      <c r="O84" s="651" t="str">
        <f t="shared" ref="O84:X92" si="175">IF($D84="","",IF($D84=O$33,$H84,""))</f>
        <v/>
      </c>
      <c r="P84" s="651" t="str">
        <f>IF($D84="","",IF($D84=P$33,$H84,""))</f>
        <v/>
      </c>
      <c r="Q84" s="651" t="str">
        <f t="shared" si="175"/>
        <v/>
      </c>
      <c r="R84" s="651" t="str">
        <f t="shared" si="175"/>
        <v/>
      </c>
      <c r="S84" s="651" t="str">
        <f t="shared" si="175"/>
        <v/>
      </c>
      <c r="T84" s="651" t="str">
        <f t="shared" si="175"/>
        <v/>
      </c>
      <c r="U84" s="651" t="str">
        <f t="shared" si="175"/>
        <v/>
      </c>
      <c r="V84" s="651" t="str">
        <f t="shared" si="175"/>
        <v/>
      </c>
      <c r="W84" s="651" t="str">
        <f t="shared" si="175"/>
        <v/>
      </c>
      <c r="X84" s="651" t="str">
        <f t="shared" si="175"/>
        <v/>
      </c>
      <c r="Y84" s="652">
        <f t="shared" si="11"/>
        <v>0</v>
      </c>
      <c r="Z84" s="653"/>
      <c r="AA84" s="658">
        <f>IF($C84="","",SUMIFS(EXPENSES!$I$12:$I$4011,EXPENSES!$U$12:$U$4011,$C84,EXPENSES!$N$12:$N$4011,REPORT!AA$34,EXPENSES!$M$12:$M$4011,REPORT!AA$31))</f>
        <v>0</v>
      </c>
      <c r="AB84" s="658">
        <f>IF($C84="","",SUMIFS(EXPENSES!$I$12:$I$4011,EXPENSES!$U$12:$U$4011,$C84,EXPENSES!$N$12:$N$4011,REPORT!AB$34,EXPENSES!$M$12:$M$4011,REPORT!AB$31))</f>
        <v>0</v>
      </c>
      <c r="AC84" s="658">
        <f>IF($C84="","",SUMIFS(EXPENSES!$I$12:$I$4011,EXPENSES!$U$12:$U$4011,$C84,EXPENSES!$N$12:$N$4011,REPORT!AC$34,EXPENSES!$M$12:$M$4011,REPORT!AC$31))</f>
        <v>0</v>
      </c>
      <c r="AD84" s="658">
        <f>IF($C84="","",SUMIFS(EXPENSES!$I$12:$I$4011,EXPENSES!$U$12:$U$4011,$C84,EXPENSES!$N$12:$N$4011,REPORT!AD$34,EXPENSES!$M$12:$M$4011,REPORT!AD$31))</f>
        <v>0</v>
      </c>
      <c r="AE84" s="658">
        <f>IF($C84="","",SUMIFS(EXPENSES!$I$12:$I$4011,EXPENSES!$U$12:$U$4011,$C84,EXPENSES!$N$12:$N$4011,REPORT!AE$34,EXPENSES!$M$12:$M$4011,REPORT!AE$31))</f>
        <v>0</v>
      </c>
      <c r="AF84" s="658">
        <f>IF($C84="","",SUMIFS(EXPENSES!$I$12:$I$4011,EXPENSES!$U$12:$U$4011,$C84,EXPENSES!$N$12:$N$4011,REPORT!AF$34,EXPENSES!$M$12:$M$4011,REPORT!AF$31))</f>
        <v>0</v>
      </c>
      <c r="AG84" s="658">
        <f>IF($C84="","",SUMIFS(EXPENSES!$I$12:$I$4011,EXPENSES!$U$12:$U$4011,$C84,EXPENSES!$N$12:$N$4011,REPORT!AG$34,EXPENSES!$M$12:$M$4011,REPORT!AG$31))</f>
        <v>0</v>
      </c>
      <c r="AH84" s="658">
        <f>IF($C84="","",SUMIFS(EXPENSES!$I$12:$I$4011,EXPENSES!$U$12:$U$4011,$C84,EXPENSES!$N$12:$N$4011,REPORT!AH$34,EXPENSES!$M$12:$M$4011,REPORT!AH$31))</f>
        <v>0</v>
      </c>
      <c r="AI84" s="658">
        <f>IF($C84="","",SUMIFS(EXPENSES!$I$12:$I$4011,EXPENSES!$U$12:$U$4011,$C84,EXPENSES!$N$12:$N$4011,REPORT!AI$34,EXPENSES!$M$12:$M$4011,REPORT!AI$31))</f>
        <v>0</v>
      </c>
      <c r="AJ84" s="658">
        <f>IF($C84="","",SUMIFS(EXPENSES!$I$12:$I$4011,EXPENSES!$U$12:$U$4011,$C84,EXPENSES!$N$12:$N$4011,REPORT!AJ$34,EXPENSES!$M$12:$M$4011,REPORT!AJ$31))</f>
        <v>0</v>
      </c>
      <c r="AK84" s="658">
        <f>IF($C84="","",SUMIFS(EXPENSES!$I$12:$I$4011,EXPENSES!$U$12:$U$4011,$C84,EXPENSES!$N$12:$N$4011,REPORT!AK$34,EXPENSES!$M$12:$M$4011,REPORT!AK$31))</f>
        <v>0</v>
      </c>
      <c r="AL84" s="658">
        <f>IF($C84="","",SUMIFS(EXPENSES!$I$12:$I$4011,EXPENSES!$U$12:$U$4011,$C84,EXPENSES!$N$12:$N$4011,REPORT!AL$34,EXPENSES!$M$12:$M$4011,REPORT!AL$31))</f>
        <v>0</v>
      </c>
      <c r="AM84" s="658">
        <f>IF($C84="","",SUMIFS(EXPENSES!$I$12:$I$4011,EXPENSES!$U$12:$U$4011,$C84,EXPENSES!$N$12:$N$4011,REPORT!AM$34,EXPENSES!$M$12:$M$4011,REPORT!AM$31))</f>
        <v>0</v>
      </c>
      <c r="AN84" s="658">
        <f>IF($C84="","",SUMIFS(EXPENSES!$I$12:$I$4011,EXPENSES!$U$12:$U$4011,$C84,EXPENSES!$N$12:$N$4011,REPORT!AN$34,EXPENSES!$M$12:$M$4011,REPORT!AN$31))</f>
        <v>0</v>
      </c>
      <c r="AO84" s="658">
        <f>IF($C84="","",SUMIFS(EXPENSES!$I$12:$I$4011,EXPENSES!$U$12:$U$4011,$C84,EXPENSES!$N$12:$N$4011,REPORT!AO$34,EXPENSES!$M$12:$M$4011,REPORT!AO$31))</f>
        <v>0</v>
      </c>
      <c r="AP84" s="658">
        <f>IF($C84="","",SUMIFS(EXPENSES!$I$12:$I$4011,EXPENSES!$U$12:$U$4011,$C84,EXPENSES!$N$12:$N$4011,REPORT!AP$34,EXPENSES!$M$12:$M$4011,REPORT!AP$31))</f>
        <v>0</v>
      </c>
      <c r="AQ84" s="658">
        <f>IF($C84="","",SUMIFS(EXPENSES!$I$12:$I$4011,EXPENSES!$U$12:$U$4011,$C84,EXPENSES!$N$12:$N$4011,REPORT!AQ$34,EXPENSES!$M$12:$M$4011,REPORT!AQ$31))</f>
        <v>0</v>
      </c>
      <c r="AR84" s="658">
        <f>IF($C84="","",SUMIFS(EXPENSES!$I$12:$I$4011,EXPENSES!$U$12:$U$4011,$C84,EXPENSES!$N$12:$N$4011,REPORT!AR$34,EXPENSES!$M$12:$M$4011,REPORT!AR$31))</f>
        <v>0</v>
      </c>
      <c r="AS84" s="658">
        <f>IF($C84="","",SUMIFS(EXPENSES!$I$12:$I$4011,EXPENSES!$U$12:$U$4011,$C84,EXPENSES!$N$12:$N$4011,REPORT!AS$34,EXPENSES!$M$12:$M$4011,REPORT!AS$31))</f>
        <v>0</v>
      </c>
      <c r="AT84" s="658">
        <f>IF($C84="","",SUMIFS(EXPENSES!$I$12:$I$4011,EXPENSES!$U$12:$U$4011,$C84,EXPENSES!$N$12:$N$4011,REPORT!AT$34,EXPENSES!$M$12:$M$4011,REPORT!AT$31))</f>
        <v>0</v>
      </c>
      <c r="AU84" s="658">
        <f>IF($C84="","",SUMIFS(EXPENSES!$I$12:$I$4011,EXPENSES!$U$12:$U$4011,$C84,EXPENSES!$N$12:$N$4011,REPORT!AU$34,EXPENSES!$M$12:$M$4011,REPORT!AU$31))</f>
        <v>0</v>
      </c>
      <c r="AV84" s="658">
        <f>IF($C84="","",SUMIFS(EXPENSES!$I$12:$I$4011,EXPENSES!$U$12:$U$4011,$C84,EXPENSES!$N$12:$N$4011,REPORT!AV$34,EXPENSES!$M$12:$M$4011,REPORT!AV$31))</f>
        <v>0</v>
      </c>
      <c r="AW84" s="658">
        <f>IF($C84="","",SUMIFS(EXPENSES!$I$12:$I$4011,EXPENSES!$U$12:$U$4011,$C84,EXPENSES!$N$12:$N$4011,REPORT!AW$34,EXPENSES!$M$12:$M$4011,REPORT!AW$31))</f>
        <v>0</v>
      </c>
      <c r="AX84" s="658">
        <f>IF($C84="","",SUMIFS(EXPENSES!$I$12:$I$4011,EXPENSES!$U$12:$U$4011,$C84,EXPENSES!$N$12:$N$4011,REPORT!AX$34,EXPENSES!$M$12:$M$4011,REPORT!AX$31))</f>
        <v>0</v>
      </c>
      <c r="AY84" s="658">
        <f>IF($C84="","",SUMIFS(EXPENSES!$I$12:$I$4011,EXPENSES!$U$12:$U$4011,$C84,EXPENSES!$N$12:$N$4011,REPORT!AY$34,EXPENSES!$M$12:$M$4011,REPORT!AY$31))</f>
        <v>0</v>
      </c>
      <c r="AZ84" s="658">
        <f>IF($C84="","",SUMIFS(EXPENSES!$I$12:$I$4011,EXPENSES!$U$12:$U$4011,$C84,EXPENSES!$N$12:$N$4011,REPORT!AZ$34,EXPENSES!$M$12:$M$4011,REPORT!AZ$31))</f>
        <v>0</v>
      </c>
      <c r="BA84" s="658">
        <f>IF($C84="","",SUMIFS(EXPENSES!$I$12:$I$4011,EXPENSES!$U$12:$U$4011,$C84,EXPENSES!$N$12:$N$4011,REPORT!BA$34,EXPENSES!$M$12:$M$4011,REPORT!BA$31))</f>
        <v>0</v>
      </c>
      <c r="BB84" s="658">
        <f>IF($C84="","",SUMIFS(EXPENSES!$I$12:$I$4011,EXPENSES!$U$12:$U$4011,$C84,EXPENSES!$N$12:$N$4011,REPORT!BB$34,EXPENSES!$M$12:$M$4011,REPORT!BB$31))</f>
        <v>0</v>
      </c>
      <c r="BC84" s="658">
        <f>IF($C84="","",SUMIFS(EXPENSES!$I$12:$I$4011,EXPENSES!$U$12:$U$4011,$C84,EXPENSES!$N$12:$N$4011,REPORT!BC$34,EXPENSES!$M$12:$M$4011,REPORT!BC$31))</f>
        <v>0</v>
      </c>
      <c r="BD84" s="658">
        <f>IF($C84="","",SUMIFS(EXPENSES!$I$12:$I$4011,EXPENSES!$U$12:$U$4011,$C84,EXPENSES!$N$12:$N$4011,REPORT!BD$34,EXPENSES!$M$12:$M$4011,REPORT!BD$31))</f>
        <v>0</v>
      </c>
      <c r="BE84" s="658">
        <f>IF($C84="","",SUMIFS(EXPENSES!$I$12:$I$4011,EXPENSES!$U$12:$U$4011,$C84,EXPENSES!$N$12:$N$4011,REPORT!BE$34,EXPENSES!$M$12:$M$4011,REPORT!BE$31))</f>
        <v>0</v>
      </c>
      <c r="BF84" s="658">
        <f>IF($C84="","",SUMIFS(EXPENSES!$I$12:$I$4011,EXPENSES!$U$12:$U$4011,$C84,EXPENSES!$N$12:$N$4011,REPORT!BF$34,EXPENSES!$M$12:$M$4011,REPORT!BF$31))</f>
        <v>0</v>
      </c>
      <c r="BG84" s="658">
        <f>IF($C84="","",SUMIFS(EXPENSES!$I$12:$I$4011,EXPENSES!$U$12:$U$4011,$C84,EXPENSES!$N$12:$N$4011,REPORT!BG$34,EXPENSES!$M$12:$M$4011,REPORT!BG$31))</f>
        <v>0</v>
      </c>
      <c r="BH84" s="658">
        <f>IF($C84="","",SUMIFS(EXPENSES!$I$12:$I$4011,EXPENSES!$U$12:$U$4011,$C84,EXPENSES!$N$12:$N$4011,REPORT!BH$34,EXPENSES!$M$12:$M$4011,REPORT!BH$31))</f>
        <v>0</v>
      </c>
      <c r="BI84" s="658">
        <f>IF($C84="","",SUMIFS(EXPENSES!$I$12:$I$4011,EXPENSES!$U$12:$U$4011,$C84,EXPENSES!$N$12:$N$4011,REPORT!BI$34,EXPENSES!$M$12:$M$4011,REPORT!BI$31))</f>
        <v>0</v>
      </c>
      <c r="BJ84" s="658">
        <f>IF($C84="","",SUMIFS(EXPENSES!$I$12:$I$4011,EXPENSES!$U$12:$U$4011,$C84,EXPENSES!$N$12:$N$4011,REPORT!BJ$34,EXPENSES!$M$12:$M$4011,REPORT!BJ$31))</f>
        <v>0</v>
      </c>
      <c r="BK84" s="654"/>
      <c r="BL84" s="655"/>
      <c r="BM84" s="655"/>
    </row>
    <row r="85" spans="1:66" s="656" customFormat="1" outlineLevel="2" x14ac:dyDescent="0.3">
      <c r="A85" s="639"/>
      <c r="B85" s="640"/>
      <c r="C85" s="641" t="str">
        <f>IFERROR(BUDGET!C68,"")</f>
        <v>B1-03</v>
      </c>
      <c r="D85" s="642">
        <f>IFERROR(BUDGET!D68,"")</f>
        <v>0</v>
      </c>
      <c r="E85" s="643" t="str">
        <f>IFERROR(BUDGET!E68,"")</f>
        <v>x</v>
      </c>
      <c r="F85" s="644">
        <f>IF(OR(BUDGET!$N$14="",BUDGET!$N$14="Initial Budget"),BUDGET!N68,BUDGET!BA68)</f>
        <v>0</v>
      </c>
      <c r="G85" s="798"/>
      <c r="H85" s="661">
        <f>SUMIFS(EXPENSES!$I$12:$I$4011,EXPENSES!$U$12:$U$4011,REPORT!C85)</f>
        <v>0</v>
      </c>
      <c r="I85" s="657">
        <f t="shared" si="16"/>
        <v>0</v>
      </c>
      <c r="J85" s="645">
        <f t="shared" si="8"/>
        <v>0</v>
      </c>
      <c r="K85" s="647"/>
      <c r="L85" s="648"/>
      <c r="M85" s="649"/>
      <c r="N85" s="650"/>
      <c r="O85" s="651" t="str">
        <f t="shared" si="175"/>
        <v/>
      </c>
      <c r="P85" s="651" t="str">
        <f t="shared" si="175"/>
        <v/>
      </c>
      <c r="Q85" s="651" t="str">
        <f t="shared" si="175"/>
        <v/>
      </c>
      <c r="R85" s="651" t="str">
        <f t="shared" si="175"/>
        <v/>
      </c>
      <c r="S85" s="651" t="str">
        <f t="shared" si="175"/>
        <v/>
      </c>
      <c r="T85" s="651" t="str">
        <f t="shared" si="175"/>
        <v/>
      </c>
      <c r="U85" s="651" t="str">
        <f t="shared" si="175"/>
        <v/>
      </c>
      <c r="V85" s="651" t="str">
        <f t="shared" si="175"/>
        <v/>
      </c>
      <c r="W85" s="651" t="str">
        <f t="shared" si="175"/>
        <v/>
      </c>
      <c r="X85" s="651" t="str">
        <f t="shared" si="175"/>
        <v/>
      </c>
      <c r="Y85" s="652">
        <f t="shared" si="11"/>
        <v>0</v>
      </c>
      <c r="Z85" s="653"/>
      <c r="AA85" s="658">
        <f>IF($C85="","",SUMIFS(EXPENSES!$I$12:$I$4011,EXPENSES!$U$12:$U$4011,$C85,EXPENSES!$N$12:$N$4011,REPORT!AA$34,EXPENSES!$M$12:$M$4011,REPORT!AA$31))</f>
        <v>0</v>
      </c>
      <c r="AB85" s="658">
        <f>IF($C85="","",SUMIFS(EXPENSES!$I$12:$I$4011,EXPENSES!$U$12:$U$4011,$C85,EXPENSES!$N$12:$N$4011,REPORT!AB$34,EXPENSES!$M$12:$M$4011,REPORT!AB$31))</f>
        <v>0</v>
      </c>
      <c r="AC85" s="658">
        <f>IF($C85="","",SUMIFS(EXPENSES!$I$12:$I$4011,EXPENSES!$U$12:$U$4011,$C85,EXPENSES!$N$12:$N$4011,REPORT!AC$34,EXPENSES!$M$12:$M$4011,REPORT!AC$31))</f>
        <v>0</v>
      </c>
      <c r="AD85" s="658">
        <f>IF($C85="","",SUMIFS(EXPENSES!$I$12:$I$4011,EXPENSES!$U$12:$U$4011,$C85,EXPENSES!$N$12:$N$4011,REPORT!AD$34,EXPENSES!$M$12:$M$4011,REPORT!AD$31))</f>
        <v>0</v>
      </c>
      <c r="AE85" s="658">
        <f>IF($C85="","",SUMIFS(EXPENSES!$I$12:$I$4011,EXPENSES!$U$12:$U$4011,$C85,EXPENSES!$N$12:$N$4011,REPORT!AE$34,EXPENSES!$M$12:$M$4011,REPORT!AE$31))</f>
        <v>0</v>
      </c>
      <c r="AF85" s="658">
        <f>IF($C85="","",SUMIFS(EXPENSES!$I$12:$I$4011,EXPENSES!$U$12:$U$4011,$C85,EXPENSES!$N$12:$N$4011,REPORT!AF$34,EXPENSES!$M$12:$M$4011,REPORT!AF$31))</f>
        <v>0</v>
      </c>
      <c r="AG85" s="658">
        <f>IF($C85="","",SUMIFS(EXPENSES!$I$12:$I$4011,EXPENSES!$U$12:$U$4011,$C85,EXPENSES!$N$12:$N$4011,REPORT!AG$34,EXPENSES!$M$12:$M$4011,REPORT!AG$31))</f>
        <v>0</v>
      </c>
      <c r="AH85" s="658">
        <f>IF($C85="","",SUMIFS(EXPENSES!$I$12:$I$4011,EXPENSES!$U$12:$U$4011,$C85,EXPENSES!$N$12:$N$4011,REPORT!AH$34,EXPENSES!$M$12:$M$4011,REPORT!AH$31))</f>
        <v>0</v>
      </c>
      <c r="AI85" s="658">
        <f>IF($C85="","",SUMIFS(EXPENSES!$I$12:$I$4011,EXPENSES!$U$12:$U$4011,$C85,EXPENSES!$N$12:$N$4011,REPORT!AI$34,EXPENSES!$M$12:$M$4011,REPORT!AI$31))</f>
        <v>0</v>
      </c>
      <c r="AJ85" s="658">
        <f>IF($C85="","",SUMIFS(EXPENSES!$I$12:$I$4011,EXPENSES!$U$12:$U$4011,$C85,EXPENSES!$N$12:$N$4011,REPORT!AJ$34,EXPENSES!$M$12:$M$4011,REPORT!AJ$31))</f>
        <v>0</v>
      </c>
      <c r="AK85" s="658">
        <f>IF($C85="","",SUMIFS(EXPENSES!$I$12:$I$4011,EXPENSES!$U$12:$U$4011,$C85,EXPENSES!$N$12:$N$4011,REPORT!AK$34,EXPENSES!$M$12:$M$4011,REPORT!AK$31))</f>
        <v>0</v>
      </c>
      <c r="AL85" s="658">
        <f>IF($C85="","",SUMIFS(EXPENSES!$I$12:$I$4011,EXPENSES!$U$12:$U$4011,$C85,EXPENSES!$N$12:$N$4011,REPORT!AL$34,EXPENSES!$M$12:$M$4011,REPORT!AL$31))</f>
        <v>0</v>
      </c>
      <c r="AM85" s="658">
        <f>IF($C85="","",SUMIFS(EXPENSES!$I$12:$I$4011,EXPENSES!$U$12:$U$4011,$C85,EXPENSES!$N$12:$N$4011,REPORT!AM$34,EXPENSES!$M$12:$M$4011,REPORT!AM$31))</f>
        <v>0</v>
      </c>
      <c r="AN85" s="658">
        <f>IF($C85="","",SUMIFS(EXPENSES!$I$12:$I$4011,EXPENSES!$U$12:$U$4011,$C85,EXPENSES!$N$12:$N$4011,REPORT!AN$34,EXPENSES!$M$12:$M$4011,REPORT!AN$31))</f>
        <v>0</v>
      </c>
      <c r="AO85" s="658">
        <f>IF($C85="","",SUMIFS(EXPENSES!$I$12:$I$4011,EXPENSES!$U$12:$U$4011,$C85,EXPENSES!$N$12:$N$4011,REPORT!AO$34,EXPENSES!$M$12:$M$4011,REPORT!AO$31))</f>
        <v>0</v>
      </c>
      <c r="AP85" s="658">
        <f>IF($C85="","",SUMIFS(EXPENSES!$I$12:$I$4011,EXPENSES!$U$12:$U$4011,$C85,EXPENSES!$N$12:$N$4011,REPORT!AP$34,EXPENSES!$M$12:$M$4011,REPORT!AP$31))</f>
        <v>0</v>
      </c>
      <c r="AQ85" s="658">
        <f>IF($C85="","",SUMIFS(EXPENSES!$I$12:$I$4011,EXPENSES!$U$12:$U$4011,$C85,EXPENSES!$N$12:$N$4011,REPORT!AQ$34,EXPENSES!$M$12:$M$4011,REPORT!AQ$31))</f>
        <v>0</v>
      </c>
      <c r="AR85" s="658">
        <f>IF($C85="","",SUMIFS(EXPENSES!$I$12:$I$4011,EXPENSES!$U$12:$U$4011,$C85,EXPENSES!$N$12:$N$4011,REPORT!AR$34,EXPENSES!$M$12:$M$4011,REPORT!AR$31))</f>
        <v>0</v>
      </c>
      <c r="AS85" s="658">
        <f>IF($C85="","",SUMIFS(EXPENSES!$I$12:$I$4011,EXPENSES!$U$12:$U$4011,$C85,EXPENSES!$N$12:$N$4011,REPORT!AS$34,EXPENSES!$M$12:$M$4011,REPORT!AS$31))</f>
        <v>0</v>
      </c>
      <c r="AT85" s="658">
        <f>IF($C85="","",SUMIFS(EXPENSES!$I$12:$I$4011,EXPENSES!$U$12:$U$4011,$C85,EXPENSES!$N$12:$N$4011,REPORT!AT$34,EXPENSES!$M$12:$M$4011,REPORT!AT$31))</f>
        <v>0</v>
      </c>
      <c r="AU85" s="658">
        <f>IF($C85="","",SUMIFS(EXPENSES!$I$12:$I$4011,EXPENSES!$U$12:$U$4011,$C85,EXPENSES!$N$12:$N$4011,REPORT!AU$34,EXPENSES!$M$12:$M$4011,REPORT!AU$31))</f>
        <v>0</v>
      </c>
      <c r="AV85" s="658">
        <f>IF($C85="","",SUMIFS(EXPENSES!$I$12:$I$4011,EXPENSES!$U$12:$U$4011,$C85,EXPENSES!$N$12:$N$4011,REPORT!AV$34,EXPENSES!$M$12:$M$4011,REPORT!AV$31))</f>
        <v>0</v>
      </c>
      <c r="AW85" s="658">
        <f>IF($C85="","",SUMIFS(EXPENSES!$I$12:$I$4011,EXPENSES!$U$12:$U$4011,$C85,EXPENSES!$N$12:$N$4011,REPORT!AW$34,EXPENSES!$M$12:$M$4011,REPORT!AW$31))</f>
        <v>0</v>
      </c>
      <c r="AX85" s="658">
        <f>IF($C85="","",SUMIFS(EXPENSES!$I$12:$I$4011,EXPENSES!$U$12:$U$4011,$C85,EXPENSES!$N$12:$N$4011,REPORT!AX$34,EXPENSES!$M$12:$M$4011,REPORT!AX$31))</f>
        <v>0</v>
      </c>
      <c r="AY85" s="658">
        <f>IF($C85="","",SUMIFS(EXPENSES!$I$12:$I$4011,EXPENSES!$U$12:$U$4011,$C85,EXPENSES!$N$12:$N$4011,REPORT!AY$34,EXPENSES!$M$12:$M$4011,REPORT!AY$31))</f>
        <v>0</v>
      </c>
      <c r="AZ85" s="658">
        <f>IF($C85="","",SUMIFS(EXPENSES!$I$12:$I$4011,EXPENSES!$U$12:$U$4011,$C85,EXPENSES!$N$12:$N$4011,REPORT!AZ$34,EXPENSES!$M$12:$M$4011,REPORT!AZ$31))</f>
        <v>0</v>
      </c>
      <c r="BA85" s="658">
        <f>IF($C85="","",SUMIFS(EXPENSES!$I$12:$I$4011,EXPENSES!$U$12:$U$4011,$C85,EXPENSES!$N$12:$N$4011,REPORT!BA$34,EXPENSES!$M$12:$M$4011,REPORT!BA$31))</f>
        <v>0</v>
      </c>
      <c r="BB85" s="658">
        <f>IF($C85="","",SUMIFS(EXPENSES!$I$12:$I$4011,EXPENSES!$U$12:$U$4011,$C85,EXPENSES!$N$12:$N$4011,REPORT!BB$34,EXPENSES!$M$12:$M$4011,REPORT!BB$31))</f>
        <v>0</v>
      </c>
      <c r="BC85" s="658">
        <f>IF($C85="","",SUMIFS(EXPENSES!$I$12:$I$4011,EXPENSES!$U$12:$U$4011,$C85,EXPENSES!$N$12:$N$4011,REPORT!BC$34,EXPENSES!$M$12:$M$4011,REPORT!BC$31))</f>
        <v>0</v>
      </c>
      <c r="BD85" s="658">
        <f>IF($C85="","",SUMIFS(EXPENSES!$I$12:$I$4011,EXPENSES!$U$12:$U$4011,$C85,EXPENSES!$N$12:$N$4011,REPORT!BD$34,EXPENSES!$M$12:$M$4011,REPORT!BD$31))</f>
        <v>0</v>
      </c>
      <c r="BE85" s="658">
        <f>IF($C85="","",SUMIFS(EXPENSES!$I$12:$I$4011,EXPENSES!$U$12:$U$4011,$C85,EXPENSES!$N$12:$N$4011,REPORT!BE$34,EXPENSES!$M$12:$M$4011,REPORT!BE$31))</f>
        <v>0</v>
      </c>
      <c r="BF85" s="658">
        <f>IF($C85="","",SUMIFS(EXPENSES!$I$12:$I$4011,EXPENSES!$U$12:$U$4011,$C85,EXPENSES!$N$12:$N$4011,REPORT!BF$34,EXPENSES!$M$12:$M$4011,REPORT!BF$31))</f>
        <v>0</v>
      </c>
      <c r="BG85" s="658">
        <f>IF($C85="","",SUMIFS(EXPENSES!$I$12:$I$4011,EXPENSES!$U$12:$U$4011,$C85,EXPENSES!$N$12:$N$4011,REPORT!BG$34,EXPENSES!$M$12:$M$4011,REPORT!BG$31))</f>
        <v>0</v>
      </c>
      <c r="BH85" s="658">
        <f>IF($C85="","",SUMIFS(EXPENSES!$I$12:$I$4011,EXPENSES!$U$12:$U$4011,$C85,EXPENSES!$N$12:$N$4011,REPORT!BH$34,EXPENSES!$M$12:$M$4011,REPORT!BH$31))</f>
        <v>0</v>
      </c>
      <c r="BI85" s="658">
        <f>IF($C85="","",SUMIFS(EXPENSES!$I$12:$I$4011,EXPENSES!$U$12:$U$4011,$C85,EXPENSES!$N$12:$N$4011,REPORT!BI$34,EXPENSES!$M$12:$M$4011,REPORT!BI$31))</f>
        <v>0</v>
      </c>
      <c r="BJ85" s="658">
        <f>IF($C85="","",SUMIFS(EXPENSES!$I$12:$I$4011,EXPENSES!$U$12:$U$4011,$C85,EXPENSES!$N$12:$N$4011,REPORT!BJ$34,EXPENSES!$M$12:$M$4011,REPORT!BJ$31))</f>
        <v>0</v>
      </c>
      <c r="BK85" s="654"/>
      <c r="BL85" s="655"/>
      <c r="BM85" s="655"/>
    </row>
    <row r="86" spans="1:66" s="656" customFormat="1" outlineLevel="2" x14ac:dyDescent="0.3">
      <c r="A86" s="639"/>
      <c r="B86" s="640"/>
      <c r="C86" s="641" t="str">
        <f>IFERROR(BUDGET!C69,"")</f>
        <v>B1-04</v>
      </c>
      <c r="D86" s="642">
        <f>IFERROR(BUDGET!D69,"")</f>
        <v>0</v>
      </c>
      <c r="E86" s="643" t="str">
        <f>IFERROR(BUDGET!E69,"")</f>
        <v>x</v>
      </c>
      <c r="F86" s="644">
        <f>IF(OR(BUDGET!$N$14="",BUDGET!$N$14="Initial Budget"),BUDGET!N69,BUDGET!BA69)</f>
        <v>0</v>
      </c>
      <c r="G86" s="798"/>
      <c r="H86" s="661">
        <f>SUMIFS(EXPENSES!$I$12:$I$4011,EXPENSES!$U$12:$U$4011,REPORT!C86)</f>
        <v>0</v>
      </c>
      <c r="I86" s="657">
        <f t="shared" si="16"/>
        <v>0</v>
      </c>
      <c r="J86" s="645">
        <f t="shared" si="8"/>
        <v>0</v>
      </c>
      <c r="K86" s="647"/>
      <c r="L86" s="648"/>
      <c r="M86" s="649"/>
      <c r="N86" s="650"/>
      <c r="O86" s="651" t="str">
        <f t="shared" si="175"/>
        <v/>
      </c>
      <c r="P86" s="651" t="str">
        <f t="shared" si="175"/>
        <v/>
      </c>
      <c r="Q86" s="651" t="str">
        <f t="shared" si="175"/>
        <v/>
      </c>
      <c r="R86" s="651" t="str">
        <f t="shared" si="175"/>
        <v/>
      </c>
      <c r="S86" s="651" t="str">
        <f t="shared" si="175"/>
        <v/>
      </c>
      <c r="T86" s="651" t="str">
        <f t="shared" si="175"/>
        <v/>
      </c>
      <c r="U86" s="651" t="str">
        <f t="shared" si="175"/>
        <v/>
      </c>
      <c r="V86" s="651" t="str">
        <f t="shared" si="175"/>
        <v/>
      </c>
      <c r="W86" s="651" t="str">
        <f t="shared" si="175"/>
        <v/>
      </c>
      <c r="X86" s="651" t="str">
        <f t="shared" si="175"/>
        <v/>
      </c>
      <c r="Y86" s="652">
        <f t="shared" si="11"/>
        <v>0</v>
      </c>
      <c r="Z86" s="653"/>
      <c r="AA86" s="658">
        <f>IF($C86="","",SUMIFS(EXPENSES!$I$12:$I$4011,EXPENSES!$U$12:$U$4011,$C86,EXPENSES!$N$12:$N$4011,REPORT!AA$34,EXPENSES!$M$12:$M$4011,REPORT!AA$31))</f>
        <v>0</v>
      </c>
      <c r="AB86" s="658">
        <f>IF($C86="","",SUMIFS(EXPENSES!$I$12:$I$4011,EXPENSES!$U$12:$U$4011,$C86,EXPENSES!$N$12:$N$4011,REPORT!AB$34,EXPENSES!$M$12:$M$4011,REPORT!AB$31))</f>
        <v>0</v>
      </c>
      <c r="AC86" s="658">
        <f>IF($C86="","",SUMIFS(EXPENSES!$I$12:$I$4011,EXPENSES!$U$12:$U$4011,$C86,EXPENSES!$N$12:$N$4011,REPORT!AC$34,EXPENSES!$M$12:$M$4011,REPORT!AC$31))</f>
        <v>0</v>
      </c>
      <c r="AD86" s="658">
        <f>IF($C86="","",SUMIFS(EXPENSES!$I$12:$I$4011,EXPENSES!$U$12:$U$4011,$C86,EXPENSES!$N$12:$N$4011,REPORT!AD$34,EXPENSES!$M$12:$M$4011,REPORT!AD$31))</f>
        <v>0</v>
      </c>
      <c r="AE86" s="658">
        <f>IF($C86="","",SUMIFS(EXPENSES!$I$12:$I$4011,EXPENSES!$U$12:$U$4011,$C86,EXPENSES!$N$12:$N$4011,REPORT!AE$34,EXPENSES!$M$12:$M$4011,REPORT!AE$31))</f>
        <v>0</v>
      </c>
      <c r="AF86" s="658">
        <f>IF($C86="","",SUMIFS(EXPENSES!$I$12:$I$4011,EXPENSES!$U$12:$U$4011,$C86,EXPENSES!$N$12:$N$4011,REPORT!AF$34,EXPENSES!$M$12:$M$4011,REPORT!AF$31))</f>
        <v>0</v>
      </c>
      <c r="AG86" s="658">
        <f>IF($C86="","",SUMIFS(EXPENSES!$I$12:$I$4011,EXPENSES!$U$12:$U$4011,$C86,EXPENSES!$N$12:$N$4011,REPORT!AG$34,EXPENSES!$M$12:$M$4011,REPORT!AG$31))</f>
        <v>0</v>
      </c>
      <c r="AH86" s="658">
        <f>IF($C86="","",SUMIFS(EXPENSES!$I$12:$I$4011,EXPENSES!$U$12:$U$4011,$C86,EXPENSES!$N$12:$N$4011,REPORT!AH$34,EXPENSES!$M$12:$M$4011,REPORT!AH$31))</f>
        <v>0</v>
      </c>
      <c r="AI86" s="658">
        <f>IF($C86="","",SUMIFS(EXPENSES!$I$12:$I$4011,EXPENSES!$U$12:$U$4011,$C86,EXPENSES!$N$12:$N$4011,REPORT!AI$34,EXPENSES!$M$12:$M$4011,REPORT!AI$31))</f>
        <v>0</v>
      </c>
      <c r="AJ86" s="658">
        <f>IF($C86="","",SUMIFS(EXPENSES!$I$12:$I$4011,EXPENSES!$U$12:$U$4011,$C86,EXPENSES!$N$12:$N$4011,REPORT!AJ$34,EXPENSES!$M$12:$M$4011,REPORT!AJ$31))</f>
        <v>0</v>
      </c>
      <c r="AK86" s="658">
        <f>IF($C86="","",SUMIFS(EXPENSES!$I$12:$I$4011,EXPENSES!$U$12:$U$4011,$C86,EXPENSES!$N$12:$N$4011,REPORT!AK$34,EXPENSES!$M$12:$M$4011,REPORT!AK$31))</f>
        <v>0</v>
      </c>
      <c r="AL86" s="658">
        <f>IF($C86="","",SUMIFS(EXPENSES!$I$12:$I$4011,EXPENSES!$U$12:$U$4011,$C86,EXPENSES!$N$12:$N$4011,REPORT!AL$34,EXPENSES!$M$12:$M$4011,REPORT!AL$31))</f>
        <v>0</v>
      </c>
      <c r="AM86" s="658">
        <f>IF($C86="","",SUMIFS(EXPENSES!$I$12:$I$4011,EXPENSES!$U$12:$U$4011,$C86,EXPENSES!$N$12:$N$4011,REPORT!AM$34,EXPENSES!$M$12:$M$4011,REPORT!AM$31))</f>
        <v>0</v>
      </c>
      <c r="AN86" s="658">
        <f>IF($C86="","",SUMIFS(EXPENSES!$I$12:$I$4011,EXPENSES!$U$12:$U$4011,$C86,EXPENSES!$N$12:$N$4011,REPORT!AN$34,EXPENSES!$M$12:$M$4011,REPORT!AN$31))</f>
        <v>0</v>
      </c>
      <c r="AO86" s="658">
        <f>IF($C86="","",SUMIFS(EXPENSES!$I$12:$I$4011,EXPENSES!$U$12:$U$4011,$C86,EXPENSES!$N$12:$N$4011,REPORT!AO$34,EXPENSES!$M$12:$M$4011,REPORT!AO$31))</f>
        <v>0</v>
      </c>
      <c r="AP86" s="658">
        <f>IF($C86="","",SUMIFS(EXPENSES!$I$12:$I$4011,EXPENSES!$U$12:$U$4011,$C86,EXPENSES!$N$12:$N$4011,REPORT!AP$34,EXPENSES!$M$12:$M$4011,REPORT!AP$31))</f>
        <v>0</v>
      </c>
      <c r="AQ86" s="658">
        <f>IF($C86="","",SUMIFS(EXPENSES!$I$12:$I$4011,EXPENSES!$U$12:$U$4011,$C86,EXPENSES!$N$12:$N$4011,REPORT!AQ$34,EXPENSES!$M$12:$M$4011,REPORT!AQ$31))</f>
        <v>0</v>
      </c>
      <c r="AR86" s="658">
        <f>IF($C86="","",SUMIFS(EXPENSES!$I$12:$I$4011,EXPENSES!$U$12:$U$4011,$C86,EXPENSES!$N$12:$N$4011,REPORT!AR$34,EXPENSES!$M$12:$M$4011,REPORT!AR$31))</f>
        <v>0</v>
      </c>
      <c r="AS86" s="658">
        <f>IF($C86="","",SUMIFS(EXPENSES!$I$12:$I$4011,EXPENSES!$U$12:$U$4011,$C86,EXPENSES!$N$12:$N$4011,REPORT!AS$34,EXPENSES!$M$12:$M$4011,REPORT!AS$31))</f>
        <v>0</v>
      </c>
      <c r="AT86" s="658">
        <f>IF($C86="","",SUMIFS(EXPENSES!$I$12:$I$4011,EXPENSES!$U$12:$U$4011,$C86,EXPENSES!$N$12:$N$4011,REPORT!AT$34,EXPENSES!$M$12:$M$4011,REPORT!AT$31))</f>
        <v>0</v>
      </c>
      <c r="AU86" s="658">
        <f>IF($C86="","",SUMIFS(EXPENSES!$I$12:$I$4011,EXPENSES!$U$12:$U$4011,$C86,EXPENSES!$N$12:$N$4011,REPORT!AU$34,EXPENSES!$M$12:$M$4011,REPORT!AU$31))</f>
        <v>0</v>
      </c>
      <c r="AV86" s="658">
        <f>IF($C86="","",SUMIFS(EXPENSES!$I$12:$I$4011,EXPENSES!$U$12:$U$4011,$C86,EXPENSES!$N$12:$N$4011,REPORT!AV$34,EXPENSES!$M$12:$M$4011,REPORT!AV$31))</f>
        <v>0</v>
      </c>
      <c r="AW86" s="658">
        <f>IF($C86="","",SUMIFS(EXPENSES!$I$12:$I$4011,EXPENSES!$U$12:$U$4011,$C86,EXPENSES!$N$12:$N$4011,REPORT!AW$34,EXPENSES!$M$12:$M$4011,REPORT!AW$31))</f>
        <v>0</v>
      </c>
      <c r="AX86" s="658">
        <f>IF($C86="","",SUMIFS(EXPENSES!$I$12:$I$4011,EXPENSES!$U$12:$U$4011,$C86,EXPENSES!$N$12:$N$4011,REPORT!AX$34,EXPENSES!$M$12:$M$4011,REPORT!AX$31))</f>
        <v>0</v>
      </c>
      <c r="AY86" s="658">
        <f>IF($C86="","",SUMIFS(EXPENSES!$I$12:$I$4011,EXPENSES!$U$12:$U$4011,$C86,EXPENSES!$N$12:$N$4011,REPORT!AY$34,EXPENSES!$M$12:$M$4011,REPORT!AY$31))</f>
        <v>0</v>
      </c>
      <c r="AZ86" s="658">
        <f>IF($C86="","",SUMIFS(EXPENSES!$I$12:$I$4011,EXPENSES!$U$12:$U$4011,$C86,EXPENSES!$N$12:$N$4011,REPORT!AZ$34,EXPENSES!$M$12:$M$4011,REPORT!AZ$31))</f>
        <v>0</v>
      </c>
      <c r="BA86" s="658">
        <f>IF($C86="","",SUMIFS(EXPENSES!$I$12:$I$4011,EXPENSES!$U$12:$U$4011,$C86,EXPENSES!$N$12:$N$4011,REPORT!BA$34,EXPENSES!$M$12:$M$4011,REPORT!BA$31))</f>
        <v>0</v>
      </c>
      <c r="BB86" s="658">
        <f>IF($C86="","",SUMIFS(EXPENSES!$I$12:$I$4011,EXPENSES!$U$12:$U$4011,$C86,EXPENSES!$N$12:$N$4011,REPORT!BB$34,EXPENSES!$M$12:$M$4011,REPORT!BB$31))</f>
        <v>0</v>
      </c>
      <c r="BC86" s="658">
        <f>IF($C86="","",SUMIFS(EXPENSES!$I$12:$I$4011,EXPENSES!$U$12:$U$4011,$C86,EXPENSES!$N$12:$N$4011,REPORT!BC$34,EXPENSES!$M$12:$M$4011,REPORT!BC$31))</f>
        <v>0</v>
      </c>
      <c r="BD86" s="658">
        <f>IF($C86="","",SUMIFS(EXPENSES!$I$12:$I$4011,EXPENSES!$U$12:$U$4011,$C86,EXPENSES!$N$12:$N$4011,REPORT!BD$34,EXPENSES!$M$12:$M$4011,REPORT!BD$31))</f>
        <v>0</v>
      </c>
      <c r="BE86" s="658">
        <f>IF($C86="","",SUMIFS(EXPENSES!$I$12:$I$4011,EXPENSES!$U$12:$U$4011,$C86,EXPENSES!$N$12:$N$4011,REPORT!BE$34,EXPENSES!$M$12:$M$4011,REPORT!BE$31))</f>
        <v>0</v>
      </c>
      <c r="BF86" s="658">
        <f>IF($C86="","",SUMIFS(EXPENSES!$I$12:$I$4011,EXPENSES!$U$12:$U$4011,$C86,EXPENSES!$N$12:$N$4011,REPORT!BF$34,EXPENSES!$M$12:$M$4011,REPORT!BF$31))</f>
        <v>0</v>
      </c>
      <c r="BG86" s="658">
        <f>IF($C86="","",SUMIFS(EXPENSES!$I$12:$I$4011,EXPENSES!$U$12:$U$4011,$C86,EXPENSES!$N$12:$N$4011,REPORT!BG$34,EXPENSES!$M$12:$M$4011,REPORT!BG$31))</f>
        <v>0</v>
      </c>
      <c r="BH86" s="658">
        <f>IF($C86="","",SUMIFS(EXPENSES!$I$12:$I$4011,EXPENSES!$U$12:$U$4011,$C86,EXPENSES!$N$12:$N$4011,REPORT!BH$34,EXPENSES!$M$12:$M$4011,REPORT!BH$31))</f>
        <v>0</v>
      </c>
      <c r="BI86" s="658">
        <f>IF($C86="","",SUMIFS(EXPENSES!$I$12:$I$4011,EXPENSES!$U$12:$U$4011,$C86,EXPENSES!$N$12:$N$4011,REPORT!BI$34,EXPENSES!$M$12:$M$4011,REPORT!BI$31))</f>
        <v>0</v>
      </c>
      <c r="BJ86" s="658">
        <f>IF($C86="","",SUMIFS(EXPENSES!$I$12:$I$4011,EXPENSES!$U$12:$U$4011,$C86,EXPENSES!$N$12:$N$4011,REPORT!BJ$34,EXPENSES!$M$12:$M$4011,REPORT!BJ$31))</f>
        <v>0</v>
      </c>
      <c r="BK86" s="654"/>
      <c r="BL86" s="655"/>
      <c r="BM86" s="655"/>
    </row>
    <row r="87" spans="1:66" s="656" customFormat="1" outlineLevel="2" x14ac:dyDescent="0.3">
      <c r="A87" s="639"/>
      <c r="B87" s="640"/>
      <c r="C87" s="641" t="str">
        <f>IFERROR(BUDGET!C70,"")</f>
        <v>B1-05</v>
      </c>
      <c r="D87" s="642">
        <f>IFERROR(BUDGET!D70,"")</f>
        <v>0</v>
      </c>
      <c r="E87" s="643" t="str">
        <f>IFERROR(BUDGET!E70,"")</f>
        <v>x</v>
      </c>
      <c r="F87" s="644">
        <f>IF(OR(BUDGET!$N$14="",BUDGET!$N$14="Initial Budget"),BUDGET!N70,BUDGET!BA70)</f>
        <v>0</v>
      </c>
      <c r="G87" s="798"/>
      <c r="H87" s="661">
        <f>SUMIFS(EXPENSES!$I$12:$I$4011,EXPENSES!$U$12:$U$4011,REPORT!C87)</f>
        <v>0</v>
      </c>
      <c r="I87" s="657">
        <f t="shared" si="16"/>
        <v>0</v>
      </c>
      <c r="J87" s="645">
        <f t="shared" si="8"/>
        <v>0</v>
      </c>
      <c r="K87" s="647"/>
      <c r="L87" s="648"/>
      <c r="M87" s="649"/>
      <c r="N87" s="650"/>
      <c r="O87" s="651" t="str">
        <f t="shared" si="175"/>
        <v/>
      </c>
      <c r="P87" s="651" t="str">
        <f t="shared" si="175"/>
        <v/>
      </c>
      <c r="Q87" s="651" t="str">
        <f t="shared" si="175"/>
        <v/>
      </c>
      <c r="R87" s="651" t="str">
        <f t="shared" si="175"/>
        <v/>
      </c>
      <c r="S87" s="651" t="str">
        <f t="shared" si="175"/>
        <v/>
      </c>
      <c r="T87" s="651" t="str">
        <f t="shared" si="175"/>
        <v/>
      </c>
      <c r="U87" s="651" t="str">
        <f t="shared" si="175"/>
        <v/>
      </c>
      <c r="V87" s="651" t="str">
        <f t="shared" si="175"/>
        <v/>
      </c>
      <c r="W87" s="651" t="str">
        <f t="shared" si="175"/>
        <v/>
      </c>
      <c r="X87" s="651" t="str">
        <f t="shared" si="175"/>
        <v/>
      </c>
      <c r="Y87" s="652">
        <f t="shared" si="11"/>
        <v>0</v>
      </c>
      <c r="Z87" s="653"/>
      <c r="AA87" s="658">
        <f>IF($C87="","",SUMIFS(EXPENSES!$I$12:$I$4011,EXPENSES!$U$12:$U$4011,$C87,EXPENSES!$N$12:$N$4011,REPORT!AA$34,EXPENSES!$M$12:$M$4011,REPORT!AA$31))</f>
        <v>0</v>
      </c>
      <c r="AB87" s="658">
        <f>IF($C87="","",SUMIFS(EXPENSES!$I$12:$I$4011,EXPENSES!$U$12:$U$4011,$C87,EXPENSES!$N$12:$N$4011,REPORT!AB$34,EXPENSES!$M$12:$M$4011,REPORT!AB$31))</f>
        <v>0</v>
      </c>
      <c r="AC87" s="658">
        <f>IF($C87="","",SUMIFS(EXPENSES!$I$12:$I$4011,EXPENSES!$U$12:$U$4011,$C87,EXPENSES!$N$12:$N$4011,REPORT!AC$34,EXPENSES!$M$12:$M$4011,REPORT!AC$31))</f>
        <v>0</v>
      </c>
      <c r="AD87" s="658">
        <f>IF($C87="","",SUMIFS(EXPENSES!$I$12:$I$4011,EXPENSES!$U$12:$U$4011,$C87,EXPENSES!$N$12:$N$4011,REPORT!AD$34,EXPENSES!$M$12:$M$4011,REPORT!AD$31))</f>
        <v>0</v>
      </c>
      <c r="AE87" s="658">
        <f>IF($C87="","",SUMIFS(EXPENSES!$I$12:$I$4011,EXPENSES!$U$12:$U$4011,$C87,EXPENSES!$N$12:$N$4011,REPORT!AE$34,EXPENSES!$M$12:$M$4011,REPORT!AE$31))</f>
        <v>0</v>
      </c>
      <c r="AF87" s="658">
        <f>IF($C87="","",SUMIFS(EXPENSES!$I$12:$I$4011,EXPENSES!$U$12:$U$4011,$C87,EXPENSES!$N$12:$N$4011,REPORT!AF$34,EXPENSES!$M$12:$M$4011,REPORT!AF$31))</f>
        <v>0</v>
      </c>
      <c r="AG87" s="658">
        <f>IF($C87="","",SUMIFS(EXPENSES!$I$12:$I$4011,EXPENSES!$U$12:$U$4011,$C87,EXPENSES!$N$12:$N$4011,REPORT!AG$34,EXPENSES!$M$12:$M$4011,REPORT!AG$31))</f>
        <v>0</v>
      </c>
      <c r="AH87" s="658">
        <f>IF($C87="","",SUMIFS(EXPENSES!$I$12:$I$4011,EXPENSES!$U$12:$U$4011,$C87,EXPENSES!$N$12:$N$4011,REPORT!AH$34,EXPENSES!$M$12:$M$4011,REPORT!AH$31))</f>
        <v>0</v>
      </c>
      <c r="AI87" s="658">
        <f>IF($C87="","",SUMIFS(EXPENSES!$I$12:$I$4011,EXPENSES!$U$12:$U$4011,$C87,EXPENSES!$N$12:$N$4011,REPORT!AI$34,EXPENSES!$M$12:$M$4011,REPORT!AI$31))</f>
        <v>0</v>
      </c>
      <c r="AJ87" s="658">
        <f>IF($C87="","",SUMIFS(EXPENSES!$I$12:$I$4011,EXPENSES!$U$12:$U$4011,$C87,EXPENSES!$N$12:$N$4011,REPORT!AJ$34,EXPENSES!$M$12:$M$4011,REPORT!AJ$31))</f>
        <v>0</v>
      </c>
      <c r="AK87" s="658">
        <f>IF($C87="","",SUMIFS(EXPENSES!$I$12:$I$4011,EXPENSES!$U$12:$U$4011,$C87,EXPENSES!$N$12:$N$4011,REPORT!AK$34,EXPENSES!$M$12:$M$4011,REPORT!AK$31))</f>
        <v>0</v>
      </c>
      <c r="AL87" s="658">
        <f>IF($C87="","",SUMIFS(EXPENSES!$I$12:$I$4011,EXPENSES!$U$12:$U$4011,$C87,EXPENSES!$N$12:$N$4011,REPORT!AL$34,EXPENSES!$M$12:$M$4011,REPORT!AL$31))</f>
        <v>0</v>
      </c>
      <c r="AM87" s="658">
        <f>IF($C87="","",SUMIFS(EXPENSES!$I$12:$I$4011,EXPENSES!$U$12:$U$4011,$C87,EXPENSES!$N$12:$N$4011,REPORT!AM$34,EXPENSES!$M$12:$M$4011,REPORT!AM$31))</f>
        <v>0</v>
      </c>
      <c r="AN87" s="658">
        <f>IF($C87="","",SUMIFS(EXPENSES!$I$12:$I$4011,EXPENSES!$U$12:$U$4011,$C87,EXPENSES!$N$12:$N$4011,REPORT!AN$34,EXPENSES!$M$12:$M$4011,REPORT!AN$31))</f>
        <v>0</v>
      </c>
      <c r="AO87" s="658">
        <f>IF($C87="","",SUMIFS(EXPENSES!$I$12:$I$4011,EXPENSES!$U$12:$U$4011,$C87,EXPENSES!$N$12:$N$4011,REPORT!AO$34,EXPENSES!$M$12:$M$4011,REPORT!AO$31))</f>
        <v>0</v>
      </c>
      <c r="AP87" s="658">
        <f>IF($C87="","",SUMIFS(EXPENSES!$I$12:$I$4011,EXPENSES!$U$12:$U$4011,$C87,EXPENSES!$N$12:$N$4011,REPORT!AP$34,EXPENSES!$M$12:$M$4011,REPORT!AP$31))</f>
        <v>0</v>
      </c>
      <c r="AQ87" s="658">
        <f>IF($C87="","",SUMIFS(EXPENSES!$I$12:$I$4011,EXPENSES!$U$12:$U$4011,$C87,EXPENSES!$N$12:$N$4011,REPORT!AQ$34,EXPENSES!$M$12:$M$4011,REPORT!AQ$31))</f>
        <v>0</v>
      </c>
      <c r="AR87" s="658">
        <f>IF($C87="","",SUMIFS(EXPENSES!$I$12:$I$4011,EXPENSES!$U$12:$U$4011,$C87,EXPENSES!$N$12:$N$4011,REPORT!AR$34,EXPENSES!$M$12:$M$4011,REPORT!AR$31))</f>
        <v>0</v>
      </c>
      <c r="AS87" s="658">
        <f>IF($C87="","",SUMIFS(EXPENSES!$I$12:$I$4011,EXPENSES!$U$12:$U$4011,$C87,EXPENSES!$N$12:$N$4011,REPORT!AS$34,EXPENSES!$M$12:$M$4011,REPORT!AS$31))</f>
        <v>0</v>
      </c>
      <c r="AT87" s="658">
        <f>IF($C87="","",SUMIFS(EXPENSES!$I$12:$I$4011,EXPENSES!$U$12:$U$4011,$C87,EXPENSES!$N$12:$N$4011,REPORT!AT$34,EXPENSES!$M$12:$M$4011,REPORT!AT$31))</f>
        <v>0</v>
      </c>
      <c r="AU87" s="658">
        <f>IF($C87="","",SUMIFS(EXPENSES!$I$12:$I$4011,EXPENSES!$U$12:$U$4011,$C87,EXPENSES!$N$12:$N$4011,REPORT!AU$34,EXPENSES!$M$12:$M$4011,REPORT!AU$31))</f>
        <v>0</v>
      </c>
      <c r="AV87" s="658">
        <f>IF($C87="","",SUMIFS(EXPENSES!$I$12:$I$4011,EXPENSES!$U$12:$U$4011,$C87,EXPENSES!$N$12:$N$4011,REPORT!AV$34,EXPENSES!$M$12:$M$4011,REPORT!AV$31))</f>
        <v>0</v>
      </c>
      <c r="AW87" s="658">
        <f>IF($C87="","",SUMIFS(EXPENSES!$I$12:$I$4011,EXPENSES!$U$12:$U$4011,$C87,EXPENSES!$N$12:$N$4011,REPORT!AW$34,EXPENSES!$M$12:$M$4011,REPORT!AW$31))</f>
        <v>0</v>
      </c>
      <c r="AX87" s="658">
        <f>IF($C87="","",SUMIFS(EXPENSES!$I$12:$I$4011,EXPENSES!$U$12:$U$4011,$C87,EXPENSES!$N$12:$N$4011,REPORT!AX$34,EXPENSES!$M$12:$M$4011,REPORT!AX$31))</f>
        <v>0</v>
      </c>
      <c r="AY87" s="658">
        <f>IF($C87="","",SUMIFS(EXPENSES!$I$12:$I$4011,EXPENSES!$U$12:$U$4011,$C87,EXPENSES!$N$12:$N$4011,REPORT!AY$34,EXPENSES!$M$12:$M$4011,REPORT!AY$31))</f>
        <v>0</v>
      </c>
      <c r="AZ87" s="658">
        <f>IF($C87="","",SUMIFS(EXPENSES!$I$12:$I$4011,EXPENSES!$U$12:$U$4011,$C87,EXPENSES!$N$12:$N$4011,REPORT!AZ$34,EXPENSES!$M$12:$M$4011,REPORT!AZ$31))</f>
        <v>0</v>
      </c>
      <c r="BA87" s="658">
        <f>IF($C87="","",SUMIFS(EXPENSES!$I$12:$I$4011,EXPENSES!$U$12:$U$4011,$C87,EXPENSES!$N$12:$N$4011,REPORT!BA$34,EXPENSES!$M$12:$M$4011,REPORT!BA$31))</f>
        <v>0</v>
      </c>
      <c r="BB87" s="658">
        <f>IF($C87="","",SUMIFS(EXPENSES!$I$12:$I$4011,EXPENSES!$U$12:$U$4011,$C87,EXPENSES!$N$12:$N$4011,REPORT!BB$34,EXPENSES!$M$12:$M$4011,REPORT!BB$31))</f>
        <v>0</v>
      </c>
      <c r="BC87" s="658">
        <f>IF($C87="","",SUMIFS(EXPENSES!$I$12:$I$4011,EXPENSES!$U$12:$U$4011,$C87,EXPENSES!$N$12:$N$4011,REPORT!BC$34,EXPENSES!$M$12:$M$4011,REPORT!BC$31))</f>
        <v>0</v>
      </c>
      <c r="BD87" s="658">
        <f>IF($C87="","",SUMIFS(EXPENSES!$I$12:$I$4011,EXPENSES!$U$12:$U$4011,$C87,EXPENSES!$N$12:$N$4011,REPORT!BD$34,EXPENSES!$M$12:$M$4011,REPORT!BD$31))</f>
        <v>0</v>
      </c>
      <c r="BE87" s="658">
        <f>IF($C87="","",SUMIFS(EXPENSES!$I$12:$I$4011,EXPENSES!$U$12:$U$4011,$C87,EXPENSES!$N$12:$N$4011,REPORT!BE$34,EXPENSES!$M$12:$M$4011,REPORT!BE$31))</f>
        <v>0</v>
      </c>
      <c r="BF87" s="658">
        <f>IF($C87="","",SUMIFS(EXPENSES!$I$12:$I$4011,EXPENSES!$U$12:$U$4011,$C87,EXPENSES!$N$12:$N$4011,REPORT!BF$34,EXPENSES!$M$12:$M$4011,REPORT!BF$31))</f>
        <v>0</v>
      </c>
      <c r="BG87" s="658">
        <f>IF($C87="","",SUMIFS(EXPENSES!$I$12:$I$4011,EXPENSES!$U$12:$U$4011,$C87,EXPENSES!$N$12:$N$4011,REPORT!BG$34,EXPENSES!$M$12:$M$4011,REPORT!BG$31))</f>
        <v>0</v>
      </c>
      <c r="BH87" s="658">
        <f>IF($C87="","",SUMIFS(EXPENSES!$I$12:$I$4011,EXPENSES!$U$12:$U$4011,$C87,EXPENSES!$N$12:$N$4011,REPORT!BH$34,EXPENSES!$M$12:$M$4011,REPORT!BH$31))</f>
        <v>0</v>
      </c>
      <c r="BI87" s="658">
        <f>IF($C87="","",SUMIFS(EXPENSES!$I$12:$I$4011,EXPENSES!$U$12:$U$4011,$C87,EXPENSES!$N$12:$N$4011,REPORT!BI$34,EXPENSES!$M$12:$M$4011,REPORT!BI$31))</f>
        <v>0</v>
      </c>
      <c r="BJ87" s="658">
        <f>IF($C87="","",SUMIFS(EXPENSES!$I$12:$I$4011,EXPENSES!$U$12:$U$4011,$C87,EXPENSES!$N$12:$N$4011,REPORT!BJ$34,EXPENSES!$M$12:$M$4011,REPORT!BJ$31))</f>
        <v>0</v>
      </c>
      <c r="BK87" s="654"/>
      <c r="BL87" s="655"/>
      <c r="BM87" s="655"/>
    </row>
    <row r="88" spans="1:66" s="656" customFormat="1" outlineLevel="2" x14ac:dyDescent="0.3">
      <c r="A88" s="639"/>
      <c r="B88" s="640"/>
      <c r="C88" s="641" t="str">
        <f>IFERROR(BUDGET!C71,"")</f>
        <v>B1-06</v>
      </c>
      <c r="D88" s="642">
        <f>IFERROR(BUDGET!D71,"")</f>
        <v>0</v>
      </c>
      <c r="E88" s="643" t="str">
        <f>IFERROR(BUDGET!E71,"")</f>
        <v>x</v>
      </c>
      <c r="F88" s="644">
        <f>IF(OR(BUDGET!$N$14="",BUDGET!$N$14="Initial Budget"),BUDGET!N71,BUDGET!BA71)</f>
        <v>0</v>
      </c>
      <c r="G88" s="798"/>
      <c r="H88" s="661">
        <f>SUMIFS(EXPENSES!$I$12:$I$4011,EXPENSES!$U$12:$U$4011,REPORT!C88)</f>
        <v>0</v>
      </c>
      <c r="I88" s="657">
        <f t="shared" si="16"/>
        <v>0</v>
      </c>
      <c r="J88" s="645">
        <f t="shared" ref="J88:J103" si="176">IF(C88="","",F88-H88)</f>
        <v>0</v>
      </c>
      <c r="K88" s="647"/>
      <c r="L88" s="648"/>
      <c r="M88" s="649"/>
      <c r="N88" s="650"/>
      <c r="O88" s="651" t="str">
        <f t="shared" si="175"/>
        <v/>
      </c>
      <c r="P88" s="651" t="str">
        <f t="shared" si="175"/>
        <v/>
      </c>
      <c r="Q88" s="651" t="str">
        <f t="shared" si="175"/>
        <v/>
      </c>
      <c r="R88" s="651" t="str">
        <f t="shared" si="175"/>
        <v/>
      </c>
      <c r="S88" s="651" t="str">
        <f t="shared" si="175"/>
        <v/>
      </c>
      <c r="T88" s="651" t="str">
        <f t="shared" si="175"/>
        <v/>
      </c>
      <c r="U88" s="651" t="str">
        <f t="shared" si="175"/>
        <v/>
      </c>
      <c r="V88" s="651" t="str">
        <f t="shared" si="175"/>
        <v/>
      </c>
      <c r="W88" s="651" t="str">
        <f t="shared" si="175"/>
        <v/>
      </c>
      <c r="X88" s="651" t="str">
        <f t="shared" si="175"/>
        <v/>
      </c>
      <c r="Y88" s="652">
        <f t="shared" si="11"/>
        <v>0</v>
      </c>
      <c r="Z88" s="653"/>
      <c r="AA88" s="658">
        <f>IF($C88="","",SUMIFS(EXPENSES!$I$12:$I$4011,EXPENSES!$U$12:$U$4011,$C88,EXPENSES!$N$12:$N$4011,REPORT!AA$34,EXPENSES!$M$12:$M$4011,REPORT!AA$31))</f>
        <v>0</v>
      </c>
      <c r="AB88" s="658">
        <f>IF($C88="","",SUMIFS(EXPENSES!$I$12:$I$4011,EXPENSES!$U$12:$U$4011,$C88,EXPENSES!$N$12:$N$4011,REPORT!AB$34,EXPENSES!$M$12:$M$4011,REPORT!AB$31))</f>
        <v>0</v>
      </c>
      <c r="AC88" s="658">
        <f>IF($C88="","",SUMIFS(EXPENSES!$I$12:$I$4011,EXPENSES!$U$12:$U$4011,$C88,EXPENSES!$N$12:$N$4011,REPORT!AC$34,EXPENSES!$M$12:$M$4011,REPORT!AC$31))</f>
        <v>0</v>
      </c>
      <c r="AD88" s="658">
        <f>IF($C88="","",SUMIFS(EXPENSES!$I$12:$I$4011,EXPENSES!$U$12:$U$4011,$C88,EXPENSES!$N$12:$N$4011,REPORT!AD$34,EXPENSES!$M$12:$M$4011,REPORT!AD$31))</f>
        <v>0</v>
      </c>
      <c r="AE88" s="658">
        <f>IF($C88="","",SUMIFS(EXPENSES!$I$12:$I$4011,EXPENSES!$U$12:$U$4011,$C88,EXPENSES!$N$12:$N$4011,REPORT!AE$34,EXPENSES!$M$12:$M$4011,REPORT!AE$31))</f>
        <v>0</v>
      </c>
      <c r="AF88" s="658">
        <f>IF($C88="","",SUMIFS(EXPENSES!$I$12:$I$4011,EXPENSES!$U$12:$U$4011,$C88,EXPENSES!$N$12:$N$4011,REPORT!AF$34,EXPENSES!$M$12:$M$4011,REPORT!AF$31))</f>
        <v>0</v>
      </c>
      <c r="AG88" s="658">
        <f>IF($C88="","",SUMIFS(EXPENSES!$I$12:$I$4011,EXPENSES!$U$12:$U$4011,$C88,EXPENSES!$N$12:$N$4011,REPORT!AG$34,EXPENSES!$M$12:$M$4011,REPORT!AG$31))</f>
        <v>0</v>
      </c>
      <c r="AH88" s="658">
        <f>IF($C88="","",SUMIFS(EXPENSES!$I$12:$I$4011,EXPENSES!$U$12:$U$4011,$C88,EXPENSES!$N$12:$N$4011,REPORT!AH$34,EXPENSES!$M$12:$M$4011,REPORT!AH$31))</f>
        <v>0</v>
      </c>
      <c r="AI88" s="658">
        <f>IF($C88="","",SUMIFS(EXPENSES!$I$12:$I$4011,EXPENSES!$U$12:$U$4011,$C88,EXPENSES!$N$12:$N$4011,REPORT!AI$34,EXPENSES!$M$12:$M$4011,REPORT!AI$31))</f>
        <v>0</v>
      </c>
      <c r="AJ88" s="658">
        <f>IF($C88="","",SUMIFS(EXPENSES!$I$12:$I$4011,EXPENSES!$U$12:$U$4011,$C88,EXPENSES!$N$12:$N$4011,REPORT!AJ$34,EXPENSES!$M$12:$M$4011,REPORT!AJ$31))</f>
        <v>0</v>
      </c>
      <c r="AK88" s="658">
        <f>IF($C88="","",SUMIFS(EXPENSES!$I$12:$I$4011,EXPENSES!$U$12:$U$4011,$C88,EXPENSES!$N$12:$N$4011,REPORT!AK$34,EXPENSES!$M$12:$M$4011,REPORT!AK$31))</f>
        <v>0</v>
      </c>
      <c r="AL88" s="658">
        <f>IF($C88="","",SUMIFS(EXPENSES!$I$12:$I$4011,EXPENSES!$U$12:$U$4011,$C88,EXPENSES!$N$12:$N$4011,REPORT!AL$34,EXPENSES!$M$12:$M$4011,REPORT!AL$31))</f>
        <v>0</v>
      </c>
      <c r="AM88" s="658">
        <f>IF($C88="","",SUMIFS(EXPENSES!$I$12:$I$4011,EXPENSES!$U$12:$U$4011,$C88,EXPENSES!$N$12:$N$4011,REPORT!AM$34,EXPENSES!$M$12:$M$4011,REPORT!AM$31))</f>
        <v>0</v>
      </c>
      <c r="AN88" s="658">
        <f>IF($C88="","",SUMIFS(EXPENSES!$I$12:$I$4011,EXPENSES!$U$12:$U$4011,$C88,EXPENSES!$N$12:$N$4011,REPORT!AN$34,EXPENSES!$M$12:$M$4011,REPORT!AN$31))</f>
        <v>0</v>
      </c>
      <c r="AO88" s="658">
        <f>IF($C88="","",SUMIFS(EXPENSES!$I$12:$I$4011,EXPENSES!$U$12:$U$4011,$C88,EXPENSES!$N$12:$N$4011,REPORT!AO$34,EXPENSES!$M$12:$M$4011,REPORT!AO$31))</f>
        <v>0</v>
      </c>
      <c r="AP88" s="658">
        <f>IF($C88="","",SUMIFS(EXPENSES!$I$12:$I$4011,EXPENSES!$U$12:$U$4011,$C88,EXPENSES!$N$12:$N$4011,REPORT!AP$34,EXPENSES!$M$12:$M$4011,REPORT!AP$31))</f>
        <v>0</v>
      </c>
      <c r="AQ88" s="658">
        <f>IF($C88="","",SUMIFS(EXPENSES!$I$12:$I$4011,EXPENSES!$U$12:$U$4011,$C88,EXPENSES!$N$12:$N$4011,REPORT!AQ$34,EXPENSES!$M$12:$M$4011,REPORT!AQ$31))</f>
        <v>0</v>
      </c>
      <c r="AR88" s="658">
        <f>IF($C88="","",SUMIFS(EXPENSES!$I$12:$I$4011,EXPENSES!$U$12:$U$4011,$C88,EXPENSES!$N$12:$N$4011,REPORT!AR$34,EXPENSES!$M$12:$M$4011,REPORT!AR$31))</f>
        <v>0</v>
      </c>
      <c r="AS88" s="658">
        <f>IF($C88="","",SUMIFS(EXPENSES!$I$12:$I$4011,EXPENSES!$U$12:$U$4011,$C88,EXPENSES!$N$12:$N$4011,REPORT!AS$34,EXPENSES!$M$12:$M$4011,REPORT!AS$31))</f>
        <v>0</v>
      </c>
      <c r="AT88" s="658">
        <f>IF($C88="","",SUMIFS(EXPENSES!$I$12:$I$4011,EXPENSES!$U$12:$U$4011,$C88,EXPENSES!$N$12:$N$4011,REPORT!AT$34,EXPENSES!$M$12:$M$4011,REPORT!AT$31))</f>
        <v>0</v>
      </c>
      <c r="AU88" s="658">
        <f>IF($C88="","",SUMIFS(EXPENSES!$I$12:$I$4011,EXPENSES!$U$12:$U$4011,$C88,EXPENSES!$N$12:$N$4011,REPORT!AU$34,EXPENSES!$M$12:$M$4011,REPORT!AU$31))</f>
        <v>0</v>
      </c>
      <c r="AV88" s="658">
        <f>IF($C88="","",SUMIFS(EXPENSES!$I$12:$I$4011,EXPENSES!$U$12:$U$4011,$C88,EXPENSES!$N$12:$N$4011,REPORT!AV$34,EXPENSES!$M$12:$M$4011,REPORT!AV$31))</f>
        <v>0</v>
      </c>
      <c r="AW88" s="658">
        <f>IF($C88="","",SUMIFS(EXPENSES!$I$12:$I$4011,EXPENSES!$U$12:$U$4011,$C88,EXPENSES!$N$12:$N$4011,REPORT!AW$34,EXPENSES!$M$12:$M$4011,REPORT!AW$31))</f>
        <v>0</v>
      </c>
      <c r="AX88" s="658">
        <f>IF($C88="","",SUMIFS(EXPENSES!$I$12:$I$4011,EXPENSES!$U$12:$U$4011,$C88,EXPENSES!$N$12:$N$4011,REPORT!AX$34,EXPENSES!$M$12:$M$4011,REPORT!AX$31))</f>
        <v>0</v>
      </c>
      <c r="AY88" s="658">
        <f>IF($C88="","",SUMIFS(EXPENSES!$I$12:$I$4011,EXPENSES!$U$12:$U$4011,$C88,EXPENSES!$N$12:$N$4011,REPORT!AY$34,EXPENSES!$M$12:$M$4011,REPORT!AY$31))</f>
        <v>0</v>
      </c>
      <c r="AZ88" s="658">
        <f>IF($C88="","",SUMIFS(EXPENSES!$I$12:$I$4011,EXPENSES!$U$12:$U$4011,$C88,EXPENSES!$N$12:$N$4011,REPORT!AZ$34,EXPENSES!$M$12:$M$4011,REPORT!AZ$31))</f>
        <v>0</v>
      </c>
      <c r="BA88" s="658">
        <f>IF($C88="","",SUMIFS(EXPENSES!$I$12:$I$4011,EXPENSES!$U$12:$U$4011,$C88,EXPENSES!$N$12:$N$4011,REPORT!BA$34,EXPENSES!$M$12:$M$4011,REPORT!BA$31))</f>
        <v>0</v>
      </c>
      <c r="BB88" s="658">
        <f>IF($C88="","",SUMIFS(EXPENSES!$I$12:$I$4011,EXPENSES!$U$12:$U$4011,$C88,EXPENSES!$N$12:$N$4011,REPORT!BB$34,EXPENSES!$M$12:$M$4011,REPORT!BB$31))</f>
        <v>0</v>
      </c>
      <c r="BC88" s="658">
        <f>IF($C88="","",SUMIFS(EXPENSES!$I$12:$I$4011,EXPENSES!$U$12:$U$4011,$C88,EXPENSES!$N$12:$N$4011,REPORT!BC$34,EXPENSES!$M$12:$M$4011,REPORT!BC$31))</f>
        <v>0</v>
      </c>
      <c r="BD88" s="658">
        <f>IF($C88="","",SUMIFS(EXPENSES!$I$12:$I$4011,EXPENSES!$U$12:$U$4011,$C88,EXPENSES!$N$12:$N$4011,REPORT!BD$34,EXPENSES!$M$12:$M$4011,REPORT!BD$31))</f>
        <v>0</v>
      </c>
      <c r="BE88" s="658">
        <f>IF($C88="","",SUMIFS(EXPENSES!$I$12:$I$4011,EXPENSES!$U$12:$U$4011,$C88,EXPENSES!$N$12:$N$4011,REPORT!BE$34,EXPENSES!$M$12:$M$4011,REPORT!BE$31))</f>
        <v>0</v>
      </c>
      <c r="BF88" s="658">
        <f>IF($C88="","",SUMIFS(EXPENSES!$I$12:$I$4011,EXPENSES!$U$12:$U$4011,$C88,EXPENSES!$N$12:$N$4011,REPORT!BF$34,EXPENSES!$M$12:$M$4011,REPORT!BF$31))</f>
        <v>0</v>
      </c>
      <c r="BG88" s="658">
        <f>IF($C88="","",SUMIFS(EXPENSES!$I$12:$I$4011,EXPENSES!$U$12:$U$4011,$C88,EXPENSES!$N$12:$N$4011,REPORT!BG$34,EXPENSES!$M$12:$M$4011,REPORT!BG$31))</f>
        <v>0</v>
      </c>
      <c r="BH88" s="658">
        <f>IF($C88="","",SUMIFS(EXPENSES!$I$12:$I$4011,EXPENSES!$U$12:$U$4011,$C88,EXPENSES!$N$12:$N$4011,REPORT!BH$34,EXPENSES!$M$12:$M$4011,REPORT!BH$31))</f>
        <v>0</v>
      </c>
      <c r="BI88" s="658">
        <f>IF($C88="","",SUMIFS(EXPENSES!$I$12:$I$4011,EXPENSES!$U$12:$U$4011,$C88,EXPENSES!$N$12:$N$4011,REPORT!BI$34,EXPENSES!$M$12:$M$4011,REPORT!BI$31))</f>
        <v>0</v>
      </c>
      <c r="BJ88" s="658">
        <f>IF($C88="","",SUMIFS(EXPENSES!$I$12:$I$4011,EXPENSES!$U$12:$U$4011,$C88,EXPENSES!$N$12:$N$4011,REPORT!BJ$34,EXPENSES!$M$12:$M$4011,REPORT!BJ$31))</f>
        <v>0</v>
      </c>
      <c r="BK88" s="654"/>
      <c r="BL88" s="655"/>
      <c r="BM88" s="655"/>
    </row>
    <row r="89" spans="1:66" s="656" customFormat="1" outlineLevel="2" x14ac:dyDescent="0.3">
      <c r="A89" s="639"/>
      <c r="B89" s="640"/>
      <c r="C89" s="641" t="str">
        <f>IFERROR(BUDGET!C72,"")</f>
        <v>B1-07</v>
      </c>
      <c r="D89" s="642">
        <f>IFERROR(BUDGET!D72,"")</f>
        <v>0</v>
      </c>
      <c r="E89" s="643" t="str">
        <f>IFERROR(BUDGET!E72,"")</f>
        <v>x</v>
      </c>
      <c r="F89" s="644">
        <f>IF(OR(BUDGET!$N$14="",BUDGET!$N$14="Initial Budget"),BUDGET!N72,BUDGET!BA72)</f>
        <v>0</v>
      </c>
      <c r="G89" s="798"/>
      <c r="H89" s="661">
        <f>SUMIFS(EXPENSES!$I$12:$I$4011,EXPENSES!$U$12:$U$4011,REPORT!C89)</f>
        <v>0</v>
      </c>
      <c r="I89" s="657">
        <f t="shared" si="16"/>
        <v>0</v>
      </c>
      <c r="J89" s="645">
        <f t="shared" si="176"/>
        <v>0</v>
      </c>
      <c r="K89" s="647"/>
      <c r="L89" s="648"/>
      <c r="M89" s="649"/>
      <c r="N89" s="650"/>
      <c r="O89" s="651" t="str">
        <f t="shared" si="175"/>
        <v/>
      </c>
      <c r="P89" s="651" t="str">
        <f t="shared" si="175"/>
        <v/>
      </c>
      <c r="Q89" s="651" t="str">
        <f t="shared" si="175"/>
        <v/>
      </c>
      <c r="R89" s="651" t="str">
        <f t="shared" si="175"/>
        <v/>
      </c>
      <c r="S89" s="651" t="str">
        <f t="shared" si="175"/>
        <v/>
      </c>
      <c r="T89" s="651" t="str">
        <f t="shared" si="175"/>
        <v/>
      </c>
      <c r="U89" s="651" t="str">
        <f t="shared" si="175"/>
        <v/>
      </c>
      <c r="V89" s="651" t="str">
        <f t="shared" si="175"/>
        <v/>
      </c>
      <c r="W89" s="651" t="str">
        <f t="shared" si="175"/>
        <v/>
      </c>
      <c r="X89" s="651" t="str">
        <f t="shared" si="175"/>
        <v/>
      </c>
      <c r="Y89" s="652">
        <f t="shared" si="11"/>
        <v>0</v>
      </c>
      <c r="Z89" s="653"/>
      <c r="AA89" s="658">
        <f>IF($C89="","",SUMIFS(EXPENSES!$I$12:$I$4011,EXPENSES!$U$12:$U$4011,$C89,EXPENSES!$N$12:$N$4011,REPORT!AA$34,EXPENSES!$M$12:$M$4011,REPORT!AA$31))</f>
        <v>0</v>
      </c>
      <c r="AB89" s="658">
        <f>IF($C89="","",SUMIFS(EXPENSES!$I$12:$I$4011,EXPENSES!$U$12:$U$4011,$C89,EXPENSES!$N$12:$N$4011,REPORT!AB$34,EXPENSES!$M$12:$M$4011,REPORT!AB$31))</f>
        <v>0</v>
      </c>
      <c r="AC89" s="658">
        <f>IF($C89="","",SUMIFS(EXPENSES!$I$12:$I$4011,EXPENSES!$U$12:$U$4011,$C89,EXPENSES!$N$12:$N$4011,REPORT!AC$34,EXPENSES!$M$12:$M$4011,REPORT!AC$31))</f>
        <v>0</v>
      </c>
      <c r="AD89" s="658">
        <f>IF($C89="","",SUMIFS(EXPENSES!$I$12:$I$4011,EXPENSES!$U$12:$U$4011,$C89,EXPENSES!$N$12:$N$4011,REPORT!AD$34,EXPENSES!$M$12:$M$4011,REPORT!AD$31))</f>
        <v>0</v>
      </c>
      <c r="AE89" s="658">
        <f>IF($C89="","",SUMIFS(EXPENSES!$I$12:$I$4011,EXPENSES!$U$12:$U$4011,$C89,EXPENSES!$N$12:$N$4011,REPORT!AE$34,EXPENSES!$M$12:$M$4011,REPORT!AE$31))</f>
        <v>0</v>
      </c>
      <c r="AF89" s="658">
        <f>IF($C89="","",SUMIFS(EXPENSES!$I$12:$I$4011,EXPENSES!$U$12:$U$4011,$C89,EXPENSES!$N$12:$N$4011,REPORT!AF$34,EXPENSES!$M$12:$M$4011,REPORT!AF$31))</f>
        <v>0</v>
      </c>
      <c r="AG89" s="658">
        <f>IF($C89="","",SUMIFS(EXPENSES!$I$12:$I$4011,EXPENSES!$U$12:$U$4011,$C89,EXPENSES!$N$12:$N$4011,REPORT!AG$34,EXPENSES!$M$12:$M$4011,REPORT!AG$31))</f>
        <v>0</v>
      </c>
      <c r="AH89" s="658">
        <f>IF($C89="","",SUMIFS(EXPENSES!$I$12:$I$4011,EXPENSES!$U$12:$U$4011,$C89,EXPENSES!$N$12:$N$4011,REPORT!AH$34,EXPENSES!$M$12:$M$4011,REPORT!AH$31))</f>
        <v>0</v>
      </c>
      <c r="AI89" s="658">
        <f>IF($C89="","",SUMIFS(EXPENSES!$I$12:$I$4011,EXPENSES!$U$12:$U$4011,$C89,EXPENSES!$N$12:$N$4011,REPORT!AI$34,EXPENSES!$M$12:$M$4011,REPORT!AI$31))</f>
        <v>0</v>
      </c>
      <c r="AJ89" s="658">
        <f>IF($C89="","",SUMIFS(EXPENSES!$I$12:$I$4011,EXPENSES!$U$12:$U$4011,$C89,EXPENSES!$N$12:$N$4011,REPORT!AJ$34,EXPENSES!$M$12:$M$4011,REPORT!AJ$31))</f>
        <v>0</v>
      </c>
      <c r="AK89" s="658">
        <f>IF($C89="","",SUMIFS(EXPENSES!$I$12:$I$4011,EXPENSES!$U$12:$U$4011,$C89,EXPENSES!$N$12:$N$4011,REPORT!AK$34,EXPENSES!$M$12:$M$4011,REPORT!AK$31))</f>
        <v>0</v>
      </c>
      <c r="AL89" s="658">
        <f>IF($C89="","",SUMIFS(EXPENSES!$I$12:$I$4011,EXPENSES!$U$12:$U$4011,$C89,EXPENSES!$N$12:$N$4011,REPORT!AL$34,EXPENSES!$M$12:$M$4011,REPORT!AL$31))</f>
        <v>0</v>
      </c>
      <c r="AM89" s="658">
        <f>IF($C89="","",SUMIFS(EXPENSES!$I$12:$I$4011,EXPENSES!$U$12:$U$4011,$C89,EXPENSES!$N$12:$N$4011,REPORT!AM$34,EXPENSES!$M$12:$M$4011,REPORT!AM$31))</f>
        <v>0</v>
      </c>
      <c r="AN89" s="658">
        <f>IF($C89="","",SUMIFS(EXPENSES!$I$12:$I$4011,EXPENSES!$U$12:$U$4011,$C89,EXPENSES!$N$12:$N$4011,REPORT!AN$34,EXPENSES!$M$12:$M$4011,REPORT!AN$31))</f>
        <v>0</v>
      </c>
      <c r="AO89" s="658">
        <f>IF($C89="","",SUMIFS(EXPENSES!$I$12:$I$4011,EXPENSES!$U$12:$U$4011,$C89,EXPENSES!$N$12:$N$4011,REPORT!AO$34,EXPENSES!$M$12:$M$4011,REPORT!AO$31))</f>
        <v>0</v>
      </c>
      <c r="AP89" s="658">
        <f>IF($C89="","",SUMIFS(EXPENSES!$I$12:$I$4011,EXPENSES!$U$12:$U$4011,$C89,EXPENSES!$N$12:$N$4011,REPORT!AP$34,EXPENSES!$M$12:$M$4011,REPORT!AP$31))</f>
        <v>0</v>
      </c>
      <c r="AQ89" s="658">
        <f>IF($C89="","",SUMIFS(EXPENSES!$I$12:$I$4011,EXPENSES!$U$12:$U$4011,$C89,EXPENSES!$N$12:$N$4011,REPORT!AQ$34,EXPENSES!$M$12:$M$4011,REPORT!AQ$31))</f>
        <v>0</v>
      </c>
      <c r="AR89" s="658">
        <f>IF($C89="","",SUMIFS(EXPENSES!$I$12:$I$4011,EXPENSES!$U$12:$U$4011,$C89,EXPENSES!$N$12:$N$4011,REPORT!AR$34,EXPENSES!$M$12:$M$4011,REPORT!AR$31))</f>
        <v>0</v>
      </c>
      <c r="AS89" s="658">
        <f>IF($C89="","",SUMIFS(EXPENSES!$I$12:$I$4011,EXPENSES!$U$12:$U$4011,$C89,EXPENSES!$N$12:$N$4011,REPORT!AS$34,EXPENSES!$M$12:$M$4011,REPORT!AS$31))</f>
        <v>0</v>
      </c>
      <c r="AT89" s="658">
        <f>IF($C89="","",SUMIFS(EXPENSES!$I$12:$I$4011,EXPENSES!$U$12:$U$4011,$C89,EXPENSES!$N$12:$N$4011,REPORT!AT$34,EXPENSES!$M$12:$M$4011,REPORT!AT$31))</f>
        <v>0</v>
      </c>
      <c r="AU89" s="658">
        <f>IF($C89="","",SUMIFS(EXPENSES!$I$12:$I$4011,EXPENSES!$U$12:$U$4011,$C89,EXPENSES!$N$12:$N$4011,REPORT!AU$34,EXPENSES!$M$12:$M$4011,REPORT!AU$31))</f>
        <v>0</v>
      </c>
      <c r="AV89" s="658">
        <f>IF($C89="","",SUMIFS(EXPENSES!$I$12:$I$4011,EXPENSES!$U$12:$U$4011,$C89,EXPENSES!$N$12:$N$4011,REPORT!AV$34,EXPENSES!$M$12:$M$4011,REPORT!AV$31))</f>
        <v>0</v>
      </c>
      <c r="AW89" s="658">
        <f>IF($C89="","",SUMIFS(EXPENSES!$I$12:$I$4011,EXPENSES!$U$12:$U$4011,$C89,EXPENSES!$N$12:$N$4011,REPORT!AW$34,EXPENSES!$M$12:$M$4011,REPORT!AW$31))</f>
        <v>0</v>
      </c>
      <c r="AX89" s="658">
        <f>IF($C89="","",SUMIFS(EXPENSES!$I$12:$I$4011,EXPENSES!$U$12:$U$4011,$C89,EXPENSES!$N$12:$N$4011,REPORT!AX$34,EXPENSES!$M$12:$M$4011,REPORT!AX$31))</f>
        <v>0</v>
      </c>
      <c r="AY89" s="658">
        <f>IF($C89="","",SUMIFS(EXPENSES!$I$12:$I$4011,EXPENSES!$U$12:$U$4011,$C89,EXPENSES!$N$12:$N$4011,REPORT!AY$34,EXPENSES!$M$12:$M$4011,REPORT!AY$31))</f>
        <v>0</v>
      </c>
      <c r="AZ89" s="658">
        <f>IF($C89="","",SUMIFS(EXPENSES!$I$12:$I$4011,EXPENSES!$U$12:$U$4011,$C89,EXPENSES!$N$12:$N$4011,REPORT!AZ$34,EXPENSES!$M$12:$M$4011,REPORT!AZ$31))</f>
        <v>0</v>
      </c>
      <c r="BA89" s="658">
        <f>IF($C89="","",SUMIFS(EXPENSES!$I$12:$I$4011,EXPENSES!$U$12:$U$4011,$C89,EXPENSES!$N$12:$N$4011,REPORT!BA$34,EXPENSES!$M$12:$M$4011,REPORT!BA$31))</f>
        <v>0</v>
      </c>
      <c r="BB89" s="658">
        <f>IF($C89="","",SUMIFS(EXPENSES!$I$12:$I$4011,EXPENSES!$U$12:$U$4011,$C89,EXPENSES!$N$12:$N$4011,REPORT!BB$34,EXPENSES!$M$12:$M$4011,REPORT!BB$31))</f>
        <v>0</v>
      </c>
      <c r="BC89" s="658">
        <f>IF($C89="","",SUMIFS(EXPENSES!$I$12:$I$4011,EXPENSES!$U$12:$U$4011,$C89,EXPENSES!$N$12:$N$4011,REPORT!BC$34,EXPENSES!$M$12:$M$4011,REPORT!BC$31))</f>
        <v>0</v>
      </c>
      <c r="BD89" s="658">
        <f>IF($C89="","",SUMIFS(EXPENSES!$I$12:$I$4011,EXPENSES!$U$12:$U$4011,$C89,EXPENSES!$N$12:$N$4011,REPORT!BD$34,EXPENSES!$M$12:$M$4011,REPORT!BD$31))</f>
        <v>0</v>
      </c>
      <c r="BE89" s="658">
        <f>IF($C89="","",SUMIFS(EXPENSES!$I$12:$I$4011,EXPENSES!$U$12:$U$4011,$C89,EXPENSES!$N$12:$N$4011,REPORT!BE$34,EXPENSES!$M$12:$M$4011,REPORT!BE$31))</f>
        <v>0</v>
      </c>
      <c r="BF89" s="658">
        <f>IF($C89="","",SUMIFS(EXPENSES!$I$12:$I$4011,EXPENSES!$U$12:$U$4011,$C89,EXPENSES!$N$12:$N$4011,REPORT!BF$34,EXPENSES!$M$12:$M$4011,REPORT!BF$31))</f>
        <v>0</v>
      </c>
      <c r="BG89" s="658">
        <f>IF($C89="","",SUMIFS(EXPENSES!$I$12:$I$4011,EXPENSES!$U$12:$U$4011,$C89,EXPENSES!$N$12:$N$4011,REPORT!BG$34,EXPENSES!$M$12:$M$4011,REPORT!BG$31))</f>
        <v>0</v>
      </c>
      <c r="BH89" s="658">
        <f>IF($C89="","",SUMIFS(EXPENSES!$I$12:$I$4011,EXPENSES!$U$12:$U$4011,$C89,EXPENSES!$N$12:$N$4011,REPORT!BH$34,EXPENSES!$M$12:$M$4011,REPORT!BH$31))</f>
        <v>0</v>
      </c>
      <c r="BI89" s="658">
        <f>IF($C89="","",SUMIFS(EXPENSES!$I$12:$I$4011,EXPENSES!$U$12:$U$4011,$C89,EXPENSES!$N$12:$N$4011,REPORT!BI$34,EXPENSES!$M$12:$M$4011,REPORT!BI$31))</f>
        <v>0</v>
      </c>
      <c r="BJ89" s="658">
        <f>IF($C89="","",SUMIFS(EXPENSES!$I$12:$I$4011,EXPENSES!$U$12:$U$4011,$C89,EXPENSES!$N$12:$N$4011,REPORT!BJ$34,EXPENSES!$M$12:$M$4011,REPORT!BJ$31))</f>
        <v>0</v>
      </c>
      <c r="BK89" s="654"/>
      <c r="BL89" s="655"/>
      <c r="BM89" s="655"/>
    </row>
    <row r="90" spans="1:66" s="656" customFormat="1" outlineLevel="2" x14ac:dyDescent="0.3">
      <c r="A90" s="639"/>
      <c r="B90" s="640"/>
      <c r="C90" s="641" t="str">
        <f>IFERROR(BUDGET!C73,"")</f>
        <v>B1-08</v>
      </c>
      <c r="D90" s="642">
        <f>IFERROR(BUDGET!D73,"")</f>
        <v>0</v>
      </c>
      <c r="E90" s="643" t="str">
        <f>IFERROR(BUDGET!E73,"")</f>
        <v>x</v>
      </c>
      <c r="F90" s="644">
        <f>IF(OR(BUDGET!$N$14="",BUDGET!$N$14="Initial Budget"),BUDGET!N73,BUDGET!BA73)</f>
        <v>0</v>
      </c>
      <c r="G90" s="798"/>
      <c r="H90" s="661">
        <f>SUMIFS(EXPENSES!$I$12:$I$4011,EXPENSES!$U$12:$U$4011,REPORT!C90)</f>
        <v>0</v>
      </c>
      <c r="I90" s="657">
        <f t="shared" si="16"/>
        <v>0</v>
      </c>
      <c r="J90" s="645">
        <f t="shared" si="176"/>
        <v>0</v>
      </c>
      <c r="K90" s="647"/>
      <c r="L90" s="648"/>
      <c r="M90" s="649"/>
      <c r="N90" s="650"/>
      <c r="O90" s="651" t="str">
        <f t="shared" si="175"/>
        <v/>
      </c>
      <c r="P90" s="651" t="str">
        <f t="shared" si="175"/>
        <v/>
      </c>
      <c r="Q90" s="651" t="str">
        <f t="shared" si="175"/>
        <v/>
      </c>
      <c r="R90" s="651" t="str">
        <f t="shared" si="175"/>
        <v/>
      </c>
      <c r="S90" s="651" t="str">
        <f t="shared" si="175"/>
        <v/>
      </c>
      <c r="T90" s="651" t="str">
        <f t="shared" si="175"/>
        <v/>
      </c>
      <c r="U90" s="651" t="str">
        <f t="shared" si="175"/>
        <v/>
      </c>
      <c r="V90" s="651" t="str">
        <f t="shared" si="175"/>
        <v/>
      </c>
      <c r="W90" s="651" t="str">
        <f t="shared" si="175"/>
        <v/>
      </c>
      <c r="X90" s="651" t="str">
        <f t="shared" si="175"/>
        <v/>
      </c>
      <c r="Y90" s="652">
        <f t="shared" si="11"/>
        <v>0</v>
      </c>
      <c r="Z90" s="653"/>
      <c r="AA90" s="658">
        <f>IF($C90="","",SUMIFS(EXPENSES!$I$12:$I$4011,EXPENSES!$U$12:$U$4011,$C90,EXPENSES!$N$12:$N$4011,REPORT!AA$34,EXPENSES!$M$12:$M$4011,REPORT!AA$31))</f>
        <v>0</v>
      </c>
      <c r="AB90" s="658">
        <f>IF($C90="","",SUMIFS(EXPENSES!$I$12:$I$4011,EXPENSES!$U$12:$U$4011,$C90,EXPENSES!$N$12:$N$4011,REPORT!AB$34,EXPENSES!$M$12:$M$4011,REPORT!AB$31))</f>
        <v>0</v>
      </c>
      <c r="AC90" s="658">
        <f>IF($C90="","",SUMIFS(EXPENSES!$I$12:$I$4011,EXPENSES!$U$12:$U$4011,$C90,EXPENSES!$N$12:$N$4011,REPORT!AC$34,EXPENSES!$M$12:$M$4011,REPORT!AC$31))</f>
        <v>0</v>
      </c>
      <c r="AD90" s="658">
        <f>IF($C90="","",SUMIFS(EXPENSES!$I$12:$I$4011,EXPENSES!$U$12:$U$4011,$C90,EXPENSES!$N$12:$N$4011,REPORT!AD$34,EXPENSES!$M$12:$M$4011,REPORT!AD$31))</f>
        <v>0</v>
      </c>
      <c r="AE90" s="658">
        <f>IF($C90="","",SUMIFS(EXPENSES!$I$12:$I$4011,EXPENSES!$U$12:$U$4011,$C90,EXPENSES!$N$12:$N$4011,REPORT!AE$34,EXPENSES!$M$12:$M$4011,REPORT!AE$31))</f>
        <v>0</v>
      </c>
      <c r="AF90" s="658">
        <f>IF($C90="","",SUMIFS(EXPENSES!$I$12:$I$4011,EXPENSES!$U$12:$U$4011,$C90,EXPENSES!$N$12:$N$4011,REPORT!AF$34,EXPENSES!$M$12:$M$4011,REPORT!AF$31))</f>
        <v>0</v>
      </c>
      <c r="AG90" s="658">
        <f>IF($C90="","",SUMIFS(EXPENSES!$I$12:$I$4011,EXPENSES!$U$12:$U$4011,$C90,EXPENSES!$N$12:$N$4011,REPORT!AG$34,EXPENSES!$M$12:$M$4011,REPORT!AG$31))</f>
        <v>0</v>
      </c>
      <c r="AH90" s="658">
        <f>IF($C90="","",SUMIFS(EXPENSES!$I$12:$I$4011,EXPENSES!$U$12:$U$4011,$C90,EXPENSES!$N$12:$N$4011,REPORT!AH$34,EXPENSES!$M$12:$M$4011,REPORT!AH$31))</f>
        <v>0</v>
      </c>
      <c r="AI90" s="658">
        <f>IF($C90="","",SUMIFS(EXPENSES!$I$12:$I$4011,EXPENSES!$U$12:$U$4011,$C90,EXPENSES!$N$12:$N$4011,REPORT!AI$34,EXPENSES!$M$12:$M$4011,REPORT!AI$31))</f>
        <v>0</v>
      </c>
      <c r="AJ90" s="658">
        <f>IF($C90="","",SUMIFS(EXPENSES!$I$12:$I$4011,EXPENSES!$U$12:$U$4011,$C90,EXPENSES!$N$12:$N$4011,REPORT!AJ$34,EXPENSES!$M$12:$M$4011,REPORT!AJ$31))</f>
        <v>0</v>
      </c>
      <c r="AK90" s="658">
        <f>IF($C90="","",SUMIFS(EXPENSES!$I$12:$I$4011,EXPENSES!$U$12:$U$4011,$C90,EXPENSES!$N$12:$N$4011,REPORT!AK$34,EXPENSES!$M$12:$M$4011,REPORT!AK$31))</f>
        <v>0</v>
      </c>
      <c r="AL90" s="658">
        <f>IF($C90="","",SUMIFS(EXPENSES!$I$12:$I$4011,EXPENSES!$U$12:$U$4011,$C90,EXPENSES!$N$12:$N$4011,REPORT!AL$34,EXPENSES!$M$12:$M$4011,REPORT!AL$31))</f>
        <v>0</v>
      </c>
      <c r="AM90" s="658">
        <f>IF($C90="","",SUMIFS(EXPENSES!$I$12:$I$4011,EXPENSES!$U$12:$U$4011,$C90,EXPENSES!$N$12:$N$4011,REPORT!AM$34,EXPENSES!$M$12:$M$4011,REPORT!AM$31))</f>
        <v>0</v>
      </c>
      <c r="AN90" s="658">
        <f>IF($C90="","",SUMIFS(EXPENSES!$I$12:$I$4011,EXPENSES!$U$12:$U$4011,$C90,EXPENSES!$N$12:$N$4011,REPORT!AN$34,EXPENSES!$M$12:$M$4011,REPORT!AN$31))</f>
        <v>0</v>
      </c>
      <c r="AO90" s="658">
        <f>IF($C90="","",SUMIFS(EXPENSES!$I$12:$I$4011,EXPENSES!$U$12:$U$4011,$C90,EXPENSES!$N$12:$N$4011,REPORT!AO$34,EXPENSES!$M$12:$M$4011,REPORT!AO$31))</f>
        <v>0</v>
      </c>
      <c r="AP90" s="658">
        <f>IF($C90="","",SUMIFS(EXPENSES!$I$12:$I$4011,EXPENSES!$U$12:$U$4011,$C90,EXPENSES!$N$12:$N$4011,REPORT!AP$34,EXPENSES!$M$12:$M$4011,REPORT!AP$31))</f>
        <v>0</v>
      </c>
      <c r="AQ90" s="658">
        <f>IF($C90="","",SUMIFS(EXPENSES!$I$12:$I$4011,EXPENSES!$U$12:$U$4011,$C90,EXPENSES!$N$12:$N$4011,REPORT!AQ$34,EXPENSES!$M$12:$M$4011,REPORT!AQ$31))</f>
        <v>0</v>
      </c>
      <c r="AR90" s="658">
        <f>IF($C90="","",SUMIFS(EXPENSES!$I$12:$I$4011,EXPENSES!$U$12:$U$4011,$C90,EXPENSES!$N$12:$N$4011,REPORT!AR$34,EXPENSES!$M$12:$M$4011,REPORT!AR$31))</f>
        <v>0</v>
      </c>
      <c r="AS90" s="658">
        <f>IF($C90="","",SUMIFS(EXPENSES!$I$12:$I$4011,EXPENSES!$U$12:$U$4011,$C90,EXPENSES!$N$12:$N$4011,REPORT!AS$34,EXPENSES!$M$12:$M$4011,REPORT!AS$31))</f>
        <v>0</v>
      </c>
      <c r="AT90" s="658">
        <f>IF($C90="","",SUMIFS(EXPENSES!$I$12:$I$4011,EXPENSES!$U$12:$U$4011,$C90,EXPENSES!$N$12:$N$4011,REPORT!AT$34,EXPENSES!$M$12:$M$4011,REPORT!AT$31))</f>
        <v>0</v>
      </c>
      <c r="AU90" s="658">
        <f>IF($C90="","",SUMIFS(EXPENSES!$I$12:$I$4011,EXPENSES!$U$12:$U$4011,$C90,EXPENSES!$N$12:$N$4011,REPORT!AU$34,EXPENSES!$M$12:$M$4011,REPORT!AU$31))</f>
        <v>0</v>
      </c>
      <c r="AV90" s="658">
        <f>IF($C90="","",SUMIFS(EXPENSES!$I$12:$I$4011,EXPENSES!$U$12:$U$4011,$C90,EXPENSES!$N$12:$N$4011,REPORT!AV$34,EXPENSES!$M$12:$M$4011,REPORT!AV$31))</f>
        <v>0</v>
      </c>
      <c r="AW90" s="658">
        <f>IF($C90="","",SUMIFS(EXPENSES!$I$12:$I$4011,EXPENSES!$U$12:$U$4011,$C90,EXPENSES!$N$12:$N$4011,REPORT!AW$34,EXPENSES!$M$12:$M$4011,REPORT!AW$31))</f>
        <v>0</v>
      </c>
      <c r="AX90" s="658">
        <f>IF($C90="","",SUMIFS(EXPENSES!$I$12:$I$4011,EXPENSES!$U$12:$U$4011,$C90,EXPENSES!$N$12:$N$4011,REPORT!AX$34,EXPENSES!$M$12:$M$4011,REPORT!AX$31))</f>
        <v>0</v>
      </c>
      <c r="AY90" s="658">
        <f>IF($C90="","",SUMIFS(EXPENSES!$I$12:$I$4011,EXPENSES!$U$12:$U$4011,$C90,EXPENSES!$N$12:$N$4011,REPORT!AY$34,EXPENSES!$M$12:$M$4011,REPORT!AY$31))</f>
        <v>0</v>
      </c>
      <c r="AZ90" s="658">
        <f>IF($C90="","",SUMIFS(EXPENSES!$I$12:$I$4011,EXPENSES!$U$12:$U$4011,$C90,EXPENSES!$N$12:$N$4011,REPORT!AZ$34,EXPENSES!$M$12:$M$4011,REPORT!AZ$31))</f>
        <v>0</v>
      </c>
      <c r="BA90" s="658">
        <f>IF($C90="","",SUMIFS(EXPENSES!$I$12:$I$4011,EXPENSES!$U$12:$U$4011,$C90,EXPENSES!$N$12:$N$4011,REPORT!BA$34,EXPENSES!$M$12:$M$4011,REPORT!BA$31))</f>
        <v>0</v>
      </c>
      <c r="BB90" s="658">
        <f>IF($C90="","",SUMIFS(EXPENSES!$I$12:$I$4011,EXPENSES!$U$12:$U$4011,$C90,EXPENSES!$N$12:$N$4011,REPORT!BB$34,EXPENSES!$M$12:$M$4011,REPORT!BB$31))</f>
        <v>0</v>
      </c>
      <c r="BC90" s="658">
        <f>IF($C90="","",SUMIFS(EXPENSES!$I$12:$I$4011,EXPENSES!$U$12:$U$4011,$C90,EXPENSES!$N$12:$N$4011,REPORT!BC$34,EXPENSES!$M$12:$M$4011,REPORT!BC$31))</f>
        <v>0</v>
      </c>
      <c r="BD90" s="658">
        <f>IF($C90="","",SUMIFS(EXPENSES!$I$12:$I$4011,EXPENSES!$U$12:$U$4011,$C90,EXPENSES!$N$12:$N$4011,REPORT!BD$34,EXPENSES!$M$12:$M$4011,REPORT!BD$31))</f>
        <v>0</v>
      </c>
      <c r="BE90" s="658">
        <f>IF($C90="","",SUMIFS(EXPENSES!$I$12:$I$4011,EXPENSES!$U$12:$U$4011,$C90,EXPENSES!$N$12:$N$4011,REPORT!BE$34,EXPENSES!$M$12:$M$4011,REPORT!BE$31))</f>
        <v>0</v>
      </c>
      <c r="BF90" s="658">
        <f>IF($C90="","",SUMIFS(EXPENSES!$I$12:$I$4011,EXPENSES!$U$12:$U$4011,$C90,EXPENSES!$N$12:$N$4011,REPORT!BF$34,EXPENSES!$M$12:$M$4011,REPORT!BF$31))</f>
        <v>0</v>
      </c>
      <c r="BG90" s="658">
        <f>IF($C90="","",SUMIFS(EXPENSES!$I$12:$I$4011,EXPENSES!$U$12:$U$4011,$C90,EXPENSES!$N$12:$N$4011,REPORT!BG$34,EXPENSES!$M$12:$M$4011,REPORT!BG$31))</f>
        <v>0</v>
      </c>
      <c r="BH90" s="658">
        <f>IF($C90="","",SUMIFS(EXPENSES!$I$12:$I$4011,EXPENSES!$U$12:$U$4011,$C90,EXPENSES!$N$12:$N$4011,REPORT!BH$34,EXPENSES!$M$12:$M$4011,REPORT!BH$31))</f>
        <v>0</v>
      </c>
      <c r="BI90" s="658">
        <f>IF($C90="","",SUMIFS(EXPENSES!$I$12:$I$4011,EXPENSES!$U$12:$U$4011,$C90,EXPENSES!$N$12:$N$4011,REPORT!BI$34,EXPENSES!$M$12:$M$4011,REPORT!BI$31))</f>
        <v>0</v>
      </c>
      <c r="BJ90" s="658">
        <f>IF($C90="","",SUMIFS(EXPENSES!$I$12:$I$4011,EXPENSES!$U$12:$U$4011,$C90,EXPENSES!$N$12:$N$4011,REPORT!BJ$34,EXPENSES!$M$12:$M$4011,REPORT!BJ$31))</f>
        <v>0</v>
      </c>
      <c r="BK90" s="654"/>
      <c r="BL90" s="655"/>
      <c r="BM90" s="655"/>
    </row>
    <row r="91" spans="1:66" s="656" customFormat="1" outlineLevel="2" x14ac:dyDescent="0.3">
      <c r="A91" s="639"/>
      <c r="B91" s="640"/>
      <c r="C91" s="641" t="str">
        <f>IFERROR(BUDGET!C74,"")</f>
        <v>B1-09</v>
      </c>
      <c r="D91" s="642">
        <f>IFERROR(BUDGET!D74,"")</f>
        <v>0</v>
      </c>
      <c r="E91" s="643" t="str">
        <f>IFERROR(BUDGET!E74,"")</f>
        <v>x</v>
      </c>
      <c r="F91" s="644">
        <f>IF(OR(BUDGET!$N$14="",BUDGET!$N$14="Initial Budget"),BUDGET!N74,BUDGET!BA74)</f>
        <v>0</v>
      </c>
      <c r="G91" s="798"/>
      <c r="H91" s="661">
        <f>SUMIFS(EXPENSES!$I$12:$I$4011,EXPENSES!$U$12:$U$4011,REPORT!C91)</f>
        <v>0</v>
      </c>
      <c r="I91" s="657">
        <f t="shared" si="16"/>
        <v>0</v>
      </c>
      <c r="J91" s="645">
        <f t="shared" si="176"/>
        <v>0</v>
      </c>
      <c r="K91" s="647"/>
      <c r="L91" s="648"/>
      <c r="M91" s="649"/>
      <c r="N91" s="650"/>
      <c r="O91" s="651" t="str">
        <f t="shared" si="175"/>
        <v/>
      </c>
      <c r="P91" s="651" t="str">
        <f t="shared" si="175"/>
        <v/>
      </c>
      <c r="Q91" s="651" t="str">
        <f t="shared" si="175"/>
        <v/>
      </c>
      <c r="R91" s="651" t="str">
        <f t="shared" si="175"/>
        <v/>
      </c>
      <c r="S91" s="651" t="str">
        <f t="shared" si="175"/>
        <v/>
      </c>
      <c r="T91" s="651" t="str">
        <f t="shared" si="175"/>
        <v/>
      </c>
      <c r="U91" s="651" t="str">
        <f t="shared" si="175"/>
        <v/>
      </c>
      <c r="V91" s="651" t="str">
        <f t="shared" si="175"/>
        <v/>
      </c>
      <c r="W91" s="651" t="str">
        <f t="shared" si="175"/>
        <v/>
      </c>
      <c r="X91" s="651" t="str">
        <f t="shared" si="175"/>
        <v/>
      </c>
      <c r="Y91" s="652">
        <f t="shared" si="11"/>
        <v>0</v>
      </c>
      <c r="Z91" s="653"/>
      <c r="AA91" s="658">
        <f>IF($C91="","",SUMIFS(EXPENSES!$I$12:$I$4011,EXPENSES!$U$12:$U$4011,$C91,EXPENSES!$N$12:$N$4011,REPORT!AA$34,EXPENSES!$M$12:$M$4011,REPORT!AA$31))</f>
        <v>0</v>
      </c>
      <c r="AB91" s="658">
        <f>IF($C91="","",SUMIFS(EXPENSES!$I$12:$I$4011,EXPENSES!$U$12:$U$4011,$C91,EXPENSES!$N$12:$N$4011,REPORT!AB$34,EXPENSES!$M$12:$M$4011,REPORT!AB$31))</f>
        <v>0</v>
      </c>
      <c r="AC91" s="658">
        <f>IF($C91="","",SUMIFS(EXPENSES!$I$12:$I$4011,EXPENSES!$U$12:$U$4011,$C91,EXPENSES!$N$12:$N$4011,REPORT!AC$34,EXPENSES!$M$12:$M$4011,REPORT!AC$31))</f>
        <v>0</v>
      </c>
      <c r="AD91" s="658">
        <f>IF($C91="","",SUMIFS(EXPENSES!$I$12:$I$4011,EXPENSES!$U$12:$U$4011,$C91,EXPENSES!$N$12:$N$4011,REPORT!AD$34,EXPENSES!$M$12:$M$4011,REPORT!AD$31))</f>
        <v>0</v>
      </c>
      <c r="AE91" s="658">
        <f>IF($C91="","",SUMIFS(EXPENSES!$I$12:$I$4011,EXPENSES!$U$12:$U$4011,$C91,EXPENSES!$N$12:$N$4011,REPORT!AE$34,EXPENSES!$M$12:$M$4011,REPORT!AE$31))</f>
        <v>0</v>
      </c>
      <c r="AF91" s="658">
        <f>IF($C91="","",SUMIFS(EXPENSES!$I$12:$I$4011,EXPENSES!$U$12:$U$4011,$C91,EXPENSES!$N$12:$N$4011,REPORT!AF$34,EXPENSES!$M$12:$M$4011,REPORT!AF$31))</f>
        <v>0</v>
      </c>
      <c r="AG91" s="658">
        <f>IF($C91="","",SUMIFS(EXPENSES!$I$12:$I$4011,EXPENSES!$U$12:$U$4011,$C91,EXPENSES!$N$12:$N$4011,REPORT!AG$34,EXPENSES!$M$12:$M$4011,REPORT!AG$31))</f>
        <v>0</v>
      </c>
      <c r="AH91" s="658">
        <f>IF($C91="","",SUMIFS(EXPENSES!$I$12:$I$4011,EXPENSES!$U$12:$U$4011,$C91,EXPENSES!$N$12:$N$4011,REPORT!AH$34,EXPENSES!$M$12:$M$4011,REPORT!AH$31))</f>
        <v>0</v>
      </c>
      <c r="AI91" s="658">
        <f>IF($C91="","",SUMIFS(EXPENSES!$I$12:$I$4011,EXPENSES!$U$12:$U$4011,$C91,EXPENSES!$N$12:$N$4011,REPORT!AI$34,EXPENSES!$M$12:$M$4011,REPORT!AI$31))</f>
        <v>0</v>
      </c>
      <c r="AJ91" s="658">
        <f>IF($C91="","",SUMIFS(EXPENSES!$I$12:$I$4011,EXPENSES!$U$12:$U$4011,$C91,EXPENSES!$N$12:$N$4011,REPORT!AJ$34,EXPENSES!$M$12:$M$4011,REPORT!AJ$31))</f>
        <v>0</v>
      </c>
      <c r="AK91" s="658">
        <f>IF($C91="","",SUMIFS(EXPENSES!$I$12:$I$4011,EXPENSES!$U$12:$U$4011,$C91,EXPENSES!$N$12:$N$4011,REPORT!AK$34,EXPENSES!$M$12:$M$4011,REPORT!AK$31))</f>
        <v>0</v>
      </c>
      <c r="AL91" s="658">
        <f>IF($C91="","",SUMIFS(EXPENSES!$I$12:$I$4011,EXPENSES!$U$12:$U$4011,$C91,EXPENSES!$N$12:$N$4011,REPORT!AL$34,EXPENSES!$M$12:$M$4011,REPORT!AL$31))</f>
        <v>0</v>
      </c>
      <c r="AM91" s="658">
        <f>IF($C91="","",SUMIFS(EXPENSES!$I$12:$I$4011,EXPENSES!$U$12:$U$4011,$C91,EXPENSES!$N$12:$N$4011,REPORT!AM$34,EXPENSES!$M$12:$M$4011,REPORT!AM$31))</f>
        <v>0</v>
      </c>
      <c r="AN91" s="658">
        <f>IF($C91="","",SUMIFS(EXPENSES!$I$12:$I$4011,EXPENSES!$U$12:$U$4011,$C91,EXPENSES!$N$12:$N$4011,REPORT!AN$34,EXPENSES!$M$12:$M$4011,REPORT!AN$31))</f>
        <v>0</v>
      </c>
      <c r="AO91" s="658">
        <f>IF($C91="","",SUMIFS(EXPENSES!$I$12:$I$4011,EXPENSES!$U$12:$U$4011,$C91,EXPENSES!$N$12:$N$4011,REPORT!AO$34,EXPENSES!$M$12:$M$4011,REPORT!AO$31))</f>
        <v>0</v>
      </c>
      <c r="AP91" s="658">
        <f>IF($C91="","",SUMIFS(EXPENSES!$I$12:$I$4011,EXPENSES!$U$12:$U$4011,$C91,EXPENSES!$N$12:$N$4011,REPORT!AP$34,EXPENSES!$M$12:$M$4011,REPORT!AP$31))</f>
        <v>0</v>
      </c>
      <c r="AQ91" s="658">
        <f>IF($C91="","",SUMIFS(EXPENSES!$I$12:$I$4011,EXPENSES!$U$12:$U$4011,$C91,EXPENSES!$N$12:$N$4011,REPORT!AQ$34,EXPENSES!$M$12:$M$4011,REPORT!AQ$31))</f>
        <v>0</v>
      </c>
      <c r="AR91" s="658">
        <f>IF($C91="","",SUMIFS(EXPENSES!$I$12:$I$4011,EXPENSES!$U$12:$U$4011,$C91,EXPENSES!$N$12:$N$4011,REPORT!AR$34,EXPENSES!$M$12:$M$4011,REPORT!AR$31))</f>
        <v>0</v>
      </c>
      <c r="AS91" s="658">
        <f>IF($C91="","",SUMIFS(EXPENSES!$I$12:$I$4011,EXPENSES!$U$12:$U$4011,$C91,EXPENSES!$N$12:$N$4011,REPORT!AS$34,EXPENSES!$M$12:$M$4011,REPORT!AS$31))</f>
        <v>0</v>
      </c>
      <c r="AT91" s="658">
        <f>IF($C91="","",SUMIFS(EXPENSES!$I$12:$I$4011,EXPENSES!$U$12:$U$4011,$C91,EXPENSES!$N$12:$N$4011,REPORT!AT$34,EXPENSES!$M$12:$M$4011,REPORT!AT$31))</f>
        <v>0</v>
      </c>
      <c r="AU91" s="658">
        <f>IF($C91="","",SUMIFS(EXPENSES!$I$12:$I$4011,EXPENSES!$U$12:$U$4011,$C91,EXPENSES!$N$12:$N$4011,REPORT!AU$34,EXPENSES!$M$12:$M$4011,REPORT!AU$31))</f>
        <v>0</v>
      </c>
      <c r="AV91" s="658">
        <f>IF($C91="","",SUMIFS(EXPENSES!$I$12:$I$4011,EXPENSES!$U$12:$U$4011,$C91,EXPENSES!$N$12:$N$4011,REPORT!AV$34,EXPENSES!$M$12:$M$4011,REPORT!AV$31))</f>
        <v>0</v>
      </c>
      <c r="AW91" s="658">
        <f>IF($C91="","",SUMIFS(EXPENSES!$I$12:$I$4011,EXPENSES!$U$12:$U$4011,$C91,EXPENSES!$N$12:$N$4011,REPORT!AW$34,EXPENSES!$M$12:$M$4011,REPORT!AW$31))</f>
        <v>0</v>
      </c>
      <c r="AX91" s="658">
        <f>IF($C91="","",SUMIFS(EXPENSES!$I$12:$I$4011,EXPENSES!$U$12:$U$4011,$C91,EXPENSES!$N$12:$N$4011,REPORT!AX$34,EXPENSES!$M$12:$M$4011,REPORT!AX$31))</f>
        <v>0</v>
      </c>
      <c r="AY91" s="658">
        <f>IF($C91="","",SUMIFS(EXPENSES!$I$12:$I$4011,EXPENSES!$U$12:$U$4011,$C91,EXPENSES!$N$12:$N$4011,REPORT!AY$34,EXPENSES!$M$12:$M$4011,REPORT!AY$31))</f>
        <v>0</v>
      </c>
      <c r="AZ91" s="658">
        <f>IF($C91="","",SUMIFS(EXPENSES!$I$12:$I$4011,EXPENSES!$U$12:$U$4011,$C91,EXPENSES!$N$12:$N$4011,REPORT!AZ$34,EXPENSES!$M$12:$M$4011,REPORT!AZ$31))</f>
        <v>0</v>
      </c>
      <c r="BA91" s="658">
        <f>IF($C91="","",SUMIFS(EXPENSES!$I$12:$I$4011,EXPENSES!$U$12:$U$4011,$C91,EXPENSES!$N$12:$N$4011,REPORT!BA$34,EXPENSES!$M$12:$M$4011,REPORT!BA$31))</f>
        <v>0</v>
      </c>
      <c r="BB91" s="658">
        <f>IF($C91="","",SUMIFS(EXPENSES!$I$12:$I$4011,EXPENSES!$U$12:$U$4011,$C91,EXPENSES!$N$12:$N$4011,REPORT!BB$34,EXPENSES!$M$12:$M$4011,REPORT!BB$31))</f>
        <v>0</v>
      </c>
      <c r="BC91" s="658">
        <f>IF($C91="","",SUMIFS(EXPENSES!$I$12:$I$4011,EXPENSES!$U$12:$U$4011,$C91,EXPENSES!$N$12:$N$4011,REPORT!BC$34,EXPENSES!$M$12:$M$4011,REPORT!BC$31))</f>
        <v>0</v>
      </c>
      <c r="BD91" s="658">
        <f>IF($C91="","",SUMIFS(EXPENSES!$I$12:$I$4011,EXPENSES!$U$12:$U$4011,$C91,EXPENSES!$N$12:$N$4011,REPORT!BD$34,EXPENSES!$M$12:$M$4011,REPORT!BD$31))</f>
        <v>0</v>
      </c>
      <c r="BE91" s="658">
        <f>IF($C91="","",SUMIFS(EXPENSES!$I$12:$I$4011,EXPENSES!$U$12:$U$4011,$C91,EXPENSES!$N$12:$N$4011,REPORT!BE$34,EXPENSES!$M$12:$M$4011,REPORT!BE$31))</f>
        <v>0</v>
      </c>
      <c r="BF91" s="658">
        <f>IF($C91="","",SUMIFS(EXPENSES!$I$12:$I$4011,EXPENSES!$U$12:$U$4011,$C91,EXPENSES!$N$12:$N$4011,REPORT!BF$34,EXPENSES!$M$12:$M$4011,REPORT!BF$31))</f>
        <v>0</v>
      </c>
      <c r="BG91" s="658">
        <f>IF($C91="","",SUMIFS(EXPENSES!$I$12:$I$4011,EXPENSES!$U$12:$U$4011,$C91,EXPENSES!$N$12:$N$4011,REPORT!BG$34,EXPENSES!$M$12:$M$4011,REPORT!BG$31))</f>
        <v>0</v>
      </c>
      <c r="BH91" s="658">
        <f>IF($C91="","",SUMIFS(EXPENSES!$I$12:$I$4011,EXPENSES!$U$12:$U$4011,$C91,EXPENSES!$N$12:$N$4011,REPORT!BH$34,EXPENSES!$M$12:$M$4011,REPORT!BH$31))</f>
        <v>0</v>
      </c>
      <c r="BI91" s="658">
        <f>IF($C91="","",SUMIFS(EXPENSES!$I$12:$I$4011,EXPENSES!$U$12:$U$4011,$C91,EXPENSES!$N$12:$N$4011,REPORT!BI$34,EXPENSES!$M$12:$M$4011,REPORT!BI$31))</f>
        <v>0</v>
      </c>
      <c r="BJ91" s="658">
        <f>IF($C91="","",SUMIFS(EXPENSES!$I$12:$I$4011,EXPENSES!$U$12:$U$4011,$C91,EXPENSES!$N$12:$N$4011,REPORT!BJ$34,EXPENSES!$M$12:$M$4011,REPORT!BJ$31))</f>
        <v>0</v>
      </c>
      <c r="BK91" s="654"/>
      <c r="BL91" s="655"/>
      <c r="BM91" s="655"/>
    </row>
    <row r="92" spans="1:66" s="656" customFormat="1" outlineLevel="2" x14ac:dyDescent="0.3">
      <c r="A92" s="639"/>
      <c r="B92" s="640"/>
      <c r="C92" s="641" t="str">
        <f>IFERROR(BUDGET!C75,"")</f>
        <v>B1-10</v>
      </c>
      <c r="D92" s="642">
        <f>IFERROR(BUDGET!D75,"")</f>
        <v>0</v>
      </c>
      <c r="E92" s="659" t="str">
        <f>IFERROR(BUDGET!E75,"")</f>
        <v>x</v>
      </c>
      <c r="F92" s="660">
        <f>IF(OR(BUDGET!$N$14="",BUDGET!$N$14="Initial Budget"),BUDGET!N75,BUDGET!BA75)</f>
        <v>0</v>
      </c>
      <c r="G92" s="799"/>
      <c r="H92" s="661">
        <f>SUMIFS(EXPENSES!$I$12:$I$4011,EXPENSES!$U$12:$U$4011,REPORT!C92)</f>
        <v>0</v>
      </c>
      <c r="I92" s="657">
        <f t="shared" si="16"/>
        <v>0</v>
      </c>
      <c r="J92" s="661">
        <f t="shared" si="176"/>
        <v>0</v>
      </c>
      <c r="K92" s="647"/>
      <c r="L92" s="648"/>
      <c r="M92" s="649"/>
      <c r="N92" s="650"/>
      <c r="O92" s="651" t="str">
        <f t="shared" si="175"/>
        <v/>
      </c>
      <c r="P92" s="651" t="str">
        <f t="shared" si="175"/>
        <v/>
      </c>
      <c r="Q92" s="651" t="str">
        <f t="shared" si="175"/>
        <v/>
      </c>
      <c r="R92" s="651" t="str">
        <f t="shared" si="175"/>
        <v/>
      </c>
      <c r="S92" s="651" t="str">
        <f t="shared" si="175"/>
        <v/>
      </c>
      <c r="T92" s="651" t="str">
        <f t="shared" si="175"/>
        <v/>
      </c>
      <c r="U92" s="651" t="str">
        <f t="shared" si="175"/>
        <v/>
      </c>
      <c r="V92" s="651" t="str">
        <f t="shared" si="175"/>
        <v/>
      </c>
      <c r="W92" s="651" t="str">
        <f t="shared" si="175"/>
        <v/>
      </c>
      <c r="X92" s="651" t="str">
        <f t="shared" si="175"/>
        <v/>
      </c>
      <c r="Y92" s="652">
        <f t="shared" si="11"/>
        <v>0</v>
      </c>
      <c r="Z92" s="653"/>
      <c r="AA92" s="662">
        <f>IF($C92="","",SUMIFS(EXPENSES!$I$12:$I$4011,EXPENSES!$U$12:$U$4011,$C92,EXPENSES!$N$12:$N$4011,REPORT!AA$34,EXPENSES!$M$12:$M$4011,REPORT!AA$31))</f>
        <v>0</v>
      </c>
      <c r="AB92" s="662">
        <f>IF($C92="","",SUMIFS(EXPENSES!$I$12:$I$4011,EXPENSES!$U$12:$U$4011,$C92,EXPENSES!$N$12:$N$4011,REPORT!AB$34,EXPENSES!$M$12:$M$4011,REPORT!AB$31))</f>
        <v>0</v>
      </c>
      <c r="AC92" s="662">
        <f>IF($C92="","",SUMIFS(EXPENSES!$I$12:$I$4011,EXPENSES!$U$12:$U$4011,$C92,EXPENSES!$N$12:$N$4011,REPORT!AC$34,EXPENSES!$M$12:$M$4011,REPORT!AC$31))</f>
        <v>0</v>
      </c>
      <c r="AD92" s="662">
        <f>IF($C92="","",SUMIFS(EXPENSES!$I$12:$I$4011,EXPENSES!$U$12:$U$4011,$C92,EXPENSES!$N$12:$N$4011,REPORT!AD$34,EXPENSES!$M$12:$M$4011,REPORT!AD$31))</f>
        <v>0</v>
      </c>
      <c r="AE92" s="662">
        <f>IF($C92="","",SUMIFS(EXPENSES!$I$12:$I$4011,EXPENSES!$U$12:$U$4011,$C92,EXPENSES!$N$12:$N$4011,REPORT!AE$34,EXPENSES!$M$12:$M$4011,REPORT!AE$31))</f>
        <v>0</v>
      </c>
      <c r="AF92" s="662">
        <f>IF($C92="","",SUMIFS(EXPENSES!$I$12:$I$4011,EXPENSES!$U$12:$U$4011,$C92,EXPENSES!$N$12:$N$4011,REPORT!AF$34,EXPENSES!$M$12:$M$4011,REPORT!AF$31))</f>
        <v>0</v>
      </c>
      <c r="AG92" s="662">
        <f>IF($C92="","",SUMIFS(EXPENSES!$I$12:$I$4011,EXPENSES!$U$12:$U$4011,$C92,EXPENSES!$N$12:$N$4011,REPORT!AG$34,EXPENSES!$M$12:$M$4011,REPORT!AG$31))</f>
        <v>0</v>
      </c>
      <c r="AH92" s="662">
        <f>IF($C92="","",SUMIFS(EXPENSES!$I$12:$I$4011,EXPENSES!$U$12:$U$4011,$C92,EXPENSES!$N$12:$N$4011,REPORT!AH$34,EXPENSES!$M$12:$M$4011,REPORT!AH$31))</f>
        <v>0</v>
      </c>
      <c r="AI92" s="662">
        <f>IF($C92="","",SUMIFS(EXPENSES!$I$12:$I$4011,EXPENSES!$U$12:$U$4011,$C92,EXPENSES!$N$12:$N$4011,REPORT!AI$34,EXPENSES!$M$12:$M$4011,REPORT!AI$31))</f>
        <v>0</v>
      </c>
      <c r="AJ92" s="662">
        <f>IF($C92="","",SUMIFS(EXPENSES!$I$12:$I$4011,EXPENSES!$U$12:$U$4011,$C92,EXPENSES!$N$12:$N$4011,REPORT!AJ$34,EXPENSES!$M$12:$M$4011,REPORT!AJ$31))</f>
        <v>0</v>
      </c>
      <c r="AK92" s="662">
        <f>IF($C92="","",SUMIFS(EXPENSES!$I$12:$I$4011,EXPENSES!$U$12:$U$4011,$C92,EXPENSES!$N$12:$N$4011,REPORT!AK$34,EXPENSES!$M$12:$M$4011,REPORT!AK$31))</f>
        <v>0</v>
      </c>
      <c r="AL92" s="662">
        <f>IF($C92="","",SUMIFS(EXPENSES!$I$12:$I$4011,EXPENSES!$U$12:$U$4011,$C92,EXPENSES!$N$12:$N$4011,REPORT!AL$34,EXPENSES!$M$12:$M$4011,REPORT!AL$31))</f>
        <v>0</v>
      </c>
      <c r="AM92" s="662">
        <f>IF($C92="","",SUMIFS(EXPENSES!$I$12:$I$4011,EXPENSES!$U$12:$U$4011,$C92,EXPENSES!$N$12:$N$4011,REPORT!AM$34,EXPENSES!$M$12:$M$4011,REPORT!AM$31))</f>
        <v>0</v>
      </c>
      <c r="AN92" s="662">
        <f>IF($C92="","",SUMIFS(EXPENSES!$I$12:$I$4011,EXPENSES!$U$12:$U$4011,$C92,EXPENSES!$N$12:$N$4011,REPORT!AN$34,EXPENSES!$M$12:$M$4011,REPORT!AN$31))</f>
        <v>0</v>
      </c>
      <c r="AO92" s="662">
        <f>IF($C92="","",SUMIFS(EXPENSES!$I$12:$I$4011,EXPENSES!$U$12:$U$4011,$C92,EXPENSES!$N$12:$N$4011,REPORT!AO$34,EXPENSES!$M$12:$M$4011,REPORT!AO$31))</f>
        <v>0</v>
      </c>
      <c r="AP92" s="662">
        <f>IF($C92="","",SUMIFS(EXPENSES!$I$12:$I$4011,EXPENSES!$U$12:$U$4011,$C92,EXPENSES!$N$12:$N$4011,REPORT!AP$34,EXPENSES!$M$12:$M$4011,REPORT!AP$31))</f>
        <v>0</v>
      </c>
      <c r="AQ92" s="662">
        <f>IF($C92="","",SUMIFS(EXPENSES!$I$12:$I$4011,EXPENSES!$U$12:$U$4011,$C92,EXPENSES!$N$12:$N$4011,REPORT!AQ$34,EXPENSES!$M$12:$M$4011,REPORT!AQ$31))</f>
        <v>0</v>
      </c>
      <c r="AR92" s="662">
        <f>IF($C92="","",SUMIFS(EXPENSES!$I$12:$I$4011,EXPENSES!$U$12:$U$4011,$C92,EXPENSES!$N$12:$N$4011,REPORT!AR$34,EXPENSES!$M$12:$M$4011,REPORT!AR$31))</f>
        <v>0</v>
      </c>
      <c r="AS92" s="662">
        <f>IF($C92="","",SUMIFS(EXPENSES!$I$12:$I$4011,EXPENSES!$U$12:$U$4011,$C92,EXPENSES!$N$12:$N$4011,REPORT!AS$34,EXPENSES!$M$12:$M$4011,REPORT!AS$31))</f>
        <v>0</v>
      </c>
      <c r="AT92" s="662">
        <f>IF($C92="","",SUMIFS(EXPENSES!$I$12:$I$4011,EXPENSES!$U$12:$U$4011,$C92,EXPENSES!$N$12:$N$4011,REPORT!AT$34,EXPENSES!$M$12:$M$4011,REPORT!AT$31))</f>
        <v>0</v>
      </c>
      <c r="AU92" s="662">
        <f>IF($C92="","",SUMIFS(EXPENSES!$I$12:$I$4011,EXPENSES!$U$12:$U$4011,$C92,EXPENSES!$N$12:$N$4011,REPORT!AU$34,EXPENSES!$M$12:$M$4011,REPORT!AU$31))</f>
        <v>0</v>
      </c>
      <c r="AV92" s="662">
        <f>IF($C92="","",SUMIFS(EXPENSES!$I$12:$I$4011,EXPENSES!$U$12:$U$4011,$C92,EXPENSES!$N$12:$N$4011,REPORT!AV$34,EXPENSES!$M$12:$M$4011,REPORT!AV$31))</f>
        <v>0</v>
      </c>
      <c r="AW92" s="662">
        <f>IF($C92="","",SUMIFS(EXPENSES!$I$12:$I$4011,EXPENSES!$U$12:$U$4011,$C92,EXPENSES!$N$12:$N$4011,REPORT!AW$34,EXPENSES!$M$12:$M$4011,REPORT!AW$31))</f>
        <v>0</v>
      </c>
      <c r="AX92" s="662">
        <f>IF($C92="","",SUMIFS(EXPENSES!$I$12:$I$4011,EXPENSES!$U$12:$U$4011,$C92,EXPENSES!$N$12:$N$4011,REPORT!AX$34,EXPENSES!$M$12:$M$4011,REPORT!AX$31))</f>
        <v>0</v>
      </c>
      <c r="AY92" s="662">
        <f>IF($C92="","",SUMIFS(EXPENSES!$I$12:$I$4011,EXPENSES!$U$12:$U$4011,$C92,EXPENSES!$N$12:$N$4011,REPORT!AY$34,EXPENSES!$M$12:$M$4011,REPORT!AY$31))</f>
        <v>0</v>
      </c>
      <c r="AZ92" s="662">
        <f>IF($C92="","",SUMIFS(EXPENSES!$I$12:$I$4011,EXPENSES!$U$12:$U$4011,$C92,EXPENSES!$N$12:$N$4011,REPORT!AZ$34,EXPENSES!$M$12:$M$4011,REPORT!AZ$31))</f>
        <v>0</v>
      </c>
      <c r="BA92" s="662">
        <f>IF($C92="","",SUMIFS(EXPENSES!$I$12:$I$4011,EXPENSES!$U$12:$U$4011,$C92,EXPENSES!$N$12:$N$4011,REPORT!BA$34,EXPENSES!$M$12:$M$4011,REPORT!BA$31))</f>
        <v>0</v>
      </c>
      <c r="BB92" s="662">
        <f>IF($C92="","",SUMIFS(EXPENSES!$I$12:$I$4011,EXPENSES!$U$12:$U$4011,$C92,EXPENSES!$N$12:$N$4011,REPORT!BB$34,EXPENSES!$M$12:$M$4011,REPORT!BB$31))</f>
        <v>0</v>
      </c>
      <c r="BC92" s="662">
        <f>IF($C92="","",SUMIFS(EXPENSES!$I$12:$I$4011,EXPENSES!$U$12:$U$4011,$C92,EXPENSES!$N$12:$N$4011,REPORT!BC$34,EXPENSES!$M$12:$M$4011,REPORT!BC$31))</f>
        <v>0</v>
      </c>
      <c r="BD92" s="662">
        <f>IF($C92="","",SUMIFS(EXPENSES!$I$12:$I$4011,EXPENSES!$U$12:$U$4011,$C92,EXPENSES!$N$12:$N$4011,REPORT!BD$34,EXPENSES!$M$12:$M$4011,REPORT!BD$31))</f>
        <v>0</v>
      </c>
      <c r="BE92" s="662">
        <f>IF($C92="","",SUMIFS(EXPENSES!$I$12:$I$4011,EXPENSES!$U$12:$U$4011,$C92,EXPENSES!$N$12:$N$4011,REPORT!BE$34,EXPENSES!$M$12:$M$4011,REPORT!BE$31))</f>
        <v>0</v>
      </c>
      <c r="BF92" s="662">
        <f>IF($C92="","",SUMIFS(EXPENSES!$I$12:$I$4011,EXPENSES!$U$12:$U$4011,$C92,EXPENSES!$N$12:$N$4011,REPORT!BF$34,EXPENSES!$M$12:$M$4011,REPORT!BF$31))</f>
        <v>0</v>
      </c>
      <c r="BG92" s="662">
        <f>IF($C92="","",SUMIFS(EXPENSES!$I$12:$I$4011,EXPENSES!$U$12:$U$4011,$C92,EXPENSES!$N$12:$N$4011,REPORT!BG$34,EXPENSES!$M$12:$M$4011,REPORT!BG$31))</f>
        <v>0</v>
      </c>
      <c r="BH92" s="662">
        <f>IF($C92="","",SUMIFS(EXPENSES!$I$12:$I$4011,EXPENSES!$U$12:$U$4011,$C92,EXPENSES!$N$12:$N$4011,REPORT!BH$34,EXPENSES!$M$12:$M$4011,REPORT!BH$31))</f>
        <v>0</v>
      </c>
      <c r="BI92" s="662">
        <f>IF($C92="","",SUMIFS(EXPENSES!$I$12:$I$4011,EXPENSES!$U$12:$U$4011,$C92,EXPENSES!$N$12:$N$4011,REPORT!BI$34,EXPENSES!$M$12:$M$4011,REPORT!BI$31))</f>
        <v>0</v>
      </c>
      <c r="BJ92" s="662">
        <f>IF($C92="","",SUMIFS(EXPENSES!$I$12:$I$4011,EXPENSES!$U$12:$U$4011,$C92,EXPENSES!$N$12:$N$4011,REPORT!BJ$34,EXPENSES!$M$12:$M$4011,REPORT!BJ$31))</f>
        <v>0</v>
      </c>
      <c r="BK92" s="654"/>
      <c r="BL92" s="655"/>
      <c r="BM92" s="655"/>
    </row>
    <row r="93" spans="1:66" s="474" customFormat="1" ht="28.5" customHeight="1" outlineLevel="1" x14ac:dyDescent="0.3">
      <c r="A93" s="632"/>
      <c r="B93" s="617"/>
      <c r="C93" s="618" t="str">
        <f>IFERROR(BUDGET!C76,"")</f>
        <v>B2</v>
      </c>
      <c r="D93" s="634"/>
      <c r="E93" s="619">
        <f>IFERROR(BUDGET!E76,"")</f>
        <v>0</v>
      </c>
      <c r="F93" s="620">
        <f>SUM(F94:F103)</f>
        <v>0</v>
      </c>
      <c r="G93" s="797">
        <f>IF(OR(BUDGET!$N$14="",BUDGET!$N$14="Initial Budget"),REPORT!F93-BUDGET!N76,REPORT!F93-BUDGET!BA76)</f>
        <v>0</v>
      </c>
      <c r="H93" s="620">
        <f>SUM(H94:H103)</f>
        <v>0</v>
      </c>
      <c r="I93" s="621">
        <f t="shared" si="16"/>
        <v>0</v>
      </c>
      <c r="J93" s="622">
        <f t="shared" si="176"/>
        <v>0</v>
      </c>
      <c r="K93" s="635"/>
      <c r="L93" s="636"/>
      <c r="M93" s="637"/>
      <c r="N93" s="626">
        <f>H93-SUM(AA93:BJ93)</f>
        <v>0</v>
      </c>
      <c r="O93" s="627">
        <f t="shared" ref="O93" si="177">SUM(O94:O103)</f>
        <v>0</v>
      </c>
      <c r="P93" s="627">
        <f t="shared" ref="P93:X93" si="178">SUM(P94:P103)</f>
        <v>0</v>
      </c>
      <c r="Q93" s="627">
        <f t="shared" si="178"/>
        <v>0</v>
      </c>
      <c r="R93" s="627">
        <f t="shared" si="178"/>
        <v>0</v>
      </c>
      <c r="S93" s="627">
        <f t="shared" si="178"/>
        <v>0</v>
      </c>
      <c r="T93" s="627">
        <f t="shared" si="178"/>
        <v>0</v>
      </c>
      <c r="U93" s="627">
        <f t="shared" si="178"/>
        <v>0</v>
      </c>
      <c r="V93" s="627">
        <f t="shared" si="178"/>
        <v>0</v>
      </c>
      <c r="W93" s="627">
        <f t="shared" si="178"/>
        <v>0</v>
      </c>
      <c r="X93" s="627">
        <f t="shared" si="178"/>
        <v>0</v>
      </c>
      <c r="Y93" s="628">
        <f t="shared" si="11"/>
        <v>0</v>
      </c>
      <c r="Z93" s="629"/>
      <c r="AA93" s="622">
        <f>SUM(AA94:AA103)</f>
        <v>0</v>
      </c>
      <c r="AB93" s="622">
        <f t="shared" ref="AB93" si="179">SUM(AB94:AB103)</f>
        <v>0</v>
      </c>
      <c r="AC93" s="622">
        <f t="shared" ref="AC93" si="180">SUM(AC94:AC103)</f>
        <v>0</v>
      </c>
      <c r="AD93" s="622">
        <f t="shared" ref="AD93" si="181">SUM(AD94:AD103)</f>
        <v>0</v>
      </c>
      <c r="AE93" s="622">
        <f t="shared" ref="AE93" si="182">SUM(AE94:AE103)</f>
        <v>0</v>
      </c>
      <c r="AF93" s="622">
        <f t="shared" ref="AF93" si="183">SUM(AF94:AF103)</f>
        <v>0</v>
      </c>
      <c r="AG93" s="622">
        <f t="shared" ref="AG93" si="184">SUM(AG94:AG103)</f>
        <v>0</v>
      </c>
      <c r="AH93" s="622">
        <f t="shared" ref="AH93" si="185">SUM(AH94:AH103)</f>
        <v>0</v>
      </c>
      <c r="AI93" s="622">
        <f t="shared" ref="AI93" si="186">SUM(AI94:AI103)</f>
        <v>0</v>
      </c>
      <c r="AJ93" s="622">
        <f t="shared" ref="AJ93" si="187">SUM(AJ94:AJ103)</f>
        <v>0</v>
      </c>
      <c r="AK93" s="622">
        <f t="shared" ref="AK93" si="188">SUM(AK94:AK103)</f>
        <v>0</v>
      </c>
      <c r="AL93" s="622">
        <f t="shared" ref="AL93" si="189">SUM(AL94:AL103)</f>
        <v>0</v>
      </c>
      <c r="AM93" s="622">
        <f t="shared" ref="AM93" si="190">SUM(AM94:AM103)</f>
        <v>0</v>
      </c>
      <c r="AN93" s="622">
        <f t="shared" ref="AN93" si="191">SUM(AN94:AN103)</f>
        <v>0</v>
      </c>
      <c r="AO93" s="622">
        <f t="shared" ref="AO93" si="192">SUM(AO94:AO103)</f>
        <v>0</v>
      </c>
      <c r="AP93" s="622">
        <f t="shared" ref="AP93" si="193">SUM(AP94:AP103)</f>
        <v>0</v>
      </c>
      <c r="AQ93" s="622">
        <f t="shared" ref="AQ93" si="194">SUM(AQ94:AQ103)</f>
        <v>0</v>
      </c>
      <c r="AR93" s="622">
        <f t="shared" ref="AR93" si="195">SUM(AR94:AR103)</f>
        <v>0</v>
      </c>
      <c r="AS93" s="622">
        <f t="shared" ref="AS93" si="196">SUM(AS94:AS103)</f>
        <v>0</v>
      </c>
      <c r="AT93" s="622">
        <f t="shared" ref="AT93" si="197">SUM(AT94:AT103)</f>
        <v>0</v>
      </c>
      <c r="AU93" s="622">
        <f t="shared" ref="AU93" si="198">SUM(AU94:AU103)</f>
        <v>0</v>
      </c>
      <c r="AV93" s="622">
        <f t="shared" ref="AV93" si="199">SUM(AV94:AV103)</f>
        <v>0</v>
      </c>
      <c r="AW93" s="622">
        <f t="shared" ref="AW93" si="200">SUM(AW94:AW103)</f>
        <v>0</v>
      </c>
      <c r="AX93" s="622">
        <f t="shared" ref="AX93" si="201">SUM(AX94:AX103)</f>
        <v>0</v>
      </c>
      <c r="AY93" s="622">
        <f t="shared" ref="AY93" si="202">SUM(AY94:AY103)</f>
        <v>0</v>
      </c>
      <c r="AZ93" s="622">
        <f t="shared" ref="AZ93" si="203">SUM(AZ94:AZ103)</f>
        <v>0</v>
      </c>
      <c r="BA93" s="622">
        <f t="shared" ref="BA93" si="204">SUM(BA94:BA103)</f>
        <v>0</v>
      </c>
      <c r="BB93" s="622">
        <f t="shared" ref="BB93" si="205">SUM(BB94:BB103)</f>
        <v>0</v>
      </c>
      <c r="BC93" s="622">
        <f t="shared" ref="BC93" si="206">SUM(BC94:BC103)</f>
        <v>0</v>
      </c>
      <c r="BD93" s="622">
        <f t="shared" ref="BD93" si="207">SUM(BD94:BD103)</f>
        <v>0</v>
      </c>
      <c r="BE93" s="622">
        <f t="shared" ref="BE93" si="208">SUM(BE94:BE103)</f>
        <v>0</v>
      </c>
      <c r="BF93" s="622">
        <f t="shared" ref="BF93" si="209">SUM(BF94:BF103)</f>
        <v>0</v>
      </c>
      <c r="BG93" s="622">
        <f t="shared" ref="BG93" si="210">SUM(BG94:BG103)</f>
        <v>0</v>
      </c>
      <c r="BH93" s="622">
        <f t="shared" ref="BH93" si="211">SUM(BH94:BH103)</f>
        <v>0</v>
      </c>
      <c r="BI93" s="622">
        <f t="shared" ref="BI93" si="212">SUM(BI94:BI103)</f>
        <v>0</v>
      </c>
      <c r="BJ93" s="622">
        <f t="shared" ref="BJ93" si="213">SUM(BJ94:BJ103)</f>
        <v>0</v>
      </c>
      <c r="BK93" s="630"/>
      <c r="BL93" s="631"/>
      <c r="BM93" s="631"/>
    </row>
    <row r="94" spans="1:66" s="656" customFormat="1" outlineLevel="2" x14ac:dyDescent="0.3">
      <c r="A94" s="639"/>
      <c r="B94" s="640"/>
      <c r="C94" s="641" t="str">
        <f>IFERROR(BUDGET!C77,"")</f>
        <v>B2-01</v>
      </c>
      <c r="D94" s="642">
        <f>IFERROR(BUDGET!D77,"")</f>
        <v>0</v>
      </c>
      <c r="E94" s="643" t="str">
        <f>IFERROR(BUDGET!E77,"")</f>
        <v>x</v>
      </c>
      <c r="F94" s="644">
        <f>IF(OR(BUDGET!$N$14="",BUDGET!$N$14="Initial Budget"),BUDGET!N77,BUDGET!BA77)</f>
        <v>0</v>
      </c>
      <c r="G94" s="798"/>
      <c r="H94" s="661">
        <f>SUMIFS(EXPENSES!$I$12:$I$4011,EXPENSES!$U$12:$U$4011,REPORT!C94)</f>
        <v>0</v>
      </c>
      <c r="I94" s="657">
        <f t="shared" si="16"/>
        <v>0</v>
      </c>
      <c r="J94" s="645">
        <f t="shared" si="176"/>
        <v>0</v>
      </c>
      <c r="K94" s="647"/>
      <c r="L94" s="648"/>
      <c r="M94" s="649"/>
      <c r="N94" s="650"/>
      <c r="O94" s="651" t="str">
        <f>IF($D94="","",IF($D94=O$33,$H94,""))</f>
        <v/>
      </c>
      <c r="P94" s="651" t="str">
        <f t="shared" ref="P94:X94" si="214">IF($D94="","",IF($D94=P$33,$H94,""))</f>
        <v/>
      </c>
      <c r="Q94" s="651" t="str">
        <f t="shared" si="214"/>
        <v/>
      </c>
      <c r="R94" s="651" t="str">
        <f t="shared" si="214"/>
        <v/>
      </c>
      <c r="S94" s="651" t="str">
        <f t="shared" si="214"/>
        <v/>
      </c>
      <c r="T94" s="651" t="str">
        <f t="shared" si="214"/>
        <v/>
      </c>
      <c r="U94" s="651" t="str">
        <f t="shared" si="214"/>
        <v/>
      </c>
      <c r="V94" s="651" t="str">
        <f t="shared" si="214"/>
        <v/>
      </c>
      <c r="W94" s="651" t="str">
        <f t="shared" si="214"/>
        <v/>
      </c>
      <c r="X94" s="651" t="str">
        <f t="shared" si="214"/>
        <v/>
      </c>
      <c r="Y94" s="652">
        <f t="shared" si="11"/>
        <v>0</v>
      </c>
      <c r="Z94" s="653"/>
      <c r="AA94" s="645">
        <f>IF($C94="","",SUMIFS(EXPENSES!$I$12:$I$4011,EXPENSES!$U$12:$U$4011,$C94,EXPENSES!$N$12:$N$4011,REPORT!AA$34,EXPENSES!$M$12:$M$4011,REPORT!AA$31))</f>
        <v>0</v>
      </c>
      <c r="AB94" s="645">
        <f>IF($C94="","",SUMIFS(EXPENSES!$I$12:$I$4011,EXPENSES!$U$12:$U$4011,$C94,EXPENSES!$N$12:$N$4011,REPORT!AB$34,EXPENSES!$M$12:$M$4011,REPORT!AB$31))</f>
        <v>0</v>
      </c>
      <c r="AC94" s="645">
        <f>IF($C94="","",SUMIFS(EXPENSES!$I$12:$I$4011,EXPENSES!$U$12:$U$4011,$C94,EXPENSES!$N$12:$N$4011,REPORT!AC$34,EXPENSES!$M$12:$M$4011,REPORT!AC$31))</f>
        <v>0</v>
      </c>
      <c r="AD94" s="645">
        <f>IF($C94="","",SUMIFS(EXPENSES!$I$12:$I$4011,EXPENSES!$U$12:$U$4011,$C94,EXPENSES!$N$12:$N$4011,REPORT!AD$34,EXPENSES!$M$12:$M$4011,REPORT!AD$31))</f>
        <v>0</v>
      </c>
      <c r="AE94" s="645">
        <f>IF($C94="","",SUMIFS(EXPENSES!$I$12:$I$4011,EXPENSES!$U$12:$U$4011,$C94,EXPENSES!$N$12:$N$4011,REPORT!AE$34,EXPENSES!$M$12:$M$4011,REPORT!AE$31))</f>
        <v>0</v>
      </c>
      <c r="AF94" s="645">
        <f>IF($C94="","",SUMIFS(EXPENSES!$I$12:$I$4011,EXPENSES!$U$12:$U$4011,$C94,EXPENSES!$N$12:$N$4011,REPORT!AF$34,EXPENSES!$M$12:$M$4011,REPORT!AF$31))</f>
        <v>0</v>
      </c>
      <c r="AG94" s="645">
        <f>IF($C94="","",SUMIFS(EXPENSES!$I$12:$I$4011,EXPENSES!$U$12:$U$4011,$C94,EXPENSES!$N$12:$N$4011,REPORT!AG$34,EXPENSES!$M$12:$M$4011,REPORT!AG$31))</f>
        <v>0</v>
      </c>
      <c r="AH94" s="645">
        <f>IF($C94="","",SUMIFS(EXPENSES!$I$12:$I$4011,EXPENSES!$U$12:$U$4011,$C94,EXPENSES!$N$12:$N$4011,REPORT!AH$34,EXPENSES!$M$12:$M$4011,REPORT!AH$31))</f>
        <v>0</v>
      </c>
      <c r="AI94" s="645">
        <f>IF($C94="","",SUMIFS(EXPENSES!$I$12:$I$4011,EXPENSES!$U$12:$U$4011,$C94,EXPENSES!$N$12:$N$4011,REPORT!AI$34,EXPENSES!$M$12:$M$4011,REPORT!AI$31))</f>
        <v>0</v>
      </c>
      <c r="AJ94" s="645">
        <f>IF($C94="","",SUMIFS(EXPENSES!$I$12:$I$4011,EXPENSES!$U$12:$U$4011,$C94,EXPENSES!$N$12:$N$4011,REPORT!AJ$34,EXPENSES!$M$12:$M$4011,REPORT!AJ$31))</f>
        <v>0</v>
      </c>
      <c r="AK94" s="645">
        <f>IF($C94="","",SUMIFS(EXPENSES!$I$12:$I$4011,EXPENSES!$U$12:$U$4011,$C94,EXPENSES!$N$12:$N$4011,REPORT!AK$34,EXPENSES!$M$12:$M$4011,REPORT!AK$31))</f>
        <v>0</v>
      </c>
      <c r="AL94" s="645">
        <f>IF($C94="","",SUMIFS(EXPENSES!$I$12:$I$4011,EXPENSES!$U$12:$U$4011,$C94,EXPENSES!$N$12:$N$4011,REPORT!AL$34,EXPENSES!$M$12:$M$4011,REPORT!AL$31))</f>
        <v>0</v>
      </c>
      <c r="AM94" s="645">
        <f>IF($C94="","",SUMIFS(EXPENSES!$I$12:$I$4011,EXPENSES!$U$12:$U$4011,$C94,EXPENSES!$N$12:$N$4011,REPORT!AM$34,EXPENSES!$M$12:$M$4011,REPORT!AM$31))</f>
        <v>0</v>
      </c>
      <c r="AN94" s="645">
        <f>IF($C94="","",SUMIFS(EXPENSES!$I$12:$I$4011,EXPENSES!$U$12:$U$4011,$C94,EXPENSES!$N$12:$N$4011,REPORT!AN$34,EXPENSES!$M$12:$M$4011,REPORT!AN$31))</f>
        <v>0</v>
      </c>
      <c r="AO94" s="645">
        <f>IF($C94="","",SUMIFS(EXPENSES!$I$12:$I$4011,EXPENSES!$U$12:$U$4011,$C94,EXPENSES!$N$12:$N$4011,REPORT!AO$34,EXPENSES!$M$12:$M$4011,REPORT!AO$31))</f>
        <v>0</v>
      </c>
      <c r="AP94" s="645">
        <f>IF($C94="","",SUMIFS(EXPENSES!$I$12:$I$4011,EXPENSES!$U$12:$U$4011,$C94,EXPENSES!$N$12:$N$4011,REPORT!AP$34,EXPENSES!$M$12:$M$4011,REPORT!AP$31))</f>
        <v>0</v>
      </c>
      <c r="AQ94" s="645">
        <f>IF($C94="","",SUMIFS(EXPENSES!$I$12:$I$4011,EXPENSES!$U$12:$U$4011,$C94,EXPENSES!$N$12:$N$4011,REPORT!AQ$34,EXPENSES!$M$12:$M$4011,REPORT!AQ$31))</f>
        <v>0</v>
      </c>
      <c r="AR94" s="645">
        <f>IF($C94="","",SUMIFS(EXPENSES!$I$12:$I$4011,EXPENSES!$U$12:$U$4011,$C94,EXPENSES!$N$12:$N$4011,REPORT!AR$34,EXPENSES!$M$12:$M$4011,REPORT!AR$31))</f>
        <v>0</v>
      </c>
      <c r="AS94" s="645">
        <f>IF($C94="","",SUMIFS(EXPENSES!$I$12:$I$4011,EXPENSES!$U$12:$U$4011,$C94,EXPENSES!$N$12:$N$4011,REPORT!AS$34,EXPENSES!$M$12:$M$4011,REPORT!AS$31))</f>
        <v>0</v>
      </c>
      <c r="AT94" s="645">
        <f>IF($C94="","",SUMIFS(EXPENSES!$I$12:$I$4011,EXPENSES!$U$12:$U$4011,$C94,EXPENSES!$N$12:$N$4011,REPORT!AT$34,EXPENSES!$M$12:$M$4011,REPORT!AT$31))</f>
        <v>0</v>
      </c>
      <c r="AU94" s="645">
        <f>IF($C94="","",SUMIFS(EXPENSES!$I$12:$I$4011,EXPENSES!$U$12:$U$4011,$C94,EXPENSES!$N$12:$N$4011,REPORT!AU$34,EXPENSES!$M$12:$M$4011,REPORT!AU$31))</f>
        <v>0</v>
      </c>
      <c r="AV94" s="645">
        <f>IF($C94="","",SUMIFS(EXPENSES!$I$12:$I$4011,EXPENSES!$U$12:$U$4011,$C94,EXPENSES!$N$12:$N$4011,REPORT!AV$34,EXPENSES!$M$12:$M$4011,REPORT!AV$31))</f>
        <v>0</v>
      </c>
      <c r="AW94" s="645">
        <f>IF($C94="","",SUMIFS(EXPENSES!$I$12:$I$4011,EXPENSES!$U$12:$U$4011,$C94,EXPENSES!$N$12:$N$4011,REPORT!AW$34,EXPENSES!$M$12:$M$4011,REPORT!AW$31))</f>
        <v>0</v>
      </c>
      <c r="AX94" s="645">
        <f>IF($C94="","",SUMIFS(EXPENSES!$I$12:$I$4011,EXPENSES!$U$12:$U$4011,$C94,EXPENSES!$N$12:$N$4011,REPORT!AX$34,EXPENSES!$M$12:$M$4011,REPORT!AX$31))</f>
        <v>0</v>
      </c>
      <c r="AY94" s="645">
        <f>IF($C94="","",SUMIFS(EXPENSES!$I$12:$I$4011,EXPENSES!$U$12:$U$4011,$C94,EXPENSES!$N$12:$N$4011,REPORT!AY$34,EXPENSES!$M$12:$M$4011,REPORT!AY$31))</f>
        <v>0</v>
      </c>
      <c r="AZ94" s="645">
        <f>IF($C94="","",SUMIFS(EXPENSES!$I$12:$I$4011,EXPENSES!$U$12:$U$4011,$C94,EXPENSES!$N$12:$N$4011,REPORT!AZ$34,EXPENSES!$M$12:$M$4011,REPORT!AZ$31))</f>
        <v>0</v>
      </c>
      <c r="BA94" s="645">
        <f>IF($C94="","",SUMIFS(EXPENSES!$I$12:$I$4011,EXPENSES!$U$12:$U$4011,$C94,EXPENSES!$N$12:$N$4011,REPORT!BA$34,EXPENSES!$M$12:$M$4011,REPORT!BA$31))</f>
        <v>0</v>
      </c>
      <c r="BB94" s="645">
        <f>IF($C94="","",SUMIFS(EXPENSES!$I$12:$I$4011,EXPENSES!$U$12:$U$4011,$C94,EXPENSES!$N$12:$N$4011,REPORT!BB$34,EXPENSES!$M$12:$M$4011,REPORT!BB$31))</f>
        <v>0</v>
      </c>
      <c r="BC94" s="645">
        <f>IF($C94="","",SUMIFS(EXPENSES!$I$12:$I$4011,EXPENSES!$U$12:$U$4011,$C94,EXPENSES!$N$12:$N$4011,REPORT!BC$34,EXPENSES!$M$12:$M$4011,REPORT!BC$31))</f>
        <v>0</v>
      </c>
      <c r="BD94" s="645">
        <f>IF($C94="","",SUMIFS(EXPENSES!$I$12:$I$4011,EXPENSES!$U$12:$U$4011,$C94,EXPENSES!$N$12:$N$4011,REPORT!BD$34,EXPENSES!$M$12:$M$4011,REPORT!BD$31))</f>
        <v>0</v>
      </c>
      <c r="BE94" s="645">
        <f>IF($C94="","",SUMIFS(EXPENSES!$I$12:$I$4011,EXPENSES!$U$12:$U$4011,$C94,EXPENSES!$N$12:$N$4011,REPORT!BE$34,EXPENSES!$M$12:$M$4011,REPORT!BE$31))</f>
        <v>0</v>
      </c>
      <c r="BF94" s="645">
        <f>IF($C94="","",SUMIFS(EXPENSES!$I$12:$I$4011,EXPENSES!$U$12:$U$4011,$C94,EXPENSES!$N$12:$N$4011,REPORT!BF$34,EXPENSES!$M$12:$M$4011,REPORT!BF$31))</f>
        <v>0</v>
      </c>
      <c r="BG94" s="645">
        <f>IF($C94="","",SUMIFS(EXPENSES!$I$12:$I$4011,EXPENSES!$U$12:$U$4011,$C94,EXPENSES!$N$12:$N$4011,REPORT!BG$34,EXPENSES!$M$12:$M$4011,REPORT!BG$31))</f>
        <v>0</v>
      </c>
      <c r="BH94" s="645">
        <f>IF($C94="","",SUMIFS(EXPENSES!$I$12:$I$4011,EXPENSES!$U$12:$U$4011,$C94,EXPENSES!$N$12:$N$4011,REPORT!BH$34,EXPENSES!$M$12:$M$4011,REPORT!BH$31))</f>
        <v>0</v>
      </c>
      <c r="BI94" s="645">
        <f>IF($C94="","",SUMIFS(EXPENSES!$I$12:$I$4011,EXPENSES!$U$12:$U$4011,$C94,EXPENSES!$N$12:$N$4011,REPORT!BI$34,EXPENSES!$M$12:$M$4011,REPORT!BI$31))</f>
        <v>0</v>
      </c>
      <c r="BJ94" s="645">
        <f>IF($C94="","",SUMIFS(EXPENSES!$I$12:$I$4011,EXPENSES!$U$12:$U$4011,$C94,EXPENSES!$N$12:$N$4011,REPORT!BJ$34,EXPENSES!$M$12:$M$4011,REPORT!BJ$31))</f>
        <v>0</v>
      </c>
      <c r="BK94" s="654"/>
      <c r="BL94" s="655"/>
      <c r="BM94" s="655"/>
    </row>
    <row r="95" spans="1:66" s="656" customFormat="1" outlineLevel="2" x14ac:dyDescent="0.3">
      <c r="A95" s="639"/>
      <c r="B95" s="640"/>
      <c r="C95" s="641" t="str">
        <f>IFERROR(BUDGET!C78,"")</f>
        <v>B2-02</v>
      </c>
      <c r="D95" s="642">
        <f>IFERROR(BUDGET!D78,"")</f>
        <v>0</v>
      </c>
      <c r="E95" s="643" t="str">
        <f>IFERROR(BUDGET!E78,"")</f>
        <v>x</v>
      </c>
      <c r="F95" s="644">
        <f>IF(OR(BUDGET!$N$14="",BUDGET!$N$14="Initial Budget"),BUDGET!N78,BUDGET!BA78)</f>
        <v>0</v>
      </c>
      <c r="G95" s="798"/>
      <c r="H95" s="661">
        <f>SUMIFS(EXPENSES!$I$12:$I$4011,EXPENSES!$U$12:$U$4011,REPORT!C95)</f>
        <v>0</v>
      </c>
      <c r="I95" s="657">
        <f t="shared" si="16"/>
        <v>0</v>
      </c>
      <c r="J95" s="645">
        <f t="shared" si="176"/>
        <v>0</v>
      </c>
      <c r="K95" s="647"/>
      <c r="L95" s="648"/>
      <c r="M95" s="649"/>
      <c r="N95" s="650"/>
      <c r="O95" s="651" t="str">
        <f t="shared" ref="O95:X103" si="215">IF($D95="","",IF($D95=O$33,$H95,""))</f>
        <v/>
      </c>
      <c r="P95" s="651" t="str">
        <f>IF($D95="","",IF($D95=P$33,$H95,""))</f>
        <v/>
      </c>
      <c r="Q95" s="651" t="str">
        <f t="shared" si="215"/>
        <v/>
      </c>
      <c r="R95" s="651" t="str">
        <f t="shared" si="215"/>
        <v/>
      </c>
      <c r="S95" s="651" t="str">
        <f t="shared" si="215"/>
        <v/>
      </c>
      <c r="T95" s="651" t="str">
        <f t="shared" si="215"/>
        <v/>
      </c>
      <c r="U95" s="651" t="str">
        <f t="shared" si="215"/>
        <v/>
      </c>
      <c r="V95" s="651" t="str">
        <f t="shared" si="215"/>
        <v/>
      </c>
      <c r="W95" s="651" t="str">
        <f t="shared" si="215"/>
        <v/>
      </c>
      <c r="X95" s="651" t="str">
        <f t="shared" si="215"/>
        <v/>
      </c>
      <c r="Y95" s="652">
        <f t="shared" si="11"/>
        <v>0</v>
      </c>
      <c r="Z95" s="653"/>
      <c r="AA95" s="658">
        <f>IF($C95="","",SUMIFS(EXPENSES!$I$12:$I$4011,EXPENSES!$U$12:$U$4011,$C95,EXPENSES!$N$12:$N$4011,REPORT!AA$34,EXPENSES!$M$12:$M$4011,REPORT!AA$31))</f>
        <v>0</v>
      </c>
      <c r="AB95" s="658">
        <f>IF($C95="","",SUMIFS(EXPENSES!$I$12:$I$4011,EXPENSES!$U$12:$U$4011,$C95,EXPENSES!$N$12:$N$4011,REPORT!AB$34,EXPENSES!$M$12:$M$4011,REPORT!AB$31))</f>
        <v>0</v>
      </c>
      <c r="AC95" s="658">
        <f>IF($C95="","",SUMIFS(EXPENSES!$I$12:$I$4011,EXPENSES!$U$12:$U$4011,$C95,EXPENSES!$N$12:$N$4011,REPORT!AC$34,EXPENSES!$M$12:$M$4011,REPORT!AC$31))</f>
        <v>0</v>
      </c>
      <c r="AD95" s="658">
        <f>IF($C95="","",SUMIFS(EXPENSES!$I$12:$I$4011,EXPENSES!$U$12:$U$4011,$C95,EXPENSES!$N$12:$N$4011,REPORT!AD$34,EXPENSES!$M$12:$M$4011,REPORT!AD$31))</f>
        <v>0</v>
      </c>
      <c r="AE95" s="658">
        <f>IF($C95="","",SUMIFS(EXPENSES!$I$12:$I$4011,EXPENSES!$U$12:$U$4011,$C95,EXPENSES!$N$12:$N$4011,REPORT!AE$34,EXPENSES!$M$12:$M$4011,REPORT!AE$31))</f>
        <v>0</v>
      </c>
      <c r="AF95" s="658">
        <f>IF($C95="","",SUMIFS(EXPENSES!$I$12:$I$4011,EXPENSES!$U$12:$U$4011,$C95,EXPENSES!$N$12:$N$4011,REPORT!AF$34,EXPENSES!$M$12:$M$4011,REPORT!AF$31))</f>
        <v>0</v>
      </c>
      <c r="AG95" s="658">
        <f>IF($C95="","",SUMIFS(EXPENSES!$I$12:$I$4011,EXPENSES!$U$12:$U$4011,$C95,EXPENSES!$N$12:$N$4011,REPORT!AG$34,EXPENSES!$M$12:$M$4011,REPORT!AG$31))</f>
        <v>0</v>
      </c>
      <c r="AH95" s="658">
        <f>IF($C95="","",SUMIFS(EXPENSES!$I$12:$I$4011,EXPENSES!$U$12:$U$4011,$C95,EXPENSES!$N$12:$N$4011,REPORT!AH$34,EXPENSES!$M$12:$M$4011,REPORT!AH$31))</f>
        <v>0</v>
      </c>
      <c r="AI95" s="658">
        <f>IF($C95="","",SUMIFS(EXPENSES!$I$12:$I$4011,EXPENSES!$U$12:$U$4011,$C95,EXPENSES!$N$12:$N$4011,REPORT!AI$34,EXPENSES!$M$12:$M$4011,REPORT!AI$31))</f>
        <v>0</v>
      </c>
      <c r="AJ95" s="658">
        <f>IF($C95="","",SUMIFS(EXPENSES!$I$12:$I$4011,EXPENSES!$U$12:$U$4011,$C95,EXPENSES!$N$12:$N$4011,REPORT!AJ$34,EXPENSES!$M$12:$M$4011,REPORT!AJ$31))</f>
        <v>0</v>
      </c>
      <c r="AK95" s="658">
        <f>IF($C95="","",SUMIFS(EXPENSES!$I$12:$I$4011,EXPENSES!$U$12:$U$4011,$C95,EXPENSES!$N$12:$N$4011,REPORT!AK$34,EXPENSES!$M$12:$M$4011,REPORT!AK$31))</f>
        <v>0</v>
      </c>
      <c r="AL95" s="658">
        <f>IF($C95="","",SUMIFS(EXPENSES!$I$12:$I$4011,EXPENSES!$U$12:$U$4011,$C95,EXPENSES!$N$12:$N$4011,REPORT!AL$34,EXPENSES!$M$12:$M$4011,REPORT!AL$31))</f>
        <v>0</v>
      </c>
      <c r="AM95" s="658">
        <f>IF($C95="","",SUMIFS(EXPENSES!$I$12:$I$4011,EXPENSES!$U$12:$U$4011,$C95,EXPENSES!$N$12:$N$4011,REPORT!AM$34,EXPENSES!$M$12:$M$4011,REPORT!AM$31))</f>
        <v>0</v>
      </c>
      <c r="AN95" s="658">
        <f>IF($C95="","",SUMIFS(EXPENSES!$I$12:$I$4011,EXPENSES!$U$12:$U$4011,$C95,EXPENSES!$N$12:$N$4011,REPORT!AN$34,EXPENSES!$M$12:$M$4011,REPORT!AN$31))</f>
        <v>0</v>
      </c>
      <c r="AO95" s="658">
        <f>IF($C95="","",SUMIFS(EXPENSES!$I$12:$I$4011,EXPENSES!$U$12:$U$4011,$C95,EXPENSES!$N$12:$N$4011,REPORT!AO$34,EXPENSES!$M$12:$M$4011,REPORT!AO$31))</f>
        <v>0</v>
      </c>
      <c r="AP95" s="658">
        <f>IF($C95="","",SUMIFS(EXPENSES!$I$12:$I$4011,EXPENSES!$U$12:$U$4011,$C95,EXPENSES!$N$12:$N$4011,REPORT!AP$34,EXPENSES!$M$12:$M$4011,REPORT!AP$31))</f>
        <v>0</v>
      </c>
      <c r="AQ95" s="658">
        <f>IF($C95="","",SUMIFS(EXPENSES!$I$12:$I$4011,EXPENSES!$U$12:$U$4011,$C95,EXPENSES!$N$12:$N$4011,REPORT!AQ$34,EXPENSES!$M$12:$M$4011,REPORT!AQ$31))</f>
        <v>0</v>
      </c>
      <c r="AR95" s="658">
        <f>IF($C95="","",SUMIFS(EXPENSES!$I$12:$I$4011,EXPENSES!$U$12:$U$4011,$C95,EXPENSES!$N$12:$N$4011,REPORT!AR$34,EXPENSES!$M$12:$M$4011,REPORT!AR$31))</f>
        <v>0</v>
      </c>
      <c r="AS95" s="658">
        <f>IF($C95="","",SUMIFS(EXPENSES!$I$12:$I$4011,EXPENSES!$U$12:$U$4011,$C95,EXPENSES!$N$12:$N$4011,REPORT!AS$34,EXPENSES!$M$12:$M$4011,REPORT!AS$31))</f>
        <v>0</v>
      </c>
      <c r="AT95" s="658">
        <f>IF($C95="","",SUMIFS(EXPENSES!$I$12:$I$4011,EXPENSES!$U$12:$U$4011,$C95,EXPENSES!$N$12:$N$4011,REPORT!AT$34,EXPENSES!$M$12:$M$4011,REPORT!AT$31))</f>
        <v>0</v>
      </c>
      <c r="AU95" s="658">
        <f>IF($C95="","",SUMIFS(EXPENSES!$I$12:$I$4011,EXPENSES!$U$12:$U$4011,$C95,EXPENSES!$N$12:$N$4011,REPORT!AU$34,EXPENSES!$M$12:$M$4011,REPORT!AU$31))</f>
        <v>0</v>
      </c>
      <c r="AV95" s="658">
        <f>IF($C95="","",SUMIFS(EXPENSES!$I$12:$I$4011,EXPENSES!$U$12:$U$4011,$C95,EXPENSES!$N$12:$N$4011,REPORT!AV$34,EXPENSES!$M$12:$M$4011,REPORT!AV$31))</f>
        <v>0</v>
      </c>
      <c r="AW95" s="658">
        <f>IF($C95="","",SUMIFS(EXPENSES!$I$12:$I$4011,EXPENSES!$U$12:$U$4011,$C95,EXPENSES!$N$12:$N$4011,REPORT!AW$34,EXPENSES!$M$12:$M$4011,REPORT!AW$31))</f>
        <v>0</v>
      </c>
      <c r="AX95" s="658">
        <f>IF($C95="","",SUMIFS(EXPENSES!$I$12:$I$4011,EXPENSES!$U$12:$U$4011,$C95,EXPENSES!$N$12:$N$4011,REPORT!AX$34,EXPENSES!$M$12:$M$4011,REPORT!AX$31))</f>
        <v>0</v>
      </c>
      <c r="AY95" s="658">
        <f>IF($C95="","",SUMIFS(EXPENSES!$I$12:$I$4011,EXPENSES!$U$12:$U$4011,$C95,EXPENSES!$N$12:$N$4011,REPORT!AY$34,EXPENSES!$M$12:$M$4011,REPORT!AY$31))</f>
        <v>0</v>
      </c>
      <c r="AZ95" s="658">
        <f>IF($C95="","",SUMIFS(EXPENSES!$I$12:$I$4011,EXPENSES!$U$12:$U$4011,$C95,EXPENSES!$N$12:$N$4011,REPORT!AZ$34,EXPENSES!$M$12:$M$4011,REPORT!AZ$31))</f>
        <v>0</v>
      </c>
      <c r="BA95" s="658">
        <f>IF($C95="","",SUMIFS(EXPENSES!$I$12:$I$4011,EXPENSES!$U$12:$U$4011,$C95,EXPENSES!$N$12:$N$4011,REPORT!BA$34,EXPENSES!$M$12:$M$4011,REPORT!BA$31))</f>
        <v>0</v>
      </c>
      <c r="BB95" s="658">
        <f>IF($C95="","",SUMIFS(EXPENSES!$I$12:$I$4011,EXPENSES!$U$12:$U$4011,$C95,EXPENSES!$N$12:$N$4011,REPORT!BB$34,EXPENSES!$M$12:$M$4011,REPORT!BB$31))</f>
        <v>0</v>
      </c>
      <c r="BC95" s="658">
        <f>IF($C95="","",SUMIFS(EXPENSES!$I$12:$I$4011,EXPENSES!$U$12:$U$4011,$C95,EXPENSES!$N$12:$N$4011,REPORT!BC$34,EXPENSES!$M$12:$M$4011,REPORT!BC$31))</f>
        <v>0</v>
      </c>
      <c r="BD95" s="658">
        <f>IF($C95="","",SUMIFS(EXPENSES!$I$12:$I$4011,EXPENSES!$U$12:$U$4011,$C95,EXPENSES!$N$12:$N$4011,REPORT!BD$34,EXPENSES!$M$12:$M$4011,REPORT!BD$31))</f>
        <v>0</v>
      </c>
      <c r="BE95" s="658">
        <f>IF($C95="","",SUMIFS(EXPENSES!$I$12:$I$4011,EXPENSES!$U$12:$U$4011,$C95,EXPENSES!$N$12:$N$4011,REPORT!BE$34,EXPENSES!$M$12:$M$4011,REPORT!BE$31))</f>
        <v>0</v>
      </c>
      <c r="BF95" s="658">
        <f>IF($C95="","",SUMIFS(EXPENSES!$I$12:$I$4011,EXPENSES!$U$12:$U$4011,$C95,EXPENSES!$N$12:$N$4011,REPORT!BF$34,EXPENSES!$M$12:$M$4011,REPORT!BF$31))</f>
        <v>0</v>
      </c>
      <c r="BG95" s="658">
        <f>IF($C95="","",SUMIFS(EXPENSES!$I$12:$I$4011,EXPENSES!$U$12:$U$4011,$C95,EXPENSES!$N$12:$N$4011,REPORT!BG$34,EXPENSES!$M$12:$M$4011,REPORT!BG$31))</f>
        <v>0</v>
      </c>
      <c r="BH95" s="658">
        <f>IF($C95="","",SUMIFS(EXPENSES!$I$12:$I$4011,EXPENSES!$U$12:$U$4011,$C95,EXPENSES!$N$12:$N$4011,REPORT!BH$34,EXPENSES!$M$12:$M$4011,REPORT!BH$31))</f>
        <v>0</v>
      </c>
      <c r="BI95" s="658">
        <f>IF($C95="","",SUMIFS(EXPENSES!$I$12:$I$4011,EXPENSES!$U$12:$U$4011,$C95,EXPENSES!$N$12:$N$4011,REPORT!BI$34,EXPENSES!$M$12:$M$4011,REPORT!BI$31))</f>
        <v>0</v>
      </c>
      <c r="BJ95" s="658">
        <f>IF($C95="","",SUMIFS(EXPENSES!$I$12:$I$4011,EXPENSES!$U$12:$U$4011,$C95,EXPENSES!$N$12:$N$4011,REPORT!BJ$34,EXPENSES!$M$12:$M$4011,REPORT!BJ$31))</f>
        <v>0</v>
      </c>
      <c r="BK95" s="654"/>
      <c r="BL95" s="655"/>
      <c r="BM95" s="655"/>
    </row>
    <row r="96" spans="1:66" s="656" customFormat="1" outlineLevel="2" x14ac:dyDescent="0.3">
      <c r="A96" s="639"/>
      <c r="B96" s="640"/>
      <c r="C96" s="641" t="str">
        <f>IFERROR(BUDGET!C79,"")</f>
        <v>B2-03</v>
      </c>
      <c r="D96" s="642">
        <f>IFERROR(BUDGET!D79,"")</f>
        <v>0</v>
      </c>
      <c r="E96" s="643" t="str">
        <f>IFERROR(BUDGET!E79,"")</f>
        <v>x</v>
      </c>
      <c r="F96" s="644">
        <f>IF(OR(BUDGET!$N$14="",BUDGET!$N$14="Initial Budget"),BUDGET!N79,BUDGET!BA79)</f>
        <v>0</v>
      </c>
      <c r="G96" s="798"/>
      <c r="H96" s="661">
        <f>SUMIFS(EXPENSES!$I$12:$I$4011,EXPENSES!$U$12:$U$4011,REPORT!C96)</f>
        <v>0</v>
      </c>
      <c r="I96" s="657">
        <f t="shared" si="16"/>
        <v>0</v>
      </c>
      <c r="J96" s="645">
        <f t="shared" si="176"/>
        <v>0</v>
      </c>
      <c r="K96" s="647"/>
      <c r="L96" s="648"/>
      <c r="M96" s="649"/>
      <c r="N96" s="650"/>
      <c r="O96" s="651" t="str">
        <f t="shared" si="215"/>
        <v/>
      </c>
      <c r="P96" s="651" t="str">
        <f t="shared" si="215"/>
        <v/>
      </c>
      <c r="Q96" s="651" t="str">
        <f t="shared" si="215"/>
        <v/>
      </c>
      <c r="R96" s="651" t="str">
        <f t="shared" si="215"/>
        <v/>
      </c>
      <c r="S96" s="651" t="str">
        <f t="shared" si="215"/>
        <v/>
      </c>
      <c r="T96" s="651" t="str">
        <f t="shared" si="215"/>
        <v/>
      </c>
      <c r="U96" s="651" t="str">
        <f t="shared" si="215"/>
        <v/>
      </c>
      <c r="V96" s="651" t="str">
        <f t="shared" si="215"/>
        <v/>
      </c>
      <c r="W96" s="651" t="str">
        <f t="shared" si="215"/>
        <v/>
      </c>
      <c r="X96" s="651" t="str">
        <f t="shared" si="215"/>
        <v/>
      </c>
      <c r="Y96" s="652">
        <f t="shared" si="11"/>
        <v>0</v>
      </c>
      <c r="Z96" s="653"/>
      <c r="AA96" s="658">
        <f>IF($C96="","",SUMIFS(EXPENSES!$I$12:$I$4011,EXPENSES!$U$12:$U$4011,$C96,EXPENSES!$N$12:$N$4011,REPORT!AA$34,EXPENSES!$M$12:$M$4011,REPORT!AA$31))</f>
        <v>0</v>
      </c>
      <c r="AB96" s="658">
        <f>IF($C96="","",SUMIFS(EXPENSES!$I$12:$I$4011,EXPENSES!$U$12:$U$4011,$C96,EXPENSES!$N$12:$N$4011,REPORT!AB$34,EXPENSES!$M$12:$M$4011,REPORT!AB$31))</f>
        <v>0</v>
      </c>
      <c r="AC96" s="658">
        <f>IF($C96="","",SUMIFS(EXPENSES!$I$12:$I$4011,EXPENSES!$U$12:$U$4011,$C96,EXPENSES!$N$12:$N$4011,REPORT!AC$34,EXPENSES!$M$12:$M$4011,REPORT!AC$31))</f>
        <v>0</v>
      </c>
      <c r="AD96" s="658">
        <f>IF($C96="","",SUMIFS(EXPENSES!$I$12:$I$4011,EXPENSES!$U$12:$U$4011,$C96,EXPENSES!$N$12:$N$4011,REPORT!AD$34,EXPENSES!$M$12:$M$4011,REPORT!AD$31))</f>
        <v>0</v>
      </c>
      <c r="AE96" s="658">
        <f>IF($C96="","",SUMIFS(EXPENSES!$I$12:$I$4011,EXPENSES!$U$12:$U$4011,$C96,EXPENSES!$N$12:$N$4011,REPORT!AE$34,EXPENSES!$M$12:$M$4011,REPORT!AE$31))</f>
        <v>0</v>
      </c>
      <c r="AF96" s="658">
        <f>IF($C96="","",SUMIFS(EXPENSES!$I$12:$I$4011,EXPENSES!$U$12:$U$4011,$C96,EXPENSES!$N$12:$N$4011,REPORT!AF$34,EXPENSES!$M$12:$M$4011,REPORT!AF$31))</f>
        <v>0</v>
      </c>
      <c r="AG96" s="658">
        <f>IF($C96="","",SUMIFS(EXPENSES!$I$12:$I$4011,EXPENSES!$U$12:$U$4011,$C96,EXPENSES!$N$12:$N$4011,REPORT!AG$34,EXPENSES!$M$12:$M$4011,REPORT!AG$31))</f>
        <v>0</v>
      </c>
      <c r="AH96" s="658">
        <f>IF($C96="","",SUMIFS(EXPENSES!$I$12:$I$4011,EXPENSES!$U$12:$U$4011,$C96,EXPENSES!$N$12:$N$4011,REPORT!AH$34,EXPENSES!$M$12:$M$4011,REPORT!AH$31))</f>
        <v>0</v>
      </c>
      <c r="AI96" s="658">
        <f>IF($C96="","",SUMIFS(EXPENSES!$I$12:$I$4011,EXPENSES!$U$12:$U$4011,$C96,EXPENSES!$N$12:$N$4011,REPORT!AI$34,EXPENSES!$M$12:$M$4011,REPORT!AI$31))</f>
        <v>0</v>
      </c>
      <c r="AJ96" s="658">
        <f>IF($C96="","",SUMIFS(EXPENSES!$I$12:$I$4011,EXPENSES!$U$12:$U$4011,$C96,EXPENSES!$N$12:$N$4011,REPORT!AJ$34,EXPENSES!$M$12:$M$4011,REPORT!AJ$31))</f>
        <v>0</v>
      </c>
      <c r="AK96" s="658">
        <f>IF($C96="","",SUMIFS(EXPENSES!$I$12:$I$4011,EXPENSES!$U$12:$U$4011,$C96,EXPENSES!$N$12:$N$4011,REPORT!AK$34,EXPENSES!$M$12:$M$4011,REPORT!AK$31))</f>
        <v>0</v>
      </c>
      <c r="AL96" s="658">
        <f>IF($C96="","",SUMIFS(EXPENSES!$I$12:$I$4011,EXPENSES!$U$12:$U$4011,$C96,EXPENSES!$N$12:$N$4011,REPORT!AL$34,EXPENSES!$M$12:$M$4011,REPORT!AL$31))</f>
        <v>0</v>
      </c>
      <c r="AM96" s="658">
        <f>IF($C96="","",SUMIFS(EXPENSES!$I$12:$I$4011,EXPENSES!$U$12:$U$4011,$C96,EXPENSES!$N$12:$N$4011,REPORT!AM$34,EXPENSES!$M$12:$M$4011,REPORT!AM$31))</f>
        <v>0</v>
      </c>
      <c r="AN96" s="658">
        <f>IF($C96="","",SUMIFS(EXPENSES!$I$12:$I$4011,EXPENSES!$U$12:$U$4011,$C96,EXPENSES!$N$12:$N$4011,REPORT!AN$34,EXPENSES!$M$12:$M$4011,REPORT!AN$31))</f>
        <v>0</v>
      </c>
      <c r="AO96" s="658">
        <f>IF($C96="","",SUMIFS(EXPENSES!$I$12:$I$4011,EXPENSES!$U$12:$U$4011,$C96,EXPENSES!$N$12:$N$4011,REPORT!AO$34,EXPENSES!$M$12:$M$4011,REPORT!AO$31))</f>
        <v>0</v>
      </c>
      <c r="AP96" s="658">
        <f>IF($C96="","",SUMIFS(EXPENSES!$I$12:$I$4011,EXPENSES!$U$12:$U$4011,$C96,EXPENSES!$N$12:$N$4011,REPORT!AP$34,EXPENSES!$M$12:$M$4011,REPORT!AP$31))</f>
        <v>0</v>
      </c>
      <c r="AQ96" s="658">
        <f>IF($C96="","",SUMIFS(EXPENSES!$I$12:$I$4011,EXPENSES!$U$12:$U$4011,$C96,EXPENSES!$N$12:$N$4011,REPORT!AQ$34,EXPENSES!$M$12:$M$4011,REPORT!AQ$31))</f>
        <v>0</v>
      </c>
      <c r="AR96" s="658">
        <f>IF($C96="","",SUMIFS(EXPENSES!$I$12:$I$4011,EXPENSES!$U$12:$U$4011,$C96,EXPENSES!$N$12:$N$4011,REPORT!AR$34,EXPENSES!$M$12:$M$4011,REPORT!AR$31))</f>
        <v>0</v>
      </c>
      <c r="AS96" s="658">
        <f>IF($C96="","",SUMIFS(EXPENSES!$I$12:$I$4011,EXPENSES!$U$12:$U$4011,$C96,EXPENSES!$N$12:$N$4011,REPORT!AS$34,EXPENSES!$M$12:$M$4011,REPORT!AS$31))</f>
        <v>0</v>
      </c>
      <c r="AT96" s="658">
        <f>IF($C96="","",SUMIFS(EXPENSES!$I$12:$I$4011,EXPENSES!$U$12:$U$4011,$C96,EXPENSES!$N$12:$N$4011,REPORT!AT$34,EXPENSES!$M$12:$M$4011,REPORT!AT$31))</f>
        <v>0</v>
      </c>
      <c r="AU96" s="658">
        <f>IF($C96="","",SUMIFS(EXPENSES!$I$12:$I$4011,EXPENSES!$U$12:$U$4011,$C96,EXPENSES!$N$12:$N$4011,REPORT!AU$34,EXPENSES!$M$12:$M$4011,REPORT!AU$31))</f>
        <v>0</v>
      </c>
      <c r="AV96" s="658">
        <f>IF($C96="","",SUMIFS(EXPENSES!$I$12:$I$4011,EXPENSES!$U$12:$U$4011,$C96,EXPENSES!$N$12:$N$4011,REPORT!AV$34,EXPENSES!$M$12:$M$4011,REPORT!AV$31))</f>
        <v>0</v>
      </c>
      <c r="AW96" s="658">
        <f>IF($C96="","",SUMIFS(EXPENSES!$I$12:$I$4011,EXPENSES!$U$12:$U$4011,$C96,EXPENSES!$N$12:$N$4011,REPORT!AW$34,EXPENSES!$M$12:$M$4011,REPORT!AW$31))</f>
        <v>0</v>
      </c>
      <c r="AX96" s="658">
        <f>IF($C96="","",SUMIFS(EXPENSES!$I$12:$I$4011,EXPENSES!$U$12:$U$4011,$C96,EXPENSES!$N$12:$N$4011,REPORT!AX$34,EXPENSES!$M$12:$M$4011,REPORT!AX$31))</f>
        <v>0</v>
      </c>
      <c r="AY96" s="658">
        <f>IF($C96="","",SUMIFS(EXPENSES!$I$12:$I$4011,EXPENSES!$U$12:$U$4011,$C96,EXPENSES!$N$12:$N$4011,REPORT!AY$34,EXPENSES!$M$12:$M$4011,REPORT!AY$31))</f>
        <v>0</v>
      </c>
      <c r="AZ96" s="658">
        <f>IF($C96="","",SUMIFS(EXPENSES!$I$12:$I$4011,EXPENSES!$U$12:$U$4011,$C96,EXPENSES!$N$12:$N$4011,REPORT!AZ$34,EXPENSES!$M$12:$M$4011,REPORT!AZ$31))</f>
        <v>0</v>
      </c>
      <c r="BA96" s="658">
        <f>IF($C96="","",SUMIFS(EXPENSES!$I$12:$I$4011,EXPENSES!$U$12:$U$4011,$C96,EXPENSES!$N$12:$N$4011,REPORT!BA$34,EXPENSES!$M$12:$M$4011,REPORT!BA$31))</f>
        <v>0</v>
      </c>
      <c r="BB96" s="658">
        <f>IF($C96="","",SUMIFS(EXPENSES!$I$12:$I$4011,EXPENSES!$U$12:$U$4011,$C96,EXPENSES!$N$12:$N$4011,REPORT!BB$34,EXPENSES!$M$12:$M$4011,REPORT!BB$31))</f>
        <v>0</v>
      </c>
      <c r="BC96" s="658">
        <f>IF($C96="","",SUMIFS(EXPENSES!$I$12:$I$4011,EXPENSES!$U$12:$U$4011,$C96,EXPENSES!$N$12:$N$4011,REPORT!BC$34,EXPENSES!$M$12:$M$4011,REPORT!BC$31))</f>
        <v>0</v>
      </c>
      <c r="BD96" s="658">
        <f>IF($C96="","",SUMIFS(EXPENSES!$I$12:$I$4011,EXPENSES!$U$12:$U$4011,$C96,EXPENSES!$N$12:$N$4011,REPORT!BD$34,EXPENSES!$M$12:$M$4011,REPORT!BD$31))</f>
        <v>0</v>
      </c>
      <c r="BE96" s="658">
        <f>IF($C96="","",SUMIFS(EXPENSES!$I$12:$I$4011,EXPENSES!$U$12:$U$4011,$C96,EXPENSES!$N$12:$N$4011,REPORT!BE$34,EXPENSES!$M$12:$M$4011,REPORT!BE$31))</f>
        <v>0</v>
      </c>
      <c r="BF96" s="658">
        <f>IF($C96="","",SUMIFS(EXPENSES!$I$12:$I$4011,EXPENSES!$U$12:$U$4011,$C96,EXPENSES!$N$12:$N$4011,REPORT!BF$34,EXPENSES!$M$12:$M$4011,REPORT!BF$31))</f>
        <v>0</v>
      </c>
      <c r="BG96" s="658">
        <f>IF($C96="","",SUMIFS(EXPENSES!$I$12:$I$4011,EXPENSES!$U$12:$U$4011,$C96,EXPENSES!$N$12:$N$4011,REPORT!BG$34,EXPENSES!$M$12:$M$4011,REPORT!BG$31))</f>
        <v>0</v>
      </c>
      <c r="BH96" s="658">
        <f>IF($C96="","",SUMIFS(EXPENSES!$I$12:$I$4011,EXPENSES!$U$12:$U$4011,$C96,EXPENSES!$N$12:$N$4011,REPORT!BH$34,EXPENSES!$M$12:$M$4011,REPORT!BH$31))</f>
        <v>0</v>
      </c>
      <c r="BI96" s="658">
        <f>IF($C96="","",SUMIFS(EXPENSES!$I$12:$I$4011,EXPENSES!$U$12:$U$4011,$C96,EXPENSES!$N$12:$N$4011,REPORT!BI$34,EXPENSES!$M$12:$M$4011,REPORT!BI$31))</f>
        <v>0</v>
      </c>
      <c r="BJ96" s="658">
        <f>IF($C96="","",SUMIFS(EXPENSES!$I$12:$I$4011,EXPENSES!$U$12:$U$4011,$C96,EXPENSES!$N$12:$N$4011,REPORT!BJ$34,EXPENSES!$M$12:$M$4011,REPORT!BJ$31))</f>
        <v>0</v>
      </c>
      <c r="BK96" s="654"/>
      <c r="BL96" s="655"/>
      <c r="BM96" s="655"/>
    </row>
    <row r="97" spans="1:65" s="656" customFormat="1" outlineLevel="2" x14ac:dyDescent="0.3">
      <c r="A97" s="639"/>
      <c r="B97" s="640"/>
      <c r="C97" s="641" t="str">
        <f>IFERROR(BUDGET!C80,"")</f>
        <v>B2-04</v>
      </c>
      <c r="D97" s="642">
        <f>IFERROR(BUDGET!D80,"")</f>
        <v>0</v>
      </c>
      <c r="E97" s="643" t="str">
        <f>IFERROR(BUDGET!E80,"")</f>
        <v>x</v>
      </c>
      <c r="F97" s="644">
        <f>IF(OR(BUDGET!$N$14="",BUDGET!$N$14="Initial Budget"),BUDGET!N80,BUDGET!BA80)</f>
        <v>0</v>
      </c>
      <c r="G97" s="798"/>
      <c r="H97" s="661">
        <f>SUMIFS(EXPENSES!$I$12:$I$4011,EXPENSES!$U$12:$U$4011,REPORT!C97)</f>
        <v>0</v>
      </c>
      <c r="I97" s="657">
        <f t="shared" si="16"/>
        <v>0</v>
      </c>
      <c r="J97" s="645">
        <f t="shared" si="176"/>
        <v>0</v>
      </c>
      <c r="K97" s="647"/>
      <c r="L97" s="648"/>
      <c r="M97" s="649"/>
      <c r="N97" s="650"/>
      <c r="O97" s="651" t="str">
        <f t="shared" si="215"/>
        <v/>
      </c>
      <c r="P97" s="651" t="str">
        <f t="shared" si="215"/>
        <v/>
      </c>
      <c r="Q97" s="651" t="str">
        <f t="shared" si="215"/>
        <v/>
      </c>
      <c r="R97" s="651" t="str">
        <f t="shared" si="215"/>
        <v/>
      </c>
      <c r="S97" s="651" t="str">
        <f t="shared" si="215"/>
        <v/>
      </c>
      <c r="T97" s="651" t="str">
        <f t="shared" si="215"/>
        <v/>
      </c>
      <c r="U97" s="651" t="str">
        <f t="shared" si="215"/>
        <v/>
      </c>
      <c r="V97" s="651" t="str">
        <f t="shared" si="215"/>
        <v/>
      </c>
      <c r="W97" s="651" t="str">
        <f t="shared" si="215"/>
        <v/>
      </c>
      <c r="X97" s="651" t="str">
        <f t="shared" si="215"/>
        <v/>
      </c>
      <c r="Y97" s="652">
        <f t="shared" si="11"/>
        <v>0</v>
      </c>
      <c r="Z97" s="653"/>
      <c r="AA97" s="658">
        <f>IF($C97="","",SUMIFS(EXPENSES!$I$12:$I$4011,EXPENSES!$U$12:$U$4011,$C97,EXPENSES!$N$12:$N$4011,REPORT!AA$34,EXPENSES!$M$12:$M$4011,REPORT!AA$31))</f>
        <v>0</v>
      </c>
      <c r="AB97" s="658">
        <f>IF($C97="","",SUMIFS(EXPENSES!$I$12:$I$4011,EXPENSES!$U$12:$U$4011,$C97,EXPENSES!$N$12:$N$4011,REPORT!AB$34,EXPENSES!$M$12:$M$4011,REPORT!AB$31))</f>
        <v>0</v>
      </c>
      <c r="AC97" s="658">
        <f>IF($C97="","",SUMIFS(EXPENSES!$I$12:$I$4011,EXPENSES!$U$12:$U$4011,$C97,EXPENSES!$N$12:$N$4011,REPORT!AC$34,EXPENSES!$M$12:$M$4011,REPORT!AC$31))</f>
        <v>0</v>
      </c>
      <c r="AD97" s="658">
        <f>IF($C97="","",SUMIFS(EXPENSES!$I$12:$I$4011,EXPENSES!$U$12:$U$4011,$C97,EXPENSES!$N$12:$N$4011,REPORT!AD$34,EXPENSES!$M$12:$M$4011,REPORT!AD$31))</f>
        <v>0</v>
      </c>
      <c r="AE97" s="658">
        <f>IF($C97="","",SUMIFS(EXPENSES!$I$12:$I$4011,EXPENSES!$U$12:$U$4011,$C97,EXPENSES!$N$12:$N$4011,REPORT!AE$34,EXPENSES!$M$12:$M$4011,REPORT!AE$31))</f>
        <v>0</v>
      </c>
      <c r="AF97" s="658">
        <f>IF($C97="","",SUMIFS(EXPENSES!$I$12:$I$4011,EXPENSES!$U$12:$U$4011,$C97,EXPENSES!$N$12:$N$4011,REPORT!AF$34,EXPENSES!$M$12:$M$4011,REPORT!AF$31))</f>
        <v>0</v>
      </c>
      <c r="AG97" s="658">
        <f>IF($C97="","",SUMIFS(EXPENSES!$I$12:$I$4011,EXPENSES!$U$12:$U$4011,$C97,EXPENSES!$N$12:$N$4011,REPORT!AG$34,EXPENSES!$M$12:$M$4011,REPORT!AG$31))</f>
        <v>0</v>
      </c>
      <c r="AH97" s="658">
        <f>IF($C97="","",SUMIFS(EXPENSES!$I$12:$I$4011,EXPENSES!$U$12:$U$4011,$C97,EXPENSES!$N$12:$N$4011,REPORT!AH$34,EXPENSES!$M$12:$M$4011,REPORT!AH$31))</f>
        <v>0</v>
      </c>
      <c r="AI97" s="658">
        <f>IF($C97="","",SUMIFS(EXPENSES!$I$12:$I$4011,EXPENSES!$U$12:$U$4011,$C97,EXPENSES!$N$12:$N$4011,REPORT!AI$34,EXPENSES!$M$12:$M$4011,REPORT!AI$31))</f>
        <v>0</v>
      </c>
      <c r="AJ97" s="658">
        <f>IF($C97="","",SUMIFS(EXPENSES!$I$12:$I$4011,EXPENSES!$U$12:$U$4011,$C97,EXPENSES!$N$12:$N$4011,REPORT!AJ$34,EXPENSES!$M$12:$M$4011,REPORT!AJ$31))</f>
        <v>0</v>
      </c>
      <c r="AK97" s="658">
        <f>IF($C97="","",SUMIFS(EXPENSES!$I$12:$I$4011,EXPENSES!$U$12:$U$4011,$C97,EXPENSES!$N$12:$N$4011,REPORT!AK$34,EXPENSES!$M$12:$M$4011,REPORT!AK$31))</f>
        <v>0</v>
      </c>
      <c r="AL97" s="658">
        <f>IF($C97="","",SUMIFS(EXPENSES!$I$12:$I$4011,EXPENSES!$U$12:$U$4011,$C97,EXPENSES!$N$12:$N$4011,REPORT!AL$34,EXPENSES!$M$12:$M$4011,REPORT!AL$31))</f>
        <v>0</v>
      </c>
      <c r="AM97" s="658">
        <f>IF($C97="","",SUMIFS(EXPENSES!$I$12:$I$4011,EXPENSES!$U$12:$U$4011,$C97,EXPENSES!$N$12:$N$4011,REPORT!AM$34,EXPENSES!$M$12:$M$4011,REPORT!AM$31))</f>
        <v>0</v>
      </c>
      <c r="AN97" s="658">
        <f>IF($C97="","",SUMIFS(EXPENSES!$I$12:$I$4011,EXPENSES!$U$12:$U$4011,$C97,EXPENSES!$N$12:$N$4011,REPORT!AN$34,EXPENSES!$M$12:$M$4011,REPORT!AN$31))</f>
        <v>0</v>
      </c>
      <c r="AO97" s="658">
        <f>IF($C97="","",SUMIFS(EXPENSES!$I$12:$I$4011,EXPENSES!$U$12:$U$4011,$C97,EXPENSES!$N$12:$N$4011,REPORT!AO$34,EXPENSES!$M$12:$M$4011,REPORT!AO$31))</f>
        <v>0</v>
      </c>
      <c r="AP97" s="658">
        <f>IF($C97="","",SUMIFS(EXPENSES!$I$12:$I$4011,EXPENSES!$U$12:$U$4011,$C97,EXPENSES!$N$12:$N$4011,REPORT!AP$34,EXPENSES!$M$12:$M$4011,REPORT!AP$31))</f>
        <v>0</v>
      </c>
      <c r="AQ97" s="658">
        <f>IF($C97="","",SUMIFS(EXPENSES!$I$12:$I$4011,EXPENSES!$U$12:$U$4011,$C97,EXPENSES!$N$12:$N$4011,REPORT!AQ$34,EXPENSES!$M$12:$M$4011,REPORT!AQ$31))</f>
        <v>0</v>
      </c>
      <c r="AR97" s="658">
        <f>IF($C97="","",SUMIFS(EXPENSES!$I$12:$I$4011,EXPENSES!$U$12:$U$4011,$C97,EXPENSES!$N$12:$N$4011,REPORT!AR$34,EXPENSES!$M$12:$M$4011,REPORT!AR$31))</f>
        <v>0</v>
      </c>
      <c r="AS97" s="658">
        <f>IF($C97="","",SUMIFS(EXPENSES!$I$12:$I$4011,EXPENSES!$U$12:$U$4011,$C97,EXPENSES!$N$12:$N$4011,REPORT!AS$34,EXPENSES!$M$12:$M$4011,REPORT!AS$31))</f>
        <v>0</v>
      </c>
      <c r="AT97" s="658">
        <f>IF($C97="","",SUMIFS(EXPENSES!$I$12:$I$4011,EXPENSES!$U$12:$U$4011,$C97,EXPENSES!$N$12:$N$4011,REPORT!AT$34,EXPENSES!$M$12:$M$4011,REPORT!AT$31))</f>
        <v>0</v>
      </c>
      <c r="AU97" s="658">
        <f>IF($C97="","",SUMIFS(EXPENSES!$I$12:$I$4011,EXPENSES!$U$12:$U$4011,$C97,EXPENSES!$N$12:$N$4011,REPORT!AU$34,EXPENSES!$M$12:$M$4011,REPORT!AU$31))</f>
        <v>0</v>
      </c>
      <c r="AV97" s="658">
        <f>IF($C97="","",SUMIFS(EXPENSES!$I$12:$I$4011,EXPENSES!$U$12:$U$4011,$C97,EXPENSES!$N$12:$N$4011,REPORT!AV$34,EXPENSES!$M$12:$M$4011,REPORT!AV$31))</f>
        <v>0</v>
      </c>
      <c r="AW97" s="658">
        <f>IF($C97="","",SUMIFS(EXPENSES!$I$12:$I$4011,EXPENSES!$U$12:$U$4011,$C97,EXPENSES!$N$12:$N$4011,REPORT!AW$34,EXPENSES!$M$12:$M$4011,REPORT!AW$31))</f>
        <v>0</v>
      </c>
      <c r="AX97" s="658">
        <f>IF($C97="","",SUMIFS(EXPENSES!$I$12:$I$4011,EXPENSES!$U$12:$U$4011,$C97,EXPENSES!$N$12:$N$4011,REPORT!AX$34,EXPENSES!$M$12:$M$4011,REPORT!AX$31))</f>
        <v>0</v>
      </c>
      <c r="AY97" s="658">
        <f>IF($C97="","",SUMIFS(EXPENSES!$I$12:$I$4011,EXPENSES!$U$12:$U$4011,$C97,EXPENSES!$N$12:$N$4011,REPORT!AY$34,EXPENSES!$M$12:$M$4011,REPORT!AY$31))</f>
        <v>0</v>
      </c>
      <c r="AZ97" s="658">
        <f>IF($C97="","",SUMIFS(EXPENSES!$I$12:$I$4011,EXPENSES!$U$12:$U$4011,$C97,EXPENSES!$N$12:$N$4011,REPORT!AZ$34,EXPENSES!$M$12:$M$4011,REPORT!AZ$31))</f>
        <v>0</v>
      </c>
      <c r="BA97" s="658">
        <f>IF($C97="","",SUMIFS(EXPENSES!$I$12:$I$4011,EXPENSES!$U$12:$U$4011,$C97,EXPENSES!$N$12:$N$4011,REPORT!BA$34,EXPENSES!$M$12:$M$4011,REPORT!BA$31))</f>
        <v>0</v>
      </c>
      <c r="BB97" s="658">
        <f>IF($C97="","",SUMIFS(EXPENSES!$I$12:$I$4011,EXPENSES!$U$12:$U$4011,$C97,EXPENSES!$N$12:$N$4011,REPORT!BB$34,EXPENSES!$M$12:$M$4011,REPORT!BB$31))</f>
        <v>0</v>
      </c>
      <c r="BC97" s="658">
        <f>IF($C97="","",SUMIFS(EXPENSES!$I$12:$I$4011,EXPENSES!$U$12:$U$4011,$C97,EXPENSES!$N$12:$N$4011,REPORT!BC$34,EXPENSES!$M$12:$M$4011,REPORT!BC$31))</f>
        <v>0</v>
      </c>
      <c r="BD97" s="658">
        <f>IF($C97="","",SUMIFS(EXPENSES!$I$12:$I$4011,EXPENSES!$U$12:$U$4011,$C97,EXPENSES!$N$12:$N$4011,REPORT!BD$34,EXPENSES!$M$12:$M$4011,REPORT!BD$31))</f>
        <v>0</v>
      </c>
      <c r="BE97" s="658">
        <f>IF($C97="","",SUMIFS(EXPENSES!$I$12:$I$4011,EXPENSES!$U$12:$U$4011,$C97,EXPENSES!$N$12:$N$4011,REPORT!BE$34,EXPENSES!$M$12:$M$4011,REPORT!BE$31))</f>
        <v>0</v>
      </c>
      <c r="BF97" s="658">
        <f>IF($C97="","",SUMIFS(EXPENSES!$I$12:$I$4011,EXPENSES!$U$12:$U$4011,$C97,EXPENSES!$N$12:$N$4011,REPORT!BF$34,EXPENSES!$M$12:$M$4011,REPORT!BF$31))</f>
        <v>0</v>
      </c>
      <c r="BG97" s="658">
        <f>IF($C97="","",SUMIFS(EXPENSES!$I$12:$I$4011,EXPENSES!$U$12:$U$4011,$C97,EXPENSES!$N$12:$N$4011,REPORT!BG$34,EXPENSES!$M$12:$M$4011,REPORT!BG$31))</f>
        <v>0</v>
      </c>
      <c r="BH97" s="658">
        <f>IF($C97="","",SUMIFS(EXPENSES!$I$12:$I$4011,EXPENSES!$U$12:$U$4011,$C97,EXPENSES!$N$12:$N$4011,REPORT!BH$34,EXPENSES!$M$12:$M$4011,REPORT!BH$31))</f>
        <v>0</v>
      </c>
      <c r="BI97" s="658">
        <f>IF($C97="","",SUMIFS(EXPENSES!$I$12:$I$4011,EXPENSES!$U$12:$U$4011,$C97,EXPENSES!$N$12:$N$4011,REPORT!BI$34,EXPENSES!$M$12:$M$4011,REPORT!BI$31))</f>
        <v>0</v>
      </c>
      <c r="BJ97" s="658">
        <f>IF($C97="","",SUMIFS(EXPENSES!$I$12:$I$4011,EXPENSES!$U$12:$U$4011,$C97,EXPENSES!$N$12:$N$4011,REPORT!BJ$34,EXPENSES!$M$12:$M$4011,REPORT!BJ$31))</f>
        <v>0</v>
      </c>
      <c r="BK97" s="654"/>
      <c r="BL97" s="655"/>
      <c r="BM97" s="655"/>
    </row>
    <row r="98" spans="1:65" s="656" customFormat="1" outlineLevel="2" x14ac:dyDescent="0.3">
      <c r="A98" s="639"/>
      <c r="B98" s="640"/>
      <c r="C98" s="641" t="str">
        <f>IFERROR(BUDGET!C81,"")</f>
        <v>B2-05</v>
      </c>
      <c r="D98" s="642">
        <f>IFERROR(BUDGET!D81,"")</f>
        <v>0</v>
      </c>
      <c r="E98" s="643" t="str">
        <f>IFERROR(BUDGET!E81,"")</f>
        <v>x</v>
      </c>
      <c r="F98" s="644">
        <f>IF(OR(BUDGET!$N$14="",BUDGET!$N$14="Initial Budget"),BUDGET!N81,BUDGET!BA81)</f>
        <v>0</v>
      </c>
      <c r="G98" s="798"/>
      <c r="H98" s="661">
        <f>SUMIFS(EXPENSES!$I$12:$I$4011,EXPENSES!$U$12:$U$4011,REPORT!C98)</f>
        <v>0</v>
      </c>
      <c r="I98" s="657">
        <f t="shared" si="16"/>
        <v>0</v>
      </c>
      <c r="J98" s="645">
        <f t="shared" si="176"/>
        <v>0</v>
      </c>
      <c r="K98" s="647"/>
      <c r="L98" s="648"/>
      <c r="M98" s="649"/>
      <c r="N98" s="650"/>
      <c r="O98" s="651" t="str">
        <f t="shared" si="215"/>
        <v/>
      </c>
      <c r="P98" s="651" t="str">
        <f t="shared" si="215"/>
        <v/>
      </c>
      <c r="Q98" s="651" t="str">
        <f t="shared" si="215"/>
        <v/>
      </c>
      <c r="R98" s="651" t="str">
        <f t="shared" si="215"/>
        <v/>
      </c>
      <c r="S98" s="651" t="str">
        <f t="shared" si="215"/>
        <v/>
      </c>
      <c r="T98" s="651" t="str">
        <f t="shared" si="215"/>
        <v/>
      </c>
      <c r="U98" s="651" t="str">
        <f t="shared" si="215"/>
        <v/>
      </c>
      <c r="V98" s="651" t="str">
        <f t="shared" si="215"/>
        <v/>
      </c>
      <c r="W98" s="651" t="str">
        <f t="shared" si="215"/>
        <v/>
      </c>
      <c r="X98" s="651" t="str">
        <f t="shared" si="215"/>
        <v/>
      </c>
      <c r="Y98" s="652">
        <f t="shared" si="11"/>
        <v>0</v>
      </c>
      <c r="Z98" s="653"/>
      <c r="AA98" s="658">
        <f>IF($C98="","",SUMIFS(EXPENSES!$I$12:$I$4011,EXPENSES!$U$12:$U$4011,$C98,EXPENSES!$N$12:$N$4011,REPORT!AA$34,EXPENSES!$M$12:$M$4011,REPORT!AA$31))</f>
        <v>0</v>
      </c>
      <c r="AB98" s="658">
        <f>IF($C98="","",SUMIFS(EXPENSES!$I$12:$I$4011,EXPENSES!$U$12:$U$4011,$C98,EXPENSES!$N$12:$N$4011,REPORT!AB$34,EXPENSES!$M$12:$M$4011,REPORT!AB$31))</f>
        <v>0</v>
      </c>
      <c r="AC98" s="658">
        <f>IF($C98="","",SUMIFS(EXPENSES!$I$12:$I$4011,EXPENSES!$U$12:$U$4011,$C98,EXPENSES!$N$12:$N$4011,REPORT!AC$34,EXPENSES!$M$12:$M$4011,REPORT!AC$31))</f>
        <v>0</v>
      </c>
      <c r="AD98" s="658">
        <f>IF($C98="","",SUMIFS(EXPENSES!$I$12:$I$4011,EXPENSES!$U$12:$U$4011,$C98,EXPENSES!$N$12:$N$4011,REPORT!AD$34,EXPENSES!$M$12:$M$4011,REPORT!AD$31))</f>
        <v>0</v>
      </c>
      <c r="AE98" s="658">
        <f>IF($C98="","",SUMIFS(EXPENSES!$I$12:$I$4011,EXPENSES!$U$12:$U$4011,$C98,EXPENSES!$N$12:$N$4011,REPORT!AE$34,EXPENSES!$M$12:$M$4011,REPORT!AE$31))</f>
        <v>0</v>
      </c>
      <c r="AF98" s="658">
        <f>IF($C98="","",SUMIFS(EXPENSES!$I$12:$I$4011,EXPENSES!$U$12:$U$4011,$C98,EXPENSES!$N$12:$N$4011,REPORT!AF$34,EXPENSES!$M$12:$M$4011,REPORT!AF$31))</f>
        <v>0</v>
      </c>
      <c r="AG98" s="658">
        <f>IF($C98="","",SUMIFS(EXPENSES!$I$12:$I$4011,EXPENSES!$U$12:$U$4011,$C98,EXPENSES!$N$12:$N$4011,REPORT!AG$34,EXPENSES!$M$12:$M$4011,REPORT!AG$31))</f>
        <v>0</v>
      </c>
      <c r="AH98" s="658">
        <f>IF($C98="","",SUMIFS(EXPENSES!$I$12:$I$4011,EXPENSES!$U$12:$U$4011,$C98,EXPENSES!$N$12:$N$4011,REPORT!AH$34,EXPENSES!$M$12:$M$4011,REPORT!AH$31))</f>
        <v>0</v>
      </c>
      <c r="AI98" s="658">
        <f>IF($C98="","",SUMIFS(EXPENSES!$I$12:$I$4011,EXPENSES!$U$12:$U$4011,$C98,EXPENSES!$N$12:$N$4011,REPORT!AI$34,EXPENSES!$M$12:$M$4011,REPORT!AI$31))</f>
        <v>0</v>
      </c>
      <c r="AJ98" s="658">
        <f>IF($C98="","",SUMIFS(EXPENSES!$I$12:$I$4011,EXPENSES!$U$12:$U$4011,$C98,EXPENSES!$N$12:$N$4011,REPORT!AJ$34,EXPENSES!$M$12:$M$4011,REPORT!AJ$31))</f>
        <v>0</v>
      </c>
      <c r="AK98" s="658">
        <f>IF($C98="","",SUMIFS(EXPENSES!$I$12:$I$4011,EXPENSES!$U$12:$U$4011,$C98,EXPENSES!$N$12:$N$4011,REPORT!AK$34,EXPENSES!$M$12:$M$4011,REPORT!AK$31))</f>
        <v>0</v>
      </c>
      <c r="AL98" s="658">
        <f>IF($C98="","",SUMIFS(EXPENSES!$I$12:$I$4011,EXPENSES!$U$12:$U$4011,$C98,EXPENSES!$N$12:$N$4011,REPORT!AL$34,EXPENSES!$M$12:$M$4011,REPORT!AL$31))</f>
        <v>0</v>
      </c>
      <c r="AM98" s="658">
        <f>IF($C98="","",SUMIFS(EXPENSES!$I$12:$I$4011,EXPENSES!$U$12:$U$4011,$C98,EXPENSES!$N$12:$N$4011,REPORT!AM$34,EXPENSES!$M$12:$M$4011,REPORT!AM$31))</f>
        <v>0</v>
      </c>
      <c r="AN98" s="658">
        <f>IF($C98="","",SUMIFS(EXPENSES!$I$12:$I$4011,EXPENSES!$U$12:$U$4011,$C98,EXPENSES!$N$12:$N$4011,REPORT!AN$34,EXPENSES!$M$12:$M$4011,REPORT!AN$31))</f>
        <v>0</v>
      </c>
      <c r="AO98" s="658">
        <f>IF($C98="","",SUMIFS(EXPENSES!$I$12:$I$4011,EXPENSES!$U$12:$U$4011,$C98,EXPENSES!$N$12:$N$4011,REPORT!AO$34,EXPENSES!$M$12:$M$4011,REPORT!AO$31))</f>
        <v>0</v>
      </c>
      <c r="AP98" s="658">
        <f>IF($C98="","",SUMIFS(EXPENSES!$I$12:$I$4011,EXPENSES!$U$12:$U$4011,$C98,EXPENSES!$N$12:$N$4011,REPORT!AP$34,EXPENSES!$M$12:$M$4011,REPORT!AP$31))</f>
        <v>0</v>
      </c>
      <c r="AQ98" s="658">
        <f>IF($C98="","",SUMIFS(EXPENSES!$I$12:$I$4011,EXPENSES!$U$12:$U$4011,$C98,EXPENSES!$N$12:$N$4011,REPORT!AQ$34,EXPENSES!$M$12:$M$4011,REPORT!AQ$31))</f>
        <v>0</v>
      </c>
      <c r="AR98" s="658">
        <f>IF($C98="","",SUMIFS(EXPENSES!$I$12:$I$4011,EXPENSES!$U$12:$U$4011,$C98,EXPENSES!$N$12:$N$4011,REPORT!AR$34,EXPENSES!$M$12:$M$4011,REPORT!AR$31))</f>
        <v>0</v>
      </c>
      <c r="AS98" s="658">
        <f>IF($C98="","",SUMIFS(EXPENSES!$I$12:$I$4011,EXPENSES!$U$12:$U$4011,$C98,EXPENSES!$N$12:$N$4011,REPORT!AS$34,EXPENSES!$M$12:$M$4011,REPORT!AS$31))</f>
        <v>0</v>
      </c>
      <c r="AT98" s="658">
        <f>IF($C98="","",SUMIFS(EXPENSES!$I$12:$I$4011,EXPENSES!$U$12:$U$4011,$C98,EXPENSES!$N$12:$N$4011,REPORT!AT$34,EXPENSES!$M$12:$M$4011,REPORT!AT$31))</f>
        <v>0</v>
      </c>
      <c r="AU98" s="658">
        <f>IF($C98="","",SUMIFS(EXPENSES!$I$12:$I$4011,EXPENSES!$U$12:$U$4011,$C98,EXPENSES!$N$12:$N$4011,REPORT!AU$34,EXPENSES!$M$12:$M$4011,REPORT!AU$31))</f>
        <v>0</v>
      </c>
      <c r="AV98" s="658">
        <f>IF($C98="","",SUMIFS(EXPENSES!$I$12:$I$4011,EXPENSES!$U$12:$U$4011,$C98,EXPENSES!$N$12:$N$4011,REPORT!AV$34,EXPENSES!$M$12:$M$4011,REPORT!AV$31))</f>
        <v>0</v>
      </c>
      <c r="AW98" s="658">
        <f>IF($C98="","",SUMIFS(EXPENSES!$I$12:$I$4011,EXPENSES!$U$12:$U$4011,$C98,EXPENSES!$N$12:$N$4011,REPORT!AW$34,EXPENSES!$M$12:$M$4011,REPORT!AW$31))</f>
        <v>0</v>
      </c>
      <c r="AX98" s="658">
        <f>IF($C98="","",SUMIFS(EXPENSES!$I$12:$I$4011,EXPENSES!$U$12:$U$4011,$C98,EXPENSES!$N$12:$N$4011,REPORT!AX$34,EXPENSES!$M$12:$M$4011,REPORT!AX$31))</f>
        <v>0</v>
      </c>
      <c r="AY98" s="658">
        <f>IF($C98="","",SUMIFS(EXPENSES!$I$12:$I$4011,EXPENSES!$U$12:$U$4011,$C98,EXPENSES!$N$12:$N$4011,REPORT!AY$34,EXPENSES!$M$12:$M$4011,REPORT!AY$31))</f>
        <v>0</v>
      </c>
      <c r="AZ98" s="658">
        <f>IF($C98="","",SUMIFS(EXPENSES!$I$12:$I$4011,EXPENSES!$U$12:$U$4011,$C98,EXPENSES!$N$12:$N$4011,REPORT!AZ$34,EXPENSES!$M$12:$M$4011,REPORT!AZ$31))</f>
        <v>0</v>
      </c>
      <c r="BA98" s="658">
        <f>IF($C98="","",SUMIFS(EXPENSES!$I$12:$I$4011,EXPENSES!$U$12:$U$4011,$C98,EXPENSES!$N$12:$N$4011,REPORT!BA$34,EXPENSES!$M$12:$M$4011,REPORT!BA$31))</f>
        <v>0</v>
      </c>
      <c r="BB98" s="658">
        <f>IF($C98="","",SUMIFS(EXPENSES!$I$12:$I$4011,EXPENSES!$U$12:$U$4011,$C98,EXPENSES!$N$12:$N$4011,REPORT!BB$34,EXPENSES!$M$12:$M$4011,REPORT!BB$31))</f>
        <v>0</v>
      </c>
      <c r="BC98" s="658">
        <f>IF($C98="","",SUMIFS(EXPENSES!$I$12:$I$4011,EXPENSES!$U$12:$U$4011,$C98,EXPENSES!$N$12:$N$4011,REPORT!BC$34,EXPENSES!$M$12:$M$4011,REPORT!BC$31))</f>
        <v>0</v>
      </c>
      <c r="BD98" s="658">
        <f>IF($C98="","",SUMIFS(EXPENSES!$I$12:$I$4011,EXPENSES!$U$12:$U$4011,$C98,EXPENSES!$N$12:$N$4011,REPORT!BD$34,EXPENSES!$M$12:$M$4011,REPORT!BD$31))</f>
        <v>0</v>
      </c>
      <c r="BE98" s="658">
        <f>IF($C98="","",SUMIFS(EXPENSES!$I$12:$I$4011,EXPENSES!$U$12:$U$4011,$C98,EXPENSES!$N$12:$N$4011,REPORT!BE$34,EXPENSES!$M$12:$M$4011,REPORT!BE$31))</f>
        <v>0</v>
      </c>
      <c r="BF98" s="658">
        <f>IF($C98="","",SUMIFS(EXPENSES!$I$12:$I$4011,EXPENSES!$U$12:$U$4011,$C98,EXPENSES!$N$12:$N$4011,REPORT!BF$34,EXPENSES!$M$12:$M$4011,REPORT!BF$31))</f>
        <v>0</v>
      </c>
      <c r="BG98" s="658">
        <f>IF($C98="","",SUMIFS(EXPENSES!$I$12:$I$4011,EXPENSES!$U$12:$U$4011,$C98,EXPENSES!$N$12:$N$4011,REPORT!BG$34,EXPENSES!$M$12:$M$4011,REPORT!BG$31))</f>
        <v>0</v>
      </c>
      <c r="BH98" s="658">
        <f>IF($C98="","",SUMIFS(EXPENSES!$I$12:$I$4011,EXPENSES!$U$12:$U$4011,$C98,EXPENSES!$N$12:$N$4011,REPORT!BH$34,EXPENSES!$M$12:$M$4011,REPORT!BH$31))</f>
        <v>0</v>
      </c>
      <c r="BI98" s="658">
        <f>IF($C98="","",SUMIFS(EXPENSES!$I$12:$I$4011,EXPENSES!$U$12:$U$4011,$C98,EXPENSES!$N$12:$N$4011,REPORT!BI$34,EXPENSES!$M$12:$M$4011,REPORT!BI$31))</f>
        <v>0</v>
      </c>
      <c r="BJ98" s="658">
        <f>IF($C98="","",SUMIFS(EXPENSES!$I$12:$I$4011,EXPENSES!$U$12:$U$4011,$C98,EXPENSES!$N$12:$N$4011,REPORT!BJ$34,EXPENSES!$M$12:$M$4011,REPORT!BJ$31))</f>
        <v>0</v>
      </c>
      <c r="BK98" s="654"/>
      <c r="BL98" s="655"/>
      <c r="BM98" s="655"/>
    </row>
    <row r="99" spans="1:65" s="656" customFormat="1" outlineLevel="2" x14ac:dyDescent="0.3">
      <c r="A99" s="639"/>
      <c r="B99" s="640"/>
      <c r="C99" s="641" t="str">
        <f>IFERROR(BUDGET!C82,"")</f>
        <v>B2-06</v>
      </c>
      <c r="D99" s="642">
        <f>IFERROR(BUDGET!D82,"")</f>
        <v>0</v>
      </c>
      <c r="E99" s="643" t="str">
        <f>IFERROR(BUDGET!E82,"")</f>
        <v>x</v>
      </c>
      <c r="F99" s="644">
        <f>IF(OR(BUDGET!$N$14="",BUDGET!$N$14="Initial Budget"),BUDGET!N82,BUDGET!BA82)</f>
        <v>0</v>
      </c>
      <c r="G99" s="798"/>
      <c r="H99" s="661">
        <f>SUMIFS(EXPENSES!$I$12:$I$4011,EXPENSES!$U$12:$U$4011,REPORT!C99)</f>
        <v>0</v>
      </c>
      <c r="I99" s="657">
        <f t="shared" si="16"/>
        <v>0</v>
      </c>
      <c r="J99" s="645">
        <f t="shared" si="176"/>
        <v>0</v>
      </c>
      <c r="K99" s="647"/>
      <c r="L99" s="648"/>
      <c r="M99" s="649"/>
      <c r="N99" s="650"/>
      <c r="O99" s="651" t="str">
        <f t="shared" si="215"/>
        <v/>
      </c>
      <c r="P99" s="651" t="str">
        <f t="shared" si="215"/>
        <v/>
      </c>
      <c r="Q99" s="651" t="str">
        <f t="shared" si="215"/>
        <v/>
      </c>
      <c r="R99" s="651" t="str">
        <f t="shared" si="215"/>
        <v/>
      </c>
      <c r="S99" s="651" t="str">
        <f t="shared" si="215"/>
        <v/>
      </c>
      <c r="T99" s="651" t="str">
        <f t="shared" si="215"/>
        <v/>
      </c>
      <c r="U99" s="651" t="str">
        <f t="shared" si="215"/>
        <v/>
      </c>
      <c r="V99" s="651" t="str">
        <f t="shared" si="215"/>
        <v/>
      </c>
      <c r="W99" s="651" t="str">
        <f t="shared" si="215"/>
        <v/>
      </c>
      <c r="X99" s="651" t="str">
        <f t="shared" si="215"/>
        <v/>
      </c>
      <c r="Y99" s="652">
        <f t="shared" si="11"/>
        <v>0</v>
      </c>
      <c r="Z99" s="653"/>
      <c r="AA99" s="658">
        <f>IF($C99="","",SUMIFS(EXPENSES!$I$12:$I$4011,EXPENSES!$U$12:$U$4011,$C99,EXPENSES!$N$12:$N$4011,REPORT!AA$34,EXPENSES!$M$12:$M$4011,REPORT!AA$31))</f>
        <v>0</v>
      </c>
      <c r="AB99" s="658">
        <f>IF($C99="","",SUMIFS(EXPENSES!$I$12:$I$4011,EXPENSES!$U$12:$U$4011,$C99,EXPENSES!$N$12:$N$4011,REPORT!AB$34,EXPENSES!$M$12:$M$4011,REPORT!AB$31))</f>
        <v>0</v>
      </c>
      <c r="AC99" s="658">
        <f>IF($C99="","",SUMIFS(EXPENSES!$I$12:$I$4011,EXPENSES!$U$12:$U$4011,$C99,EXPENSES!$N$12:$N$4011,REPORT!AC$34,EXPENSES!$M$12:$M$4011,REPORT!AC$31))</f>
        <v>0</v>
      </c>
      <c r="AD99" s="658">
        <f>IF($C99="","",SUMIFS(EXPENSES!$I$12:$I$4011,EXPENSES!$U$12:$U$4011,$C99,EXPENSES!$N$12:$N$4011,REPORT!AD$34,EXPENSES!$M$12:$M$4011,REPORT!AD$31))</f>
        <v>0</v>
      </c>
      <c r="AE99" s="658">
        <f>IF($C99="","",SUMIFS(EXPENSES!$I$12:$I$4011,EXPENSES!$U$12:$U$4011,$C99,EXPENSES!$N$12:$N$4011,REPORT!AE$34,EXPENSES!$M$12:$M$4011,REPORT!AE$31))</f>
        <v>0</v>
      </c>
      <c r="AF99" s="658">
        <f>IF($C99="","",SUMIFS(EXPENSES!$I$12:$I$4011,EXPENSES!$U$12:$U$4011,$C99,EXPENSES!$N$12:$N$4011,REPORT!AF$34,EXPENSES!$M$12:$M$4011,REPORT!AF$31))</f>
        <v>0</v>
      </c>
      <c r="AG99" s="658">
        <f>IF($C99="","",SUMIFS(EXPENSES!$I$12:$I$4011,EXPENSES!$U$12:$U$4011,$C99,EXPENSES!$N$12:$N$4011,REPORT!AG$34,EXPENSES!$M$12:$M$4011,REPORT!AG$31))</f>
        <v>0</v>
      </c>
      <c r="AH99" s="658">
        <f>IF($C99="","",SUMIFS(EXPENSES!$I$12:$I$4011,EXPENSES!$U$12:$U$4011,$C99,EXPENSES!$N$12:$N$4011,REPORT!AH$34,EXPENSES!$M$12:$M$4011,REPORT!AH$31))</f>
        <v>0</v>
      </c>
      <c r="AI99" s="658">
        <f>IF($C99="","",SUMIFS(EXPENSES!$I$12:$I$4011,EXPENSES!$U$12:$U$4011,$C99,EXPENSES!$N$12:$N$4011,REPORT!AI$34,EXPENSES!$M$12:$M$4011,REPORT!AI$31))</f>
        <v>0</v>
      </c>
      <c r="AJ99" s="658">
        <f>IF($C99="","",SUMIFS(EXPENSES!$I$12:$I$4011,EXPENSES!$U$12:$U$4011,$C99,EXPENSES!$N$12:$N$4011,REPORT!AJ$34,EXPENSES!$M$12:$M$4011,REPORT!AJ$31))</f>
        <v>0</v>
      </c>
      <c r="AK99" s="658">
        <f>IF($C99="","",SUMIFS(EXPENSES!$I$12:$I$4011,EXPENSES!$U$12:$U$4011,$C99,EXPENSES!$N$12:$N$4011,REPORT!AK$34,EXPENSES!$M$12:$M$4011,REPORT!AK$31))</f>
        <v>0</v>
      </c>
      <c r="AL99" s="658">
        <f>IF($C99="","",SUMIFS(EXPENSES!$I$12:$I$4011,EXPENSES!$U$12:$U$4011,$C99,EXPENSES!$N$12:$N$4011,REPORT!AL$34,EXPENSES!$M$12:$M$4011,REPORT!AL$31))</f>
        <v>0</v>
      </c>
      <c r="AM99" s="658">
        <f>IF($C99="","",SUMIFS(EXPENSES!$I$12:$I$4011,EXPENSES!$U$12:$U$4011,$C99,EXPENSES!$N$12:$N$4011,REPORT!AM$34,EXPENSES!$M$12:$M$4011,REPORT!AM$31))</f>
        <v>0</v>
      </c>
      <c r="AN99" s="658">
        <f>IF($C99="","",SUMIFS(EXPENSES!$I$12:$I$4011,EXPENSES!$U$12:$U$4011,$C99,EXPENSES!$N$12:$N$4011,REPORT!AN$34,EXPENSES!$M$12:$M$4011,REPORT!AN$31))</f>
        <v>0</v>
      </c>
      <c r="AO99" s="658">
        <f>IF($C99="","",SUMIFS(EXPENSES!$I$12:$I$4011,EXPENSES!$U$12:$U$4011,$C99,EXPENSES!$N$12:$N$4011,REPORT!AO$34,EXPENSES!$M$12:$M$4011,REPORT!AO$31))</f>
        <v>0</v>
      </c>
      <c r="AP99" s="658">
        <f>IF($C99="","",SUMIFS(EXPENSES!$I$12:$I$4011,EXPENSES!$U$12:$U$4011,$C99,EXPENSES!$N$12:$N$4011,REPORT!AP$34,EXPENSES!$M$12:$M$4011,REPORT!AP$31))</f>
        <v>0</v>
      </c>
      <c r="AQ99" s="658">
        <f>IF($C99="","",SUMIFS(EXPENSES!$I$12:$I$4011,EXPENSES!$U$12:$U$4011,$C99,EXPENSES!$N$12:$N$4011,REPORT!AQ$34,EXPENSES!$M$12:$M$4011,REPORT!AQ$31))</f>
        <v>0</v>
      </c>
      <c r="AR99" s="658">
        <f>IF($C99="","",SUMIFS(EXPENSES!$I$12:$I$4011,EXPENSES!$U$12:$U$4011,$C99,EXPENSES!$N$12:$N$4011,REPORT!AR$34,EXPENSES!$M$12:$M$4011,REPORT!AR$31))</f>
        <v>0</v>
      </c>
      <c r="AS99" s="658">
        <f>IF($C99="","",SUMIFS(EXPENSES!$I$12:$I$4011,EXPENSES!$U$12:$U$4011,$C99,EXPENSES!$N$12:$N$4011,REPORT!AS$34,EXPENSES!$M$12:$M$4011,REPORT!AS$31))</f>
        <v>0</v>
      </c>
      <c r="AT99" s="658">
        <f>IF($C99="","",SUMIFS(EXPENSES!$I$12:$I$4011,EXPENSES!$U$12:$U$4011,$C99,EXPENSES!$N$12:$N$4011,REPORT!AT$34,EXPENSES!$M$12:$M$4011,REPORT!AT$31))</f>
        <v>0</v>
      </c>
      <c r="AU99" s="658">
        <f>IF($C99="","",SUMIFS(EXPENSES!$I$12:$I$4011,EXPENSES!$U$12:$U$4011,$C99,EXPENSES!$N$12:$N$4011,REPORT!AU$34,EXPENSES!$M$12:$M$4011,REPORT!AU$31))</f>
        <v>0</v>
      </c>
      <c r="AV99" s="658">
        <f>IF($C99="","",SUMIFS(EXPENSES!$I$12:$I$4011,EXPENSES!$U$12:$U$4011,$C99,EXPENSES!$N$12:$N$4011,REPORT!AV$34,EXPENSES!$M$12:$M$4011,REPORT!AV$31))</f>
        <v>0</v>
      </c>
      <c r="AW99" s="658">
        <f>IF($C99="","",SUMIFS(EXPENSES!$I$12:$I$4011,EXPENSES!$U$12:$U$4011,$C99,EXPENSES!$N$12:$N$4011,REPORT!AW$34,EXPENSES!$M$12:$M$4011,REPORT!AW$31))</f>
        <v>0</v>
      </c>
      <c r="AX99" s="658">
        <f>IF($C99="","",SUMIFS(EXPENSES!$I$12:$I$4011,EXPENSES!$U$12:$U$4011,$C99,EXPENSES!$N$12:$N$4011,REPORT!AX$34,EXPENSES!$M$12:$M$4011,REPORT!AX$31))</f>
        <v>0</v>
      </c>
      <c r="AY99" s="658">
        <f>IF($C99="","",SUMIFS(EXPENSES!$I$12:$I$4011,EXPENSES!$U$12:$U$4011,$C99,EXPENSES!$N$12:$N$4011,REPORT!AY$34,EXPENSES!$M$12:$M$4011,REPORT!AY$31))</f>
        <v>0</v>
      </c>
      <c r="AZ99" s="658">
        <f>IF($C99="","",SUMIFS(EXPENSES!$I$12:$I$4011,EXPENSES!$U$12:$U$4011,$C99,EXPENSES!$N$12:$N$4011,REPORT!AZ$34,EXPENSES!$M$12:$M$4011,REPORT!AZ$31))</f>
        <v>0</v>
      </c>
      <c r="BA99" s="658">
        <f>IF($C99="","",SUMIFS(EXPENSES!$I$12:$I$4011,EXPENSES!$U$12:$U$4011,$C99,EXPENSES!$N$12:$N$4011,REPORT!BA$34,EXPENSES!$M$12:$M$4011,REPORT!BA$31))</f>
        <v>0</v>
      </c>
      <c r="BB99" s="658">
        <f>IF($C99="","",SUMIFS(EXPENSES!$I$12:$I$4011,EXPENSES!$U$12:$U$4011,$C99,EXPENSES!$N$12:$N$4011,REPORT!BB$34,EXPENSES!$M$12:$M$4011,REPORT!BB$31))</f>
        <v>0</v>
      </c>
      <c r="BC99" s="658">
        <f>IF($C99="","",SUMIFS(EXPENSES!$I$12:$I$4011,EXPENSES!$U$12:$U$4011,$C99,EXPENSES!$N$12:$N$4011,REPORT!BC$34,EXPENSES!$M$12:$M$4011,REPORT!BC$31))</f>
        <v>0</v>
      </c>
      <c r="BD99" s="658">
        <f>IF($C99="","",SUMIFS(EXPENSES!$I$12:$I$4011,EXPENSES!$U$12:$U$4011,$C99,EXPENSES!$N$12:$N$4011,REPORT!BD$34,EXPENSES!$M$12:$M$4011,REPORT!BD$31))</f>
        <v>0</v>
      </c>
      <c r="BE99" s="658">
        <f>IF($C99="","",SUMIFS(EXPENSES!$I$12:$I$4011,EXPENSES!$U$12:$U$4011,$C99,EXPENSES!$N$12:$N$4011,REPORT!BE$34,EXPENSES!$M$12:$M$4011,REPORT!BE$31))</f>
        <v>0</v>
      </c>
      <c r="BF99" s="658">
        <f>IF($C99="","",SUMIFS(EXPENSES!$I$12:$I$4011,EXPENSES!$U$12:$U$4011,$C99,EXPENSES!$N$12:$N$4011,REPORT!BF$34,EXPENSES!$M$12:$M$4011,REPORT!BF$31))</f>
        <v>0</v>
      </c>
      <c r="BG99" s="658">
        <f>IF($C99="","",SUMIFS(EXPENSES!$I$12:$I$4011,EXPENSES!$U$12:$U$4011,$C99,EXPENSES!$N$12:$N$4011,REPORT!BG$34,EXPENSES!$M$12:$M$4011,REPORT!BG$31))</f>
        <v>0</v>
      </c>
      <c r="BH99" s="658">
        <f>IF($C99="","",SUMIFS(EXPENSES!$I$12:$I$4011,EXPENSES!$U$12:$U$4011,$C99,EXPENSES!$N$12:$N$4011,REPORT!BH$34,EXPENSES!$M$12:$M$4011,REPORT!BH$31))</f>
        <v>0</v>
      </c>
      <c r="BI99" s="658">
        <f>IF($C99="","",SUMIFS(EXPENSES!$I$12:$I$4011,EXPENSES!$U$12:$U$4011,$C99,EXPENSES!$N$12:$N$4011,REPORT!BI$34,EXPENSES!$M$12:$M$4011,REPORT!BI$31))</f>
        <v>0</v>
      </c>
      <c r="BJ99" s="658">
        <f>IF($C99="","",SUMIFS(EXPENSES!$I$12:$I$4011,EXPENSES!$U$12:$U$4011,$C99,EXPENSES!$N$12:$N$4011,REPORT!BJ$34,EXPENSES!$M$12:$M$4011,REPORT!BJ$31))</f>
        <v>0</v>
      </c>
      <c r="BK99" s="654"/>
      <c r="BL99" s="655"/>
      <c r="BM99" s="655"/>
    </row>
    <row r="100" spans="1:65" s="656" customFormat="1" outlineLevel="2" x14ac:dyDescent="0.3">
      <c r="A100" s="639"/>
      <c r="B100" s="640"/>
      <c r="C100" s="641" t="str">
        <f>IFERROR(BUDGET!C83,"")</f>
        <v>B2-07</v>
      </c>
      <c r="D100" s="642">
        <f>IFERROR(BUDGET!D83,"")</f>
        <v>0</v>
      </c>
      <c r="E100" s="643" t="str">
        <f>IFERROR(BUDGET!E83,"")</f>
        <v>x</v>
      </c>
      <c r="F100" s="644">
        <f>IF(OR(BUDGET!$N$14="",BUDGET!$N$14="Initial Budget"),BUDGET!N83,BUDGET!BA83)</f>
        <v>0</v>
      </c>
      <c r="G100" s="798"/>
      <c r="H100" s="661">
        <f>SUMIFS(EXPENSES!$I$12:$I$4011,EXPENSES!$U$12:$U$4011,REPORT!C100)</f>
        <v>0</v>
      </c>
      <c r="I100" s="657">
        <f t="shared" si="16"/>
        <v>0</v>
      </c>
      <c r="J100" s="645">
        <f t="shared" si="176"/>
        <v>0</v>
      </c>
      <c r="K100" s="647"/>
      <c r="L100" s="648"/>
      <c r="M100" s="649"/>
      <c r="N100" s="650"/>
      <c r="O100" s="651" t="str">
        <f t="shared" si="215"/>
        <v/>
      </c>
      <c r="P100" s="651" t="str">
        <f t="shared" si="215"/>
        <v/>
      </c>
      <c r="Q100" s="651" t="str">
        <f t="shared" si="215"/>
        <v/>
      </c>
      <c r="R100" s="651" t="str">
        <f t="shared" si="215"/>
        <v/>
      </c>
      <c r="S100" s="651" t="str">
        <f t="shared" si="215"/>
        <v/>
      </c>
      <c r="T100" s="651" t="str">
        <f t="shared" si="215"/>
        <v/>
      </c>
      <c r="U100" s="651" t="str">
        <f t="shared" si="215"/>
        <v/>
      </c>
      <c r="V100" s="651" t="str">
        <f t="shared" si="215"/>
        <v/>
      </c>
      <c r="W100" s="651" t="str">
        <f t="shared" si="215"/>
        <v/>
      </c>
      <c r="X100" s="651" t="str">
        <f t="shared" si="215"/>
        <v/>
      </c>
      <c r="Y100" s="652">
        <f t="shared" ref="Y100:Y163" si="216">H100-SUM(O100:X100)</f>
        <v>0</v>
      </c>
      <c r="Z100" s="653"/>
      <c r="AA100" s="658">
        <f>IF($C100="","",SUMIFS(EXPENSES!$I$12:$I$4011,EXPENSES!$U$12:$U$4011,$C100,EXPENSES!$N$12:$N$4011,REPORT!AA$34,EXPENSES!$M$12:$M$4011,REPORT!AA$31))</f>
        <v>0</v>
      </c>
      <c r="AB100" s="658">
        <f>IF($C100="","",SUMIFS(EXPENSES!$I$12:$I$4011,EXPENSES!$U$12:$U$4011,$C100,EXPENSES!$N$12:$N$4011,REPORT!AB$34,EXPENSES!$M$12:$M$4011,REPORT!AB$31))</f>
        <v>0</v>
      </c>
      <c r="AC100" s="658">
        <f>IF($C100="","",SUMIFS(EXPENSES!$I$12:$I$4011,EXPENSES!$U$12:$U$4011,$C100,EXPENSES!$N$12:$N$4011,REPORT!AC$34,EXPENSES!$M$12:$M$4011,REPORT!AC$31))</f>
        <v>0</v>
      </c>
      <c r="AD100" s="658">
        <f>IF($C100="","",SUMIFS(EXPENSES!$I$12:$I$4011,EXPENSES!$U$12:$U$4011,$C100,EXPENSES!$N$12:$N$4011,REPORT!AD$34,EXPENSES!$M$12:$M$4011,REPORT!AD$31))</f>
        <v>0</v>
      </c>
      <c r="AE100" s="658">
        <f>IF($C100="","",SUMIFS(EXPENSES!$I$12:$I$4011,EXPENSES!$U$12:$U$4011,$C100,EXPENSES!$N$12:$N$4011,REPORT!AE$34,EXPENSES!$M$12:$M$4011,REPORT!AE$31))</f>
        <v>0</v>
      </c>
      <c r="AF100" s="658">
        <f>IF($C100="","",SUMIFS(EXPENSES!$I$12:$I$4011,EXPENSES!$U$12:$U$4011,$C100,EXPENSES!$N$12:$N$4011,REPORT!AF$34,EXPENSES!$M$12:$M$4011,REPORT!AF$31))</f>
        <v>0</v>
      </c>
      <c r="AG100" s="658">
        <f>IF($C100="","",SUMIFS(EXPENSES!$I$12:$I$4011,EXPENSES!$U$12:$U$4011,$C100,EXPENSES!$N$12:$N$4011,REPORT!AG$34,EXPENSES!$M$12:$M$4011,REPORT!AG$31))</f>
        <v>0</v>
      </c>
      <c r="AH100" s="658">
        <f>IF($C100="","",SUMIFS(EXPENSES!$I$12:$I$4011,EXPENSES!$U$12:$U$4011,$C100,EXPENSES!$N$12:$N$4011,REPORT!AH$34,EXPENSES!$M$12:$M$4011,REPORT!AH$31))</f>
        <v>0</v>
      </c>
      <c r="AI100" s="658">
        <f>IF($C100="","",SUMIFS(EXPENSES!$I$12:$I$4011,EXPENSES!$U$12:$U$4011,$C100,EXPENSES!$N$12:$N$4011,REPORT!AI$34,EXPENSES!$M$12:$M$4011,REPORT!AI$31))</f>
        <v>0</v>
      </c>
      <c r="AJ100" s="658">
        <f>IF($C100="","",SUMIFS(EXPENSES!$I$12:$I$4011,EXPENSES!$U$12:$U$4011,$C100,EXPENSES!$N$12:$N$4011,REPORT!AJ$34,EXPENSES!$M$12:$M$4011,REPORT!AJ$31))</f>
        <v>0</v>
      </c>
      <c r="AK100" s="658">
        <f>IF($C100="","",SUMIFS(EXPENSES!$I$12:$I$4011,EXPENSES!$U$12:$U$4011,$C100,EXPENSES!$N$12:$N$4011,REPORT!AK$34,EXPENSES!$M$12:$M$4011,REPORT!AK$31))</f>
        <v>0</v>
      </c>
      <c r="AL100" s="658">
        <f>IF($C100="","",SUMIFS(EXPENSES!$I$12:$I$4011,EXPENSES!$U$12:$U$4011,$C100,EXPENSES!$N$12:$N$4011,REPORT!AL$34,EXPENSES!$M$12:$M$4011,REPORT!AL$31))</f>
        <v>0</v>
      </c>
      <c r="AM100" s="658">
        <f>IF($C100="","",SUMIFS(EXPENSES!$I$12:$I$4011,EXPENSES!$U$12:$U$4011,$C100,EXPENSES!$N$12:$N$4011,REPORT!AM$34,EXPENSES!$M$12:$M$4011,REPORT!AM$31))</f>
        <v>0</v>
      </c>
      <c r="AN100" s="658">
        <f>IF($C100="","",SUMIFS(EXPENSES!$I$12:$I$4011,EXPENSES!$U$12:$U$4011,$C100,EXPENSES!$N$12:$N$4011,REPORT!AN$34,EXPENSES!$M$12:$M$4011,REPORT!AN$31))</f>
        <v>0</v>
      </c>
      <c r="AO100" s="658">
        <f>IF($C100="","",SUMIFS(EXPENSES!$I$12:$I$4011,EXPENSES!$U$12:$U$4011,$C100,EXPENSES!$N$12:$N$4011,REPORT!AO$34,EXPENSES!$M$12:$M$4011,REPORT!AO$31))</f>
        <v>0</v>
      </c>
      <c r="AP100" s="658">
        <f>IF($C100="","",SUMIFS(EXPENSES!$I$12:$I$4011,EXPENSES!$U$12:$U$4011,$C100,EXPENSES!$N$12:$N$4011,REPORT!AP$34,EXPENSES!$M$12:$M$4011,REPORT!AP$31))</f>
        <v>0</v>
      </c>
      <c r="AQ100" s="658">
        <f>IF($C100="","",SUMIFS(EXPENSES!$I$12:$I$4011,EXPENSES!$U$12:$U$4011,$C100,EXPENSES!$N$12:$N$4011,REPORT!AQ$34,EXPENSES!$M$12:$M$4011,REPORT!AQ$31))</f>
        <v>0</v>
      </c>
      <c r="AR100" s="658">
        <f>IF($C100="","",SUMIFS(EXPENSES!$I$12:$I$4011,EXPENSES!$U$12:$U$4011,$C100,EXPENSES!$N$12:$N$4011,REPORT!AR$34,EXPENSES!$M$12:$M$4011,REPORT!AR$31))</f>
        <v>0</v>
      </c>
      <c r="AS100" s="658">
        <f>IF($C100="","",SUMIFS(EXPENSES!$I$12:$I$4011,EXPENSES!$U$12:$U$4011,$C100,EXPENSES!$N$12:$N$4011,REPORT!AS$34,EXPENSES!$M$12:$M$4011,REPORT!AS$31))</f>
        <v>0</v>
      </c>
      <c r="AT100" s="658">
        <f>IF($C100="","",SUMIFS(EXPENSES!$I$12:$I$4011,EXPENSES!$U$12:$U$4011,$C100,EXPENSES!$N$12:$N$4011,REPORT!AT$34,EXPENSES!$M$12:$M$4011,REPORT!AT$31))</f>
        <v>0</v>
      </c>
      <c r="AU100" s="658">
        <f>IF($C100="","",SUMIFS(EXPENSES!$I$12:$I$4011,EXPENSES!$U$12:$U$4011,$C100,EXPENSES!$N$12:$N$4011,REPORT!AU$34,EXPENSES!$M$12:$M$4011,REPORT!AU$31))</f>
        <v>0</v>
      </c>
      <c r="AV100" s="658">
        <f>IF($C100="","",SUMIFS(EXPENSES!$I$12:$I$4011,EXPENSES!$U$12:$U$4011,$C100,EXPENSES!$N$12:$N$4011,REPORT!AV$34,EXPENSES!$M$12:$M$4011,REPORT!AV$31))</f>
        <v>0</v>
      </c>
      <c r="AW100" s="658">
        <f>IF($C100="","",SUMIFS(EXPENSES!$I$12:$I$4011,EXPENSES!$U$12:$U$4011,$C100,EXPENSES!$N$12:$N$4011,REPORT!AW$34,EXPENSES!$M$12:$M$4011,REPORT!AW$31))</f>
        <v>0</v>
      </c>
      <c r="AX100" s="658">
        <f>IF($C100="","",SUMIFS(EXPENSES!$I$12:$I$4011,EXPENSES!$U$12:$U$4011,$C100,EXPENSES!$N$12:$N$4011,REPORT!AX$34,EXPENSES!$M$12:$M$4011,REPORT!AX$31))</f>
        <v>0</v>
      </c>
      <c r="AY100" s="658">
        <f>IF($C100="","",SUMIFS(EXPENSES!$I$12:$I$4011,EXPENSES!$U$12:$U$4011,$C100,EXPENSES!$N$12:$N$4011,REPORT!AY$34,EXPENSES!$M$12:$M$4011,REPORT!AY$31))</f>
        <v>0</v>
      </c>
      <c r="AZ100" s="658">
        <f>IF($C100="","",SUMIFS(EXPENSES!$I$12:$I$4011,EXPENSES!$U$12:$U$4011,$C100,EXPENSES!$N$12:$N$4011,REPORT!AZ$34,EXPENSES!$M$12:$M$4011,REPORT!AZ$31))</f>
        <v>0</v>
      </c>
      <c r="BA100" s="658">
        <f>IF($C100="","",SUMIFS(EXPENSES!$I$12:$I$4011,EXPENSES!$U$12:$U$4011,$C100,EXPENSES!$N$12:$N$4011,REPORT!BA$34,EXPENSES!$M$12:$M$4011,REPORT!BA$31))</f>
        <v>0</v>
      </c>
      <c r="BB100" s="658">
        <f>IF($C100="","",SUMIFS(EXPENSES!$I$12:$I$4011,EXPENSES!$U$12:$U$4011,$C100,EXPENSES!$N$12:$N$4011,REPORT!BB$34,EXPENSES!$M$12:$M$4011,REPORT!BB$31))</f>
        <v>0</v>
      </c>
      <c r="BC100" s="658">
        <f>IF($C100="","",SUMIFS(EXPENSES!$I$12:$I$4011,EXPENSES!$U$12:$U$4011,$C100,EXPENSES!$N$12:$N$4011,REPORT!BC$34,EXPENSES!$M$12:$M$4011,REPORT!BC$31))</f>
        <v>0</v>
      </c>
      <c r="BD100" s="658">
        <f>IF($C100="","",SUMIFS(EXPENSES!$I$12:$I$4011,EXPENSES!$U$12:$U$4011,$C100,EXPENSES!$N$12:$N$4011,REPORT!BD$34,EXPENSES!$M$12:$M$4011,REPORT!BD$31))</f>
        <v>0</v>
      </c>
      <c r="BE100" s="658">
        <f>IF($C100="","",SUMIFS(EXPENSES!$I$12:$I$4011,EXPENSES!$U$12:$U$4011,$C100,EXPENSES!$N$12:$N$4011,REPORT!BE$34,EXPENSES!$M$12:$M$4011,REPORT!BE$31))</f>
        <v>0</v>
      </c>
      <c r="BF100" s="658">
        <f>IF($C100="","",SUMIFS(EXPENSES!$I$12:$I$4011,EXPENSES!$U$12:$U$4011,$C100,EXPENSES!$N$12:$N$4011,REPORT!BF$34,EXPENSES!$M$12:$M$4011,REPORT!BF$31))</f>
        <v>0</v>
      </c>
      <c r="BG100" s="658">
        <f>IF($C100="","",SUMIFS(EXPENSES!$I$12:$I$4011,EXPENSES!$U$12:$U$4011,$C100,EXPENSES!$N$12:$N$4011,REPORT!BG$34,EXPENSES!$M$12:$M$4011,REPORT!BG$31))</f>
        <v>0</v>
      </c>
      <c r="BH100" s="658">
        <f>IF($C100="","",SUMIFS(EXPENSES!$I$12:$I$4011,EXPENSES!$U$12:$U$4011,$C100,EXPENSES!$N$12:$N$4011,REPORT!BH$34,EXPENSES!$M$12:$M$4011,REPORT!BH$31))</f>
        <v>0</v>
      </c>
      <c r="BI100" s="658">
        <f>IF($C100="","",SUMIFS(EXPENSES!$I$12:$I$4011,EXPENSES!$U$12:$U$4011,$C100,EXPENSES!$N$12:$N$4011,REPORT!BI$34,EXPENSES!$M$12:$M$4011,REPORT!BI$31))</f>
        <v>0</v>
      </c>
      <c r="BJ100" s="658">
        <f>IF($C100="","",SUMIFS(EXPENSES!$I$12:$I$4011,EXPENSES!$U$12:$U$4011,$C100,EXPENSES!$N$12:$N$4011,REPORT!BJ$34,EXPENSES!$M$12:$M$4011,REPORT!BJ$31))</f>
        <v>0</v>
      </c>
      <c r="BK100" s="654"/>
      <c r="BL100" s="655"/>
      <c r="BM100" s="655"/>
    </row>
    <row r="101" spans="1:65" s="656" customFormat="1" outlineLevel="2" x14ac:dyDescent="0.3">
      <c r="A101" s="639"/>
      <c r="B101" s="640"/>
      <c r="C101" s="641" t="str">
        <f>IFERROR(BUDGET!C84,"")</f>
        <v>B2-08</v>
      </c>
      <c r="D101" s="642">
        <f>IFERROR(BUDGET!D84,"")</f>
        <v>0</v>
      </c>
      <c r="E101" s="643" t="str">
        <f>IFERROR(BUDGET!E84,"")</f>
        <v>x</v>
      </c>
      <c r="F101" s="644">
        <f>IF(OR(BUDGET!$N$14="",BUDGET!$N$14="Initial Budget"),BUDGET!N84,BUDGET!BA84)</f>
        <v>0</v>
      </c>
      <c r="G101" s="798"/>
      <c r="H101" s="661">
        <f>SUMIFS(EXPENSES!$I$12:$I$4011,EXPENSES!$U$12:$U$4011,REPORT!C101)</f>
        <v>0</v>
      </c>
      <c r="I101" s="657">
        <f t="shared" ref="I101:I164" si="217">IFERROR(IF(AND(F101=0,H101=0),0,IF(AND(F101=0,H101&lt;&gt;0),"Unbudgeted",H101/F101)),"")</f>
        <v>0</v>
      </c>
      <c r="J101" s="645">
        <f t="shared" si="176"/>
        <v>0</v>
      </c>
      <c r="K101" s="647"/>
      <c r="L101" s="648"/>
      <c r="M101" s="649"/>
      <c r="N101" s="650"/>
      <c r="O101" s="651" t="str">
        <f t="shared" si="215"/>
        <v/>
      </c>
      <c r="P101" s="651" t="str">
        <f t="shared" si="215"/>
        <v/>
      </c>
      <c r="Q101" s="651" t="str">
        <f t="shared" si="215"/>
        <v/>
      </c>
      <c r="R101" s="651" t="str">
        <f t="shared" si="215"/>
        <v/>
      </c>
      <c r="S101" s="651" t="str">
        <f t="shared" si="215"/>
        <v/>
      </c>
      <c r="T101" s="651" t="str">
        <f t="shared" si="215"/>
        <v/>
      </c>
      <c r="U101" s="651" t="str">
        <f t="shared" si="215"/>
        <v/>
      </c>
      <c r="V101" s="651" t="str">
        <f t="shared" si="215"/>
        <v/>
      </c>
      <c r="W101" s="651" t="str">
        <f t="shared" si="215"/>
        <v/>
      </c>
      <c r="X101" s="651" t="str">
        <f t="shared" si="215"/>
        <v/>
      </c>
      <c r="Y101" s="652">
        <f t="shared" si="216"/>
        <v>0</v>
      </c>
      <c r="Z101" s="653"/>
      <c r="AA101" s="658">
        <f>IF($C101="","",SUMIFS(EXPENSES!$I$12:$I$4011,EXPENSES!$U$12:$U$4011,$C101,EXPENSES!$N$12:$N$4011,REPORT!AA$34,EXPENSES!$M$12:$M$4011,REPORT!AA$31))</f>
        <v>0</v>
      </c>
      <c r="AB101" s="658">
        <f>IF($C101="","",SUMIFS(EXPENSES!$I$12:$I$4011,EXPENSES!$U$12:$U$4011,$C101,EXPENSES!$N$12:$N$4011,REPORT!AB$34,EXPENSES!$M$12:$M$4011,REPORT!AB$31))</f>
        <v>0</v>
      </c>
      <c r="AC101" s="658">
        <f>IF($C101="","",SUMIFS(EXPENSES!$I$12:$I$4011,EXPENSES!$U$12:$U$4011,$C101,EXPENSES!$N$12:$N$4011,REPORT!AC$34,EXPENSES!$M$12:$M$4011,REPORT!AC$31))</f>
        <v>0</v>
      </c>
      <c r="AD101" s="658">
        <f>IF($C101="","",SUMIFS(EXPENSES!$I$12:$I$4011,EXPENSES!$U$12:$U$4011,$C101,EXPENSES!$N$12:$N$4011,REPORT!AD$34,EXPENSES!$M$12:$M$4011,REPORT!AD$31))</f>
        <v>0</v>
      </c>
      <c r="AE101" s="658">
        <f>IF($C101="","",SUMIFS(EXPENSES!$I$12:$I$4011,EXPENSES!$U$12:$U$4011,$C101,EXPENSES!$N$12:$N$4011,REPORT!AE$34,EXPENSES!$M$12:$M$4011,REPORT!AE$31))</f>
        <v>0</v>
      </c>
      <c r="AF101" s="658">
        <f>IF($C101="","",SUMIFS(EXPENSES!$I$12:$I$4011,EXPENSES!$U$12:$U$4011,$C101,EXPENSES!$N$12:$N$4011,REPORT!AF$34,EXPENSES!$M$12:$M$4011,REPORT!AF$31))</f>
        <v>0</v>
      </c>
      <c r="AG101" s="658">
        <f>IF($C101="","",SUMIFS(EXPENSES!$I$12:$I$4011,EXPENSES!$U$12:$U$4011,$C101,EXPENSES!$N$12:$N$4011,REPORT!AG$34,EXPENSES!$M$12:$M$4011,REPORT!AG$31))</f>
        <v>0</v>
      </c>
      <c r="AH101" s="658">
        <f>IF($C101="","",SUMIFS(EXPENSES!$I$12:$I$4011,EXPENSES!$U$12:$U$4011,$C101,EXPENSES!$N$12:$N$4011,REPORT!AH$34,EXPENSES!$M$12:$M$4011,REPORT!AH$31))</f>
        <v>0</v>
      </c>
      <c r="AI101" s="658">
        <f>IF($C101="","",SUMIFS(EXPENSES!$I$12:$I$4011,EXPENSES!$U$12:$U$4011,$C101,EXPENSES!$N$12:$N$4011,REPORT!AI$34,EXPENSES!$M$12:$M$4011,REPORT!AI$31))</f>
        <v>0</v>
      </c>
      <c r="AJ101" s="658">
        <f>IF($C101="","",SUMIFS(EXPENSES!$I$12:$I$4011,EXPENSES!$U$12:$U$4011,$C101,EXPENSES!$N$12:$N$4011,REPORT!AJ$34,EXPENSES!$M$12:$M$4011,REPORT!AJ$31))</f>
        <v>0</v>
      </c>
      <c r="AK101" s="658">
        <f>IF($C101="","",SUMIFS(EXPENSES!$I$12:$I$4011,EXPENSES!$U$12:$U$4011,$C101,EXPENSES!$N$12:$N$4011,REPORT!AK$34,EXPENSES!$M$12:$M$4011,REPORT!AK$31))</f>
        <v>0</v>
      </c>
      <c r="AL101" s="658">
        <f>IF($C101="","",SUMIFS(EXPENSES!$I$12:$I$4011,EXPENSES!$U$12:$U$4011,$C101,EXPENSES!$N$12:$N$4011,REPORT!AL$34,EXPENSES!$M$12:$M$4011,REPORT!AL$31))</f>
        <v>0</v>
      </c>
      <c r="AM101" s="658">
        <f>IF($C101="","",SUMIFS(EXPENSES!$I$12:$I$4011,EXPENSES!$U$12:$U$4011,$C101,EXPENSES!$N$12:$N$4011,REPORT!AM$34,EXPENSES!$M$12:$M$4011,REPORT!AM$31))</f>
        <v>0</v>
      </c>
      <c r="AN101" s="658">
        <f>IF($C101="","",SUMIFS(EXPENSES!$I$12:$I$4011,EXPENSES!$U$12:$U$4011,$C101,EXPENSES!$N$12:$N$4011,REPORT!AN$34,EXPENSES!$M$12:$M$4011,REPORT!AN$31))</f>
        <v>0</v>
      </c>
      <c r="AO101" s="658">
        <f>IF($C101="","",SUMIFS(EXPENSES!$I$12:$I$4011,EXPENSES!$U$12:$U$4011,$C101,EXPENSES!$N$12:$N$4011,REPORT!AO$34,EXPENSES!$M$12:$M$4011,REPORT!AO$31))</f>
        <v>0</v>
      </c>
      <c r="AP101" s="658">
        <f>IF($C101="","",SUMIFS(EXPENSES!$I$12:$I$4011,EXPENSES!$U$12:$U$4011,$C101,EXPENSES!$N$12:$N$4011,REPORT!AP$34,EXPENSES!$M$12:$M$4011,REPORT!AP$31))</f>
        <v>0</v>
      </c>
      <c r="AQ101" s="658">
        <f>IF($C101="","",SUMIFS(EXPENSES!$I$12:$I$4011,EXPENSES!$U$12:$U$4011,$C101,EXPENSES!$N$12:$N$4011,REPORT!AQ$34,EXPENSES!$M$12:$M$4011,REPORT!AQ$31))</f>
        <v>0</v>
      </c>
      <c r="AR101" s="658">
        <f>IF($C101="","",SUMIFS(EXPENSES!$I$12:$I$4011,EXPENSES!$U$12:$U$4011,$C101,EXPENSES!$N$12:$N$4011,REPORT!AR$34,EXPENSES!$M$12:$M$4011,REPORT!AR$31))</f>
        <v>0</v>
      </c>
      <c r="AS101" s="658">
        <f>IF($C101="","",SUMIFS(EXPENSES!$I$12:$I$4011,EXPENSES!$U$12:$U$4011,$C101,EXPENSES!$N$12:$N$4011,REPORT!AS$34,EXPENSES!$M$12:$M$4011,REPORT!AS$31))</f>
        <v>0</v>
      </c>
      <c r="AT101" s="658">
        <f>IF($C101="","",SUMIFS(EXPENSES!$I$12:$I$4011,EXPENSES!$U$12:$U$4011,$C101,EXPENSES!$N$12:$N$4011,REPORT!AT$34,EXPENSES!$M$12:$M$4011,REPORT!AT$31))</f>
        <v>0</v>
      </c>
      <c r="AU101" s="658">
        <f>IF($C101="","",SUMIFS(EXPENSES!$I$12:$I$4011,EXPENSES!$U$12:$U$4011,$C101,EXPENSES!$N$12:$N$4011,REPORT!AU$34,EXPENSES!$M$12:$M$4011,REPORT!AU$31))</f>
        <v>0</v>
      </c>
      <c r="AV101" s="658">
        <f>IF($C101="","",SUMIFS(EXPENSES!$I$12:$I$4011,EXPENSES!$U$12:$U$4011,$C101,EXPENSES!$N$12:$N$4011,REPORT!AV$34,EXPENSES!$M$12:$M$4011,REPORT!AV$31))</f>
        <v>0</v>
      </c>
      <c r="AW101" s="658">
        <f>IF($C101="","",SUMIFS(EXPENSES!$I$12:$I$4011,EXPENSES!$U$12:$U$4011,$C101,EXPENSES!$N$12:$N$4011,REPORT!AW$34,EXPENSES!$M$12:$M$4011,REPORT!AW$31))</f>
        <v>0</v>
      </c>
      <c r="AX101" s="658">
        <f>IF($C101="","",SUMIFS(EXPENSES!$I$12:$I$4011,EXPENSES!$U$12:$U$4011,$C101,EXPENSES!$N$12:$N$4011,REPORT!AX$34,EXPENSES!$M$12:$M$4011,REPORT!AX$31))</f>
        <v>0</v>
      </c>
      <c r="AY101" s="658">
        <f>IF($C101="","",SUMIFS(EXPENSES!$I$12:$I$4011,EXPENSES!$U$12:$U$4011,$C101,EXPENSES!$N$12:$N$4011,REPORT!AY$34,EXPENSES!$M$12:$M$4011,REPORT!AY$31))</f>
        <v>0</v>
      </c>
      <c r="AZ101" s="658">
        <f>IF($C101="","",SUMIFS(EXPENSES!$I$12:$I$4011,EXPENSES!$U$12:$U$4011,$C101,EXPENSES!$N$12:$N$4011,REPORT!AZ$34,EXPENSES!$M$12:$M$4011,REPORT!AZ$31))</f>
        <v>0</v>
      </c>
      <c r="BA101" s="658">
        <f>IF($C101="","",SUMIFS(EXPENSES!$I$12:$I$4011,EXPENSES!$U$12:$U$4011,$C101,EXPENSES!$N$12:$N$4011,REPORT!BA$34,EXPENSES!$M$12:$M$4011,REPORT!BA$31))</f>
        <v>0</v>
      </c>
      <c r="BB101" s="658">
        <f>IF($C101="","",SUMIFS(EXPENSES!$I$12:$I$4011,EXPENSES!$U$12:$U$4011,$C101,EXPENSES!$N$12:$N$4011,REPORT!BB$34,EXPENSES!$M$12:$M$4011,REPORT!BB$31))</f>
        <v>0</v>
      </c>
      <c r="BC101" s="658">
        <f>IF($C101="","",SUMIFS(EXPENSES!$I$12:$I$4011,EXPENSES!$U$12:$U$4011,$C101,EXPENSES!$N$12:$N$4011,REPORT!BC$34,EXPENSES!$M$12:$M$4011,REPORT!BC$31))</f>
        <v>0</v>
      </c>
      <c r="BD101" s="658">
        <f>IF($C101="","",SUMIFS(EXPENSES!$I$12:$I$4011,EXPENSES!$U$12:$U$4011,$C101,EXPENSES!$N$12:$N$4011,REPORT!BD$34,EXPENSES!$M$12:$M$4011,REPORT!BD$31))</f>
        <v>0</v>
      </c>
      <c r="BE101" s="658">
        <f>IF($C101="","",SUMIFS(EXPENSES!$I$12:$I$4011,EXPENSES!$U$12:$U$4011,$C101,EXPENSES!$N$12:$N$4011,REPORT!BE$34,EXPENSES!$M$12:$M$4011,REPORT!BE$31))</f>
        <v>0</v>
      </c>
      <c r="BF101" s="658">
        <f>IF($C101="","",SUMIFS(EXPENSES!$I$12:$I$4011,EXPENSES!$U$12:$U$4011,$C101,EXPENSES!$N$12:$N$4011,REPORT!BF$34,EXPENSES!$M$12:$M$4011,REPORT!BF$31))</f>
        <v>0</v>
      </c>
      <c r="BG101" s="658">
        <f>IF($C101="","",SUMIFS(EXPENSES!$I$12:$I$4011,EXPENSES!$U$12:$U$4011,$C101,EXPENSES!$N$12:$N$4011,REPORT!BG$34,EXPENSES!$M$12:$M$4011,REPORT!BG$31))</f>
        <v>0</v>
      </c>
      <c r="BH101" s="658">
        <f>IF($C101="","",SUMIFS(EXPENSES!$I$12:$I$4011,EXPENSES!$U$12:$U$4011,$C101,EXPENSES!$N$12:$N$4011,REPORT!BH$34,EXPENSES!$M$12:$M$4011,REPORT!BH$31))</f>
        <v>0</v>
      </c>
      <c r="BI101" s="658">
        <f>IF($C101="","",SUMIFS(EXPENSES!$I$12:$I$4011,EXPENSES!$U$12:$U$4011,$C101,EXPENSES!$N$12:$N$4011,REPORT!BI$34,EXPENSES!$M$12:$M$4011,REPORT!BI$31))</f>
        <v>0</v>
      </c>
      <c r="BJ101" s="658">
        <f>IF($C101="","",SUMIFS(EXPENSES!$I$12:$I$4011,EXPENSES!$U$12:$U$4011,$C101,EXPENSES!$N$12:$N$4011,REPORT!BJ$34,EXPENSES!$M$12:$M$4011,REPORT!BJ$31))</f>
        <v>0</v>
      </c>
      <c r="BK101" s="654"/>
      <c r="BL101" s="655"/>
      <c r="BM101" s="655"/>
    </row>
    <row r="102" spans="1:65" s="656" customFormat="1" outlineLevel="2" x14ac:dyDescent="0.3">
      <c r="A102" s="639"/>
      <c r="B102" s="640"/>
      <c r="C102" s="641" t="str">
        <f>IFERROR(BUDGET!C85,"")</f>
        <v>B2-09</v>
      </c>
      <c r="D102" s="642">
        <f>IFERROR(BUDGET!D85,"")</f>
        <v>0</v>
      </c>
      <c r="E102" s="643" t="str">
        <f>IFERROR(BUDGET!E85,"")</f>
        <v>x</v>
      </c>
      <c r="F102" s="644">
        <f>IF(OR(BUDGET!$N$14="",BUDGET!$N$14="Initial Budget"),BUDGET!N85,BUDGET!BA85)</f>
        <v>0</v>
      </c>
      <c r="G102" s="798"/>
      <c r="H102" s="661">
        <f>SUMIFS(EXPENSES!$I$12:$I$4011,EXPENSES!$U$12:$U$4011,REPORT!C102)</f>
        <v>0</v>
      </c>
      <c r="I102" s="657">
        <f t="shared" si="217"/>
        <v>0</v>
      </c>
      <c r="J102" s="645">
        <f t="shared" si="176"/>
        <v>0</v>
      </c>
      <c r="K102" s="647"/>
      <c r="L102" s="648"/>
      <c r="M102" s="649"/>
      <c r="N102" s="650"/>
      <c r="O102" s="651" t="str">
        <f t="shared" si="215"/>
        <v/>
      </c>
      <c r="P102" s="651" t="str">
        <f t="shared" si="215"/>
        <v/>
      </c>
      <c r="Q102" s="651" t="str">
        <f t="shared" si="215"/>
        <v/>
      </c>
      <c r="R102" s="651" t="str">
        <f t="shared" si="215"/>
        <v/>
      </c>
      <c r="S102" s="651" t="str">
        <f t="shared" si="215"/>
        <v/>
      </c>
      <c r="T102" s="651" t="str">
        <f t="shared" si="215"/>
        <v/>
      </c>
      <c r="U102" s="651" t="str">
        <f t="shared" si="215"/>
        <v/>
      </c>
      <c r="V102" s="651" t="str">
        <f t="shared" si="215"/>
        <v/>
      </c>
      <c r="W102" s="651" t="str">
        <f t="shared" si="215"/>
        <v/>
      </c>
      <c r="X102" s="651" t="str">
        <f t="shared" si="215"/>
        <v/>
      </c>
      <c r="Y102" s="652">
        <f t="shared" si="216"/>
        <v>0</v>
      </c>
      <c r="Z102" s="653"/>
      <c r="AA102" s="658">
        <f>IF($C102="","",SUMIFS(EXPENSES!$I$12:$I$4011,EXPENSES!$U$12:$U$4011,$C102,EXPENSES!$N$12:$N$4011,REPORT!AA$34,EXPENSES!$M$12:$M$4011,REPORT!AA$31))</f>
        <v>0</v>
      </c>
      <c r="AB102" s="658">
        <f>IF($C102="","",SUMIFS(EXPENSES!$I$12:$I$4011,EXPENSES!$U$12:$U$4011,$C102,EXPENSES!$N$12:$N$4011,REPORT!AB$34,EXPENSES!$M$12:$M$4011,REPORT!AB$31))</f>
        <v>0</v>
      </c>
      <c r="AC102" s="658">
        <f>IF($C102="","",SUMIFS(EXPENSES!$I$12:$I$4011,EXPENSES!$U$12:$U$4011,$C102,EXPENSES!$N$12:$N$4011,REPORT!AC$34,EXPENSES!$M$12:$M$4011,REPORT!AC$31))</f>
        <v>0</v>
      </c>
      <c r="AD102" s="658">
        <f>IF($C102="","",SUMIFS(EXPENSES!$I$12:$I$4011,EXPENSES!$U$12:$U$4011,$C102,EXPENSES!$N$12:$N$4011,REPORT!AD$34,EXPENSES!$M$12:$M$4011,REPORT!AD$31))</f>
        <v>0</v>
      </c>
      <c r="AE102" s="658">
        <f>IF($C102="","",SUMIFS(EXPENSES!$I$12:$I$4011,EXPENSES!$U$12:$U$4011,$C102,EXPENSES!$N$12:$N$4011,REPORT!AE$34,EXPENSES!$M$12:$M$4011,REPORT!AE$31))</f>
        <v>0</v>
      </c>
      <c r="AF102" s="658">
        <f>IF($C102="","",SUMIFS(EXPENSES!$I$12:$I$4011,EXPENSES!$U$12:$U$4011,$C102,EXPENSES!$N$12:$N$4011,REPORT!AF$34,EXPENSES!$M$12:$M$4011,REPORT!AF$31))</f>
        <v>0</v>
      </c>
      <c r="AG102" s="658">
        <f>IF($C102="","",SUMIFS(EXPENSES!$I$12:$I$4011,EXPENSES!$U$12:$U$4011,$C102,EXPENSES!$N$12:$N$4011,REPORT!AG$34,EXPENSES!$M$12:$M$4011,REPORT!AG$31))</f>
        <v>0</v>
      </c>
      <c r="AH102" s="658">
        <f>IF($C102="","",SUMIFS(EXPENSES!$I$12:$I$4011,EXPENSES!$U$12:$U$4011,$C102,EXPENSES!$N$12:$N$4011,REPORT!AH$34,EXPENSES!$M$12:$M$4011,REPORT!AH$31))</f>
        <v>0</v>
      </c>
      <c r="AI102" s="658">
        <f>IF($C102="","",SUMIFS(EXPENSES!$I$12:$I$4011,EXPENSES!$U$12:$U$4011,$C102,EXPENSES!$N$12:$N$4011,REPORT!AI$34,EXPENSES!$M$12:$M$4011,REPORT!AI$31))</f>
        <v>0</v>
      </c>
      <c r="AJ102" s="658">
        <f>IF($C102="","",SUMIFS(EXPENSES!$I$12:$I$4011,EXPENSES!$U$12:$U$4011,$C102,EXPENSES!$N$12:$N$4011,REPORT!AJ$34,EXPENSES!$M$12:$M$4011,REPORT!AJ$31))</f>
        <v>0</v>
      </c>
      <c r="AK102" s="658">
        <f>IF($C102="","",SUMIFS(EXPENSES!$I$12:$I$4011,EXPENSES!$U$12:$U$4011,$C102,EXPENSES!$N$12:$N$4011,REPORT!AK$34,EXPENSES!$M$12:$M$4011,REPORT!AK$31))</f>
        <v>0</v>
      </c>
      <c r="AL102" s="658">
        <f>IF($C102="","",SUMIFS(EXPENSES!$I$12:$I$4011,EXPENSES!$U$12:$U$4011,$C102,EXPENSES!$N$12:$N$4011,REPORT!AL$34,EXPENSES!$M$12:$M$4011,REPORT!AL$31))</f>
        <v>0</v>
      </c>
      <c r="AM102" s="658">
        <f>IF($C102="","",SUMIFS(EXPENSES!$I$12:$I$4011,EXPENSES!$U$12:$U$4011,$C102,EXPENSES!$N$12:$N$4011,REPORT!AM$34,EXPENSES!$M$12:$M$4011,REPORT!AM$31))</f>
        <v>0</v>
      </c>
      <c r="AN102" s="658">
        <f>IF($C102="","",SUMIFS(EXPENSES!$I$12:$I$4011,EXPENSES!$U$12:$U$4011,$C102,EXPENSES!$N$12:$N$4011,REPORT!AN$34,EXPENSES!$M$12:$M$4011,REPORT!AN$31))</f>
        <v>0</v>
      </c>
      <c r="AO102" s="658">
        <f>IF($C102="","",SUMIFS(EXPENSES!$I$12:$I$4011,EXPENSES!$U$12:$U$4011,$C102,EXPENSES!$N$12:$N$4011,REPORT!AO$34,EXPENSES!$M$12:$M$4011,REPORT!AO$31))</f>
        <v>0</v>
      </c>
      <c r="AP102" s="658">
        <f>IF($C102="","",SUMIFS(EXPENSES!$I$12:$I$4011,EXPENSES!$U$12:$U$4011,$C102,EXPENSES!$N$12:$N$4011,REPORT!AP$34,EXPENSES!$M$12:$M$4011,REPORT!AP$31))</f>
        <v>0</v>
      </c>
      <c r="AQ102" s="658">
        <f>IF($C102="","",SUMIFS(EXPENSES!$I$12:$I$4011,EXPENSES!$U$12:$U$4011,$C102,EXPENSES!$N$12:$N$4011,REPORT!AQ$34,EXPENSES!$M$12:$M$4011,REPORT!AQ$31))</f>
        <v>0</v>
      </c>
      <c r="AR102" s="658">
        <f>IF($C102="","",SUMIFS(EXPENSES!$I$12:$I$4011,EXPENSES!$U$12:$U$4011,$C102,EXPENSES!$N$12:$N$4011,REPORT!AR$34,EXPENSES!$M$12:$M$4011,REPORT!AR$31))</f>
        <v>0</v>
      </c>
      <c r="AS102" s="658">
        <f>IF($C102="","",SUMIFS(EXPENSES!$I$12:$I$4011,EXPENSES!$U$12:$U$4011,$C102,EXPENSES!$N$12:$N$4011,REPORT!AS$34,EXPENSES!$M$12:$M$4011,REPORT!AS$31))</f>
        <v>0</v>
      </c>
      <c r="AT102" s="658">
        <f>IF($C102="","",SUMIFS(EXPENSES!$I$12:$I$4011,EXPENSES!$U$12:$U$4011,$C102,EXPENSES!$N$12:$N$4011,REPORT!AT$34,EXPENSES!$M$12:$M$4011,REPORT!AT$31))</f>
        <v>0</v>
      </c>
      <c r="AU102" s="658">
        <f>IF($C102="","",SUMIFS(EXPENSES!$I$12:$I$4011,EXPENSES!$U$12:$U$4011,$C102,EXPENSES!$N$12:$N$4011,REPORT!AU$34,EXPENSES!$M$12:$M$4011,REPORT!AU$31))</f>
        <v>0</v>
      </c>
      <c r="AV102" s="658">
        <f>IF($C102="","",SUMIFS(EXPENSES!$I$12:$I$4011,EXPENSES!$U$12:$U$4011,$C102,EXPENSES!$N$12:$N$4011,REPORT!AV$34,EXPENSES!$M$12:$M$4011,REPORT!AV$31))</f>
        <v>0</v>
      </c>
      <c r="AW102" s="658">
        <f>IF($C102="","",SUMIFS(EXPENSES!$I$12:$I$4011,EXPENSES!$U$12:$U$4011,$C102,EXPENSES!$N$12:$N$4011,REPORT!AW$34,EXPENSES!$M$12:$M$4011,REPORT!AW$31))</f>
        <v>0</v>
      </c>
      <c r="AX102" s="658">
        <f>IF($C102="","",SUMIFS(EXPENSES!$I$12:$I$4011,EXPENSES!$U$12:$U$4011,$C102,EXPENSES!$N$12:$N$4011,REPORT!AX$34,EXPENSES!$M$12:$M$4011,REPORT!AX$31))</f>
        <v>0</v>
      </c>
      <c r="AY102" s="658">
        <f>IF($C102="","",SUMIFS(EXPENSES!$I$12:$I$4011,EXPENSES!$U$12:$U$4011,$C102,EXPENSES!$N$12:$N$4011,REPORT!AY$34,EXPENSES!$M$12:$M$4011,REPORT!AY$31))</f>
        <v>0</v>
      </c>
      <c r="AZ102" s="658">
        <f>IF($C102="","",SUMIFS(EXPENSES!$I$12:$I$4011,EXPENSES!$U$12:$U$4011,$C102,EXPENSES!$N$12:$N$4011,REPORT!AZ$34,EXPENSES!$M$12:$M$4011,REPORT!AZ$31))</f>
        <v>0</v>
      </c>
      <c r="BA102" s="658">
        <f>IF($C102="","",SUMIFS(EXPENSES!$I$12:$I$4011,EXPENSES!$U$12:$U$4011,$C102,EXPENSES!$N$12:$N$4011,REPORT!BA$34,EXPENSES!$M$12:$M$4011,REPORT!BA$31))</f>
        <v>0</v>
      </c>
      <c r="BB102" s="658">
        <f>IF($C102="","",SUMIFS(EXPENSES!$I$12:$I$4011,EXPENSES!$U$12:$U$4011,$C102,EXPENSES!$N$12:$N$4011,REPORT!BB$34,EXPENSES!$M$12:$M$4011,REPORT!BB$31))</f>
        <v>0</v>
      </c>
      <c r="BC102" s="658">
        <f>IF($C102="","",SUMIFS(EXPENSES!$I$12:$I$4011,EXPENSES!$U$12:$U$4011,$C102,EXPENSES!$N$12:$N$4011,REPORT!BC$34,EXPENSES!$M$12:$M$4011,REPORT!BC$31))</f>
        <v>0</v>
      </c>
      <c r="BD102" s="658">
        <f>IF($C102="","",SUMIFS(EXPENSES!$I$12:$I$4011,EXPENSES!$U$12:$U$4011,$C102,EXPENSES!$N$12:$N$4011,REPORT!BD$34,EXPENSES!$M$12:$M$4011,REPORT!BD$31))</f>
        <v>0</v>
      </c>
      <c r="BE102" s="658">
        <f>IF($C102="","",SUMIFS(EXPENSES!$I$12:$I$4011,EXPENSES!$U$12:$U$4011,$C102,EXPENSES!$N$12:$N$4011,REPORT!BE$34,EXPENSES!$M$12:$M$4011,REPORT!BE$31))</f>
        <v>0</v>
      </c>
      <c r="BF102" s="658">
        <f>IF($C102="","",SUMIFS(EXPENSES!$I$12:$I$4011,EXPENSES!$U$12:$U$4011,$C102,EXPENSES!$N$12:$N$4011,REPORT!BF$34,EXPENSES!$M$12:$M$4011,REPORT!BF$31))</f>
        <v>0</v>
      </c>
      <c r="BG102" s="658">
        <f>IF($C102="","",SUMIFS(EXPENSES!$I$12:$I$4011,EXPENSES!$U$12:$U$4011,$C102,EXPENSES!$N$12:$N$4011,REPORT!BG$34,EXPENSES!$M$12:$M$4011,REPORT!BG$31))</f>
        <v>0</v>
      </c>
      <c r="BH102" s="658">
        <f>IF($C102="","",SUMIFS(EXPENSES!$I$12:$I$4011,EXPENSES!$U$12:$U$4011,$C102,EXPENSES!$N$12:$N$4011,REPORT!BH$34,EXPENSES!$M$12:$M$4011,REPORT!BH$31))</f>
        <v>0</v>
      </c>
      <c r="BI102" s="658">
        <f>IF($C102="","",SUMIFS(EXPENSES!$I$12:$I$4011,EXPENSES!$U$12:$U$4011,$C102,EXPENSES!$N$12:$N$4011,REPORT!BI$34,EXPENSES!$M$12:$M$4011,REPORT!BI$31))</f>
        <v>0</v>
      </c>
      <c r="BJ102" s="658">
        <f>IF($C102="","",SUMIFS(EXPENSES!$I$12:$I$4011,EXPENSES!$U$12:$U$4011,$C102,EXPENSES!$N$12:$N$4011,REPORT!BJ$34,EXPENSES!$M$12:$M$4011,REPORT!BJ$31))</f>
        <v>0</v>
      </c>
      <c r="BK102" s="654"/>
      <c r="BL102" s="655"/>
      <c r="BM102" s="655"/>
    </row>
    <row r="103" spans="1:65" s="656" customFormat="1" outlineLevel="2" x14ac:dyDescent="0.3">
      <c r="A103" s="639"/>
      <c r="B103" s="640"/>
      <c r="C103" s="641" t="str">
        <f>IFERROR(BUDGET!C86,"")</f>
        <v>B2-10</v>
      </c>
      <c r="D103" s="642">
        <f>IFERROR(BUDGET!D86,"")</f>
        <v>0</v>
      </c>
      <c r="E103" s="659" t="str">
        <f>IFERROR(BUDGET!E86,"")</f>
        <v>x</v>
      </c>
      <c r="F103" s="660">
        <f>IF(OR(BUDGET!$N$14="",BUDGET!$N$14="Initial Budget"),BUDGET!N86,BUDGET!BA86)</f>
        <v>0</v>
      </c>
      <c r="G103" s="799"/>
      <c r="H103" s="661">
        <f>SUMIFS(EXPENSES!$I$12:$I$4011,EXPENSES!$U$12:$U$4011,REPORT!C103)</f>
        <v>0</v>
      </c>
      <c r="I103" s="657">
        <f t="shared" si="217"/>
        <v>0</v>
      </c>
      <c r="J103" s="661">
        <f t="shared" si="176"/>
        <v>0</v>
      </c>
      <c r="K103" s="647"/>
      <c r="L103" s="648"/>
      <c r="M103" s="649"/>
      <c r="N103" s="650"/>
      <c r="O103" s="651" t="str">
        <f t="shared" si="215"/>
        <v/>
      </c>
      <c r="P103" s="651" t="str">
        <f t="shared" si="215"/>
        <v/>
      </c>
      <c r="Q103" s="651" t="str">
        <f t="shared" si="215"/>
        <v/>
      </c>
      <c r="R103" s="651" t="str">
        <f t="shared" si="215"/>
        <v/>
      </c>
      <c r="S103" s="651" t="str">
        <f t="shared" si="215"/>
        <v/>
      </c>
      <c r="T103" s="651" t="str">
        <f t="shared" si="215"/>
        <v/>
      </c>
      <c r="U103" s="651" t="str">
        <f t="shared" si="215"/>
        <v/>
      </c>
      <c r="V103" s="651" t="str">
        <f t="shared" si="215"/>
        <v/>
      </c>
      <c r="W103" s="651" t="str">
        <f t="shared" si="215"/>
        <v/>
      </c>
      <c r="X103" s="651" t="str">
        <f t="shared" si="215"/>
        <v/>
      </c>
      <c r="Y103" s="652">
        <f t="shared" si="216"/>
        <v>0</v>
      </c>
      <c r="Z103" s="653"/>
      <c r="AA103" s="662">
        <f>IF($C103="","",SUMIFS(EXPENSES!$I$12:$I$4011,EXPENSES!$U$12:$U$4011,$C103,EXPENSES!$N$12:$N$4011,REPORT!AA$34,EXPENSES!$M$12:$M$4011,REPORT!AA$31))</f>
        <v>0</v>
      </c>
      <c r="AB103" s="662">
        <f>IF($C103="","",SUMIFS(EXPENSES!$I$12:$I$4011,EXPENSES!$U$12:$U$4011,$C103,EXPENSES!$N$12:$N$4011,REPORT!AB$34,EXPENSES!$M$12:$M$4011,REPORT!AB$31))</f>
        <v>0</v>
      </c>
      <c r="AC103" s="662">
        <f>IF($C103="","",SUMIFS(EXPENSES!$I$12:$I$4011,EXPENSES!$U$12:$U$4011,$C103,EXPENSES!$N$12:$N$4011,REPORT!AC$34,EXPENSES!$M$12:$M$4011,REPORT!AC$31))</f>
        <v>0</v>
      </c>
      <c r="AD103" s="662">
        <f>IF($C103="","",SUMIFS(EXPENSES!$I$12:$I$4011,EXPENSES!$U$12:$U$4011,$C103,EXPENSES!$N$12:$N$4011,REPORT!AD$34,EXPENSES!$M$12:$M$4011,REPORT!AD$31))</f>
        <v>0</v>
      </c>
      <c r="AE103" s="662">
        <f>IF($C103="","",SUMIFS(EXPENSES!$I$12:$I$4011,EXPENSES!$U$12:$U$4011,$C103,EXPENSES!$N$12:$N$4011,REPORT!AE$34,EXPENSES!$M$12:$M$4011,REPORT!AE$31))</f>
        <v>0</v>
      </c>
      <c r="AF103" s="662">
        <f>IF($C103="","",SUMIFS(EXPENSES!$I$12:$I$4011,EXPENSES!$U$12:$U$4011,$C103,EXPENSES!$N$12:$N$4011,REPORT!AF$34,EXPENSES!$M$12:$M$4011,REPORT!AF$31))</f>
        <v>0</v>
      </c>
      <c r="AG103" s="662">
        <f>IF($C103="","",SUMIFS(EXPENSES!$I$12:$I$4011,EXPENSES!$U$12:$U$4011,$C103,EXPENSES!$N$12:$N$4011,REPORT!AG$34,EXPENSES!$M$12:$M$4011,REPORT!AG$31))</f>
        <v>0</v>
      </c>
      <c r="AH103" s="662">
        <f>IF($C103="","",SUMIFS(EXPENSES!$I$12:$I$4011,EXPENSES!$U$12:$U$4011,$C103,EXPENSES!$N$12:$N$4011,REPORT!AH$34,EXPENSES!$M$12:$M$4011,REPORT!AH$31))</f>
        <v>0</v>
      </c>
      <c r="AI103" s="662">
        <f>IF($C103="","",SUMIFS(EXPENSES!$I$12:$I$4011,EXPENSES!$U$12:$U$4011,$C103,EXPENSES!$N$12:$N$4011,REPORT!AI$34,EXPENSES!$M$12:$M$4011,REPORT!AI$31))</f>
        <v>0</v>
      </c>
      <c r="AJ103" s="662">
        <f>IF($C103="","",SUMIFS(EXPENSES!$I$12:$I$4011,EXPENSES!$U$12:$U$4011,$C103,EXPENSES!$N$12:$N$4011,REPORT!AJ$34,EXPENSES!$M$12:$M$4011,REPORT!AJ$31))</f>
        <v>0</v>
      </c>
      <c r="AK103" s="662">
        <f>IF($C103="","",SUMIFS(EXPENSES!$I$12:$I$4011,EXPENSES!$U$12:$U$4011,$C103,EXPENSES!$N$12:$N$4011,REPORT!AK$34,EXPENSES!$M$12:$M$4011,REPORT!AK$31))</f>
        <v>0</v>
      </c>
      <c r="AL103" s="662">
        <f>IF($C103="","",SUMIFS(EXPENSES!$I$12:$I$4011,EXPENSES!$U$12:$U$4011,$C103,EXPENSES!$N$12:$N$4011,REPORT!AL$34,EXPENSES!$M$12:$M$4011,REPORT!AL$31))</f>
        <v>0</v>
      </c>
      <c r="AM103" s="662">
        <f>IF($C103="","",SUMIFS(EXPENSES!$I$12:$I$4011,EXPENSES!$U$12:$U$4011,$C103,EXPENSES!$N$12:$N$4011,REPORT!AM$34,EXPENSES!$M$12:$M$4011,REPORT!AM$31))</f>
        <v>0</v>
      </c>
      <c r="AN103" s="662">
        <f>IF($C103="","",SUMIFS(EXPENSES!$I$12:$I$4011,EXPENSES!$U$12:$U$4011,$C103,EXPENSES!$N$12:$N$4011,REPORT!AN$34,EXPENSES!$M$12:$M$4011,REPORT!AN$31))</f>
        <v>0</v>
      </c>
      <c r="AO103" s="662">
        <f>IF($C103="","",SUMIFS(EXPENSES!$I$12:$I$4011,EXPENSES!$U$12:$U$4011,$C103,EXPENSES!$N$12:$N$4011,REPORT!AO$34,EXPENSES!$M$12:$M$4011,REPORT!AO$31))</f>
        <v>0</v>
      </c>
      <c r="AP103" s="662">
        <f>IF($C103="","",SUMIFS(EXPENSES!$I$12:$I$4011,EXPENSES!$U$12:$U$4011,$C103,EXPENSES!$N$12:$N$4011,REPORT!AP$34,EXPENSES!$M$12:$M$4011,REPORT!AP$31))</f>
        <v>0</v>
      </c>
      <c r="AQ103" s="662">
        <f>IF($C103="","",SUMIFS(EXPENSES!$I$12:$I$4011,EXPENSES!$U$12:$U$4011,$C103,EXPENSES!$N$12:$N$4011,REPORT!AQ$34,EXPENSES!$M$12:$M$4011,REPORT!AQ$31))</f>
        <v>0</v>
      </c>
      <c r="AR103" s="662">
        <f>IF($C103="","",SUMIFS(EXPENSES!$I$12:$I$4011,EXPENSES!$U$12:$U$4011,$C103,EXPENSES!$N$12:$N$4011,REPORT!AR$34,EXPENSES!$M$12:$M$4011,REPORT!AR$31))</f>
        <v>0</v>
      </c>
      <c r="AS103" s="662">
        <f>IF($C103="","",SUMIFS(EXPENSES!$I$12:$I$4011,EXPENSES!$U$12:$U$4011,$C103,EXPENSES!$N$12:$N$4011,REPORT!AS$34,EXPENSES!$M$12:$M$4011,REPORT!AS$31))</f>
        <v>0</v>
      </c>
      <c r="AT103" s="662">
        <f>IF($C103="","",SUMIFS(EXPENSES!$I$12:$I$4011,EXPENSES!$U$12:$U$4011,$C103,EXPENSES!$N$12:$N$4011,REPORT!AT$34,EXPENSES!$M$12:$M$4011,REPORT!AT$31))</f>
        <v>0</v>
      </c>
      <c r="AU103" s="662">
        <f>IF($C103="","",SUMIFS(EXPENSES!$I$12:$I$4011,EXPENSES!$U$12:$U$4011,$C103,EXPENSES!$N$12:$N$4011,REPORT!AU$34,EXPENSES!$M$12:$M$4011,REPORT!AU$31))</f>
        <v>0</v>
      </c>
      <c r="AV103" s="662">
        <f>IF($C103="","",SUMIFS(EXPENSES!$I$12:$I$4011,EXPENSES!$U$12:$U$4011,$C103,EXPENSES!$N$12:$N$4011,REPORT!AV$34,EXPENSES!$M$12:$M$4011,REPORT!AV$31))</f>
        <v>0</v>
      </c>
      <c r="AW103" s="662">
        <f>IF($C103="","",SUMIFS(EXPENSES!$I$12:$I$4011,EXPENSES!$U$12:$U$4011,$C103,EXPENSES!$N$12:$N$4011,REPORT!AW$34,EXPENSES!$M$12:$M$4011,REPORT!AW$31))</f>
        <v>0</v>
      </c>
      <c r="AX103" s="662">
        <f>IF($C103="","",SUMIFS(EXPENSES!$I$12:$I$4011,EXPENSES!$U$12:$U$4011,$C103,EXPENSES!$N$12:$N$4011,REPORT!AX$34,EXPENSES!$M$12:$M$4011,REPORT!AX$31))</f>
        <v>0</v>
      </c>
      <c r="AY103" s="662">
        <f>IF($C103="","",SUMIFS(EXPENSES!$I$12:$I$4011,EXPENSES!$U$12:$U$4011,$C103,EXPENSES!$N$12:$N$4011,REPORT!AY$34,EXPENSES!$M$12:$M$4011,REPORT!AY$31))</f>
        <v>0</v>
      </c>
      <c r="AZ103" s="662">
        <f>IF($C103="","",SUMIFS(EXPENSES!$I$12:$I$4011,EXPENSES!$U$12:$U$4011,$C103,EXPENSES!$N$12:$N$4011,REPORT!AZ$34,EXPENSES!$M$12:$M$4011,REPORT!AZ$31))</f>
        <v>0</v>
      </c>
      <c r="BA103" s="662">
        <f>IF($C103="","",SUMIFS(EXPENSES!$I$12:$I$4011,EXPENSES!$U$12:$U$4011,$C103,EXPENSES!$N$12:$N$4011,REPORT!BA$34,EXPENSES!$M$12:$M$4011,REPORT!BA$31))</f>
        <v>0</v>
      </c>
      <c r="BB103" s="662">
        <f>IF($C103="","",SUMIFS(EXPENSES!$I$12:$I$4011,EXPENSES!$U$12:$U$4011,$C103,EXPENSES!$N$12:$N$4011,REPORT!BB$34,EXPENSES!$M$12:$M$4011,REPORT!BB$31))</f>
        <v>0</v>
      </c>
      <c r="BC103" s="662">
        <f>IF($C103="","",SUMIFS(EXPENSES!$I$12:$I$4011,EXPENSES!$U$12:$U$4011,$C103,EXPENSES!$N$12:$N$4011,REPORT!BC$34,EXPENSES!$M$12:$M$4011,REPORT!BC$31))</f>
        <v>0</v>
      </c>
      <c r="BD103" s="662">
        <f>IF($C103="","",SUMIFS(EXPENSES!$I$12:$I$4011,EXPENSES!$U$12:$U$4011,$C103,EXPENSES!$N$12:$N$4011,REPORT!BD$34,EXPENSES!$M$12:$M$4011,REPORT!BD$31))</f>
        <v>0</v>
      </c>
      <c r="BE103" s="662">
        <f>IF($C103="","",SUMIFS(EXPENSES!$I$12:$I$4011,EXPENSES!$U$12:$U$4011,$C103,EXPENSES!$N$12:$N$4011,REPORT!BE$34,EXPENSES!$M$12:$M$4011,REPORT!BE$31))</f>
        <v>0</v>
      </c>
      <c r="BF103" s="662">
        <f>IF($C103="","",SUMIFS(EXPENSES!$I$12:$I$4011,EXPENSES!$U$12:$U$4011,$C103,EXPENSES!$N$12:$N$4011,REPORT!BF$34,EXPENSES!$M$12:$M$4011,REPORT!BF$31))</f>
        <v>0</v>
      </c>
      <c r="BG103" s="662">
        <f>IF($C103="","",SUMIFS(EXPENSES!$I$12:$I$4011,EXPENSES!$U$12:$U$4011,$C103,EXPENSES!$N$12:$N$4011,REPORT!BG$34,EXPENSES!$M$12:$M$4011,REPORT!BG$31))</f>
        <v>0</v>
      </c>
      <c r="BH103" s="662">
        <f>IF($C103="","",SUMIFS(EXPENSES!$I$12:$I$4011,EXPENSES!$U$12:$U$4011,$C103,EXPENSES!$N$12:$N$4011,REPORT!BH$34,EXPENSES!$M$12:$M$4011,REPORT!BH$31))</f>
        <v>0</v>
      </c>
      <c r="BI103" s="662">
        <f>IF($C103="","",SUMIFS(EXPENSES!$I$12:$I$4011,EXPENSES!$U$12:$U$4011,$C103,EXPENSES!$N$12:$N$4011,REPORT!BI$34,EXPENSES!$M$12:$M$4011,REPORT!BI$31))</f>
        <v>0</v>
      </c>
      <c r="BJ103" s="662">
        <f>IF($C103="","",SUMIFS(EXPENSES!$I$12:$I$4011,EXPENSES!$U$12:$U$4011,$C103,EXPENSES!$N$12:$N$4011,REPORT!BJ$34,EXPENSES!$M$12:$M$4011,REPORT!BJ$31))</f>
        <v>0</v>
      </c>
      <c r="BK103" s="654"/>
      <c r="BL103" s="655"/>
      <c r="BM103" s="655"/>
    </row>
    <row r="104" spans="1:65" s="474" customFormat="1" ht="28.5" customHeight="1" outlineLevel="1" x14ac:dyDescent="0.3">
      <c r="A104" s="632"/>
      <c r="B104" s="617"/>
      <c r="C104" s="618" t="str">
        <f>IFERROR(BUDGET!C87,"")</f>
        <v>B3</v>
      </c>
      <c r="D104" s="634"/>
      <c r="E104" s="619">
        <f>IFERROR(BUDGET!E87,"")</f>
        <v>0</v>
      </c>
      <c r="F104" s="620">
        <f>SUM(F105:F114)</f>
        <v>0</v>
      </c>
      <c r="G104" s="797">
        <f>IF(OR(BUDGET!$N$14="",BUDGET!$N$14="Initial Budget"),REPORT!F104-BUDGET!N87,REPORT!F104-BUDGET!BA87)</f>
        <v>0</v>
      </c>
      <c r="H104" s="620">
        <f>SUM(H105:H114)</f>
        <v>0</v>
      </c>
      <c r="I104" s="621">
        <f t="shared" si="217"/>
        <v>0</v>
      </c>
      <c r="J104" s="622">
        <f t="shared" ref="J104:J125" si="218">IF(C104="","",F104-H104)</f>
        <v>0</v>
      </c>
      <c r="K104" s="635"/>
      <c r="L104" s="636"/>
      <c r="M104" s="637"/>
      <c r="N104" s="626">
        <f>H104-SUM(AA104:BJ104)</f>
        <v>0</v>
      </c>
      <c r="O104" s="627">
        <f t="shared" ref="O104" si="219">SUM(O105:O114)</f>
        <v>0</v>
      </c>
      <c r="P104" s="627">
        <f t="shared" ref="P104:X104" si="220">SUM(P105:P114)</f>
        <v>0</v>
      </c>
      <c r="Q104" s="627">
        <f t="shared" si="220"/>
        <v>0</v>
      </c>
      <c r="R104" s="627">
        <f t="shared" si="220"/>
        <v>0</v>
      </c>
      <c r="S104" s="627">
        <f t="shared" si="220"/>
        <v>0</v>
      </c>
      <c r="T104" s="627">
        <f t="shared" si="220"/>
        <v>0</v>
      </c>
      <c r="U104" s="627">
        <f t="shared" si="220"/>
        <v>0</v>
      </c>
      <c r="V104" s="627">
        <f t="shared" si="220"/>
        <v>0</v>
      </c>
      <c r="W104" s="627">
        <f t="shared" si="220"/>
        <v>0</v>
      </c>
      <c r="X104" s="627">
        <f t="shared" si="220"/>
        <v>0</v>
      </c>
      <c r="Y104" s="628">
        <f t="shared" si="216"/>
        <v>0</v>
      </c>
      <c r="Z104" s="629"/>
      <c r="AA104" s="622">
        <f>SUM(AA105:AA114)</f>
        <v>0</v>
      </c>
      <c r="AB104" s="622">
        <f t="shared" ref="AB104" si="221">SUM(AB105:AB114)</f>
        <v>0</v>
      </c>
      <c r="AC104" s="622">
        <f t="shared" ref="AC104" si="222">SUM(AC105:AC114)</f>
        <v>0</v>
      </c>
      <c r="AD104" s="622">
        <f t="shared" ref="AD104" si="223">SUM(AD105:AD114)</f>
        <v>0</v>
      </c>
      <c r="AE104" s="622">
        <f t="shared" ref="AE104" si="224">SUM(AE105:AE114)</f>
        <v>0</v>
      </c>
      <c r="AF104" s="622">
        <f t="shared" ref="AF104" si="225">SUM(AF105:AF114)</f>
        <v>0</v>
      </c>
      <c r="AG104" s="622">
        <f t="shared" ref="AG104" si="226">SUM(AG105:AG114)</f>
        <v>0</v>
      </c>
      <c r="AH104" s="622">
        <f t="shared" ref="AH104" si="227">SUM(AH105:AH114)</f>
        <v>0</v>
      </c>
      <c r="AI104" s="622">
        <f t="shared" ref="AI104" si="228">SUM(AI105:AI114)</f>
        <v>0</v>
      </c>
      <c r="AJ104" s="622">
        <f t="shared" ref="AJ104" si="229">SUM(AJ105:AJ114)</f>
        <v>0</v>
      </c>
      <c r="AK104" s="622">
        <f t="shared" ref="AK104" si="230">SUM(AK105:AK114)</f>
        <v>0</v>
      </c>
      <c r="AL104" s="622">
        <f t="shared" ref="AL104" si="231">SUM(AL105:AL114)</f>
        <v>0</v>
      </c>
      <c r="AM104" s="622">
        <f t="shared" ref="AM104" si="232">SUM(AM105:AM114)</f>
        <v>0</v>
      </c>
      <c r="AN104" s="622">
        <f t="shared" ref="AN104" si="233">SUM(AN105:AN114)</f>
        <v>0</v>
      </c>
      <c r="AO104" s="622">
        <f t="shared" ref="AO104" si="234">SUM(AO105:AO114)</f>
        <v>0</v>
      </c>
      <c r="AP104" s="622">
        <f t="shared" ref="AP104" si="235">SUM(AP105:AP114)</f>
        <v>0</v>
      </c>
      <c r="AQ104" s="622">
        <f t="shared" ref="AQ104" si="236">SUM(AQ105:AQ114)</f>
        <v>0</v>
      </c>
      <c r="AR104" s="622">
        <f t="shared" ref="AR104" si="237">SUM(AR105:AR114)</f>
        <v>0</v>
      </c>
      <c r="AS104" s="622">
        <f t="shared" ref="AS104" si="238">SUM(AS105:AS114)</f>
        <v>0</v>
      </c>
      <c r="AT104" s="622">
        <f t="shared" ref="AT104" si="239">SUM(AT105:AT114)</f>
        <v>0</v>
      </c>
      <c r="AU104" s="622">
        <f t="shared" ref="AU104" si="240">SUM(AU105:AU114)</f>
        <v>0</v>
      </c>
      <c r="AV104" s="622">
        <f t="shared" ref="AV104" si="241">SUM(AV105:AV114)</f>
        <v>0</v>
      </c>
      <c r="AW104" s="622">
        <f t="shared" ref="AW104" si="242">SUM(AW105:AW114)</f>
        <v>0</v>
      </c>
      <c r="AX104" s="622">
        <f t="shared" ref="AX104" si="243">SUM(AX105:AX114)</f>
        <v>0</v>
      </c>
      <c r="AY104" s="622">
        <f t="shared" ref="AY104" si="244">SUM(AY105:AY114)</f>
        <v>0</v>
      </c>
      <c r="AZ104" s="622">
        <f t="shared" ref="AZ104" si="245">SUM(AZ105:AZ114)</f>
        <v>0</v>
      </c>
      <c r="BA104" s="622">
        <f t="shared" ref="BA104" si="246">SUM(BA105:BA114)</f>
        <v>0</v>
      </c>
      <c r="BB104" s="622">
        <f t="shared" ref="BB104" si="247">SUM(BB105:BB114)</f>
        <v>0</v>
      </c>
      <c r="BC104" s="622">
        <f t="shared" ref="BC104" si="248">SUM(BC105:BC114)</f>
        <v>0</v>
      </c>
      <c r="BD104" s="622">
        <f t="shared" ref="BD104" si="249">SUM(BD105:BD114)</f>
        <v>0</v>
      </c>
      <c r="BE104" s="622">
        <f t="shared" ref="BE104" si="250">SUM(BE105:BE114)</f>
        <v>0</v>
      </c>
      <c r="BF104" s="622">
        <f t="shared" ref="BF104" si="251">SUM(BF105:BF114)</f>
        <v>0</v>
      </c>
      <c r="BG104" s="622">
        <f t="shared" ref="BG104" si="252">SUM(BG105:BG114)</f>
        <v>0</v>
      </c>
      <c r="BH104" s="622">
        <f t="shared" ref="BH104" si="253">SUM(BH105:BH114)</f>
        <v>0</v>
      </c>
      <c r="BI104" s="622">
        <f t="shared" ref="BI104" si="254">SUM(BI105:BI114)</f>
        <v>0</v>
      </c>
      <c r="BJ104" s="622">
        <f t="shared" ref="BJ104" si="255">SUM(BJ105:BJ114)</f>
        <v>0</v>
      </c>
      <c r="BK104" s="630"/>
      <c r="BL104" s="631"/>
      <c r="BM104" s="631"/>
    </row>
    <row r="105" spans="1:65" s="656" customFormat="1" outlineLevel="2" x14ac:dyDescent="0.3">
      <c r="A105" s="639"/>
      <c r="B105" s="640"/>
      <c r="C105" s="641" t="str">
        <f>IFERROR(BUDGET!C88,"")</f>
        <v>B3-01</v>
      </c>
      <c r="D105" s="642">
        <f>IFERROR(BUDGET!D88,"")</f>
        <v>0</v>
      </c>
      <c r="E105" s="643" t="str">
        <f>IFERROR(BUDGET!E88,"")</f>
        <v>x</v>
      </c>
      <c r="F105" s="644">
        <f>IF(OR(BUDGET!$N$14="",BUDGET!$N$14="Initial Budget"),BUDGET!N88,BUDGET!BA88)</f>
        <v>0</v>
      </c>
      <c r="G105" s="798"/>
      <c r="H105" s="661">
        <f>SUMIFS(EXPENSES!$I$12:$I$4011,EXPENSES!$U$12:$U$4011,REPORT!C105)</f>
        <v>0</v>
      </c>
      <c r="I105" s="657">
        <f t="shared" si="217"/>
        <v>0</v>
      </c>
      <c r="J105" s="645">
        <f t="shared" si="218"/>
        <v>0</v>
      </c>
      <c r="K105" s="647"/>
      <c r="L105" s="648"/>
      <c r="M105" s="649"/>
      <c r="N105" s="650"/>
      <c r="O105" s="651" t="str">
        <f>IF($D105="","",IF($D105=O$33,$H105,""))</f>
        <v/>
      </c>
      <c r="P105" s="651" t="str">
        <f t="shared" ref="P105:X105" si="256">IF($D105="","",IF($D105=P$33,$H105,""))</f>
        <v/>
      </c>
      <c r="Q105" s="651" t="str">
        <f t="shared" si="256"/>
        <v/>
      </c>
      <c r="R105" s="651" t="str">
        <f t="shared" si="256"/>
        <v/>
      </c>
      <c r="S105" s="651" t="str">
        <f t="shared" si="256"/>
        <v/>
      </c>
      <c r="T105" s="651" t="str">
        <f t="shared" si="256"/>
        <v/>
      </c>
      <c r="U105" s="651" t="str">
        <f t="shared" si="256"/>
        <v/>
      </c>
      <c r="V105" s="651" t="str">
        <f t="shared" si="256"/>
        <v/>
      </c>
      <c r="W105" s="651" t="str">
        <f t="shared" si="256"/>
        <v/>
      </c>
      <c r="X105" s="651" t="str">
        <f t="shared" si="256"/>
        <v/>
      </c>
      <c r="Y105" s="652">
        <f t="shared" si="216"/>
        <v>0</v>
      </c>
      <c r="Z105" s="653"/>
      <c r="AA105" s="645">
        <f>IF($C105="","",SUMIFS(EXPENSES!$I$12:$I$4011,EXPENSES!$U$12:$U$4011,$C105,EXPENSES!$N$12:$N$4011,REPORT!AA$34,EXPENSES!$M$12:$M$4011,REPORT!AA$31))</f>
        <v>0</v>
      </c>
      <c r="AB105" s="645">
        <f>IF($C105="","",SUMIFS(EXPENSES!$I$12:$I$4011,EXPENSES!$U$12:$U$4011,$C105,EXPENSES!$N$12:$N$4011,REPORT!AB$34,EXPENSES!$M$12:$M$4011,REPORT!AB$31))</f>
        <v>0</v>
      </c>
      <c r="AC105" s="645">
        <f>IF($C105="","",SUMIFS(EXPENSES!$I$12:$I$4011,EXPENSES!$U$12:$U$4011,$C105,EXPENSES!$N$12:$N$4011,REPORT!AC$34,EXPENSES!$M$12:$M$4011,REPORT!AC$31))</f>
        <v>0</v>
      </c>
      <c r="AD105" s="645">
        <f>IF($C105="","",SUMIFS(EXPENSES!$I$12:$I$4011,EXPENSES!$U$12:$U$4011,$C105,EXPENSES!$N$12:$N$4011,REPORT!AD$34,EXPENSES!$M$12:$M$4011,REPORT!AD$31))</f>
        <v>0</v>
      </c>
      <c r="AE105" s="645">
        <f>IF($C105="","",SUMIFS(EXPENSES!$I$12:$I$4011,EXPENSES!$U$12:$U$4011,$C105,EXPENSES!$N$12:$N$4011,REPORT!AE$34,EXPENSES!$M$12:$M$4011,REPORT!AE$31))</f>
        <v>0</v>
      </c>
      <c r="AF105" s="645">
        <f>IF($C105="","",SUMIFS(EXPENSES!$I$12:$I$4011,EXPENSES!$U$12:$U$4011,$C105,EXPENSES!$N$12:$N$4011,REPORT!AF$34,EXPENSES!$M$12:$M$4011,REPORT!AF$31))</f>
        <v>0</v>
      </c>
      <c r="AG105" s="645">
        <f>IF($C105="","",SUMIFS(EXPENSES!$I$12:$I$4011,EXPENSES!$U$12:$U$4011,$C105,EXPENSES!$N$12:$N$4011,REPORT!AG$34,EXPENSES!$M$12:$M$4011,REPORT!AG$31))</f>
        <v>0</v>
      </c>
      <c r="AH105" s="645">
        <f>IF($C105="","",SUMIFS(EXPENSES!$I$12:$I$4011,EXPENSES!$U$12:$U$4011,$C105,EXPENSES!$N$12:$N$4011,REPORT!AH$34,EXPENSES!$M$12:$M$4011,REPORT!AH$31))</f>
        <v>0</v>
      </c>
      <c r="AI105" s="645">
        <f>IF($C105="","",SUMIFS(EXPENSES!$I$12:$I$4011,EXPENSES!$U$12:$U$4011,$C105,EXPENSES!$N$12:$N$4011,REPORT!AI$34,EXPENSES!$M$12:$M$4011,REPORT!AI$31))</f>
        <v>0</v>
      </c>
      <c r="AJ105" s="645">
        <f>IF($C105="","",SUMIFS(EXPENSES!$I$12:$I$4011,EXPENSES!$U$12:$U$4011,$C105,EXPENSES!$N$12:$N$4011,REPORT!AJ$34,EXPENSES!$M$12:$M$4011,REPORT!AJ$31))</f>
        <v>0</v>
      </c>
      <c r="AK105" s="645">
        <f>IF($C105="","",SUMIFS(EXPENSES!$I$12:$I$4011,EXPENSES!$U$12:$U$4011,$C105,EXPENSES!$N$12:$N$4011,REPORT!AK$34,EXPENSES!$M$12:$M$4011,REPORT!AK$31))</f>
        <v>0</v>
      </c>
      <c r="AL105" s="645">
        <f>IF($C105="","",SUMIFS(EXPENSES!$I$12:$I$4011,EXPENSES!$U$12:$U$4011,$C105,EXPENSES!$N$12:$N$4011,REPORT!AL$34,EXPENSES!$M$12:$M$4011,REPORT!AL$31))</f>
        <v>0</v>
      </c>
      <c r="AM105" s="645">
        <f>IF($C105="","",SUMIFS(EXPENSES!$I$12:$I$4011,EXPENSES!$U$12:$U$4011,$C105,EXPENSES!$N$12:$N$4011,REPORT!AM$34,EXPENSES!$M$12:$M$4011,REPORT!AM$31))</f>
        <v>0</v>
      </c>
      <c r="AN105" s="645">
        <f>IF($C105="","",SUMIFS(EXPENSES!$I$12:$I$4011,EXPENSES!$U$12:$U$4011,$C105,EXPENSES!$N$12:$N$4011,REPORT!AN$34,EXPENSES!$M$12:$M$4011,REPORT!AN$31))</f>
        <v>0</v>
      </c>
      <c r="AO105" s="645">
        <f>IF($C105="","",SUMIFS(EXPENSES!$I$12:$I$4011,EXPENSES!$U$12:$U$4011,$C105,EXPENSES!$N$12:$N$4011,REPORT!AO$34,EXPENSES!$M$12:$M$4011,REPORT!AO$31))</f>
        <v>0</v>
      </c>
      <c r="AP105" s="645">
        <f>IF($C105="","",SUMIFS(EXPENSES!$I$12:$I$4011,EXPENSES!$U$12:$U$4011,$C105,EXPENSES!$N$12:$N$4011,REPORT!AP$34,EXPENSES!$M$12:$M$4011,REPORT!AP$31))</f>
        <v>0</v>
      </c>
      <c r="AQ105" s="645">
        <f>IF($C105="","",SUMIFS(EXPENSES!$I$12:$I$4011,EXPENSES!$U$12:$U$4011,$C105,EXPENSES!$N$12:$N$4011,REPORT!AQ$34,EXPENSES!$M$12:$M$4011,REPORT!AQ$31))</f>
        <v>0</v>
      </c>
      <c r="AR105" s="645">
        <f>IF($C105="","",SUMIFS(EXPENSES!$I$12:$I$4011,EXPENSES!$U$12:$U$4011,$C105,EXPENSES!$N$12:$N$4011,REPORT!AR$34,EXPENSES!$M$12:$M$4011,REPORT!AR$31))</f>
        <v>0</v>
      </c>
      <c r="AS105" s="645">
        <f>IF($C105="","",SUMIFS(EXPENSES!$I$12:$I$4011,EXPENSES!$U$12:$U$4011,$C105,EXPENSES!$N$12:$N$4011,REPORT!AS$34,EXPENSES!$M$12:$M$4011,REPORT!AS$31))</f>
        <v>0</v>
      </c>
      <c r="AT105" s="645">
        <f>IF($C105="","",SUMIFS(EXPENSES!$I$12:$I$4011,EXPENSES!$U$12:$U$4011,$C105,EXPENSES!$N$12:$N$4011,REPORT!AT$34,EXPENSES!$M$12:$M$4011,REPORT!AT$31))</f>
        <v>0</v>
      </c>
      <c r="AU105" s="645">
        <f>IF($C105="","",SUMIFS(EXPENSES!$I$12:$I$4011,EXPENSES!$U$12:$U$4011,$C105,EXPENSES!$N$12:$N$4011,REPORT!AU$34,EXPENSES!$M$12:$M$4011,REPORT!AU$31))</f>
        <v>0</v>
      </c>
      <c r="AV105" s="645">
        <f>IF($C105="","",SUMIFS(EXPENSES!$I$12:$I$4011,EXPENSES!$U$12:$U$4011,$C105,EXPENSES!$N$12:$N$4011,REPORT!AV$34,EXPENSES!$M$12:$M$4011,REPORT!AV$31))</f>
        <v>0</v>
      </c>
      <c r="AW105" s="645">
        <f>IF($C105="","",SUMIFS(EXPENSES!$I$12:$I$4011,EXPENSES!$U$12:$U$4011,$C105,EXPENSES!$N$12:$N$4011,REPORT!AW$34,EXPENSES!$M$12:$M$4011,REPORT!AW$31))</f>
        <v>0</v>
      </c>
      <c r="AX105" s="645">
        <f>IF($C105="","",SUMIFS(EXPENSES!$I$12:$I$4011,EXPENSES!$U$12:$U$4011,$C105,EXPENSES!$N$12:$N$4011,REPORT!AX$34,EXPENSES!$M$12:$M$4011,REPORT!AX$31))</f>
        <v>0</v>
      </c>
      <c r="AY105" s="645">
        <f>IF($C105="","",SUMIFS(EXPENSES!$I$12:$I$4011,EXPENSES!$U$12:$U$4011,$C105,EXPENSES!$N$12:$N$4011,REPORT!AY$34,EXPENSES!$M$12:$M$4011,REPORT!AY$31))</f>
        <v>0</v>
      </c>
      <c r="AZ105" s="645">
        <f>IF($C105="","",SUMIFS(EXPENSES!$I$12:$I$4011,EXPENSES!$U$12:$U$4011,$C105,EXPENSES!$N$12:$N$4011,REPORT!AZ$34,EXPENSES!$M$12:$M$4011,REPORT!AZ$31))</f>
        <v>0</v>
      </c>
      <c r="BA105" s="645">
        <f>IF($C105="","",SUMIFS(EXPENSES!$I$12:$I$4011,EXPENSES!$U$12:$U$4011,$C105,EXPENSES!$N$12:$N$4011,REPORT!BA$34,EXPENSES!$M$12:$M$4011,REPORT!BA$31))</f>
        <v>0</v>
      </c>
      <c r="BB105" s="645">
        <f>IF($C105="","",SUMIFS(EXPENSES!$I$12:$I$4011,EXPENSES!$U$12:$U$4011,$C105,EXPENSES!$N$12:$N$4011,REPORT!BB$34,EXPENSES!$M$12:$M$4011,REPORT!BB$31))</f>
        <v>0</v>
      </c>
      <c r="BC105" s="645">
        <f>IF($C105="","",SUMIFS(EXPENSES!$I$12:$I$4011,EXPENSES!$U$12:$U$4011,$C105,EXPENSES!$N$12:$N$4011,REPORT!BC$34,EXPENSES!$M$12:$M$4011,REPORT!BC$31))</f>
        <v>0</v>
      </c>
      <c r="BD105" s="645">
        <f>IF($C105="","",SUMIFS(EXPENSES!$I$12:$I$4011,EXPENSES!$U$12:$U$4011,$C105,EXPENSES!$N$12:$N$4011,REPORT!BD$34,EXPENSES!$M$12:$M$4011,REPORT!BD$31))</f>
        <v>0</v>
      </c>
      <c r="BE105" s="645">
        <f>IF($C105="","",SUMIFS(EXPENSES!$I$12:$I$4011,EXPENSES!$U$12:$U$4011,$C105,EXPENSES!$N$12:$N$4011,REPORT!BE$34,EXPENSES!$M$12:$M$4011,REPORT!BE$31))</f>
        <v>0</v>
      </c>
      <c r="BF105" s="645">
        <f>IF($C105="","",SUMIFS(EXPENSES!$I$12:$I$4011,EXPENSES!$U$12:$U$4011,$C105,EXPENSES!$N$12:$N$4011,REPORT!BF$34,EXPENSES!$M$12:$M$4011,REPORT!BF$31))</f>
        <v>0</v>
      </c>
      <c r="BG105" s="645">
        <f>IF($C105="","",SUMIFS(EXPENSES!$I$12:$I$4011,EXPENSES!$U$12:$U$4011,$C105,EXPENSES!$N$12:$N$4011,REPORT!BG$34,EXPENSES!$M$12:$M$4011,REPORT!BG$31))</f>
        <v>0</v>
      </c>
      <c r="BH105" s="645">
        <f>IF($C105="","",SUMIFS(EXPENSES!$I$12:$I$4011,EXPENSES!$U$12:$U$4011,$C105,EXPENSES!$N$12:$N$4011,REPORT!BH$34,EXPENSES!$M$12:$M$4011,REPORT!BH$31))</f>
        <v>0</v>
      </c>
      <c r="BI105" s="645">
        <f>IF($C105="","",SUMIFS(EXPENSES!$I$12:$I$4011,EXPENSES!$U$12:$U$4011,$C105,EXPENSES!$N$12:$N$4011,REPORT!BI$34,EXPENSES!$M$12:$M$4011,REPORT!BI$31))</f>
        <v>0</v>
      </c>
      <c r="BJ105" s="645">
        <f>IF($C105="","",SUMIFS(EXPENSES!$I$12:$I$4011,EXPENSES!$U$12:$U$4011,$C105,EXPENSES!$N$12:$N$4011,REPORT!BJ$34,EXPENSES!$M$12:$M$4011,REPORT!BJ$31))</f>
        <v>0</v>
      </c>
      <c r="BK105" s="654"/>
      <c r="BL105" s="655"/>
      <c r="BM105" s="655"/>
    </row>
    <row r="106" spans="1:65" s="656" customFormat="1" outlineLevel="2" x14ac:dyDescent="0.3">
      <c r="A106" s="639"/>
      <c r="B106" s="640"/>
      <c r="C106" s="641" t="str">
        <f>IFERROR(BUDGET!C89,"")</f>
        <v>B3-02</v>
      </c>
      <c r="D106" s="642">
        <f>IFERROR(BUDGET!D89,"")</f>
        <v>0</v>
      </c>
      <c r="E106" s="643" t="str">
        <f>IFERROR(BUDGET!E89,"")</f>
        <v>x</v>
      </c>
      <c r="F106" s="644">
        <f>IF(OR(BUDGET!$N$14="",BUDGET!$N$14="Initial Budget"),BUDGET!N89,BUDGET!BA89)</f>
        <v>0</v>
      </c>
      <c r="G106" s="798"/>
      <c r="H106" s="661">
        <f>SUMIFS(EXPENSES!$I$12:$I$4011,EXPENSES!$U$12:$U$4011,REPORT!C106)</f>
        <v>0</v>
      </c>
      <c r="I106" s="657">
        <f t="shared" si="217"/>
        <v>0</v>
      </c>
      <c r="J106" s="645">
        <f t="shared" si="218"/>
        <v>0</v>
      </c>
      <c r="K106" s="647"/>
      <c r="L106" s="648"/>
      <c r="M106" s="649"/>
      <c r="N106" s="650"/>
      <c r="O106" s="651" t="str">
        <f t="shared" ref="O106:X114" si="257">IF($D106="","",IF($D106=O$33,$H106,""))</f>
        <v/>
      </c>
      <c r="P106" s="651" t="str">
        <f>IF($D106="","",IF($D106=P$33,$H106,""))</f>
        <v/>
      </c>
      <c r="Q106" s="651" t="str">
        <f t="shared" si="257"/>
        <v/>
      </c>
      <c r="R106" s="651" t="str">
        <f t="shared" si="257"/>
        <v/>
      </c>
      <c r="S106" s="651" t="str">
        <f t="shared" si="257"/>
        <v/>
      </c>
      <c r="T106" s="651" t="str">
        <f t="shared" si="257"/>
        <v/>
      </c>
      <c r="U106" s="651" t="str">
        <f t="shared" si="257"/>
        <v/>
      </c>
      <c r="V106" s="651" t="str">
        <f t="shared" si="257"/>
        <v/>
      </c>
      <c r="W106" s="651" t="str">
        <f t="shared" si="257"/>
        <v/>
      </c>
      <c r="X106" s="651" t="str">
        <f t="shared" si="257"/>
        <v/>
      </c>
      <c r="Y106" s="652">
        <f t="shared" si="216"/>
        <v>0</v>
      </c>
      <c r="Z106" s="653"/>
      <c r="AA106" s="658">
        <f>IF($C106="","",SUMIFS(EXPENSES!$I$12:$I$4011,EXPENSES!$U$12:$U$4011,$C106,EXPENSES!$N$12:$N$4011,REPORT!AA$34,EXPENSES!$M$12:$M$4011,REPORT!AA$31))</f>
        <v>0</v>
      </c>
      <c r="AB106" s="658">
        <f>IF($C106="","",SUMIFS(EXPENSES!$I$12:$I$4011,EXPENSES!$U$12:$U$4011,$C106,EXPENSES!$N$12:$N$4011,REPORT!AB$34,EXPENSES!$M$12:$M$4011,REPORT!AB$31))</f>
        <v>0</v>
      </c>
      <c r="AC106" s="658">
        <f>IF($C106="","",SUMIFS(EXPENSES!$I$12:$I$4011,EXPENSES!$U$12:$U$4011,$C106,EXPENSES!$N$12:$N$4011,REPORT!AC$34,EXPENSES!$M$12:$M$4011,REPORT!AC$31))</f>
        <v>0</v>
      </c>
      <c r="AD106" s="658">
        <f>IF($C106="","",SUMIFS(EXPENSES!$I$12:$I$4011,EXPENSES!$U$12:$U$4011,$C106,EXPENSES!$N$12:$N$4011,REPORT!AD$34,EXPENSES!$M$12:$M$4011,REPORT!AD$31))</f>
        <v>0</v>
      </c>
      <c r="AE106" s="658">
        <f>IF($C106="","",SUMIFS(EXPENSES!$I$12:$I$4011,EXPENSES!$U$12:$U$4011,$C106,EXPENSES!$N$12:$N$4011,REPORT!AE$34,EXPENSES!$M$12:$M$4011,REPORT!AE$31))</f>
        <v>0</v>
      </c>
      <c r="AF106" s="658">
        <f>IF($C106="","",SUMIFS(EXPENSES!$I$12:$I$4011,EXPENSES!$U$12:$U$4011,$C106,EXPENSES!$N$12:$N$4011,REPORT!AF$34,EXPENSES!$M$12:$M$4011,REPORT!AF$31))</f>
        <v>0</v>
      </c>
      <c r="AG106" s="658">
        <f>IF($C106="","",SUMIFS(EXPENSES!$I$12:$I$4011,EXPENSES!$U$12:$U$4011,$C106,EXPENSES!$N$12:$N$4011,REPORT!AG$34,EXPENSES!$M$12:$M$4011,REPORT!AG$31))</f>
        <v>0</v>
      </c>
      <c r="AH106" s="658">
        <f>IF($C106="","",SUMIFS(EXPENSES!$I$12:$I$4011,EXPENSES!$U$12:$U$4011,$C106,EXPENSES!$N$12:$N$4011,REPORT!AH$34,EXPENSES!$M$12:$M$4011,REPORT!AH$31))</f>
        <v>0</v>
      </c>
      <c r="AI106" s="658">
        <f>IF($C106="","",SUMIFS(EXPENSES!$I$12:$I$4011,EXPENSES!$U$12:$U$4011,$C106,EXPENSES!$N$12:$N$4011,REPORT!AI$34,EXPENSES!$M$12:$M$4011,REPORT!AI$31))</f>
        <v>0</v>
      </c>
      <c r="AJ106" s="658">
        <f>IF($C106="","",SUMIFS(EXPENSES!$I$12:$I$4011,EXPENSES!$U$12:$U$4011,$C106,EXPENSES!$N$12:$N$4011,REPORT!AJ$34,EXPENSES!$M$12:$M$4011,REPORT!AJ$31))</f>
        <v>0</v>
      </c>
      <c r="AK106" s="658">
        <f>IF($C106="","",SUMIFS(EXPENSES!$I$12:$I$4011,EXPENSES!$U$12:$U$4011,$C106,EXPENSES!$N$12:$N$4011,REPORT!AK$34,EXPENSES!$M$12:$M$4011,REPORT!AK$31))</f>
        <v>0</v>
      </c>
      <c r="AL106" s="658">
        <f>IF($C106="","",SUMIFS(EXPENSES!$I$12:$I$4011,EXPENSES!$U$12:$U$4011,$C106,EXPENSES!$N$12:$N$4011,REPORT!AL$34,EXPENSES!$M$12:$M$4011,REPORT!AL$31))</f>
        <v>0</v>
      </c>
      <c r="AM106" s="658">
        <f>IF($C106="","",SUMIFS(EXPENSES!$I$12:$I$4011,EXPENSES!$U$12:$U$4011,$C106,EXPENSES!$N$12:$N$4011,REPORT!AM$34,EXPENSES!$M$12:$M$4011,REPORT!AM$31))</f>
        <v>0</v>
      </c>
      <c r="AN106" s="658">
        <f>IF($C106="","",SUMIFS(EXPENSES!$I$12:$I$4011,EXPENSES!$U$12:$U$4011,$C106,EXPENSES!$N$12:$N$4011,REPORT!AN$34,EXPENSES!$M$12:$M$4011,REPORT!AN$31))</f>
        <v>0</v>
      </c>
      <c r="AO106" s="658">
        <f>IF($C106="","",SUMIFS(EXPENSES!$I$12:$I$4011,EXPENSES!$U$12:$U$4011,$C106,EXPENSES!$N$12:$N$4011,REPORT!AO$34,EXPENSES!$M$12:$M$4011,REPORT!AO$31))</f>
        <v>0</v>
      </c>
      <c r="AP106" s="658">
        <f>IF($C106="","",SUMIFS(EXPENSES!$I$12:$I$4011,EXPENSES!$U$12:$U$4011,$C106,EXPENSES!$N$12:$N$4011,REPORT!AP$34,EXPENSES!$M$12:$M$4011,REPORT!AP$31))</f>
        <v>0</v>
      </c>
      <c r="AQ106" s="658">
        <f>IF($C106="","",SUMIFS(EXPENSES!$I$12:$I$4011,EXPENSES!$U$12:$U$4011,$C106,EXPENSES!$N$12:$N$4011,REPORT!AQ$34,EXPENSES!$M$12:$M$4011,REPORT!AQ$31))</f>
        <v>0</v>
      </c>
      <c r="AR106" s="658">
        <f>IF($C106="","",SUMIFS(EXPENSES!$I$12:$I$4011,EXPENSES!$U$12:$U$4011,$C106,EXPENSES!$N$12:$N$4011,REPORT!AR$34,EXPENSES!$M$12:$M$4011,REPORT!AR$31))</f>
        <v>0</v>
      </c>
      <c r="AS106" s="658">
        <f>IF($C106="","",SUMIFS(EXPENSES!$I$12:$I$4011,EXPENSES!$U$12:$U$4011,$C106,EXPENSES!$N$12:$N$4011,REPORT!AS$34,EXPENSES!$M$12:$M$4011,REPORT!AS$31))</f>
        <v>0</v>
      </c>
      <c r="AT106" s="658">
        <f>IF($C106="","",SUMIFS(EXPENSES!$I$12:$I$4011,EXPENSES!$U$12:$U$4011,$C106,EXPENSES!$N$12:$N$4011,REPORT!AT$34,EXPENSES!$M$12:$M$4011,REPORT!AT$31))</f>
        <v>0</v>
      </c>
      <c r="AU106" s="658">
        <f>IF($C106="","",SUMIFS(EXPENSES!$I$12:$I$4011,EXPENSES!$U$12:$U$4011,$C106,EXPENSES!$N$12:$N$4011,REPORT!AU$34,EXPENSES!$M$12:$M$4011,REPORT!AU$31))</f>
        <v>0</v>
      </c>
      <c r="AV106" s="658">
        <f>IF($C106="","",SUMIFS(EXPENSES!$I$12:$I$4011,EXPENSES!$U$12:$U$4011,$C106,EXPENSES!$N$12:$N$4011,REPORT!AV$34,EXPENSES!$M$12:$M$4011,REPORT!AV$31))</f>
        <v>0</v>
      </c>
      <c r="AW106" s="658">
        <f>IF($C106="","",SUMIFS(EXPENSES!$I$12:$I$4011,EXPENSES!$U$12:$U$4011,$C106,EXPENSES!$N$12:$N$4011,REPORT!AW$34,EXPENSES!$M$12:$M$4011,REPORT!AW$31))</f>
        <v>0</v>
      </c>
      <c r="AX106" s="658">
        <f>IF($C106="","",SUMIFS(EXPENSES!$I$12:$I$4011,EXPENSES!$U$12:$U$4011,$C106,EXPENSES!$N$12:$N$4011,REPORT!AX$34,EXPENSES!$M$12:$M$4011,REPORT!AX$31))</f>
        <v>0</v>
      </c>
      <c r="AY106" s="658">
        <f>IF($C106="","",SUMIFS(EXPENSES!$I$12:$I$4011,EXPENSES!$U$12:$U$4011,$C106,EXPENSES!$N$12:$N$4011,REPORT!AY$34,EXPENSES!$M$12:$M$4011,REPORT!AY$31))</f>
        <v>0</v>
      </c>
      <c r="AZ106" s="658">
        <f>IF($C106="","",SUMIFS(EXPENSES!$I$12:$I$4011,EXPENSES!$U$12:$U$4011,$C106,EXPENSES!$N$12:$N$4011,REPORT!AZ$34,EXPENSES!$M$12:$M$4011,REPORT!AZ$31))</f>
        <v>0</v>
      </c>
      <c r="BA106" s="658">
        <f>IF($C106="","",SUMIFS(EXPENSES!$I$12:$I$4011,EXPENSES!$U$12:$U$4011,$C106,EXPENSES!$N$12:$N$4011,REPORT!BA$34,EXPENSES!$M$12:$M$4011,REPORT!BA$31))</f>
        <v>0</v>
      </c>
      <c r="BB106" s="658">
        <f>IF($C106="","",SUMIFS(EXPENSES!$I$12:$I$4011,EXPENSES!$U$12:$U$4011,$C106,EXPENSES!$N$12:$N$4011,REPORT!BB$34,EXPENSES!$M$12:$M$4011,REPORT!BB$31))</f>
        <v>0</v>
      </c>
      <c r="BC106" s="658">
        <f>IF($C106="","",SUMIFS(EXPENSES!$I$12:$I$4011,EXPENSES!$U$12:$U$4011,$C106,EXPENSES!$N$12:$N$4011,REPORT!BC$34,EXPENSES!$M$12:$M$4011,REPORT!BC$31))</f>
        <v>0</v>
      </c>
      <c r="BD106" s="658">
        <f>IF($C106="","",SUMIFS(EXPENSES!$I$12:$I$4011,EXPENSES!$U$12:$U$4011,$C106,EXPENSES!$N$12:$N$4011,REPORT!BD$34,EXPENSES!$M$12:$M$4011,REPORT!BD$31))</f>
        <v>0</v>
      </c>
      <c r="BE106" s="658">
        <f>IF($C106="","",SUMIFS(EXPENSES!$I$12:$I$4011,EXPENSES!$U$12:$U$4011,$C106,EXPENSES!$N$12:$N$4011,REPORT!BE$34,EXPENSES!$M$12:$M$4011,REPORT!BE$31))</f>
        <v>0</v>
      </c>
      <c r="BF106" s="658">
        <f>IF($C106="","",SUMIFS(EXPENSES!$I$12:$I$4011,EXPENSES!$U$12:$U$4011,$C106,EXPENSES!$N$12:$N$4011,REPORT!BF$34,EXPENSES!$M$12:$M$4011,REPORT!BF$31))</f>
        <v>0</v>
      </c>
      <c r="BG106" s="658">
        <f>IF($C106="","",SUMIFS(EXPENSES!$I$12:$I$4011,EXPENSES!$U$12:$U$4011,$C106,EXPENSES!$N$12:$N$4011,REPORT!BG$34,EXPENSES!$M$12:$M$4011,REPORT!BG$31))</f>
        <v>0</v>
      </c>
      <c r="BH106" s="658">
        <f>IF($C106="","",SUMIFS(EXPENSES!$I$12:$I$4011,EXPENSES!$U$12:$U$4011,$C106,EXPENSES!$N$12:$N$4011,REPORT!BH$34,EXPENSES!$M$12:$M$4011,REPORT!BH$31))</f>
        <v>0</v>
      </c>
      <c r="BI106" s="658">
        <f>IF($C106="","",SUMIFS(EXPENSES!$I$12:$I$4011,EXPENSES!$U$12:$U$4011,$C106,EXPENSES!$N$12:$N$4011,REPORT!BI$34,EXPENSES!$M$12:$M$4011,REPORT!BI$31))</f>
        <v>0</v>
      </c>
      <c r="BJ106" s="658">
        <f>IF($C106="","",SUMIFS(EXPENSES!$I$12:$I$4011,EXPENSES!$U$12:$U$4011,$C106,EXPENSES!$N$12:$N$4011,REPORT!BJ$34,EXPENSES!$M$12:$M$4011,REPORT!BJ$31))</f>
        <v>0</v>
      </c>
      <c r="BK106" s="654"/>
      <c r="BL106" s="655"/>
      <c r="BM106" s="655"/>
    </row>
    <row r="107" spans="1:65" s="656" customFormat="1" outlineLevel="2" x14ac:dyDescent="0.3">
      <c r="A107" s="639"/>
      <c r="B107" s="640"/>
      <c r="C107" s="641" t="str">
        <f>IFERROR(BUDGET!C90,"")</f>
        <v>B3-03</v>
      </c>
      <c r="D107" s="642">
        <f>IFERROR(BUDGET!D90,"")</f>
        <v>0</v>
      </c>
      <c r="E107" s="643" t="str">
        <f>IFERROR(BUDGET!E90,"")</f>
        <v>x</v>
      </c>
      <c r="F107" s="644">
        <f>IF(OR(BUDGET!$N$14="",BUDGET!$N$14="Initial Budget"),BUDGET!N90,BUDGET!BA90)</f>
        <v>0</v>
      </c>
      <c r="G107" s="798"/>
      <c r="H107" s="661">
        <f>SUMIFS(EXPENSES!$I$12:$I$4011,EXPENSES!$U$12:$U$4011,REPORT!C107)</f>
        <v>0</v>
      </c>
      <c r="I107" s="657">
        <f t="shared" si="217"/>
        <v>0</v>
      </c>
      <c r="J107" s="645">
        <f t="shared" si="218"/>
        <v>0</v>
      </c>
      <c r="K107" s="647"/>
      <c r="L107" s="648"/>
      <c r="M107" s="649"/>
      <c r="N107" s="650"/>
      <c r="O107" s="651" t="str">
        <f t="shared" si="257"/>
        <v/>
      </c>
      <c r="P107" s="651" t="str">
        <f t="shared" si="257"/>
        <v/>
      </c>
      <c r="Q107" s="651" t="str">
        <f t="shared" si="257"/>
        <v/>
      </c>
      <c r="R107" s="651" t="str">
        <f t="shared" si="257"/>
        <v/>
      </c>
      <c r="S107" s="651" t="str">
        <f t="shared" si="257"/>
        <v/>
      </c>
      <c r="T107" s="651" t="str">
        <f t="shared" si="257"/>
        <v/>
      </c>
      <c r="U107" s="651" t="str">
        <f t="shared" si="257"/>
        <v/>
      </c>
      <c r="V107" s="651" t="str">
        <f t="shared" si="257"/>
        <v/>
      </c>
      <c r="W107" s="651" t="str">
        <f t="shared" si="257"/>
        <v/>
      </c>
      <c r="X107" s="651" t="str">
        <f t="shared" si="257"/>
        <v/>
      </c>
      <c r="Y107" s="652">
        <f t="shared" si="216"/>
        <v>0</v>
      </c>
      <c r="Z107" s="653"/>
      <c r="AA107" s="658">
        <f>IF($C107="","",SUMIFS(EXPENSES!$I$12:$I$4011,EXPENSES!$U$12:$U$4011,$C107,EXPENSES!$N$12:$N$4011,REPORT!AA$34,EXPENSES!$M$12:$M$4011,REPORT!AA$31))</f>
        <v>0</v>
      </c>
      <c r="AB107" s="658">
        <f>IF($C107="","",SUMIFS(EXPENSES!$I$12:$I$4011,EXPENSES!$U$12:$U$4011,$C107,EXPENSES!$N$12:$N$4011,REPORT!AB$34,EXPENSES!$M$12:$M$4011,REPORT!AB$31))</f>
        <v>0</v>
      </c>
      <c r="AC107" s="658">
        <f>IF($C107="","",SUMIFS(EXPENSES!$I$12:$I$4011,EXPENSES!$U$12:$U$4011,$C107,EXPENSES!$N$12:$N$4011,REPORT!AC$34,EXPENSES!$M$12:$M$4011,REPORT!AC$31))</f>
        <v>0</v>
      </c>
      <c r="AD107" s="658">
        <f>IF($C107="","",SUMIFS(EXPENSES!$I$12:$I$4011,EXPENSES!$U$12:$U$4011,$C107,EXPENSES!$N$12:$N$4011,REPORT!AD$34,EXPENSES!$M$12:$M$4011,REPORT!AD$31))</f>
        <v>0</v>
      </c>
      <c r="AE107" s="658">
        <f>IF($C107="","",SUMIFS(EXPENSES!$I$12:$I$4011,EXPENSES!$U$12:$U$4011,$C107,EXPENSES!$N$12:$N$4011,REPORT!AE$34,EXPENSES!$M$12:$M$4011,REPORT!AE$31))</f>
        <v>0</v>
      </c>
      <c r="AF107" s="658">
        <f>IF($C107="","",SUMIFS(EXPENSES!$I$12:$I$4011,EXPENSES!$U$12:$U$4011,$C107,EXPENSES!$N$12:$N$4011,REPORT!AF$34,EXPENSES!$M$12:$M$4011,REPORT!AF$31))</f>
        <v>0</v>
      </c>
      <c r="AG107" s="658">
        <f>IF($C107="","",SUMIFS(EXPENSES!$I$12:$I$4011,EXPENSES!$U$12:$U$4011,$C107,EXPENSES!$N$12:$N$4011,REPORT!AG$34,EXPENSES!$M$12:$M$4011,REPORT!AG$31))</f>
        <v>0</v>
      </c>
      <c r="AH107" s="658">
        <f>IF($C107="","",SUMIFS(EXPENSES!$I$12:$I$4011,EXPENSES!$U$12:$U$4011,$C107,EXPENSES!$N$12:$N$4011,REPORT!AH$34,EXPENSES!$M$12:$M$4011,REPORT!AH$31))</f>
        <v>0</v>
      </c>
      <c r="AI107" s="658">
        <f>IF($C107="","",SUMIFS(EXPENSES!$I$12:$I$4011,EXPENSES!$U$12:$U$4011,$C107,EXPENSES!$N$12:$N$4011,REPORT!AI$34,EXPENSES!$M$12:$M$4011,REPORT!AI$31))</f>
        <v>0</v>
      </c>
      <c r="AJ107" s="658">
        <f>IF($C107="","",SUMIFS(EXPENSES!$I$12:$I$4011,EXPENSES!$U$12:$U$4011,$C107,EXPENSES!$N$12:$N$4011,REPORT!AJ$34,EXPENSES!$M$12:$M$4011,REPORT!AJ$31))</f>
        <v>0</v>
      </c>
      <c r="AK107" s="658">
        <f>IF($C107="","",SUMIFS(EXPENSES!$I$12:$I$4011,EXPENSES!$U$12:$U$4011,$C107,EXPENSES!$N$12:$N$4011,REPORT!AK$34,EXPENSES!$M$12:$M$4011,REPORT!AK$31))</f>
        <v>0</v>
      </c>
      <c r="AL107" s="658">
        <f>IF($C107="","",SUMIFS(EXPENSES!$I$12:$I$4011,EXPENSES!$U$12:$U$4011,$C107,EXPENSES!$N$12:$N$4011,REPORT!AL$34,EXPENSES!$M$12:$M$4011,REPORT!AL$31))</f>
        <v>0</v>
      </c>
      <c r="AM107" s="658">
        <f>IF($C107="","",SUMIFS(EXPENSES!$I$12:$I$4011,EXPENSES!$U$12:$U$4011,$C107,EXPENSES!$N$12:$N$4011,REPORT!AM$34,EXPENSES!$M$12:$M$4011,REPORT!AM$31))</f>
        <v>0</v>
      </c>
      <c r="AN107" s="658">
        <f>IF($C107="","",SUMIFS(EXPENSES!$I$12:$I$4011,EXPENSES!$U$12:$U$4011,$C107,EXPENSES!$N$12:$N$4011,REPORT!AN$34,EXPENSES!$M$12:$M$4011,REPORT!AN$31))</f>
        <v>0</v>
      </c>
      <c r="AO107" s="658">
        <f>IF($C107="","",SUMIFS(EXPENSES!$I$12:$I$4011,EXPENSES!$U$12:$U$4011,$C107,EXPENSES!$N$12:$N$4011,REPORT!AO$34,EXPENSES!$M$12:$M$4011,REPORT!AO$31))</f>
        <v>0</v>
      </c>
      <c r="AP107" s="658">
        <f>IF($C107="","",SUMIFS(EXPENSES!$I$12:$I$4011,EXPENSES!$U$12:$U$4011,$C107,EXPENSES!$N$12:$N$4011,REPORT!AP$34,EXPENSES!$M$12:$M$4011,REPORT!AP$31))</f>
        <v>0</v>
      </c>
      <c r="AQ107" s="658">
        <f>IF($C107="","",SUMIFS(EXPENSES!$I$12:$I$4011,EXPENSES!$U$12:$U$4011,$C107,EXPENSES!$N$12:$N$4011,REPORT!AQ$34,EXPENSES!$M$12:$M$4011,REPORT!AQ$31))</f>
        <v>0</v>
      </c>
      <c r="AR107" s="658">
        <f>IF($C107="","",SUMIFS(EXPENSES!$I$12:$I$4011,EXPENSES!$U$12:$U$4011,$C107,EXPENSES!$N$12:$N$4011,REPORT!AR$34,EXPENSES!$M$12:$M$4011,REPORT!AR$31))</f>
        <v>0</v>
      </c>
      <c r="AS107" s="658">
        <f>IF($C107="","",SUMIFS(EXPENSES!$I$12:$I$4011,EXPENSES!$U$12:$U$4011,$C107,EXPENSES!$N$12:$N$4011,REPORT!AS$34,EXPENSES!$M$12:$M$4011,REPORT!AS$31))</f>
        <v>0</v>
      </c>
      <c r="AT107" s="658">
        <f>IF($C107="","",SUMIFS(EXPENSES!$I$12:$I$4011,EXPENSES!$U$12:$U$4011,$C107,EXPENSES!$N$12:$N$4011,REPORT!AT$34,EXPENSES!$M$12:$M$4011,REPORT!AT$31))</f>
        <v>0</v>
      </c>
      <c r="AU107" s="658">
        <f>IF($C107="","",SUMIFS(EXPENSES!$I$12:$I$4011,EXPENSES!$U$12:$U$4011,$C107,EXPENSES!$N$12:$N$4011,REPORT!AU$34,EXPENSES!$M$12:$M$4011,REPORT!AU$31))</f>
        <v>0</v>
      </c>
      <c r="AV107" s="658">
        <f>IF($C107="","",SUMIFS(EXPENSES!$I$12:$I$4011,EXPENSES!$U$12:$U$4011,$C107,EXPENSES!$N$12:$N$4011,REPORT!AV$34,EXPENSES!$M$12:$M$4011,REPORT!AV$31))</f>
        <v>0</v>
      </c>
      <c r="AW107" s="658">
        <f>IF($C107="","",SUMIFS(EXPENSES!$I$12:$I$4011,EXPENSES!$U$12:$U$4011,$C107,EXPENSES!$N$12:$N$4011,REPORT!AW$34,EXPENSES!$M$12:$M$4011,REPORT!AW$31))</f>
        <v>0</v>
      </c>
      <c r="AX107" s="658">
        <f>IF($C107="","",SUMIFS(EXPENSES!$I$12:$I$4011,EXPENSES!$U$12:$U$4011,$C107,EXPENSES!$N$12:$N$4011,REPORT!AX$34,EXPENSES!$M$12:$M$4011,REPORT!AX$31))</f>
        <v>0</v>
      </c>
      <c r="AY107" s="658">
        <f>IF($C107="","",SUMIFS(EXPENSES!$I$12:$I$4011,EXPENSES!$U$12:$U$4011,$C107,EXPENSES!$N$12:$N$4011,REPORT!AY$34,EXPENSES!$M$12:$M$4011,REPORT!AY$31))</f>
        <v>0</v>
      </c>
      <c r="AZ107" s="658">
        <f>IF($C107="","",SUMIFS(EXPENSES!$I$12:$I$4011,EXPENSES!$U$12:$U$4011,$C107,EXPENSES!$N$12:$N$4011,REPORT!AZ$34,EXPENSES!$M$12:$M$4011,REPORT!AZ$31))</f>
        <v>0</v>
      </c>
      <c r="BA107" s="658">
        <f>IF($C107="","",SUMIFS(EXPENSES!$I$12:$I$4011,EXPENSES!$U$12:$U$4011,$C107,EXPENSES!$N$12:$N$4011,REPORT!BA$34,EXPENSES!$M$12:$M$4011,REPORT!BA$31))</f>
        <v>0</v>
      </c>
      <c r="BB107" s="658">
        <f>IF($C107="","",SUMIFS(EXPENSES!$I$12:$I$4011,EXPENSES!$U$12:$U$4011,$C107,EXPENSES!$N$12:$N$4011,REPORT!BB$34,EXPENSES!$M$12:$M$4011,REPORT!BB$31))</f>
        <v>0</v>
      </c>
      <c r="BC107" s="658">
        <f>IF($C107="","",SUMIFS(EXPENSES!$I$12:$I$4011,EXPENSES!$U$12:$U$4011,$C107,EXPENSES!$N$12:$N$4011,REPORT!BC$34,EXPENSES!$M$12:$M$4011,REPORT!BC$31))</f>
        <v>0</v>
      </c>
      <c r="BD107" s="658">
        <f>IF($C107="","",SUMIFS(EXPENSES!$I$12:$I$4011,EXPENSES!$U$12:$U$4011,$C107,EXPENSES!$N$12:$N$4011,REPORT!BD$34,EXPENSES!$M$12:$M$4011,REPORT!BD$31))</f>
        <v>0</v>
      </c>
      <c r="BE107" s="658">
        <f>IF($C107="","",SUMIFS(EXPENSES!$I$12:$I$4011,EXPENSES!$U$12:$U$4011,$C107,EXPENSES!$N$12:$N$4011,REPORT!BE$34,EXPENSES!$M$12:$M$4011,REPORT!BE$31))</f>
        <v>0</v>
      </c>
      <c r="BF107" s="658">
        <f>IF($C107="","",SUMIFS(EXPENSES!$I$12:$I$4011,EXPENSES!$U$12:$U$4011,$C107,EXPENSES!$N$12:$N$4011,REPORT!BF$34,EXPENSES!$M$12:$M$4011,REPORT!BF$31))</f>
        <v>0</v>
      </c>
      <c r="BG107" s="658">
        <f>IF($C107="","",SUMIFS(EXPENSES!$I$12:$I$4011,EXPENSES!$U$12:$U$4011,$C107,EXPENSES!$N$12:$N$4011,REPORT!BG$34,EXPENSES!$M$12:$M$4011,REPORT!BG$31))</f>
        <v>0</v>
      </c>
      <c r="BH107" s="658">
        <f>IF($C107="","",SUMIFS(EXPENSES!$I$12:$I$4011,EXPENSES!$U$12:$U$4011,$C107,EXPENSES!$N$12:$N$4011,REPORT!BH$34,EXPENSES!$M$12:$M$4011,REPORT!BH$31))</f>
        <v>0</v>
      </c>
      <c r="BI107" s="658">
        <f>IF($C107="","",SUMIFS(EXPENSES!$I$12:$I$4011,EXPENSES!$U$12:$U$4011,$C107,EXPENSES!$N$12:$N$4011,REPORT!BI$34,EXPENSES!$M$12:$M$4011,REPORT!BI$31))</f>
        <v>0</v>
      </c>
      <c r="BJ107" s="658">
        <f>IF($C107="","",SUMIFS(EXPENSES!$I$12:$I$4011,EXPENSES!$U$12:$U$4011,$C107,EXPENSES!$N$12:$N$4011,REPORT!BJ$34,EXPENSES!$M$12:$M$4011,REPORT!BJ$31))</f>
        <v>0</v>
      </c>
      <c r="BK107" s="654"/>
      <c r="BL107" s="655"/>
      <c r="BM107" s="655"/>
    </row>
    <row r="108" spans="1:65" s="656" customFormat="1" outlineLevel="2" x14ac:dyDescent="0.3">
      <c r="A108" s="639"/>
      <c r="B108" s="640"/>
      <c r="C108" s="641" t="str">
        <f>IFERROR(BUDGET!C91,"")</f>
        <v>B3-04</v>
      </c>
      <c r="D108" s="642">
        <f>IFERROR(BUDGET!D91,"")</f>
        <v>0</v>
      </c>
      <c r="E108" s="643" t="str">
        <f>IFERROR(BUDGET!E91,"")</f>
        <v>x</v>
      </c>
      <c r="F108" s="644">
        <f>IF(OR(BUDGET!$N$14="",BUDGET!$N$14="Initial Budget"),BUDGET!N91,BUDGET!BA91)</f>
        <v>0</v>
      </c>
      <c r="G108" s="798"/>
      <c r="H108" s="661">
        <f>SUMIFS(EXPENSES!$I$12:$I$4011,EXPENSES!$U$12:$U$4011,REPORT!C108)</f>
        <v>0</v>
      </c>
      <c r="I108" s="657">
        <f t="shared" si="217"/>
        <v>0</v>
      </c>
      <c r="J108" s="645">
        <f t="shared" si="218"/>
        <v>0</v>
      </c>
      <c r="K108" s="647"/>
      <c r="L108" s="648"/>
      <c r="M108" s="649"/>
      <c r="N108" s="650"/>
      <c r="O108" s="651" t="str">
        <f t="shared" si="257"/>
        <v/>
      </c>
      <c r="P108" s="651" t="str">
        <f t="shared" si="257"/>
        <v/>
      </c>
      <c r="Q108" s="651" t="str">
        <f t="shared" si="257"/>
        <v/>
      </c>
      <c r="R108" s="651" t="str">
        <f t="shared" si="257"/>
        <v/>
      </c>
      <c r="S108" s="651" t="str">
        <f t="shared" si="257"/>
        <v/>
      </c>
      <c r="T108" s="651" t="str">
        <f t="shared" si="257"/>
        <v/>
      </c>
      <c r="U108" s="651" t="str">
        <f t="shared" si="257"/>
        <v/>
      </c>
      <c r="V108" s="651" t="str">
        <f t="shared" si="257"/>
        <v/>
      </c>
      <c r="W108" s="651" t="str">
        <f t="shared" si="257"/>
        <v/>
      </c>
      <c r="X108" s="651" t="str">
        <f t="shared" si="257"/>
        <v/>
      </c>
      <c r="Y108" s="652">
        <f t="shared" si="216"/>
        <v>0</v>
      </c>
      <c r="Z108" s="653"/>
      <c r="AA108" s="658">
        <f>IF($C108="","",SUMIFS(EXPENSES!$I$12:$I$4011,EXPENSES!$U$12:$U$4011,$C108,EXPENSES!$N$12:$N$4011,REPORT!AA$34,EXPENSES!$M$12:$M$4011,REPORT!AA$31))</f>
        <v>0</v>
      </c>
      <c r="AB108" s="658">
        <f>IF($C108="","",SUMIFS(EXPENSES!$I$12:$I$4011,EXPENSES!$U$12:$U$4011,$C108,EXPENSES!$N$12:$N$4011,REPORT!AB$34,EXPENSES!$M$12:$M$4011,REPORT!AB$31))</f>
        <v>0</v>
      </c>
      <c r="AC108" s="658">
        <f>IF($C108="","",SUMIFS(EXPENSES!$I$12:$I$4011,EXPENSES!$U$12:$U$4011,$C108,EXPENSES!$N$12:$N$4011,REPORT!AC$34,EXPENSES!$M$12:$M$4011,REPORT!AC$31))</f>
        <v>0</v>
      </c>
      <c r="AD108" s="658">
        <f>IF($C108="","",SUMIFS(EXPENSES!$I$12:$I$4011,EXPENSES!$U$12:$U$4011,$C108,EXPENSES!$N$12:$N$4011,REPORT!AD$34,EXPENSES!$M$12:$M$4011,REPORT!AD$31))</f>
        <v>0</v>
      </c>
      <c r="AE108" s="658">
        <f>IF($C108="","",SUMIFS(EXPENSES!$I$12:$I$4011,EXPENSES!$U$12:$U$4011,$C108,EXPENSES!$N$12:$N$4011,REPORT!AE$34,EXPENSES!$M$12:$M$4011,REPORT!AE$31))</f>
        <v>0</v>
      </c>
      <c r="AF108" s="658">
        <f>IF($C108="","",SUMIFS(EXPENSES!$I$12:$I$4011,EXPENSES!$U$12:$U$4011,$C108,EXPENSES!$N$12:$N$4011,REPORT!AF$34,EXPENSES!$M$12:$M$4011,REPORT!AF$31))</f>
        <v>0</v>
      </c>
      <c r="AG108" s="658">
        <f>IF($C108="","",SUMIFS(EXPENSES!$I$12:$I$4011,EXPENSES!$U$12:$U$4011,$C108,EXPENSES!$N$12:$N$4011,REPORT!AG$34,EXPENSES!$M$12:$M$4011,REPORT!AG$31))</f>
        <v>0</v>
      </c>
      <c r="AH108" s="658">
        <f>IF($C108="","",SUMIFS(EXPENSES!$I$12:$I$4011,EXPENSES!$U$12:$U$4011,$C108,EXPENSES!$N$12:$N$4011,REPORT!AH$34,EXPENSES!$M$12:$M$4011,REPORT!AH$31))</f>
        <v>0</v>
      </c>
      <c r="AI108" s="658">
        <f>IF($C108="","",SUMIFS(EXPENSES!$I$12:$I$4011,EXPENSES!$U$12:$U$4011,$C108,EXPENSES!$N$12:$N$4011,REPORT!AI$34,EXPENSES!$M$12:$M$4011,REPORT!AI$31))</f>
        <v>0</v>
      </c>
      <c r="AJ108" s="658">
        <f>IF($C108="","",SUMIFS(EXPENSES!$I$12:$I$4011,EXPENSES!$U$12:$U$4011,$C108,EXPENSES!$N$12:$N$4011,REPORT!AJ$34,EXPENSES!$M$12:$M$4011,REPORT!AJ$31))</f>
        <v>0</v>
      </c>
      <c r="AK108" s="658">
        <f>IF($C108="","",SUMIFS(EXPENSES!$I$12:$I$4011,EXPENSES!$U$12:$U$4011,$C108,EXPENSES!$N$12:$N$4011,REPORT!AK$34,EXPENSES!$M$12:$M$4011,REPORT!AK$31))</f>
        <v>0</v>
      </c>
      <c r="AL108" s="658">
        <f>IF($C108="","",SUMIFS(EXPENSES!$I$12:$I$4011,EXPENSES!$U$12:$U$4011,$C108,EXPENSES!$N$12:$N$4011,REPORT!AL$34,EXPENSES!$M$12:$M$4011,REPORT!AL$31))</f>
        <v>0</v>
      </c>
      <c r="AM108" s="658">
        <f>IF($C108="","",SUMIFS(EXPENSES!$I$12:$I$4011,EXPENSES!$U$12:$U$4011,$C108,EXPENSES!$N$12:$N$4011,REPORT!AM$34,EXPENSES!$M$12:$M$4011,REPORT!AM$31))</f>
        <v>0</v>
      </c>
      <c r="AN108" s="658">
        <f>IF($C108="","",SUMIFS(EXPENSES!$I$12:$I$4011,EXPENSES!$U$12:$U$4011,$C108,EXPENSES!$N$12:$N$4011,REPORT!AN$34,EXPENSES!$M$12:$M$4011,REPORT!AN$31))</f>
        <v>0</v>
      </c>
      <c r="AO108" s="658">
        <f>IF($C108="","",SUMIFS(EXPENSES!$I$12:$I$4011,EXPENSES!$U$12:$U$4011,$C108,EXPENSES!$N$12:$N$4011,REPORT!AO$34,EXPENSES!$M$12:$M$4011,REPORT!AO$31))</f>
        <v>0</v>
      </c>
      <c r="AP108" s="658">
        <f>IF($C108="","",SUMIFS(EXPENSES!$I$12:$I$4011,EXPENSES!$U$12:$U$4011,$C108,EXPENSES!$N$12:$N$4011,REPORT!AP$34,EXPENSES!$M$12:$M$4011,REPORT!AP$31))</f>
        <v>0</v>
      </c>
      <c r="AQ108" s="658">
        <f>IF($C108="","",SUMIFS(EXPENSES!$I$12:$I$4011,EXPENSES!$U$12:$U$4011,$C108,EXPENSES!$N$12:$N$4011,REPORT!AQ$34,EXPENSES!$M$12:$M$4011,REPORT!AQ$31))</f>
        <v>0</v>
      </c>
      <c r="AR108" s="658">
        <f>IF($C108="","",SUMIFS(EXPENSES!$I$12:$I$4011,EXPENSES!$U$12:$U$4011,$C108,EXPENSES!$N$12:$N$4011,REPORT!AR$34,EXPENSES!$M$12:$M$4011,REPORT!AR$31))</f>
        <v>0</v>
      </c>
      <c r="AS108" s="658">
        <f>IF($C108="","",SUMIFS(EXPENSES!$I$12:$I$4011,EXPENSES!$U$12:$U$4011,$C108,EXPENSES!$N$12:$N$4011,REPORT!AS$34,EXPENSES!$M$12:$M$4011,REPORT!AS$31))</f>
        <v>0</v>
      </c>
      <c r="AT108" s="658">
        <f>IF($C108="","",SUMIFS(EXPENSES!$I$12:$I$4011,EXPENSES!$U$12:$U$4011,$C108,EXPENSES!$N$12:$N$4011,REPORT!AT$34,EXPENSES!$M$12:$M$4011,REPORT!AT$31))</f>
        <v>0</v>
      </c>
      <c r="AU108" s="658">
        <f>IF($C108="","",SUMIFS(EXPENSES!$I$12:$I$4011,EXPENSES!$U$12:$U$4011,$C108,EXPENSES!$N$12:$N$4011,REPORT!AU$34,EXPENSES!$M$12:$M$4011,REPORT!AU$31))</f>
        <v>0</v>
      </c>
      <c r="AV108" s="658">
        <f>IF($C108="","",SUMIFS(EXPENSES!$I$12:$I$4011,EXPENSES!$U$12:$U$4011,$C108,EXPENSES!$N$12:$N$4011,REPORT!AV$34,EXPENSES!$M$12:$M$4011,REPORT!AV$31))</f>
        <v>0</v>
      </c>
      <c r="AW108" s="658">
        <f>IF($C108="","",SUMIFS(EXPENSES!$I$12:$I$4011,EXPENSES!$U$12:$U$4011,$C108,EXPENSES!$N$12:$N$4011,REPORT!AW$34,EXPENSES!$M$12:$M$4011,REPORT!AW$31))</f>
        <v>0</v>
      </c>
      <c r="AX108" s="658">
        <f>IF($C108="","",SUMIFS(EXPENSES!$I$12:$I$4011,EXPENSES!$U$12:$U$4011,$C108,EXPENSES!$N$12:$N$4011,REPORT!AX$34,EXPENSES!$M$12:$M$4011,REPORT!AX$31))</f>
        <v>0</v>
      </c>
      <c r="AY108" s="658">
        <f>IF($C108="","",SUMIFS(EXPENSES!$I$12:$I$4011,EXPENSES!$U$12:$U$4011,$C108,EXPENSES!$N$12:$N$4011,REPORT!AY$34,EXPENSES!$M$12:$M$4011,REPORT!AY$31))</f>
        <v>0</v>
      </c>
      <c r="AZ108" s="658">
        <f>IF($C108="","",SUMIFS(EXPENSES!$I$12:$I$4011,EXPENSES!$U$12:$U$4011,$C108,EXPENSES!$N$12:$N$4011,REPORT!AZ$34,EXPENSES!$M$12:$M$4011,REPORT!AZ$31))</f>
        <v>0</v>
      </c>
      <c r="BA108" s="658">
        <f>IF($C108="","",SUMIFS(EXPENSES!$I$12:$I$4011,EXPENSES!$U$12:$U$4011,$C108,EXPENSES!$N$12:$N$4011,REPORT!BA$34,EXPENSES!$M$12:$M$4011,REPORT!BA$31))</f>
        <v>0</v>
      </c>
      <c r="BB108" s="658">
        <f>IF($C108="","",SUMIFS(EXPENSES!$I$12:$I$4011,EXPENSES!$U$12:$U$4011,$C108,EXPENSES!$N$12:$N$4011,REPORT!BB$34,EXPENSES!$M$12:$M$4011,REPORT!BB$31))</f>
        <v>0</v>
      </c>
      <c r="BC108" s="658">
        <f>IF($C108="","",SUMIFS(EXPENSES!$I$12:$I$4011,EXPENSES!$U$12:$U$4011,$C108,EXPENSES!$N$12:$N$4011,REPORT!BC$34,EXPENSES!$M$12:$M$4011,REPORT!BC$31))</f>
        <v>0</v>
      </c>
      <c r="BD108" s="658">
        <f>IF($C108="","",SUMIFS(EXPENSES!$I$12:$I$4011,EXPENSES!$U$12:$U$4011,$C108,EXPENSES!$N$12:$N$4011,REPORT!BD$34,EXPENSES!$M$12:$M$4011,REPORT!BD$31))</f>
        <v>0</v>
      </c>
      <c r="BE108" s="658">
        <f>IF($C108="","",SUMIFS(EXPENSES!$I$12:$I$4011,EXPENSES!$U$12:$U$4011,$C108,EXPENSES!$N$12:$N$4011,REPORT!BE$34,EXPENSES!$M$12:$M$4011,REPORT!BE$31))</f>
        <v>0</v>
      </c>
      <c r="BF108" s="658">
        <f>IF($C108="","",SUMIFS(EXPENSES!$I$12:$I$4011,EXPENSES!$U$12:$U$4011,$C108,EXPENSES!$N$12:$N$4011,REPORT!BF$34,EXPENSES!$M$12:$M$4011,REPORT!BF$31))</f>
        <v>0</v>
      </c>
      <c r="BG108" s="658">
        <f>IF($C108="","",SUMIFS(EXPENSES!$I$12:$I$4011,EXPENSES!$U$12:$U$4011,$C108,EXPENSES!$N$12:$N$4011,REPORT!BG$34,EXPENSES!$M$12:$M$4011,REPORT!BG$31))</f>
        <v>0</v>
      </c>
      <c r="BH108" s="658">
        <f>IF($C108="","",SUMIFS(EXPENSES!$I$12:$I$4011,EXPENSES!$U$12:$U$4011,$C108,EXPENSES!$N$12:$N$4011,REPORT!BH$34,EXPENSES!$M$12:$M$4011,REPORT!BH$31))</f>
        <v>0</v>
      </c>
      <c r="BI108" s="658">
        <f>IF($C108="","",SUMIFS(EXPENSES!$I$12:$I$4011,EXPENSES!$U$12:$U$4011,$C108,EXPENSES!$N$12:$N$4011,REPORT!BI$34,EXPENSES!$M$12:$M$4011,REPORT!BI$31))</f>
        <v>0</v>
      </c>
      <c r="BJ108" s="658">
        <f>IF($C108="","",SUMIFS(EXPENSES!$I$12:$I$4011,EXPENSES!$U$12:$U$4011,$C108,EXPENSES!$N$12:$N$4011,REPORT!BJ$34,EXPENSES!$M$12:$M$4011,REPORT!BJ$31))</f>
        <v>0</v>
      </c>
      <c r="BK108" s="654"/>
      <c r="BL108" s="655"/>
      <c r="BM108" s="655"/>
    </row>
    <row r="109" spans="1:65" s="656" customFormat="1" outlineLevel="2" x14ac:dyDescent="0.3">
      <c r="A109" s="639"/>
      <c r="B109" s="640"/>
      <c r="C109" s="641" t="str">
        <f>IFERROR(BUDGET!C92,"")</f>
        <v>B3-05</v>
      </c>
      <c r="D109" s="642">
        <f>IFERROR(BUDGET!D92,"")</f>
        <v>0</v>
      </c>
      <c r="E109" s="643" t="str">
        <f>IFERROR(BUDGET!E92,"")</f>
        <v>x</v>
      </c>
      <c r="F109" s="644">
        <f>IF(OR(BUDGET!$N$14="",BUDGET!$N$14="Initial Budget"),BUDGET!N92,BUDGET!BA92)</f>
        <v>0</v>
      </c>
      <c r="G109" s="798"/>
      <c r="H109" s="661">
        <f>SUMIFS(EXPENSES!$I$12:$I$4011,EXPENSES!$U$12:$U$4011,REPORT!C109)</f>
        <v>0</v>
      </c>
      <c r="I109" s="657">
        <f t="shared" si="217"/>
        <v>0</v>
      </c>
      <c r="J109" s="645">
        <f t="shared" si="218"/>
        <v>0</v>
      </c>
      <c r="K109" s="647"/>
      <c r="L109" s="648"/>
      <c r="M109" s="649"/>
      <c r="N109" s="650"/>
      <c r="O109" s="651" t="str">
        <f t="shared" si="257"/>
        <v/>
      </c>
      <c r="P109" s="651" t="str">
        <f t="shared" si="257"/>
        <v/>
      </c>
      <c r="Q109" s="651" t="str">
        <f t="shared" si="257"/>
        <v/>
      </c>
      <c r="R109" s="651" t="str">
        <f t="shared" si="257"/>
        <v/>
      </c>
      <c r="S109" s="651" t="str">
        <f t="shared" si="257"/>
        <v/>
      </c>
      <c r="T109" s="651" t="str">
        <f t="shared" si="257"/>
        <v/>
      </c>
      <c r="U109" s="651" t="str">
        <f t="shared" si="257"/>
        <v/>
      </c>
      <c r="V109" s="651" t="str">
        <f t="shared" si="257"/>
        <v/>
      </c>
      <c r="W109" s="651" t="str">
        <f t="shared" si="257"/>
        <v/>
      </c>
      <c r="X109" s="651" t="str">
        <f t="shared" si="257"/>
        <v/>
      </c>
      <c r="Y109" s="652">
        <f t="shared" si="216"/>
        <v>0</v>
      </c>
      <c r="Z109" s="653"/>
      <c r="AA109" s="658">
        <f>IF($C109="","",SUMIFS(EXPENSES!$I$12:$I$4011,EXPENSES!$U$12:$U$4011,$C109,EXPENSES!$N$12:$N$4011,REPORT!AA$34,EXPENSES!$M$12:$M$4011,REPORT!AA$31))</f>
        <v>0</v>
      </c>
      <c r="AB109" s="658">
        <f>IF($C109="","",SUMIFS(EXPENSES!$I$12:$I$4011,EXPENSES!$U$12:$U$4011,$C109,EXPENSES!$N$12:$N$4011,REPORT!AB$34,EXPENSES!$M$12:$M$4011,REPORT!AB$31))</f>
        <v>0</v>
      </c>
      <c r="AC109" s="658">
        <f>IF($C109="","",SUMIFS(EXPENSES!$I$12:$I$4011,EXPENSES!$U$12:$U$4011,$C109,EXPENSES!$N$12:$N$4011,REPORT!AC$34,EXPENSES!$M$12:$M$4011,REPORT!AC$31))</f>
        <v>0</v>
      </c>
      <c r="AD109" s="658">
        <f>IF($C109="","",SUMIFS(EXPENSES!$I$12:$I$4011,EXPENSES!$U$12:$U$4011,$C109,EXPENSES!$N$12:$N$4011,REPORT!AD$34,EXPENSES!$M$12:$M$4011,REPORT!AD$31))</f>
        <v>0</v>
      </c>
      <c r="AE109" s="658">
        <f>IF($C109="","",SUMIFS(EXPENSES!$I$12:$I$4011,EXPENSES!$U$12:$U$4011,$C109,EXPENSES!$N$12:$N$4011,REPORT!AE$34,EXPENSES!$M$12:$M$4011,REPORT!AE$31))</f>
        <v>0</v>
      </c>
      <c r="AF109" s="658">
        <f>IF($C109="","",SUMIFS(EXPENSES!$I$12:$I$4011,EXPENSES!$U$12:$U$4011,$C109,EXPENSES!$N$12:$N$4011,REPORT!AF$34,EXPENSES!$M$12:$M$4011,REPORT!AF$31))</f>
        <v>0</v>
      </c>
      <c r="AG109" s="658">
        <f>IF($C109="","",SUMIFS(EXPENSES!$I$12:$I$4011,EXPENSES!$U$12:$U$4011,$C109,EXPENSES!$N$12:$N$4011,REPORT!AG$34,EXPENSES!$M$12:$M$4011,REPORT!AG$31))</f>
        <v>0</v>
      </c>
      <c r="AH109" s="658">
        <f>IF($C109="","",SUMIFS(EXPENSES!$I$12:$I$4011,EXPENSES!$U$12:$U$4011,$C109,EXPENSES!$N$12:$N$4011,REPORT!AH$34,EXPENSES!$M$12:$M$4011,REPORT!AH$31))</f>
        <v>0</v>
      </c>
      <c r="AI109" s="658">
        <f>IF($C109="","",SUMIFS(EXPENSES!$I$12:$I$4011,EXPENSES!$U$12:$U$4011,$C109,EXPENSES!$N$12:$N$4011,REPORT!AI$34,EXPENSES!$M$12:$M$4011,REPORT!AI$31))</f>
        <v>0</v>
      </c>
      <c r="AJ109" s="658">
        <f>IF($C109="","",SUMIFS(EXPENSES!$I$12:$I$4011,EXPENSES!$U$12:$U$4011,$C109,EXPENSES!$N$12:$N$4011,REPORT!AJ$34,EXPENSES!$M$12:$M$4011,REPORT!AJ$31))</f>
        <v>0</v>
      </c>
      <c r="AK109" s="658">
        <f>IF($C109="","",SUMIFS(EXPENSES!$I$12:$I$4011,EXPENSES!$U$12:$U$4011,$C109,EXPENSES!$N$12:$N$4011,REPORT!AK$34,EXPENSES!$M$12:$M$4011,REPORT!AK$31))</f>
        <v>0</v>
      </c>
      <c r="AL109" s="658">
        <f>IF($C109="","",SUMIFS(EXPENSES!$I$12:$I$4011,EXPENSES!$U$12:$U$4011,$C109,EXPENSES!$N$12:$N$4011,REPORT!AL$34,EXPENSES!$M$12:$M$4011,REPORT!AL$31))</f>
        <v>0</v>
      </c>
      <c r="AM109" s="658">
        <f>IF($C109="","",SUMIFS(EXPENSES!$I$12:$I$4011,EXPENSES!$U$12:$U$4011,$C109,EXPENSES!$N$12:$N$4011,REPORT!AM$34,EXPENSES!$M$12:$M$4011,REPORT!AM$31))</f>
        <v>0</v>
      </c>
      <c r="AN109" s="658">
        <f>IF($C109="","",SUMIFS(EXPENSES!$I$12:$I$4011,EXPENSES!$U$12:$U$4011,$C109,EXPENSES!$N$12:$N$4011,REPORT!AN$34,EXPENSES!$M$12:$M$4011,REPORT!AN$31))</f>
        <v>0</v>
      </c>
      <c r="AO109" s="658">
        <f>IF($C109="","",SUMIFS(EXPENSES!$I$12:$I$4011,EXPENSES!$U$12:$U$4011,$C109,EXPENSES!$N$12:$N$4011,REPORT!AO$34,EXPENSES!$M$12:$M$4011,REPORT!AO$31))</f>
        <v>0</v>
      </c>
      <c r="AP109" s="658">
        <f>IF($C109="","",SUMIFS(EXPENSES!$I$12:$I$4011,EXPENSES!$U$12:$U$4011,$C109,EXPENSES!$N$12:$N$4011,REPORT!AP$34,EXPENSES!$M$12:$M$4011,REPORT!AP$31))</f>
        <v>0</v>
      </c>
      <c r="AQ109" s="658">
        <f>IF($C109="","",SUMIFS(EXPENSES!$I$12:$I$4011,EXPENSES!$U$12:$U$4011,$C109,EXPENSES!$N$12:$N$4011,REPORT!AQ$34,EXPENSES!$M$12:$M$4011,REPORT!AQ$31))</f>
        <v>0</v>
      </c>
      <c r="AR109" s="658">
        <f>IF($C109="","",SUMIFS(EXPENSES!$I$12:$I$4011,EXPENSES!$U$12:$U$4011,$C109,EXPENSES!$N$12:$N$4011,REPORT!AR$34,EXPENSES!$M$12:$M$4011,REPORT!AR$31))</f>
        <v>0</v>
      </c>
      <c r="AS109" s="658">
        <f>IF($C109="","",SUMIFS(EXPENSES!$I$12:$I$4011,EXPENSES!$U$12:$U$4011,$C109,EXPENSES!$N$12:$N$4011,REPORT!AS$34,EXPENSES!$M$12:$M$4011,REPORT!AS$31))</f>
        <v>0</v>
      </c>
      <c r="AT109" s="658">
        <f>IF($C109="","",SUMIFS(EXPENSES!$I$12:$I$4011,EXPENSES!$U$12:$U$4011,$C109,EXPENSES!$N$12:$N$4011,REPORT!AT$34,EXPENSES!$M$12:$M$4011,REPORT!AT$31))</f>
        <v>0</v>
      </c>
      <c r="AU109" s="658">
        <f>IF($C109="","",SUMIFS(EXPENSES!$I$12:$I$4011,EXPENSES!$U$12:$U$4011,$C109,EXPENSES!$N$12:$N$4011,REPORT!AU$34,EXPENSES!$M$12:$M$4011,REPORT!AU$31))</f>
        <v>0</v>
      </c>
      <c r="AV109" s="658">
        <f>IF($C109="","",SUMIFS(EXPENSES!$I$12:$I$4011,EXPENSES!$U$12:$U$4011,$C109,EXPENSES!$N$12:$N$4011,REPORT!AV$34,EXPENSES!$M$12:$M$4011,REPORT!AV$31))</f>
        <v>0</v>
      </c>
      <c r="AW109" s="658">
        <f>IF($C109="","",SUMIFS(EXPENSES!$I$12:$I$4011,EXPENSES!$U$12:$U$4011,$C109,EXPENSES!$N$12:$N$4011,REPORT!AW$34,EXPENSES!$M$12:$M$4011,REPORT!AW$31))</f>
        <v>0</v>
      </c>
      <c r="AX109" s="658">
        <f>IF($C109="","",SUMIFS(EXPENSES!$I$12:$I$4011,EXPENSES!$U$12:$U$4011,$C109,EXPENSES!$N$12:$N$4011,REPORT!AX$34,EXPENSES!$M$12:$M$4011,REPORT!AX$31))</f>
        <v>0</v>
      </c>
      <c r="AY109" s="658">
        <f>IF($C109="","",SUMIFS(EXPENSES!$I$12:$I$4011,EXPENSES!$U$12:$U$4011,$C109,EXPENSES!$N$12:$N$4011,REPORT!AY$34,EXPENSES!$M$12:$M$4011,REPORT!AY$31))</f>
        <v>0</v>
      </c>
      <c r="AZ109" s="658">
        <f>IF($C109="","",SUMIFS(EXPENSES!$I$12:$I$4011,EXPENSES!$U$12:$U$4011,$C109,EXPENSES!$N$12:$N$4011,REPORT!AZ$34,EXPENSES!$M$12:$M$4011,REPORT!AZ$31))</f>
        <v>0</v>
      </c>
      <c r="BA109" s="658">
        <f>IF($C109="","",SUMIFS(EXPENSES!$I$12:$I$4011,EXPENSES!$U$12:$U$4011,$C109,EXPENSES!$N$12:$N$4011,REPORT!BA$34,EXPENSES!$M$12:$M$4011,REPORT!BA$31))</f>
        <v>0</v>
      </c>
      <c r="BB109" s="658">
        <f>IF($C109="","",SUMIFS(EXPENSES!$I$12:$I$4011,EXPENSES!$U$12:$U$4011,$C109,EXPENSES!$N$12:$N$4011,REPORT!BB$34,EXPENSES!$M$12:$M$4011,REPORT!BB$31))</f>
        <v>0</v>
      </c>
      <c r="BC109" s="658">
        <f>IF($C109="","",SUMIFS(EXPENSES!$I$12:$I$4011,EXPENSES!$U$12:$U$4011,$C109,EXPENSES!$N$12:$N$4011,REPORT!BC$34,EXPENSES!$M$12:$M$4011,REPORT!BC$31))</f>
        <v>0</v>
      </c>
      <c r="BD109" s="658">
        <f>IF($C109="","",SUMIFS(EXPENSES!$I$12:$I$4011,EXPENSES!$U$12:$U$4011,$C109,EXPENSES!$N$12:$N$4011,REPORT!BD$34,EXPENSES!$M$12:$M$4011,REPORT!BD$31))</f>
        <v>0</v>
      </c>
      <c r="BE109" s="658">
        <f>IF($C109="","",SUMIFS(EXPENSES!$I$12:$I$4011,EXPENSES!$U$12:$U$4011,$C109,EXPENSES!$N$12:$N$4011,REPORT!BE$34,EXPENSES!$M$12:$M$4011,REPORT!BE$31))</f>
        <v>0</v>
      </c>
      <c r="BF109" s="658">
        <f>IF($C109="","",SUMIFS(EXPENSES!$I$12:$I$4011,EXPENSES!$U$12:$U$4011,$C109,EXPENSES!$N$12:$N$4011,REPORT!BF$34,EXPENSES!$M$12:$M$4011,REPORT!BF$31))</f>
        <v>0</v>
      </c>
      <c r="BG109" s="658">
        <f>IF($C109="","",SUMIFS(EXPENSES!$I$12:$I$4011,EXPENSES!$U$12:$U$4011,$C109,EXPENSES!$N$12:$N$4011,REPORT!BG$34,EXPENSES!$M$12:$M$4011,REPORT!BG$31))</f>
        <v>0</v>
      </c>
      <c r="BH109" s="658">
        <f>IF($C109="","",SUMIFS(EXPENSES!$I$12:$I$4011,EXPENSES!$U$12:$U$4011,$C109,EXPENSES!$N$12:$N$4011,REPORT!BH$34,EXPENSES!$M$12:$M$4011,REPORT!BH$31))</f>
        <v>0</v>
      </c>
      <c r="BI109" s="658">
        <f>IF($C109="","",SUMIFS(EXPENSES!$I$12:$I$4011,EXPENSES!$U$12:$U$4011,$C109,EXPENSES!$N$12:$N$4011,REPORT!BI$34,EXPENSES!$M$12:$M$4011,REPORT!BI$31))</f>
        <v>0</v>
      </c>
      <c r="BJ109" s="658">
        <f>IF($C109="","",SUMIFS(EXPENSES!$I$12:$I$4011,EXPENSES!$U$12:$U$4011,$C109,EXPENSES!$N$12:$N$4011,REPORT!BJ$34,EXPENSES!$M$12:$M$4011,REPORT!BJ$31))</f>
        <v>0</v>
      </c>
      <c r="BK109" s="654"/>
      <c r="BL109" s="655"/>
      <c r="BM109" s="655"/>
    </row>
    <row r="110" spans="1:65" s="656" customFormat="1" outlineLevel="2" x14ac:dyDescent="0.3">
      <c r="A110" s="639"/>
      <c r="B110" s="640"/>
      <c r="C110" s="641" t="str">
        <f>IFERROR(BUDGET!C93,"")</f>
        <v>B3-06</v>
      </c>
      <c r="D110" s="642">
        <f>IFERROR(BUDGET!D93,"")</f>
        <v>0</v>
      </c>
      <c r="E110" s="643" t="str">
        <f>IFERROR(BUDGET!E93,"")</f>
        <v>x</v>
      </c>
      <c r="F110" s="644">
        <f>IF(OR(BUDGET!$N$14="",BUDGET!$N$14="Initial Budget"),BUDGET!N93,BUDGET!BA93)</f>
        <v>0</v>
      </c>
      <c r="G110" s="798"/>
      <c r="H110" s="661">
        <f>SUMIFS(EXPENSES!$I$12:$I$4011,EXPENSES!$U$12:$U$4011,REPORT!C110)</f>
        <v>0</v>
      </c>
      <c r="I110" s="657">
        <f t="shared" si="217"/>
        <v>0</v>
      </c>
      <c r="J110" s="645">
        <f t="shared" si="218"/>
        <v>0</v>
      </c>
      <c r="K110" s="647"/>
      <c r="L110" s="648"/>
      <c r="M110" s="649"/>
      <c r="N110" s="650"/>
      <c r="O110" s="651" t="str">
        <f t="shared" si="257"/>
        <v/>
      </c>
      <c r="P110" s="651" t="str">
        <f t="shared" si="257"/>
        <v/>
      </c>
      <c r="Q110" s="651" t="str">
        <f t="shared" si="257"/>
        <v/>
      </c>
      <c r="R110" s="651" t="str">
        <f t="shared" si="257"/>
        <v/>
      </c>
      <c r="S110" s="651" t="str">
        <f t="shared" si="257"/>
        <v/>
      </c>
      <c r="T110" s="651" t="str">
        <f t="shared" si="257"/>
        <v/>
      </c>
      <c r="U110" s="651" t="str">
        <f t="shared" si="257"/>
        <v/>
      </c>
      <c r="V110" s="651" t="str">
        <f t="shared" si="257"/>
        <v/>
      </c>
      <c r="W110" s="651" t="str">
        <f t="shared" si="257"/>
        <v/>
      </c>
      <c r="X110" s="651" t="str">
        <f t="shared" si="257"/>
        <v/>
      </c>
      <c r="Y110" s="652">
        <f t="shared" si="216"/>
        <v>0</v>
      </c>
      <c r="Z110" s="653"/>
      <c r="AA110" s="658">
        <f>IF($C110="","",SUMIFS(EXPENSES!$I$12:$I$4011,EXPENSES!$U$12:$U$4011,$C110,EXPENSES!$N$12:$N$4011,REPORT!AA$34,EXPENSES!$M$12:$M$4011,REPORT!AA$31))</f>
        <v>0</v>
      </c>
      <c r="AB110" s="658">
        <f>IF($C110="","",SUMIFS(EXPENSES!$I$12:$I$4011,EXPENSES!$U$12:$U$4011,$C110,EXPENSES!$N$12:$N$4011,REPORT!AB$34,EXPENSES!$M$12:$M$4011,REPORT!AB$31))</f>
        <v>0</v>
      </c>
      <c r="AC110" s="658">
        <f>IF($C110="","",SUMIFS(EXPENSES!$I$12:$I$4011,EXPENSES!$U$12:$U$4011,$C110,EXPENSES!$N$12:$N$4011,REPORT!AC$34,EXPENSES!$M$12:$M$4011,REPORT!AC$31))</f>
        <v>0</v>
      </c>
      <c r="AD110" s="658">
        <f>IF($C110="","",SUMIFS(EXPENSES!$I$12:$I$4011,EXPENSES!$U$12:$U$4011,$C110,EXPENSES!$N$12:$N$4011,REPORT!AD$34,EXPENSES!$M$12:$M$4011,REPORT!AD$31))</f>
        <v>0</v>
      </c>
      <c r="AE110" s="658">
        <f>IF($C110="","",SUMIFS(EXPENSES!$I$12:$I$4011,EXPENSES!$U$12:$U$4011,$C110,EXPENSES!$N$12:$N$4011,REPORT!AE$34,EXPENSES!$M$12:$M$4011,REPORT!AE$31))</f>
        <v>0</v>
      </c>
      <c r="AF110" s="658">
        <f>IF($C110="","",SUMIFS(EXPENSES!$I$12:$I$4011,EXPENSES!$U$12:$U$4011,$C110,EXPENSES!$N$12:$N$4011,REPORT!AF$34,EXPENSES!$M$12:$M$4011,REPORT!AF$31))</f>
        <v>0</v>
      </c>
      <c r="AG110" s="658">
        <f>IF($C110="","",SUMIFS(EXPENSES!$I$12:$I$4011,EXPENSES!$U$12:$U$4011,$C110,EXPENSES!$N$12:$N$4011,REPORT!AG$34,EXPENSES!$M$12:$M$4011,REPORT!AG$31))</f>
        <v>0</v>
      </c>
      <c r="AH110" s="658">
        <f>IF($C110="","",SUMIFS(EXPENSES!$I$12:$I$4011,EXPENSES!$U$12:$U$4011,$C110,EXPENSES!$N$12:$N$4011,REPORT!AH$34,EXPENSES!$M$12:$M$4011,REPORT!AH$31))</f>
        <v>0</v>
      </c>
      <c r="AI110" s="658">
        <f>IF($C110="","",SUMIFS(EXPENSES!$I$12:$I$4011,EXPENSES!$U$12:$U$4011,$C110,EXPENSES!$N$12:$N$4011,REPORT!AI$34,EXPENSES!$M$12:$M$4011,REPORT!AI$31))</f>
        <v>0</v>
      </c>
      <c r="AJ110" s="658">
        <f>IF($C110="","",SUMIFS(EXPENSES!$I$12:$I$4011,EXPENSES!$U$12:$U$4011,$C110,EXPENSES!$N$12:$N$4011,REPORT!AJ$34,EXPENSES!$M$12:$M$4011,REPORT!AJ$31))</f>
        <v>0</v>
      </c>
      <c r="AK110" s="658">
        <f>IF($C110="","",SUMIFS(EXPENSES!$I$12:$I$4011,EXPENSES!$U$12:$U$4011,$C110,EXPENSES!$N$12:$N$4011,REPORT!AK$34,EXPENSES!$M$12:$M$4011,REPORT!AK$31))</f>
        <v>0</v>
      </c>
      <c r="AL110" s="658">
        <f>IF($C110="","",SUMIFS(EXPENSES!$I$12:$I$4011,EXPENSES!$U$12:$U$4011,$C110,EXPENSES!$N$12:$N$4011,REPORT!AL$34,EXPENSES!$M$12:$M$4011,REPORT!AL$31))</f>
        <v>0</v>
      </c>
      <c r="AM110" s="658">
        <f>IF($C110="","",SUMIFS(EXPENSES!$I$12:$I$4011,EXPENSES!$U$12:$U$4011,$C110,EXPENSES!$N$12:$N$4011,REPORT!AM$34,EXPENSES!$M$12:$M$4011,REPORT!AM$31))</f>
        <v>0</v>
      </c>
      <c r="AN110" s="658">
        <f>IF($C110="","",SUMIFS(EXPENSES!$I$12:$I$4011,EXPENSES!$U$12:$U$4011,$C110,EXPENSES!$N$12:$N$4011,REPORT!AN$34,EXPENSES!$M$12:$M$4011,REPORT!AN$31))</f>
        <v>0</v>
      </c>
      <c r="AO110" s="658">
        <f>IF($C110="","",SUMIFS(EXPENSES!$I$12:$I$4011,EXPENSES!$U$12:$U$4011,$C110,EXPENSES!$N$12:$N$4011,REPORT!AO$34,EXPENSES!$M$12:$M$4011,REPORT!AO$31))</f>
        <v>0</v>
      </c>
      <c r="AP110" s="658">
        <f>IF($C110="","",SUMIFS(EXPENSES!$I$12:$I$4011,EXPENSES!$U$12:$U$4011,$C110,EXPENSES!$N$12:$N$4011,REPORT!AP$34,EXPENSES!$M$12:$M$4011,REPORT!AP$31))</f>
        <v>0</v>
      </c>
      <c r="AQ110" s="658">
        <f>IF($C110="","",SUMIFS(EXPENSES!$I$12:$I$4011,EXPENSES!$U$12:$U$4011,$C110,EXPENSES!$N$12:$N$4011,REPORT!AQ$34,EXPENSES!$M$12:$M$4011,REPORT!AQ$31))</f>
        <v>0</v>
      </c>
      <c r="AR110" s="658">
        <f>IF($C110="","",SUMIFS(EXPENSES!$I$12:$I$4011,EXPENSES!$U$12:$U$4011,$C110,EXPENSES!$N$12:$N$4011,REPORT!AR$34,EXPENSES!$M$12:$M$4011,REPORT!AR$31))</f>
        <v>0</v>
      </c>
      <c r="AS110" s="658">
        <f>IF($C110="","",SUMIFS(EXPENSES!$I$12:$I$4011,EXPENSES!$U$12:$U$4011,$C110,EXPENSES!$N$12:$N$4011,REPORT!AS$34,EXPENSES!$M$12:$M$4011,REPORT!AS$31))</f>
        <v>0</v>
      </c>
      <c r="AT110" s="658">
        <f>IF($C110="","",SUMIFS(EXPENSES!$I$12:$I$4011,EXPENSES!$U$12:$U$4011,$C110,EXPENSES!$N$12:$N$4011,REPORT!AT$34,EXPENSES!$M$12:$M$4011,REPORT!AT$31))</f>
        <v>0</v>
      </c>
      <c r="AU110" s="658">
        <f>IF($C110="","",SUMIFS(EXPENSES!$I$12:$I$4011,EXPENSES!$U$12:$U$4011,$C110,EXPENSES!$N$12:$N$4011,REPORT!AU$34,EXPENSES!$M$12:$M$4011,REPORT!AU$31))</f>
        <v>0</v>
      </c>
      <c r="AV110" s="658">
        <f>IF($C110="","",SUMIFS(EXPENSES!$I$12:$I$4011,EXPENSES!$U$12:$U$4011,$C110,EXPENSES!$N$12:$N$4011,REPORT!AV$34,EXPENSES!$M$12:$M$4011,REPORT!AV$31))</f>
        <v>0</v>
      </c>
      <c r="AW110" s="658">
        <f>IF($C110="","",SUMIFS(EXPENSES!$I$12:$I$4011,EXPENSES!$U$12:$U$4011,$C110,EXPENSES!$N$12:$N$4011,REPORT!AW$34,EXPENSES!$M$12:$M$4011,REPORT!AW$31))</f>
        <v>0</v>
      </c>
      <c r="AX110" s="658">
        <f>IF($C110="","",SUMIFS(EXPENSES!$I$12:$I$4011,EXPENSES!$U$12:$U$4011,$C110,EXPENSES!$N$12:$N$4011,REPORT!AX$34,EXPENSES!$M$12:$M$4011,REPORT!AX$31))</f>
        <v>0</v>
      </c>
      <c r="AY110" s="658">
        <f>IF($C110="","",SUMIFS(EXPENSES!$I$12:$I$4011,EXPENSES!$U$12:$U$4011,$C110,EXPENSES!$N$12:$N$4011,REPORT!AY$34,EXPENSES!$M$12:$M$4011,REPORT!AY$31))</f>
        <v>0</v>
      </c>
      <c r="AZ110" s="658">
        <f>IF($C110="","",SUMIFS(EXPENSES!$I$12:$I$4011,EXPENSES!$U$12:$U$4011,$C110,EXPENSES!$N$12:$N$4011,REPORT!AZ$34,EXPENSES!$M$12:$M$4011,REPORT!AZ$31))</f>
        <v>0</v>
      </c>
      <c r="BA110" s="658">
        <f>IF($C110="","",SUMIFS(EXPENSES!$I$12:$I$4011,EXPENSES!$U$12:$U$4011,$C110,EXPENSES!$N$12:$N$4011,REPORT!BA$34,EXPENSES!$M$12:$M$4011,REPORT!BA$31))</f>
        <v>0</v>
      </c>
      <c r="BB110" s="658">
        <f>IF($C110="","",SUMIFS(EXPENSES!$I$12:$I$4011,EXPENSES!$U$12:$U$4011,$C110,EXPENSES!$N$12:$N$4011,REPORT!BB$34,EXPENSES!$M$12:$M$4011,REPORT!BB$31))</f>
        <v>0</v>
      </c>
      <c r="BC110" s="658">
        <f>IF($C110="","",SUMIFS(EXPENSES!$I$12:$I$4011,EXPENSES!$U$12:$U$4011,$C110,EXPENSES!$N$12:$N$4011,REPORT!BC$34,EXPENSES!$M$12:$M$4011,REPORT!BC$31))</f>
        <v>0</v>
      </c>
      <c r="BD110" s="658">
        <f>IF($C110="","",SUMIFS(EXPENSES!$I$12:$I$4011,EXPENSES!$U$12:$U$4011,$C110,EXPENSES!$N$12:$N$4011,REPORT!BD$34,EXPENSES!$M$12:$M$4011,REPORT!BD$31))</f>
        <v>0</v>
      </c>
      <c r="BE110" s="658">
        <f>IF($C110="","",SUMIFS(EXPENSES!$I$12:$I$4011,EXPENSES!$U$12:$U$4011,$C110,EXPENSES!$N$12:$N$4011,REPORT!BE$34,EXPENSES!$M$12:$M$4011,REPORT!BE$31))</f>
        <v>0</v>
      </c>
      <c r="BF110" s="658">
        <f>IF($C110="","",SUMIFS(EXPENSES!$I$12:$I$4011,EXPENSES!$U$12:$U$4011,$C110,EXPENSES!$N$12:$N$4011,REPORT!BF$34,EXPENSES!$M$12:$M$4011,REPORT!BF$31))</f>
        <v>0</v>
      </c>
      <c r="BG110" s="658">
        <f>IF($C110="","",SUMIFS(EXPENSES!$I$12:$I$4011,EXPENSES!$U$12:$U$4011,$C110,EXPENSES!$N$12:$N$4011,REPORT!BG$34,EXPENSES!$M$12:$M$4011,REPORT!BG$31))</f>
        <v>0</v>
      </c>
      <c r="BH110" s="658">
        <f>IF($C110="","",SUMIFS(EXPENSES!$I$12:$I$4011,EXPENSES!$U$12:$U$4011,$C110,EXPENSES!$N$12:$N$4011,REPORT!BH$34,EXPENSES!$M$12:$M$4011,REPORT!BH$31))</f>
        <v>0</v>
      </c>
      <c r="BI110" s="658">
        <f>IF($C110="","",SUMIFS(EXPENSES!$I$12:$I$4011,EXPENSES!$U$12:$U$4011,$C110,EXPENSES!$N$12:$N$4011,REPORT!BI$34,EXPENSES!$M$12:$M$4011,REPORT!BI$31))</f>
        <v>0</v>
      </c>
      <c r="BJ110" s="658">
        <f>IF($C110="","",SUMIFS(EXPENSES!$I$12:$I$4011,EXPENSES!$U$12:$U$4011,$C110,EXPENSES!$N$12:$N$4011,REPORT!BJ$34,EXPENSES!$M$12:$M$4011,REPORT!BJ$31))</f>
        <v>0</v>
      </c>
      <c r="BK110" s="654"/>
      <c r="BL110" s="655"/>
      <c r="BM110" s="655"/>
    </row>
    <row r="111" spans="1:65" s="656" customFormat="1" outlineLevel="2" x14ac:dyDescent="0.3">
      <c r="A111" s="639"/>
      <c r="B111" s="640"/>
      <c r="C111" s="641" t="str">
        <f>IFERROR(BUDGET!C94,"")</f>
        <v>B3-07</v>
      </c>
      <c r="D111" s="642">
        <f>IFERROR(BUDGET!D94,"")</f>
        <v>0</v>
      </c>
      <c r="E111" s="643" t="str">
        <f>IFERROR(BUDGET!E94,"")</f>
        <v>x</v>
      </c>
      <c r="F111" s="644">
        <f>IF(OR(BUDGET!$N$14="",BUDGET!$N$14="Initial Budget"),BUDGET!N94,BUDGET!BA94)</f>
        <v>0</v>
      </c>
      <c r="G111" s="798"/>
      <c r="H111" s="661">
        <f>SUMIFS(EXPENSES!$I$12:$I$4011,EXPENSES!$U$12:$U$4011,REPORT!C111)</f>
        <v>0</v>
      </c>
      <c r="I111" s="657">
        <f t="shared" si="217"/>
        <v>0</v>
      </c>
      <c r="J111" s="645">
        <f t="shared" si="218"/>
        <v>0</v>
      </c>
      <c r="K111" s="647"/>
      <c r="L111" s="648"/>
      <c r="M111" s="649"/>
      <c r="N111" s="650"/>
      <c r="O111" s="651" t="str">
        <f t="shared" si="257"/>
        <v/>
      </c>
      <c r="P111" s="651" t="str">
        <f t="shared" si="257"/>
        <v/>
      </c>
      <c r="Q111" s="651" t="str">
        <f t="shared" si="257"/>
        <v/>
      </c>
      <c r="R111" s="651" t="str">
        <f t="shared" si="257"/>
        <v/>
      </c>
      <c r="S111" s="651" t="str">
        <f t="shared" si="257"/>
        <v/>
      </c>
      <c r="T111" s="651" t="str">
        <f t="shared" si="257"/>
        <v/>
      </c>
      <c r="U111" s="651" t="str">
        <f t="shared" si="257"/>
        <v/>
      </c>
      <c r="V111" s="651" t="str">
        <f t="shared" si="257"/>
        <v/>
      </c>
      <c r="W111" s="651" t="str">
        <f t="shared" si="257"/>
        <v/>
      </c>
      <c r="X111" s="651" t="str">
        <f t="shared" si="257"/>
        <v/>
      </c>
      <c r="Y111" s="652">
        <f t="shared" si="216"/>
        <v>0</v>
      </c>
      <c r="Z111" s="653"/>
      <c r="AA111" s="658">
        <f>IF($C111="","",SUMIFS(EXPENSES!$I$12:$I$4011,EXPENSES!$U$12:$U$4011,$C111,EXPENSES!$N$12:$N$4011,REPORT!AA$34,EXPENSES!$M$12:$M$4011,REPORT!AA$31))</f>
        <v>0</v>
      </c>
      <c r="AB111" s="658">
        <f>IF($C111="","",SUMIFS(EXPENSES!$I$12:$I$4011,EXPENSES!$U$12:$U$4011,$C111,EXPENSES!$N$12:$N$4011,REPORT!AB$34,EXPENSES!$M$12:$M$4011,REPORT!AB$31))</f>
        <v>0</v>
      </c>
      <c r="AC111" s="658">
        <f>IF($C111="","",SUMIFS(EXPENSES!$I$12:$I$4011,EXPENSES!$U$12:$U$4011,$C111,EXPENSES!$N$12:$N$4011,REPORT!AC$34,EXPENSES!$M$12:$M$4011,REPORT!AC$31))</f>
        <v>0</v>
      </c>
      <c r="AD111" s="658">
        <f>IF($C111="","",SUMIFS(EXPENSES!$I$12:$I$4011,EXPENSES!$U$12:$U$4011,$C111,EXPENSES!$N$12:$N$4011,REPORT!AD$34,EXPENSES!$M$12:$M$4011,REPORT!AD$31))</f>
        <v>0</v>
      </c>
      <c r="AE111" s="658">
        <f>IF($C111="","",SUMIFS(EXPENSES!$I$12:$I$4011,EXPENSES!$U$12:$U$4011,$C111,EXPENSES!$N$12:$N$4011,REPORT!AE$34,EXPENSES!$M$12:$M$4011,REPORT!AE$31))</f>
        <v>0</v>
      </c>
      <c r="AF111" s="658">
        <f>IF($C111="","",SUMIFS(EXPENSES!$I$12:$I$4011,EXPENSES!$U$12:$U$4011,$C111,EXPENSES!$N$12:$N$4011,REPORT!AF$34,EXPENSES!$M$12:$M$4011,REPORT!AF$31))</f>
        <v>0</v>
      </c>
      <c r="AG111" s="658">
        <f>IF($C111="","",SUMIFS(EXPENSES!$I$12:$I$4011,EXPENSES!$U$12:$U$4011,$C111,EXPENSES!$N$12:$N$4011,REPORT!AG$34,EXPENSES!$M$12:$M$4011,REPORT!AG$31))</f>
        <v>0</v>
      </c>
      <c r="AH111" s="658">
        <f>IF($C111="","",SUMIFS(EXPENSES!$I$12:$I$4011,EXPENSES!$U$12:$U$4011,$C111,EXPENSES!$N$12:$N$4011,REPORT!AH$34,EXPENSES!$M$12:$M$4011,REPORT!AH$31))</f>
        <v>0</v>
      </c>
      <c r="AI111" s="658">
        <f>IF($C111="","",SUMIFS(EXPENSES!$I$12:$I$4011,EXPENSES!$U$12:$U$4011,$C111,EXPENSES!$N$12:$N$4011,REPORT!AI$34,EXPENSES!$M$12:$M$4011,REPORT!AI$31))</f>
        <v>0</v>
      </c>
      <c r="AJ111" s="658">
        <f>IF($C111="","",SUMIFS(EXPENSES!$I$12:$I$4011,EXPENSES!$U$12:$U$4011,$C111,EXPENSES!$N$12:$N$4011,REPORT!AJ$34,EXPENSES!$M$12:$M$4011,REPORT!AJ$31))</f>
        <v>0</v>
      </c>
      <c r="AK111" s="658">
        <f>IF($C111="","",SUMIFS(EXPENSES!$I$12:$I$4011,EXPENSES!$U$12:$U$4011,$C111,EXPENSES!$N$12:$N$4011,REPORT!AK$34,EXPENSES!$M$12:$M$4011,REPORT!AK$31))</f>
        <v>0</v>
      </c>
      <c r="AL111" s="658">
        <f>IF($C111="","",SUMIFS(EXPENSES!$I$12:$I$4011,EXPENSES!$U$12:$U$4011,$C111,EXPENSES!$N$12:$N$4011,REPORT!AL$34,EXPENSES!$M$12:$M$4011,REPORT!AL$31))</f>
        <v>0</v>
      </c>
      <c r="AM111" s="658">
        <f>IF($C111="","",SUMIFS(EXPENSES!$I$12:$I$4011,EXPENSES!$U$12:$U$4011,$C111,EXPENSES!$N$12:$N$4011,REPORT!AM$34,EXPENSES!$M$12:$M$4011,REPORT!AM$31))</f>
        <v>0</v>
      </c>
      <c r="AN111" s="658">
        <f>IF($C111="","",SUMIFS(EXPENSES!$I$12:$I$4011,EXPENSES!$U$12:$U$4011,$C111,EXPENSES!$N$12:$N$4011,REPORT!AN$34,EXPENSES!$M$12:$M$4011,REPORT!AN$31))</f>
        <v>0</v>
      </c>
      <c r="AO111" s="658">
        <f>IF($C111="","",SUMIFS(EXPENSES!$I$12:$I$4011,EXPENSES!$U$12:$U$4011,$C111,EXPENSES!$N$12:$N$4011,REPORT!AO$34,EXPENSES!$M$12:$M$4011,REPORT!AO$31))</f>
        <v>0</v>
      </c>
      <c r="AP111" s="658">
        <f>IF($C111="","",SUMIFS(EXPENSES!$I$12:$I$4011,EXPENSES!$U$12:$U$4011,$C111,EXPENSES!$N$12:$N$4011,REPORT!AP$34,EXPENSES!$M$12:$M$4011,REPORT!AP$31))</f>
        <v>0</v>
      </c>
      <c r="AQ111" s="658">
        <f>IF($C111="","",SUMIFS(EXPENSES!$I$12:$I$4011,EXPENSES!$U$12:$U$4011,$C111,EXPENSES!$N$12:$N$4011,REPORT!AQ$34,EXPENSES!$M$12:$M$4011,REPORT!AQ$31))</f>
        <v>0</v>
      </c>
      <c r="AR111" s="658">
        <f>IF($C111="","",SUMIFS(EXPENSES!$I$12:$I$4011,EXPENSES!$U$12:$U$4011,$C111,EXPENSES!$N$12:$N$4011,REPORT!AR$34,EXPENSES!$M$12:$M$4011,REPORT!AR$31))</f>
        <v>0</v>
      </c>
      <c r="AS111" s="658">
        <f>IF($C111="","",SUMIFS(EXPENSES!$I$12:$I$4011,EXPENSES!$U$12:$U$4011,$C111,EXPENSES!$N$12:$N$4011,REPORT!AS$34,EXPENSES!$M$12:$M$4011,REPORT!AS$31))</f>
        <v>0</v>
      </c>
      <c r="AT111" s="658">
        <f>IF($C111="","",SUMIFS(EXPENSES!$I$12:$I$4011,EXPENSES!$U$12:$U$4011,$C111,EXPENSES!$N$12:$N$4011,REPORT!AT$34,EXPENSES!$M$12:$M$4011,REPORT!AT$31))</f>
        <v>0</v>
      </c>
      <c r="AU111" s="658">
        <f>IF($C111="","",SUMIFS(EXPENSES!$I$12:$I$4011,EXPENSES!$U$12:$U$4011,$C111,EXPENSES!$N$12:$N$4011,REPORT!AU$34,EXPENSES!$M$12:$M$4011,REPORT!AU$31))</f>
        <v>0</v>
      </c>
      <c r="AV111" s="658">
        <f>IF($C111="","",SUMIFS(EXPENSES!$I$12:$I$4011,EXPENSES!$U$12:$U$4011,$C111,EXPENSES!$N$12:$N$4011,REPORT!AV$34,EXPENSES!$M$12:$M$4011,REPORT!AV$31))</f>
        <v>0</v>
      </c>
      <c r="AW111" s="658">
        <f>IF($C111="","",SUMIFS(EXPENSES!$I$12:$I$4011,EXPENSES!$U$12:$U$4011,$C111,EXPENSES!$N$12:$N$4011,REPORT!AW$34,EXPENSES!$M$12:$M$4011,REPORT!AW$31))</f>
        <v>0</v>
      </c>
      <c r="AX111" s="658">
        <f>IF($C111="","",SUMIFS(EXPENSES!$I$12:$I$4011,EXPENSES!$U$12:$U$4011,$C111,EXPENSES!$N$12:$N$4011,REPORT!AX$34,EXPENSES!$M$12:$M$4011,REPORT!AX$31))</f>
        <v>0</v>
      </c>
      <c r="AY111" s="658">
        <f>IF($C111="","",SUMIFS(EXPENSES!$I$12:$I$4011,EXPENSES!$U$12:$U$4011,$C111,EXPENSES!$N$12:$N$4011,REPORT!AY$34,EXPENSES!$M$12:$M$4011,REPORT!AY$31))</f>
        <v>0</v>
      </c>
      <c r="AZ111" s="658">
        <f>IF($C111="","",SUMIFS(EXPENSES!$I$12:$I$4011,EXPENSES!$U$12:$U$4011,$C111,EXPENSES!$N$12:$N$4011,REPORT!AZ$34,EXPENSES!$M$12:$M$4011,REPORT!AZ$31))</f>
        <v>0</v>
      </c>
      <c r="BA111" s="658">
        <f>IF($C111="","",SUMIFS(EXPENSES!$I$12:$I$4011,EXPENSES!$U$12:$U$4011,$C111,EXPENSES!$N$12:$N$4011,REPORT!BA$34,EXPENSES!$M$12:$M$4011,REPORT!BA$31))</f>
        <v>0</v>
      </c>
      <c r="BB111" s="658">
        <f>IF($C111="","",SUMIFS(EXPENSES!$I$12:$I$4011,EXPENSES!$U$12:$U$4011,$C111,EXPENSES!$N$12:$N$4011,REPORT!BB$34,EXPENSES!$M$12:$M$4011,REPORT!BB$31))</f>
        <v>0</v>
      </c>
      <c r="BC111" s="658">
        <f>IF($C111="","",SUMIFS(EXPENSES!$I$12:$I$4011,EXPENSES!$U$12:$U$4011,$C111,EXPENSES!$N$12:$N$4011,REPORT!BC$34,EXPENSES!$M$12:$M$4011,REPORT!BC$31))</f>
        <v>0</v>
      </c>
      <c r="BD111" s="658">
        <f>IF($C111="","",SUMIFS(EXPENSES!$I$12:$I$4011,EXPENSES!$U$12:$U$4011,$C111,EXPENSES!$N$12:$N$4011,REPORT!BD$34,EXPENSES!$M$12:$M$4011,REPORT!BD$31))</f>
        <v>0</v>
      </c>
      <c r="BE111" s="658">
        <f>IF($C111="","",SUMIFS(EXPENSES!$I$12:$I$4011,EXPENSES!$U$12:$U$4011,$C111,EXPENSES!$N$12:$N$4011,REPORT!BE$34,EXPENSES!$M$12:$M$4011,REPORT!BE$31))</f>
        <v>0</v>
      </c>
      <c r="BF111" s="658">
        <f>IF($C111="","",SUMIFS(EXPENSES!$I$12:$I$4011,EXPENSES!$U$12:$U$4011,$C111,EXPENSES!$N$12:$N$4011,REPORT!BF$34,EXPENSES!$M$12:$M$4011,REPORT!BF$31))</f>
        <v>0</v>
      </c>
      <c r="BG111" s="658">
        <f>IF($C111="","",SUMIFS(EXPENSES!$I$12:$I$4011,EXPENSES!$U$12:$U$4011,$C111,EXPENSES!$N$12:$N$4011,REPORT!BG$34,EXPENSES!$M$12:$M$4011,REPORT!BG$31))</f>
        <v>0</v>
      </c>
      <c r="BH111" s="658">
        <f>IF($C111="","",SUMIFS(EXPENSES!$I$12:$I$4011,EXPENSES!$U$12:$U$4011,$C111,EXPENSES!$N$12:$N$4011,REPORT!BH$34,EXPENSES!$M$12:$M$4011,REPORT!BH$31))</f>
        <v>0</v>
      </c>
      <c r="BI111" s="658">
        <f>IF($C111="","",SUMIFS(EXPENSES!$I$12:$I$4011,EXPENSES!$U$12:$U$4011,$C111,EXPENSES!$N$12:$N$4011,REPORT!BI$34,EXPENSES!$M$12:$M$4011,REPORT!BI$31))</f>
        <v>0</v>
      </c>
      <c r="BJ111" s="658">
        <f>IF($C111="","",SUMIFS(EXPENSES!$I$12:$I$4011,EXPENSES!$U$12:$U$4011,$C111,EXPENSES!$N$12:$N$4011,REPORT!BJ$34,EXPENSES!$M$12:$M$4011,REPORT!BJ$31))</f>
        <v>0</v>
      </c>
      <c r="BK111" s="654"/>
      <c r="BL111" s="655"/>
      <c r="BM111" s="655"/>
    </row>
    <row r="112" spans="1:65" s="656" customFormat="1" outlineLevel="2" x14ac:dyDescent="0.3">
      <c r="A112" s="639"/>
      <c r="B112" s="640"/>
      <c r="C112" s="641" t="str">
        <f>IFERROR(BUDGET!C95,"")</f>
        <v>B3-08</v>
      </c>
      <c r="D112" s="642">
        <f>IFERROR(BUDGET!D95,"")</f>
        <v>0</v>
      </c>
      <c r="E112" s="643" t="str">
        <f>IFERROR(BUDGET!E95,"")</f>
        <v>x</v>
      </c>
      <c r="F112" s="644">
        <f>IF(OR(BUDGET!$N$14="",BUDGET!$N$14="Initial Budget"),BUDGET!N95,BUDGET!BA95)</f>
        <v>0</v>
      </c>
      <c r="G112" s="798"/>
      <c r="H112" s="661">
        <f>SUMIFS(EXPENSES!$I$12:$I$4011,EXPENSES!$U$12:$U$4011,REPORT!C112)</f>
        <v>0</v>
      </c>
      <c r="I112" s="657">
        <f t="shared" si="217"/>
        <v>0</v>
      </c>
      <c r="J112" s="645">
        <f t="shared" si="218"/>
        <v>0</v>
      </c>
      <c r="K112" s="647"/>
      <c r="L112" s="648"/>
      <c r="M112" s="649"/>
      <c r="N112" s="650"/>
      <c r="O112" s="651" t="str">
        <f t="shared" si="257"/>
        <v/>
      </c>
      <c r="P112" s="651" t="str">
        <f t="shared" si="257"/>
        <v/>
      </c>
      <c r="Q112" s="651" t="str">
        <f t="shared" si="257"/>
        <v/>
      </c>
      <c r="R112" s="651" t="str">
        <f t="shared" si="257"/>
        <v/>
      </c>
      <c r="S112" s="651" t="str">
        <f t="shared" si="257"/>
        <v/>
      </c>
      <c r="T112" s="651" t="str">
        <f t="shared" si="257"/>
        <v/>
      </c>
      <c r="U112" s="651" t="str">
        <f t="shared" si="257"/>
        <v/>
      </c>
      <c r="V112" s="651" t="str">
        <f t="shared" si="257"/>
        <v/>
      </c>
      <c r="W112" s="651" t="str">
        <f t="shared" si="257"/>
        <v/>
      </c>
      <c r="X112" s="651" t="str">
        <f t="shared" si="257"/>
        <v/>
      </c>
      <c r="Y112" s="652">
        <f t="shared" si="216"/>
        <v>0</v>
      </c>
      <c r="Z112" s="653"/>
      <c r="AA112" s="658">
        <f>IF($C112="","",SUMIFS(EXPENSES!$I$12:$I$4011,EXPENSES!$U$12:$U$4011,$C112,EXPENSES!$N$12:$N$4011,REPORT!AA$34,EXPENSES!$M$12:$M$4011,REPORT!AA$31))</f>
        <v>0</v>
      </c>
      <c r="AB112" s="658">
        <f>IF($C112="","",SUMIFS(EXPENSES!$I$12:$I$4011,EXPENSES!$U$12:$U$4011,$C112,EXPENSES!$N$12:$N$4011,REPORT!AB$34,EXPENSES!$M$12:$M$4011,REPORT!AB$31))</f>
        <v>0</v>
      </c>
      <c r="AC112" s="658">
        <f>IF($C112="","",SUMIFS(EXPENSES!$I$12:$I$4011,EXPENSES!$U$12:$U$4011,$C112,EXPENSES!$N$12:$N$4011,REPORT!AC$34,EXPENSES!$M$12:$M$4011,REPORT!AC$31))</f>
        <v>0</v>
      </c>
      <c r="AD112" s="658">
        <f>IF($C112="","",SUMIFS(EXPENSES!$I$12:$I$4011,EXPENSES!$U$12:$U$4011,$C112,EXPENSES!$N$12:$N$4011,REPORT!AD$34,EXPENSES!$M$12:$M$4011,REPORT!AD$31))</f>
        <v>0</v>
      </c>
      <c r="AE112" s="658">
        <f>IF($C112="","",SUMIFS(EXPENSES!$I$12:$I$4011,EXPENSES!$U$12:$U$4011,$C112,EXPENSES!$N$12:$N$4011,REPORT!AE$34,EXPENSES!$M$12:$M$4011,REPORT!AE$31))</f>
        <v>0</v>
      </c>
      <c r="AF112" s="658">
        <f>IF($C112="","",SUMIFS(EXPENSES!$I$12:$I$4011,EXPENSES!$U$12:$U$4011,$C112,EXPENSES!$N$12:$N$4011,REPORT!AF$34,EXPENSES!$M$12:$M$4011,REPORT!AF$31))</f>
        <v>0</v>
      </c>
      <c r="AG112" s="658">
        <f>IF($C112="","",SUMIFS(EXPENSES!$I$12:$I$4011,EXPENSES!$U$12:$U$4011,$C112,EXPENSES!$N$12:$N$4011,REPORT!AG$34,EXPENSES!$M$12:$M$4011,REPORT!AG$31))</f>
        <v>0</v>
      </c>
      <c r="AH112" s="658">
        <f>IF($C112="","",SUMIFS(EXPENSES!$I$12:$I$4011,EXPENSES!$U$12:$U$4011,$C112,EXPENSES!$N$12:$N$4011,REPORT!AH$34,EXPENSES!$M$12:$M$4011,REPORT!AH$31))</f>
        <v>0</v>
      </c>
      <c r="AI112" s="658">
        <f>IF($C112="","",SUMIFS(EXPENSES!$I$12:$I$4011,EXPENSES!$U$12:$U$4011,$C112,EXPENSES!$N$12:$N$4011,REPORT!AI$34,EXPENSES!$M$12:$M$4011,REPORT!AI$31))</f>
        <v>0</v>
      </c>
      <c r="AJ112" s="658">
        <f>IF($C112="","",SUMIFS(EXPENSES!$I$12:$I$4011,EXPENSES!$U$12:$U$4011,$C112,EXPENSES!$N$12:$N$4011,REPORT!AJ$34,EXPENSES!$M$12:$M$4011,REPORT!AJ$31))</f>
        <v>0</v>
      </c>
      <c r="AK112" s="658">
        <f>IF($C112="","",SUMIFS(EXPENSES!$I$12:$I$4011,EXPENSES!$U$12:$U$4011,$C112,EXPENSES!$N$12:$N$4011,REPORT!AK$34,EXPENSES!$M$12:$M$4011,REPORT!AK$31))</f>
        <v>0</v>
      </c>
      <c r="AL112" s="658">
        <f>IF($C112="","",SUMIFS(EXPENSES!$I$12:$I$4011,EXPENSES!$U$12:$U$4011,$C112,EXPENSES!$N$12:$N$4011,REPORT!AL$34,EXPENSES!$M$12:$M$4011,REPORT!AL$31))</f>
        <v>0</v>
      </c>
      <c r="AM112" s="658">
        <f>IF($C112="","",SUMIFS(EXPENSES!$I$12:$I$4011,EXPENSES!$U$12:$U$4011,$C112,EXPENSES!$N$12:$N$4011,REPORT!AM$34,EXPENSES!$M$12:$M$4011,REPORT!AM$31))</f>
        <v>0</v>
      </c>
      <c r="AN112" s="658">
        <f>IF($C112="","",SUMIFS(EXPENSES!$I$12:$I$4011,EXPENSES!$U$12:$U$4011,$C112,EXPENSES!$N$12:$N$4011,REPORT!AN$34,EXPENSES!$M$12:$M$4011,REPORT!AN$31))</f>
        <v>0</v>
      </c>
      <c r="AO112" s="658">
        <f>IF($C112="","",SUMIFS(EXPENSES!$I$12:$I$4011,EXPENSES!$U$12:$U$4011,$C112,EXPENSES!$N$12:$N$4011,REPORT!AO$34,EXPENSES!$M$12:$M$4011,REPORT!AO$31))</f>
        <v>0</v>
      </c>
      <c r="AP112" s="658">
        <f>IF($C112="","",SUMIFS(EXPENSES!$I$12:$I$4011,EXPENSES!$U$12:$U$4011,$C112,EXPENSES!$N$12:$N$4011,REPORT!AP$34,EXPENSES!$M$12:$M$4011,REPORT!AP$31))</f>
        <v>0</v>
      </c>
      <c r="AQ112" s="658">
        <f>IF($C112="","",SUMIFS(EXPENSES!$I$12:$I$4011,EXPENSES!$U$12:$U$4011,$C112,EXPENSES!$N$12:$N$4011,REPORT!AQ$34,EXPENSES!$M$12:$M$4011,REPORT!AQ$31))</f>
        <v>0</v>
      </c>
      <c r="AR112" s="658">
        <f>IF($C112="","",SUMIFS(EXPENSES!$I$12:$I$4011,EXPENSES!$U$12:$U$4011,$C112,EXPENSES!$N$12:$N$4011,REPORT!AR$34,EXPENSES!$M$12:$M$4011,REPORT!AR$31))</f>
        <v>0</v>
      </c>
      <c r="AS112" s="658">
        <f>IF($C112="","",SUMIFS(EXPENSES!$I$12:$I$4011,EXPENSES!$U$12:$U$4011,$C112,EXPENSES!$N$12:$N$4011,REPORT!AS$34,EXPENSES!$M$12:$M$4011,REPORT!AS$31))</f>
        <v>0</v>
      </c>
      <c r="AT112" s="658">
        <f>IF($C112="","",SUMIFS(EXPENSES!$I$12:$I$4011,EXPENSES!$U$12:$U$4011,$C112,EXPENSES!$N$12:$N$4011,REPORT!AT$34,EXPENSES!$M$12:$M$4011,REPORT!AT$31))</f>
        <v>0</v>
      </c>
      <c r="AU112" s="658">
        <f>IF($C112="","",SUMIFS(EXPENSES!$I$12:$I$4011,EXPENSES!$U$12:$U$4011,$C112,EXPENSES!$N$12:$N$4011,REPORT!AU$34,EXPENSES!$M$12:$M$4011,REPORT!AU$31))</f>
        <v>0</v>
      </c>
      <c r="AV112" s="658">
        <f>IF($C112="","",SUMIFS(EXPENSES!$I$12:$I$4011,EXPENSES!$U$12:$U$4011,$C112,EXPENSES!$N$12:$N$4011,REPORT!AV$34,EXPENSES!$M$12:$M$4011,REPORT!AV$31))</f>
        <v>0</v>
      </c>
      <c r="AW112" s="658">
        <f>IF($C112="","",SUMIFS(EXPENSES!$I$12:$I$4011,EXPENSES!$U$12:$U$4011,$C112,EXPENSES!$N$12:$N$4011,REPORT!AW$34,EXPENSES!$M$12:$M$4011,REPORT!AW$31))</f>
        <v>0</v>
      </c>
      <c r="AX112" s="658">
        <f>IF($C112="","",SUMIFS(EXPENSES!$I$12:$I$4011,EXPENSES!$U$12:$U$4011,$C112,EXPENSES!$N$12:$N$4011,REPORT!AX$34,EXPENSES!$M$12:$M$4011,REPORT!AX$31))</f>
        <v>0</v>
      </c>
      <c r="AY112" s="658">
        <f>IF($C112="","",SUMIFS(EXPENSES!$I$12:$I$4011,EXPENSES!$U$12:$U$4011,$C112,EXPENSES!$N$12:$N$4011,REPORT!AY$34,EXPENSES!$M$12:$M$4011,REPORT!AY$31))</f>
        <v>0</v>
      </c>
      <c r="AZ112" s="658">
        <f>IF($C112="","",SUMIFS(EXPENSES!$I$12:$I$4011,EXPENSES!$U$12:$U$4011,$C112,EXPENSES!$N$12:$N$4011,REPORT!AZ$34,EXPENSES!$M$12:$M$4011,REPORT!AZ$31))</f>
        <v>0</v>
      </c>
      <c r="BA112" s="658">
        <f>IF($C112="","",SUMIFS(EXPENSES!$I$12:$I$4011,EXPENSES!$U$12:$U$4011,$C112,EXPENSES!$N$12:$N$4011,REPORT!BA$34,EXPENSES!$M$12:$M$4011,REPORT!BA$31))</f>
        <v>0</v>
      </c>
      <c r="BB112" s="658">
        <f>IF($C112="","",SUMIFS(EXPENSES!$I$12:$I$4011,EXPENSES!$U$12:$U$4011,$C112,EXPENSES!$N$12:$N$4011,REPORT!BB$34,EXPENSES!$M$12:$M$4011,REPORT!BB$31))</f>
        <v>0</v>
      </c>
      <c r="BC112" s="658">
        <f>IF($C112="","",SUMIFS(EXPENSES!$I$12:$I$4011,EXPENSES!$U$12:$U$4011,$C112,EXPENSES!$N$12:$N$4011,REPORT!BC$34,EXPENSES!$M$12:$M$4011,REPORT!BC$31))</f>
        <v>0</v>
      </c>
      <c r="BD112" s="658">
        <f>IF($C112="","",SUMIFS(EXPENSES!$I$12:$I$4011,EXPENSES!$U$12:$U$4011,$C112,EXPENSES!$N$12:$N$4011,REPORT!BD$34,EXPENSES!$M$12:$M$4011,REPORT!BD$31))</f>
        <v>0</v>
      </c>
      <c r="BE112" s="658">
        <f>IF($C112="","",SUMIFS(EXPENSES!$I$12:$I$4011,EXPENSES!$U$12:$U$4011,$C112,EXPENSES!$N$12:$N$4011,REPORT!BE$34,EXPENSES!$M$12:$M$4011,REPORT!BE$31))</f>
        <v>0</v>
      </c>
      <c r="BF112" s="658">
        <f>IF($C112="","",SUMIFS(EXPENSES!$I$12:$I$4011,EXPENSES!$U$12:$U$4011,$C112,EXPENSES!$N$12:$N$4011,REPORT!BF$34,EXPENSES!$M$12:$M$4011,REPORT!BF$31))</f>
        <v>0</v>
      </c>
      <c r="BG112" s="658">
        <f>IF($C112="","",SUMIFS(EXPENSES!$I$12:$I$4011,EXPENSES!$U$12:$U$4011,$C112,EXPENSES!$N$12:$N$4011,REPORT!BG$34,EXPENSES!$M$12:$M$4011,REPORT!BG$31))</f>
        <v>0</v>
      </c>
      <c r="BH112" s="658">
        <f>IF($C112="","",SUMIFS(EXPENSES!$I$12:$I$4011,EXPENSES!$U$12:$U$4011,$C112,EXPENSES!$N$12:$N$4011,REPORT!BH$34,EXPENSES!$M$12:$M$4011,REPORT!BH$31))</f>
        <v>0</v>
      </c>
      <c r="BI112" s="658">
        <f>IF($C112="","",SUMIFS(EXPENSES!$I$12:$I$4011,EXPENSES!$U$12:$U$4011,$C112,EXPENSES!$N$12:$N$4011,REPORT!BI$34,EXPENSES!$M$12:$M$4011,REPORT!BI$31))</f>
        <v>0</v>
      </c>
      <c r="BJ112" s="658">
        <f>IF($C112="","",SUMIFS(EXPENSES!$I$12:$I$4011,EXPENSES!$U$12:$U$4011,$C112,EXPENSES!$N$12:$N$4011,REPORT!BJ$34,EXPENSES!$M$12:$M$4011,REPORT!BJ$31))</f>
        <v>0</v>
      </c>
      <c r="BK112" s="654"/>
      <c r="BL112" s="655"/>
      <c r="BM112" s="655"/>
    </row>
    <row r="113" spans="1:65" s="656" customFormat="1" outlineLevel="2" x14ac:dyDescent="0.3">
      <c r="A113" s="639"/>
      <c r="B113" s="640"/>
      <c r="C113" s="641" t="str">
        <f>IFERROR(BUDGET!C96,"")</f>
        <v>B3-09</v>
      </c>
      <c r="D113" s="642">
        <f>IFERROR(BUDGET!D96,"")</f>
        <v>0</v>
      </c>
      <c r="E113" s="643" t="str">
        <f>IFERROR(BUDGET!E96,"")</f>
        <v>x</v>
      </c>
      <c r="F113" s="644">
        <f>IF(OR(BUDGET!$N$14="",BUDGET!$N$14="Initial Budget"),BUDGET!N96,BUDGET!BA96)</f>
        <v>0</v>
      </c>
      <c r="G113" s="798"/>
      <c r="H113" s="661">
        <f>SUMIFS(EXPENSES!$I$12:$I$4011,EXPENSES!$U$12:$U$4011,REPORT!C113)</f>
        <v>0</v>
      </c>
      <c r="I113" s="657">
        <f t="shared" si="217"/>
        <v>0</v>
      </c>
      <c r="J113" s="645">
        <f t="shared" si="218"/>
        <v>0</v>
      </c>
      <c r="K113" s="647"/>
      <c r="L113" s="648"/>
      <c r="M113" s="649"/>
      <c r="N113" s="650"/>
      <c r="O113" s="651" t="str">
        <f t="shared" si="257"/>
        <v/>
      </c>
      <c r="P113" s="651" t="str">
        <f t="shared" si="257"/>
        <v/>
      </c>
      <c r="Q113" s="651" t="str">
        <f t="shared" si="257"/>
        <v/>
      </c>
      <c r="R113" s="651" t="str">
        <f t="shared" si="257"/>
        <v/>
      </c>
      <c r="S113" s="651" t="str">
        <f t="shared" si="257"/>
        <v/>
      </c>
      <c r="T113" s="651" t="str">
        <f t="shared" si="257"/>
        <v/>
      </c>
      <c r="U113" s="651" t="str">
        <f t="shared" si="257"/>
        <v/>
      </c>
      <c r="V113" s="651" t="str">
        <f t="shared" si="257"/>
        <v/>
      </c>
      <c r="W113" s="651" t="str">
        <f t="shared" si="257"/>
        <v/>
      </c>
      <c r="X113" s="651" t="str">
        <f t="shared" si="257"/>
        <v/>
      </c>
      <c r="Y113" s="652">
        <f t="shared" si="216"/>
        <v>0</v>
      </c>
      <c r="Z113" s="653"/>
      <c r="AA113" s="658">
        <f>IF($C113="","",SUMIFS(EXPENSES!$I$12:$I$4011,EXPENSES!$U$12:$U$4011,$C113,EXPENSES!$N$12:$N$4011,REPORT!AA$34,EXPENSES!$M$12:$M$4011,REPORT!AA$31))</f>
        <v>0</v>
      </c>
      <c r="AB113" s="658">
        <f>IF($C113="","",SUMIFS(EXPENSES!$I$12:$I$4011,EXPENSES!$U$12:$U$4011,$C113,EXPENSES!$N$12:$N$4011,REPORT!AB$34,EXPENSES!$M$12:$M$4011,REPORT!AB$31))</f>
        <v>0</v>
      </c>
      <c r="AC113" s="658">
        <f>IF($C113="","",SUMIFS(EXPENSES!$I$12:$I$4011,EXPENSES!$U$12:$U$4011,$C113,EXPENSES!$N$12:$N$4011,REPORT!AC$34,EXPENSES!$M$12:$M$4011,REPORT!AC$31))</f>
        <v>0</v>
      </c>
      <c r="AD113" s="658">
        <f>IF($C113="","",SUMIFS(EXPENSES!$I$12:$I$4011,EXPENSES!$U$12:$U$4011,$C113,EXPENSES!$N$12:$N$4011,REPORT!AD$34,EXPENSES!$M$12:$M$4011,REPORT!AD$31))</f>
        <v>0</v>
      </c>
      <c r="AE113" s="658">
        <f>IF($C113="","",SUMIFS(EXPENSES!$I$12:$I$4011,EXPENSES!$U$12:$U$4011,$C113,EXPENSES!$N$12:$N$4011,REPORT!AE$34,EXPENSES!$M$12:$M$4011,REPORT!AE$31))</f>
        <v>0</v>
      </c>
      <c r="AF113" s="658">
        <f>IF($C113="","",SUMIFS(EXPENSES!$I$12:$I$4011,EXPENSES!$U$12:$U$4011,$C113,EXPENSES!$N$12:$N$4011,REPORT!AF$34,EXPENSES!$M$12:$M$4011,REPORT!AF$31))</f>
        <v>0</v>
      </c>
      <c r="AG113" s="658">
        <f>IF($C113="","",SUMIFS(EXPENSES!$I$12:$I$4011,EXPENSES!$U$12:$U$4011,$C113,EXPENSES!$N$12:$N$4011,REPORT!AG$34,EXPENSES!$M$12:$M$4011,REPORT!AG$31))</f>
        <v>0</v>
      </c>
      <c r="AH113" s="658">
        <f>IF($C113="","",SUMIFS(EXPENSES!$I$12:$I$4011,EXPENSES!$U$12:$U$4011,$C113,EXPENSES!$N$12:$N$4011,REPORT!AH$34,EXPENSES!$M$12:$M$4011,REPORT!AH$31))</f>
        <v>0</v>
      </c>
      <c r="AI113" s="658">
        <f>IF($C113="","",SUMIFS(EXPENSES!$I$12:$I$4011,EXPENSES!$U$12:$U$4011,$C113,EXPENSES!$N$12:$N$4011,REPORT!AI$34,EXPENSES!$M$12:$M$4011,REPORT!AI$31))</f>
        <v>0</v>
      </c>
      <c r="AJ113" s="658">
        <f>IF($C113="","",SUMIFS(EXPENSES!$I$12:$I$4011,EXPENSES!$U$12:$U$4011,$C113,EXPENSES!$N$12:$N$4011,REPORT!AJ$34,EXPENSES!$M$12:$M$4011,REPORT!AJ$31))</f>
        <v>0</v>
      </c>
      <c r="AK113" s="658">
        <f>IF($C113="","",SUMIFS(EXPENSES!$I$12:$I$4011,EXPENSES!$U$12:$U$4011,$C113,EXPENSES!$N$12:$N$4011,REPORT!AK$34,EXPENSES!$M$12:$M$4011,REPORT!AK$31))</f>
        <v>0</v>
      </c>
      <c r="AL113" s="658">
        <f>IF($C113="","",SUMIFS(EXPENSES!$I$12:$I$4011,EXPENSES!$U$12:$U$4011,$C113,EXPENSES!$N$12:$N$4011,REPORT!AL$34,EXPENSES!$M$12:$M$4011,REPORT!AL$31))</f>
        <v>0</v>
      </c>
      <c r="AM113" s="658">
        <f>IF($C113="","",SUMIFS(EXPENSES!$I$12:$I$4011,EXPENSES!$U$12:$U$4011,$C113,EXPENSES!$N$12:$N$4011,REPORT!AM$34,EXPENSES!$M$12:$M$4011,REPORT!AM$31))</f>
        <v>0</v>
      </c>
      <c r="AN113" s="658">
        <f>IF($C113="","",SUMIFS(EXPENSES!$I$12:$I$4011,EXPENSES!$U$12:$U$4011,$C113,EXPENSES!$N$12:$N$4011,REPORT!AN$34,EXPENSES!$M$12:$M$4011,REPORT!AN$31))</f>
        <v>0</v>
      </c>
      <c r="AO113" s="658">
        <f>IF($C113="","",SUMIFS(EXPENSES!$I$12:$I$4011,EXPENSES!$U$12:$U$4011,$C113,EXPENSES!$N$12:$N$4011,REPORT!AO$34,EXPENSES!$M$12:$M$4011,REPORT!AO$31))</f>
        <v>0</v>
      </c>
      <c r="AP113" s="658">
        <f>IF($C113="","",SUMIFS(EXPENSES!$I$12:$I$4011,EXPENSES!$U$12:$U$4011,$C113,EXPENSES!$N$12:$N$4011,REPORT!AP$34,EXPENSES!$M$12:$M$4011,REPORT!AP$31))</f>
        <v>0</v>
      </c>
      <c r="AQ113" s="658">
        <f>IF($C113="","",SUMIFS(EXPENSES!$I$12:$I$4011,EXPENSES!$U$12:$U$4011,$C113,EXPENSES!$N$12:$N$4011,REPORT!AQ$34,EXPENSES!$M$12:$M$4011,REPORT!AQ$31))</f>
        <v>0</v>
      </c>
      <c r="AR113" s="658">
        <f>IF($C113="","",SUMIFS(EXPENSES!$I$12:$I$4011,EXPENSES!$U$12:$U$4011,$C113,EXPENSES!$N$12:$N$4011,REPORT!AR$34,EXPENSES!$M$12:$M$4011,REPORT!AR$31))</f>
        <v>0</v>
      </c>
      <c r="AS113" s="658">
        <f>IF($C113="","",SUMIFS(EXPENSES!$I$12:$I$4011,EXPENSES!$U$12:$U$4011,$C113,EXPENSES!$N$12:$N$4011,REPORT!AS$34,EXPENSES!$M$12:$M$4011,REPORT!AS$31))</f>
        <v>0</v>
      </c>
      <c r="AT113" s="658">
        <f>IF($C113="","",SUMIFS(EXPENSES!$I$12:$I$4011,EXPENSES!$U$12:$U$4011,$C113,EXPENSES!$N$12:$N$4011,REPORT!AT$34,EXPENSES!$M$12:$M$4011,REPORT!AT$31))</f>
        <v>0</v>
      </c>
      <c r="AU113" s="658">
        <f>IF($C113="","",SUMIFS(EXPENSES!$I$12:$I$4011,EXPENSES!$U$12:$U$4011,$C113,EXPENSES!$N$12:$N$4011,REPORT!AU$34,EXPENSES!$M$12:$M$4011,REPORT!AU$31))</f>
        <v>0</v>
      </c>
      <c r="AV113" s="658">
        <f>IF($C113="","",SUMIFS(EXPENSES!$I$12:$I$4011,EXPENSES!$U$12:$U$4011,$C113,EXPENSES!$N$12:$N$4011,REPORT!AV$34,EXPENSES!$M$12:$M$4011,REPORT!AV$31))</f>
        <v>0</v>
      </c>
      <c r="AW113" s="658">
        <f>IF($C113="","",SUMIFS(EXPENSES!$I$12:$I$4011,EXPENSES!$U$12:$U$4011,$C113,EXPENSES!$N$12:$N$4011,REPORT!AW$34,EXPENSES!$M$12:$M$4011,REPORT!AW$31))</f>
        <v>0</v>
      </c>
      <c r="AX113" s="658">
        <f>IF($C113="","",SUMIFS(EXPENSES!$I$12:$I$4011,EXPENSES!$U$12:$U$4011,$C113,EXPENSES!$N$12:$N$4011,REPORT!AX$34,EXPENSES!$M$12:$M$4011,REPORT!AX$31))</f>
        <v>0</v>
      </c>
      <c r="AY113" s="658">
        <f>IF($C113="","",SUMIFS(EXPENSES!$I$12:$I$4011,EXPENSES!$U$12:$U$4011,$C113,EXPENSES!$N$12:$N$4011,REPORT!AY$34,EXPENSES!$M$12:$M$4011,REPORT!AY$31))</f>
        <v>0</v>
      </c>
      <c r="AZ113" s="658">
        <f>IF($C113="","",SUMIFS(EXPENSES!$I$12:$I$4011,EXPENSES!$U$12:$U$4011,$C113,EXPENSES!$N$12:$N$4011,REPORT!AZ$34,EXPENSES!$M$12:$M$4011,REPORT!AZ$31))</f>
        <v>0</v>
      </c>
      <c r="BA113" s="658">
        <f>IF($C113="","",SUMIFS(EXPENSES!$I$12:$I$4011,EXPENSES!$U$12:$U$4011,$C113,EXPENSES!$N$12:$N$4011,REPORT!BA$34,EXPENSES!$M$12:$M$4011,REPORT!BA$31))</f>
        <v>0</v>
      </c>
      <c r="BB113" s="658">
        <f>IF($C113="","",SUMIFS(EXPENSES!$I$12:$I$4011,EXPENSES!$U$12:$U$4011,$C113,EXPENSES!$N$12:$N$4011,REPORT!BB$34,EXPENSES!$M$12:$M$4011,REPORT!BB$31))</f>
        <v>0</v>
      </c>
      <c r="BC113" s="658">
        <f>IF($C113="","",SUMIFS(EXPENSES!$I$12:$I$4011,EXPENSES!$U$12:$U$4011,$C113,EXPENSES!$N$12:$N$4011,REPORT!BC$34,EXPENSES!$M$12:$M$4011,REPORT!BC$31))</f>
        <v>0</v>
      </c>
      <c r="BD113" s="658">
        <f>IF($C113="","",SUMIFS(EXPENSES!$I$12:$I$4011,EXPENSES!$U$12:$U$4011,$C113,EXPENSES!$N$12:$N$4011,REPORT!BD$34,EXPENSES!$M$12:$M$4011,REPORT!BD$31))</f>
        <v>0</v>
      </c>
      <c r="BE113" s="658">
        <f>IF($C113="","",SUMIFS(EXPENSES!$I$12:$I$4011,EXPENSES!$U$12:$U$4011,$C113,EXPENSES!$N$12:$N$4011,REPORT!BE$34,EXPENSES!$M$12:$M$4011,REPORT!BE$31))</f>
        <v>0</v>
      </c>
      <c r="BF113" s="658">
        <f>IF($C113="","",SUMIFS(EXPENSES!$I$12:$I$4011,EXPENSES!$U$12:$U$4011,$C113,EXPENSES!$N$12:$N$4011,REPORT!BF$34,EXPENSES!$M$12:$M$4011,REPORT!BF$31))</f>
        <v>0</v>
      </c>
      <c r="BG113" s="658">
        <f>IF($C113="","",SUMIFS(EXPENSES!$I$12:$I$4011,EXPENSES!$U$12:$U$4011,$C113,EXPENSES!$N$12:$N$4011,REPORT!BG$34,EXPENSES!$M$12:$M$4011,REPORT!BG$31))</f>
        <v>0</v>
      </c>
      <c r="BH113" s="658">
        <f>IF($C113="","",SUMIFS(EXPENSES!$I$12:$I$4011,EXPENSES!$U$12:$U$4011,$C113,EXPENSES!$N$12:$N$4011,REPORT!BH$34,EXPENSES!$M$12:$M$4011,REPORT!BH$31))</f>
        <v>0</v>
      </c>
      <c r="BI113" s="658">
        <f>IF($C113="","",SUMIFS(EXPENSES!$I$12:$I$4011,EXPENSES!$U$12:$U$4011,$C113,EXPENSES!$N$12:$N$4011,REPORT!BI$34,EXPENSES!$M$12:$M$4011,REPORT!BI$31))</f>
        <v>0</v>
      </c>
      <c r="BJ113" s="658">
        <f>IF($C113="","",SUMIFS(EXPENSES!$I$12:$I$4011,EXPENSES!$U$12:$U$4011,$C113,EXPENSES!$N$12:$N$4011,REPORT!BJ$34,EXPENSES!$M$12:$M$4011,REPORT!BJ$31))</f>
        <v>0</v>
      </c>
      <c r="BK113" s="654"/>
      <c r="BL113" s="655"/>
      <c r="BM113" s="655"/>
    </row>
    <row r="114" spans="1:65" s="656" customFormat="1" outlineLevel="2" x14ac:dyDescent="0.3">
      <c r="A114" s="639"/>
      <c r="B114" s="640"/>
      <c r="C114" s="641" t="str">
        <f>IFERROR(BUDGET!C97,"")</f>
        <v>B3-10</v>
      </c>
      <c r="D114" s="642">
        <f>IFERROR(BUDGET!D97,"")</f>
        <v>0</v>
      </c>
      <c r="E114" s="659" t="str">
        <f>IFERROR(BUDGET!E97,"")</f>
        <v>x</v>
      </c>
      <c r="F114" s="660">
        <f>IF(OR(BUDGET!$N$14="",BUDGET!$N$14="Initial Budget"),BUDGET!N97,BUDGET!BA97)</f>
        <v>0</v>
      </c>
      <c r="G114" s="799"/>
      <c r="H114" s="661">
        <f>SUMIFS(EXPENSES!$I$12:$I$4011,EXPENSES!$U$12:$U$4011,REPORT!C114)</f>
        <v>0</v>
      </c>
      <c r="I114" s="657">
        <f t="shared" si="217"/>
        <v>0</v>
      </c>
      <c r="J114" s="661">
        <f t="shared" si="218"/>
        <v>0</v>
      </c>
      <c r="K114" s="647"/>
      <c r="L114" s="648"/>
      <c r="M114" s="649"/>
      <c r="N114" s="650"/>
      <c r="O114" s="651" t="str">
        <f t="shared" si="257"/>
        <v/>
      </c>
      <c r="P114" s="651" t="str">
        <f t="shared" si="257"/>
        <v/>
      </c>
      <c r="Q114" s="651" t="str">
        <f t="shared" si="257"/>
        <v/>
      </c>
      <c r="R114" s="651" t="str">
        <f t="shared" si="257"/>
        <v/>
      </c>
      <c r="S114" s="651" t="str">
        <f t="shared" si="257"/>
        <v/>
      </c>
      <c r="T114" s="651" t="str">
        <f t="shared" si="257"/>
        <v/>
      </c>
      <c r="U114" s="651" t="str">
        <f t="shared" si="257"/>
        <v/>
      </c>
      <c r="V114" s="651" t="str">
        <f t="shared" si="257"/>
        <v/>
      </c>
      <c r="W114" s="651" t="str">
        <f t="shared" si="257"/>
        <v/>
      </c>
      <c r="X114" s="651" t="str">
        <f t="shared" si="257"/>
        <v/>
      </c>
      <c r="Y114" s="652">
        <f t="shared" si="216"/>
        <v>0</v>
      </c>
      <c r="Z114" s="653"/>
      <c r="AA114" s="662">
        <f>IF($C114="","",SUMIFS(EXPENSES!$I$12:$I$4011,EXPENSES!$U$12:$U$4011,$C114,EXPENSES!$N$12:$N$4011,REPORT!AA$34,EXPENSES!$M$12:$M$4011,REPORT!AA$31))</f>
        <v>0</v>
      </c>
      <c r="AB114" s="662">
        <f>IF($C114="","",SUMIFS(EXPENSES!$I$12:$I$4011,EXPENSES!$U$12:$U$4011,$C114,EXPENSES!$N$12:$N$4011,REPORT!AB$34,EXPENSES!$M$12:$M$4011,REPORT!AB$31))</f>
        <v>0</v>
      </c>
      <c r="AC114" s="662">
        <f>IF($C114="","",SUMIFS(EXPENSES!$I$12:$I$4011,EXPENSES!$U$12:$U$4011,$C114,EXPENSES!$N$12:$N$4011,REPORT!AC$34,EXPENSES!$M$12:$M$4011,REPORT!AC$31))</f>
        <v>0</v>
      </c>
      <c r="AD114" s="662">
        <f>IF($C114="","",SUMIFS(EXPENSES!$I$12:$I$4011,EXPENSES!$U$12:$U$4011,$C114,EXPENSES!$N$12:$N$4011,REPORT!AD$34,EXPENSES!$M$12:$M$4011,REPORT!AD$31))</f>
        <v>0</v>
      </c>
      <c r="AE114" s="662">
        <f>IF($C114="","",SUMIFS(EXPENSES!$I$12:$I$4011,EXPENSES!$U$12:$U$4011,$C114,EXPENSES!$N$12:$N$4011,REPORT!AE$34,EXPENSES!$M$12:$M$4011,REPORT!AE$31))</f>
        <v>0</v>
      </c>
      <c r="AF114" s="662">
        <f>IF($C114="","",SUMIFS(EXPENSES!$I$12:$I$4011,EXPENSES!$U$12:$U$4011,$C114,EXPENSES!$N$12:$N$4011,REPORT!AF$34,EXPENSES!$M$12:$M$4011,REPORT!AF$31))</f>
        <v>0</v>
      </c>
      <c r="AG114" s="662">
        <f>IF($C114="","",SUMIFS(EXPENSES!$I$12:$I$4011,EXPENSES!$U$12:$U$4011,$C114,EXPENSES!$N$12:$N$4011,REPORT!AG$34,EXPENSES!$M$12:$M$4011,REPORT!AG$31))</f>
        <v>0</v>
      </c>
      <c r="AH114" s="662">
        <f>IF($C114="","",SUMIFS(EXPENSES!$I$12:$I$4011,EXPENSES!$U$12:$U$4011,$C114,EXPENSES!$N$12:$N$4011,REPORT!AH$34,EXPENSES!$M$12:$M$4011,REPORT!AH$31))</f>
        <v>0</v>
      </c>
      <c r="AI114" s="662">
        <f>IF($C114="","",SUMIFS(EXPENSES!$I$12:$I$4011,EXPENSES!$U$12:$U$4011,$C114,EXPENSES!$N$12:$N$4011,REPORT!AI$34,EXPENSES!$M$12:$M$4011,REPORT!AI$31))</f>
        <v>0</v>
      </c>
      <c r="AJ114" s="662">
        <f>IF($C114="","",SUMIFS(EXPENSES!$I$12:$I$4011,EXPENSES!$U$12:$U$4011,$C114,EXPENSES!$N$12:$N$4011,REPORT!AJ$34,EXPENSES!$M$12:$M$4011,REPORT!AJ$31))</f>
        <v>0</v>
      </c>
      <c r="AK114" s="662">
        <f>IF($C114="","",SUMIFS(EXPENSES!$I$12:$I$4011,EXPENSES!$U$12:$U$4011,$C114,EXPENSES!$N$12:$N$4011,REPORT!AK$34,EXPENSES!$M$12:$M$4011,REPORT!AK$31))</f>
        <v>0</v>
      </c>
      <c r="AL114" s="662">
        <f>IF($C114="","",SUMIFS(EXPENSES!$I$12:$I$4011,EXPENSES!$U$12:$U$4011,$C114,EXPENSES!$N$12:$N$4011,REPORT!AL$34,EXPENSES!$M$12:$M$4011,REPORT!AL$31))</f>
        <v>0</v>
      </c>
      <c r="AM114" s="662">
        <f>IF($C114="","",SUMIFS(EXPENSES!$I$12:$I$4011,EXPENSES!$U$12:$U$4011,$C114,EXPENSES!$N$12:$N$4011,REPORT!AM$34,EXPENSES!$M$12:$M$4011,REPORT!AM$31))</f>
        <v>0</v>
      </c>
      <c r="AN114" s="662">
        <f>IF($C114="","",SUMIFS(EXPENSES!$I$12:$I$4011,EXPENSES!$U$12:$U$4011,$C114,EXPENSES!$N$12:$N$4011,REPORT!AN$34,EXPENSES!$M$12:$M$4011,REPORT!AN$31))</f>
        <v>0</v>
      </c>
      <c r="AO114" s="662">
        <f>IF($C114="","",SUMIFS(EXPENSES!$I$12:$I$4011,EXPENSES!$U$12:$U$4011,$C114,EXPENSES!$N$12:$N$4011,REPORT!AO$34,EXPENSES!$M$12:$M$4011,REPORT!AO$31))</f>
        <v>0</v>
      </c>
      <c r="AP114" s="662">
        <f>IF($C114="","",SUMIFS(EXPENSES!$I$12:$I$4011,EXPENSES!$U$12:$U$4011,$C114,EXPENSES!$N$12:$N$4011,REPORT!AP$34,EXPENSES!$M$12:$M$4011,REPORT!AP$31))</f>
        <v>0</v>
      </c>
      <c r="AQ114" s="662">
        <f>IF($C114="","",SUMIFS(EXPENSES!$I$12:$I$4011,EXPENSES!$U$12:$U$4011,$C114,EXPENSES!$N$12:$N$4011,REPORT!AQ$34,EXPENSES!$M$12:$M$4011,REPORT!AQ$31))</f>
        <v>0</v>
      </c>
      <c r="AR114" s="662">
        <f>IF($C114="","",SUMIFS(EXPENSES!$I$12:$I$4011,EXPENSES!$U$12:$U$4011,$C114,EXPENSES!$N$12:$N$4011,REPORT!AR$34,EXPENSES!$M$12:$M$4011,REPORT!AR$31))</f>
        <v>0</v>
      </c>
      <c r="AS114" s="662">
        <f>IF($C114="","",SUMIFS(EXPENSES!$I$12:$I$4011,EXPENSES!$U$12:$U$4011,$C114,EXPENSES!$N$12:$N$4011,REPORT!AS$34,EXPENSES!$M$12:$M$4011,REPORT!AS$31))</f>
        <v>0</v>
      </c>
      <c r="AT114" s="662">
        <f>IF($C114="","",SUMIFS(EXPENSES!$I$12:$I$4011,EXPENSES!$U$12:$U$4011,$C114,EXPENSES!$N$12:$N$4011,REPORT!AT$34,EXPENSES!$M$12:$M$4011,REPORT!AT$31))</f>
        <v>0</v>
      </c>
      <c r="AU114" s="662">
        <f>IF($C114="","",SUMIFS(EXPENSES!$I$12:$I$4011,EXPENSES!$U$12:$U$4011,$C114,EXPENSES!$N$12:$N$4011,REPORT!AU$34,EXPENSES!$M$12:$M$4011,REPORT!AU$31))</f>
        <v>0</v>
      </c>
      <c r="AV114" s="662">
        <f>IF($C114="","",SUMIFS(EXPENSES!$I$12:$I$4011,EXPENSES!$U$12:$U$4011,$C114,EXPENSES!$N$12:$N$4011,REPORT!AV$34,EXPENSES!$M$12:$M$4011,REPORT!AV$31))</f>
        <v>0</v>
      </c>
      <c r="AW114" s="662">
        <f>IF($C114="","",SUMIFS(EXPENSES!$I$12:$I$4011,EXPENSES!$U$12:$U$4011,$C114,EXPENSES!$N$12:$N$4011,REPORT!AW$34,EXPENSES!$M$12:$M$4011,REPORT!AW$31))</f>
        <v>0</v>
      </c>
      <c r="AX114" s="662">
        <f>IF($C114="","",SUMIFS(EXPENSES!$I$12:$I$4011,EXPENSES!$U$12:$U$4011,$C114,EXPENSES!$N$12:$N$4011,REPORT!AX$34,EXPENSES!$M$12:$M$4011,REPORT!AX$31))</f>
        <v>0</v>
      </c>
      <c r="AY114" s="662">
        <f>IF($C114="","",SUMIFS(EXPENSES!$I$12:$I$4011,EXPENSES!$U$12:$U$4011,$C114,EXPENSES!$N$12:$N$4011,REPORT!AY$34,EXPENSES!$M$12:$M$4011,REPORT!AY$31))</f>
        <v>0</v>
      </c>
      <c r="AZ114" s="662">
        <f>IF($C114="","",SUMIFS(EXPENSES!$I$12:$I$4011,EXPENSES!$U$12:$U$4011,$C114,EXPENSES!$N$12:$N$4011,REPORT!AZ$34,EXPENSES!$M$12:$M$4011,REPORT!AZ$31))</f>
        <v>0</v>
      </c>
      <c r="BA114" s="662">
        <f>IF($C114="","",SUMIFS(EXPENSES!$I$12:$I$4011,EXPENSES!$U$12:$U$4011,$C114,EXPENSES!$N$12:$N$4011,REPORT!BA$34,EXPENSES!$M$12:$M$4011,REPORT!BA$31))</f>
        <v>0</v>
      </c>
      <c r="BB114" s="662">
        <f>IF($C114="","",SUMIFS(EXPENSES!$I$12:$I$4011,EXPENSES!$U$12:$U$4011,$C114,EXPENSES!$N$12:$N$4011,REPORT!BB$34,EXPENSES!$M$12:$M$4011,REPORT!BB$31))</f>
        <v>0</v>
      </c>
      <c r="BC114" s="662">
        <f>IF($C114="","",SUMIFS(EXPENSES!$I$12:$I$4011,EXPENSES!$U$12:$U$4011,$C114,EXPENSES!$N$12:$N$4011,REPORT!BC$34,EXPENSES!$M$12:$M$4011,REPORT!BC$31))</f>
        <v>0</v>
      </c>
      <c r="BD114" s="662">
        <f>IF($C114="","",SUMIFS(EXPENSES!$I$12:$I$4011,EXPENSES!$U$12:$U$4011,$C114,EXPENSES!$N$12:$N$4011,REPORT!BD$34,EXPENSES!$M$12:$M$4011,REPORT!BD$31))</f>
        <v>0</v>
      </c>
      <c r="BE114" s="662">
        <f>IF($C114="","",SUMIFS(EXPENSES!$I$12:$I$4011,EXPENSES!$U$12:$U$4011,$C114,EXPENSES!$N$12:$N$4011,REPORT!BE$34,EXPENSES!$M$12:$M$4011,REPORT!BE$31))</f>
        <v>0</v>
      </c>
      <c r="BF114" s="662">
        <f>IF($C114="","",SUMIFS(EXPENSES!$I$12:$I$4011,EXPENSES!$U$12:$U$4011,$C114,EXPENSES!$N$12:$N$4011,REPORT!BF$34,EXPENSES!$M$12:$M$4011,REPORT!BF$31))</f>
        <v>0</v>
      </c>
      <c r="BG114" s="662">
        <f>IF($C114="","",SUMIFS(EXPENSES!$I$12:$I$4011,EXPENSES!$U$12:$U$4011,$C114,EXPENSES!$N$12:$N$4011,REPORT!BG$34,EXPENSES!$M$12:$M$4011,REPORT!BG$31))</f>
        <v>0</v>
      </c>
      <c r="BH114" s="662">
        <f>IF($C114="","",SUMIFS(EXPENSES!$I$12:$I$4011,EXPENSES!$U$12:$U$4011,$C114,EXPENSES!$N$12:$N$4011,REPORT!BH$34,EXPENSES!$M$12:$M$4011,REPORT!BH$31))</f>
        <v>0</v>
      </c>
      <c r="BI114" s="662">
        <f>IF($C114="","",SUMIFS(EXPENSES!$I$12:$I$4011,EXPENSES!$U$12:$U$4011,$C114,EXPENSES!$N$12:$N$4011,REPORT!BI$34,EXPENSES!$M$12:$M$4011,REPORT!BI$31))</f>
        <v>0</v>
      </c>
      <c r="BJ114" s="662">
        <f>IF($C114="","",SUMIFS(EXPENSES!$I$12:$I$4011,EXPENSES!$U$12:$U$4011,$C114,EXPENSES!$N$12:$N$4011,REPORT!BJ$34,EXPENSES!$M$12:$M$4011,REPORT!BJ$31))</f>
        <v>0</v>
      </c>
      <c r="BK114" s="654"/>
      <c r="BL114" s="655"/>
      <c r="BM114" s="655"/>
    </row>
    <row r="115" spans="1:65" s="474" customFormat="1" ht="28.5" customHeight="1" outlineLevel="1" x14ac:dyDescent="0.3">
      <c r="A115" s="632"/>
      <c r="B115" s="617"/>
      <c r="C115" s="618" t="str">
        <f>IFERROR(BUDGET!C98,"")</f>
        <v>B4</v>
      </c>
      <c r="D115" s="634"/>
      <c r="E115" s="619">
        <f>IFERROR(BUDGET!E98,"")</f>
        <v>0</v>
      </c>
      <c r="F115" s="620">
        <f>SUM(F116:F125)</f>
        <v>0</v>
      </c>
      <c r="G115" s="797">
        <f>IF(OR(BUDGET!$N$14="",BUDGET!$N$14="Initial Budget"),REPORT!F115-BUDGET!N98,REPORT!F115-BUDGET!BA98)</f>
        <v>0</v>
      </c>
      <c r="H115" s="620">
        <f>SUM(H116:H125)</f>
        <v>0</v>
      </c>
      <c r="I115" s="621">
        <f t="shared" si="217"/>
        <v>0</v>
      </c>
      <c r="J115" s="622">
        <f t="shared" si="218"/>
        <v>0</v>
      </c>
      <c r="K115" s="635"/>
      <c r="L115" s="636"/>
      <c r="M115" s="637"/>
      <c r="N115" s="626">
        <f>H115-SUM(AA115:BJ115)</f>
        <v>0</v>
      </c>
      <c r="O115" s="627">
        <f t="shared" ref="O115" si="258">SUM(O116:O125)</f>
        <v>0</v>
      </c>
      <c r="P115" s="627">
        <f t="shared" ref="P115:X115" si="259">SUM(P116:P125)</f>
        <v>0</v>
      </c>
      <c r="Q115" s="627">
        <f t="shared" si="259"/>
        <v>0</v>
      </c>
      <c r="R115" s="627">
        <f t="shared" si="259"/>
        <v>0</v>
      </c>
      <c r="S115" s="627">
        <f t="shared" si="259"/>
        <v>0</v>
      </c>
      <c r="T115" s="627">
        <f t="shared" si="259"/>
        <v>0</v>
      </c>
      <c r="U115" s="627">
        <f t="shared" si="259"/>
        <v>0</v>
      </c>
      <c r="V115" s="627">
        <f t="shared" si="259"/>
        <v>0</v>
      </c>
      <c r="W115" s="627">
        <f t="shared" si="259"/>
        <v>0</v>
      </c>
      <c r="X115" s="627">
        <f t="shared" si="259"/>
        <v>0</v>
      </c>
      <c r="Y115" s="628">
        <f t="shared" si="216"/>
        <v>0</v>
      </c>
      <c r="Z115" s="629"/>
      <c r="AA115" s="622">
        <f>SUM(AA116:AA125)</f>
        <v>0</v>
      </c>
      <c r="AB115" s="622">
        <f t="shared" ref="AB115" si="260">SUM(AB116:AB125)</f>
        <v>0</v>
      </c>
      <c r="AC115" s="622">
        <f t="shared" ref="AC115" si="261">SUM(AC116:AC125)</f>
        <v>0</v>
      </c>
      <c r="AD115" s="622">
        <f t="shared" ref="AD115" si="262">SUM(AD116:AD125)</f>
        <v>0</v>
      </c>
      <c r="AE115" s="622">
        <f t="shared" ref="AE115" si="263">SUM(AE116:AE125)</f>
        <v>0</v>
      </c>
      <c r="AF115" s="622">
        <f t="shared" ref="AF115" si="264">SUM(AF116:AF125)</f>
        <v>0</v>
      </c>
      <c r="AG115" s="622">
        <f t="shared" ref="AG115" si="265">SUM(AG116:AG125)</f>
        <v>0</v>
      </c>
      <c r="AH115" s="622">
        <f t="shared" ref="AH115" si="266">SUM(AH116:AH125)</f>
        <v>0</v>
      </c>
      <c r="AI115" s="622">
        <f t="shared" ref="AI115" si="267">SUM(AI116:AI125)</f>
        <v>0</v>
      </c>
      <c r="AJ115" s="622">
        <f t="shared" ref="AJ115" si="268">SUM(AJ116:AJ125)</f>
        <v>0</v>
      </c>
      <c r="AK115" s="622">
        <f t="shared" ref="AK115" si="269">SUM(AK116:AK125)</f>
        <v>0</v>
      </c>
      <c r="AL115" s="622">
        <f t="shared" ref="AL115" si="270">SUM(AL116:AL125)</f>
        <v>0</v>
      </c>
      <c r="AM115" s="622">
        <f t="shared" ref="AM115" si="271">SUM(AM116:AM125)</f>
        <v>0</v>
      </c>
      <c r="AN115" s="622">
        <f t="shared" ref="AN115" si="272">SUM(AN116:AN125)</f>
        <v>0</v>
      </c>
      <c r="AO115" s="622">
        <f t="shared" ref="AO115" si="273">SUM(AO116:AO125)</f>
        <v>0</v>
      </c>
      <c r="AP115" s="622">
        <f t="shared" ref="AP115" si="274">SUM(AP116:AP125)</f>
        <v>0</v>
      </c>
      <c r="AQ115" s="622">
        <f t="shared" ref="AQ115" si="275">SUM(AQ116:AQ125)</f>
        <v>0</v>
      </c>
      <c r="AR115" s="622">
        <f t="shared" ref="AR115" si="276">SUM(AR116:AR125)</f>
        <v>0</v>
      </c>
      <c r="AS115" s="622">
        <f t="shared" ref="AS115" si="277">SUM(AS116:AS125)</f>
        <v>0</v>
      </c>
      <c r="AT115" s="622">
        <f t="shared" ref="AT115" si="278">SUM(AT116:AT125)</f>
        <v>0</v>
      </c>
      <c r="AU115" s="622">
        <f t="shared" ref="AU115" si="279">SUM(AU116:AU125)</f>
        <v>0</v>
      </c>
      <c r="AV115" s="622">
        <f t="shared" ref="AV115" si="280">SUM(AV116:AV125)</f>
        <v>0</v>
      </c>
      <c r="AW115" s="622">
        <f t="shared" ref="AW115" si="281">SUM(AW116:AW125)</f>
        <v>0</v>
      </c>
      <c r="AX115" s="622">
        <f t="shared" ref="AX115" si="282">SUM(AX116:AX125)</f>
        <v>0</v>
      </c>
      <c r="AY115" s="622">
        <f t="shared" ref="AY115" si="283">SUM(AY116:AY125)</f>
        <v>0</v>
      </c>
      <c r="AZ115" s="622">
        <f t="shared" ref="AZ115" si="284">SUM(AZ116:AZ125)</f>
        <v>0</v>
      </c>
      <c r="BA115" s="622">
        <f t="shared" ref="BA115" si="285">SUM(BA116:BA125)</f>
        <v>0</v>
      </c>
      <c r="BB115" s="622">
        <f t="shared" ref="BB115" si="286">SUM(BB116:BB125)</f>
        <v>0</v>
      </c>
      <c r="BC115" s="622">
        <f t="shared" ref="BC115" si="287">SUM(BC116:BC125)</f>
        <v>0</v>
      </c>
      <c r="BD115" s="622">
        <f t="shared" ref="BD115" si="288">SUM(BD116:BD125)</f>
        <v>0</v>
      </c>
      <c r="BE115" s="622">
        <f t="shared" ref="BE115" si="289">SUM(BE116:BE125)</f>
        <v>0</v>
      </c>
      <c r="BF115" s="622">
        <f t="shared" ref="BF115" si="290">SUM(BF116:BF125)</f>
        <v>0</v>
      </c>
      <c r="BG115" s="622">
        <f t="shared" ref="BG115" si="291">SUM(BG116:BG125)</f>
        <v>0</v>
      </c>
      <c r="BH115" s="622">
        <f t="shared" ref="BH115" si="292">SUM(BH116:BH125)</f>
        <v>0</v>
      </c>
      <c r="BI115" s="622">
        <f t="shared" ref="BI115" si="293">SUM(BI116:BI125)</f>
        <v>0</v>
      </c>
      <c r="BJ115" s="622">
        <f t="shared" ref="BJ115" si="294">SUM(BJ116:BJ125)</f>
        <v>0</v>
      </c>
      <c r="BK115" s="630"/>
      <c r="BL115" s="631"/>
      <c r="BM115" s="631"/>
    </row>
    <row r="116" spans="1:65" s="656" customFormat="1" outlineLevel="2" x14ac:dyDescent="0.3">
      <c r="A116" s="639"/>
      <c r="B116" s="640"/>
      <c r="C116" s="641" t="str">
        <f>IFERROR(BUDGET!C99,"")</f>
        <v>B4-01</v>
      </c>
      <c r="D116" s="642">
        <f>IFERROR(BUDGET!D99,"")</f>
        <v>0</v>
      </c>
      <c r="E116" s="643" t="str">
        <f>IFERROR(BUDGET!E99,"")</f>
        <v>x</v>
      </c>
      <c r="F116" s="644">
        <f>IF(OR(BUDGET!$N$14="",BUDGET!$N$14="Initial Budget"),BUDGET!N99,BUDGET!BA99)</f>
        <v>0</v>
      </c>
      <c r="G116" s="798"/>
      <c r="H116" s="661">
        <f>SUMIFS(EXPENSES!$I$12:$I$4011,EXPENSES!$U$12:$U$4011,REPORT!C116)</f>
        <v>0</v>
      </c>
      <c r="I116" s="657">
        <f t="shared" si="217"/>
        <v>0</v>
      </c>
      <c r="J116" s="645">
        <f t="shared" si="218"/>
        <v>0</v>
      </c>
      <c r="K116" s="647"/>
      <c r="L116" s="648"/>
      <c r="M116" s="649"/>
      <c r="N116" s="650"/>
      <c r="O116" s="651" t="str">
        <f>IF($D116="","",IF($D116=O$33,$H116,""))</f>
        <v/>
      </c>
      <c r="P116" s="651" t="str">
        <f t="shared" ref="P116:X116" si="295">IF($D116="","",IF($D116=P$33,$H116,""))</f>
        <v/>
      </c>
      <c r="Q116" s="651" t="str">
        <f t="shared" si="295"/>
        <v/>
      </c>
      <c r="R116" s="651" t="str">
        <f t="shared" si="295"/>
        <v/>
      </c>
      <c r="S116" s="651" t="str">
        <f t="shared" si="295"/>
        <v/>
      </c>
      <c r="T116" s="651" t="str">
        <f t="shared" si="295"/>
        <v/>
      </c>
      <c r="U116" s="651" t="str">
        <f t="shared" si="295"/>
        <v/>
      </c>
      <c r="V116" s="651" t="str">
        <f t="shared" si="295"/>
        <v/>
      </c>
      <c r="W116" s="651" t="str">
        <f t="shared" si="295"/>
        <v/>
      </c>
      <c r="X116" s="651" t="str">
        <f t="shared" si="295"/>
        <v/>
      </c>
      <c r="Y116" s="652">
        <f t="shared" si="216"/>
        <v>0</v>
      </c>
      <c r="Z116" s="653"/>
      <c r="AA116" s="645">
        <f>IF($C116="","",SUMIFS(EXPENSES!$I$12:$I$4011,EXPENSES!$U$12:$U$4011,$C116,EXPENSES!$N$12:$N$4011,REPORT!AA$34,EXPENSES!$M$12:$M$4011,REPORT!AA$31))</f>
        <v>0</v>
      </c>
      <c r="AB116" s="645">
        <f>IF($C116="","",SUMIFS(EXPENSES!$I$12:$I$4011,EXPENSES!$U$12:$U$4011,$C116,EXPENSES!$N$12:$N$4011,REPORT!AB$34,EXPENSES!$M$12:$M$4011,REPORT!AB$31))</f>
        <v>0</v>
      </c>
      <c r="AC116" s="645">
        <f>IF($C116="","",SUMIFS(EXPENSES!$I$12:$I$4011,EXPENSES!$U$12:$U$4011,$C116,EXPENSES!$N$12:$N$4011,REPORT!AC$34,EXPENSES!$M$12:$M$4011,REPORT!AC$31))</f>
        <v>0</v>
      </c>
      <c r="AD116" s="645">
        <f>IF($C116="","",SUMIFS(EXPENSES!$I$12:$I$4011,EXPENSES!$U$12:$U$4011,$C116,EXPENSES!$N$12:$N$4011,REPORT!AD$34,EXPENSES!$M$12:$M$4011,REPORT!AD$31))</f>
        <v>0</v>
      </c>
      <c r="AE116" s="645">
        <f>IF($C116="","",SUMIFS(EXPENSES!$I$12:$I$4011,EXPENSES!$U$12:$U$4011,$C116,EXPENSES!$N$12:$N$4011,REPORT!AE$34,EXPENSES!$M$12:$M$4011,REPORT!AE$31))</f>
        <v>0</v>
      </c>
      <c r="AF116" s="645">
        <f>IF($C116="","",SUMIFS(EXPENSES!$I$12:$I$4011,EXPENSES!$U$12:$U$4011,$C116,EXPENSES!$N$12:$N$4011,REPORT!AF$34,EXPENSES!$M$12:$M$4011,REPORT!AF$31))</f>
        <v>0</v>
      </c>
      <c r="AG116" s="645">
        <f>IF($C116="","",SUMIFS(EXPENSES!$I$12:$I$4011,EXPENSES!$U$12:$U$4011,$C116,EXPENSES!$N$12:$N$4011,REPORT!AG$34,EXPENSES!$M$12:$M$4011,REPORT!AG$31))</f>
        <v>0</v>
      </c>
      <c r="AH116" s="645">
        <f>IF($C116="","",SUMIFS(EXPENSES!$I$12:$I$4011,EXPENSES!$U$12:$U$4011,$C116,EXPENSES!$N$12:$N$4011,REPORT!AH$34,EXPENSES!$M$12:$M$4011,REPORT!AH$31))</f>
        <v>0</v>
      </c>
      <c r="AI116" s="645">
        <f>IF($C116="","",SUMIFS(EXPENSES!$I$12:$I$4011,EXPENSES!$U$12:$U$4011,$C116,EXPENSES!$N$12:$N$4011,REPORT!AI$34,EXPENSES!$M$12:$M$4011,REPORT!AI$31))</f>
        <v>0</v>
      </c>
      <c r="AJ116" s="645">
        <f>IF($C116="","",SUMIFS(EXPENSES!$I$12:$I$4011,EXPENSES!$U$12:$U$4011,$C116,EXPENSES!$N$12:$N$4011,REPORT!AJ$34,EXPENSES!$M$12:$M$4011,REPORT!AJ$31))</f>
        <v>0</v>
      </c>
      <c r="AK116" s="645">
        <f>IF($C116="","",SUMIFS(EXPENSES!$I$12:$I$4011,EXPENSES!$U$12:$U$4011,$C116,EXPENSES!$N$12:$N$4011,REPORT!AK$34,EXPENSES!$M$12:$M$4011,REPORT!AK$31))</f>
        <v>0</v>
      </c>
      <c r="AL116" s="645">
        <f>IF($C116="","",SUMIFS(EXPENSES!$I$12:$I$4011,EXPENSES!$U$12:$U$4011,$C116,EXPENSES!$N$12:$N$4011,REPORT!AL$34,EXPENSES!$M$12:$M$4011,REPORT!AL$31))</f>
        <v>0</v>
      </c>
      <c r="AM116" s="645">
        <f>IF($C116="","",SUMIFS(EXPENSES!$I$12:$I$4011,EXPENSES!$U$12:$U$4011,$C116,EXPENSES!$N$12:$N$4011,REPORT!AM$34,EXPENSES!$M$12:$M$4011,REPORT!AM$31))</f>
        <v>0</v>
      </c>
      <c r="AN116" s="645">
        <f>IF($C116="","",SUMIFS(EXPENSES!$I$12:$I$4011,EXPENSES!$U$12:$U$4011,$C116,EXPENSES!$N$12:$N$4011,REPORT!AN$34,EXPENSES!$M$12:$M$4011,REPORT!AN$31))</f>
        <v>0</v>
      </c>
      <c r="AO116" s="645">
        <f>IF($C116="","",SUMIFS(EXPENSES!$I$12:$I$4011,EXPENSES!$U$12:$U$4011,$C116,EXPENSES!$N$12:$N$4011,REPORT!AO$34,EXPENSES!$M$12:$M$4011,REPORT!AO$31))</f>
        <v>0</v>
      </c>
      <c r="AP116" s="645">
        <f>IF($C116="","",SUMIFS(EXPENSES!$I$12:$I$4011,EXPENSES!$U$12:$U$4011,$C116,EXPENSES!$N$12:$N$4011,REPORT!AP$34,EXPENSES!$M$12:$M$4011,REPORT!AP$31))</f>
        <v>0</v>
      </c>
      <c r="AQ116" s="645">
        <f>IF($C116="","",SUMIFS(EXPENSES!$I$12:$I$4011,EXPENSES!$U$12:$U$4011,$C116,EXPENSES!$N$12:$N$4011,REPORT!AQ$34,EXPENSES!$M$12:$M$4011,REPORT!AQ$31))</f>
        <v>0</v>
      </c>
      <c r="AR116" s="645">
        <f>IF($C116="","",SUMIFS(EXPENSES!$I$12:$I$4011,EXPENSES!$U$12:$U$4011,$C116,EXPENSES!$N$12:$N$4011,REPORT!AR$34,EXPENSES!$M$12:$M$4011,REPORT!AR$31))</f>
        <v>0</v>
      </c>
      <c r="AS116" s="645">
        <f>IF($C116="","",SUMIFS(EXPENSES!$I$12:$I$4011,EXPENSES!$U$12:$U$4011,$C116,EXPENSES!$N$12:$N$4011,REPORT!AS$34,EXPENSES!$M$12:$M$4011,REPORT!AS$31))</f>
        <v>0</v>
      </c>
      <c r="AT116" s="645">
        <f>IF($C116="","",SUMIFS(EXPENSES!$I$12:$I$4011,EXPENSES!$U$12:$U$4011,$C116,EXPENSES!$N$12:$N$4011,REPORT!AT$34,EXPENSES!$M$12:$M$4011,REPORT!AT$31))</f>
        <v>0</v>
      </c>
      <c r="AU116" s="645">
        <f>IF($C116="","",SUMIFS(EXPENSES!$I$12:$I$4011,EXPENSES!$U$12:$U$4011,$C116,EXPENSES!$N$12:$N$4011,REPORT!AU$34,EXPENSES!$M$12:$M$4011,REPORT!AU$31))</f>
        <v>0</v>
      </c>
      <c r="AV116" s="645">
        <f>IF($C116="","",SUMIFS(EXPENSES!$I$12:$I$4011,EXPENSES!$U$12:$U$4011,$C116,EXPENSES!$N$12:$N$4011,REPORT!AV$34,EXPENSES!$M$12:$M$4011,REPORT!AV$31))</f>
        <v>0</v>
      </c>
      <c r="AW116" s="645">
        <f>IF($C116="","",SUMIFS(EXPENSES!$I$12:$I$4011,EXPENSES!$U$12:$U$4011,$C116,EXPENSES!$N$12:$N$4011,REPORT!AW$34,EXPENSES!$M$12:$M$4011,REPORT!AW$31))</f>
        <v>0</v>
      </c>
      <c r="AX116" s="645">
        <f>IF($C116="","",SUMIFS(EXPENSES!$I$12:$I$4011,EXPENSES!$U$12:$U$4011,$C116,EXPENSES!$N$12:$N$4011,REPORT!AX$34,EXPENSES!$M$12:$M$4011,REPORT!AX$31))</f>
        <v>0</v>
      </c>
      <c r="AY116" s="645">
        <f>IF($C116="","",SUMIFS(EXPENSES!$I$12:$I$4011,EXPENSES!$U$12:$U$4011,$C116,EXPENSES!$N$12:$N$4011,REPORT!AY$34,EXPENSES!$M$12:$M$4011,REPORT!AY$31))</f>
        <v>0</v>
      </c>
      <c r="AZ116" s="645">
        <f>IF($C116="","",SUMIFS(EXPENSES!$I$12:$I$4011,EXPENSES!$U$12:$U$4011,$C116,EXPENSES!$N$12:$N$4011,REPORT!AZ$34,EXPENSES!$M$12:$M$4011,REPORT!AZ$31))</f>
        <v>0</v>
      </c>
      <c r="BA116" s="645">
        <f>IF($C116="","",SUMIFS(EXPENSES!$I$12:$I$4011,EXPENSES!$U$12:$U$4011,$C116,EXPENSES!$N$12:$N$4011,REPORT!BA$34,EXPENSES!$M$12:$M$4011,REPORT!BA$31))</f>
        <v>0</v>
      </c>
      <c r="BB116" s="645">
        <f>IF($C116="","",SUMIFS(EXPENSES!$I$12:$I$4011,EXPENSES!$U$12:$U$4011,$C116,EXPENSES!$N$12:$N$4011,REPORT!BB$34,EXPENSES!$M$12:$M$4011,REPORT!BB$31))</f>
        <v>0</v>
      </c>
      <c r="BC116" s="645">
        <f>IF($C116="","",SUMIFS(EXPENSES!$I$12:$I$4011,EXPENSES!$U$12:$U$4011,$C116,EXPENSES!$N$12:$N$4011,REPORT!BC$34,EXPENSES!$M$12:$M$4011,REPORT!BC$31))</f>
        <v>0</v>
      </c>
      <c r="BD116" s="645">
        <f>IF($C116="","",SUMIFS(EXPENSES!$I$12:$I$4011,EXPENSES!$U$12:$U$4011,$C116,EXPENSES!$N$12:$N$4011,REPORT!BD$34,EXPENSES!$M$12:$M$4011,REPORT!BD$31))</f>
        <v>0</v>
      </c>
      <c r="BE116" s="645">
        <f>IF($C116="","",SUMIFS(EXPENSES!$I$12:$I$4011,EXPENSES!$U$12:$U$4011,$C116,EXPENSES!$N$12:$N$4011,REPORT!BE$34,EXPENSES!$M$12:$M$4011,REPORT!BE$31))</f>
        <v>0</v>
      </c>
      <c r="BF116" s="645">
        <f>IF($C116="","",SUMIFS(EXPENSES!$I$12:$I$4011,EXPENSES!$U$12:$U$4011,$C116,EXPENSES!$N$12:$N$4011,REPORT!BF$34,EXPENSES!$M$12:$M$4011,REPORT!BF$31))</f>
        <v>0</v>
      </c>
      <c r="BG116" s="645">
        <f>IF($C116="","",SUMIFS(EXPENSES!$I$12:$I$4011,EXPENSES!$U$12:$U$4011,$C116,EXPENSES!$N$12:$N$4011,REPORT!BG$34,EXPENSES!$M$12:$M$4011,REPORT!BG$31))</f>
        <v>0</v>
      </c>
      <c r="BH116" s="645">
        <f>IF($C116="","",SUMIFS(EXPENSES!$I$12:$I$4011,EXPENSES!$U$12:$U$4011,$C116,EXPENSES!$N$12:$N$4011,REPORT!BH$34,EXPENSES!$M$12:$M$4011,REPORT!BH$31))</f>
        <v>0</v>
      </c>
      <c r="BI116" s="645">
        <f>IF($C116="","",SUMIFS(EXPENSES!$I$12:$I$4011,EXPENSES!$U$12:$U$4011,$C116,EXPENSES!$N$12:$N$4011,REPORT!BI$34,EXPENSES!$M$12:$M$4011,REPORT!BI$31))</f>
        <v>0</v>
      </c>
      <c r="BJ116" s="645">
        <f>IF($C116="","",SUMIFS(EXPENSES!$I$12:$I$4011,EXPENSES!$U$12:$U$4011,$C116,EXPENSES!$N$12:$N$4011,REPORT!BJ$34,EXPENSES!$M$12:$M$4011,REPORT!BJ$31))</f>
        <v>0</v>
      </c>
      <c r="BK116" s="654"/>
      <c r="BL116" s="655"/>
      <c r="BM116" s="655"/>
    </row>
    <row r="117" spans="1:65" s="656" customFormat="1" outlineLevel="2" x14ac:dyDescent="0.3">
      <c r="A117" s="639"/>
      <c r="B117" s="640"/>
      <c r="C117" s="641" t="str">
        <f>IFERROR(BUDGET!C100,"")</f>
        <v>B4-02</v>
      </c>
      <c r="D117" s="642">
        <f>IFERROR(BUDGET!D100,"")</f>
        <v>0</v>
      </c>
      <c r="E117" s="643" t="str">
        <f>IFERROR(BUDGET!E100,"")</f>
        <v>x</v>
      </c>
      <c r="F117" s="644">
        <f>IF(OR(BUDGET!$N$14="",BUDGET!$N$14="Initial Budget"),BUDGET!N100,BUDGET!BA100)</f>
        <v>0</v>
      </c>
      <c r="G117" s="798"/>
      <c r="H117" s="661">
        <f>SUMIFS(EXPENSES!$I$12:$I$4011,EXPENSES!$U$12:$U$4011,REPORT!C117)</f>
        <v>0</v>
      </c>
      <c r="I117" s="657">
        <f t="shared" si="217"/>
        <v>0</v>
      </c>
      <c r="J117" s="645">
        <f t="shared" si="218"/>
        <v>0</v>
      </c>
      <c r="K117" s="647"/>
      <c r="L117" s="648"/>
      <c r="M117" s="649"/>
      <c r="N117" s="650"/>
      <c r="O117" s="651" t="str">
        <f t="shared" ref="O117:X125" si="296">IF($D117="","",IF($D117=O$33,$H117,""))</f>
        <v/>
      </c>
      <c r="P117" s="651" t="str">
        <f>IF($D117="","",IF($D117=P$33,$H117,""))</f>
        <v/>
      </c>
      <c r="Q117" s="651" t="str">
        <f t="shared" si="296"/>
        <v/>
      </c>
      <c r="R117" s="651" t="str">
        <f t="shared" si="296"/>
        <v/>
      </c>
      <c r="S117" s="651" t="str">
        <f t="shared" si="296"/>
        <v/>
      </c>
      <c r="T117" s="651" t="str">
        <f t="shared" si="296"/>
        <v/>
      </c>
      <c r="U117" s="651" t="str">
        <f t="shared" si="296"/>
        <v/>
      </c>
      <c r="V117" s="651" t="str">
        <f t="shared" si="296"/>
        <v/>
      </c>
      <c r="W117" s="651" t="str">
        <f t="shared" si="296"/>
        <v/>
      </c>
      <c r="X117" s="651" t="str">
        <f t="shared" si="296"/>
        <v/>
      </c>
      <c r="Y117" s="652">
        <f t="shared" si="216"/>
        <v>0</v>
      </c>
      <c r="Z117" s="653"/>
      <c r="AA117" s="658">
        <f>IF($C117="","",SUMIFS(EXPENSES!$I$12:$I$4011,EXPENSES!$U$12:$U$4011,$C117,EXPENSES!$N$12:$N$4011,REPORT!AA$34,EXPENSES!$M$12:$M$4011,REPORT!AA$31))</f>
        <v>0</v>
      </c>
      <c r="AB117" s="658">
        <f>IF($C117="","",SUMIFS(EXPENSES!$I$12:$I$4011,EXPENSES!$U$12:$U$4011,$C117,EXPENSES!$N$12:$N$4011,REPORT!AB$34,EXPENSES!$M$12:$M$4011,REPORT!AB$31))</f>
        <v>0</v>
      </c>
      <c r="AC117" s="658">
        <f>IF($C117="","",SUMIFS(EXPENSES!$I$12:$I$4011,EXPENSES!$U$12:$U$4011,$C117,EXPENSES!$N$12:$N$4011,REPORT!AC$34,EXPENSES!$M$12:$M$4011,REPORT!AC$31))</f>
        <v>0</v>
      </c>
      <c r="AD117" s="658">
        <f>IF($C117="","",SUMIFS(EXPENSES!$I$12:$I$4011,EXPENSES!$U$12:$U$4011,$C117,EXPENSES!$N$12:$N$4011,REPORT!AD$34,EXPENSES!$M$12:$M$4011,REPORT!AD$31))</f>
        <v>0</v>
      </c>
      <c r="AE117" s="658">
        <f>IF($C117="","",SUMIFS(EXPENSES!$I$12:$I$4011,EXPENSES!$U$12:$U$4011,$C117,EXPENSES!$N$12:$N$4011,REPORT!AE$34,EXPENSES!$M$12:$M$4011,REPORT!AE$31))</f>
        <v>0</v>
      </c>
      <c r="AF117" s="658">
        <f>IF($C117="","",SUMIFS(EXPENSES!$I$12:$I$4011,EXPENSES!$U$12:$U$4011,$C117,EXPENSES!$N$12:$N$4011,REPORT!AF$34,EXPENSES!$M$12:$M$4011,REPORT!AF$31))</f>
        <v>0</v>
      </c>
      <c r="AG117" s="658">
        <f>IF($C117="","",SUMIFS(EXPENSES!$I$12:$I$4011,EXPENSES!$U$12:$U$4011,$C117,EXPENSES!$N$12:$N$4011,REPORT!AG$34,EXPENSES!$M$12:$M$4011,REPORT!AG$31))</f>
        <v>0</v>
      </c>
      <c r="AH117" s="658">
        <f>IF($C117="","",SUMIFS(EXPENSES!$I$12:$I$4011,EXPENSES!$U$12:$U$4011,$C117,EXPENSES!$N$12:$N$4011,REPORT!AH$34,EXPENSES!$M$12:$M$4011,REPORT!AH$31))</f>
        <v>0</v>
      </c>
      <c r="AI117" s="658">
        <f>IF($C117="","",SUMIFS(EXPENSES!$I$12:$I$4011,EXPENSES!$U$12:$U$4011,$C117,EXPENSES!$N$12:$N$4011,REPORT!AI$34,EXPENSES!$M$12:$M$4011,REPORT!AI$31))</f>
        <v>0</v>
      </c>
      <c r="AJ117" s="658">
        <f>IF($C117="","",SUMIFS(EXPENSES!$I$12:$I$4011,EXPENSES!$U$12:$U$4011,$C117,EXPENSES!$N$12:$N$4011,REPORT!AJ$34,EXPENSES!$M$12:$M$4011,REPORT!AJ$31))</f>
        <v>0</v>
      </c>
      <c r="AK117" s="658">
        <f>IF($C117="","",SUMIFS(EXPENSES!$I$12:$I$4011,EXPENSES!$U$12:$U$4011,$C117,EXPENSES!$N$12:$N$4011,REPORT!AK$34,EXPENSES!$M$12:$M$4011,REPORT!AK$31))</f>
        <v>0</v>
      </c>
      <c r="AL117" s="658">
        <f>IF($C117="","",SUMIFS(EXPENSES!$I$12:$I$4011,EXPENSES!$U$12:$U$4011,$C117,EXPENSES!$N$12:$N$4011,REPORT!AL$34,EXPENSES!$M$12:$M$4011,REPORT!AL$31))</f>
        <v>0</v>
      </c>
      <c r="AM117" s="658">
        <f>IF($C117="","",SUMIFS(EXPENSES!$I$12:$I$4011,EXPENSES!$U$12:$U$4011,$C117,EXPENSES!$N$12:$N$4011,REPORT!AM$34,EXPENSES!$M$12:$M$4011,REPORT!AM$31))</f>
        <v>0</v>
      </c>
      <c r="AN117" s="658">
        <f>IF($C117="","",SUMIFS(EXPENSES!$I$12:$I$4011,EXPENSES!$U$12:$U$4011,$C117,EXPENSES!$N$12:$N$4011,REPORT!AN$34,EXPENSES!$M$12:$M$4011,REPORT!AN$31))</f>
        <v>0</v>
      </c>
      <c r="AO117" s="658">
        <f>IF($C117="","",SUMIFS(EXPENSES!$I$12:$I$4011,EXPENSES!$U$12:$U$4011,$C117,EXPENSES!$N$12:$N$4011,REPORT!AO$34,EXPENSES!$M$12:$M$4011,REPORT!AO$31))</f>
        <v>0</v>
      </c>
      <c r="AP117" s="658">
        <f>IF($C117="","",SUMIFS(EXPENSES!$I$12:$I$4011,EXPENSES!$U$12:$U$4011,$C117,EXPENSES!$N$12:$N$4011,REPORT!AP$34,EXPENSES!$M$12:$M$4011,REPORT!AP$31))</f>
        <v>0</v>
      </c>
      <c r="AQ117" s="658">
        <f>IF($C117="","",SUMIFS(EXPENSES!$I$12:$I$4011,EXPENSES!$U$12:$U$4011,$C117,EXPENSES!$N$12:$N$4011,REPORT!AQ$34,EXPENSES!$M$12:$M$4011,REPORT!AQ$31))</f>
        <v>0</v>
      </c>
      <c r="AR117" s="658">
        <f>IF($C117="","",SUMIFS(EXPENSES!$I$12:$I$4011,EXPENSES!$U$12:$U$4011,$C117,EXPENSES!$N$12:$N$4011,REPORT!AR$34,EXPENSES!$M$12:$M$4011,REPORT!AR$31))</f>
        <v>0</v>
      </c>
      <c r="AS117" s="658">
        <f>IF($C117="","",SUMIFS(EXPENSES!$I$12:$I$4011,EXPENSES!$U$12:$U$4011,$C117,EXPENSES!$N$12:$N$4011,REPORT!AS$34,EXPENSES!$M$12:$M$4011,REPORT!AS$31))</f>
        <v>0</v>
      </c>
      <c r="AT117" s="658">
        <f>IF($C117="","",SUMIFS(EXPENSES!$I$12:$I$4011,EXPENSES!$U$12:$U$4011,$C117,EXPENSES!$N$12:$N$4011,REPORT!AT$34,EXPENSES!$M$12:$M$4011,REPORT!AT$31))</f>
        <v>0</v>
      </c>
      <c r="AU117" s="658">
        <f>IF($C117="","",SUMIFS(EXPENSES!$I$12:$I$4011,EXPENSES!$U$12:$U$4011,$C117,EXPENSES!$N$12:$N$4011,REPORT!AU$34,EXPENSES!$M$12:$M$4011,REPORT!AU$31))</f>
        <v>0</v>
      </c>
      <c r="AV117" s="658">
        <f>IF($C117="","",SUMIFS(EXPENSES!$I$12:$I$4011,EXPENSES!$U$12:$U$4011,$C117,EXPENSES!$N$12:$N$4011,REPORT!AV$34,EXPENSES!$M$12:$M$4011,REPORT!AV$31))</f>
        <v>0</v>
      </c>
      <c r="AW117" s="658">
        <f>IF($C117="","",SUMIFS(EXPENSES!$I$12:$I$4011,EXPENSES!$U$12:$U$4011,$C117,EXPENSES!$N$12:$N$4011,REPORT!AW$34,EXPENSES!$M$12:$M$4011,REPORT!AW$31))</f>
        <v>0</v>
      </c>
      <c r="AX117" s="658">
        <f>IF($C117="","",SUMIFS(EXPENSES!$I$12:$I$4011,EXPENSES!$U$12:$U$4011,$C117,EXPENSES!$N$12:$N$4011,REPORT!AX$34,EXPENSES!$M$12:$M$4011,REPORT!AX$31))</f>
        <v>0</v>
      </c>
      <c r="AY117" s="658">
        <f>IF($C117="","",SUMIFS(EXPENSES!$I$12:$I$4011,EXPENSES!$U$12:$U$4011,$C117,EXPENSES!$N$12:$N$4011,REPORT!AY$34,EXPENSES!$M$12:$M$4011,REPORT!AY$31))</f>
        <v>0</v>
      </c>
      <c r="AZ117" s="658">
        <f>IF($C117="","",SUMIFS(EXPENSES!$I$12:$I$4011,EXPENSES!$U$12:$U$4011,$C117,EXPENSES!$N$12:$N$4011,REPORT!AZ$34,EXPENSES!$M$12:$M$4011,REPORT!AZ$31))</f>
        <v>0</v>
      </c>
      <c r="BA117" s="658">
        <f>IF($C117="","",SUMIFS(EXPENSES!$I$12:$I$4011,EXPENSES!$U$12:$U$4011,$C117,EXPENSES!$N$12:$N$4011,REPORT!BA$34,EXPENSES!$M$12:$M$4011,REPORT!BA$31))</f>
        <v>0</v>
      </c>
      <c r="BB117" s="658">
        <f>IF($C117="","",SUMIFS(EXPENSES!$I$12:$I$4011,EXPENSES!$U$12:$U$4011,$C117,EXPENSES!$N$12:$N$4011,REPORT!BB$34,EXPENSES!$M$12:$M$4011,REPORT!BB$31))</f>
        <v>0</v>
      </c>
      <c r="BC117" s="658">
        <f>IF($C117="","",SUMIFS(EXPENSES!$I$12:$I$4011,EXPENSES!$U$12:$U$4011,$C117,EXPENSES!$N$12:$N$4011,REPORT!BC$34,EXPENSES!$M$12:$M$4011,REPORT!BC$31))</f>
        <v>0</v>
      </c>
      <c r="BD117" s="658">
        <f>IF($C117="","",SUMIFS(EXPENSES!$I$12:$I$4011,EXPENSES!$U$12:$U$4011,$C117,EXPENSES!$N$12:$N$4011,REPORT!BD$34,EXPENSES!$M$12:$M$4011,REPORT!BD$31))</f>
        <v>0</v>
      </c>
      <c r="BE117" s="658">
        <f>IF($C117="","",SUMIFS(EXPENSES!$I$12:$I$4011,EXPENSES!$U$12:$U$4011,$C117,EXPENSES!$N$12:$N$4011,REPORT!BE$34,EXPENSES!$M$12:$M$4011,REPORT!BE$31))</f>
        <v>0</v>
      </c>
      <c r="BF117" s="658">
        <f>IF($C117="","",SUMIFS(EXPENSES!$I$12:$I$4011,EXPENSES!$U$12:$U$4011,$C117,EXPENSES!$N$12:$N$4011,REPORT!BF$34,EXPENSES!$M$12:$M$4011,REPORT!BF$31))</f>
        <v>0</v>
      </c>
      <c r="BG117" s="658">
        <f>IF($C117="","",SUMIFS(EXPENSES!$I$12:$I$4011,EXPENSES!$U$12:$U$4011,$C117,EXPENSES!$N$12:$N$4011,REPORT!BG$34,EXPENSES!$M$12:$M$4011,REPORT!BG$31))</f>
        <v>0</v>
      </c>
      <c r="BH117" s="658">
        <f>IF($C117="","",SUMIFS(EXPENSES!$I$12:$I$4011,EXPENSES!$U$12:$U$4011,$C117,EXPENSES!$N$12:$N$4011,REPORT!BH$34,EXPENSES!$M$12:$M$4011,REPORT!BH$31))</f>
        <v>0</v>
      </c>
      <c r="BI117" s="658">
        <f>IF($C117="","",SUMIFS(EXPENSES!$I$12:$I$4011,EXPENSES!$U$12:$U$4011,$C117,EXPENSES!$N$12:$N$4011,REPORT!BI$34,EXPENSES!$M$12:$M$4011,REPORT!BI$31))</f>
        <v>0</v>
      </c>
      <c r="BJ117" s="658">
        <f>IF($C117="","",SUMIFS(EXPENSES!$I$12:$I$4011,EXPENSES!$U$12:$U$4011,$C117,EXPENSES!$N$12:$N$4011,REPORT!BJ$34,EXPENSES!$M$12:$M$4011,REPORT!BJ$31))</f>
        <v>0</v>
      </c>
      <c r="BK117" s="654"/>
      <c r="BL117" s="655"/>
      <c r="BM117" s="655"/>
    </row>
    <row r="118" spans="1:65" s="656" customFormat="1" outlineLevel="2" x14ac:dyDescent="0.3">
      <c r="A118" s="639"/>
      <c r="B118" s="640"/>
      <c r="C118" s="641" t="str">
        <f>IFERROR(BUDGET!C101,"")</f>
        <v>B4-03</v>
      </c>
      <c r="D118" s="642">
        <f>IFERROR(BUDGET!D101,"")</f>
        <v>0</v>
      </c>
      <c r="E118" s="643" t="str">
        <f>IFERROR(BUDGET!E101,"")</f>
        <v>x</v>
      </c>
      <c r="F118" s="644">
        <f>IF(OR(BUDGET!$N$14="",BUDGET!$N$14="Initial Budget"),BUDGET!N101,BUDGET!BA101)</f>
        <v>0</v>
      </c>
      <c r="G118" s="798"/>
      <c r="H118" s="661">
        <f>SUMIFS(EXPENSES!$I$12:$I$4011,EXPENSES!$U$12:$U$4011,REPORT!C118)</f>
        <v>0</v>
      </c>
      <c r="I118" s="657">
        <f t="shared" si="217"/>
        <v>0</v>
      </c>
      <c r="J118" s="645">
        <f t="shared" si="218"/>
        <v>0</v>
      </c>
      <c r="K118" s="647"/>
      <c r="L118" s="648"/>
      <c r="M118" s="649"/>
      <c r="N118" s="650"/>
      <c r="O118" s="651" t="str">
        <f t="shared" si="296"/>
        <v/>
      </c>
      <c r="P118" s="651" t="str">
        <f t="shared" si="296"/>
        <v/>
      </c>
      <c r="Q118" s="651" t="str">
        <f t="shared" si="296"/>
        <v/>
      </c>
      <c r="R118" s="651" t="str">
        <f t="shared" si="296"/>
        <v/>
      </c>
      <c r="S118" s="651" t="str">
        <f t="shared" si="296"/>
        <v/>
      </c>
      <c r="T118" s="651" t="str">
        <f t="shared" si="296"/>
        <v/>
      </c>
      <c r="U118" s="651" t="str">
        <f t="shared" si="296"/>
        <v/>
      </c>
      <c r="V118" s="651" t="str">
        <f t="shared" si="296"/>
        <v/>
      </c>
      <c r="W118" s="651" t="str">
        <f t="shared" si="296"/>
        <v/>
      </c>
      <c r="X118" s="651" t="str">
        <f t="shared" si="296"/>
        <v/>
      </c>
      <c r="Y118" s="652">
        <f t="shared" si="216"/>
        <v>0</v>
      </c>
      <c r="Z118" s="653"/>
      <c r="AA118" s="658">
        <f>IF($C118="","",SUMIFS(EXPENSES!$I$12:$I$4011,EXPENSES!$U$12:$U$4011,$C118,EXPENSES!$N$12:$N$4011,REPORT!AA$34,EXPENSES!$M$12:$M$4011,REPORT!AA$31))</f>
        <v>0</v>
      </c>
      <c r="AB118" s="658">
        <f>IF($C118="","",SUMIFS(EXPENSES!$I$12:$I$4011,EXPENSES!$U$12:$U$4011,$C118,EXPENSES!$N$12:$N$4011,REPORT!AB$34,EXPENSES!$M$12:$M$4011,REPORT!AB$31))</f>
        <v>0</v>
      </c>
      <c r="AC118" s="658">
        <f>IF($C118="","",SUMIFS(EXPENSES!$I$12:$I$4011,EXPENSES!$U$12:$U$4011,$C118,EXPENSES!$N$12:$N$4011,REPORT!AC$34,EXPENSES!$M$12:$M$4011,REPORT!AC$31))</f>
        <v>0</v>
      </c>
      <c r="AD118" s="658">
        <f>IF($C118="","",SUMIFS(EXPENSES!$I$12:$I$4011,EXPENSES!$U$12:$U$4011,$C118,EXPENSES!$N$12:$N$4011,REPORT!AD$34,EXPENSES!$M$12:$M$4011,REPORT!AD$31))</f>
        <v>0</v>
      </c>
      <c r="AE118" s="658">
        <f>IF($C118="","",SUMIFS(EXPENSES!$I$12:$I$4011,EXPENSES!$U$12:$U$4011,$C118,EXPENSES!$N$12:$N$4011,REPORT!AE$34,EXPENSES!$M$12:$M$4011,REPORT!AE$31))</f>
        <v>0</v>
      </c>
      <c r="AF118" s="658">
        <f>IF($C118="","",SUMIFS(EXPENSES!$I$12:$I$4011,EXPENSES!$U$12:$U$4011,$C118,EXPENSES!$N$12:$N$4011,REPORT!AF$34,EXPENSES!$M$12:$M$4011,REPORT!AF$31))</f>
        <v>0</v>
      </c>
      <c r="AG118" s="658">
        <f>IF($C118="","",SUMIFS(EXPENSES!$I$12:$I$4011,EXPENSES!$U$12:$U$4011,$C118,EXPENSES!$N$12:$N$4011,REPORT!AG$34,EXPENSES!$M$12:$M$4011,REPORT!AG$31))</f>
        <v>0</v>
      </c>
      <c r="AH118" s="658">
        <f>IF($C118="","",SUMIFS(EXPENSES!$I$12:$I$4011,EXPENSES!$U$12:$U$4011,$C118,EXPENSES!$N$12:$N$4011,REPORT!AH$34,EXPENSES!$M$12:$M$4011,REPORT!AH$31))</f>
        <v>0</v>
      </c>
      <c r="AI118" s="658">
        <f>IF($C118="","",SUMIFS(EXPENSES!$I$12:$I$4011,EXPENSES!$U$12:$U$4011,$C118,EXPENSES!$N$12:$N$4011,REPORT!AI$34,EXPENSES!$M$12:$M$4011,REPORT!AI$31))</f>
        <v>0</v>
      </c>
      <c r="AJ118" s="658">
        <f>IF($C118="","",SUMIFS(EXPENSES!$I$12:$I$4011,EXPENSES!$U$12:$U$4011,$C118,EXPENSES!$N$12:$N$4011,REPORT!AJ$34,EXPENSES!$M$12:$M$4011,REPORT!AJ$31))</f>
        <v>0</v>
      </c>
      <c r="AK118" s="658">
        <f>IF($C118="","",SUMIFS(EXPENSES!$I$12:$I$4011,EXPENSES!$U$12:$U$4011,$C118,EXPENSES!$N$12:$N$4011,REPORT!AK$34,EXPENSES!$M$12:$M$4011,REPORT!AK$31))</f>
        <v>0</v>
      </c>
      <c r="AL118" s="658">
        <f>IF($C118="","",SUMIFS(EXPENSES!$I$12:$I$4011,EXPENSES!$U$12:$U$4011,$C118,EXPENSES!$N$12:$N$4011,REPORT!AL$34,EXPENSES!$M$12:$M$4011,REPORT!AL$31))</f>
        <v>0</v>
      </c>
      <c r="AM118" s="658">
        <f>IF($C118="","",SUMIFS(EXPENSES!$I$12:$I$4011,EXPENSES!$U$12:$U$4011,$C118,EXPENSES!$N$12:$N$4011,REPORT!AM$34,EXPENSES!$M$12:$M$4011,REPORT!AM$31))</f>
        <v>0</v>
      </c>
      <c r="AN118" s="658">
        <f>IF($C118="","",SUMIFS(EXPENSES!$I$12:$I$4011,EXPENSES!$U$12:$U$4011,$C118,EXPENSES!$N$12:$N$4011,REPORT!AN$34,EXPENSES!$M$12:$M$4011,REPORT!AN$31))</f>
        <v>0</v>
      </c>
      <c r="AO118" s="658">
        <f>IF($C118="","",SUMIFS(EXPENSES!$I$12:$I$4011,EXPENSES!$U$12:$U$4011,$C118,EXPENSES!$N$12:$N$4011,REPORT!AO$34,EXPENSES!$M$12:$M$4011,REPORT!AO$31))</f>
        <v>0</v>
      </c>
      <c r="AP118" s="658">
        <f>IF($C118="","",SUMIFS(EXPENSES!$I$12:$I$4011,EXPENSES!$U$12:$U$4011,$C118,EXPENSES!$N$12:$N$4011,REPORT!AP$34,EXPENSES!$M$12:$M$4011,REPORT!AP$31))</f>
        <v>0</v>
      </c>
      <c r="AQ118" s="658">
        <f>IF($C118="","",SUMIFS(EXPENSES!$I$12:$I$4011,EXPENSES!$U$12:$U$4011,$C118,EXPENSES!$N$12:$N$4011,REPORT!AQ$34,EXPENSES!$M$12:$M$4011,REPORT!AQ$31))</f>
        <v>0</v>
      </c>
      <c r="AR118" s="658">
        <f>IF($C118="","",SUMIFS(EXPENSES!$I$12:$I$4011,EXPENSES!$U$12:$U$4011,$C118,EXPENSES!$N$12:$N$4011,REPORT!AR$34,EXPENSES!$M$12:$M$4011,REPORT!AR$31))</f>
        <v>0</v>
      </c>
      <c r="AS118" s="658">
        <f>IF($C118="","",SUMIFS(EXPENSES!$I$12:$I$4011,EXPENSES!$U$12:$U$4011,$C118,EXPENSES!$N$12:$N$4011,REPORT!AS$34,EXPENSES!$M$12:$M$4011,REPORT!AS$31))</f>
        <v>0</v>
      </c>
      <c r="AT118" s="658">
        <f>IF($C118="","",SUMIFS(EXPENSES!$I$12:$I$4011,EXPENSES!$U$12:$U$4011,$C118,EXPENSES!$N$12:$N$4011,REPORT!AT$34,EXPENSES!$M$12:$M$4011,REPORT!AT$31))</f>
        <v>0</v>
      </c>
      <c r="AU118" s="658">
        <f>IF($C118="","",SUMIFS(EXPENSES!$I$12:$I$4011,EXPENSES!$U$12:$U$4011,$C118,EXPENSES!$N$12:$N$4011,REPORT!AU$34,EXPENSES!$M$12:$M$4011,REPORT!AU$31))</f>
        <v>0</v>
      </c>
      <c r="AV118" s="658">
        <f>IF($C118="","",SUMIFS(EXPENSES!$I$12:$I$4011,EXPENSES!$U$12:$U$4011,$C118,EXPENSES!$N$12:$N$4011,REPORT!AV$34,EXPENSES!$M$12:$M$4011,REPORT!AV$31))</f>
        <v>0</v>
      </c>
      <c r="AW118" s="658">
        <f>IF($C118="","",SUMIFS(EXPENSES!$I$12:$I$4011,EXPENSES!$U$12:$U$4011,$C118,EXPENSES!$N$12:$N$4011,REPORT!AW$34,EXPENSES!$M$12:$M$4011,REPORT!AW$31))</f>
        <v>0</v>
      </c>
      <c r="AX118" s="658">
        <f>IF($C118="","",SUMIFS(EXPENSES!$I$12:$I$4011,EXPENSES!$U$12:$U$4011,$C118,EXPENSES!$N$12:$N$4011,REPORT!AX$34,EXPENSES!$M$12:$M$4011,REPORT!AX$31))</f>
        <v>0</v>
      </c>
      <c r="AY118" s="658">
        <f>IF($C118="","",SUMIFS(EXPENSES!$I$12:$I$4011,EXPENSES!$U$12:$U$4011,$C118,EXPENSES!$N$12:$N$4011,REPORT!AY$34,EXPENSES!$M$12:$M$4011,REPORT!AY$31))</f>
        <v>0</v>
      </c>
      <c r="AZ118" s="658">
        <f>IF($C118="","",SUMIFS(EXPENSES!$I$12:$I$4011,EXPENSES!$U$12:$U$4011,$C118,EXPENSES!$N$12:$N$4011,REPORT!AZ$34,EXPENSES!$M$12:$M$4011,REPORT!AZ$31))</f>
        <v>0</v>
      </c>
      <c r="BA118" s="658">
        <f>IF($C118="","",SUMIFS(EXPENSES!$I$12:$I$4011,EXPENSES!$U$12:$U$4011,$C118,EXPENSES!$N$12:$N$4011,REPORT!BA$34,EXPENSES!$M$12:$M$4011,REPORT!BA$31))</f>
        <v>0</v>
      </c>
      <c r="BB118" s="658">
        <f>IF($C118="","",SUMIFS(EXPENSES!$I$12:$I$4011,EXPENSES!$U$12:$U$4011,$C118,EXPENSES!$N$12:$N$4011,REPORT!BB$34,EXPENSES!$M$12:$M$4011,REPORT!BB$31))</f>
        <v>0</v>
      </c>
      <c r="BC118" s="658">
        <f>IF($C118="","",SUMIFS(EXPENSES!$I$12:$I$4011,EXPENSES!$U$12:$U$4011,$C118,EXPENSES!$N$12:$N$4011,REPORT!BC$34,EXPENSES!$M$12:$M$4011,REPORT!BC$31))</f>
        <v>0</v>
      </c>
      <c r="BD118" s="658">
        <f>IF($C118="","",SUMIFS(EXPENSES!$I$12:$I$4011,EXPENSES!$U$12:$U$4011,$C118,EXPENSES!$N$12:$N$4011,REPORT!BD$34,EXPENSES!$M$12:$M$4011,REPORT!BD$31))</f>
        <v>0</v>
      </c>
      <c r="BE118" s="658">
        <f>IF($C118="","",SUMIFS(EXPENSES!$I$12:$I$4011,EXPENSES!$U$12:$U$4011,$C118,EXPENSES!$N$12:$N$4011,REPORT!BE$34,EXPENSES!$M$12:$M$4011,REPORT!BE$31))</f>
        <v>0</v>
      </c>
      <c r="BF118" s="658">
        <f>IF($C118="","",SUMIFS(EXPENSES!$I$12:$I$4011,EXPENSES!$U$12:$U$4011,$C118,EXPENSES!$N$12:$N$4011,REPORT!BF$34,EXPENSES!$M$12:$M$4011,REPORT!BF$31))</f>
        <v>0</v>
      </c>
      <c r="BG118" s="658">
        <f>IF($C118="","",SUMIFS(EXPENSES!$I$12:$I$4011,EXPENSES!$U$12:$U$4011,$C118,EXPENSES!$N$12:$N$4011,REPORT!BG$34,EXPENSES!$M$12:$M$4011,REPORT!BG$31))</f>
        <v>0</v>
      </c>
      <c r="BH118" s="658">
        <f>IF($C118="","",SUMIFS(EXPENSES!$I$12:$I$4011,EXPENSES!$U$12:$U$4011,$C118,EXPENSES!$N$12:$N$4011,REPORT!BH$34,EXPENSES!$M$12:$M$4011,REPORT!BH$31))</f>
        <v>0</v>
      </c>
      <c r="BI118" s="658">
        <f>IF($C118="","",SUMIFS(EXPENSES!$I$12:$I$4011,EXPENSES!$U$12:$U$4011,$C118,EXPENSES!$N$12:$N$4011,REPORT!BI$34,EXPENSES!$M$12:$M$4011,REPORT!BI$31))</f>
        <v>0</v>
      </c>
      <c r="BJ118" s="658">
        <f>IF($C118="","",SUMIFS(EXPENSES!$I$12:$I$4011,EXPENSES!$U$12:$U$4011,$C118,EXPENSES!$N$12:$N$4011,REPORT!BJ$34,EXPENSES!$M$12:$M$4011,REPORT!BJ$31))</f>
        <v>0</v>
      </c>
      <c r="BK118" s="654"/>
      <c r="BL118" s="655"/>
      <c r="BM118" s="655"/>
    </row>
    <row r="119" spans="1:65" s="656" customFormat="1" outlineLevel="2" x14ac:dyDescent="0.3">
      <c r="A119" s="639"/>
      <c r="B119" s="640"/>
      <c r="C119" s="641" t="str">
        <f>IFERROR(BUDGET!C102,"")</f>
        <v>B4-04</v>
      </c>
      <c r="D119" s="642">
        <f>IFERROR(BUDGET!D102,"")</f>
        <v>0</v>
      </c>
      <c r="E119" s="643" t="str">
        <f>IFERROR(BUDGET!E102,"")</f>
        <v>x</v>
      </c>
      <c r="F119" s="644">
        <f>IF(OR(BUDGET!$N$14="",BUDGET!$N$14="Initial Budget"),BUDGET!N102,BUDGET!BA102)</f>
        <v>0</v>
      </c>
      <c r="G119" s="798"/>
      <c r="H119" s="661">
        <f>SUMIFS(EXPENSES!$I$12:$I$4011,EXPENSES!$U$12:$U$4011,REPORT!C119)</f>
        <v>0</v>
      </c>
      <c r="I119" s="657">
        <f t="shared" si="217"/>
        <v>0</v>
      </c>
      <c r="J119" s="645">
        <f t="shared" si="218"/>
        <v>0</v>
      </c>
      <c r="K119" s="647"/>
      <c r="L119" s="648"/>
      <c r="M119" s="649"/>
      <c r="N119" s="650"/>
      <c r="O119" s="651" t="str">
        <f t="shared" si="296"/>
        <v/>
      </c>
      <c r="P119" s="651" t="str">
        <f t="shared" si="296"/>
        <v/>
      </c>
      <c r="Q119" s="651" t="str">
        <f t="shared" si="296"/>
        <v/>
      </c>
      <c r="R119" s="651" t="str">
        <f t="shared" si="296"/>
        <v/>
      </c>
      <c r="S119" s="651" t="str">
        <f t="shared" si="296"/>
        <v/>
      </c>
      <c r="T119" s="651" t="str">
        <f t="shared" si="296"/>
        <v/>
      </c>
      <c r="U119" s="651" t="str">
        <f t="shared" si="296"/>
        <v/>
      </c>
      <c r="V119" s="651" t="str">
        <f t="shared" si="296"/>
        <v/>
      </c>
      <c r="W119" s="651" t="str">
        <f t="shared" si="296"/>
        <v/>
      </c>
      <c r="X119" s="651" t="str">
        <f t="shared" si="296"/>
        <v/>
      </c>
      <c r="Y119" s="652">
        <f t="shared" si="216"/>
        <v>0</v>
      </c>
      <c r="Z119" s="653"/>
      <c r="AA119" s="658">
        <f>IF($C119="","",SUMIFS(EXPENSES!$I$12:$I$4011,EXPENSES!$U$12:$U$4011,$C119,EXPENSES!$N$12:$N$4011,REPORT!AA$34,EXPENSES!$M$12:$M$4011,REPORT!AA$31))</f>
        <v>0</v>
      </c>
      <c r="AB119" s="658">
        <f>IF($C119="","",SUMIFS(EXPENSES!$I$12:$I$4011,EXPENSES!$U$12:$U$4011,$C119,EXPENSES!$N$12:$N$4011,REPORT!AB$34,EXPENSES!$M$12:$M$4011,REPORT!AB$31))</f>
        <v>0</v>
      </c>
      <c r="AC119" s="658">
        <f>IF($C119="","",SUMIFS(EXPENSES!$I$12:$I$4011,EXPENSES!$U$12:$U$4011,$C119,EXPENSES!$N$12:$N$4011,REPORT!AC$34,EXPENSES!$M$12:$M$4011,REPORT!AC$31))</f>
        <v>0</v>
      </c>
      <c r="AD119" s="658">
        <f>IF($C119="","",SUMIFS(EXPENSES!$I$12:$I$4011,EXPENSES!$U$12:$U$4011,$C119,EXPENSES!$N$12:$N$4011,REPORT!AD$34,EXPENSES!$M$12:$M$4011,REPORT!AD$31))</f>
        <v>0</v>
      </c>
      <c r="AE119" s="658">
        <f>IF($C119="","",SUMIFS(EXPENSES!$I$12:$I$4011,EXPENSES!$U$12:$U$4011,$C119,EXPENSES!$N$12:$N$4011,REPORT!AE$34,EXPENSES!$M$12:$M$4011,REPORT!AE$31))</f>
        <v>0</v>
      </c>
      <c r="AF119" s="658">
        <f>IF($C119="","",SUMIFS(EXPENSES!$I$12:$I$4011,EXPENSES!$U$12:$U$4011,$C119,EXPENSES!$N$12:$N$4011,REPORT!AF$34,EXPENSES!$M$12:$M$4011,REPORT!AF$31))</f>
        <v>0</v>
      </c>
      <c r="AG119" s="658">
        <f>IF($C119="","",SUMIFS(EXPENSES!$I$12:$I$4011,EXPENSES!$U$12:$U$4011,$C119,EXPENSES!$N$12:$N$4011,REPORT!AG$34,EXPENSES!$M$12:$M$4011,REPORT!AG$31))</f>
        <v>0</v>
      </c>
      <c r="AH119" s="658">
        <f>IF($C119="","",SUMIFS(EXPENSES!$I$12:$I$4011,EXPENSES!$U$12:$U$4011,$C119,EXPENSES!$N$12:$N$4011,REPORT!AH$34,EXPENSES!$M$12:$M$4011,REPORT!AH$31))</f>
        <v>0</v>
      </c>
      <c r="AI119" s="658">
        <f>IF($C119="","",SUMIFS(EXPENSES!$I$12:$I$4011,EXPENSES!$U$12:$U$4011,$C119,EXPENSES!$N$12:$N$4011,REPORT!AI$34,EXPENSES!$M$12:$M$4011,REPORT!AI$31))</f>
        <v>0</v>
      </c>
      <c r="AJ119" s="658">
        <f>IF($C119="","",SUMIFS(EXPENSES!$I$12:$I$4011,EXPENSES!$U$12:$U$4011,$C119,EXPENSES!$N$12:$N$4011,REPORT!AJ$34,EXPENSES!$M$12:$M$4011,REPORT!AJ$31))</f>
        <v>0</v>
      </c>
      <c r="AK119" s="658">
        <f>IF($C119="","",SUMIFS(EXPENSES!$I$12:$I$4011,EXPENSES!$U$12:$U$4011,$C119,EXPENSES!$N$12:$N$4011,REPORT!AK$34,EXPENSES!$M$12:$M$4011,REPORT!AK$31))</f>
        <v>0</v>
      </c>
      <c r="AL119" s="658">
        <f>IF($C119="","",SUMIFS(EXPENSES!$I$12:$I$4011,EXPENSES!$U$12:$U$4011,$C119,EXPENSES!$N$12:$N$4011,REPORT!AL$34,EXPENSES!$M$12:$M$4011,REPORT!AL$31))</f>
        <v>0</v>
      </c>
      <c r="AM119" s="658">
        <f>IF($C119="","",SUMIFS(EXPENSES!$I$12:$I$4011,EXPENSES!$U$12:$U$4011,$C119,EXPENSES!$N$12:$N$4011,REPORT!AM$34,EXPENSES!$M$12:$M$4011,REPORT!AM$31))</f>
        <v>0</v>
      </c>
      <c r="AN119" s="658">
        <f>IF($C119="","",SUMIFS(EXPENSES!$I$12:$I$4011,EXPENSES!$U$12:$U$4011,$C119,EXPENSES!$N$12:$N$4011,REPORT!AN$34,EXPENSES!$M$12:$M$4011,REPORT!AN$31))</f>
        <v>0</v>
      </c>
      <c r="AO119" s="658">
        <f>IF($C119="","",SUMIFS(EXPENSES!$I$12:$I$4011,EXPENSES!$U$12:$U$4011,$C119,EXPENSES!$N$12:$N$4011,REPORT!AO$34,EXPENSES!$M$12:$M$4011,REPORT!AO$31))</f>
        <v>0</v>
      </c>
      <c r="AP119" s="658">
        <f>IF($C119="","",SUMIFS(EXPENSES!$I$12:$I$4011,EXPENSES!$U$12:$U$4011,$C119,EXPENSES!$N$12:$N$4011,REPORT!AP$34,EXPENSES!$M$12:$M$4011,REPORT!AP$31))</f>
        <v>0</v>
      </c>
      <c r="AQ119" s="658">
        <f>IF($C119="","",SUMIFS(EXPENSES!$I$12:$I$4011,EXPENSES!$U$12:$U$4011,$C119,EXPENSES!$N$12:$N$4011,REPORT!AQ$34,EXPENSES!$M$12:$M$4011,REPORT!AQ$31))</f>
        <v>0</v>
      </c>
      <c r="AR119" s="658">
        <f>IF($C119="","",SUMIFS(EXPENSES!$I$12:$I$4011,EXPENSES!$U$12:$U$4011,$C119,EXPENSES!$N$12:$N$4011,REPORT!AR$34,EXPENSES!$M$12:$M$4011,REPORT!AR$31))</f>
        <v>0</v>
      </c>
      <c r="AS119" s="658">
        <f>IF($C119="","",SUMIFS(EXPENSES!$I$12:$I$4011,EXPENSES!$U$12:$U$4011,$C119,EXPENSES!$N$12:$N$4011,REPORT!AS$34,EXPENSES!$M$12:$M$4011,REPORT!AS$31))</f>
        <v>0</v>
      </c>
      <c r="AT119" s="658">
        <f>IF($C119="","",SUMIFS(EXPENSES!$I$12:$I$4011,EXPENSES!$U$12:$U$4011,$C119,EXPENSES!$N$12:$N$4011,REPORT!AT$34,EXPENSES!$M$12:$M$4011,REPORT!AT$31))</f>
        <v>0</v>
      </c>
      <c r="AU119" s="658">
        <f>IF($C119="","",SUMIFS(EXPENSES!$I$12:$I$4011,EXPENSES!$U$12:$U$4011,$C119,EXPENSES!$N$12:$N$4011,REPORT!AU$34,EXPENSES!$M$12:$M$4011,REPORT!AU$31))</f>
        <v>0</v>
      </c>
      <c r="AV119" s="658">
        <f>IF($C119="","",SUMIFS(EXPENSES!$I$12:$I$4011,EXPENSES!$U$12:$U$4011,$C119,EXPENSES!$N$12:$N$4011,REPORT!AV$34,EXPENSES!$M$12:$M$4011,REPORT!AV$31))</f>
        <v>0</v>
      </c>
      <c r="AW119" s="658">
        <f>IF($C119="","",SUMIFS(EXPENSES!$I$12:$I$4011,EXPENSES!$U$12:$U$4011,$C119,EXPENSES!$N$12:$N$4011,REPORT!AW$34,EXPENSES!$M$12:$M$4011,REPORT!AW$31))</f>
        <v>0</v>
      </c>
      <c r="AX119" s="658">
        <f>IF($C119="","",SUMIFS(EXPENSES!$I$12:$I$4011,EXPENSES!$U$12:$U$4011,$C119,EXPENSES!$N$12:$N$4011,REPORT!AX$34,EXPENSES!$M$12:$M$4011,REPORT!AX$31))</f>
        <v>0</v>
      </c>
      <c r="AY119" s="658">
        <f>IF($C119="","",SUMIFS(EXPENSES!$I$12:$I$4011,EXPENSES!$U$12:$U$4011,$C119,EXPENSES!$N$12:$N$4011,REPORT!AY$34,EXPENSES!$M$12:$M$4011,REPORT!AY$31))</f>
        <v>0</v>
      </c>
      <c r="AZ119" s="658">
        <f>IF($C119="","",SUMIFS(EXPENSES!$I$12:$I$4011,EXPENSES!$U$12:$U$4011,$C119,EXPENSES!$N$12:$N$4011,REPORT!AZ$34,EXPENSES!$M$12:$M$4011,REPORT!AZ$31))</f>
        <v>0</v>
      </c>
      <c r="BA119" s="658">
        <f>IF($C119="","",SUMIFS(EXPENSES!$I$12:$I$4011,EXPENSES!$U$12:$U$4011,$C119,EXPENSES!$N$12:$N$4011,REPORT!BA$34,EXPENSES!$M$12:$M$4011,REPORT!BA$31))</f>
        <v>0</v>
      </c>
      <c r="BB119" s="658">
        <f>IF($C119="","",SUMIFS(EXPENSES!$I$12:$I$4011,EXPENSES!$U$12:$U$4011,$C119,EXPENSES!$N$12:$N$4011,REPORT!BB$34,EXPENSES!$M$12:$M$4011,REPORT!BB$31))</f>
        <v>0</v>
      </c>
      <c r="BC119" s="658">
        <f>IF($C119="","",SUMIFS(EXPENSES!$I$12:$I$4011,EXPENSES!$U$12:$U$4011,$C119,EXPENSES!$N$12:$N$4011,REPORT!BC$34,EXPENSES!$M$12:$M$4011,REPORT!BC$31))</f>
        <v>0</v>
      </c>
      <c r="BD119" s="658">
        <f>IF($C119="","",SUMIFS(EXPENSES!$I$12:$I$4011,EXPENSES!$U$12:$U$4011,$C119,EXPENSES!$N$12:$N$4011,REPORT!BD$34,EXPENSES!$M$12:$M$4011,REPORT!BD$31))</f>
        <v>0</v>
      </c>
      <c r="BE119" s="658">
        <f>IF($C119="","",SUMIFS(EXPENSES!$I$12:$I$4011,EXPENSES!$U$12:$U$4011,$C119,EXPENSES!$N$12:$N$4011,REPORT!BE$34,EXPENSES!$M$12:$M$4011,REPORT!BE$31))</f>
        <v>0</v>
      </c>
      <c r="BF119" s="658">
        <f>IF($C119="","",SUMIFS(EXPENSES!$I$12:$I$4011,EXPENSES!$U$12:$U$4011,$C119,EXPENSES!$N$12:$N$4011,REPORT!BF$34,EXPENSES!$M$12:$M$4011,REPORT!BF$31))</f>
        <v>0</v>
      </c>
      <c r="BG119" s="658">
        <f>IF($C119="","",SUMIFS(EXPENSES!$I$12:$I$4011,EXPENSES!$U$12:$U$4011,$C119,EXPENSES!$N$12:$N$4011,REPORT!BG$34,EXPENSES!$M$12:$M$4011,REPORT!BG$31))</f>
        <v>0</v>
      </c>
      <c r="BH119" s="658">
        <f>IF($C119="","",SUMIFS(EXPENSES!$I$12:$I$4011,EXPENSES!$U$12:$U$4011,$C119,EXPENSES!$N$12:$N$4011,REPORT!BH$34,EXPENSES!$M$12:$M$4011,REPORT!BH$31))</f>
        <v>0</v>
      </c>
      <c r="BI119" s="658">
        <f>IF($C119="","",SUMIFS(EXPENSES!$I$12:$I$4011,EXPENSES!$U$12:$U$4011,$C119,EXPENSES!$N$12:$N$4011,REPORT!BI$34,EXPENSES!$M$12:$M$4011,REPORT!BI$31))</f>
        <v>0</v>
      </c>
      <c r="BJ119" s="658">
        <f>IF($C119="","",SUMIFS(EXPENSES!$I$12:$I$4011,EXPENSES!$U$12:$U$4011,$C119,EXPENSES!$N$12:$N$4011,REPORT!BJ$34,EXPENSES!$M$12:$M$4011,REPORT!BJ$31))</f>
        <v>0</v>
      </c>
      <c r="BK119" s="654"/>
      <c r="BL119" s="655"/>
      <c r="BM119" s="655"/>
    </row>
    <row r="120" spans="1:65" s="656" customFormat="1" outlineLevel="2" x14ac:dyDescent="0.3">
      <c r="A120" s="639"/>
      <c r="B120" s="640"/>
      <c r="C120" s="641" t="str">
        <f>IFERROR(BUDGET!C103,"")</f>
        <v>B4-05</v>
      </c>
      <c r="D120" s="642">
        <f>IFERROR(BUDGET!D103,"")</f>
        <v>0</v>
      </c>
      <c r="E120" s="643" t="str">
        <f>IFERROR(BUDGET!E103,"")</f>
        <v>x</v>
      </c>
      <c r="F120" s="644">
        <f>IF(OR(BUDGET!$N$14="",BUDGET!$N$14="Initial Budget"),BUDGET!N103,BUDGET!BA103)</f>
        <v>0</v>
      </c>
      <c r="G120" s="798"/>
      <c r="H120" s="661">
        <f>SUMIFS(EXPENSES!$I$12:$I$4011,EXPENSES!$U$12:$U$4011,REPORT!C120)</f>
        <v>0</v>
      </c>
      <c r="I120" s="657">
        <f t="shared" si="217"/>
        <v>0</v>
      </c>
      <c r="J120" s="645">
        <f t="shared" si="218"/>
        <v>0</v>
      </c>
      <c r="K120" s="647"/>
      <c r="L120" s="648"/>
      <c r="M120" s="649"/>
      <c r="N120" s="650"/>
      <c r="O120" s="651" t="str">
        <f t="shared" si="296"/>
        <v/>
      </c>
      <c r="P120" s="651" t="str">
        <f t="shared" si="296"/>
        <v/>
      </c>
      <c r="Q120" s="651" t="str">
        <f t="shared" si="296"/>
        <v/>
      </c>
      <c r="R120" s="651" t="str">
        <f t="shared" si="296"/>
        <v/>
      </c>
      <c r="S120" s="651" t="str">
        <f t="shared" si="296"/>
        <v/>
      </c>
      <c r="T120" s="651" t="str">
        <f t="shared" si="296"/>
        <v/>
      </c>
      <c r="U120" s="651" t="str">
        <f t="shared" si="296"/>
        <v/>
      </c>
      <c r="V120" s="651" t="str">
        <f t="shared" si="296"/>
        <v/>
      </c>
      <c r="W120" s="651" t="str">
        <f t="shared" si="296"/>
        <v/>
      </c>
      <c r="X120" s="651" t="str">
        <f t="shared" si="296"/>
        <v/>
      </c>
      <c r="Y120" s="652">
        <f t="shared" si="216"/>
        <v>0</v>
      </c>
      <c r="Z120" s="653"/>
      <c r="AA120" s="658">
        <f>IF($C120="","",SUMIFS(EXPENSES!$I$12:$I$4011,EXPENSES!$U$12:$U$4011,$C120,EXPENSES!$N$12:$N$4011,REPORT!AA$34,EXPENSES!$M$12:$M$4011,REPORT!AA$31))</f>
        <v>0</v>
      </c>
      <c r="AB120" s="658">
        <f>IF($C120="","",SUMIFS(EXPENSES!$I$12:$I$4011,EXPENSES!$U$12:$U$4011,$C120,EXPENSES!$N$12:$N$4011,REPORT!AB$34,EXPENSES!$M$12:$M$4011,REPORT!AB$31))</f>
        <v>0</v>
      </c>
      <c r="AC120" s="658">
        <f>IF($C120="","",SUMIFS(EXPENSES!$I$12:$I$4011,EXPENSES!$U$12:$U$4011,$C120,EXPENSES!$N$12:$N$4011,REPORT!AC$34,EXPENSES!$M$12:$M$4011,REPORT!AC$31))</f>
        <v>0</v>
      </c>
      <c r="AD120" s="658">
        <f>IF($C120="","",SUMIFS(EXPENSES!$I$12:$I$4011,EXPENSES!$U$12:$U$4011,$C120,EXPENSES!$N$12:$N$4011,REPORT!AD$34,EXPENSES!$M$12:$M$4011,REPORT!AD$31))</f>
        <v>0</v>
      </c>
      <c r="AE120" s="658">
        <f>IF($C120="","",SUMIFS(EXPENSES!$I$12:$I$4011,EXPENSES!$U$12:$U$4011,$C120,EXPENSES!$N$12:$N$4011,REPORT!AE$34,EXPENSES!$M$12:$M$4011,REPORT!AE$31))</f>
        <v>0</v>
      </c>
      <c r="AF120" s="658">
        <f>IF($C120="","",SUMIFS(EXPENSES!$I$12:$I$4011,EXPENSES!$U$12:$U$4011,$C120,EXPENSES!$N$12:$N$4011,REPORT!AF$34,EXPENSES!$M$12:$M$4011,REPORT!AF$31))</f>
        <v>0</v>
      </c>
      <c r="AG120" s="658">
        <f>IF($C120="","",SUMIFS(EXPENSES!$I$12:$I$4011,EXPENSES!$U$12:$U$4011,$C120,EXPENSES!$N$12:$N$4011,REPORT!AG$34,EXPENSES!$M$12:$M$4011,REPORT!AG$31))</f>
        <v>0</v>
      </c>
      <c r="AH120" s="658">
        <f>IF($C120="","",SUMIFS(EXPENSES!$I$12:$I$4011,EXPENSES!$U$12:$U$4011,$C120,EXPENSES!$N$12:$N$4011,REPORT!AH$34,EXPENSES!$M$12:$M$4011,REPORT!AH$31))</f>
        <v>0</v>
      </c>
      <c r="AI120" s="658">
        <f>IF($C120="","",SUMIFS(EXPENSES!$I$12:$I$4011,EXPENSES!$U$12:$U$4011,$C120,EXPENSES!$N$12:$N$4011,REPORT!AI$34,EXPENSES!$M$12:$M$4011,REPORT!AI$31))</f>
        <v>0</v>
      </c>
      <c r="AJ120" s="658">
        <f>IF($C120="","",SUMIFS(EXPENSES!$I$12:$I$4011,EXPENSES!$U$12:$U$4011,$C120,EXPENSES!$N$12:$N$4011,REPORT!AJ$34,EXPENSES!$M$12:$M$4011,REPORT!AJ$31))</f>
        <v>0</v>
      </c>
      <c r="AK120" s="658">
        <f>IF($C120="","",SUMIFS(EXPENSES!$I$12:$I$4011,EXPENSES!$U$12:$U$4011,$C120,EXPENSES!$N$12:$N$4011,REPORT!AK$34,EXPENSES!$M$12:$M$4011,REPORT!AK$31))</f>
        <v>0</v>
      </c>
      <c r="AL120" s="658">
        <f>IF($C120="","",SUMIFS(EXPENSES!$I$12:$I$4011,EXPENSES!$U$12:$U$4011,$C120,EXPENSES!$N$12:$N$4011,REPORT!AL$34,EXPENSES!$M$12:$M$4011,REPORT!AL$31))</f>
        <v>0</v>
      </c>
      <c r="AM120" s="658">
        <f>IF($C120="","",SUMIFS(EXPENSES!$I$12:$I$4011,EXPENSES!$U$12:$U$4011,$C120,EXPENSES!$N$12:$N$4011,REPORT!AM$34,EXPENSES!$M$12:$M$4011,REPORT!AM$31))</f>
        <v>0</v>
      </c>
      <c r="AN120" s="658">
        <f>IF($C120="","",SUMIFS(EXPENSES!$I$12:$I$4011,EXPENSES!$U$12:$U$4011,$C120,EXPENSES!$N$12:$N$4011,REPORT!AN$34,EXPENSES!$M$12:$M$4011,REPORT!AN$31))</f>
        <v>0</v>
      </c>
      <c r="AO120" s="658">
        <f>IF($C120="","",SUMIFS(EXPENSES!$I$12:$I$4011,EXPENSES!$U$12:$U$4011,$C120,EXPENSES!$N$12:$N$4011,REPORT!AO$34,EXPENSES!$M$12:$M$4011,REPORT!AO$31))</f>
        <v>0</v>
      </c>
      <c r="AP120" s="658">
        <f>IF($C120="","",SUMIFS(EXPENSES!$I$12:$I$4011,EXPENSES!$U$12:$U$4011,$C120,EXPENSES!$N$12:$N$4011,REPORT!AP$34,EXPENSES!$M$12:$M$4011,REPORT!AP$31))</f>
        <v>0</v>
      </c>
      <c r="AQ120" s="658">
        <f>IF($C120="","",SUMIFS(EXPENSES!$I$12:$I$4011,EXPENSES!$U$12:$U$4011,$C120,EXPENSES!$N$12:$N$4011,REPORT!AQ$34,EXPENSES!$M$12:$M$4011,REPORT!AQ$31))</f>
        <v>0</v>
      </c>
      <c r="AR120" s="658">
        <f>IF($C120="","",SUMIFS(EXPENSES!$I$12:$I$4011,EXPENSES!$U$12:$U$4011,$C120,EXPENSES!$N$12:$N$4011,REPORT!AR$34,EXPENSES!$M$12:$M$4011,REPORT!AR$31))</f>
        <v>0</v>
      </c>
      <c r="AS120" s="658">
        <f>IF($C120="","",SUMIFS(EXPENSES!$I$12:$I$4011,EXPENSES!$U$12:$U$4011,$C120,EXPENSES!$N$12:$N$4011,REPORT!AS$34,EXPENSES!$M$12:$M$4011,REPORT!AS$31))</f>
        <v>0</v>
      </c>
      <c r="AT120" s="658">
        <f>IF($C120="","",SUMIFS(EXPENSES!$I$12:$I$4011,EXPENSES!$U$12:$U$4011,$C120,EXPENSES!$N$12:$N$4011,REPORT!AT$34,EXPENSES!$M$12:$M$4011,REPORT!AT$31))</f>
        <v>0</v>
      </c>
      <c r="AU120" s="658">
        <f>IF($C120="","",SUMIFS(EXPENSES!$I$12:$I$4011,EXPENSES!$U$12:$U$4011,$C120,EXPENSES!$N$12:$N$4011,REPORT!AU$34,EXPENSES!$M$12:$M$4011,REPORT!AU$31))</f>
        <v>0</v>
      </c>
      <c r="AV120" s="658">
        <f>IF($C120="","",SUMIFS(EXPENSES!$I$12:$I$4011,EXPENSES!$U$12:$U$4011,$C120,EXPENSES!$N$12:$N$4011,REPORT!AV$34,EXPENSES!$M$12:$M$4011,REPORT!AV$31))</f>
        <v>0</v>
      </c>
      <c r="AW120" s="658">
        <f>IF($C120="","",SUMIFS(EXPENSES!$I$12:$I$4011,EXPENSES!$U$12:$U$4011,$C120,EXPENSES!$N$12:$N$4011,REPORT!AW$34,EXPENSES!$M$12:$M$4011,REPORT!AW$31))</f>
        <v>0</v>
      </c>
      <c r="AX120" s="658">
        <f>IF($C120="","",SUMIFS(EXPENSES!$I$12:$I$4011,EXPENSES!$U$12:$U$4011,$C120,EXPENSES!$N$12:$N$4011,REPORT!AX$34,EXPENSES!$M$12:$M$4011,REPORT!AX$31))</f>
        <v>0</v>
      </c>
      <c r="AY120" s="658">
        <f>IF($C120="","",SUMIFS(EXPENSES!$I$12:$I$4011,EXPENSES!$U$12:$U$4011,$C120,EXPENSES!$N$12:$N$4011,REPORT!AY$34,EXPENSES!$M$12:$M$4011,REPORT!AY$31))</f>
        <v>0</v>
      </c>
      <c r="AZ120" s="658">
        <f>IF($C120="","",SUMIFS(EXPENSES!$I$12:$I$4011,EXPENSES!$U$12:$U$4011,$C120,EXPENSES!$N$12:$N$4011,REPORT!AZ$34,EXPENSES!$M$12:$M$4011,REPORT!AZ$31))</f>
        <v>0</v>
      </c>
      <c r="BA120" s="658">
        <f>IF($C120="","",SUMIFS(EXPENSES!$I$12:$I$4011,EXPENSES!$U$12:$U$4011,$C120,EXPENSES!$N$12:$N$4011,REPORT!BA$34,EXPENSES!$M$12:$M$4011,REPORT!BA$31))</f>
        <v>0</v>
      </c>
      <c r="BB120" s="658">
        <f>IF($C120="","",SUMIFS(EXPENSES!$I$12:$I$4011,EXPENSES!$U$12:$U$4011,$C120,EXPENSES!$N$12:$N$4011,REPORT!BB$34,EXPENSES!$M$12:$M$4011,REPORT!BB$31))</f>
        <v>0</v>
      </c>
      <c r="BC120" s="658">
        <f>IF($C120="","",SUMIFS(EXPENSES!$I$12:$I$4011,EXPENSES!$U$12:$U$4011,$C120,EXPENSES!$N$12:$N$4011,REPORT!BC$34,EXPENSES!$M$12:$M$4011,REPORT!BC$31))</f>
        <v>0</v>
      </c>
      <c r="BD120" s="658">
        <f>IF($C120="","",SUMIFS(EXPENSES!$I$12:$I$4011,EXPENSES!$U$12:$U$4011,$C120,EXPENSES!$N$12:$N$4011,REPORT!BD$34,EXPENSES!$M$12:$M$4011,REPORT!BD$31))</f>
        <v>0</v>
      </c>
      <c r="BE120" s="658">
        <f>IF($C120="","",SUMIFS(EXPENSES!$I$12:$I$4011,EXPENSES!$U$12:$U$4011,$C120,EXPENSES!$N$12:$N$4011,REPORT!BE$34,EXPENSES!$M$12:$M$4011,REPORT!BE$31))</f>
        <v>0</v>
      </c>
      <c r="BF120" s="658">
        <f>IF($C120="","",SUMIFS(EXPENSES!$I$12:$I$4011,EXPENSES!$U$12:$U$4011,$C120,EXPENSES!$N$12:$N$4011,REPORT!BF$34,EXPENSES!$M$12:$M$4011,REPORT!BF$31))</f>
        <v>0</v>
      </c>
      <c r="BG120" s="658">
        <f>IF($C120="","",SUMIFS(EXPENSES!$I$12:$I$4011,EXPENSES!$U$12:$U$4011,$C120,EXPENSES!$N$12:$N$4011,REPORT!BG$34,EXPENSES!$M$12:$M$4011,REPORT!BG$31))</f>
        <v>0</v>
      </c>
      <c r="BH120" s="658">
        <f>IF($C120="","",SUMIFS(EXPENSES!$I$12:$I$4011,EXPENSES!$U$12:$U$4011,$C120,EXPENSES!$N$12:$N$4011,REPORT!BH$34,EXPENSES!$M$12:$M$4011,REPORT!BH$31))</f>
        <v>0</v>
      </c>
      <c r="BI120" s="658">
        <f>IF($C120="","",SUMIFS(EXPENSES!$I$12:$I$4011,EXPENSES!$U$12:$U$4011,$C120,EXPENSES!$N$12:$N$4011,REPORT!BI$34,EXPENSES!$M$12:$M$4011,REPORT!BI$31))</f>
        <v>0</v>
      </c>
      <c r="BJ120" s="658">
        <f>IF($C120="","",SUMIFS(EXPENSES!$I$12:$I$4011,EXPENSES!$U$12:$U$4011,$C120,EXPENSES!$N$12:$N$4011,REPORT!BJ$34,EXPENSES!$M$12:$M$4011,REPORT!BJ$31))</f>
        <v>0</v>
      </c>
      <c r="BK120" s="654"/>
      <c r="BL120" s="655"/>
      <c r="BM120" s="655"/>
    </row>
    <row r="121" spans="1:65" s="656" customFormat="1" outlineLevel="2" x14ac:dyDescent="0.3">
      <c r="A121" s="639"/>
      <c r="B121" s="640"/>
      <c r="C121" s="641" t="str">
        <f>IFERROR(BUDGET!C104,"")</f>
        <v>B4-06</v>
      </c>
      <c r="D121" s="642">
        <f>IFERROR(BUDGET!D104,"")</f>
        <v>0</v>
      </c>
      <c r="E121" s="643" t="str">
        <f>IFERROR(BUDGET!E104,"")</f>
        <v>x</v>
      </c>
      <c r="F121" s="644">
        <f>IF(OR(BUDGET!$N$14="",BUDGET!$N$14="Initial Budget"),BUDGET!N104,BUDGET!BA104)</f>
        <v>0</v>
      </c>
      <c r="G121" s="798"/>
      <c r="H121" s="661">
        <f>SUMIFS(EXPENSES!$I$12:$I$4011,EXPENSES!$U$12:$U$4011,REPORT!C121)</f>
        <v>0</v>
      </c>
      <c r="I121" s="657">
        <f t="shared" si="217"/>
        <v>0</v>
      </c>
      <c r="J121" s="645">
        <f t="shared" si="218"/>
        <v>0</v>
      </c>
      <c r="K121" s="647"/>
      <c r="L121" s="648"/>
      <c r="M121" s="649"/>
      <c r="N121" s="650"/>
      <c r="O121" s="651" t="str">
        <f t="shared" si="296"/>
        <v/>
      </c>
      <c r="P121" s="651" t="str">
        <f t="shared" si="296"/>
        <v/>
      </c>
      <c r="Q121" s="651" t="str">
        <f t="shared" si="296"/>
        <v/>
      </c>
      <c r="R121" s="651" t="str">
        <f t="shared" si="296"/>
        <v/>
      </c>
      <c r="S121" s="651" t="str">
        <f t="shared" si="296"/>
        <v/>
      </c>
      <c r="T121" s="651" t="str">
        <f t="shared" si="296"/>
        <v/>
      </c>
      <c r="U121" s="651" t="str">
        <f t="shared" si="296"/>
        <v/>
      </c>
      <c r="V121" s="651" t="str">
        <f t="shared" si="296"/>
        <v/>
      </c>
      <c r="W121" s="651" t="str">
        <f t="shared" si="296"/>
        <v/>
      </c>
      <c r="X121" s="651" t="str">
        <f t="shared" si="296"/>
        <v/>
      </c>
      <c r="Y121" s="652">
        <f t="shared" si="216"/>
        <v>0</v>
      </c>
      <c r="Z121" s="653"/>
      <c r="AA121" s="658">
        <f>IF($C121="","",SUMIFS(EXPENSES!$I$12:$I$4011,EXPENSES!$U$12:$U$4011,$C121,EXPENSES!$N$12:$N$4011,REPORT!AA$34,EXPENSES!$M$12:$M$4011,REPORT!AA$31))</f>
        <v>0</v>
      </c>
      <c r="AB121" s="658">
        <f>IF($C121="","",SUMIFS(EXPENSES!$I$12:$I$4011,EXPENSES!$U$12:$U$4011,$C121,EXPENSES!$N$12:$N$4011,REPORT!AB$34,EXPENSES!$M$12:$M$4011,REPORT!AB$31))</f>
        <v>0</v>
      </c>
      <c r="AC121" s="658">
        <f>IF($C121="","",SUMIFS(EXPENSES!$I$12:$I$4011,EXPENSES!$U$12:$U$4011,$C121,EXPENSES!$N$12:$N$4011,REPORT!AC$34,EXPENSES!$M$12:$M$4011,REPORT!AC$31))</f>
        <v>0</v>
      </c>
      <c r="AD121" s="658">
        <f>IF($C121="","",SUMIFS(EXPENSES!$I$12:$I$4011,EXPENSES!$U$12:$U$4011,$C121,EXPENSES!$N$12:$N$4011,REPORT!AD$34,EXPENSES!$M$12:$M$4011,REPORT!AD$31))</f>
        <v>0</v>
      </c>
      <c r="AE121" s="658">
        <f>IF($C121="","",SUMIFS(EXPENSES!$I$12:$I$4011,EXPENSES!$U$12:$U$4011,$C121,EXPENSES!$N$12:$N$4011,REPORT!AE$34,EXPENSES!$M$12:$M$4011,REPORT!AE$31))</f>
        <v>0</v>
      </c>
      <c r="AF121" s="658">
        <f>IF($C121="","",SUMIFS(EXPENSES!$I$12:$I$4011,EXPENSES!$U$12:$U$4011,$C121,EXPENSES!$N$12:$N$4011,REPORT!AF$34,EXPENSES!$M$12:$M$4011,REPORT!AF$31))</f>
        <v>0</v>
      </c>
      <c r="AG121" s="658">
        <f>IF($C121="","",SUMIFS(EXPENSES!$I$12:$I$4011,EXPENSES!$U$12:$U$4011,$C121,EXPENSES!$N$12:$N$4011,REPORT!AG$34,EXPENSES!$M$12:$M$4011,REPORT!AG$31))</f>
        <v>0</v>
      </c>
      <c r="AH121" s="658">
        <f>IF($C121="","",SUMIFS(EXPENSES!$I$12:$I$4011,EXPENSES!$U$12:$U$4011,$C121,EXPENSES!$N$12:$N$4011,REPORT!AH$34,EXPENSES!$M$12:$M$4011,REPORT!AH$31))</f>
        <v>0</v>
      </c>
      <c r="AI121" s="658">
        <f>IF($C121="","",SUMIFS(EXPENSES!$I$12:$I$4011,EXPENSES!$U$12:$U$4011,$C121,EXPENSES!$N$12:$N$4011,REPORT!AI$34,EXPENSES!$M$12:$M$4011,REPORT!AI$31))</f>
        <v>0</v>
      </c>
      <c r="AJ121" s="658">
        <f>IF($C121="","",SUMIFS(EXPENSES!$I$12:$I$4011,EXPENSES!$U$12:$U$4011,$C121,EXPENSES!$N$12:$N$4011,REPORT!AJ$34,EXPENSES!$M$12:$M$4011,REPORT!AJ$31))</f>
        <v>0</v>
      </c>
      <c r="AK121" s="658">
        <f>IF($C121="","",SUMIFS(EXPENSES!$I$12:$I$4011,EXPENSES!$U$12:$U$4011,$C121,EXPENSES!$N$12:$N$4011,REPORT!AK$34,EXPENSES!$M$12:$M$4011,REPORT!AK$31))</f>
        <v>0</v>
      </c>
      <c r="AL121" s="658">
        <f>IF($C121="","",SUMIFS(EXPENSES!$I$12:$I$4011,EXPENSES!$U$12:$U$4011,$C121,EXPENSES!$N$12:$N$4011,REPORT!AL$34,EXPENSES!$M$12:$M$4011,REPORT!AL$31))</f>
        <v>0</v>
      </c>
      <c r="AM121" s="658">
        <f>IF($C121="","",SUMIFS(EXPENSES!$I$12:$I$4011,EXPENSES!$U$12:$U$4011,$C121,EXPENSES!$N$12:$N$4011,REPORT!AM$34,EXPENSES!$M$12:$M$4011,REPORT!AM$31))</f>
        <v>0</v>
      </c>
      <c r="AN121" s="658">
        <f>IF($C121="","",SUMIFS(EXPENSES!$I$12:$I$4011,EXPENSES!$U$12:$U$4011,$C121,EXPENSES!$N$12:$N$4011,REPORT!AN$34,EXPENSES!$M$12:$M$4011,REPORT!AN$31))</f>
        <v>0</v>
      </c>
      <c r="AO121" s="658">
        <f>IF($C121="","",SUMIFS(EXPENSES!$I$12:$I$4011,EXPENSES!$U$12:$U$4011,$C121,EXPENSES!$N$12:$N$4011,REPORT!AO$34,EXPENSES!$M$12:$M$4011,REPORT!AO$31))</f>
        <v>0</v>
      </c>
      <c r="AP121" s="658">
        <f>IF($C121="","",SUMIFS(EXPENSES!$I$12:$I$4011,EXPENSES!$U$12:$U$4011,$C121,EXPENSES!$N$12:$N$4011,REPORT!AP$34,EXPENSES!$M$12:$M$4011,REPORT!AP$31))</f>
        <v>0</v>
      </c>
      <c r="AQ121" s="658">
        <f>IF($C121="","",SUMIFS(EXPENSES!$I$12:$I$4011,EXPENSES!$U$12:$U$4011,$C121,EXPENSES!$N$12:$N$4011,REPORT!AQ$34,EXPENSES!$M$12:$M$4011,REPORT!AQ$31))</f>
        <v>0</v>
      </c>
      <c r="AR121" s="658">
        <f>IF($C121="","",SUMIFS(EXPENSES!$I$12:$I$4011,EXPENSES!$U$12:$U$4011,$C121,EXPENSES!$N$12:$N$4011,REPORT!AR$34,EXPENSES!$M$12:$M$4011,REPORT!AR$31))</f>
        <v>0</v>
      </c>
      <c r="AS121" s="658">
        <f>IF($C121="","",SUMIFS(EXPENSES!$I$12:$I$4011,EXPENSES!$U$12:$U$4011,$C121,EXPENSES!$N$12:$N$4011,REPORT!AS$34,EXPENSES!$M$12:$M$4011,REPORT!AS$31))</f>
        <v>0</v>
      </c>
      <c r="AT121" s="658">
        <f>IF($C121="","",SUMIFS(EXPENSES!$I$12:$I$4011,EXPENSES!$U$12:$U$4011,$C121,EXPENSES!$N$12:$N$4011,REPORT!AT$34,EXPENSES!$M$12:$M$4011,REPORT!AT$31))</f>
        <v>0</v>
      </c>
      <c r="AU121" s="658">
        <f>IF($C121="","",SUMIFS(EXPENSES!$I$12:$I$4011,EXPENSES!$U$12:$U$4011,$C121,EXPENSES!$N$12:$N$4011,REPORT!AU$34,EXPENSES!$M$12:$M$4011,REPORT!AU$31))</f>
        <v>0</v>
      </c>
      <c r="AV121" s="658">
        <f>IF($C121="","",SUMIFS(EXPENSES!$I$12:$I$4011,EXPENSES!$U$12:$U$4011,$C121,EXPENSES!$N$12:$N$4011,REPORT!AV$34,EXPENSES!$M$12:$M$4011,REPORT!AV$31))</f>
        <v>0</v>
      </c>
      <c r="AW121" s="658">
        <f>IF($C121="","",SUMIFS(EXPENSES!$I$12:$I$4011,EXPENSES!$U$12:$U$4011,$C121,EXPENSES!$N$12:$N$4011,REPORT!AW$34,EXPENSES!$M$12:$M$4011,REPORT!AW$31))</f>
        <v>0</v>
      </c>
      <c r="AX121" s="658">
        <f>IF($C121="","",SUMIFS(EXPENSES!$I$12:$I$4011,EXPENSES!$U$12:$U$4011,$C121,EXPENSES!$N$12:$N$4011,REPORT!AX$34,EXPENSES!$M$12:$M$4011,REPORT!AX$31))</f>
        <v>0</v>
      </c>
      <c r="AY121" s="658">
        <f>IF($C121="","",SUMIFS(EXPENSES!$I$12:$I$4011,EXPENSES!$U$12:$U$4011,$C121,EXPENSES!$N$12:$N$4011,REPORT!AY$34,EXPENSES!$M$12:$M$4011,REPORT!AY$31))</f>
        <v>0</v>
      </c>
      <c r="AZ121" s="658">
        <f>IF($C121="","",SUMIFS(EXPENSES!$I$12:$I$4011,EXPENSES!$U$12:$U$4011,$C121,EXPENSES!$N$12:$N$4011,REPORT!AZ$34,EXPENSES!$M$12:$M$4011,REPORT!AZ$31))</f>
        <v>0</v>
      </c>
      <c r="BA121" s="658">
        <f>IF($C121="","",SUMIFS(EXPENSES!$I$12:$I$4011,EXPENSES!$U$12:$U$4011,$C121,EXPENSES!$N$12:$N$4011,REPORT!BA$34,EXPENSES!$M$12:$M$4011,REPORT!BA$31))</f>
        <v>0</v>
      </c>
      <c r="BB121" s="658">
        <f>IF($C121="","",SUMIFS(EXPENSES!$I$12:$I$4011,EXPENSES!$U$12:$U$4011,$C121,EXPENSES!$N$12:$N$4011,REPORT!BB$34,EXPENSES!$M$12:$M$4011,REPORT!BB$31))</f>
        <v>0</v>
      </c>
      <c r="BC121" s="658">
        <f>IF($C121="","",SUMIFS(EXPENSES!$I$12:$I$4011,EXPENSES!$U$12:$U$4011,$C121,EXPENSES!$N$12:$N$4011,REPORT!BC$34,EXPENSES!$M$12:$M$4011,REPORT!BC$31))</f>
        <v>0</v>
      </c>
      <c r="BD121" s="658">
        <f>IF($C121="","",SUMIFS(EXPENSES!$I$12:$I$4011,EXPENSES!$U$12:$U$4011,$C121,EXPENSES!$N$12:$N$4011,REPORT!BD$34,EXPENSES!$M$12:$M$4011,REPORT!BD$31))</f>
        <v>0</v>
      </c>
      <c r="BE121" s="658">
        <f>IF($C121="","",SUMIFS(EXPENSES!$I$12:$I$4011,EXPENSES!$U$12:$U$4011,$C121,EXPENSES!$N$12:$N$4011,REPORT!BE$34,EXPENSES!$M$12:$M$4011,REPORT!BE$31))</f>
        <v>0</v>
      </c>
      <c r="BF121" s="658">
        <f>IF($C121="","",SUMIFS(EXPENSES!$I$12:$I$4011,EXPENSES!$U$12:$U$4011,$C121,EXPENSES!$N$12:$N$4011,REPORT!BF$34,EXPENSES!$M$12:$M$4011,REPORT!BF$31))</f>
        <v>0</v>
      </c>
      <c r="BG121" s="658">
        <f>IF($C121="","",SUMIFS(EXPENSES!$I$12:$I$4011,EXPENSES!$U$12:$U$4011,$C121,EXPENSES!$N$12:$N$4011,REPORT!BG$34,EXPENSES!$M$12:$M$4011,REPORT!BG$31))</f>
        <v>0</v>
      </c>
      <c r="BH121" s="658">
        <f>IF($C121="","",SUMIFS(EXPENSES!$I$12:$I$4011,EXPENSES!$U$12:$U$4011,$C121,EXPENSES!$N$12:$N$4011,REPORT!BH$34,EXPENSES!$M$12:$M$4011,REPORT!BH$31))</f>
        <v>0</v>
      </c>
      <c r="BI121" s="658">
        <f>IF($C121="","",SUMIFS(EXPENSES!$I$12:$I$4011,EXPENSES!$U$12:$U$4011,$C121,EXPENSES!$N$12:$N$4011,REPORT!BI$34,EXPENSES!$M$12:$M$4011,REPORT!BI$31))</f>
        <v>0</v>
      </c>
      <c r="BJ121" s="658">
        <f>IF($C121="","",SUMIFS(EXPENSES!$I$12:$I$4011,EXPENSES!$U$12:$U$4011,$C121,EXPENSES!$N$12:$N$4011,REPORT!BJ$34,EXPENSES!$M$12:$M$4011,REPORT!BJ$31))</f>
        <v>0</v>
      </c>
      <c r="BK121" s="654"/>
      <c r="BL121" s="655"/>
      <c r="BM121" s="655"/>
    </row>
    <row r="122" spans="1:65" s="656" customFormat="1" outlineLevel="2" x14ac:dyDescent="0.3">
      <c r="A122" s="639"/>
      <c r="B122" s="640"/>
      <c r="C122" s="641" t="str">
        <f>IFERROR(BUDGET!C105,"")</f>
        <v>B4-07</v>
      </c>
      <c r="D122" s="642">
        <f>IFERROR(BUDGET!D105,"")</f>
        <v>0</v>
      </c>
      <c r="E122" s="643" t="str">
        <f>IFERROR(BUDGET!E105,"")</f>
        <v>x</v>
      </c>
      <c r="F122" s="644">
        <f>IF(OR(BUDGET!$N$14="",BUDGET!$N$14="Initial Budget"),BUDGET!N105,BUDGET!BA105)</f>
        <v>0</v>
      </c>
      <c r="G122" s="798"/>
      <c r="H122" s="661">
        <f>SUMIFS(EXPENSES!$I$12:$I$4011,EXPENSES!$U$12:$U$4011,REPORT!C122)</f>
        <v>0</v>
      </c>
      <c r="I122" s="657">
        <f t="shared" si="217"/>
        <v>0</v>
      </c>
      <c r="J122" s="645">
        <f t="shared" si="218"/>
        <v>0</v>
      </c>
      <c r="K122" s="647"/>
      <c r="L122" s="648"/>
      <c r="M122" s="649"/>
      <c r="N122" s="650"/>
      <c r="O122" s="651" t="str">
        <f t="shared" si="296"/>
        <v/>
      </c>
      <c r="P122" s="651" t="str">
        <f t="shared" si="296"/>
        <v/>
      </c>
      <c r="Q122" s="651" t="str">
        <f t="shared" si="296"/>
        <v/>
      </c>
      <c r="R122" s="651" t="str">
        <f t="shared" si="296"/>
        <v/>
      </c>
      <c r="S122" s="651" t="str">
        <f t="shared" si="296"/>
        <v/>
      </c>
      <c r="T122" s="651" t="str">
        <f t="shared" si="296"/>
        <v/>
      </c>
      <c r="U122" s="651" t="str">
        <f t="shared" si="296"/>
        <v/>
      </c>
      <c r="V122" s="651" t="str">
        <f t="shared" si="296"/>
        <v/>
      </c>
      <c r="W122" s="651" t="str">
        <f t="shared" si="296"/>
        <v/>
      </c>
      <c r="X122" s="651" t="str">
        <f t="shared" si="296"/>
        <v/>
      </c>
      <c r="Y122" s="652">
        <f t="shared" si="216"/>
        <v>0</v>
      </c>
      <c r="Z122" s="653"/>
      <c r="AA122" s="658">
        <f>IF($C122="","",SUMIFS(EXPENSES!$I$12:$I$4011,EXPENSES!$U$12:$U$4011,$C122,EXPENSES!$N$12:$N$4011,REPORT!AA$34,EXPENSES!$M$12:$M$4011,REPORT!AA$31))</f>
        <v>0</v>
      </c>
      <c r="AB122" s="658">
        <f>IF($C122="","",SUMIFS(EXPENSES!$I$12:$I$4011,EXPENSES!$U$12:$U$4011,$C122,EXPENSES!$N$12:$N$4011,REPORT!AB$34,EXPENSES!$M$12:$M$4011,REPORT!AB$31))</f>
        <v>0</v>
      </c>
      <c r="AC122" s="658">
        <f>IF($C122="","",SUMIFS(EXPENSES!$I$12:$I$4011,EXPENSES!$U$12:$U$4011,$C122,EXPENSES!$N$12:$N$4011,REPORT!AC$34,EXPENSES!$M$12:$M$4011,REPORT!AC$31))</f>
        <v>0</v>
      </c>
      <c r="AD122" s="658">
        <f>IF($C122="","",SUMIFS(EXPENSES!$I$12:$I$4011,EXPENSES!$U$12:$U$4011,$C122,EXPENSES!$N$12:$N$4011,REPORT!AD$34,EXPENSES!$M$12:$M$4011,REPORT!AD$31))</f>
        <v>0</v>
      </c>
      <c r="AE122" s="658">
        <f>IF($C122="","",SUMIFS(EXPENSES!$I$12:$I$4011,EXPENSES!$U$12:$U$4011,$C122,EXPENSES!$N$12:$N$4011,REPORT!AE$34,EXPENSES!$M$12:$M$4011,REPORT!AE$31))</f>
        <v>0</v>
      </c>
      <c r="AF122" s="658">
        <f>IF($C122="","",SUMIFS(EXPENSES!$I$12:$I$4011,EXPENSES!$U$12:$U$4011,$C122,EXPENSES!$N$12:$N$4011,REPORT!AF$34,EXPENSES!$M$12:$M$4011,REPORT!AF$31))</f>
        <v>0</v>
      </c>
      <c r="AG122" s="658">
        <f>IF($C122="","",SUMIFS(EXPENSES!$I$12:$I$4011,EXPENSES!$U$12:$U$4011,$C122,EXPENSES!$N$12:$N$4011,REPORT!AG$34,EXPENSES!$M$12:$M$4011,REPORT!AG$31))</f>
        <v>0</v>
      </c>
      <c r="AH122" s="658">
        <f>IF($C122="","",SUMIFS(EXPENSES!$I$12:$I$4011,EXPENSES!$U$12:$U$4011,$C122,EXPENSES!$N$12:$N$4011,REPORT!AH$34,EXPENSES!$M$12:$M$4011,REPORT!AH$31))</f>
        <v>0</v>
      </c>
      <c r="AI122" s="658">
        <f>IF($C122="","",SUMIFS(EXPENSES!$I$12:$I$4011,EXPENSES!$U$12:$U$4011,$C122,EXPENSES!$N$12:$N$4011,REPORT!AI$34,EXPENSES!$M$12:$M$4011,REPORT!AI$31))</f>
        <v>0</v>
      </c>
      <c r="AJ122" s="658">
        <f>IF($C122="","",SUMIFS(EXPENSES!$I$12:$I$4011,EXPENSES!$U$12:$U$4011,$C122,EXPENSES!$N$12:$N$4011,REPORT!AJ$34,EXPENSES!$M$12:$M$4011,REPORT!AJ$31))</f>
        <v>0</v>
      </c>
      <c r="AK122" s="658">
        <f>IF($C122="","",SUMIFS(EXPENSES!$I$12:$I$4011,EXPENSES!$U$12:$U$4011,$C122,EXPENSES!$N$12:$N$4011,REPORT!AK$34,EXPENSES!$M$12:$M$4011,REPORT!AK$31))</f>
        <v>0</v>
      </c>
      <c r="AL122" s="658">
        <f>IF($C122="","",SUMIFS(EXPENSES!$I$12:$I$4011,EXPENSES!$U$12:$U$4011,$C122,EXPENSES!$N$12:$N$4011,REPORT!AL$34,EXPENSES!$M$12:$M$4011,REPORT!AL$31))</f>
        <v>0</v>
      </c>
      <c r="AM122" s="658">
        <f>IF($C122="","",SUMIFS(EXPENSES!$I$12:$I$4011,EXPENSES!$U$12:$U$4011,$C122,EXPENSES!$N$12:$N$4011,REPORT!AM$34,EXPENSES!$M$12:$M$4011,REPORT!AM$31))</f>
        <v>0</v>
      </c>
      <c r="AN122" s="658">
        <f>IF($C122="","",SUMIFS(EXPENSES!$I$12:$I$4011,EXPENSES!$U$12:$U$4011,$C122,EXPENSES!$N$12:$N$4011,REPORT!AN$34,EXPENSES!$M$12:$M$4011,REPORT!AN$31))</f>
        <v>0</v>
      </c>
      <c r="AO122" s="658">
        <f>IF($C122="","",SUMIFS(EXPENSES!$I$12:$I$4011,EXPENSES!$U$12:$U$4011,$C122,EXPENSES!$N$12:$N$4011,REPORT!AO$34,EXPENSES!$M$12:$M$4011,REPORT!AO$31))</f>
        <v>0</v>
      </c>
      <c r="AP122" s="658">
        <f>IF($C122="","",SUMIFS(EXPENSES!$I$12:$I$4011,EXPENSES!$U$12:$U$4011,$C122,EXPENSES!$N$12:$N$4011,REPORT!AP$34,EXPENSES!$M$12:$M$4011,REPORT!AP$31))</f>
        <v>0</v>
      </c>
      <c r="AQ122" s="658">
        <f>IF($C122="","",SUMIFS(EXPENSES!$I$12:$I$4011,EXPENSES!$U$12:$U$4011,$C122,EXPENSES!$N$12:$N$4011,REPORT!AQ$34,EXPENSES!$M$12:$M$4011,REPORT!AQ$31))</f>
        <v>0</v>
      </c>
      <c r="AR122" s="658">
        <f>IF($C122="","",SUMIFS(EXPENSES!$I$12:$I$4011,EXPENSES!$U$12:$U$4011,$C122,EXPENSES!$N$12:$N$4011,REPORT!AR$34,EXPENSES!$M$12:$M$4011,REPORT!AR$31))</f>
        <v>0</v>
      </c>
      <c r="AS122" s="658">
        <f>IF($C122="","",SUMIFS(EXPENSES!$I$12:$I$4011,EXPENSES!$U$12:$U$4011,$C122,EXPENSES!$N$12:$N$4011,REPORT!AS$34,EXPENSES!$M$12:$M$4011,REPORT!AS$31))</f>
        <v>0</v>
      </c>
      <c r="AT122" s="658">
        <f>IF($C122="","",SUMIFS(EXPENSES!$I$12:$I$4011,EXPENSES!$U$12:$U$4011,$C122,EXPENSES!$N$12:$N$4011,REPORT!AT$34,EXPENSES!$M$12:$M$4011,REPORT!AT$31))</f>
        <v>0</v>
      </c>
      <c r="AU122" s="658">
        <f>IF($C122="","",SUMIFS(EXPENSES!$I$12:$I$4011,EXPENSES!$U$12:$U$4011,$C122,EXPENSES!$N$12:$N$4011,REPORT!AU$34,EXPENSES!$M$12:$M$4011,REPORT!AU$31))</f>
        <v>0</v>
      </c>
      <c r="AV122" s="658">
        <f>IF($C122="","",SUMIFS(EXPENSES!$I$12:$I$4011,EXPENSES!$U$12:$U$4011,$C122,EXPENSES!$N$12:$N$4011,REPORT!AV$34,EXPENSES!$M$12:$M$4011,REPORT!AV$31))</f>
        <v>0</v>
      </c>
      <c r="AW122" s="658">
        <f>IF($C122="","",SUMIFS(EXPENSES!$I$12:$I$4011,EXPENSES!$U$12:$U$4011,$C122,EXPENSES!$N$12:$N$4011,REPORT!AW$34,EXPENSES!$M$12:$M$4011,REPORT!AW$31))</f>
        <v>0</v>
      </c>
      <c r="AX122" s="658">
        <f>IF($C122="","",SUMIFS(EXPENSES!$I$12:$I$4011,EXPENSES!$U$12:$U$4011,$C122,EXPENSES!$N$12:$N$4011,REPORT!AX$34,EXPENSES!$M$12:$M$4011,REPORT!AX$31))</f>
        <v>0</v>
      </c>
      <c r="AY122" s="658">
        <f>IF($C122="","",SUMIFS(EXPENSES!$I$12:$I$4011,EXPENSES!$U$12:$U$4011,$C122,EXPENSES!$N$12:$N$4011,REPORT!AY$34,EXPENSES!$M$12:$M$4011,REPORT!AY$31))</f>
        <v>0</v>
      </c>
      <c r="AZ122" s="658">
        <f>IF($C122="","",SUMIFS(EXPENSES!$I$12:$I$4011,EXPENSES!$U$12:$U$4011,$C122,EXPENSES!$N$12:$N$4011,REPORT!AZ$34,EXPENSES!$M$12:$M$4011,REPORT!AZ$31))</f>
        <v>0</v>
      </c>
      <c r="BA122" s="658">
        <f>IF($C122="","",SUMIFS(EXPENSES!$I$12:$I$4011,EXPENSES!$U$12:$U$4011,$C122,EXPENSES!$N$12:$N$4011,REPORT!BA$34,EXPENSES!$M$12:$M$4011,REPORT!BA$31))</f>
        <v>0</v>
      </c>
      <c r="BB122" s="658">
        <f>IF($C122="","",SUMIFS(EXPENSES!$I$12:$I$4011,EXPENSES!$U$12:$U$4011,$C122,EXPENSES!$N$12:$N$4011,REPORT!BB$34,EXPENSES!$M$12:$M$4011,REPORT!BB$31))</f>
        <v>0</v>
      </c>
      <c r="BC122" s="658">
        <f>IF($C122="","",SUMIFS(EXPENSES!$I$12:$I$4011,EXPENSES!$U$12:$U$4011,$C122,EXPENSES!$N$12:$N$4011,REPORT!BC$34,EXPENSES!$M$12:$M$4011,REPORT!BC$31))</f>
        <v>0</v>
      </c>
      <c r="BD122" s="658">
        <f>IF($C122="","",SUMIFS(EXPENSES!$I$12:$I$4011,EXPENSES!$U$12:$U$4011,$C122,EXPENSES!$N$12:$N$4011,REPORT!BD$34,EXPENSES!$M$12:$M$4011,REPORT!BD$31))</f>
        <v>0</v>
      </c>
      <c r="BE122" s="658">
        <f>IF($C122="","",SUMIFS(EXPENSES!$I$12:$I$4011,EXPENSES!$U$12:$U$4011,$C122,EXPENSES!$N$12:$N$4011,REPORT!BE$34,EXPENSES!$M$12:$M$4011,REPORT!BE$31))</f>
        <v>0</v>
      </c>
      <c r="BF122" s="658">
        <f>IF($C122="","",SUMIFS(EXPENSES!$I$12:$I$4011,EXPENSES!$U$12:$U$4011,$C122,EXPENSES!$N$12:$N$4011,REPORT!BF$34,EXPENSES!$M$12:$M$4011,REPORT!BF$31))</f>
        <v>0</v>
      </c>
      <c r="BG122" s="658">
        <f>IF($C122="","",SUMIFS(EXPENSES!$I$12:$I$4011,EXPENSES!$U$12:$U$4011,$C122,EXPENSES!$N$12:$N$4011,REPORT!BG$34,EXPENSES!$M$12:$M$4011,REPORT!BG$31))</f>
        <v>0</v>
      </c>
      <c r="BH122" s="658">
        <f>IF($C122="","",SUMIFS(EXPENSES!$I$12:$I$4011,EXPENSES!$U$12:$U$4011,$C122,EXPENSES!$N$12:$N$4011,REPORT!BH$34,EXPENSES!$M$12:$M$4011,REPORT!BH$31))</f>
        <v>0</v>
      </c>
      <c r="BI122" s="658">
        <f>IF($C122="","",SUMIFS(EXPENSES!$I$12:$I$4011,EXPENSES!$U$12:$U$4011,$C122,EXPENSES!$N$12:$N$4011,REPORT!BI$34,EXPENSES!$M$12:$M$4011,REPORT!BI$31))</f>
        <v>0</v>
      </c>
      <c r="BJ122" s="658">
        <f>IF($C122="","",SUMIFS(EXPENSES!$I$12:$I$4011,EXPENSES!$U$12:$U$4011,$C122,EXPENSES!$N$12:$N$4011,REPORT!BJ$34,EXPENSES!$M$12:$M$4011,REPORT!BJ$31))</f>
        <v>0</v>
      </c>
      <c r="BK122" s="654"/>
      <c r="BL122" s="655"/>
      <c r="BM122" s="655"/>
    </row>
    <row r="123" spans="1:65" s="656" customFormat="1" outlineLevel="2" x14ac:dyDescent="0.3">
      <c r="A123" s="639"/>
      <c r="B123" s="640"/>
      <c r="C123" s="641" t="str">
        <f>IFERROR(BUDGET!C106,"")</f>
        <v>B4-08</v>
      </c>
      <c r="D123" s="642">
        <f>IFERROR(BUDGET!D106,"")</f>
        <v>0</v>
      </c>
      <c r="E123" s="643" t="str">
        <f>IFERROR(BUDGET!E106,"")</f>
        <v>x</v>
      </c>
      <c r="F123" s="644">
        <f>IF(OR(BUDGET!$N$14="",BUDGET!$N$14="Initial Budget"),BUDGET!N106,BUDGET!BA106)</f>
        <v>0</v>
      </c>
      <c r="G123" s="798"/>
      <c r="H123" s="661">
        <f>SUMIFS(EXPENSES!$I$12:$I$4011,EXPENSES!$U$12:$U$4011,REPORT!C123)</f>
        <v>0</v>
      </c>
      <c r="I123" s="657">
        <f t="shared" si="217"/>
        <v>0</v>
      </c>
      <c r="J123" s="645">
        <f t="shared" si="218"/>
        <v>0</v>
      </c>
      <c r="K123" s="647"/>
      <c r="L123" s="648"/>
      <c r="M123" s="649"/>
      <c r="N123" s="650"/>
      <c r="O123" s="651" t="str">
        <f t="shared" si="296"/>
        <v/>
      </c>
      <c r="P123" s="651" t="str">
        <f t="shared" si="296"/>
        <v/>
      </c>
      <c r="Q123" s="651" t="str">
        <f t="shared" si="296"/>
        <v/>
      </c>
      <c r="R123" s="651" t="str">
        <f t="shared" si="296"/>
        <v/>
      </c>
      <c r="S123" s="651" t="str">
        <f t="shared" si="296"/>
        <v/>
      </c>
      <c r="T123" s="651" t="str">
        <f t="shared" si="296"/>
        <v/>
      </c>
      <c r="U123" s="651" t="str">
        <f t="shared" si="296"/>
        <v/>
      </c>
      <c r="V123" s="651" t="str">
        <f t="shared" si="296"/>
        <v/>
      </c>
      <c r="W123" s="651" t="str">
        <f t="shared" si="296"/>
        <v/>
      </c>
      <c r="X123" s="651" t="str">
        <f t="shared" si="296"/>
        <v/>
      </c>
      <c r="Y123" s="652">
        <f t="shared" si="216"/>
        <v>0</v>
      </c>
      <c r="Z123" s="653"/>
      <c r="AA123" s="658">
        <f>IF($C123="","",SUMIFS(EXPENSES!$I$12:$I$4011,EXPENSES!$U$12:$U$4011,$C123,EXPENSES!$N$12:$N$4011,REPORT!AA$34,EXPENSES!$M$12:$M$4011,REPORT!AA$31))</f>
        <v>0</v>
      </c>
      <c r="AB123" s="658">
        <f>IF($C123="","",SUMIFS(EXPENSES!$I$12:$I$4011,EXPENSES!$U$12:$U$4011,$C123,EXPENSES!$N$12:$N$4011,REPORT!AB$34,EXPENSES!$M$12:$M$4011,REPORT!AB$31))</f>
        <v>0</v>
      </c>
      <c r="AC123" s="658">
        <f>IF($C123="","",SUMIFS(EXPENSES!$I$12:$I$4011,EXPENSES!$U$12:$U$4011,$C123,EXPENSES!$N$12:$N$4011,REPORT!AC$34,EXPENSES!$M$12:$M$4011,REPORT!AC$31))</f>
        <v>0</v>
      </c>
      <c r="AD123" s="658">
        <f>IF($C123="","",SUMIFS(EXPENSES!$I$12:$I$4011,EXPENSES!$U$12:$U$4011,$C123,EXPENSES!$N$12:$N$4011,REPORT!AD$34,EXPENSES!$M$12:$M$4011,REPORT!AD$31))</f>
        <v>0</v>
      </c>
      <c r="AE123" s="658">
        <f>IF($C123="","",SUMIFS(EXPENSES!$I$12:$I$4011,EXPENSES!$U$12:$U$4011,$C123,EXPENSES!$N$12:$N$4011,REPORT!AE$34,EXPENSES!$M$12:$M$4011,REPORT!AE$31))</f>
        <v>0</v>
      </c>
      <c r="AF123" s="658">
        <f>IF($C123="","",SUMIFS(EXPENSES!$I$12:$I$4011,EXPENSES!$U$12:$U$4011,$C123,EXPENSES!$N$12:$N$4011,REPORT!AF$34,EXPENSES!$M$12:$M$4011,REPORT!AF$31))</f>
        <v>0</v>
      </c>
      <c r="AG123" s="658">
        <f>IF($C123="","",SUMIFS(EXPENSES!$I$12:$I$4011,EXPENSES!$U$12:$U$4011,$C123,EXPENSES!$N$12:$N$4011,REPORT!AG$34,EXPENSES!$M$12:$M$4011,REPORT!AG$31))</f>
        <v>0</v>
      </c>
      <c r="AH123" s="658">
        <f>IF($C123="","",SUMIFS(EXPENSES!$I$12:$I$4011,EXPENSES!$U$12:$U$4011,$C123,EXPENSES!$N$12:$N$4011,REPORT!AH$34,EXPENSES!$M$12:$M$4011,REPORT!AH$31))</f>
        <v>0</v>
      </c>
      <c r="AI123" s="658">
        <f>IF($C123="","",SUMIFS(EXPENSES!$I$12:$I$4011,EXPENSES!$U$12:$U$4011,$C123,EXPENSES!$N$12:$N$4011,REPORT!AI$34,EXPENSES!$M$12:$M$4011,REPORT!AI$31))</f>
        <v>0</v>
      </c>
      <c r="AJ123" s="658">
        <f>IF($C123="","",SUMIFS(EXPENSES!$I$12:$I$4011,EXPENSES!$U$12:$U$4011,$C123,EXPENSES!$N$12:$N$4011,REPORT!AJ$34,EXPENSES!$M$12:$M$4011,REPORT!AJ$31))</f>
        <v>0</v>
      </c>
      <c r="AK123" s="658">
        <f>IF($C123="","",SUMIFS(EXPENSES!$I$12:$I$4011,EXPENSES!$U$12:$U$4011,$C123,EXPENSES!$N$12:$N$4011,REPORT!AK$34,EXPENSES!$M$12:$M$4011,REPORT!AK$31))</f>
        <v>0</v>
      </c>
      <c r="AL123" s="658">
        <f>IF($C123="","",SUMIFS(EXPENSES!$I$12:$I$4011,EXPENSES!$U$12:$U$4011,$C123,EXPENSES!$N$12:$N$4011,REPORT!AL$34,EXPENSES!$M$12:$M$4011,REPORT!AL$31))</f>
        <v>0</v>
      </c>
      <c r="AM123" s="658">
        <f>IF($C123="","",SUMIFS(EXPENSES!$I$12:$I$4011,EXPENSES!$U$12:$U$4011,$C123,EXPENSES!$N$12:$N$4011,REPORT!AM$34,EXPENSES!$M$12:$M$4011,REPORT!AM$31))</f>
        <v>0</v>
      </c>
      <c r="AN123" s="658">
        <f>IF($C123="","",SUMIFS(EXPENSES!$I$12:$I$4011,EXPENSES!$U$12:$U$4011,$C123,EXPENSES!$N$12:$N$4011,REPORT!AN$34,EXPENSES!$M$12:$M$4011,REPORT!AN$31))</f>
        <v>0</v>
      </c>
      <c r="AO123" s="658">
        <f>IF($C123="","",SUMIFS(EXPENSES!$I$12:$I$4011,EXPENSES!$U$12:$U$4011,$C123,EXPENSES!$N$12:$N$4011,REPORT!AO$34,EXPENSES!$M$12:$M$4011,REPORT!AO$31))</f>
        <v>0</v>
      </c>
      <c r="AP123" s="658">
        <f>IF($C123="","",SUMIFS(EXPENSES!$I$12:$I$4011,EXPENSES!$U$12:$U$4011,$C123,EXPENSES!$N$12:$N$4011,REPORT!AP$34,EXPENSES!$M$12:$M$4011,REPORT!AP$31))</f>
        <v>0</v>
      </c>
      <c r="AQ123" s="658">
        <f>IF($C123="","",SUMIFS(EXPENSES!$I$12:$I$4011,EXPENSES!$U$12:$U$4011,$C123,EXPENSES!$N$12:$N$4011,REPORT!AQ$34,EXPENSES!$M$12:$M$4011,REPORT!AQ$31))</f>
        <v>0</v>
      </c>
      <c r="AR123" s="658">
        <f>IF($C123="","",SUMIFS(EXPENSES!$I$12:$I$4011,EXPENSES!$U$12:$U$4011,$C123,EXPENSES!$N$12:$N$4011,REPORT!AR$34,EXPENSES!$M$12:$M$4011,REPORT!AR$31))</f>
        <v>0</v>
      </c>
      <c r="AS123" s="658">
        <f>IF($C123="","",SUMIFS(EXPENSES!$I$12:$I$4011,EXPENSES!$U$12:$U$4011,$C123,EXPENSES!$N$12:$N$4011,REPORT!AS$34,EXPENSES!$M$12:$M$4011,REPORT!AS$31))</f>
        <v>0</v>
      </c>
      <c r="AT123" s="658">
        <f>IF($C123="","",SUMIFS(EXPENSES!$I$12:$I$4011,EXPENSES!$U$12:$U$4011,$C123,EXPENSES!$N$12:$N$4011,REPORT!AT$34,EXPENSES!$M$12:$M$4011,REPORT!AT$31))</f>
        <v>0</v>
      </c>
      <c r="AU123" s="658">
        <f>IF($C123="","",SUMIFS(EXPENSES!$I$12:$I$4011,EXPENSES!$U$12:$U$4011,$C123,EXPENSES!$N$12:$N$4011,REPORT!AU$34,EXPENSES!$M$12:$M$4011,REPORT!AU$31))</f>
        <v>0</v>
      </c>
      <c r="AV123" s="658">
        <f>IF($C123="","",SUMIFS(EXPENSES!$I$12:$I$4011,EXPENSES!$U$12:$U$4011,$C123,EXPENSES!$N$12:$N$4011,REPORT!AV$34,EXPENSES!$M$12:$M$4011,REPORT!AV$31))</f>
        <v>0</v>
      </c>
      <c r="AW123" s="658">
        <f>IF($C123="","",SUMIFS(EXPENSES!$I$12:$I$4011,EXPENSES!$U$12:$U$4011,$C123,EXPENSES!$N$12:$N$4011,REPORT!AW$34,EXPENSES!$M$12:$M$4011,REPORT!AW$31))</f>
        <v>0</v>
      </c>
      <c r="AX123" s="658">
        <f>IF($C123="","",SUMIFS(EXPENSES!$I$12:$I$4011,EXPENSES!$U$12:$U$4011,$C123,EXPENSES!$N$12:$N$4011,REPORT!AX$34,EXPENSES!$M$12:$M$4011,REPORT!AX$31))</f>
        <v>0</v>
      </c>
      <c r="AY123" s="658">
        <f>IF($C123="","",SUMIFS(EXPENSES!$I$12:$I$4011,EXPENSES!$U$12:$U$4011,$C123,EXPENSES!$N$12:$N$4011,REPORT!AY$34,EXPENSES!$M$12:$M$4011,REPORT!AY$31))</f>
        <v>0</v>
      </c>
      <c r="AZ123" s="658">
        <f>IF($C123="","",SUMIFS(EXPENSES!$I$12:$I$4011,EXPENSES!$U$12:$U$4011,$C123,EXPENSES!$N$12:$N$4011,REPORT!AZ$34,EXPENSES!$M$12:$M$4011,REPORT!AZ$31))</f>
        <v>0</v>
      </c>
      <c r="BA123" s="658">
        <f>IF($C123="","",SUMIFS(EXPENSES!$I$12:$I$4011,EXPENSES!$U$12:$U$4011,$C123,EXPENSES!$N$12:$N$4011,REPORT!BA$34,EXPENSES!$M$12:$M$4011,REPORT!BA$31))</f>
        <v>0</v>
      </c>
      <c r="BB123" s="658">
        <f>IF($C123="","",SUMIFS(EXPENSES!$I$12:$I$4011,EXPENSES!$U$12:$U$4011,$C123,EXPENSES!$N$12:$N$4011,REPORT!BB$34,EXPENSES!$M$12:$M$4011,REPORT!BB$31))</f>
        <v>0</v>
      </c>
      <c r="BC123" s="658">
        <f>IF($C123="","",SUMIFS(EXPENSES!$I$12:$I$4011,EXPENSES!$U$12:$U$4011,$C123,EXPENSES!$N$12:$N$4011,REPORT!BC$34,EXPENSES!$M$12:$M$4011,REPORT!BC$31))</f>
        <v>0</v>
      </c>
      <c r="BD123" s="658">
        <f>IF($C123="","",SUMIFS(EXPENSES!$I$12:$I$4011,EXPENSES!$U$12:$U$4011,$C123,EXPENSES!$N$12:$N$4011,REPORT!BD$34,EXPENSES!$M$12:$M$4011,REPORT!BD$31))</f>
        <v>0</v>
      </c>
      <c r="BE123" s="658">
        <f>IF($C123="","",SUMIFS(EXPENSES!$I$12:$I$4011,EXPENSES!$U$12:$U$4011,$C123,EXPENSES!$N$12:$N$4011,REPORT!BE$34,EXPENSES!$M$12:$M$4011,REPORT!BE$31))</f>
        <v>0</v>
      </c>
      <c r="BF123" s="658">
        <f>IF($C123="","",SUMIFS(EXPENSES!$I$12:$I$4011,EXPENSES!$U$12:$U$4011,$C123,EXPENSES!$N$12:$N$4011,REPORT!BF$34,EXPENSES!$M$12:$M$4011,REPORT!BF$31))</f>
        <v>0</v>
      </c>
      <c r="BG123" s="658">
        <f>IF($C123="","",SUMIFS(EXPENSES!$I$12:$I$4011,EXPENSES!$U$12:$U$4011,$C123,EXPENSES!$N$12:$N$4011,REPORT!BG$34,EXPENSES!$M$12:$M$4011,REPORT!BG$31))</f>
        <v>0</v>
      </c>
      <c r="BH123" s="658">
        <f>IF($C123="","",SUMIFS(EXPENSES!$I$12:$I$4011,EXPENSES!$U$12:$U$4011,$C123,EXPENSES!$N$12:$N$4011,REPORT!BH$34,EXPENSES!$M$12:$M$4011,REPORT!BH$31))</f>
        <v>0</v>
      </c>
      <c r="BI123" s="658">
        <f>IF($C123="","",SUMIFS(EXPENSES!$I$12:$I$4011,EXPENSES!$U$12:$U$4011,$C123,EXPENSES!$N$12:$N$4011,REPORT!BI$34,EXPENSES!$M$12:$M$4011,REPORT!BI$31))</f>
        <v>0</v>
      </c>
      <c r="BJ123" s="658">
        <f>IF($C123="","",SUMIFS(EXPENSES!$I$12:$I$4011,EXPENSES!$U$12:$U$4011,$C123,EXPENSES!$N$12:$N$4011,REPORT!BJ$34,EXPENSES!$M$12:$M$4011,REPORT!BJ$31))</f>
        <v>0</v>
      </c>
      <c r="BK123" s="654"/>
      <c r="BL123" s="655"/>
      <c r="BM123" s="655"/>
    </row>
    <row r="124" spans="1:65" s="656" customFormat="1" outlineLevel="2" x14ac:dyDescent="0.3">
      <c r="A124" s="639"/>
      <c r="B124" s="640"/>
      <c r="C124" s="641" t="str">
        <f>IFERROR(BUDGET!C107,"")</f>
        <v>B4-09</v>
      </c>
      <c r="D124" s="642">
        <f>IFERROR(BUDGET!D107,"")</f>
        <v>0</v>
      </c>
      <c r="E124" s="643" t="str">
        <f>IFERROR(BUDGET!E107,"")</f>
        <v>x</v>
      </c>
      <c r="F124" s="644">
        <f>IF(OR(BUDGET!$N$14="",BUDGET!$N$14="Initial Budget"),BUDGET!N107,BUDGET!BA107)</f>
        <v>0</v>
      </c>
      <c r="G124" s="798"/>
      <c r="H124" s="661">
        <f>SUMIFS(EXPENSES!$I$12:$I$4011,EXPENSES!$U$12:$U$4011,REPORT!C124)</f>
        <v>0</v>
      </c>
      <c r="I124" s="657">
        <f t="shared" si="217"/>
        <v>0</v>
      </c>
      <c r="J124" s="645">
        <f t="shared" si="218"/>
        <v>0</v>
      </c>
      <c r="K124" s="647"/>
      <c r="L124" s="648"/>
      <c r="M124" s="649"/>
      <c r="N124" s="650"/>
      <c r="O124" s="651" t="str">
        <f t="shared" si="296"/>
        <v/>
      </c>
      <c r="P124" s="651" t="str">
        <f t="shared" si="296"/>
        <v/>
      </c>
      <c r="Q124" s="651" t="str">
        <f t="shared" si="296"/>
        <v/>
      </c>
      <c r="R124" s="651" t="str">
        <f t="shared" si="296"/>
        <v/>
      </c>
      <c r="S124" s="651" t="str">
        <f t="shared" si="296"/>
        <v/>
      </c>
      <c r="T124" s="651" t="str">
        <f t="shared" si="296"/>
        <v/>
      </c>
      <c r="U124" s="651" t="str">
        <f t="shared" si="296"/>
        <v/>
      </c>
      <c r="V124" s="651" t="str">
        <f t="shared" si="296"/>
        <v/>
      </c>
      <c r="W124" s="651" t="str">
        <f t="shared" si="296"/>
        <v/>
      </c>
      <c r="X124" s="651" t="str">
        <f t="shared" si="296"/>
        <v/>
      </c>
      <c r="Y124" s="652">
        <f t="shared" si="216"/>
        <v>0</v>
      </c>
      <c r="Z124" s="653"/>
      <c r="AA124" s="658">
        <f>IF($C124="","",SUMIFS(EXPENSES!$I$12:$I$4011,EXPENSES!$U$12:$U$4011,$C124,EXPENSES!$N$12:$N$4011,REPORT!AA$34,EXPENSES!$M$12:$M$4011,REPORT!AA$31))</f>
        <v>0</v>
      </c>
      <c r="AB124" s="658">
        <f>IF($C124="","",SUMIFS(EXPENSES!$I$12:$I$4011,EXPENSES!$U$12:$U$4011,$C124,EXPENSES!$N$12:$N$4011,REPORT!AB$34,EXPENSES!$M$12:$M$4011,REPORT!AB$31))</f>
        <v>0</v>
      </c>
      <c r="AC124" s="658">
        <f>IF($C124="","",SUMIFS(EXPENSES!$I$12:$I$4011,EXPENSES!$U$12:$U$4011,$C124,EXPENSES!$N$12:$N$4011,REPORT!AC$34,EXPENSES!$M$12:$M$4011,REPORT!AC$31))</f>
        <v>0</v>
      </c>
      <c r="AD124" s="658">
        <f>IF($C124="","",SUMIFS(EXPENSES!$I$12:$I$4011,EXPENSES!$U$12:$U$4011,$C124,EXPENSES!$N$12:$N$4011,REPORT!AD$34,EXPENSES!$M$12:$M$4011,REPORT!AD$31))</f>
        <v>0</v>
      </c>
      <c r="AE124" s="658">
        <f>IF($C124="","",SUMIFS(EXPENSES!$I$12:$I$4011,EXPENSES!$U$12:$U$4011,$C124,EXPENSES!$N$12:$N$4011,REPORT!AE$34,EXPENSES!$M$12:$M$4011,REPORT!AE$31))</f>
        <v>0</v>
      </c>
      <c r="AF124" s="658">
        <f>IF($C124="","",SUMIFS(EXPENSES!$I$12:$I$4011,EXPENSES!$U$12:$U$4011,$C124,EXPENSES!$N$12:$N$4011,REPORT!AF$34,EXPENSES!$M$12:$M$4011,REPORT!AF$31))</f>
        <v>0</v>
      </c>
      <c r="AG124" s="658">
        <f>IF($C124="","",SUMIFS(EXPENSES!$I$12:$I$4011,EXPENSES!$U$12:$U$4011,$C124,EXPENSES!$N$12:$N$4011,REPORT!AG$34,EXPENSES!$M$12:$M$4011,REPORT!AG$31))</f>
        <v>0</v>
      </c>
      <c r="AH124" s="658">
        <f>IF($C124="","",SUMIFS(EXPENSES!$I$12:$I$4011,EXPENSES!$U$12:$U$4011,$C124,EXPENSES!$N$12:$N$4011,REPORT!AH$34,EXPENSES!$M$12:$M$4011,REPORT!AH$31))</f>
        <v>0</v>
      </c>
      <c r="AI124" s="658">
        <f>IF($C124="","",SUMIFS(EXPENSES!$I$12:$I$4011,EXPENSES!$U$12:$U$4011,$C124,EXPENSES!$N$12:$N$4011,REPORT!AI$34,EXPENSES!$M$12:$M$4011,REPORT!AI$31))</f>
        <v>0</v>
      </c>
      <c r="AJ124" s="658">
        <f>IF($C124="","",SUMIFS(EXPENSES!$I$12:$I$4011,EXPENSES!$U$12:$U$4011,$C124,EXPENSES!$N$12:$N$4011,REPORT!AJ$34,EXPENSES!$M$12:$M$4011,REPORT!AJ$31))</f>
        <v>0</v>
      </c>
      <c r="AK124" s="658">
        <f>IF($C124="","",SUMIFS(EXPENSES!$I$12:$I$4011,EXPENSES!$U$12:$U$4011,$C124,EXPENSES!$N$12:$N$4011,REPORT!AK$34,EXPENSES!$M$12:$M$4011,REPORT!AK$31))</f>
        <v>0</v>
      </c>
      <c r="AL124" s="658">
        <f>IF($C124="","",SUMIFS(EXPENSES!$I$12:$I$4011,EXPENSES!$U$12:$U$4011,$C124,EXPENSES!$N$12:$N$4011,REPORT!AL$34,EXPENSES!$M$12:$M$4011,REPORT!AL$31))</f>
        <v>0</v>
      </c>
      <c r="AM124" s="658">
        <f>IF($C124="","",SUMIFS(EXPENSES!$I$12:$I$4011,EXPENSES!$U$12:$U$4011,$C124,EXPENSES!$N$12:$N$4011,REPORT!AM$34,EXPENSES!$M$12:$M$4011,REPORT!AM$31))</f>
        <v>0</v>
      </c>
      <c r="AN124" s="658">
        <f>IF($C124="","",SUMIFS(EXPENSES!$I$12:$I$4011,EXPENSES!$U$12:$U$4011,$C124,EXPENSES!$N$12:$N$4011,REPORT!AN$34,EXPENSES!$M$12:$M$4011,REPORT!AN$31))</f>
        <v>0</v>
      </c>
      <c r="AO124" s="658">
        <f>IF($C124="","",SUMIFS(EXPENSES!$I$12:$I$4011,EXPENSES!$U$12:$U$4011,$C124,EXPENSES!$N$12:$N$4011,REPORT!AO$34,EXPENSES!$M$12:$M$4011,REPORT!AO$31))</f>
        <v>0</v>
      </c>
      <c r="AP124" s="658">
        <f>IF($C124="","",SUMIFS(EXPENSES!$I$12:$I$4011,EXPENSES!$U$12:$U$4011,$C124,EXPENSES!$N$12:$N$4011,REPORT!AP$34,EXPENSES!$M$12:$M$4011,REPORT!AP$31))</f>
        <v>0</v>
      </c>
      <c r="AQ124" s="658">
        <f>IF($C124="","",SUMIFS(EXPENSES!$I$12:$I$4011,EXPENSES!$U$12:$U$4011,$C124,EXPENSES!$N$12:$N$4011,REPORT!AQ$34,EXPENSES!$M$12:$M$4011,REPORT!AQ$31))</f>
        <v>0</v>
      </c>
      <c r="AR124" s="658">
        <f>IF($C124="","",SUMIFS(EXPENSES!$I$12:$I$4011,EXPENSES!$U$12:$U$4011,$C124,EXPENSES!$N$12:$N$4011,REPORT!AR$34,EXPENSES!$M$12:$M$4011,REPORT!AR$31))</f>
        <v>0</v>
      </c>
      <c r="AS124" s="658">
        <f>IF($C124="","",SUMIFS(EXPENSES!$I$12:$I$4011,EXPENSES!$U$12:$U$4011,$C124,EXPENSES!$N$12:$N$4011,REPORT!AS$34,EXPENSES!$M$12:$M$4011,REPORT!AS$31))</f>
        <v>0</v>
      </c>
      <c r="AT124" s="658">
        <f>IF($C124="","",SUMIFS(EXPENSES!$I$12:$I$4011,EXPENSES!$U$12:$U$4011,$C124,EXPENSES!$N$12:$N$4011,REPORT!AT$34,EXPENSES!$M$12:$M$4011,REPORT!AT$31))</f>
        <v>0</v>
      </c>
      <c r="AU124" s="658">
        <f>IF($C124="","",SUMIFS(EXPENSES!$I$12:$I$4011,EXPENSES!$U$12:$U$4011,$C124,EXPENSES!$N$12:$N$4011,REPORT!AU$34,EXPENSES!$M$12:$M$4011,REPORT!AU$31))</f>
        <v>0</v>
      </c>
      <c r="AV124" s="658">
        <f>IF($C124="","",SUMIFS(EXPENSES!$I$12:$I$4011,EXPENSES!$U$12:$U$4011,$C124,EXPENSES!$N$12:$N$4011,REPORT!AV$34,EXPENSES!$M$12:$M$4011,REPORT!AV$31))</f>
        <v>0</v>
      </c>
      <c r="AW124" s="658">
        <f>IF($C124="","",SUMIFS(EXPENSES!$I$12:$I$4011,EXPENSES!$U$12:$U$4011,$C124,EXPENSES!$N$12:$N$4011,REPORT!AW$34,EXPENSES!$M$12:$M$4011,REPORT!AW$31))</f>
        <v>0</v>
      </c>
      <c r="AX124" s="658">
        <f>IF($C124="","",SUMIFS(EXPENSES!$I$12:$I$4011,EXPENSES!$U$12:$U$4011,$C124,EXPENSES!$N$12:$N$4011,REPORT!AX$34,EXPENSES!$M$12:$M$4011,REPORT!AX$31))</f>
        <v>0</v>
      </c>
      <c r="AY124" s="658">
        <f>IF($C124="","",SUMIFS(EXPENSES!$I$12:$I$4011,EXPENSES!$U$12:$U$4011,$C124,EXPENSES!$N$12:$N$4011,REPORT!AY$34,EXPENSES!$M$12:$M$4011,REPORT!AY$31))</f>
        <v>0</v>
      </c>
      <c r="AZ124" s="658">
        <f>IF($C124="","",SUMIFS(EXPENSES!$I$12:$I$4011,EXPENSES!$U$12:$U$4011,$C124,EXPENSES!$N$12:$N$4011,REPORT!AZ$34,EXPENSES!$M$12:$M$4011,REPORT!AZ$31))</f>
        <v>0</v>
      </c>
      <c r="BA124" s="658">
        <f>IF($C124="","",SUMIFS(EXPENSES!$I$12:$I$4011,EXPENSES!$U$12:$U$4011,$C124,EXPENSES!$N$12:$N$4011,REPORT!BA$34,EXPENSES!$M$12:$M$4011,REPORT!BA$31))</f>
        <v>0</v>
      </c>
      <c r="BB124" s="658">
        <f>IF($C124="","",SUMIFS(EXPENSES!$I$12:$I$4011,EXPENSES!$U$12:$U$4011,$C124,EXPENSES!$N$12:$N$4011,REPORT!BB$34,EXPENSES!$M$12:$M$4011,REPORT!BB$31))</f>
        <v>0</v>
      </c>
      <c r="BC124" s="658">
        <f>IF($C124="","",SUMIFS(EXPENSES!$I$12:$I$4011,EXPENSES!$U$12:$U$4011,$C124,EXPENSES!$N$12:$N$4011,REPORT!BC$34,EXPENSES!$M$12:$M$4011,REPORT!BC$31))</f>
        <v>0</v>
      </c>
      <c r="BD124" s="658">
        <f>IF($C124="","",SUMIFS(EXPENSES!$I$12:$I$4011,EXPENSES!$U$12:$U$4011,$C124,EXPENSES!$N$12:$N$4011,REPORT!BD$34,EXPENSES!$M$12:$M$4011,REPORT!BD$31))</f>
        <v>0</v>
      </c>
      <c r="BE124" s="658">
        <f>IF($C124="","",SUMIFS(EXPENSES!$I$12:$I$4011,EXPENSES!$U$12:$U$4011,$C124,EXPENSES!$N$12:$N$4011,REPORT!BE$34,EXPENSES!$M$12:$M$4011,REPORT!BE$31))</f>
        <v>0</v>
      </c>
      <c r="BF124" s="658">
        <f>IF($C124="","",SUMIFS(EXPENSES!$I$12:$I$4011,EXPENSES!$U$12:$U$4011,$C124,EXPENSES!$N$12:$N$4011,REPORT!BF$34,EXPENSES!$M$12:$M$4011,REPORT!BF$31))</f>
        <v>0</v>
      </c>
      <c r="BG124" s="658">
        <f>IF($C124="","",SUMIFS(EXPENSES!$I$12:$I$4011,EXPENSES!$U$12:$U$4011,$C124,EXPENSES!$N$12:$N$4011,REPORT!BG$34,EXPENSES!$M$12:$M$4011,REPORT!BG$31))</f>
        <v>0</v>
      </c>
      <c r="BH124" s="658">
        <f>IF($C124="","",SUMIFS(EXPENSES!$I$12:$I$4011,EXPENSES!$U$12:$U$4011,$C124,EXPENSES!$N$12:$N$4011,REPORT!BH$34,EXPENSES!$M$12:$M$4011,REPORT!BH$31))</f>
        <v>0</v>
      </c>
      <c r="BI124" s="658">
        <f>IF($C124="","",SUMIFS(EXPENSES!$I$12:$I$4011,EXPENSES!$U$12:$U$4011,$C124,EXPENSES!$N$12:$N$4011,REPORT!BI$34,EXPENSES!$M$12:$M$4011,REPORT!BI$31))</f>
        <v>0</v>
      </c>
      <c r="BJ124" s="658">
        <f>IF($C124="","",SUMIFS(EXPENSES!$I$12:$I$4011,EXPENSES!$U$12:$U$4011,$C124,EXPENSES!$N$12:$N$4011,REPORT!BJ$34,EXPENSES!$M$12:$M$4011,REPORT!BJ$31))</f>
        <v>0</v>
      </c>
      <c r="BK124" s="654"/>
      <c r="BL124" s="655"/>
      <c r="BM124" s="655"/>
    </row>
    <row r="125" spans="1:65" s="656" customFormat="1" outlineLevel="2" x14ac:dyDescent="0.3">
      <c r="A125" s="639"/>
      <c r="B125" s="640"/>
      <c r="C125" s="641" t="str">
        <f>IFERROR(BUDGET!C108,"")</f>
        <v>B4-10</v>
      </c>
      <c r="D125" s="642">
        <f>IFERROR(BUDGET!D108,"")</f>
        <v>0</v>
      </c>
      <c r="E125" s="659" t="str">
        <f>IFERROR(BUDGET!E108,"")</f>
        <v>x</v>
      </c>
      <c r="F125" s="660">
        <f>IF(OR(BUDGET!$N$14="",BUDGET!$N$14="Initial Budget"),BUDGET!N108,BUDGET!BA108)</f>
        <v>0</v>
      </c>
      <c r="G125" s="799"/>
      <c r="H125" s="661">
        <f>SUMIFS(EXPENSES!$I$12:$I$4011,EXPENSES!$U$12:$U$4011,REPORT!C125)</f>
        <v>0</v>
      </c>
      <c r="I125" s="657">
        <f t="shared" si="217"/>
        <v>0</v>
      </c>
      <c r="J125" s="661">
        <f t="shared" si="218"/>
        <v>0</v>
      </c>
      <c r="K125" s="647"/>
      <c r="L125" s="648"/>
      <c r="M125" s="649"/>
      <c r="N125" s="650"/>
      <c r="O125" s="651" t="str">
        <f t="shared" si="296"/>
        <v/>
      </c>
      <c r="P125" s="651" t="str">
        <f t="shared" si="296"/>
        <v/>
      </c>
      <c r="Q125" s="651" t="str">
        <f t="shared" si="296"/>
        <v/>
      </c>
      <c r="R125" s="651" t="str">
        <f t="shared" si="296"/>
        <v/>
      </c>
      <c r="S125" s="651" t="str">
        <f t="shared" si="296"/>
        <v/>
      </c>
      <c r="T125" s="651" t="str">
        <f t="shared" si="296"/>
        <v/>
      </c>
      <c r="U125" s="651" t="str">
        <f t="shared" si="296"/>
        <v/>
      </c>
      <c r="V125" s="651" t="str">
        <f t="shared" si="296"/>
        <v/>
      </c>
      <c r="W125" s="651" t="str">
        <f t="shared" si="296"/>
        <v/>
      </c>
      <c r="X125" s="651" t="str">
        <f t="shared" si="296"/>
        <v/>
      </c>
      <c r="Y125" s="652">
        <f t="shared" si="216"/>
        <v>0</v>
      </c>
      <c r="Z125" s="653"/>
      <c r="AA125" s="662">
        <f>IF($C125="","",SUMIFS(EXPENSES!$I$12:$I$4011,EXPENSES!$U$12:$U$4011,$C125,EXPENSES!$N$12:$N$4011,REPORT!AA$34,EXPENSES!$M$12:$M$4011,REPORT!AA$31))</f>
        <v>0</v>
      </c>
      <c r="AB125" s="662">
        <f>IF($C125="","",SUMIFS(EXPENSES!$I$12:$I$4011,EXPENSES!$U$12:$U$4011,$C125,EXPENSES!$N$12:$N$4011,REPORT!AB$34,EXPENSES!$M$12:$M$4011,REPORT!AB$31))</f>
        <v>0</v>
      </c>
      <c r="AC125" s="662">
        <f>IF($C125="","",SUMIFS(EXPENSES!$I$12:$I$4011,EXPENSES!$U$12:$U$4011,$C125,EXPENSES!$N$12:$N$4011,REPORT!AC$34,EXPENSES!$M$12:$M$4011,REPORT!AC$31))</f>
        <v>0</v>
      </c>
      <c r="AD125" s="662">
        <f>IF($C125="","",SUMIFS(EXPENSES!$I$12:$I$4011,EXPENSES!$U$12:$U$4011,$C125,EXPENSES!$N$12:$N$4011,REPORT!AD$34,EXPENSES!$M$12:$M$4011,REPORT!AD$31))</f>
        <v>0</v>
      </c>
      <c r="AE125" s="662">
        <f>IF($C125="","",SUMIFS(EXPENSES!$I$12:$I$4011,EXPENSES!$U$12:$U$4011,$C125,EXPENSES!$N$12:$N$4011,REPORT!AE$34,EXPENSES!$M$12:$M$4011,REPORT!AE$31))</f>
        <v>0</v>
      </c>
      <c r="AF125" s="662">
        <f>IF($C125="","",SUMIFS(EXPENSES!$I$12:$I$4011,EXPENSES!$U$12:$U$4011,$C125,EXPENSES!$N$12:$N$4011,REPORT!AF$34,EXPENSES!$M$12:$M$4011,REPORT!AF$31))</f>
        <v>0</v>
      </c>
      <c r="AG125" s="662">
        <f>IF($C125="","",SUMIFS(EXPENSES!$I$12:$I$4011,EXPENSES!$U$12:$U$4011,$C125,EXPENSES!$N$12:$N$4011,REPORT!AG$34,EXPENSES!$M$12:$M$4011,REPORT!AG$31))</f>
        <v>0</v>
      </c>
      <c r="AH125" s="662">
        <f>IF($C125="","",SUMIFS(EXPENSES!$I$12:$I$4011,EXPENSES!$U$12:$U$4011,$C125,EXPENSES!$N$12:$N$4011,REPORT!AH$34,EXPENSES!$M$12:$M$4011,REPORT!AH$31))</f>
        <v>0</v>
      </c>
      <c r="AI125" s="662">
        <f>IF($C125="","",SUMIFS(EXPENSES!$I$12:$I$4011,EXPENSES!$U$12:$U$4011,$C125,EXPENSES!$N$12:$N$4011,REPORT!AI$34,EXPENSES!$M$12:$M$4011,REPORT!AI$31))</f>
        <v>0</v>
      </c>
      <c r="AJ125" s="662">
        <f>IF($C125="","",SUMIFS(EXPENSES!$I$12:$I$4011,EXPENSES!$U$12:$U$4011,$C125,EXPENSES!$N$12:$N$4011,REPORT!AJ$34,EXPENSES!$M$12:$M$4011,REPORT!AJ$31))</f>
        <v>0</v>
      </c>
      <c r="AK125" s="662">
        <f>IF($C125="","",SUMIFS(EXPENSES!$I$12:$I$4011,EXPENSES!$U$12:$U$4011,$C125,EXPENSES!$N$12:$N$4011,REPORT!AK$34,EXPENSES!$M$12:$M$4011,REPORT!AK$31))</f>
        <v>0</v>
      </c>
      <c r="AL125" s="662">
        <f>IF($C125="","",SUMIFS(EXPENSES!$I$12:$I$4011,EXPENSES!$U$12:$U$4011,$C125,EXPENSES!$N$12:$N$4011,REPORT!AL$34,EXPENSES!$M$12:$M$4011,REPORT!AL$31))</f>
        <v>0</v>
      </c>
      <c r="AM125" s="662">
        <f>IF($C125="","",SUMIFS(EXPENSES!$I$12:$I$4011,EXPENSES!$U$12:$U$4011,$C125,EXPENSES!$N$12:$N$4011,REPORT!AM$34,EXPENSES!$M$12:$M$4011,REPORT!AM$31))</f>
        <v>0</v>
      </c>
      <c r="AN125" s="662">
        <f>IF($C125="","",SUMIFS(EXPENSES!$I$12:$I$4011,EXPENSES!$U$12:$U$4011,$C125,EXPENSES!$N$12:$N$4011,REPORT!AN$34,EXPENSES!$M$12:$M$4011,REPORT!AN$31))</f>
        <v>0</v>
      </c>
      <c r="AO125" s="662">
        <f>IF($C125="","",SUMIFS(EXPENSES!$I$12:$I$4011,EXPENSES!$U$12:$U$4011,$C125,EXPENSES!$N$12:$N$4011,REPORT!AO$34,EXPENSES!$M$12:$M$4011,REPORT!AO$31))</f>
        <v>0</v>
      </c>
      <c r="AP125" s="662">
        <f>IF($C125="","",SUMIFS(EXPENSES!$I$12:$I$4011,EXPENSES!$U$12:$U$4011,$C125,EXPENSES!$N$12:$N$4011,REPORT!AP$34,EXPENSES!$M$12:$M$4011,REPORT!AP$31))</f>
        <v>0</v>
      </c>
      <c r="AQ125" s="662">
        <f>IF($C125="","",SUMIFS(EXPENSES!$I$12:$I$4011,EXPENSES!$U$12:$U$4011,$C125,EXPENSES!$N$12:$N$4011,REPORT!AQ$34,EXPENSES!$M$12:$M$4011,REPORT!AQ$31))</f>
        <v>0</v>
      </c>
      <c r="AR125" s="662">
        <f>IF($C125="","",SUMIFS(EXPENSES!$I$12:$I$4011,EXPENSES!$U$12:$U$4011,$C125,EXPENSES!$N$12:$N$4011,REPORT!AR$34,EXPENSES!$M$12:$M$4011,REPORT!AR$31))</f>
        <v>0</v>
      </c>
      <c r="AS125" s="662">
        <f>IF($C125="","",SUMIFS(EXPENSES!$I$12:$I$4011,EXPENSES!$U$12:$U$4011,$C125,EXPENSES!$N$12:$N$4011,REPORT!AS$34,EXPENSES!$M$12:$M$4011,REPORT!AS$31))</f>
        <v>0</v>
      </c>
      <c r="AT125" s="662">
        <f>IF($C125="","",SUMIFS(EXPENSES!$I$12:$I$4011,EXPENSES!$U$12:$U$4011,$C125,EXPENSES!$N$12:$N$4011,REPORT!AT$34,EXPENSES!$M$12:$M$4011,REPORT!AT$31))</f>
        <v>0</v>
      </c>
      <c r="AU125" s="662">
        <f>IF($C125="","",SUMIFS(EXPENSES!$I$12:$I$4011,EXPENSES!$U$12:$U$4011,$C125,EXPENSES!$N$12:$N$4011,REPORT!AU$34,EXPENSES!$M$12:$M$4011,REPORT!AU$31))</f>
        <v>0</v>
      </c>
      <c r="AV125" s="662">
        <f>IF($C125="","",SUMIFS(EXPENSES!$I$12:$I$4011,EXPENSES!$U$12:$U$4011,$C125,EXPENSES!$N$12:$N$4011,REPORT!AV$34,EXPENSES!$M$12:$M$4011,REPORT!AV$31))</f>
        <v>0</v>
      </c>
      <c r="AW125" s="662">
        <f>IF($C125="","",SUMIFS(EXPENSES!$I$12:$I$4011,EXPENSES!$U$12:$U$4011,$C125,EXPENSES!$N$12:$N$4011,REPORT!AW$34,EXPENSES!$M$12:$M$4011,REPORT!AW$31))</f>
        <v>0</v>
      </c>
      <c r="AX125" s="662">
        <f>IF($C125="","",SUMIFS(EXPENSES!$I$12:$I$4011,EXPENSES!$U$12:$U$4011,$C125,EXPENSES!$N$12:$N$4011,REPORT!AX$34,EXPENSES!$M$12:$M$4011,REPORT!AX$31))</f>
        <v>0</v>
      </c>
      <c r="AY125" s="662">
        <f>IF($C125="","",SUMIFS(EXPENSES!$I$12:$I$4011,EXPENSES!$U$12:$U$4011,$C125,EXPENSES!$N$12:$N$4011,REPORT!AY$34,EXPENSES!$M$12:$M$4011,REPORT!AY$31))</f>
        <v>0</v>
      </c>
      <c r="AZ125" s="662">
        <f>IF($C125="","",SUMIFS(EXPENSES!$I$12:$I$4011,EXPENSES!$U$12:$U$4011,$C125,EXPENSES!$N$12:$N$4011,REPORT!AZ$34,EXPENSES!$M$12:$M$4011,REPORT!AZ$31))</f>
        <v>0</v>
      </c>
      <c r="BA125" s="662">
        <f>IF($C125="","",SUMIFS(EXPENSES!$I$12:$I$4011,EXPENSES!$U$12:$U$4011,$C125,EXPENSES!$N$12:$N$4011,REPORT!BA$34,EXPENSES!$M$12:$M$4011,REPORT!BA$31))</f>
        <v>0</v>
      </c>
      <c r="BB125" s="662">
        <f>IF($C125="","",SUMIFS(EXPENSES!$I$12:$I$4011,EXPENSES!$U$12:$U$4011,$C125,EXPENSES!$N$12:$N$4011,REPORT!BB$34,EXPENSES!$M$12:$M$4011,REPORT!BB$31))</f>
        <v>0</v>
      </c>
      <c r="BC125" s="662">
        <f>IF($C125="","",SUMIFS(EXPENSES!$I$12:$I$4011,EXPENSES!$U$12:$U$4011,$C125,EXPENSES!$N$12:$N$4011,REPORT!BC$34,EXPENSES!$M$12:$M$4011,REPORT!BC$31))</f>
        <v>0</v>
      </c>
      <c r="BD125" s="662">
        <f>IF($C125="","",SUMIFS(EXPENSES!$I$12:$I$4011,EXPENSES!$U$12:$U$4011,$C125,EXPENSES!$N$12:$N$4011,REPORT!BD$34,EXPENSES!$M$12:$M$4011,REPORT!BD$31))</f>
        <v>0</v>
      </c>
      <c r="BE125" s="662">
        <f>IF($C125="","",SUMIFS(EXPENSES!$I$12:$I$4011,EXPENSES!$U$12:$U$4011,$C125,EXPENSES!$N$12:$N$4011,REPORT!BE$34,EXPENSES!$M$12:$M$4011,REPORT!BE$31))</f>
        <v>0</v>
      </c>
      <c r="BF125" s="662">
        <f>IF($C125="","",SUMIFS(EXPENSES!$I$12:$I$4011,EXPENSES!$U$12:$U$4011,$C125,EXPENSES!$N$12:$N$4011,REPORT!BF$34,EXPENSES!$M$12:$M$4011,REPORT!BF$31))</f>
        <v>0</v>
      </c>
      <c r="BG125" s="662">
        <f>IF($C125="","",SUMIFS(EXPENSES!$I$12:$I$4011,EXPENSES!$U$12:$U$4011,$C125,EXPENSES!$N$12:$N$4011,REPORT!BG$34,EXPENSES!$M$12:$M$4011,REPORT!BG$31))</f>
        <v>0</v>
      </c>
      <c r="BH125" s="662">
        <f>IF($C125="","",SUMIFS(EXPENSES!$I$12:$I$4011,EXPENSES!$U$12:$U$4011,$C125,EXPENSES!$N$12:$N$4011,REPORT!BH$34,EXPENSES!$M$12:$M$4011,REPORT!BH$31))</f>
        <v>0</v>
      </c>
      <c r="BI125" s="662">
        <f>IF($C125="","",SUMIFS(EXPENSES!$I$12:$I$4011,EXPENSES!$U$12:$U$4011,$C125,EXPENSES!$N$12:$N$4011,REPORT!BI$34,EXPENSES!$M$12:$M$4011,REPORT!BI$31))</f>
        <v>0</v>
      </c>
      <c r="BJ125" s="662">
        <f>IF($C125="","",SUMIFS(EXPENSES!$I$12:$I$4011,EXPENSES!$U$12:$U$4011,$C125,EXPENSES!$N$12:$N$4011,REPORT!BJ$34,EXPENSES!$M$12:$M$4011,REPORT!BJ$31))</f>
        <v>0</v>
      </c>
      <c r="BK125" s="654"/>
      <c r="BL125" s="655"/>
      <c r="BM125" s="655"/>
    </row>
    <row r="126" spans="1:65" s="474" customFormat="1" ht="28.5" customHeight="1" outlineLevel="1" x14ac:dyDescent="0.3">
      <c r="A126" s="632"/>
      <c r="B126" s="617"/>
      <c r="C126" s="618" t="str">
        <f>IFERROR(BUDGET!C109,"")</f>
        <v>B5</v>
      </c>
      <c r="D126" s="634"/>
      <c r="E126" s="619">
        <f>IFERROR(BUDGET!E109,"")</f>
        <v>0</v>
      </c>
      <c r="F126" s="620">
        <f>SUM(F127:F136)</f>
        <v>0</v>
      </c>
      <c r="G126" s="797">
        <f>IF(OR(BUDGET!$N$14="",BUDGET!$N$14="Initial Budget"),REPORT!F126-BUDGET!N109,REPORT!F126-BUDGET!BA109)</f>
        <v>0</v>
      </c>
      <c r="H126" s="620">
        <f>SUM(H127:H136)</f>
        <v>0</v>
      </c>
      <c r="I126" s="621">
        <f t="shared" si="217"/>
        <v>0</v>
      </c>
      <c r="J126" s="622">
        <f t="shared" ref="J126:J136" si="297">IF(C126="","",F126-H126)</f>
        <v>0</v>
      </c>
      <c r="K126" s="635"/>
      <c r="L126" s="636"/>
      <c r="M126" s="637"/>
      <c r="N126" s="626">
        <f>H126-SUM(AA126:BJ126)</f>
        <v>0</v>
      </c>
      <c r="O126" s="627">
        <f t="shared" ref="O126" si="298">SUM(O127:O136)</f>
        <v>0</v>
      </c>
      <c r="P126" s="627">
        <f t="shared" ref="P126:X126" si="299">SUM(P127:P136)</f>
        <v>0</v>
      </c>
      <c r="Q126" s="627">
        <f t="shared" si="299"/>
        <v>0</v>
      </c>
      <c r="R126" s="627">
        <f t="shared" si="299"/>
        <v>0</v>
      </c>
      <c r="S126" s="627">
        <f t="shared" si="299"/>
        <v>0</v>
      </c>
      <c r="T126" s="627">
        <f t="shared" si="299"/>
        <v>0</v>
      </c>
      <c r="U126" s="627">
        <f t="shared" si="299"/>
        <v>0</v>
      </c>
      <c r="V126" s="627">
        <f t="shared" si="299"/>
        <v>0</v>
      </c>
      <c r="W126" s="627">
        <f t="shared" si="299"/>
        <v>0</v>
      </c>
      <c r="X126" s="627">
        <f t="shared" si="299"/>
        <v>0</v>
      </c>
      <c r="Y126" s="628">
        <f t="shared" si="216"/>
        <v>0</v>
      </c>
      <c r="Z126" s="629"/>
      <c r="AA126" s="622">
        <f>SUM(AA127:AA136)</f>
        <v>0</v>
      </c>
      <c r="AB126" s="622">
        <f t="shared" ref="AB126" si="300">SUM(AB127:AB136)</f>
        <v>0</v>
      </c>
      <c r="AC126" s="622">
        <f t="shared" ref="AC126" si="301">SUM(AC127:AC136)</f>
        <v>0</v>
      </c>
      <c r="AD126" s="622">
        <f t="shared" ref="AD126" si="302">SUM(AD127:AD136)</f>
        <v>0</v>
      </c>
      <c r="AE126" s="622">
        <f t="shared" ref="AE126" si="303">SUM(AE127:AE136)</f>
        <v>0</v>
      </c>
      <c r="AF126" s="622">
        <f t="shared" ref="AF126" si="304">SUM(AF127:AF136)</f>
        <v>0</v>
      </c>
      <c r="AG126" s="622">
        <f t="shared" ref="AG126" si="305">SUM(AG127:AG136)</f>
        <v>0</v>
      </c>
      <c r="AH126" s="622">
        <f t="shared" ref="AH126" si="306">SUM(AH127:AH136)</f>
        <v>0</v>
      </c>
      <c r="AI126" s="622">
        <f t="shared" ref="AI126" si="307">SUM(AI127:AI136)</f>
        <v>0</v>
      </c>
      <c r="AJ126" s="622">
        <f t="shared" ref="AJ126" si="308">SUM(AJ127:AJ136)</f>
        <v>0</v>
      </c>
      <c r="AK126" s="622">
        <f t="shared" ref="AK126" si="309">SUM(AK127:AK136)</f>
        <v>0</v>
      </c>
      <c r="AL126" s="622">
        <f t="shared" ref="AL126" si="310">SUM(AL127:AL136)</f>
        <v>0</v>
      </c>
      <c r="AM126" s="622">
        <f t="shared" ref="AM126" si="311">SUM(AM127:AM136)</f>
        <v>0</v>
      </c>
      <c r="AN126" s="622">
        <f t="shared" ref="AN126" si="312">SUM(AN127:AN136)</f>
        <v>0</v>
      </c>
      <c r="AO126" s="622">
        <f t="shared" ref="AO126" si="313">SUM(AO127:AO136)</f>
        <v>0</v>
      </c>
      <c r="AP126" s="622">
        <f t="shared" ref="AP126" si="314">SUM(AP127:AP136)</f>
        <v>0</v>
      </c>
      <c r="AQ126" s="622">
        <f t="shared" ref="AQ126" si="315">SUM(AQ127:AQ136)</f>
        <v>0</v>
      </c>
      <c r="AR126" s="622">
        <f t="shared" ref="AR126" si="316">SUM(AR127:AR136)</f>
        <v>0</v>
      </c>
      <c r="AS126" s="622">
        <f t="shared" ref="AS126" si="317">SUM(AS127:AS136)</f>
        <v>0</v>
      </c>
      <c r="AT126" s="622">
        <f t="shared" ref="AT126" si="318">SUM(AT127:AT136)</f>
        <v>0</v>
      </c>
      <c r="AU126" s="622">
        <f t="shared" ref="AU126" si="319">SUM(AU127:AU136)</f>
        <v>0</v>
      </c>
      <c r="AV126" s="622">
        <f t="shared" ref="AV126" si="320">SUM(AV127:AV136)</f>
        <v>0</v>
      </c>
      <c r="AW126" s="622">
        <f t="shared" ref="AW126" si="321">SUM(AW127:AW136)</f>
        <v>0</v>
      </c>
      <c r="AX126" s="622">
        <f t="shared" ref="AX126" si="322">SUM(AX127:AX136)</f>
        <v>0</v>
      </c>
      <c r="AY126" s="622">
        <f t="shared" ref="AY126" si="323">SUM(AY127:AY136)</f>
        <v>0</v>
      </c>
      <c r="AZ126" s="622">
        <f t="shared" ref="AZ126" si="324">SUM(AZ127:AZ136)</f>
        <v>0</v>
      </c>
      <c r="BA126" s="622">
        <f t="shared" ref="BA126" si="325">SUM(BA127:BA136)</f>
        <v>0</v>
      </c>
      <c r="BB126" s="622">
        <f t="shared" ref="BB126" si="326">SUM(BB127:BB136)</f>
        <v>0</v>
      </c>
      <c r="BC126" s="622">
        <f t="shared" ref="BC126" si="327">SUM(BC127:BC136)</f>
        <v>0</v>
      </c>
      <c r="BD126" s="622">
        <f t="shared" ref="BD126" si="328">SUM(BD127:BD136)</f>
        <v>0</v>
      </c>
      <c r="BE126" s="622">
        <f t="shared" ref="BE126" si="329">SUM(BE127:BE136)</f>
        <v>0</v>
      </c>
      <c r="BF126" s="622">
        <f t="shared" ref="BF126" si="330">SUM(BF127:BF136)</f>
        <v>0</v>
      </c>
      <c r="BG126" s="622">
        <f t="shared" ref="BG126" si="331">SUM(BG127:BG136)</f>
        <v>0</v>
      </c>
      <c r="BH126" s="622">
        <f t="shared" ref="BH126" si="332">SUM(BH127:BH136)</f>
        <v>0</v>
      </c>
      <c r="BI126" s="622">
        <f t="shared" ref="BI126" si="333">SUM(BI127:BI136)</f>
        <v>0</v>
      </c>
      <c r="BJ126" s="622">
        <f t="shared" ref="BJ126" si="334">SUM(BJ127:BJ136)</f>
        <v>0</v>
      </c>
      <c r="BK126" s="630"/>
      <c r="BL126" s="631"/>
      <c r="BM126" s="631"/>
    </row>
    <row r="127" spans="1:65" s="656" customFormat="1" outlineLevel="2" x14ac:dyDescent="0.3">
      <c r="A127" s="639"/>
      <c r="B127" s="640"/>
      <c r="C127" s="641" t="str">
        <f>IFERROR(BUDGET!C110,"")</f>
        <v>B5-01</v>
      </c>
      <c r="D127" s="642">
        <f>IFERROR(BUDGET!D110,"")</f>
        <v>0</v>
      </c>
      <c r="E127" s="643" t="str">
        <f>IFERROR(BUDGET!E110,"")</f>
        <v>x</v>
      </c>
      <c r="F127" s="644">
        <f>IF(OR(BUDGET!$N$14="",BUDGET!$N$14="Initial Budget"),BUDGET!N110,BUDGET!BA110)</f>
        <v>0</v>
      </c>
      <c r="G127" s="798"/>
      <c r="H127" s="661">
        <f>SUMIFS(EXPENSES!$I$12:$I$4011,EXPENSES!$U$12:$U$4011,REPORT!C127)</f>
        <v>0</v>
      </c>
      <c r="I127" s="657">
        <f t="shared" si="217"/>
        <v>0</v>
      </c>
      <c r="J127" s="645">
        <f t="shared" si="297"/>
        <v>0</v>
      </c>
      <c r="K127" s="647"/>
      <c r="L127" s="648"/>
      <c r="M127" s="649"/>
      <c r="N127" s="650"/>
      <c r="O127" s="651" t="str">
        <f>IF($D127="","",IF($D127=O$33,$H127,""))</f>
        <v/>
      </c>
      <c r="P127" s="651" t="str">
        <f t="shared" ref="P127:X127" si="335">IF($D127="","",IF($D127=P$33,$H127,""))</f>
        <v/>
      </c>
      <c r="Q127" s="651" t="str">
        <f t="shared" si="335"/>
        <v/>
      </c>
      <c r="R127" s="651" t="str">
        <f t="shared" si="335"/>
        <v/>
      </c>
      <c r="S127" s="651" t="str">
        <f t="shared" si="335"/>
        <v/>
      </c>
      <c r="T127" s="651" t="str">
        <f t="shared" si="335"/>
        <v/>
      </c>
      <c r="U127" s="651" t="str">
        <f t="shared" si="335"/>
        <v/>
      </c>
      <c r="V127" s="651" t="str">
        <f t="shared" si="335"/>
        <v/>
      </c>
      <c r="W127" s="651" t="str">
        <f t="shared" si="335"/>
        <v/>
      </c>
      <c r="X127" s="651" t="str">
        <f t="shared" si="335"/>
        <v/>
      </c>
      <c r="Y127" s="652">
        <f t="shared" si="216"/>
        <v>0</v>
      </c>
      <c r="Z127" s="653"/>
      <c r="AA127" s="645">
        <f>IF($C127="","",SUMIFS(EXPENSES!$I$12:$I$4011,EXPENSES!$U$12:$U$4011,$C127,EXPENSES!$N$12:$N$4011,REPORT!AA$34,EXPENSES!$M$12:$M$4011,REPORT!AA$31))</f>
        <v>0</v>
      </c>
      <c r="AB127" s="645">
        <f>IF($C127="","",SUMIFS(EXPENSES!$I$12:$I$4011,EXPENSES!$U$12:$U$4011,$C127,EXPENSES!$N$12:$N$4011,REPORT!AB$34,EXPENSES!$M$12:$M$4011,REPORT!AB$31))</f>
        <v>0</v>
      </c>
      <c r="AC127" s="645">
        <f>IF($C127="","",SUMIFS(EXPENSES!$I$12:$I$4011,EXPENSES!$U$12:$U$4011,$C127,EXPENSES!$N$12:$N$4011,REPORT!AC$34,EXPENSES!$M$12:$M$4011,REPORT!AC$31))</f>
        <v>0</v>
      </c>
      <c r="AD127" s="645">
        <f>IF($C127="","",SUMIFS(EXPENSES!$I$12:$I$4011,EXPENSES!$U$12:$U$4011,$C127,EXPENSES!$N$12:$N$4011,REPORT!AD$34,EXPENSES!$M$12:$M$4011,REPORT!AD$31))</f>
        <v>0</v>
      </c>
      <c r="AE127" s="645">
        <f>IF($C127="","",SUMIFS(EXPENSES!$I$12:$I$4011,EXPENSES!$U$12:$U$4011,$C127,EXPENSES!$N$12:$N$4011,REPORT!AE$34,EXPENSES!$M$12:$M$4011,REPORT!AE$31))</f>
        <v>0</v>
      </c>
      <c r="AF127" s="645">
        <f>IF($C127="","",SUMIFS(EXPENSES!$I$12:$I$4011,EXPENSES!$U$12:$U$4011,$C127,EXPENSES!$N$12:$N$4011,REPORT!AF$34,EXPENSES!$M$12:$M$4011,REPORT!AF$31))</f>
        <v>0</v>
      </c>
      <c r="AG127" s="645">
        <f>IF($C127="","",SUMIFS(EXPENSES!$I$12:$I$4011,EXPENSES!$U$12:$U$4011,$C127,EXPENSES!$N$12:$N$4011,REPORT!AG$34,EXPENSES!$M$12:$M$4011,REPORT!AG$31))</f>
        <v>0</v>
      </c>
      <c r="AH127" s="645">
        <f>IF($C127="","",SUMIFS(EXPENSES!$I$12:$I$4011,EXPENSES!$U$12:$U$4011,$C127,EXPENSES!$N$12:$N$4011,REPORT!AH$34,EXPENSES!$M$12:$M$4011,REPORT!AH$31))</f>
        <v>0</v>
      </c>
      <c r="AI127" s="645">
        <f>IF($C127="","",SUMIFS(EXPENSES!$I$12:$I$4011,EXPENSES!$U$12:$U$4011,$C127,EXPENSES!$N$12:$N$4011,REPORT!AI$34,EXPENSES!$M$12:$M$4011,REPORT!AI$31))</f>
        <v>0</v>
      </c>
      <c r="AJ127" s="645">
        <f>IF($C127="","",SUMIFS(EXPENSES!$I$12:$I$4011,EXPENSES!$U$12:$U$4011,$C127,EXPENSES!$N$12:$N$4011,REPORT!AJ$34,EXPENSES!$M$12:$M$4011,REPORT!AJ$31))</f>
        <v>0</v>
      </c>
      <c r="AK127" s="645">
        <f>IF($C127="","",SUMIFS(EXPENSES!$I$12:$I$4011,EXPENSES!$U$12:$U$4011,$C127,EXPENSES!$N$12:$N$4011,REPORT!AK$34,EXPENSES!$M$12:$M$4011,REPORT!AK$31))</f>
        <v>0</v>
      </c>
      <c r="AL127" s="645">
        <f>IF($C127="","",SUMIFS(EXPENSES!$I$12:$I$4011,EXPENSES!$U$12:$U$4011,$C127,EXPENSES!$N$12:$N$4011,REPORT!AL$34,EXPENSES!$M$12:$M$4011,REPORT!AL$31))</f>
        <v>0</v>
      </c>
      <c r="AM127" s="645">
        <f>IF($C127="","",SUMIFS(EXPENSES!$I$12:$I$4011,EXPENSES!$U$12:$U$4011,$C127,EXPENSES!$N$12:$N$4011,REPORT!AM$34,EXPENSES!$M$12:$M$4011,REPORT!AM$31))</f>
        <v>0</v>
      </c>
      <c r="AN127" s="645">
        <f>IF($C127="","",SUMIFS(EXPENSES!$I$12:$I$4011,EXPENSES!$U$12:$U$4011,$C127,EXPENSES!$N$12:$N$4011,REPORT!AN$34,EXPENSES!$M$12:$M$4011,REPORT!AN$31))</f>
        <v>0</v>
      </c>
      <c r="AO127" s="645">
        <f>IF($C127="","",SUMIFS(EXPENSES!$I$12:$I$4011,EXPENSES!$U$12:$U$4011,$C127,EXPENSES!$N$12:$N$4011,REPORT!AO$34,EXPENSES!$M$12:$M$4011,REPORT!AO$31))</f>
        <v>0</v>
      </c>
      <c r="AP127" s="645">
        <f>IF($C127="","",SUMIFS(EXPENSES!$I$12:$I$4011,EXPENSES!$U$12:$U$4011,$C127,EXPENSES!$N$12:$N$4011,REPORT!AP$34,EXPENSES!$M$12:$M$4011,REPORT!AP$31))</f>
        <v>0</v>
      </c>
      <c r="AQ127" s="645">
        <f>IF($C127="","",SUMIFS(EXPENSES!$I$12:$I$4011,EXPENSES!$U$12:$U$4011,$C127,EXPENSES!$N$12:$N$4011,REPORT!AQ$34,EXPENSES!$M$12:$M$4011,REPORT!AQ$31))</f>
        <v>0</v>
      </c>
      <c r="AR127" s="645">
        <f>IF($C127="","",SUMIFS(EXPENSES!$I$12:$I$4011,EXPENSES!$U$12:$U$4011,$C127,EXPENSES!$N$12:$N$4011,REPORT!AR$34,EXPENSES!$M$12:$M$4011,REPORT!AR$31))</f>
        <v>0</v>
      </c>
      <c r="AS127" s="645">
        <f>IF($C127="","",SUMIFS(EXPENSES!$I$12:$I$4011,EXPENSES!$U$12:$U$4011,$C127,EXPENSES!$N$12:$N$4011,REPORT!AS$34,EXPENSES!$M$12:$M$4011,REPORT!AS$31))</f>
        <v>0</v>
      </c>
      <c r="AT127" s="645">
        <f>IF($C127="","",SUMIFS(EXPENSES!$I$12:$I$4011,EXPENSES!$U$12:$U$4011,$C127,EXPENSES!$N$12:$N$4011,REPORT!AT$34,EXPENSES!$M$12:$M$4011,REPORT!AT$31))</f>
        <v>0</v>
      </c>
      <c r="AU127" s="645">
        <f>IF($C127="","",SUMIFS(EXPENSES!$I$12:$I$4011,EXPENSES!$U$12:$U$4011,$C127,EXPENSES!$N$12:$N$4011,REPORT!AU$34,EXPENSES!$M$12:$M$4011,REPORT!AU$31))</f>
        <v>0</v>
      </c>
      <c r="AV127" s="645">
        <f>IF($C127="","",SUMIFS(EXPENSES!$I$12:$I$4011,EXPENSES!$U$12:$U$4011,$C127,EXPENSES!$N$12:$N$4011,REPORT!AV$34,EXPENSES!$M$12:$M$4011,REPORT!AV$31))</f>
        <v>0</v>
      </c>
      <c r="AW127" s="645">
        <f>IF($C127="","",SUMIFS(EXPENSES!$I$12:$I$4011,EXPENSES!$U$12:$U$4011,$C127,EXPENSES!$N$12:$N$4011,REPORT!AW$34,EXPENSES!$M$12:$M$4011,REPORT!AW$31))</f>
        <v>0</v>
      </c>
      <c r="AX127" s="645">
        <f>IF($C127="","",SUMIFS(EXPENSES!$I$12:$I$4011,EXPENSES!$U$12:$U$4011,$C127,EXPENSES!$N$12:$N$4011,REPORT!AX$34,EXPENSES!$M$12:$M$4011,REPORT!AX$31))</f>
        <v>0</v>
      </c>
      <c r="AY127" s="645">
        <f>IF($C127="","",SUMIFS(EXPENSES!$I$12:$I$4011,EXPENSES!$U$12:$U$4011,$C127,EXPENSES!$N$12:$N$4011,REPORT!AY$34,EXPENSES!$M$12:$M$4011,REPORT!AY$31))</f>
        <v>0</v>
      </c>
      <c r="AZ127" s="645">
        <f>IF($C127="","",SUMIFS(EXPENSES!$I$12:$I$4011,EXPENSES!$U$12:$U$4011,$C127,EXPENSES!$N$12:$N$4011,REPORT!AZ$34,EXPENSES!$M$12:$M$4011,REPORT!AZ$31))</f>
        <v>0</v>
      </c>
      <c r="BA127" s="645">
        <f>IF($C127="","",SUMIFS(EXPENSES!$I$12:$I$4011,EXPENSES!$U$12:$U$4011,$C127,EXPENSES!$N$12:$N$4011,REPORT!BA$34,EXPENSES!$M$12:$M$4011,REPORT!BA$31))</f>
        <v>0</v>
      </c>
      <c r="BB127" s="645">
        <f>IF($C127="","",SUMIFS(EXPENSES!$I$12:$I$4011,EXPENSES!$U$12:$U$4011,$C127,EXPENSES!$N$12:$N$4011,REPORT!BB$34,EXPENSES!$M$12:$M$4011,REPORT!BB$31))</f>
        <v>0</v>
      </c>
      <c r="BC127" s="645">
        <f>IF($C127="","",SUMIFS(EXPENSES!$I$12:$I$4011,EXPENSES!$U$12:$U$4011,$C127,EXPENSES!$N$12:$N$4011,REPORT!BC$34,EXPENSES!$M$12:$M$4011,REPORT!BC$31))</f>
        <v>0</v>
      </c>
      <c r="BD127" s="645">
        <f>IF($C127="","",SUMIFS(EXPENSES!$I$12:$I$4011,EXPENSES!$U$12:$U$4011,$C127,EXPENSES!$N$12:$N$4011,REPORT!BD$34,EXPENSES!$M$12:$M$4011,REPORT!BD$31))</f>
        <v>0</v>
      </c>
      <c r="BE127" s="645">
        <f>IF($C127="","",SUMIFS(EXPENSES!$I$12:$I$4011,EXPENSES!$U$12:$U$4011,$C127,EXPENSES!$N$12:$N$4011,REPORT!BE$34,EXPENSES!$M$12:$M$4011,REPORT!BE$31))</f>
        <v>0</v>
      </c>
      <c r="BF127" s="645">
        <f>IF($C127="","",SUMIFS(EXPENSES!$I$12:$I$4011,EXPENSES!$U$12:$U$4011,$C127,EXPENSES!$N$12:$N$4011,REPORT!BF$34,EXPENSES!$M$12:$M$4011,REPORT!BF$31))</f>
        <v>0</v>
      </c>
      <c r="BG127" s="645">
        <f>IF($C127="","",SUMIFS(EXPENSES!$I$12:$I$4011,EXPENSES!$U$12:$U$4011,$C127,EXPENSES!$N$12:$N$4011,REPORT!BG$34,EXPENSES!$M$12:$M$4011,REPORT!BG$31))</f>
        <v>0</v>
      </c>
      <c r="BH127" s="645">
        <f>IF($C127="","",SUMIFS(EXPENSES!$I$12:$I$4011,EXPENSES!$U$12:$U$4011,$C127,EXPENSES!$N$12:$N$4011,REPORT!BH$34,EXPENSES!$M$12:$M$4011,REPORT!BH$31))</f>
        <v>0</v>
      </c>
      <c r="BI127" s="645">
        <f>IF($C127="","",SUMIFS(EXPENSES!$I$12:$I$4011,EXPENSES!$U$12:$U$4011,$C127,EXPENSES!$N$12:$N$4011,REPORT!BI$34,EXPENSES!$M$12:$M$4011,REPORT!BI$31))</f>
        <v>0</v>
      </c>
      <c r="BJ127" s="645">
        <f>IF($C127="","",SUMIFS(EXPENSES!$I$12:$I$4011,EXPENSES!$U$12:$U$4011,$C127,EXPENSES!$N$12:$N$4011,REPORT!BJ$34,EXPENSES!$M$12:$M$4011,REPORT!BJ$31))</f>
        <v>0</v>
      </c>
      <c r="BK127" s="654"/>
      <c r="BL127" s="655"/>
      <c r="BM127" s="655"/>
    </row>
    <row r="128" spans="1:65" s="656" customFormat="1" outlineLevel="2" x14ac:dyDescent="0.3">
      <c r="A128" s="639"/>
      <c r="B128" s="640"/>
      <c r="C128" s="641" t="str">
        <f>IFERROR(BUDGET!C111,"")</f>
        <v>B5-02</v>
      </c>
      <c r="D128" s="642">
        <f>IFERROR(BUDGET!D111,"")</f>
        <v>0</v>
      </c>
      <c r="E128" s="643" t="str">
        <f>IFERROR(BUDGET!E111,"")</f>
        <v>x</v>
      </c>
      <c r="F128" s="644">
        <f>IF(OR(BUDGET!$N$14="",BUDGET!$N$14="Initial Budget"),BUDGET!N111,BUDGET!BA111)</f>
        <v>0</v>
      </c>
      <c r="G128" s="798"/>
      <c r="H128" s="661">
        <f>SUMIFS(EXPENSES!$I$12:$I$4011,EXPENSES!$U$12:$U$4011,REPORT!C128)</f>
        <v>0</v>
      </c>
      <c r="I128" s="657">
        <f t="shared" si="217"/>
        <v>0</v>
      </c>
      <c r="J128" s="645">
        <f t="shared" si="297"/>
        <v>0</v>
      </c>
      <c r="K128" s="647"/>
      <c r="L128" s="648"/>
      <c r="M128" s="649"/>
      <c r="N128" s="650"/>
      <c r="O128" s="651" t="str">
        <f t="shared" ref="O128:X136" si="336">IF($D128="","",IF($D128=O$33,$H128,""))</f>
        <v/>
      </c>
      <c r="P128" s="651" t="str">
        <f>IF($D128="","",IF($D128=P$33,$H128,""))</f>
        <v/>
      </c>
      <c r="Q128" s="651" t="str">
        <f t="shared" si="336"/>
        <v/>
      </c>
      <c r="R128" s="651" t="str">
        <f t="shared" si="336"/>
        <v/>
      </c>
      <c r="S128" s="651" t="str">
        <f t="shared" si="336"/>
        <v/>
      </c>
      <c r="T128" s="651" t="str">
        <f t="shared" si="336"/>
        <v/>
      </c>
      <c r="U128" s="651" t="str">
        <f t="shared" si="336"/>
        <v/>
      </c>
      <c r="V128" s="651" t="str">
        <f t="shared" si="336"/>
        <v/>
      </c>
      <c r="W128" s="651" t="str">
        <f t="shared" si="336"/>
        <v/>
      </c>
      <c r="X128" s="651" t="str">
        <f t="shared" si="336"/>
        <v/>
      </c>
      <c r="Y128" s="652">
        <f t="shared" si="216"/>
        <v>0</v>
      </c>
      <c r="Z128" s="653"/>
      <c r="AA128" s="658">
        <f>IF($C128="","",SUMIFS(EXPENSES!$I$12:$I$4011,EXPENSES!$U$12:$U$4011,$C128,EXPENSES!$N$12:$N$4011,REPORT!AA$34,EXPENSES!$M$12:$M$4011,REPORT!AA$31))</f>
        <v>0</v>
      </c>
      <c r="AB128" s="658">
        <f>IF($C128="","",SUMIFS(EXPENSES!$I$12:$I$4011,EXPENSES!$U$12:$U$4011,$C128,EXPENSES!$N$12:$N$4011,REPORT!AB$34,EXPENSES!$M$12:$M$4011,REPORT!AB$31))</f>
        <v>0</v>
      </c>
      <c r="AC128" s="658">
        <f>IF($C128="","",SUMIFS(EXPENSES!$I$12:$I$4011,EXPENSES!$U$12:$U$4011,$C128,EXPENSES!$N$12:$N$4011,REPORT!AC$34,EXPENSES!$M$12:$M$4011,REPORT!AC$31))</f>
        <v>0</v>
      </c>
      <c r="AD128" s="658">
        <f>IF($C128="","",SUMIFS(EXPENSES!$I$12:$I$4011,EXPENSES!$U$12:$U$4011,$C128,EXPENSES!$N$12:$N$4011,REPORT!AD$34,EXPENSES!$M$12:$M$4011,REPORT!AD$31))</f>
        <v>0</v>
      </c>
      <c r="AE128" s="658">
        <f>IF($C128="","",SUMIFS(EXPENSES!$I$12:$I$4011,EXPENSES!$U$12:$U$4011,$C128,EXPENSES!$N$12:$N$4011,REPORT!AE$34,EXPENSES!$M$12:$M$4011,REPORT!AE$31))</f>
        <v>0</v>
      </c>
      <c r="AF128" s="658">
        <f>IF($C128="","",SUMIFS(EXPENSES!$I$12:$I$4011,EXPENSES!$U$12:$U$4011,$C128,EXPENSES!$N$12:$N$4011,REPORT!AF$34,EXPENSES!$M$12:$M$4011,REPORT!AF$31))</f>
        <v>0</v>
      </c>
      <c r="AG128" s="658">
        <f>IF($C128="","",SUMIFS(EXPENSES!$I$12:$I$4011,EXPENSES!$U$12:$U$4011,$C128,EXPENSES!$N$12:$N$4011,REPORT!AG$34,EXPENSES!$M$12:$M$4011,REPORT!AG$31))</f>
        <v>0</v>
      </c>
      <c r="AH128" s="658">
        <f>IF($C128="","",SUMIFS(EXPENSES!$I$12:$I$4011,EXPENSES!$U$12:$U$4011,$C128,EXPENSES!$N$12:$N$4011,REPORT!AH$34,EXPENSES!$M$12:$M$4011,REPORT!AH$31))</f>
        <v>0</v>
      </c>
      <c r="AI128" s="658">
        <f>IF($C128="","",SUMIFS(EXPENSES!$I$12:$I$4011,EXPENSES!$U$12:$U$4011,$C128,EXPENSES!$N$12:$N$4011,REPORT!AI$34,EXPENSES!$M$12:$M$4011,REPORT!AI$31))</f>
        <v>0</v>
      </c>
      <c r="AJ128" s="658">
        <f>IF($C128="","",SUMIFS(EXPENSES!$I$12:$I$4011,EXPENSES!$U$12:$U$4011,$C128,EXPENSES!$N$12:$N$4011,REPORT!AJ$34,EXPENSES!$M$12:$M$4011,REPORT!AJ$31))</f>
        <v>0</v>
      </c>
      <c r="AK128" s="658">
        <f>IF($C128="","",SUMIFS(EXPENSES!$I$12:$I$4011,EXPENSES!$U$12:$U$4011,$C128,EXPENSES!$N$12:$N$4011,REPORT!AK$34,EXPENSES!$M$12:$M$4011,REPORT!AK$31))</f>
        <v>0</v>
      </c>
      <c r="AL128" s="658">
        <f>IF($C128="","",SUMIFS(EXPENSES!$I$12:$I$4011,EXPENSES!$U$12:$U$4011,$C128,EXPENSES!$N$12:$N$4011,REPORT!AL$34,EXPENSES!$M$12:$M$4011,REPORT!AL$31))</f>
        <v>0</v>
      </c>
      <c r="AM128" s="658">
        <f>IF($C128="","",SUMIFS(EXPENSES!$I$12:$I$4011,EXPENSES!$U$12:$U$4011,$C128,EXPENSES!$N$12:$N$4011,REPORT!AM$34,EXPENSES!$M$12:$M$4011,REPORT!AM$31))</f>
        <v>0</v>
      </c>
      <c r="AN128" s="658">
        <f>IF($C128="","",SUMIFS(EXPENSES!$I$12:$I$4011,EXPENSES!$U$12:$U$4011,$C128,EXPENSES!$N$12:$N$4011,REPORT!AN$34,EXPENSES!$M$12:$M$4011,REPORT!AN$31))</f>
        <v>0</v>
      </c>
      <c r="AO128" s="658">
        <f>IF($C128="","",SUMIFS(EXPENSES!$I$12:$I$4011,EXPENSES!$U$12:$U$4011,$C128,EXPENSES!$N$12:$N$4011,REPORT!AO$34,EXPENSES!$M$12:$M$4011,REPORT!AO$31))</f>
        <v>0</v>
      </c>
      <c r="AP128" s="658">
        <f>IF($C128="","",SUMIFS(EXPENSES!$I$12:$I$4011,EXPENSES!$U$12:$U$4011,$C128,EXPENSES!$N$12:$N$4011,REPORT!AP$34,EXPENSES!$M$12:$M$4011,REPORT!AP$31))</f>
        <v>0</v>
      </c>
      <c r="AQ128" s="658">
        <f>IF($C128="","",SUMIFS(EXPENSES!$I$12:$I$4011,EXPENSES!$U$12:$U$4011,$C128,EXPENSES!$N$12:$N$4011,REPORT!AQ$34,EXPENSES!$M$12:$M$4011,REPORT!AQ$31))</f>
        <v>0</v>
      </c>
      <c r="AR128" s="658">
        <f>IF($C128="","",SUMIFS(EXPENSES!$I$12:$I$4011,EXPENSES!$U$12:$U$4011,$C128,EXPENSES!$N$12:$N$4011,REPORT!AR$34,EXPENSES!$M$12:$M$4011,REPORT!AR$31))</f>
        <v>0</v>
      </c>
      <c r="AS128" s="658">
        <f>IF($C128="","",SUMIFS(EXPENSES!$I$12:$I$4011,EXPENSES!$U$12:$U$4011,$C128,EXPENSES!$N$12:$N$4011,REPORT!AS$34,EXPENSES!$M$12:$M$4011,REPORT!AS$31))</f>
        <v>0</v>
      </c>
      <c r="AT128" s="658">
        <f>IF($C128="","",SUMIFS(EXPENSES!$I$12:$I$4011,EXPENSES!$U$12:$U$4011,$C128,EXPENSES!$N$12:$N$4011,REPORT!AT$34,EXPENSES!$M$12:$M$4011,REPORT!AT$31))</f>
        <v>0</v>
      </c>
      <c r="AU128" s="658">
        <f>IF($C128="","",SUMIFS(EXPENSES!$I$12:$I$4011,EXPENSES!$U$12:$U$4011,$C128,EXPENSES!$N$12:$N$4011,REPORT!AU$34,EXPENSES!$M$12:$M$4011,REPORT!AU$31))</f>
        <v>0</v>
      </c>
      <c r="AV128" s="658">
        <f>IF($C128="","",SUMIFS(EXPENSES!$I$12:$I$4011,EXPENSES!$U$12:$U$4011,$C128,EXPENSES!$N$12:$N$4011,REPORT!AV$34,EXPENSES!$M$12:$M$4011,REPORT!AV$31))</f>
        <v>0</v>
      </c>
      <c r="AW128" s="658">
        <f>IF($C128="","",SUMIFS(EXPENSES!$I$12:$I$4011,EXPENSES!$U$12:$U$4011,$C128,EXPENSES!$N$12:$N$4011,REPORT!AW$34,EXPENSES!$M$12:$M$4011,REPORT!AW$31))</f>
        <v>0</v>
      </c>
      <c r="AX128" s="658">
        <f>IF($C128="","",SUMIFS(EXPENSES!$I$12:$I$4011,EXPENSES!$U$12:$U$4011,$C128,EXPENSES!$N$12:$N$4011,REPORT!AX$34,EXPENSES!$M$12:$M$4011,REPORT!AX$31))</f>
        <v>0</v>
      </c>
      <c r="AY128" s="658">
        <f>IF($C128="","",SUMIFS(EXPENSES!$I$12:$I$4011,EXPENSES!$U$12:$U$4011,$C128,EXPENSES!$N$12:$N$4011,REPORT!AY$34,EXPENSES!$M$12:$M$4011,REPORT!AY$31))</f>
        <v>0</v>
      </c>
      <c r="AZ128" s="658">
        <f>IF($C128="","",SUMIFS(EXPENSES!$I$12:$I$4011,EXPENSES!$U$12:$U$4011,$C128,EXPENSES!$N$12:$N$4011,REPORT!AZ$34,EXPENSES!$M$12:$M$4011,REPORT!AZ$31))</f>
        <v>0</v>
      </c>
      <c r="BA128" s="658">
        <f>IF($C128="","",SUMIFS(EXPENSES!$I$12:$I$4011,EXPENSES!$U$12:$U$4011,$C128,EXPENSES!$N$12:$N$4011,REPORT!BA$34,EXPENSES!$M$12:$M$4011,REPORT!BA$31))</f>
        <v>0</v>
      </c>
      <c r="BB128" s="658">
        <f>IF($C128="","",SUMIFS(EXPENSES!$I$12:$I$4011,EXPENSES!$U$12:$U$4011,$C128,EXPENSES!$N$12:$N$4011,REPORT!BB$34,EXPENSES!$M$12:$M$4011,REPORT!BB$31))</f>
        <v>0</v>
      </c>
      <c r="BC128" s="658">
        <f>IF($C128="","",SUMIFS(EXPENSES!$I$12:$I$4011,EXPENSES!$U$12:$U$4011,$C128,EXPENSES!$N$12:$N$4011,REPORT!BC$34,EXPENSES!$M$12:$M$4011,REPORT!BC$31))</f>
        <v>0</v>
      </c>
      <c r="BD128" s="658">
        <f>IF($C128="","",SUMIFS(EXPENSES!$I$12:$I$4011,EXPENSES!$U$12:$U$4011,$C128,EXPENSES!$N$12:$N$4011,REPORT!BD$34,EXPENSES!$M$12:$M$4011,REPORT!BD$31))</f>
        <v>0</v>
      </c>
      <c r="BE128" s="658">
        <f>IF($C128="","",SUMIFS(EXPENSES!$I$12:$I$4011,EXPENSES!$U$12:$U$4011,$C128,EXPENSES!$N$12:$N$4011,REPORT!BE$34,EXPENSES!$M$12:$M$4011,REPORT!BE$31))</f>
        <v>0</v>
      </c>
      <c r="BF128" s="658">
        <f>IF($C128="","",SUMIFS(EXPENSES!$I$12:$I$4011,EXPENSES!$U$12:$U$4011,$C128,EXPENSES!$N$12:$N$4011,REPORT!BF$34,EXPENSES!$M$12:$M$4011,REPORT!BF$31))</f>
        <v>0</v>
      </c>
      <c r="BG128" s="658">
        <f>IF($C128="","",SUMIFS(EXPENSES!$I$12:$I$4011,EXPENSES!$U$12:$U$4011,$C128,EXPENSES!$N$12:$N$4011,REPORT!BG$34,EXPENSES!$M$12:$M$4011,REPORT!BG$31))</f>
        <v>0</v>
      </c>
      <c r="BH128" s="658">
        <f>IF($C128="","",SUMIFS(EXPENSES!$I$12:$I$4011,EXPENSES!$U$12:$U$4011,$C128,EXPENSES!$N$12:$N$4011,REPORT!BH$34,EXPENSES!$M$12:$M$4011,REPORT!BH$31))</f>
        <v>0</v>
      </c>
      <c r="BI128" s="658">
        <f>IF($C128="","",SUMIFS(EXPENSES!$I$12:$I$4011,EXPENSES!$U$12:$U$4011,$C128,EXPENSES!$N$12:$N$4011,REPORT!BI$34,EXPENSES!$M$12:$M$4011,REPORT!BI$31))</f>
        <v>0</v>
      </c>
      <c r="BJ128" s="658">
        <f>IF($C128="","",SUMIFS(EXPENSES!$I$12:$I$4011,EXPENSES!$U$12:$U$4011,$C128,EXPENSES!$N$12:$N$4011,REPORT!BJ$34,EXPENSES!$M$12:$M$4011,REPORT!BJ$31))</f>
        <v>0</v>
      </c>
      <c r="BK128" s="654"/>
      <c r="BL128" s="655"/>
      <c r="BM128" s="655"/>
    </row>
    <row r="129" spans="1:65" s="656" customFormat="1" outlineLevel="2" x14ac:dyDescent="0.3">
      <c r="A129" s="639"/>
      <c r="B129" s="640"/>
      <c r="C129" s="641" t="str">
        <f>IFERROR(BUDGET!C112,"")</f>
        <v>B5-03</v>
      </c>
      <c r="D129" s="642">
        <f>IFERROR(BUDGET!D112,"")</f>
        <v>0</v>
      </c>
      <c r="E129" s="643" t="str">
        <f>IFERROR(BUDGET!E112,"")</f>
        <v>x</v>
      </c>
      <c r="F129" s="644">
        <f>IF(OR(BUDGET!$N$14="",BUDGET!$N$14="Initial Budget"),BUDGET!N112,BUDGET!BA112)</f>
        <v>0</v>
      </c>
      <c r="G129" s="798"/>
      <c r="H129" s="661">
        <f>SUMIFS(EXPENSES!$I$12:$I$4011,EXPENSES!$U$12:$U$4011,REPORT!C129)</f>
        <v>0</v>
      </c>
      <c r="I129" s="657">
        <f t="shared" si="217"/>
        <v>0</v>
      </c>
      <c r="J129" s="645">
        <f t="shared" si="297"/>
        <v>0</v>
      </c>
      <c r="K129" s="647"/>
      <c r="L129" s="648"/>
      <c r="M129" s="649"/>
      <c r="N129" s="650"/>
      <c r="O129" s="651" t="str">
        <f t="shared" si="336"/>
        <v/>
      </c>
      <c r="P129" s="651" t="str">
        <f t="shared" si="336"/>
        <v/>
      </c>
      <c r="Q129" s="651" t="str">
        <f t="shared" si="336"/>
        <v/>
      </c>
      <c r="R129" s="651" t="str">
        <f t="shared" si="336"/>
        <v/>
      </c>
      <c r="S129" s="651" t="str">
        <f t="shared" si="336"/>
        <v/>
      </c>
      <c r="T129" s="651" t="str">
        <f t="shared" si="336"/>
        <v/>
      </c>
      <c r="U129" s="651" t="str">
        <f t="shared" si="336"/>
        <v/>
      </c>
      <c r="V129" s="651" t="str">
        <f t="shared" si="336"/>
        <v/>
      </c>
      <c r="W129" s="651" t="str">
        <f t="shared" si="336"/>
        <v/>
      </c>
      <c r="X129" s="651" t="str">
        <f t="shared" si="336"/>
        <v/>
      </c>
      <c r="Y129" s="652">
        <f t="shared" si="216"/>
        <v>0</v>
      </c>
      <c r="Z129" s="653"/>
      <c r="AA129" s="658">
        <f>IF($C129="","",SUMIFS(EXPENSES!$I$12:$I$4011,EXPENSES!$U$12:$U$4011,$C129,EXPENSES!$N$12:$N$4011,REPORT!AA$34,EXPENSES!$M$12:$M$4011,REPORT!AA$31))</f>
        <v>0</v>
      </c>
      <c r="AB129" s="658">
        <f>IF($C129="","",SUMIFS(EXPENSES!$I$12:$I$4011,EXPENSES!$U$12:$U$4011,$C129,EXPENSES!$N$12:$N$4011,REPORT!AB$34,EXPENSES!$M$12:$M$4011,REPORT!AB$31))</f>
        <v>0</v>
      </c>
      <c r="AC129" s="658">
        <f>IF($C129="","",SUMIFS(EXPENSES!$I$12:$I$4011,EXPENSES!$U$12:$U$4011,$C129,EXPENSES!$N$12:$N$4011,REPORT!AC$34,EXPENSES!$M$12:$M$4011,REPORT!AC$31))</f>
        <v>0</v>
      </c>
      <c r="AD129" s="658">
        <f>IF($C129="","",SUMIFS(EXPENSES!$I$12:$I$4011,EXPENSES!$U$12:$U$4011,$C129,EXPENSES!$N$12:$N$4011,REPORT!AD$34,EXPENSES!$M$12:$M$4011,REPORT!AD$31))</f>
        <v>0</v>
      </c>
      <c r="AE129" s="658">
        <f>IF($C129="","",SUMIFS(EXPENSES!$I$12:$I$4011,EXPENSES!$U$12:$U$4011,$C129,EXPENSES!$N$12:$N$4011,REPORT!AE$34,EXPENSES!$M$12:$M$4011,REPORT!AE$31))</f>
        <v>0</v>
      </c>
      <c r="AF129" s="658">
        <f>IF($C129="","",SUMIFS(EXPENSES!$I$12:$I$4011,EXPENSES!$U$12:$U$4011,$C129,EXPENSES!$N$12:$N$4011,REPORT!AF$34,EXPENSES!$M$12:$M$4011,REPORT!AF$31))</f>
        <v>0</v>
      </c>
      <c r="AG129" s="658">
        <f>IF($C129="","",SUMIFS(EXPENSES!$I$12:$I$4011,EXPENSES!$U$12:$U$4011,$C129,EXPENSES!$N$12:$N$4011,REPORT!AG$34,EXPENSES!$M$12:$M$4011,REPORT!AG$31))</f>
        <v>0</v>
      </c>
      <c r="AH129" s="658">
        <f>IF($C129="","",SUMIFS(EXPENSES!$I$12:$I$4011,EXPENSES!$U$12:$U$4011,$C129,EXPENSES!$N$12:$N$4011,REPORT!AH$34,EXPENSES!$M$12:$M$4011,REPORT!AH$31))</f>
        <v>0</v>
      </c>
      <c r="AI129" s="658">
        <f>IF($C129="","",SUMIFS(EXPENSES!$I$12:$I$4011,EXPENSES!$U$12:$U$4011,$C129,EXPENSES!$N$12:$N$4011,REPORT!AI$34,EXPENSES!$M$12:$M$4011,REPORT!AI$31))</f>
        <v>0</v>
      </c>
      <c r="AJ129" s="658">
        <f>IF($C129="","",SUMIFS(EXPENSES!$I$12:$I$4011,EXPENSES!$U$12:$U$4011,$C129,EXPENSES!$N$12:$N$4011,REPORT!AJ$34,EXPENSES!$M$12:$M$4011,REPORT!AJ$31))</f>
        <v>0</v>
      </c>
      <c r="AK129" s="658">
        <f>IF($C129="","",SUMIFS(EXPENSES!$I$12:$I$4011,EXPENSES!$U$12:$U$4011,$C129,EXPENSES!$N$12:$N$4011,REPORT!AK$34,EXPENSES!$M$12:$M$4011,REPORT!AK$31))</f>
        <v>0</v>
      </c>
      <c r="AL129" s="658">
        <f>IF($C129="","",SUMIFS(EXPENSES!$I$12:$I$4011,EXPENSES!$U$12:$U$4011,$C129,EXPENSES!$N$12:$N$4011,REPORT!AL$34,EXPENSES!$M$12:$M$4011,REPORT!AL$31))</f>
        <v>0</v>
      </c>
      <c r="AM129" s="658">
        <f>IF($C129="","",SUMIFS(EXPENSES!$I$12:$I$4011,EXPENSES!$U$12:$U$4011,$C129,EXPENSES!$N$12:$N$4011,REPORT!AM$34,EXPENSES!$M$12:$M$4011,REPORT!AM$31))</f>
        <v>0</v>
      </c>
      <c r="AN129" s="658">
        <f>IF($C129="","",SUMIFS(EXPENSES!$I$12:$I$4011,EXPENSES!$U$12:$U$4011,$C129,EXPENSES!$N$12:$N$4011,REPORT!AN$34,EXPENSES!$M$12:$M$4011,REPORT!AN$31))</f>
        <v>0</v>
      </c>
      <c r="AO129" s="658">
        <f>IF($C129="","",SUMIFS(EXPENSES!$I$12:$I$4011,EXPENSES!$U$12:$U$4011,$C129,EXPENSES!$N$12:$N$4011,REPORT!AO$34,EXPENSES!$M$12:$M$4011,REPORT!AO$31))</f>
        <v>0</v>
      </c>
      <c r="AP129" s="658">
        <f>IF($C129="","",SUMIFS(EXPENSES!$I$12:$I$4011,EXPENSES!$U$12:$U$4011,$C129,EXPENSES!$N$12:$N$4011,REPORT!AP$34,EXPENSES!$M$12:$M$4011,REPORT!AP$31))</f>
        <v>0</v>
      </c>
      <c r="AQ129" s="658">
        <f>IF($C129="","",SUMIFS(EXPENSES!$I$12:$I$4011,EXPENSES!$U$12:$U$4011,$C129,EXPENSES!$N$12:$N$4011,REPORT!AQ$34,EXPENSES!$M$12:$M$4011,REPORT!AQ$31))</f>
        <v>0</v>
      </c>
      <c r="AR129" s="658">
        <f>IF($C129="","",SUMIFS(EXPENSES!$I$12:$I$4011,EXPENSES!$U$12:$U$4011,$C129,EXPENSES!$N$12:$N$4011,REPORT!AR$34,EXPENSES!$M$12:$M$4011,REPORT!AR$31))</f>
        <v>0</v>
      </c>
      <c r="AS129" s="658">
        <f>IF($C129="","",SUMIFS(EXPENSES!$I$12:$I$4011,EXPENSES!$U$12:$U$4011,$C129,EXPENSES!$N$12:$N$4011,REPORT!AS$34,EXPENSES!$M$12:$M$4011,REPORT!AS$31))</f>
        <v>0</v>
      </c>
      <c r="AT129" s="658">
        <f>IF($C129="","",SUMIFS(EXPENSES!$I$12:$I$4011,EXPENSES!$U$12:$U$4011,$C129,EXPENSES!$N$12:$N$4011,REPORT!AT$34,EXPENSES!$M$12:$M$4011,REPORT!AT$31))</f>
        <v>0</v>
      </c>
      <c r="AU129" s="658">
        <f>IF($C129="","",SUMIFS(EXPENSES!$I$12:$I$4011,EXPENSES!$U$12:$U$4011,$C129,EXPENSES!$N$12:$N$4011,REPORT!AU$34,EXPENSES!$M$12:$M$4011,REPORT!AU$31))</f>
        <v>0</v>
      </c>
      <c r="AV129" s="658">
        <f>IF($C129="","",SUMIFS(EXPENSES!$I$12:$I$4011,EXPENSES!$U$12:$U$4011,$C129,EXPENSES!$N$12:$N$4011,REPORT!AV$34,EXPENSES!$M$12:$M$4011,REPORT!AV$31))</f>
        <v>0</v>
      </c>
      <c r="AW129" s="658">
        <f>IF($C129="","",SUMIFS(EXPENSES!$I$12:$I$4011,EXPENSES!$U$12:$U$4011,$C129,EXPENSES!$N$12:$N$4011,REPORT!AW$34,EXPENSES!$M$12:$M$4011,REPORT!AW$31))</f>
        <v>0</v>
      </c>
      <c r="AX129" s="658">
        <f>IF($C129="","",SUMIFS(EXPENSES!$I$12:$I$4011,EXPENSES!$U$12:$U$4011,$C129,EXPENSES!$N$12:$N$4011,REPORT!AX$34,EXPENSES!$M$12:$M$4011,REPORT!AX$31))</f>
        <v>0</v>
      </c>
      <c r="AY129" s="658">
        <f>IF($C129="","",SUMIFS(EXPENSES!$I$12:$I$4011,EXPENSES!$U$12:$U$4011,$C129,EXPENSES!$N$12:$N$4011,REPORT!AY$34,EXPENSES!$M$12:$M$4011,REPORT!AY$31))</f>
        <v>0</v>
      </c>
      <c r="AZ129" s="658">
        <f>IF($C129="","",SUMIFS(EXPENSES!$I$12:$I$4011,EXPENSES!$U$12:$U$4011,$C129,EXPENSES!$N$12:$N$4011,REPORT!AZ$34,EXPENSES!$M$12:$M$4011,REPORT!AZ$31))</f>
        <v>0</v>
      </c>
      <c r="BA129" s="658">
        <f>IF($C129="","",SUMIFS(EXPENSES!$I$12:$I$4011,EXPENSES!$U$12:$U$4011,$C129,EXPENSES!$N$12:$N$4011,REPORT!BA$34,EXPENSES!$M$12:$M$4011,REPORT!BA$31))</f>
        <v>0</v>
      </c>
      <c r="BB129" s="658">
        <f>IF($C129="","",SUMIFS(EXPENSES!$I$12:$I$4011,EXPENSES!$U$12:$U$4011,$C129,EXPENSES!$N$12:$N$4011,REPORT!BB$34,EXPENSES!$M$12:$M$4011,REPORT!BB$31))</f>
        <v>0</v>
      </c>
      <c r="BC129" s="658">
        <f>IF($C129="","",SUMIFS(EXPENSES!$I$12:$I$4011,EXPENSES!$U$12:$U$4011,$C129,EXPENSES!$N$12:$N$4011,REPORT!BC$34,EXPENSES!$M$12:$M$4011,REPORT!BC$31))</f>
        <v>0</v>
      </c>
      <c r="BD129" s="658">
        <f>IF($C129="","",SUMIFS(EXPENSES!$I$12:$I$4011,EXPENSES!$U$12:$U$4011,$C129,EXPENSES!$N$12:$N$4011,REPORT!BD$34,EXPENSES!$M$12:$M$4011,REPORT!BD$31))</f>
        <v>0</v>
      </c>
      <c r="BE129" s="658">
        <f>IF($C129="","",SUMIFS(EXPENSES!$I$12:$I$4011,EXPENSES!$U$12:$U$4011,$C129,EXPENSES!$N$12:$N$4011,REPORT!BE$34,EXPENSES!$M$12:$M$4011,REPORT!BE$31))</f>
        <v>0</v>
      </c>
      <c r="BF129" s="658">
        <f>IF($C129="","",SUMIFS(EXPENSES!$I$12:$I$4011,EXPENSES!$U$12:$U$4011,$C129,EXPENSES!$N$12:$N$4011,REPORT!BF$34,EXPENSES!$M$12:$M$4011,REPORT!BF$31))</f>
        <v>0</v>
      </c>
      <c r="BG129" s="658">
        <f>IF($C129="","",SUMIFS(EXPENSES!$I$12:$I$4011,EXPENSES!$U$12:$U$4011,$C129,EXPENSES!$N$12:$N$4011,REPORT!BG$34,EXPENSES!$M$12:$M$4011,REPORT!BG$31))</f>
        <v>0</v>
      </c>
      <c r="BH129" s="658">
        <f>IF($C129="","",SUMIFS(EXPENSES!$I$12:$I$4011,EXPENSES!$U$12:$U$4011,$C129,EXPENSES!$N$12:$N$4011,REPORT!BH$34,EXPENSES!$M$12:$M$4011,REPORT!BH$31))</f>
        <v>0</v>
      </c>
      <c r="BI129" s="658">
        <f>IF($C129="","",SUMIFS(EXPENSES!$I$12:$I$4011,EXPENSES!$U$12:$U$4011,$C129,EXPENSES!$N$12:$N$4011,REPORT!BI$34,EXPENSES!$M$12:$M$4011,REPORT!BI$31))</f>
        <v>0</v>
      </c>
      <c r="BJ129" s="658">
        <f>IF($C129="","",SUMIFS(EXPENSES!$I$12:$I$4011,EXPENSES!$U$12:$U$4011,$C129,EXPENSES!$N$12:$N$4011,REPORT!BJ$34,EXPENSES!$M$12:$M$4011,REPORT!BJ$31))</f>
        <v>0</v>
      </c>
      <c r="BK129" s="654"/>
      <c r="BL129" s="655"/>
      <c r="BM129" s="655"/>
    </row>
    <row r="130" spans="1:65" s="656" customFormat="1" outlineLevel="2" x14ac:dyDescent="0.3">
      <c r="A130" s="639"/>
      <c r="B130" s="640"/>
      <c r="C130" s="641" t="str">
        <f>IFERROR(BUDGET!C113,"")</f>
        <v>B5-04</v>
      </c>
      <c r="D130" s="642">
        <f>IFERROR(BUDGET!D113,"")</f>
        <v>0</v>
      </c>
      <c r="E130" s="643" t="str">
        <f>IFERROR(BUDGET!E113,"")</f>
        <v>x</v>
      </c>
      <c r="F130" s="644">
        <f>IF(OR(BUDGET!$N$14="",BUDGET!$N$14="Initial Budget"),BUDGET!N113,BUDGET!BA113)</f>
        <v>0</v>
      </c>
      <c r="G130" s="798"/>
      <c r="H130" s="661">
        <f>SUMIFS(EXPENSES!$I$12:$I$4011,EXPENSES!$U$12:$U$4011,REPORT!C130)</f>
        <v>0</v>
      </c>
      <c r="I130" s="657">
        <f t="shared" si="217"/>
        <v>0</v>
      </c>
      <c r="J130" s="645">
        <f t="shared" si="297"/>
        <v>0</v>
      </c>
      <c r="K130" s="647"/>
      <c r="L130" s="648"/>
      <c r="M130" s="649"/>
      <c r="N130" s="650"/>
      <c r="O130" s="651" t="str">
        <f t="shared" si="336"/>
        <v/>
      </c>
      <c r="P130" s="651" t="str">
        <f t="shared" si="336"/>
        <v/>
      </c>
      <c r="Q130" s="651" t="str">
        <f t="shared" si="336"/>
        <v/>
      </c>
      <c r="R130" s="651" t="str">
        <f t="shared" si="336"/>
        <v/>
      </c>
      <c r="S130" s="651" t="str">
        <f t="shared" si="336"/>
        <v/>
      </c>
      <c r="T130" s="651" t="str">
        <f t="shared" si="336"/>
        <v/>
      </c>
      <c r="U130" s="651" t="str">
        <f t="shared" si="336"/>
        <v/>
      </c>
      <c r="V130" s="651" t="str">
        <f t="shared" si="336"/>
        <v/>
      </c>
      <c r="W130" s="651" t="str">
        <f t="shared" si="336"/>
        <v/>
      </c>
      <c r="X130" s="651" t="str">
        <f t="shared" si="336"/>
        <v/>
      </c>
      <c r="Y130" s="652">
        <f t="shared" si="216"/>
        <v>0</v>
      </c>
      <c r="Z130" s="653"/>
      <c r="AA130" s="658">
        <f>IF($C130="","",SUMIFS(EXPENSES!$I$12:$I$4011,EXPENSES!$U$12:$U$4011,$C130,EXPENSES!$N$12:$N$4011,REPORT!AA$34,EXPENSES!$M$12:$M$4011,REPORT!AA$31))</f>
        <v>0</v>
      </c>
      <c r="AB130" s="658">
        <f>IF($C130="","",SUMIFS(EXPENSES!$I$12:$I$4011,EXPENSES!$U$12:$U$4011,$C130,EXPENSES!$N$12:$N$4011,REPORT!AB$34,EXPENSES!$M$12:$M$4011,REPORT!AB$31))</f>
        <v>0</v>
      </c>
      <c r="AC130" s="658">
        <f>IF($C130="","",SUMIFS(EXPENSES!$I$12:$I$4011,EXPENSES!$U$12:$U$4011,$C130,EXPENSES!$N$12:$N$4011,REPORT!AC$34,EXPENSES!$M$12:$M$4011,REPORT!AC$31))</f>
        <v>0</v>
      </c>
      <c r="AD130" s="658">
        <f>IF($C130="","",SUMIFS(EXPENSES!$I$12:$I$4011,EXPENSES!$U$12:$U$4011,$C130,EXPENSES!$N$12:$N$4011,REPORT!AD$34,EXPENSES!$M$12:$M$4011,REPORT!AD$31))</f>
        <v>0</v>
      </c>
      <c r="AE130" s="658">
        <f>IF($C130="","",SUMIFS(EXPENSES!$I$12:$I$4011,EXPENSES!$U$12:$U$4011,$C130,EXPENSES!$N$12:$N$4011,REPORT!AE$34,EXPENSES!$M$12:$M$4011,REPORT!AE$31))</f>
        <v>0</v>
      </c>
      <c r="AF130" s="658">
        <f>IF($C130="","",SUMIFS(EXPENSES!$I$12:$I$4011,EXPENSES!$U$12:$U$4011,$C130,EXPENSES!$N$12:$N$4011,REPORT!AF$34,EXPENSES!$M$12:$M$4011,REPORT!AF$31))</f>
        <v>0</v>
      </c>
      <c r="AG130" s="658">
        <f>IF($C130="","",SUMIFS(EXPENSES!$I$12:$I$4011,EXPENSES!$U$12:$U$4011,$C130,EXPENSES!$N$12:$N$4011,REPORT!AG$34,EXPENSES!$M$12:$M$4011,REPORT!AG$31))</f>
        <v>0</v>
      </c>
      <c r="AH130" s="658">
        <f>IF($C130="","",SUMIFS(EXPENSES!$I$12:$I$4011,EXPENSES!$U$12:$U$4011,$C130,EXPENSES!$N$12:$N$4011,REPORT!AH$34,EXPENSES!$M$12:$M$4011,REPORT!AH$31))</f>
        <v>0</v>
      </c>
      <c r="AI130" s="658">
        <f>IF($C130="","",SUMIFS(EXPENSES!$I$12:$I$4011,EXPENSES!$U$12:$U$4011,$C130,EXPENSES!$N$12:$N$4011,REPORT!AI$34,EXPENSES!$M$12:$M$4011,REPORT!AI$31))</f>
        <v>0</v>
      </c>
      <c r="AJ130" s="658">
        <f>IF($C130="","",SUMIFS(EXPENSES!$I$12:$I$4011,EXPENSES!$U$12:$U$4011,$C130,EXPENSES!$N$12:$N$4011,REPORT!AJ$34,EXPENSES!$M$12:$M$4011,REPORT!AJ$31))</f>
        <v>0</v>
      </c>
      <c r="AK130" s="658">
        <f>IF($C130="","",SUMIFS(EXPENSES!$I$12:$I$4011,EXPENSES!$U$12:$U$4011,$C130,EXPENSES!$N$12:$N$4011,REPORT!AK$34,EXPENSES!$M$12:$M$4011,REPORT!AK$31))</f>
        <v>0</v>
      </c>
      <c r="AL130" s="658">
        <f>IF($C130="","",SUMIFS(EXPENSES!$I$12:$I$4011,EXPENSES!$U$12:$U$4011,$C130,EXPENSES!$N$12:$N$4011,REPORT!AL$34,EXPENSES!$M$12:$M$4011,REPORT!AL$31))</f>
        <v>0</v>
      </c>
      <c r="AM130" s="658">
        <f>IF($C130="","",SUMIFS(EXPENSES!$I$12:$I$4011,EXPENSES!$U$12:$U$4011,$C130,EXPENSES!$N$12:$N$4011,REPORT!AM$34,EXPENSES!$M$12:$M$4011,REPORT!AM$31))</f>
        <v>0</v>
      </c>
      <c r="AN130" s="658">
        <f>IF($C130="","",SUMIFS(EXPENSES!$I$12:$I$4011,EXPENSES!$U$12:$U$4011,$C130,EXPENSES!$N$12:$N$4011,REPORT!AN$34,EXPENSES!$M$12:$M$4011,REPORT!AN$31))</f>
        <v>0</v>
      </c>
      <c r="AO130" s="658">
        <f>IF($C130="","",SUMIFS(EXPENSES!$I$12:$I$4011,EXPENSES!$U$12:$U$4011,$C130,EXPENSES!$N$12:$N$4011,REPORT!AO$34,EXPENSES!$M$12:$M$4011,REPORT!AO$31))</f>
        <v>0</v>
      </c>
      <c r="AP130" s="658">
        <f>IF($C130="","",SUMIFS(EXPENSES!$I$12:$I$4011,EXPENSES!$U$12:$U$4011,$C130,EXPENSES!$N$12:$N$4011,REPORT!AP$34,EXPENSES!$M$12:$M$4011,REPORT!AP$31))</f>
        <v>0</v>
      </c>
      <c r="AQ130" s="658">
        <f>IF($C130="","",SUMIFS(EXPENSES!$I$12:$I$4011,EXPENSES!$U$12:$U$4011,$C130,EXPENSES!$N$12:$N$4011,REPORT!AQ$34,EXPENSES!$M$12:$M$4011,REPORT!AQ$31))</f>
        <v>0</v>
      </c>
      <c r="AR130" s="658">
        <f>IF($C130="","",SUMIFS(EXPENSES!$I$12:$I$4011,EXPENSES!$U$12:$U$4011,$C130,EXPENSES!$N$12:$N$4011,REPORT!AR$34,EXPENSES!$M$12:$M$4011,REPORT!AR$31))</f>
        <v>0</v>
      </c>
      <c r="AS130" s="658">
        <f>IF($C130="","",SUMIFS(EXPENSES!$I$12:$I$4011,EXPENSES!$U$12:$U$4011,$C130,EXPENSES!$N$12:$N$4011,REPORT!AS$34,EXPENSES!$M$12:$M$4011,REPORT!AS$31))</f>
        <v>0</v>
      </c>
      <c r="AT130" s="658">
        <f>IF($C130="","",SUMIFS(EXPENSES!$I$12:$I$4011,EXPENSES!$U$12:$U$4011,$C130,EXPENSES!$N$12:$N$4011,REPORT!AT$34,EXPENSES!$M$12:$M$4011,REPORT!AT$31))</f>
        <v>0</v>
      </c>
      <c r="AU130" s="658">
        <f>IF($C130="","",SUMIFS(EXPENSES!$I$12:$I$4011,EXPENSES!$U$12:$U$4011,$C130,EXPENSES!$N$12:$N$4011,REPORT!AU$34,EXPENSES!$M$12:$M$4011,REPORT!AU$31))</f>
        <v>0</v>
      </c>
      <c r="AV130" s="658">
        <f>IF($C130="","",SUMIFS(EXPENSES!$I$12:$I$4011,EXPENSES!$U$12:$U$4011,$C130,EXPENSES!$N$12:$N$4011,REPORT!AV$34,EXPENSES!$M$12:$M$4011,REPORT!AV$31))</f>
        <v>0</v>
      </c>
      <c r="AW130" s="658">
        <f>IF($C130="","",SUMIFS(EXPENSES!$I$12:$I$4011,EXPENSES!$U$12:$U$4011,$C130,EXPENSES!$N$12:$N$4011,REPORT!AW$34,EXPENSES!$M$12:$M$4011,REPORT!AW$31))</f>
        <v>0</v>
      </c>
      <c r="AX130" s="658">
        <f>IF($C130="","",SUMIFS(EXPENSES!$I$12:$I$4011,EXPENSES!$U$12:$U$4011,$C130,EXPENSES!$N$12:$N$4011,REPORT!AX$34,EXPENSES!$M$12:$M$4011,REPORT!AX$31))</f>
        <v>0</v>
      </c>
      <c r="AY130" s="658">
        <f>IF($C130="","",SUMIFS(EXPENSES!$I$12:$I$4011,EXPENSES!$U$12:$U$4011,$C130,EXPENSES!$N$12:$N$4011,REPORT!AY$34,EXPENSES!$M$12:$M$4011,REPORT!AY$31))</f>
        <v>0</v>
      </c>
      <c r="AZ130" s="658">
        <f>IF($C130="","",SUMIFS(EXPENSES!$I$12:$I$4011,EXPENSES!$U$12:$U$4011,$C130,EXPENSES!$N$12:$N$4011,REPORT!AZ$34,EXPENSES!$M$12:$M$4011,REPORT!AZ$31))</f>
        <v>0</v>
      </c>
      <c r="BA130" s="658">
        <f>IF($C130="","",SUMIFS(EXPENSES!$I$12:$I$4011,EXPENSES!$U$12:$U$4011,$C130,EXPENSES!$N$12:$N$4011,REPORT!BA$34,EXPENSES!$M$12:$M$4011,REPORT!BA$31))</f>
        <v>0</v>
      </c>
      <c r="BB130" s="658">
        <f>IF($C130="","",SUMIFS(EXPENSES!$I$12:$I$4011,EXPENSES!$U$12:$U$4011,$C130,EXPENSES!$N$12:$N$4011,REPORT!BB$34,EXPENSES!$M$12:$M$4011,REPORT!BB$31))</f>
        <v>0</v>
      </c>
      <c r="BC130" s="658">
        <f>IF($C130="","",SUMIFS(EXPENSES!$I$12:$I$4011,EXPENSES!$U$12:$U$4011,$C130,EXPENSES!$N$12:$N$4011,REPORT!BC$34,EXPENSES!$M$12:$M$4011,REPORT!BC$31))</f>
        <v>0</v>
      </c>
      <c r="BD130" s="658">
        <f>IF($C130="","",SUMIFS(EXPENSES!$I$12:$I$4011,EXPENSES!$U$12:$U$4011,$C130,EXPENSES!$N$12:$N$4011,REPORT!BD$34,EXPENSES!$M$12:$M$4011,REPORT!BD$31))</f>
        <v>0</v>
      </c>
      <c r="BE130" s="658">
        <f>IF($C130="","",SUMIFS(EXPENSES!$I$12:$I$4011,EXPENSES!$U$12:$U$4011,$C130,EXPENSES!$N$12:$N$4011,REPORT!BE$34,EXPENSES!$M$12:$M$4011,REPORT!BE$31))</f>
        <v>0</v>
      </c>
      <c r="BF130" s="658">
        <f>IF($C130="","",SUMIFS(EXPENSES!$I$12:$I$4011,EXPENSES!$U$12:$U$4011,$C130,EXPENSES!$N$12:$N$4011,REPORT!BF$34,EXPENSES!$M$12:$M$4011,REPORT!BF$31))</f>
        <v>0</v>
      </c>
      <c r="BG130" s="658">
        <f>IF($C130="","",SUMIFS(EXPENSES!$I$12:$I$4011,EXPENSES!$U$12:$U$4011,$C130,EXPENSES!$N$12:$N$4011,REPORT!BG$34,EXPENSES!$M$12:$M$4011,REPORT!BG$31))</f>
        <v>0</v>
      </c>
      <c r="BH130" s="658">
        <f>IF($C130="","",SUMIFS(EXPENSES!$I$12:$I$4011,EXPENSES!$U$12:$U$4011,$C130,EXPENSES!$N$12:$N$4011,REPORT!BH$34,EXPENSES!$M$12:$M$4011,REPORT!BH$31))</f>
        <v>0</v>
      </c>
      <c r="BI130" s="658">
        <f>IF($C130="","",SUMIFS(EXPENSES!$I$12:$I$4011,EXPENSES!$U$12:$U$4011,$C130,EXPENSES!$N$12:$N$4011,REPORT!BI$34,EXPENSES!$M$12:$M$4011,REPORT!BI$31))</f>
        <v>0</v>
      </c>
      <c r="BJ130" s="658">
        <f>IF($C130="","",SUMIFS(EXPENSES!$I$12:$I$4011,EXPENSES!$U$12:$U$4011,$C130,EXPENSES!$N$12:$N$4011,REPORT!BJ$34,EXPENSES!$M$12:$M$4011,REPORT!BJ$31))</f>
        <v>0</v>
      </c>
      <c r="BK130" s="654"/>
      <c r="BL130" s="655"/>
      <c r="BM130" s="655"/>
    </row>
    <row r="131" spans="1:65" s="656" customFormat="1" outlineLevel="2" x14ac:dyDescent="0.3">
      <c r="A131" s="639"/>
      <c r="B131" s="640"/>
      <c r="C131" s="641" t="str">
        <f>IFERROR(BUDGET!C114,"")</f>
        <v>B5-05</v>
      </c>
      <c r="D131" s="642">
        <f>IFERROR(BUDGET!D114,"")</f>
        <v>0</v>
      </c>
      <c r="E131" s="643" t="str">
        <f>IFERROR(BUDGET!E114,"")</f>
        <v>x</v>
      </c>
      <c r="F131" s="644">
        <f>IF(OR(BUDGET!$N$14="",BUDGET!$N$14="Initial Budget"),BUDGET!N114,BUDGET!BA114)</f>
        <v>0</v>
      </c>
      <c r="G131" s="798"/>
      <c r="H131" s="661">
        <f>SUMIFS(EXPENSES!$I$12:$I$4011,EXPENSES!$U$12:$U$4011,REPORT!C131)</f>
        <v>0</v>
      </c>
      <c r="I131" s="657">
        <f t="shared" si="217"/>
        <v>0</v>
      </c>
      <c r="J131" s="645">
        <f t="shared" si="297"/>
        <v>0</v>
      </c>
      <c r="K131" s="647"/>
      <c r="L131" s="648"/>
      <c r="M131" s="649"/>
      <c r="N131" s="650"/>
      <c r="O131" s="651" t="str">
        <f t="shared" si="336"/>
        <v/>
      </c>
      <c r="P131" s="651" t="str">
        <f t="shared" si="336"/>
        <v/>
      </c>
      <c r="Q131" s="651" t="str">
        <f t="shared" si="336"/>
        <v/>
      </c>
      <c r="R131" s="651" t="str">
        <f t="shared" si="336"/>
        <v/>
      </c>
      <c r="S131" s="651" t="str">
        <f t="shared" si="336"/>
        <v/>
      </c>
      <c r="T131" s="651" t="str">
        <f t="shared" si="336"/>
        <v/>
      </c>
      <c r="U131" s="651" t="str">
        <f t="shared" si="336"/>
        <v/>
      </c>
      <c r="V131" s="651" t="str">
        <f t="shared" si="336"/>
        <v/>
      </c>
      <c r="W131" s="651" t="str">
        <f t="shared" si="336"/>
        <v/>
      </c>
      <c r="X131" s="651" t="str">
        <f t="shared" si="336"/>
        <v/>
      </c>
      <c r="Y131" s="652">
        <f t="shared" si="216"/>
        <v>0</v>
      </c>
      <c r="Z131" s="653"/>
      <c r="AA131" s="658">
        <f>IF($C131="","",SUMIFS(EXPENSES!$I$12:$I$4011,EXPENSES!$U$12:$U$4011,$C131,EXPENSES!$N$12:$N$4011,REPORT!AA$34,EXPENSES!$M$12:$M$4011,REPORT!AA$31))</f>
        <v>0</v>
      </c>
      <c r="AB131" s="658">
        <f>IF($C131="","",SUMIFS(EXPENSES!$I$12:$I$4011,EXPENSES!$U$12:$U$4011,$C131,EXPENSES!$N$12:$N$4011,REPORT!AB$34,EXPENSES!$M$12:$M$4011,REPORT!AB$31))</f>
        <v>0</v>
      </c>
      <c r="AC131" s="658">
        <f>IF($C131="","",SUMIFS(EXPENSES!$I$12:$I$4011,EXPENSES!$U$12:$U$4011,$C131,EXPENSES!$N$12:$N$4011,REPORT!AC$34,EXPENSES!$M$12:$M$4011,REPORT!AC$31))</f>
        <v>0</v>
      </c>
      <c r="AD131" s="658">
        <f>IF($C131="","",SUMIFS(EXPENSES!$I$12:$I$4011,EXPENSES!$U$12:$U$4011,$C131,EXPENSES!$N$12:$N$4011,REPORT!AD$34,EXPENSES!$M$12:$M$4011,REPORT!AD$31))</f>
        <v>0</v>
      </c>
      <c r="AE131" s="658">
        <f>IF($C131="","",SUMIFS(EXPENSES!$I$12:$I$4011,EXPENSES!$U$12:$U$4011,$C131,EXPENSES!$N$12:$N$4011,REPORT!AE$34,EXPENSES!$M$12:$M$4011,REPORT!AE$31))</f>
        <v>0</v>
      </c>
      <c r="AF131" s="658">
        <f>IF($C131="","",SUMIFS(EXPENSES!$I$12:$I$4011,EXPENSES!$U$12:$U$4011,$C131,EXPENSES!$N$12:$N$4011,REPORT!AF$34,EXPENSES!$M$12:$M$4011,REPORT!AF$31))</f>
        <v>0</v>
      </c>
      <c r="AG131" s="658">
        <f>IF($C131="","",SUMIFS(EXPENSES!$I$12:$I$4011,EXPENSES!$U$12:$U$4011,$C131,EXPENSES!$N$12:$N$4011,REPORT!AG$34,EXPENSES!$M$12:$M$4011,REPORT!AG$31))</f>
        <v>0</v>
      </c>
      <c r="AH131" s="658">
        <f>IF($C131="","",SUMIFS(EXPENSES!$I$12:$I$4011,EXPENSES!$U$12:$U$4011,$C131,EXPENSES!$N$12:$N$4011,REPORT!AH$34,EXPENSES!$M$12:$M$4011,REPORT!AH$31))</f>
        <v>0</v>
      </c>
      <c r="AI131" s="658">
        <f>IF($C131="","",SUMIFS(EXPENSES!$I$12:$I$4011,EXPENSES!$U$12:$U$4011,$C131,EXPENSES!$N$12:$N$4011,REPORT!AI$34,EXPENSES!$M$12:$M$4011,REPORT!AI$31))</f>
        <v>0</v>
      </c>
      <c r="AJ131" s="658">
        <f>IF($C131="","",SUMIFS(EXPENSES!$I$12:$I$4011,EXPENSES!$U$12:$U$4011,$C131,EXPENSES!$N$12:$N$4011,REPORT!AJ$34,EXPENSES!$M$12:$M$4011,REPORT!AJ$31))</f>
        <v>0</v>
      </c>
      <c r="AK131" s="658">
        <f>IF($C131="","",SUMIFS(EXPENSES!$I$12:$I$4011,EXPENSES!$U$12:$U$4011,$C131,EXPENSES!$N$12:$N$4011,REPORT!AK$34,EXPENSES!$M$12:$M$4011,REPORT!AK$31))</f>
        <v>0</v>
      </c>
      <c r="AL131" s="658">
        <f>IF($C131="","",SUMIFS(EXPENSES!$I$12:$I$4011,EXPENSES!$U$12:$U$4011,$C131,EXPENSES!$N$12:$N$4011,REPORT!AL$34,EXPENSES!$M$12:$M$4011,REPORT!AL$31))</f>
        <v>0</v>
      </c>
      <c r="AM131" s="658">
        <f>IF($C131="","",SUMIFS(EXPENSES!$I$12:$I$4011,EXPENSES!$U$12:$U$4011,$C131,EXPENSES!$N$12:$N$4011,REPORT!AM$34,EXPENSES!$M$12:$M$4011,REPORT!AM$31))</f>
        <v>0</v>
      </c>
      <c r="AN131" s="658">
        <f>IF($C131="","",SUMIFS(EXPENSES!$I$12:$I$4011,EXPENSES!$U$12:$U$4011,$C131,EXPENSES!$N$12:$N$4011,REPORT!AN$34,EXPENSES!$M$12:$M$4011,REPORT!AN$31))</f>
        <v>0</v>
      </c>
      <c r="AO131" s="658">
        <f>IF($C131="","",SUMIFS(EXPENSES!$I$12:$I$4011,EXPENSES!$U$12:$U$4011,$C131,EXPENSES!$N$12:$N$4011,REPORT!AO$34,EXPENSES!$M$12:$M$4011,REPORT!AO$31))</f>
        <v>0</v>
      </c>
      <c r="AP131" s="658">
        <f>IF($C131="","",SUMIFS(EXPENSES!$I$12:$I$4011,EXPENSES!$U$12:$U$4011,$C131,EXPENSES!$N$12:$N$4011,REPORT!AP$34,EXPENSES!$M$12:$M$4011,REPORT!AP$31))</f>
        <v>0</v>
      </c>
      <c r="AQ131" s="658">
        <f>IF($C131="","",SUMIFS(EXPENSES!$I$12:$I$4011,EXPENSES!$U$12:$U$4011,$C131,EXPENSES!$N$12:$N$4011,REPORT!AQ$34,EXPENSES!$M$12:$M$4011,REPORT!AQ$31))</f>
        <v>0</v>
      </c>
      <c r="AR131" s="658">
        <f>IF($C131="","",SUMIFS(EXPENSES!$I$12:$I$4011,EXPENSES!$U$12:$U$4011,$C131,EXPENSES!$N$12:$N$4011,REPORT!AR$34,EXPENSES!$M$12:$M$4011,REPORT!AR$31))</f>
        <v>0</v>
      </c>
      <c r="AS131" s="658">
        <f>IF($C131="","",SUMIFS(EXPENSES!$I$12:$I$4011,EXPENSES!$U$12:$U$4011,$C131,EXPENSES!$N$12:$N$4011,REPORT!AS$34,EXPENSES!$M$12:$M$4011,REPORT!AS$31))</f>
        <v>0</v>
      </c>
      <c r="AT131" s="658">
        <f>IF($C131="","",SUMIFS(EXPENSES!$I$12:$I$4011,EXPENSES!$U$12:$U$4011,$C131,EXPENSES!$N$12:$N$4011,REPORT!AT$34,EXPENSES!$M$12:$M$4011,REPORT!AT$31))</f>
        <v>0</v>
      </c>
      <c r="AU131" s="658">
        <f>IF($C131="","",SUMIFS(EXPENSES!$I$12:$I$4011,EXPENSES!$U$12:$U$4011,$C131,EXPENSES!$N$12:$N$4011,REPORT!AU$34,EXPENSES!$M$12:$M$4011,REPORT!AU$31))</f>
        <v>0</v>
      </c>
      <c r="AV131" s="658">
        <f>IF($C131="","",SUMIFS(EXPENSES!$I$12:$I$4011,EXPENSES!$U$12:$U$4011,$C131,EXPENSES!$N$12:$N$4011,REPORT!AV$34,EXPENSES!$M$12:$M$4011,REPORT!AV$31))</f>
        <v>0</v>
      </c>
      <c r="AW131" s="658">
        <f>IF($C131="","",SUMIFS(EXPENSES!$I$12:$I$4011,EXPENSES!$U$12:$U$4011,$C131,EXPENSES!$N$12:$N$4011,REPORT!AW$34,EXPENSES!$M$12:$M$4011,REPORT!AW$31))</f>
        <v>0</v>
      </c>
      <c r="AX131" s="658">
        <f>IF($C131="","",SUMIFS(EXPENSES!$I$12:$I$4011,EXPENSES!$U$12:$U$4011,$C131,EXPENSES!$N$12:$N$4011,REPORT!AX$34,EXPENSES!$M$12:$M$4011,REPORT!AX$31))</f>
        <v>0</v>
      </c>
      <c r="AY131" s="658">
        <f>IF($C131="","",SUMIFS(EXPENSES!$I$12:$I$4011,EXPENSES!$U$12:$U$4011,$C131,EXPENSES!$N$12:$N$4011,REPORT!AY$34,EXPENSES!$M$12:$M$4011,REPORT!AY$31))</f>
        <v>0</v>
      </c>
      <c r="AZ131" s="658">
        <f>IF($C131="","",SUMIFS(EXPENSES!$I$12:$I$4011,EXPENSES!$U$12:$U$4011,$C131,EXPENSES!$N$12:$N$4011,REPORT!AZ$34,EXPENSES!$M$12:$M$4011,REPORT!AZ$31))</f>
        <v>0</v>
      </c>
      <c r="BA131" s="658">
        <f>IF($C131="","",SUMIFS(EXPENSES!$I$12:$I$4011,EXPENSES!$U$12:$U$4011,$C131,EXPENSES!$N$12:$N$4011,REPORT!BA$34,EXPENSES!$M$12:$M$4011,REPORT!BA$31))</f>
        <v>0</v>
      </c>
      <c r="BB131" s="658">
        <f>IF($C131="","",SUMIFS(EXPENSES!$I$12:$I$4011,EXPENSES!$U$12:$U$4011,$C131,EXPENSES!$N$12:$N$4011,REPORT!BB$34,EXPENSES!$M$12:$M$4011,REPORT!BB$31))</f>
        <v>0</v>
      </c>
      <c r="BC131" s="658">
        <f>IF($C131="","",SUMIFS(EXPENSES!$I$12:$I$4011,EXPENSES!$U$12:$U$4011,$C131,EXPENSES!$N$12:$N$4011,REPORT!BC$34,EXPENSES!$M$12:$M$4011,REPORT!BC$31))</f>
        <v>0</v>
      </c>
      <c r="BD131" s="658">
        <f>IF($C131="","",SUMIFS(EXPENSES!$I$12:$I$4011,EXPENSES!$U$12:$U$4011,$C131,EXPENSES!$N$12:$N$4011,REPORT!BD$34,EXPENSES!$M$12:$M$4011,REPORT!BD$31))</f>
        <v>0</v>
      </c>
      <c r="BE131" s="658">
        <f>IF($C131="","",SUMIFS(EXPENSES!$I$12:$I$4011,EXPENSES!$U$12:$U$4011,$C131,EXPENSES!$N$12:$N$4011,REPORT!BE$34,EXPENSES!$M$12:$M$4011,REPORT!BE$31))</f>
        <v>0</v>
      </c>
      <c r="BF131" s="658">
        <f>IF($C131="","",SUMIFS(EXPENSES!$I$12:$I$4011,EXPENSES!$U$12:$U$4011,$C131,EXPENSES!$N$12:$N$4011,REPORT!BF$34,EXPENSES!$M$12:$M$4011,REPORT!BF$31))</f>
        <v>0</v>
      </c>
      <c r="BG131" s="658">
        <f>IF($C131="","",SUMIFS(EXPENSES!$I$12:$I$4011,EXPENSES!$U$12:$U$4011,$C131,EXPENSES!$N$12:$N$4011,REPORT!BG$34,EXPENSES!$M$12:$M$4011,REPORT!BG$31))</f>
        <v>0</v>
      </c>
      <c r="BH131" s="658">
        <f>IF($C131="","",SUMIFS(EXPENSES!$I$12:$I$4011,EXPENSES!$U$12:$U$4011,$C131,EXPENSES!$N$12:$N$4011,REPORT!BH$34,EXPENSES!$M$12:$M$4011,REPORT!BH$31))</f>
        <v>0</v>
      </c>
      <c r="BI131" s="658">
        <f>IF($C131="","",SUMIFS(EXPENSES!$I$12:$I$4011,EXPENSES!$U$12:$U$4011,$C131,EXPENSES!$N$12:$N$4011,REPORT!BI$34,EXPENSES!$M$12:$M$4011,REPORT!BI$31))</f>
        <v>0</v>
      </c>
      <c r="BJ131" s="658">
        <f>IF($C131="","",SUMIFS(EXPENSES!$I$12:$I$4011,EXPENSES!$U$12:$U$4011,$C131,EXPENSES!$N$12:$N$4011,REPORT!BJ$34,EXPENSES!$M$12:$M$4011,REPORT!BJ$31))</f>
        <v>0</v>
      </c>
      <c r="BK131" s="654"/>
      <c r="BL131" s="655"/>
      <c r="BM131" s="655"/>
    </row>
    <row r="132" spans="1:65" s="656" customFormat="1" outlineLevel="2" x14ac:dyDescent="0.3">
      <c r="A132" s="639"/>
      <c r="B132" s="640"/>
      <c r="C132" s="641" t="str">
        <f>IFERROR(BUDGET!C115,"")</f>
        <v>B5-06</v>
      </c>
      <c r="D132" s="642">
        <f>IFERROR(BUDGET!D115,"")</f>
        <v>0</v>
      </c>
      <c r="E132" s="643" t="str">
        <f>IFERROR(BUDGET!E115,"")</f>
        <v>x</v>
      </c>
      <c r="F132" s="644">
        <f>IF(OR(BUDGET!$N$14="",BUDGET!$N$14="Initial Budget"),BUDGET!N115,BUDGET!BA115)</f>
        <v>0</v>
      </c>
      <c r="G132" s="798"/>
      <c r="H132" s="661">
        <f>SUMIFS(EXPENSES!$I$12:$I$4011,EXPENSES!$U$12:$U$4011,REPORT!C132)</f>
        <v>0</v>
      </c>
      <c r="I132" s="657">
        <f t="shared" si="217"/>
        <v>0</v>
      </c>
      <c r="J132" s="645">
        <f t="shared" si="297"/>
        <v>0</v>
      </c>
      <c r="K132" s="647"/>
      <c r="L132" s="648"/>
      <c r="M132" s="649"/>
      <c r="N132" s="650"/>
      <c r="O132" s="651" t="str">
        <f t="shared" si="336"/>
        <v/>
      </c>
      <c r="P132" s="651" t="str">
        <f t="shared" si="336"/>
        <v/>
      </c>
      <c r="Q132" s="651" t="str">
        <f t="shared" si="336"/>
        <v/>
      </c>
      <c r="R132" s="651" t="str">
        <f t="shared" si="336"/>
        <v/>
      </c>
      <c r="S132" s="651" t="str">
        <f t="shared" si="336"/>
        <v/>
      </c>
      <c r="T132" s="651" t="str">
        <f t="shared" si="336"/>
        <v/>
      </c>
      <c r="U132" s="651" t="str">
        <f t="shared" si="336"/>
        <v/>
      </c>
      <c r="V132" s="651" t="str">
        <f t="shared" si="336"/>
        <v/>
      </c>
      <c r="W132" s="651" t="str">
        <f t="shared" si="336"/>
        <v/>
      </c>
      <c r="X132" s="651" t="str">
        <f t="shared" si="336"/>
        <v/>
      </c>
      <c r="Y132" s="652">
        <f t="shared" si="216"/>
        <v>0</v>
      </c>
      <c r="Z132" s="653"/>
      <c r="AA132" s="658">
        <f>IF($C132="","",SUMIFS(EXPENSES!$I$12:$I$4011,EXPENSES!$U$12:$U$4011,$C132,EXPENSES!$N$12:$N$4011,REPORT!AA$34,EXPENSES!$M$12:$M$4011,REPORT!AA$31))</f>
        <v>0</v>
      </c>
      <c r="AB132" s="658">
        <f>IF($C132="","",SUMIFS(EXPENSES!$I$12:$I$4011,EXPENSES!$U$12:$U$4011,$C132,EXPENSES!$N$12:$N$4011,REPORT!AB$34,EXPENSES!$M$12:$M$4011,REPORT!AB$31))</f>
        <v>0</v>
      </c>
      <c r="AC132" s="658">
        <f>IF($C132="","",SUMIFS(EXPENSES!$I$12:$I$4011,EXPENSES!$U$12:$U$4011,$C132,EXPENSES!$N$12:$N$4011,REPORT!AC$34,EXPENSES!$M$12:$M$4011,REPORT!AC$31))</f>
        <v>0</v>
      </c>
      <c r="AD132" s="658">
        <f>IF($C132="","",SUMIFS(EXPENSES!$I$12:$I$4011,EXPENSES!$U$12:$U$4011,$C132,EXPENSES!$N$12:$N$4011,REPORT!AD$34,EXPENSES!$M$12:$M$4011,REPORT!AD$31))</f>
        <v>0</v>
      </c>
      <c r="AE132" s="658">
        <f>IF($C132="","",SUMIFS(EXPENSES!$I$12:$I$4011,EXPENSES!$U$12:$U$4011,$C132,EXPENSES!$N$12:$N$4011,REPORT!AE$34,EXPENSES!$M$12:$M$4011,REPORT!AE$31))</f>
        <v>0</v>
      </c>
      <c r="AF132" s="658">
        <f>IF($C132="","",SUMIFS(EXPENSES!$I$12:$I$4011,EXPENSES!$U$12:$U$4011,$C132,EXPENSES!$N$12:$N$4011,REPORT!AF$34,EXPENSES!$M$12:$M$4011,REPORT!AF$31))</f>
        <v>0</v>
      </c>
      <c r="AG132" s="658">
        <f>IF($C132="","",SUMIFS(EXPENSES!$I$12:$I$4011,EXPENSES!$U$12:$U$4011,$C132,EXPENSES!$N$12:$N$4011,REPORT!AG$34,EXPENSES!$M$12:$M$4011,REPORT!AG$31))</f>
        <v>0</v>
      </c>
      <c r="AH132" s="658">
        <f>IF($C132="","",SUMIFS(EXPENSES!$I$12:$I$4011,EXPENSES!$U$12:$U$4011,$C132,EXPENSES!$N$12:$N$4011,REPORT!AH$34,EXPENSES!$M$12:$M$4011,REPORT!AH$31))</f>
        <v>0</v>
      </c>
      <c r="AI132" s="658">
        <f>IF($C132="","",SUMIFS(EXPENSES!$I$12:$I$4011,EXPENSES!$U$12:$U$4011,$C132,EXPENSES!$N$12:$N$4011,REPORT!AI$34,EXPENSES!$M$12:$M$4011,REPORT!AI$31))</f>
        <v>0</v>
      </c>
      <c r="AJ132" s="658">
        <f>IF($C132="","",SUMIFS(EXPENSES!$I$12:$I$4011,EXPENSES!$U$12:$U$4011,$C132,EXPENSES!$N$12:$N$4011,REPORT!AJ$34,EXPENSES!$M$12:$M$4011,REPORT!AJ$31))</f>
        <v>0</v>
      </c>
      <c r="AK132" s="658">
        <f>IF($C132="","",SUMIFS(EXPENSES!$I$12:$I$4011,EXPENSES!$U$12:$U$4011,$C132,EXPENSES!$N$12:$N$4011,REPORT!AK$34,EXPENSES!$M$12:$M$4011,REPORT!AK$31))</f>
        <v>0</v>
      </c>
      <c r="AL132" s="658">
        <f>IF($C132="","",SUMIFS(EXPENSES!$I$12:$I$4011,EXPENSES!$U$12:$U$4011,$C132,EXPENSES!$N$12:$N$4011,REPORT!AL$34,EXPENSES!$M$12:$M$4011,REPORT!AL$31))</f>
        <v>0</v>
      </c>
      <c r="AM132" s="658">
        <f>IF($C132="","",SUMIFS(EXPENSES!$I$12:$I$4011,EXPENSES!$U$12:$U$4011,$C132,EXPENSES!$N$12:$N$4011,REPORT!AM$34,EXPENSES!$M$12:$M$4011,REPORT!AM$31))</f>
        <v>0</v>
      </c>
      <c r="AN132" s="658">
        <f>IF($C132="","",SUMIFS(EXPENSES!$I$12:$I$4011,EXPENSES!$U$12:$U$4011,$C132,EXPENSES!$N$12:$N$4011,REPORT!AN$34,EXPENSES!$M$12:$M$4011,REPORT!AN$31))</f>
        <v>0</v>
      </c>
      <c r="AO132" s="658">
        <f>IF($C132="","",SUMIFS(EXPENSES!$I$12:$I$4011,EXPENSES!$U$12:$U$4011,$C132,EXPENSES!$N$12:$N$4011,REPORT!AO$34,EXPENSES!$M$12:$M$4011,REPORT!AO$31))</f>
        <v>0</v>
      </c>
      <c r="AP132" s="658">
        <f>IF($C132="","",SUMIFS(EXPENSES!$I$12:$I$4011,EXPENSES!$U$12:$U$4011,$C132,EXPENSES!$N$12:$N$4011,REPORT!AP$34,EXPENSES!$M$12:$M$4011,REPORT!AP$31))</f>
        <v>0</v>
      </c>
      <c r="AQ132" s="658">
        <f>IF($C132="","",SUMIFS(EXPENSES!$I$12:$I$4011,EXPENSES!$U$12:$U$4011,$C132,EXPENSES!$N$12:$N$4011,REPORT!AQ$34,EXPENSES!$M$12:$M$4011,REPORT!AQ$31))</f>
        <v>0</v>
      </c>
      <c r="AR132" s="658">
        <f>IF($C132="","",SUMIFS(EXPENSES!$I$12:$I$4011,EXPENSES!$U$12:$U$4011,$C132,EXPENSES!$N$12:$N$4011,REPORT!AR$34,EXPENSES!$M$12:$M$4011,REPORT!AR$31))</f>
        <v>0</v>
      </c>
      <c r="AS132" s="658">
        <f>IF($C132="","",SUMIFS(EXPENSES!$I$12:$I$4011,EXPENSES!$U$12:$U$4011,$C132,EXPENSES!$N$12:$N$4011,REPORT!AS$34,EXPENSES!$M$12:$M$4011,REPORT!AS$31))</f>
        <v>0</v>
      </c>
      <c r="AT132" s="658">
        <f>IF($C132="","",SUMIFS(EXPENSES!$I$12:$I$4011,EXPENSES!$U$12:$U$4011,$C132,EXPENSES!$N$12:$N$4011,REPORT!AT$34,EXPENSES!$M$12:$M$4011,REPORT!AT$31))</f>
        <v>0</v>
      </c>
      <c r="AU132" s="658">
        <f>IF($C132="","",SUMIFS(EXPENSES!$I$12:$I$4011,EXPENSES!$U$12:$U$4011,$C132,EXPENSES!$N$12:$N$4011,REPORT!AU$34,EXPENSES!$M$12:$M$4011,REPORT!AU$31))</f>
        <v>0</v>
      </c>
      <c r="AV132" s="658">
        <f>IF($C132="","",SUMIFS(EXPENSES!$I$12:$I$4011,EXPENSES!$U$12:$U$4011,$C132,EXPENSES!$N$12:$N$4011,REPORT!AV$34,EXPENSES!$M$12:$M$4011,REPORT!AV$31))</f>
        <v>0</v>
      </c>
      <c r="AW132" s="658">
        <f>IF($C132="","",SUMIFS(EXPENSES!$I$12:$I$4011,EXPENSES!$U$12:$U$4011,$C132,EXPENSES!$N$12:$N$4011,REPORT!AW$34,EXPENSES!$M$12:$M$4011,REPORT!AW$31))</f>
        <v>0</v>
      </c>
      <c r="AX132" s="658">
        <f>IF($C132="","",SUMIFS(EXPENSES!$I$12:$I$4011,EXPENSES!$U$12:$U$4011,$C132,EXPENSES!$N$12:$N$4011,REPORT!AX$34,EXPENSES!$M$12:$M$4011,REPORT!AX$31))</f>
        <v>0</v>
      </c>
      <c r="AY132" s="658">
        <f>IF($C132="","",SUMIFS(EXPENSES!$I$12:$I$4011,EXPENSES!$U$12:$U$4011,$C132,EXPENSES!$N$12:$N$4011,REPORT!AY$34,EXPENSES!$M$12:$M$4011,REPORT!AY$31))</f>
        <v>0</v>
      </c>
      <c r="AZ132" s="658">
        <f>IF($C132="","",SUMIFS(EXPENSES!$I$12:$I$4011,EXPENSES!$U$12:$U$4011,$C132,EXPENSES!$N$12:$N$4011,REPORT!AZ$34,EXPENSES!$M$12:$M$4011,REPORT!AZ$31))</f>
        <v>0</v>
      </c>
      <c r="BA132" s="658">
        <f>IF($C132="","",SUMIFS(EXPENSES!$I$12:$I$4011,EXPENSES!$U$12:$U$4011,$C132,EXPENSES!$N$12:$N$4011,REPORT!BA$34,EXPENSES!$M$12:$M$4011,REPORT!BA$31))</f>
        <v>0</v>
      </c>
      <c r="BB132" s="658">
        <f>IF($C132="","",SUMIFS(EXPENSES!$I$12:$I$4011,EXPENSES!$U$12:$U$4011,$C132,EXPENSES!$N$12:$N$4011,REPORT!BB$34,EXPENSES!$M$12:$M$4011,REPORT!BB$31))</f>
        <v>0</v>
      </c>
      <c r="BC132" s="658">
        <f>IF($C132="","",SUMIFS(EXPENSES!$I$12:$I$4011,EXPENSES!$U$12:$U$4011,$C132,EXPENSES!$N$12:$N$4011,REPORT!BC$34,EXPENSES!$M$12:$M$4011,REPORT!BC$31))</f>
        <v>0</v>
      </c>
      <c r="BD132" s="658">
        <f>IF($C132="","",SUMIFS(EXPENSES!$I$12:$I$4011,EXPENSES!$U$12:$U$4011,$C132,EXPENSES!$N$12:$N$4011,REPORT!BD$34,EXPENSES!$M$12:$M$4011,REPORT!BD$31))</f>
        <v>0</v>
      </c>
      <c r="BE132" s="658">
        <f>IF($C132="","",SUMIFS(EXPENSES!$I$12:$I$4011,EXPENSES!$U$12:$U$4011,$C132,EXPENSES!$N$12:$N$4011,REPORT!BE$34,EXPENSES!$M$12:$M$4011,REPORT!BE$31))</f>
        <v>0</v>
      </c>
      <c r="BF132" s="658">
        <f>IF($C132="","",SUMIFS(EXPENSES!$I$12:$I$4011,EXPENSES!$U$12:$U$4011,$C132,EXPENSES!$N$12:$N$4011,REPORT!BF$34,EXPENSES!$M$12:$M$4011,REPORT!BF$31))</f>
        <v>0</v>
      </c>
      <c r="BG132" s="658">
        <f>IF($C132="","",SUMIFS(EXPENSES!$I$12:$I$4011,EXPENSES!$U$12:$U$4011,$C132,EXPENSES!$N$12:$N$4011,REPORT!BG$34,EXPENSES!$M$12:$M$4011,REPORT!BG$31))</f>
        <v>0</v>
      </c>
      <c r="BH132" s="658">
        <f>IF($C132="","",SUMIFS(EXPENSES!$I$12:$I$4011,EXPENSES!$U$12:$U$4011,$C132,EXPENSES!$N$12:$N$4011,REPORT!BH$34,EXPENSES!$M$12:$M$4011,REPORT!BH$31))</f>
        <v>0</v>
      </c>
      <c r="BI132" s="658">
        <f>IF($C132="","",SUMIFS(EXPENSES!$I$12:$I$4011,EXPENSES!$U$12:$U$4011,$C132,EXPENSES!$N$12:$N$4011,REPORT!BI$34,EXPENSES!$M$12:$M$4011,REPORT!BI$31))</f>
        <v>0</v>
      </c>
      <c r="BJ132" s="658">
        <f>IF($C132="","",SUMIFS(EXPENSES!$I$12:$I$4011,EXPENSES!$U$12:$U$4011,$C132,EXPENSES!$N$12:$N$4011,REPORT!BJ$34,EXPENSES!$M$12:$M$4011,REPORT!BJ$31))</f>
        <v>0</v>
      </c>
      <c r="BK132" s="654"/>
      <c r="BL132" s="655"/>
      <c r="BM132" s="655"/>
    </row>
    <row r="133" spans="1:65" s="656" customFormat="1" outlineLevel="2" x14ac:dyDescent="0.3">
      <c r="A133" s="639"/>
      <c r="B133" s="640"/>
      <c r="C133" s="641" t="str">
        <f>IFERROR(BUDGET!C116,"")</f>
        <v>B5-07</v>
      </c>
      <c r="D133" s="642">
        <f>IFERROR(BUDGET!D116,"")</f>
        <v>0</v>
      </c>
      <c r="E133" s="643" t="str">
        <f>IFERROR(BUDGET!E116,"")</f>
        <v>x</v>
      </c>
      <c r="F133" s="644">
        <f>IF(OR(BUDGET!$N$14="",BUDGET!$N$14="Initial Budget"),BUDGET!N116,BUDGET!BA116)</f>
        <v>0</v>
      </c>
      <c r="G133" s="798"/>
      <c r="H133" s="661">
        <f>SUMIFS(EXPENSES!$I$12:$I$4011,EXPENSES!$U$12:$U$4011,REPORT!C133)</f>
        <v>0</v>
      </c>
      <c r="I133" s="657">
        <f t="shared" si="217"/>
        <v>0</v>
      </c>
      <c r="J133" s="645">
        <f t="shared" si="297"/>
        <v>0</v>
      </c>
      <c r="K133" s="647"/>
      <c r="L133" s="648"/>
      <c r="M133" s="649"/>
      <c r="N133" s="650"/>
      <c r="O133" s="651" t="str">
        <f t="shared" si="336"/>
        <v/>
      </c>
      <c r="P133" s="651" t="str">
        <f t="shared" si="336"/>
        <v/>
      </c>
      <c r="Q133" s="651" t="str">
        <f t="shared" si="336"/>
        <v/>
      </c>
      <c r="R133" s="651" t="str">
        <f t="shared" si="336"/>
        <v/>
      </c>
      <c r="S133" s="651" t="str">
        <f t="shared" si="336"/>
        <v/>
      </c>
      <c r="T133" s="651" t="str">
        <f t="shared" si="336"/>
        <v/>
      </c>
      <c r="U133" s="651" t="str">
        <f t="shared" si="336"/>
        <v/>
      </c>
      <c r="V133" s="651" t="str">
        <f t="shared" si="336"/>
        <v/>
      </c>
      <c r="W133" s="651" t="str">
        <f t="shared" si="336"/>
        <v/>
      </c>
      <c r="X133" s="651" t="str">
        <f t="shared" si="336"/>
        <v/>
      </c>
      <c r="Y133" s="652">
        <f t="shared" si="216"/>
        <v>0</v>
      </c>
      <c r="Z133" s="653"/>
      <c r="AA133" s="658">
        <f>IF($C133="","",SUMIFS(EXPENSES!$I$12:$I$4011,EXPENSES!$U$12:$U$4011,$C133,EXPENSES!$N$12:$N$4011,REPORT!AA$34,EXPENSES!$M$12:$M$4011,REPORT!AA$31))</f>
        <v>0</v>
      </c>
      <c r="AB133" s="658">
        <f>IF($C133="","",SUMIFS(EXPENSES!$I$12:$I$4011,EXPENSES!$U$12:$U$4011,$C133,EXPENSES!$N$12:$N$4011,REPORT!AB$34,EXPENSES!$M$12:$M$4011,REPORT!AB$31))</f>
        <v>0</v>
      </c>
      <c r="AC133" s="658">
        <f>IF($C133="","",SUMIFS(EXPENSES!$I$12:$I$4011,EXPENSES!$U$12:$U$4011,$C133,EXPENSES!$N$12:$N$4011,REPORT!AC$34,EXPENSES!$M$12:$M$4011,REPORT!AC$31))</f>
        <v>0</v>
      </c>
      <c r="AD133" s="658">
        <f>IF($C133="","",SUMIFS(EXPENSES!$I$12:$I$4011,EXPENSES!$U$12:$U$4011,$C133,EXPENSES!$N$12:$N$4011,REPORT!AD$34,EXPENSES!$M$12:$M$4011,REPORT!AD$31))</f>
        <v>0</v>
      </c>
      <c r="AE133" s="658">
        <f>IF($C133="","",SUMIFS(EXPENSES!$I$12:$I$4011,EXPENSES!$U$12:$U$4011,$C133,EXPENSES!$N$12:$N$4011,REPORT!AE$34,EXPENSES!$M$12:$M$4011,REPORT!AE$31))</f>
        <v>0</v>
      </c>
      <c r="AF133" s="658">
        <f>IF($C133="","",SUMIFS(EXPENSES!$I$12:$I$4011,EXPENSES!$U$12:$U$4011,$C133,EXPENSES!$N$12:$N$4011,REPORT!AF$34,EXPENSES!$M$12:$M$4011,REPORT!AF$31))</f>
        <v>0</v>
      </c>
      <c r="AG133" s="658">
        <f>IF($C133="","",SUMIFS(EXPENSES!$I$12:$I$4011,EXPENSES!$U$12:$U$4011,$C133,EXPENSES!$N$12:$N$4011,REPORT!AG$34,EXPENSES!$M$12:$M$4011,REPORT!AG$31))</f>
        <v>0</v>
      </c>
      <c r="AH133" s="658">
        <f>IF($C133="","",SUMIFS(EXPENSES!$I$12:$I$4011,EXPENSES!$U$12:$U$4011,$C133,EXPENSES!$N$12:$N$4011,REPORT!AH$34,EXPENSES!$M$12:$M$4011,REPORT!AH$31))</f>
        <v>0</v>
      </c>
      <c r="AI133" s="658">
        <f>IF($C133="","",SUMIFS(EXPENSES!$I$12:$I$4011,EXPENSES!$U$12:$U$4011,$C133,EXPENSES!$N$12:$N$4011,REPORT!AI$34,EXPENSES!$M$12:$M$4011,REPORT!AI$31))</f>
        <v>0</v>
      </c>
      <c r="AJ133" s="658">
        <f>IF($C133="","",SUMIFS(EXPENSES!$I$12:$I$4011,EXPENSES!$U$12:$U$4011,$C133,EXPENSES!$N$12:$N$4011,REPORT!AJ$34,EXPENSES!$M$12:$M$4011,REPORT!AJ$31))</f>
        <v>0</v>
      </c>
      <c r="AK133" s="658">
        <f>IF($C133="","",SUMIFS(EXPENSES!$I$12:$I$4011,EXPENSES!$U$12:$U$4011,$C133,EXPENSES!$N$12:$N$4011,REPORT!AK$34,EXPENSES!$M$12:$M$4011,REPORT!AK$31))</f>
        <v>0</v>
      </c>
      <c r="AL133" s="658">
        <f>IF($C133="","",SUMIFS(EXPENSES!$I$12:$I$4011,EXPENSES!$U$12:$U$4011,$C133,EXPENSES!$N$12:$N$4011,REPORT!AL$34,EXPENSES!$M$12:$M$4011,REPORT!AL$31))</f>
        <v>0</v>
      </c>
      <c r="AM133" s="658">
        <f>IF($C133="","",SUMIFS(EXPENSES!$I$12:$I$4011,EXPENSES!$U$12:$U$4011,$C133,EXPENSES!$N$12:$N$4011,REPORT!AM$34,EXPENSES!$M$12:$M$4011,REPORT!AM$31))</f>
        <v>0</v>
      </c>
      <c r="AN133" s="658">
        <f>IF($C133="","",SUMIFS(EXPENSES!$I$12:$I$4011,EXPENSES!$U$12:$U$4011,$C133,EXPENSES!$N$12:$N$4011,REPORT!AN$34,EXPENSES!$M$12:$M$4011,REPORT!AN$31))</f>
        <v>0</v>
      </c>
      <c r="AO133" s="658">
        <f>IF($C133="","",SUMIFS(EXPENSES!$I$12:$I$4011,EXPENSES!$U$12:$U$4011,$C133,EXPENSES!$N$12:$N$4011,REPORT!AO$34,EXPENSES!$M$12:$M$4011,REPORT!AO$31))</f>
        <v>0</v>
      </c>
      <c r="AP133" s="658">
        <f>IF($C133="","",SUMIFS(EXPENSES!$I$12:$I$4011,EXPENSES!$U$12:$U$4011,$C133,EXPENSES!$N$12:$N$4011,REPORT!AP$34,EXPENSES!$M$12:$M$4011,REPORT!AP$31))</f>
        <v>0</v>
      </c>
      <c r="AQ133" s="658">
        <f>IF($C133="","",SUMIFS(EXPENSES!$I$12:$I$4011,EXPENSES!$U$12:$U$4011,$C133,EXPENSES!$N$12:$N$4011,REPORT!AQ$34,EXPENSES!$M$12:$M$4011,REPORT!AQ$31))</f>
        <v>0</v>
      </c>
      <c r="AR133" s="658">
        <f>IF($C133="","",SUMIFS(EXPENSES!$I$12:$I$4011,EXPENSES!$U$12:$U$4011,$C133,EXPENSES!$N$12:$N$4011,REPORT!AR$34,EXPENSES!$M$12:$M$4011,REPORT!AR$31))</f>
        <v>0</v>
      </c>
      <c r="AS133" s="658">
        <f>IF($C133="","",SUMIFS(EXPENSES!$I$12:$I$4011,EXPENSES!$U$12:$U$4011,$C133,EXPENSES!$N$12:$N$4011,REPORT!AS$34,EXPENSES!$M$12:$M$4011,REPORT!AS$31))</f>
        <v>0</v>
      </c>
      <c r="AT133" s="658">
        <f>IF($C133="","",SUMIFS(EXPENSES!$I$12:$I$4011,EXPENSES!$U$12:$U$4011,$C133,EXPENSES!$N$12:$N$4011,REPORT!AT$34,EXPENSES!$M$12:$M$4011,REPORT!AT$31))</f>
        <v>0</v>
      </c>
      <c r="AU133" s="658">
        <f>IF($C133="","",SUMIFS(EXPENSES!$I$12:$I$4011,EXPENSES!$U$12:$U$4011,$C133,EXPENSES!$N$12:$N$4011,REPORT!AU$34,EXPENSES!$M$12:$M$4011,REPORT!AU$31))</f>
        <v>0</v>
      </c>
      <c r="AV133" s="658">
        <f>IF($C133="","",SUMIFS(EXPENSES!$I$12:$I$4011,EXPENSES!$U$12:$U$4011,$C133,EXPENSES!$N$12:$N$4011,REPORT!AV$34,EXPENSES!$M$12:$M$4011,REPORT!AV$31))</f>
        <v>0</v>
      </c>
      <c r="AW133" s="658">
        <f>IF($C133="","",SUMIFS(EXPENSES!$I$12:$I$4011,EXPENSES!$U$12:$U$4011,$C133,EXPENSES!$N$12:$N$4011,REPORT!AW$34,EXPENSES!$M$12:$M$4011,REPORT!AW$31))</f>
        <v>0</v>
      </c>
      <c r="AX133" s="658">
        <f>IF($C133="","",SUMIFS(EXPENSES!$I$12:$I$4011,EXPENSES!$U$12:$U$4011,$C133,EXPENSES!$N$12:$N$4011,REPORT!AX$34,EXPENSES!$M$12:$M$4011,REPORT!AX$31))</f>
        <v>0</v>
      </c>
      <c r="AY133" s="658">
        <f>IF($C133="","",SUMIFS(EXPENSES!$I$12:$I$4011,EXPENSES!$U$12:$U$4011,$C133,EXPENSES!$N$12:$N$4011,REPORT!AY$34,EXPENSES!$M$12:$M$4011,REPORT!AY$31))</f>
        <v>0</v>
      </c>
      <c r="AZ133" s="658">
        <f>IF($C133="","",SUMIFS(EXPENSES!$I$12:$I$4011,EXPENSES!$U$12:$U$4011,$C133,EXPENSES!$N$12:$N$4011,REPORT!AZ$34,EXPENSES!$M$12:$M$4011,REPORT!AZ$31))</f>
        <v>0</v>
      </c>
      <c r="BA133" s="658">
        <f>IF($C133="","",SUMIFS(EXPENSES!$I$12:$I$4011,EXPENSES!$U$12:$U$4011,$C133,EXPENSES!$N$12:$N$4011,REPORT!BA$34,EXPENSES!$M$12:$M$4011,REPORT!BA$31))</f>
        <v>0</v>
      </c>
      <c r="BB133" s="658">
        <f>IF($C133="","",SUMIFS(EXPENSES!$I$12:$I$4011,EXPENSES!$U$12:$U$4011,$C133,EXPENSES!$N$12:$N$4011,REPORT!BB$34,EXPENSES!$M$12:$M$4011,REPORT!BB$31))</f>
        <v>0</v>
      </c>
      <c r="BC133" s="658">
        <f>IF($C133="","",SUMIFS(EXPENSES!$I$12:$I$4011,EXPENSES!$U$12:$U$4011,$C133,EXPENSES!$N$12:$N$4011,REPORT!BC$34,EXPENSES!$M$12:$M$4011,REPORT!BC$31))</f>
        <v>0</v>
      </c>
      <c r="BD133" s="658">
        <f>IF($C133="","",SUMIFS(EXPENSES!$I$12:$I$4011,EXPENSES!$U$12:$U$4011,$C133,EXPENSES!$N$12:$N$4011,REPORT!BD$34,EXPENSES!$M$12:$M$4011,REPORT!BD$31))</f>
        <v>0</v>
      </c>
      <c r="BE133" s="658">
        <f>IF($C133="","",SUMIFS(EXPENSES!$I$12:$I$4011,EXPENSES!$U$12:$U$4011,$C133,EXPENSES!$N$12:$N$4011,REPORT!BE$34,EXPENSES!$M$12:$M$4011,REPORT!BE$31))</f>
        <v>0</v>
      </c>
      <c r="BF133" s="658">
        <f>IF($C133="","",SUMIFS(EXPENSES!$I$12:$I$4011,EXPENSES!$U$12:$U$4011,$C133,EXPENSES!$N$12:$N$4011,REPORT!BF$34,EXPENSES!$M$12:$M$4011,REPORT!BF$31))</f>
        <v>0</v>
      </c>
      <c r="BG133" s="658">
        <f>IF($C133="","",SUMIFS(EXPENSES!$I$12:$I$4011,EXPENSES!$U$12:$U$4011,$C133,EXPENSES!$N$12:$N$4011,REPORT!BG$34,EXPENSES!$M$12:$M$4011,REPORT!BG$31))</f>
        <v>0</v>
      </c>
      <c r="BH133" s="658">
        <f>IF($C133="","",SUMIFS(EXPENSES!$I$12:$I$4011,EXPENSES!$U$12:$U$4011,$C133,EXPENSES!$N$12:$N$4011,REPORT!BH$34,EXPENSES!$M$12:$M$4011,REPORT!BH$31))</f>
        <v>0</v>
      </c>
      <c r="BI133" s="658">
        <f>IF($C133="","",SUMIFS(EXPENSES!$I$12:$I$4011,EXPENSES!$U$12:$U$4011,$C133,EXPENSES!$N$12:$N$4011,REPORT!BI$34,EXPENSES!$M$12:$M$4011,REPORT!BI$31))</f>
        <v>0</v>
      </c>
      <c r="BJ133" s="658">
        <f>IF($C133="","",SUMIFS(EXPENSES!$I$12:$I$4011,EXPENSES!$U$12:$U$4011,$C133,EXPENSES!$N$12:$N$4011,REPORT!BJ$34,EXPENSES!$M$12:$M$4011,REPORT!BJ$31))</f>
        <v>0</v>
      </c>
      <c r="BK133" s="654"/>
      <c r="BL133" s="655"/>
      <c r="BM133" s="655"/>
    </row>
    <row r="134" spans="1:65" s="656" customFormat="1" outlineLevel="2" x14ac:dyDescent="0.3">
      <c r="A134" s="639"/>
      <c r="B134" s="640"/>
      <c r="C134" s="641" t="str">
        <f>IFERROR(BUDGET!C117,"")</f>
        <v>B5-08</v>
      </c>
      <c r="D134" s="642">
        <f>IFERROR(BUDGET!D117,"")</f>
        <v>0</v>
      </c>
      <c r="E134" s="643" t="str">
        <f>IFERROR(BUDGET!E117,"")</f>
        <v>x</v>
      </c>
      <c r="F134" s="644">
        <f>IF(OR(BUDGET!$N$14="",BUDGET!$N$14="Initial Budget"),BUDGET!N117,BUDGET!BA117)</f>
        <v>0</v>
      </c>
      <c r="G134" s="798"/>
      <c r="H134" s="661">
        <f>SUMIFS(EXPENSES!$I$12:$I$4011,EXPENSES!$U$12:$U$4011,REPORT!C134)</f>
        <v>0</v>
      </c>
      <c r="I134" s="657">
        <f t="shared" si="217"/>
        <v>0</v>
      </c>
      <c r="J134" s="645">
        <f t="shared" si="297"/>
        <v>0</v>
      </c>
      <c r="K134" s="647"/>
      <c r="L134" s="648"/>
      <c r="M134" s="649"/>
      <c r="N134" s="650"/>
      <c r="O134" s="651" t="str">
        <f t="shared" si="336"/>
        <v/>
      </c>
      <c r="P134" s="651" t="str">
        <f t="shared" si="336"/>
        <v/>
      </c>
      <c r="Q134" s="651" t="str">
        <f t="shared" si="336"/>
        <v/>
      </c>
      <c r="R134" s="651" t="str">
        <f t="shared" si="336"/>
        <v/>
      </c>
      <c r="S134" s="651" t="str">
        <f t="shared" si="336"/>
        <v/>
      </c>
      <c r="T134" s="651" t="str">
        <f t="shared" si="336"/>
        <v/>
      </c>
      <c r="U134" s="651" t="str">
        <f t="shared" si="336"/>
        <v/>
      </c>
      <c r="V134" s="651" t="str">
        <f t="shared" si="336"/>
        <v/>
      </c>
      <c r="W134" s="651" t="str">
        <f t="shared" si="336"/>
        <v/>
      </c>
      <c r="X134" s="651" t="str">
        <f t="shared" si="336"/>
        <v/>
      </c>
      <c r="Y134" s="652">
        <f t="shared" si="216"/>
        <v>0</v>
      </c>
      <c r="Z134" s="653"/>
      <c r="AA134" s="658">
        <f>IF($C134="","",SUMIFS(EXPENSES!$I$12:$I$4011,EXPENSES!$U$12:$U$4011,$C134,EXPENSES!$N$12:$N$4011,REPORT!AA$34,EXPENSES!$M$12:$M$4011,REPORT!AA$31))</f>
        <v>0</v>
      </c>
      <c r="AB134" s="658">
        <f>IF($C134="","",SUMIFS(EXPENSES!$I$12:$I$4011,EXPENSES!$U$12:$U$4011,$C134,EXPENSES!$N$12:$N$4011,REPORT!AB$34,EXPENSES!$M$12:$M$4011,REPORT!AB$31))</f>
        <v>0</v>
      </c>
      <c r="AC134" s="658">
        <f>IF($C134="","",SUMIFS(EXPENSES!$I$12:$I$4011,EXPENSES!$U$12:$U$4011,$C134,EXPENSES!$N$12:$N$4011,REPORT!AC$34,EXPENSES!$M$12:$M$4011,REPORT!AC$31))</f>
        <v>0</v>
      </c>
      <c r="AD134" s="658">
        <f>IF($C134="","",SUMIFS(EXPENSES!$I$12:$I$4011,EXPENSES!$U$12:$U$4011,$C134,EXPENSES!$N$12:$N$4011,REPORT!AD$34,EXPENSES!$M$12:$M$4011,REPORT!AD$31))</f>
        <v>0</v>
      </c>
      <c r="AE134" s="658">
        <f>IF($C134="","",SUMIFS(EXPENSES!$I$12:$I$4011,EXPENSES!$U$12:$U$4011,$C134,EXPENSES!$N$12:$N$4011,REPORT!AE$34,EXPENSES!$M$12:$M$4011,REPORT!AE$31))</f>
        <v>0</v>
      </c>
      <c r="AF134" s="658">
        <f>IF($C134="","",SUMIFS(EXPENSES!$I$12:$I$4011,EXPENSES!$U$12:$U$4011,$C134,EXPENSES!$N$12:$N$4011,REPORT!AF$34,EXPENSES!$M$12:$M$4011,REPORT!AF$31))</f>
        <v>0</v>
      </c>
      <c r="AG134" s="658">
        <f>IF($C134="","",SUMIFS(EXPENSES!$I$12:$I$4011,EXPENSES!$U$12:$U$4011,$C134,EXPENSES!$N$12:$N$4011,REPORT!AG$34,EXPENSES!$M$12:$M$4011,REPORT!AG$31))</f>
        <v>0</v>
      </c>
      <c r="AH134" s="658">
        <f>IF($C134="","",SUMIFS(EXPENSES!$I$12:$I$4011,EXPENSES!$U$12:$U$4011,$C134,EXPENSES!$N$12:$N$4011,REPORT!AH$34,EXPENSES!$M$12:$M$4011,REPORT!AH$31))</f>
        <v>0</v>
      </c>
      <c r="AI134" s="658">
        <f>IF($C134="","",SUMIFS(EXPENSES!$I$12:$I$4011,EXPENSES!$U$12:$U$4011,$C134,EXPENSES!$N$12:$N$4011,REPORT!AI$34,EXPENSES!$M$12:$M$4011,REPORT!AI$31))</f>
        <v>0</v>
      </c>
      <c r="AJ134" s="658">
        <f>IF($C134="","",SUMIFS(EXPENSES!$I$12:$I$4011,EXPENSES!$U$12:$U$4011,$C134,EXPENSES!$N$12:$N$4011,REPORT!AJ$34,EXPENSES!$M$12:$M$4011,REPORT!AJ$31))</f>
        <v>0</v>
      </c>
      <c r="AK134" s="658">
        <f>IF($C134="","",SUMIFS(EXPENSES!$I$12:$I$4011,EXPENSES!$U$12:$U$4011,$C134,EXPENSES!$N$12:$N$4011,REPORT!AK$34,EXPENSES!$M$12:$M$4011,REPORT!AK$31))</f>
        <v>0</v>
      </c>
      <c r="AL134" s="658">
        <f>IF($C134="","",SUMIFS(EXPENSES!$I$12:$I$4011,EXPENSES!$U$12:$U$4011,$C134,EXPENSES!$N$12:$N$4011,REPORT!AL$34,EXPENSES!$M$12:$M$4011,REPORT!AL$31))</f>
        <v>0</v>
      </c>
      <c r="AM134" s="658">
        <f>IF($C134="","",SUMIFS(EXPENSES!$I$12:$I$4011,EXPENSES!$U$12:$U$4011,$C134,EXPENSES!$N$12:$N$4011,REPORT!AM$34,EXPENSES!$M$12:$M$4011,REPORT!AM$31))</f>
        <v>0</v>
      </c>
      <c r="AN134" s="658">
        <f>IF($C134="","",SUMIFS(EXPENSES!$I$12:$I$4011,EXPENSES!$U$12:$U$4011,$C134,EXPENSES!$N$12:$N$4011,REPORT!AN$34,EXPENSES!$M$12:$M$4011,REPORT!AN$31))</f>
        <v>0</v>
      </c>
      <c r="AO134" s="658">
        <f>IF($C134="","",SUMIFS(EXPENSES!$I$12:$I$4011,EXPENSES!$U$12:$U$4011,$C134,EXPENSES!$N$12:$N$4011,REPORT!AO$34,EXPENSES!$M$12:$M$4011,REPORT!AO$31))</f>
        <v>0</v>
      </c>
      <c r="AP134" s="658">
        <f>IF($C134="","",SUMIFS(EXPENSES!$I$12:$I$4011,EXPENSES!$U$12:$U$4011,$C134,EXPENSES!$N$12:$N$4011,REPORT!AP$34,EXPENSES!$M$12:$M$4011,REPORT!AP$31))</f>
        <v>0</v>
      </c>
      <c r="AQ134" s="658">
        <f>IF($C134="","",SUMIFS(EXPENSES!$I$12:$I$4011,EXPENSES!$U$12:$U$4011,$C134,EXPENSES!$N$12:$N$4011,REPORT!AQ$34,EXPENSES!$M$12:$M$4011,REPORT!AQ$31))</f>
        <v>0</v>
      </c>
      <c r="AR134" s="658">
        <f>IF($C134="","",SUMIFS(EXPENSES!$I$12:$I$4011,EXPENSES!$U$12:$U$4011,$C134,EXPENSES!$N$12:$N$4011,REPORT!AR$34,EXPENSES!$M$12:$M$4011,REPORT!AR$31))</f>
        <v>0</v>
      </c>
      <c r="AS134" s="658">
        <f>IF($C134="","",SUMIFS(EXPENSES!$I$12:$I$4011,EXPENSES!$U$12:$U$4011,$C134,EXPENSES!$N$12:$N$4011,REPORT!AS$34,EXPENSES!$M$12:$M$4011,REPORT!AS$31))</f>
        <v>0</v>
      </c>
      <c r="AT134" s="658">
        <f>IF($C134="","",SUMIFS(EXPENSES!$I$12:$I$4011,EXPENSES!$U$12:$U$4011,$C134,EXPENSES!$N$12:$N$4011,REPORT!AT$34,EXPENSES!$M$12:$M$4011,REPORT!AT$31))</f>
        <v>0</v>
      </c>
      <c r="AU134" s="658">
        <f>IF($C134="","",SUMIFS(EXPENSES!$I$12:$I$4011,EXPENSES!$U$12:$U$4011,$C134,EXPENSES!$N$12:$N$4011,REPORT!AU$34,EXPENSES!$M$12:$M$4011,REPORT!AU$31))</f>
        <v>0</v>
      </c>
      <c r="AV134" s="658">
        <f>IF($C134="","",SUMIFS(EXPENSES!$I$12:$I$4011,EXPENSES!$U$12:$U$4011,$C134,EXPENSES!$N$12:$N$4011,REPORT!AV$34,EXPENSES!$M$12:$M$4011,REPORT!AV$31))</f>
        <v>0</v>
      </c>
      <c r="AW134" s="658">
        <f>IF($C134="","",SUMIFS(EXPENSES!$I$12:$I$4011,EXPENSES!$U$12:$U$4011,$C134,EXPENSES!$N$12:$N$4011,REPORT!AW$34,EXPENSES!$M$12:$M$4011,REPORT!AW$31))</f>
        <v>0</v>
      </c>
      <c r="AX134" s="658">
        <f>IF($C134="","",SUMIFS(EXPENSES!$I$12:$I$4011,EXPENSES!$U$12:$U$4011,$C134,EXPENSES!$N$12:$N$4011,REPORT!AX$34,EXPENSES!$M$12:$M$4011,REPORT!AX$31))</f>
        <v>0</v>
      </c>
      <c r="AY134" s="658">
        <f>IF($C134="","",SUMIFS(EXPENSES!$I$12:$I$4011,EXPENSES!$U$12:$U$4011,$C134,EXPENSES!$N$12:$N$4011,REPORT!AY$34,EXPENSES!$M$12:$M$4011,REPORT!AY$31))</f>
        <v>0</v>
      </c>
      <c r="AZ134" s="658">
        <f>IF($C134="","",SUMIFS(EXPENSES!$I$12:$I$4011,EXPENSES!$U$12:$U$4011,$C134,EXPENSES!$N$12:$N$4011,REPORT!AZ$34,EXPENSES!$M$12:$M$4011,REPORT!AZ$31))</f>
        <v>0</v>
      </c>
      <c r="BA134" s="658">
        <f>IF($C134="","",SUMIFS(EXPENSES!$I$12:$I$4011,EXPENSES!$U$12:$U$4011,$C134,EXPENSES!$N$12:$N$4011,REPORT!BA$34,EXPENSES!$M$12:$M$4011,REPORT!BA$31))</f>
        <v>0</v>
      </c>
      <c r="BB134" s="658">
        <f>IF($C134="","",SUMIFS(EXPENSES!$I$12:$I$4011,EXPENSES!$U$12:$U$4011,$C134,EXPENSES!$N$12:$N$4011,REPORT!BB$34,EXPENSES!$M$12:$M$4011,REPORT!BB$31))</f>
        <v>0</v>
      </c>
      <c r="BC134" s="658">
        <f>IF($C134="","",SUMIFS(EXPENSES!$I$12:$I$4011,EXPENSES!$U$12:$U$4011,$C134,EXPENSES!$N$12:$N$4011,REPORT!BC$34,EXPENSES!$M$12:$M$4011,REPORT!BC$31))</f>
        <v>0</v>
      </c>
      <c r="BD134" s="658">
        <f>IF($C134="","",SUMIFS(EXPENSES!$I$12:$I$4011,EXPENSES!$U$12:$U$4011,$C134,EXPENSES!$N$12:$N$4011,REPORT!BD$34,EXPENSES!$M$12:$M$4011,REPORT!BD$31))</f>
        <v>0</v>
      </c>
      <c r="BE134" s="658">
        <f>IF($C134="","",SUMIFS(EXPENSES!$I$12:$I$4011,EXPENSES!$U$12:$U$4011,$C134,EXPENSES!$N$12:$N$4011,REPORT!BE$34,EXPENSES!$M$12:$M$4011,REPORT!BE$31))</f>
        <v>0</v>
      </c>
      <c r="BF134" s="658">
        <f>IF($C134="","",SUMIFS(EXPENSES!$I$12:$I$4011,EXPENSES!$U$12:$U$4011,$C134,EXPENSES!$N$12:$N$4011,REPORT!BF$34,EXPENSES!$M$12:$M$4011,REPORT!BF$31))</f>
        <v>0</v>
      </c>
      <c r="BG134" s="658">
        <f>IF($C134="","",SUMIFS(EXPENSES!$I$12:$I$4011,EXPENSES!$U$12:$U$4011,$C134,EXPENSES!$N$12:$N$4011,REPORT!BG$34,EXPENSES!$M$12:$M$4011,REPORT!BG$31))</f>
        <v>0</v>
      </c>
      <c r="BH134" s="658">
        <f>IF($C134="","",SUMIFS(EXPENSES!$I$12:$I$4011,EXPENSES!$U$12:$U$4011,$C134,EXPENSES!$N$12:$N$4011,REPORT!BH$34,EXPENSES!$M$12:$M$4011,REPORT!BH$31))</f>
        <v>0</v>
      </c>
      <c r="BI134" s="658">
        <f>IF($C134="","",SUMIFS(EXPENSES!$I$12:$I$4011,EXPENSES!$U$12:$U$4011,$C134,EXPENSES!$N$12:$N$4011,REPORT!BI$34,EXPENSES!$M$12:$M$4011,REPORT!BI$31))</f>
        <v>0</v>
      </c>
      <c r="BJ134" s="658">
        <f>IF($C134="","",SUMIFS(EXPENSES!$I$12:$I$4011,EXPENSES!$U$12:$U$4011,$C134,EXPENSES!$N$12:$N$4011,REPORT!BJ$34,EXPENSES!$M$12:$M$4011,REPORT!BJ$31))</f>
        <v>0</v>
      </c>
      <c r="BK134" s="654"/>
      <c r="BL134" s="655"/>
      <c r="BM134" s="655"/>
    </row>
    <row r="135" spans="1:65" s="656" customFormat="1" outlineLevel="2" x14ac:dyDescent="0.3">
      <c r="A135" s="639"/>
      <c r="B135" s="640"/>
      <c r="C135" s="641" t="str">
        <f>IFERROR(BUDGET!C118,"")</f>
        <v>B5-09</v>
      </c>
      <c r="D135" s="642">
        <f>IFERROR(BUDGET!D118,"")</f>
        <v>0</v>
      </c>
      <c r="E135" s="643" t="str">
        <f>IFERROR(BUDGET!E118,"")</f>
        <v>x</v>
      </c>
      <c r="F135" s="644">
        <f>IF(OR(BUDGET!$N$14="",BUDGET!$N$14="Initial Budget"),BUDGET!N118,BUDGET!BA118)</f>
        <v>0</v>
      </c>
      <c r="G135" s="798"/>
      <c r="H135" s="661">
        <f>SUMIFS(EXPENSES!$I$12:$I$4011,EXPENSES!$U$12:$U$4011,REPORT!C135)</f>
        <v>0</v>
      </c>
      <c r="I135" s="657">
        <f t="shared" si="217"/>
        <v>0</v>
      </c>
      <c r="J135" s="645">
        <f t="shared" si="297"/>
        <v>0</v>
      </c>
      <c r="K135" s="647"/>
      <c r="L135" s="648"/>
      <c r="M135" s="649"/>
      <c r="N135" s="650"/>
      <c r="O135" s="651" t="str">
        <f t="shared" si="336"/>
        <v/>
      </c>
      <c r="P135" s="651" t="str">
        <f t="shared" si="336"/>
        <v/>
      </c>
      <c r="Q135" s="651" t="str">
        <f t="shared" si="336"/>
        <v/>
      </c>
      <c r="R135" s="651" t="str">
        <f t="shared" si="336"/>
        <v/>
      </c>
      <c r="S135" s="651" t="str">
        <f t="shared" si="336"/>
        <v/>
      </c>
      <c r="T135" s="651" t="str">
        <f t="shared" si="336"/>
        <v/>
      </c>
      <c r="U135" s="651" t="str">
        <f t="shared" si="336"/>
        <v/>
      </c>
      <c r="V135" s="651" t="str">
        <f t="shared" si="336"/>
        <v/>
      </c>
      <c r="W135" s="651" t="str">
        <f t="shared" si="336"/>
        <v/>
      </c>
      <c r="X135" s="651" t="str">
        <f t="shared" si="336"/>
        <v/>
      </c>
      <c r="Y135" s="652">
        <f t="shared" si="216"/>
        <v>0</v>
      </c>
      <c r="Z135" s="653"/>
      <c r="AA135" s="658">
        <f>IF($C135="","",SUMIFS(EXPENSES!$I$12:$I$4011,EXPENSES!$U$12:$U$4011,$C135,EXPENSES!$N$12:$N$4011,REPORT!AA$34,EXPENSES!$M$12:$M$4011,REPORT!AA$31))</f>
        <v>0</v>
      </c>
      <c r="AB135" s="658">
        <f>IF($C135="","",SUMIFS(EXPENSES!$I$12:$I$4011,EXPENSES!$U$12:$U$4011,$C135,EXPENSES!$N$12:$N$4011,REPORT!AB$34,EXPENSES!$M$12:$M$4011,REPORT!AB$31))</f>
        <v>0</v>
      </c>
      <c r="AC135" s="658">
        <f>IF($C135="","",SUMIFS(EXPENSES!$I$12:$I$4011,EXPENSES!$U$12:$U$4011,$C135,EXPENSES!$N$12:$N$4011,REPORT!AC$34,EXPENSES!$M$12:$M$4011,REPORT!AC$31))</f>
        <v>0</v>
      </c>
      <c r="AD135" s="658">
        <f>IF($C135="","",SUMIFS(EXPENSES!$I$12:$I$4011,EXPENSES!$U$12:$U$4011,$C135,EXPENSES!$N$12:$N$4011,REPORT!AD$34,EXPENSES!$M$12:$M$4011,REPORT!AD$31))</f>
        <v>0</v>
      </c>
      <c r="AE135" s="658">
        <f>IF($C135="","",SUMIFS(EXPENSES!$I$12:$I$4011,EXPENSES!$U$12:$U$4011,$C135,EXPENSES!$N$12:$N$4011,REPORT!AE$34,EXPENSES!$M$12:$M$4011,REPORT!AE$31))</f>
        <v>0</v>
      </c>
      <c r="AF135" s="658">
        <f>IF($C135="","",SUMIFS(EXPENSES!$I$12:$I$4011,EXPENSES!$U$12:$U$4011,$C135,EXPENSES!$N$12:$N$4011,REPORT!AF$34,EXPENSES!$M$12:$M$4011,REPORT!AF$31))</f>
        <v>0</v>
      </c>
      <c r="AG135" s="658">
        <f>IF($C135="","",SUMIFS(EXPENSES!$I$12:$I$4011,EXPENSES!$U$12:$U$4011,$C135,EXPENSES!$N$12:$N$4011,REPORT!AG$34,EXPENSES!$M$12:$M$4011,REPORT!AG$31))</f>
        <v>0</v>
      </c>
      <c r="AH135" s="658">
        <f>IF($C135="","",SUMIFS(EXPENSES!$I$12:$I$4011,EXPENSES!$U$12:$U$4011,$C135,EXPENSES!$N$12:$N$4011,REPORT!AH$34,EXPENSES!$M$12:$M$4011,REPORT!AH$31))</f>
        <v>0</v>
      </c>
      <c r="AI135" s="658">
        <f>IF($C135="","",SUMIFS(EXPENSES!$I$12:$I$4011,EXPENSES!$U$12:$U$4011,$C135,EXPENSES!$N$12:$N$4011,REPORT!AI$34,EXPENSES!$M$12:$M$4011,REPORT!AI$31))</f>
        <v>0</v>
      </c>
      <c r="AJ135" s="658">
        <f>IF($C135="","",SUMIFS(EXPENSES!$I$12:$I$4011,EXPENSES!$U$12:$U$4011,$C135,EXPENSES!$N$12:$N$4011,REPORT!AJ$34,EXPENSES!$M$12:$M$4011,REPORT!AJ$31))</f>
        <v>0</v>
      </c>
      <c r="AK135" s="658">
        <f>IF($C135="","",SUMIFS(EXPENSES!$I$12:$I$4011,EXPENSES!$U$12:$U$4011,$C135,EXPENSES!$N$12:$N$4011,REPORT!AK$34,EXPENSES!$M$12:$M$4011,REPORT!AK$31))</f>
        <v>0</v>
      </c>
      <c r="AL135" s="658">
        <f>IF($C135="","",SUMIFS(EXPENSES!$I$12:$I$4011,EXPENSES!$U$12:$U$4011,$C135,EXPENSES!$N$12:$N$4011,REPORT!AL$34,EXPENSES!$M$12:$M$4011,REPORT!AL$31))</f>
        <v>0</v>
      </c>
      <c r="AM135" s="658">
        <f>IF($C135="","",SUMIFS(EXPENSES!$I$12:$I$4011,EXPENSES!$U$12:$U$4011,$C135,EXPENSES!$N$12:$N$4011,REPORT!AM$34,EXPENSES!$M$12:$M$4011,REPORT!AM$31))</f>
        <v>0</v>
      </c>
      <c r="AN135" s="658">
        <f>IF($C135="","",SUMIFS(EXPENSES!$I$12:$I$4011,EXPENSES!$U$12:$U$4011,$C135,EXPENSES!$N$12:$N$4011,REPORT!AN$34,EXPENSES!$M$12:$M$4011,REPORT!AN$31))</f>
        <v>0</v>
      </c>
      <c r="AO135" s="658">
        <f>IF($C135="","",SUMIFS(EXPENSES!$I$12:$I$4011,EXPENSES!$U$12:$U$4011,$C135,EXPENSES!$N$12:$N$4011,REPORT!AO$34,EXPENSES!$M$12:$M$4011,REPORT!AO$31))</f>
        <v>0</v>
      </c>
      <c r="AP135" s="658">
        <f>IF($C135="","",SUMIFS(EXPENSES!$I$12:$I$4011,EXPENSES!$U$12:$U$4011,$C135,EXPENSES!$N$12:$N$4011,REPORT!AP$34,EXPENSES!$M$12:$M$4011,REPORT!AP$31))</f>
        <v>0</v>
      </c>
      <c r="AQ135" s="658">
        <f>IF($C135="","",SUMIFS(EXPENSES!$I$12:$I$4011,EXPENSES!$U$12:$U$4011,$C135,EXPENSES!$N$12:$N$4011,REPORT!AQ$34,EXPENSES!$M$12:$M$4011,REPORT!AQ$31))</f>
        <v>0</v>
      </c>
      <c r="AR135" s="658">
        <f>IF($C135="","",SUMIFS(EXPENSES!$I$12:$I$4011,EXPENSES!$U$12:$U$4011,$C135,EXPENSES!$N$12:$N$4011,REPORT!AR$34,EXPENSES!$M$12:$M$4011,REPORT!AR$31))</f>
        <v>0</v>
      </c>
      <c r="AS135" s="658">
        <f>IF($C135="","",SUMIFS(EXPENSES!$I$12:$I$4011,EXPENSES!$U$12:$U$4011,$C135,EXPENSES!$N$12:$N$4011,REPORT!AS$34,EXPENSES!$M$12:$M$4011,REPORT!AS$31))</f>
        <v>0</v>
      </c>
      <c r="AT135" s="658">
        <f>IF($C135="","",SUMIFS(EXPENSES!$I$12:$I$4011,EXPENSES!$U$12:$U$4011,$C135,EXPENSES!$N$12:$N$4011,REPORT!AT$34,EXPENSES!$M$12:$M$4011,REPORT!AT$31))</f>
        <v>0</v>
      </c>
      <c r="AU135" s="658">
        <f>IF($C135="","",SUMIFS(EXPENSES!$I$12:$I$4011,EXPENSES!$U$12:$U$4011,$C135,EXPENSES!$N$12:$N$4011,REPORT!AU$34,EXPENSES!$M$12:$M$4011,REPORT!AU$31))</f>
        <v>0</v>
      </c>
      <c r="AV135" s="658">
        <f>IF($C135="","",SUMIFS(EXPENSES!$I$12:$I$4011,EXPENSES!$U$12:$U$4011,$C135,EXPENSES!$N$12:$N$4011,REPORT!AV$34,EXPENSES!$M$12:$M$4011,REPORT!AV$31))</f>
        <v>0</v>
      </c>
      <c r="AW135" s="658">
        <f>IF($C135="","",SUMIFS(EXPENSES!$I$12:$I$4011,EXPENSES!$U$12:$U$4011,$C135,EXPENSES!$N$12:$N$4011,REPORT!AW$34,EXPENSES!$M$12:$M$4011,REPORT!AW$31))</f>
        <v>0</v>
      </c>
      <c r="AX135" s="658">
        <f>IF($C135="","",SUMIFS(EXPENSES!$I$12:$I$4011,EXPENSES!$U$12:$U$4011,$C135,EXPENSES!$N$12:$N$4011,REPORT!AX$34,EXPENSES!$M$12:$M$4011,REPORT!AX$31))</f>
        <v>0</v>
      </c>
      <c r="AY135" s="658">
        <f>IF($C135="","",SUMIFS(EXPENSES!$I$12:$I$4011,EXPENSES!$U$12:$U$4011,$C135,EXPENSES!$N$12:$N$4011,REPORT!AY$34,EXPENSES!$M$12:$M$4011,REPORT!AY$31))</f>
        <v>0</v>
      </c>
      <c r="AZ135" s="658">
        <f>IF($C135="","",SUMIFS(EXPENSES!$I$12:$I$4011,EXPENSES!$U$12:$U$4011,$C135,EXPENSES!$N$12:$N$4011,REPORT!AZ$34,EXPENSES!$M$12:$M$4011,REPORT!AZ$31))</f>
        <v>0</v>
      </c>
      <c r="BA135" s="658">
        <f>IF($C135="","",SUMIFS(EXPENSES!$I$12:$I$4011,EXPENSES!$U$12:$U$4011,$C135,EXPENSES!$N$12:$N$4011,REPORT!BA$34,EXPENSES!$M$12:$M$4011,REPORT!BA$31))</f>
        <v>0</v>
      </c>
      <c r="BB135" s="658">
        <f>IF($C135="","",SUMIFS(EXPENSES!$I$12:$I$4011,EXPENSES!$U$12:$U$4011,$C135,EXPENSES!$N$12:$N$4011,REPORT!BB$34,EXPENSES!$M$12:$M$4011,REPORT!BB$31))</f>
        <v>0</v>
      </c>
      <c r="BC135" s="658">
        <f>IF($C135="","",SUMIFS(EXPENSES!$I$12:$I$4011,EXPENSES!$U$12:$U$4011,$C135,EXPENSES!$N$12:$N$4011,REPORT!BC$34,EXPENSES!$M$12:$M$4011,REPORT!BC$31))</f>
        <v>0</v>
      </c>
      <c r="BD135" s="658">
        <f>IF($C135="","",SUMIFS(EXPENSES!$I$12:$I$4011,EXPENSES!$U$12:$U$4011,$C135,EXPENSES!$N$12:$N$4011,REPORT!BD$34,EXPENSES!$M$12:$M$4011,REPORT!BD$31))</f>
        <v>0</v>
      </c>
      <c r="BE135" s="658">
        <f>IF($C135="","",SUMIFS(EXPENSES!$I$12:$I$4011,EXPENSES!$U$12:$U$4011,$C135,EXPENSES!$N$12:$N$4011,REPORT!BE$34,EXPENSES!$M$12:$M$4011,REPORT!BE$31))</f>
        <v>0</v>
      </c>
      <c r="BF135" s="658">
        <f>IF($C135="","",SUMIFS(EXPENSES!$I$12:$I$4011,EXPENSES!$U$12:$U$4011,$C135,EXPENSES!$N$12:$N$4011,REPORT!BF$34,EXPENSES!$M$12:$M$4011,REPORT!BF$31))</f>
        <v>0</v>
      </c>
      <c r="BG135" s="658">
        <f>IF($C135="","",SUMIFS(EXPENSES!$I$12:$I$4011,EXPENSES!$U$12:$U$4011,$C135,EXPENSES!$N$12:$N$4011,REPORT!BG$34,EXPENSES!$M$12:$M$4011,REPORT!BG$31))</f>
        <v>0</v>
      </c>
      <c r="BH135" s="658">
        <f>IF($C135="","",SUMIFS(EXPENSES!$I$12:$I$4011,EXPENSES!$U$12:$U$4011,$C135,EXPENSES!$N$12:$N$4011,REPORT!BH$34,EXPENSES!$M$12:$M$4011,REPORT!BH$31))</f>
        <v>0</v>
      </c>
      <c r="BI135" s="658">
        <f>IF($C135="","",SUMIFS(EXPENSES!$I$12:$I$4011,EXPENSES!$U$12:$U$4011,$C135,EXPENSES!$N$12:$N$4011,REPORT!BI$34,EXPENSES!$M$12:$M$4011,REPORT!BI$31))</f>
        <v>0</v>
      </c>
      <c r="BJ135" s="658">
        <f>IF($C135="","",SUMIFS(EXPENSES!$I$12:$I$4011,EXPENSES!$U$12:$U$4011,$C135,EXPENSES!$N$12:$N$4011,REPORT!BJ$34,EXPENSES!$M$12:$M$4011,REPORT!BJ$31))</f>
        <v>0</v>
      </c>
      <c r="BK135" s="654"/>
      <c r="BL135" s="655"/>
      <c r="BM135" s="655"/>
    </row>
    <row r="136" spans="1:65" s="656" customFormat="1" outlineLevel="2" x14ac:dyDescent="0.3">
      <c r="A136" s="639"/>
      <c r="B136" s="640"/>
      <c r="C136" s="641" t="str">
        <f>IFERROR(BUDGET!C119,"")</f>
        <v>B5-10</v>
      </c>
      <c r="D136" s="642">
        <f>IFERROR(BUDGET!D119,"")</f>
        <v>0</v>
      </c>
      <c r="E136" s="659" t="str">
        <f>IFERROR(BUDGET!E119,"")</f>
        <v>x</v>
      </c>
      <c r="F136" s="660">
        <f>IF(OR(BUDGET!$N$14="",BUDGET!$N$14="Initial Budget"),BUDGET!N119,BUDGET!BA119)</f>
        <v>0</v>
      </c>
      <c r="G136" s="799"/>
      <c r="H136" s="661">
        <f>SUMIFS(EXPENSES!$I$12:$I$4011,EXPENSES!$U$12:$U$4011,REPORT!C136)</f>
        <v>0</v>
      </c>
      <c r="I136" s="657">
        <f t="shared" si="217"/>
        <v>0</v>
      </c>
      <c r="J136" s="661">
        <f t="shared" si="297"/>
        <v>0</v>
      </c>
      <c r="K136" s="647"/>
      <c r="L136" s="648"/>
      <c r="M136" s="649"/>
      <c r="N136" s="650"/>
      <c r="O136" s="651" t="str">
        <f t="shared" si="336"/>
        <v/>
      </c>
      <c r="P136" s="651" t="str">
        <f t="shared" si="336"/>
        <v/>
      </c>
      <c r="Q136" s="651" t="str">
        <f t="shared" si="336"/>
        <v/>
      </c>
      <c r="R136" s="651" t="str">
        <f t="shared" si="336"/>
        <v/>
      </c>
      <c r="S136" s="651" t="str">
        <f t="shared" si="336"/>
        <v/>
      </c>
      <c r="T136" s="651" t="str">
        <f t="shared" si="336"/>
        <v/>
      </c>
      <c r="U136" s="651" t="str">
        <f t="shared" si="336"/>
        <v/>
      </c>
      <c r="V136" s="651" t="str">
        <f t="shared" si="336"/>
        <v/>
      </c>
      <c r="W136" s="651" t="str">
        <f t="shared" si="336"/>
        <v/>
      </c>
      <c r="X136" s="651" t="str">
        <f t="shared" si="336"/>
        <v/>
      </c>
      <c r="Y136" s="652">
        <f t="shared" si="216"/>
        <v>0</v>
      </c>
      <c r="Z136" s="653"/>
      <c r="AA136" s="662">
        <f>IF($C136="","",SUMIFS(EXPENSES!$I$12:$I$4011,EXPENSES!$U$12:$U$4011,$C136,EXPENSES!$N$12:$N$4011,REPORT!AA$34,EXPENSES!$M$12:$M$4011,REPORT!AA$31))</f>
        <v>0</v>
      </c>
      <c r="AB136" s="662">
        <f>IF($C136="","",SUMIFS(EXPENSES!$I$12:$I$4011,EXPENSES!$U$12:$U$4011,$C136,EXPENSES!$N$12:$N$4011,REPORT!AB$34,EXPENSES!$M$12:$M$4011,REPORT!AB$31))</f>
        <v>0</v>
      </c>
      <c r="AC136" s="662">
        <f>IF($C136="","",SUMIFS(EXPENSES!$I$12:$I$4011,EXPENSES!$U$12:$U$4011,$C136,EXPENSES!$N$12:$N$4011,REPORT!AC$34,EXPENSES!$M$12:$M$4011,REPORT!AC$31))</f>
        <v>0</v>
      </c>
      <c r="AD136" s="662">
        <f>IF($C136="","",SUMIFS(EXPENSES!$I$12:$I$4011,EXPENSES!$U$12:$U$4011,$C136,EXPENSES!$N$12:$N$4011,REPORT!AD$34,EXPENSES!$M$12:$M$4011,REPORT!AD$31))</f>
        <v>0</v>
      </c>
      <c r="AE136" s="662">
        <f>IF($C136="","",SUMIFS(EXPENSES!$I$12:$I$4011,EXPENSES!$U$12:$U$4011,$C136,EXPENSES!$N$12:$N$4011,REPORT!AE$34,EXPENSES!$M$12:$M$4011,REPORT!AE$31))</f>
        <v>0</v>
      </c>
      <c r="AF136" s="662">
        <f>IF($C136="","",SUMIFS(EXPENSES!$I$12:$I$4011,EXPENSES!$U$12:$U$4011,$C136,EXPENSES!$N$12:$N$4011,REPORT!AF$34,EXPENSES!$M$12:$M$4011,REPORT!AF$31))</f>
        <v>0</v>
      </c>
      <c r="AG136" s="662">
        <f>IF($C136="","",SUMIFS(EXPENSES!$I$12:$I$4011,EXPENSES!$U$12:$U$4011,$C136,EXPENSES!$N$12:$N$4011,REPORT!AG$34,EXPENSES!$M$12:$M$4011,REPORT!AG$31))</f>
        <v>0</v>
      </c>
      <c r="AH136" s="662">
        <f>IF($C136="","",SUMIFS(EXPENSES!$I$12:$I$4011,EXPENSES!$U$12:$U$4011,$C136,EXPENSES!$N$12:$N$4011,REPORT!AH$34,EXPENSES!$M$12:$M$4011,REPORT!AH$31))</f>
        <v>0</v>
      </c>
      <c r="AI136" s="662">
        <f>IF($C136="","",SUMIFS(EXPENSES!$I$12:$I$4011,EXPENSES!$U$12:$U$4011,$C136,EXPENSES!$N$12:$N$4011,REPORT!AI$34,EXPENSES!$M$12:$M$4011,REPORT!AI$31))</f>
        <v>0</v>
      </c>
      <c r="AJ136" s="662">
        <f>IF($C136="","",SUMIFS(EXPENSES!$I$12:$I$4011,EXPENSES!$U$12:$U$4011,$C136,EXPENSES!$N$12:$N$4011,REPORT!AJ$34,EXPENSES!$M$12:$M$4011,REPORT!AJ$31))</f>
        <v>0</v>
      </c>
      <c r="AK136" s="662">
        <f>IF($C136="","",SUMIFS(EXPENSES!$I$12:$I$4011,EXPENSES!$U$12:$U$4011,$C136,EXPENSES!$N$12:$N$4011,REPORT!AK$34,EXPENSES!$M$12:$M$4011,REPORT!AK$31))</f>
        <v>0</v>
      </c>
      <c r="AL136" s="662">
        <f>IF($C136="","",SUMIFS(EXPENSES!$I$12:$I$4011,EXPENSES!$U$12:$U$4011,$C136,EXPENSES!$N$12:$N$4011,REPORT!AL$34,EXPENSES!$M$12:$M$4011,REPORT!AL$31))</f>
        <v>0</v>
      </c>
      <c r="AM136" s="662">
        <f>IF($C136="","",SUMIFS(EXPENSES!$I$12:$I$4011,EXPENSES!$U$12:$U$4011,$C136,EXPENSES!$N$12:$N$4011,REPORT!AM$34,EXPENSES!$M$12:$M$4011,REPORT!AM$31))</f>
        <v>0</v>
      </c>
      <c r="AN136" s="662">
        <f>IF($C136="","",SUMIFS(EXPENSES!$I$12:$I$4011,EXPENSES!$U$12:$U$4011,$C136,EXPENSES!$N$12:$N$4011,REPORT!AN$34,EXPENSES!$M$12:$M$4011,REPORT!AN$31))</f>
        <v>0</v>
      </c>
      <c r="AO136" s="662">
        <f>IF($C136="","",SUMIFS(EXPENSES!$I$12:$I$4011,EXPENSES!$U$12:$U$4011,$C136,EXPENSES!$N$12:$N$4011,REPORT!AO$34,EXPENSES!$M$12:$M$4011,REPORT!AO$31))</f>
        <v>0</v>
      </c>
      <c r="AP136" s="662">
        <f>IF($C136="","",SUMIFS(EXPENSES!$I$12:$I$4011,EXPENSES!$U$12:$U$4011,$C136,EXPENSES!$N$12:$N$4011,REPORT!AP$34,EXPENSES!$M$12:$M$4011,REPORT!AP$31))</f>
        <v>0</v>
      </c>
      <c r="AQ136" s="662">
        <f>IF($C136="","",SUMIFS(EXPENSES!$I$12:$I$4011,EXPENSES!$U$12:$U$4011,$C136,EXPENSES!$N$12:$N$4011,REPORT!AQ$34,EXPENSES!$M$12:$M$4011,REPORT!AQ$31))</f>
        <v>0</v>
      </c>
      <c r="AR136" s="662">
        <f>IF($C136="","",SUMIFS(EXPENSES!$I$12:$I$4011,EXPENSES!$U$12:$U$4011,$C136,EXPENSES!$N$12:$N$4011,REPORT!AR$34,EXPENSES!$M$12:$M$4011,REPORT!AR$31))</f>
        <v>0</v>
      </c>
      <c r="AS136" s="662">
        <f>IF($C136="","",SUMIFS(EXPENSES!$I$12:$I$4011,EXPENSES!$U$12:$U$4011,$C136,EXPENSES!$N$12:$N$4011,REPORT!AS$34,EXPENSES!$M$12:$M$4011,REPORT!AS$31))</f>
        <v>0</v>
      </c>
      <c r="AT136" s="662">
        <f>IF($C136="","",SUMIFS(EXPENSES!$I$12:$I$4011,EXPENSES!$U$12:$U$4011,$C136,EXPENSES!$N$12:$N$4011,REPORT!AT$34,EXPENSES!$M$12:$M$4011,REPORT!AT$31))</f>
        <v>0</v>
      </c>
      <c r="AU136" s="662">
        <f>IF($C136="","",SUMIFS(EXPENSES!$I$12:$I$4011,EXPENSES!$U$12:$U$4011,$C136,EXPENSES!$N$12:$N$4011,REPORT!AU$34,EXPENSES!$M$12:$M$4011,REPORT!AU$31))</f>
        <v>0</v>
      </c>
      <c r="AV136" s="662">
        <f>IF($C136="","",SUMIFS(EXPENSES!$I$12:$I$4011,EXPENSES!$U$12:$U$4011,$C136,EXPENSES!$N$12:$N$4011,REPORT!AV$34,EXPENSES!$M$12:$M$4011,REPORT!AV$31))</f>
        <v>0</v>
      </c>
      <c r="AW136" s="662">
        <f>IF($C136="","",SUMIFS(EXPENSES!$I$12:$I$4011,EXPENSES!$U$12:$U$4011,$C136,EXPENSES!$N$12:$N$4011,REPORT!AW$34,EXPENSES!$M$12:$M$4011,REPORT!AW$31))</f>
        <v>0</v>
      </c>
      <c r="AX136" s="662">
        <f>IF($C136="","",SUMIFS(EXPENSES!$I$12:$I$4011,EXPENSES!$U$12:$U$4011,$C136,EXPENSES!$N$12:$N$4011,REPORT!AX$34,EXPENSES!$M$12:$M$4011,REPORT!AX$31))</f>
        <v>0</v>
      </c>
      <c r="AY136" s="662">
        <f>IF($C136="","",SUMIFS(EXPENSES!$I$12:$I$4011,EXPENSES!$U$12:$U$4011,$C136,EXPENSES!$N$12:$N$4011,REPORT!AY$34,EXPENSES!$M$12:$M$4011,REPORT!AY$31))</f>
        <v>0</v>
      </c>
      <c r="AZ136" s="662">
        <f>IF($C136="","",SUMIFS(EXPENSES!$I$12:$I$4011,EXPENSES!$U$12:$U$4011,$C136,EXPENSES!$N$12:$N$4011,REPORT!AZ$34,EXPENSES!$M$12:$M$4011,REPORT!AZ$31))</f>
        <v>0</v>
      </c>
      <c r="BA136" s="662">
        <f>IF($C136="","",SUMIFS(EXPENSES!$I$12:$I$4011,EXPENSES!$U$12:$U$4011,$C136,EXPENSES!$N$12:$N$4011,REPORT!BA$34,EXPENSES!$M$12:$M$4011,REPORT!BA$31))</f>
        <v>0</v>
      </c>
      <c r="BB136" s="662">
        <f>IF($C136="","",SUMIFS(EXPENSES!$I$12:$I$4011,EXPENSES!$U$12:$U$4011,$C136,EXPENSES!$N$12:$N$4011,REPORT!BB$34,EXPENSES!$M$12:$M$4011,REPORT!BB$31))</f>
        <v>0</v>
      </c>
      <c r="BC136" s="662">
        <f>IF($C136="","",SUMIFS(EXPENSES!$I$12:$I$4011,EXPENSES!$U$12:$U$4011,$C136,EXPENSES!$N$12:$N$4011,REPORT!BC$34,EXPENSES!$M$12:$M$4011,REPORT!BC$31))</f>
        <v>0</v>
      </c>
      <c r="BD136" s="662">
        <f>IF($C136="","",SUMIFS(EXPENSES!$I$12:$I$4011,EXPENSES!$U$12:$U$4011,$C136,EXPENSES!$N$12:$N$4011,REPORT!BD$34,EXPENSES!$M$12:$M$4011,REPORT!BD$31))</f>
        <v>0</v>
      </c>
      <c r="BE136" s="662">
        <f>IF($C136="","",SUMIFS(EXPENSES!$I$12:$I$4011,EXPENSES!$U$12:$U$4011,$C136,EXPENSES!$N$12:$N$4011,REPORT!BE$34,EXPENSES!$M$12:$M$4011,REPORT!BE$31))</f>
        <v>0</v>
      </c>
      <c r="BF136" s="662">
        <f>IF($C136="","",SUMIFS(EXPENSES!$I$12:$I$4011,EXPENSES!$U$12:$U$4011,$C136,EXPENSES!$N$12:$N$4011,REPORT!BF$34,EXPENSES!$M$12:$M$4011,REPORT!BF$31))</f>
        <v>0</v>
      </c>
      <c r="BG136" s="662">
        <f>IF($C136="","",SUMIFS(EXPENSES!$I$12:$I$4011,EXPENSES!$U$12:$U$4011,$C136,EXPENSES!$N$12:$N$4011,REPORT!BG$34,EXPENSES!$M$12:$M$4011,REPORT!BG$31))</f>
        <v>0</v>
      </c>
      <c r="BH136" s="662">
        <f>IF($C136="","",SUMIFS(EXPENSES!$I$12:$I$4011,EXPENSES!$U$12:$U$4011,$C136,EXPENSES!$N$12:$N$4011,REPORT!BH$34,EXPENSES!$M$12:$M$4011,REPORT!BH$31))</f>
        <v>0</v>
      </c>
      <c r="BI136" s="662">
        <f>IF($C136="","",SUMIFS(EXPENSES!$I$12:$I$4011,EXPENSES!$U$12:$U$4011,$C136,EXPENSES!$N$12:$N$4011,REPORT!BI$34,EXPENSES!$M$12:$M$4011,REPORT!BI$31))</f>
        <v>0</v>
      </c>
      <c r="BJ136" s="662">
        <f>IF($C136="","",SUMIFS(EXPENSES!$I$12:$I$4011,EXPENSES!$U$12:$U$4011,$C136,EXPENSES!$N$12:$N$4011,REPORT!BJ$34,EXPENSES!$M$12:$M$4011,REPORT!BJ$31))</f>
        <v>0</v>
      </c>
      <c r="BK136" s="654"/>
      <c r="BL136" s="655"/>
      <c r="BM136" s="655"/>
    </row>
    <row r="137" spans="1:65" s="474" customFormat="1" ht="28.5" customHeight="1" outlineLevel="1" x14ac:dyDescent="0.3">
      <c r="A137" s="632"/>
      <c r="B137" s="617"/>
      <c r="C137" s="618" t="str">
        <f>IFERROR(BUDGET!C120,"")</f>
        <v>B6</v>
      </c>
      <c r="D137" s="634"/>
      <c r="E137" s="619">
        <f>IFERROR(BUDGET!E120,"")</f>
        <v>0</v>
      </c>
      <c r="F137" s="620">
        <f>SUM(F138:F147)</f>
        <v>0</v>
      </c>
      <c r="G137" s="797">
        <f>IF(OR(BUDGET!$N$14="",BUDGET!$N$14="Initial Budget"),REPORT!F137-BUDGET!N120,REPORT!F137-BUDGET!BA120)</f>
        <v>0</v>
      </c>
      <c r="H137" s="620">
        <f>SUM(H138:H147)</f>
        <v>0</v>
      </c>
      <c r="I137" s="621">
        <f t="shared" si="217"/>
        <v>0</v>
      </c>
      <c r="J137" s="622">
        <f t="shared" ref="J137:J191" si="337">IF(C137="","",F137-H137)</f>
        <v>0</v>
      </c>
      <c r="K137" s="635"/>
      <c r="L137" s="636"/>
      <c r="M137" s="637"/>
      <c r="N137" s="626">
        <f>H137-SUM(AA137:BJ137)</f>
        <v>0</v>
      </c>
      <c r="O137" s="627">
        <f t="shared" ref="O137" si="338">SUM(O138:O147)</f>
        <v>0</v>
      </c>
      <c r="P137" s="627">
        <f t="shared" ref="P137:X137" si="339">SUM(P138:P147)</f>
        <v>0</v>
      </c>
      <c r="Q137" s="627">
        <f t="shared" si="339"/>
        <v>0</v>
      </c>
      <c r="R137" s="627">
        <f t="shared" si="339"/>
        <v>0</v>
      </c>
      <c r="S137" s="627">
        <f t="shared" si="339"/>
        <v>0</v>
      </c>
      <c r="T137" s="627">
        <f t="shared" si="339"/>
        <v>0</v>
      </c>
      <c r="U137" s="627">
        <f t="shared" si="339"/>
        <v>0</v>
      </c>
      <c r="V137" s="627">
        <f t="shared" si="339"/>
        <v>0</v>
      </c>
      <c r="W137" s="627">
        <f t="shared" si="339"/>
        <v>0</v>
      </c>
      <c r="X137" s="627">
        <f t="shared" si="339"/>
        <v>0</v>
      </c>
      <c r="Y137" s="628">
        <f t="shared" si="216"/>
        <v>0</v>
      </c>
      <c r="Z137" s="629"/>
      <c r="AA137" s="622">
        <f>SUM(AA138:AA147)</f>
        <v>0</v>
      </c>
      <c r="AB137" s="622">
        <f t="shared" ref="AB137" si="340">SUM(AB138:AB147)</f>
        <v>0</v>
      </c>
      <c r="AC137" s="622">
        <f t="shared" ref="AC137" si="341">SUM(AC138:AC147)</f>
        <v>0</v>
      </c>
      <c r="AD137" s="622">
        <f t="shared" ref="AD137" si="342">SUM(AD138:AD147)</f>
        <v>0</v>
      </c>
      <c r="AE137" s="622">
        <f t="shared" ref="AE137" si="343">SUM(AE138:AE147)</f>
        <v>0</v>
      </c>
      <c r="AF137" s="622">
        <f t="shared" ref="AF137" si="344">SUM(AF138:AF147)</f>
        <v>0</v>
      </c>
      <c r="AG137" s="622">
        <f t="shared" ref="AG137" si="345">SUM(AG138:AG147)</f>
        <v>0</v>
      </c>
      <c r="AH137" s="622">
        <f t="shared" ref="AH137" si="346">SUM(AH138:AH147)</f>
        <v>0</v>
      </c>
      <c r="AI137" s="622">
        <f t="shared" ref="AI137" si="347">SUM(AI138:AI147)</f>
        <v>0</v>
      </c>
      <c r="AJ137" s="622">
        <f t="shared" ref="AJ137" si="348">SUM(AJ138:AJ147)</f>
        <v>0</v>
      </c>
      <c r="AK137" s="622">
        <f t="shared" ref="AK137" si="349">SUM(AK138:AK147)</f>
        <v>0</v>
      </c>
      <c r="AL137" s="622">
        <f t="shared" ref="AL137" si="350">SUM(AL138:AL147)</f>
        <v>0</v>
      </c>
      <c r="AM137" s="622">
        <f t="shared" ref="AM137" si="351">SUM(AM138:AM147)</f>
        <v>0</v>
      </c>
      <c r="AN137" s="622">
        <f t="shared" ref="AN137" si="352">SUM(AN138:AN147)</f>
        <v>0</v>
      </c>
      <c r="AO137" s="622">
        <f t="shared" ref="AO137" si="353">SUM(AO138:AO147)</f>
        <v>0</v>
      </c>
      <c r="AP137" s="622">
        <f t="shared" ref="AP137" si="354">SUM(AP138:AP147)</f>
        <v>0</v>
      </c>
      <c r="AQ137" s="622">
        <f t="shared" ref="AQ137" si="355">SUM(AQ138:AQ147)</f>
        <v>0</v>
      </c>
      <c r="AR137" s="622">
        <f t="shared" ref="AR137" si="356">SUM(AR138:AR147)</f>
        <v>0</v>
      </c>
      <c r="AS137" s="622">
        <f t="shared" ref="AS137" si="357">SUM(AS138:AS147)</f>
        <v>0</v>
      </c>
      <c r="AT137" s="622">
        <f t="shared" ref="AT137" si="358">SUM(AT138:AT147)</f>
        <v>0</v>
      </c>
      <c r="AU137" s="622">
        <f t="shared" ref="AU137" si="359">SUM(AU138:AU147)</f>
        <v>0</v>
      </c>
      <c r="AV137" s="622">
        <f t="shared" ref="AV137" si="360">SUM(AV138:AV147)</f>
        <v>0</v>
      </c>
      <c r="AW137" s="622">
        <f t="shared" ref="AW137" si="361">SUM(AW138:AW147)</f>
        <v>0</v>
      </c>
      <c r="AX137" s="622">
        <f t="shared" ref="AX137" si="362">SUM(AX138:AX147)</f>
        <v>0</v>
      </c>
      <c r="AY137" s="622">
        <f t="shared" ref="AY137" si="363">SUM(AY138:AY147)</f>
        <v>0</v>
      </c>
      <c r="AZ137" s="622">
        <f t="shared" ref="AZ137" si="364">SUM(AZ138:AZ147)</f>
        <v>0</v>
      </c>
      <c r="BA137" s="622">
        <f t="shared" ref="BA137" si="365">SUM(BA138:BA147)</f>
        <v>0</v>
      </c>
      <c r="BB137" s="622">
        <f t="shared" ref="BB137" si="366">SUM(BB138:BB147)</f>
        <v>0</v>
      </c>
      <c r="BC137" s="622">
        <f t="shared" ref="BC137" si="367">SUM(BC138:BC147)</f>
        <v>0</v>
      </c>
      <c r="BD137" s="622">
        <f t="shared" ref="BD137" si="368">SUM(BD138:BD147)</f>
        <v>0</v>
      </c>
      <c r="BE137" s="622">
        <f t="shared" ref="BE137" si="369">SUM(BE138:BE147)</f>
        <v>0</v>
      </c>
      <c r="BF137" s="622">
        <f t="shared" ref="BF137" si="370">SUM(BF138:BF147)</f>
        <v>0</v>
      </c>
      <c r="BG137" s="622">
        <f t="shared" ref="BG137" si="371">SUM(BG138:BG147)</f>
        <v>0</v>
      </c>
      <c r="BH137" s="622">
        <f t="shared" ref="BH137" si="372">SUM(BH138:BH147)</f>
        <v>0</v>
      </c>
      <c r="BI137" s="622">
        <f t="shared" ref="BI137" si="373">SUM(BI138:BI147)</f>
        <v>0</v>
      </c>
      <c r="BJ137" s="622">
        <f t="shared" ref="BJ137" si="374">SUM(BJ138:BJ147)</f>
        <v>0</v>
      </c>
      <c r="BK137" s="630"/>
      <c r="BL137" s="631"/>
      <c r="BM137" s="631"/>
    </row>
    <row r="138" spans="1:65" s="656" customFormat="1" outlineLevel="2" x14ac:dyDescent="0.3">
      <c r="A138" s="639"/>
      <c r="B138" s="640"/>
      <c r="C138" s="641" t="str">
        <f>IFERROR(BUDGET!C121,"")</f>
        <v>B6-01</v>
      </c>
      <c r="D138" s="642">
        <f>IFERROR(BUDGET!D121,"")</f>
        <v>0</v>
      </c>
      <c r="E138" s="643" t="str">
        <f>IFERROR(BUDGET!E121,"")</f>
        <v>x</v>
      </c>
      <c r="F138" s="644">
        <f>IF(OR(BUDGET!$N$14="",BUDGET!$N$14="Initial Budget"),BUDGET!N121,BUDGET!BA121)</f>
        <v>0</v>
      </c>
      <c r="G138" s="798"/>
      <c r="H138" s="661">
        <f>SUMIFS(EXPENSES!$I$12:$I$4011,EXPENSES!$U$12:$U$4011,REPORT!C138)</f>
        <v>0</v>
      </c>
      <c r="I138" s="657">
        <f t="shared" si="217"/>
        <v>0</v>
      </c>
      <c r="J138" s="645">
        <f t="shared" si="337"/>
        <v>0</v>
      </c>
      <c r="K138" s="647"/>
      <c r="L138" s="648"/>
      <c r="M138" s="649"/>
      <c r="N138" s="650"/>
      <c r="O138" s="651" t="str">
        <f>IF($D138="","",IF($D138=O$33,$H138,""))</f>
        <v/>
      </c>
      <c r="P138" s="651" t="str">
        <f t="shared" ref="P138:X138" si="375">IF($D138="","",IF($D138=P$33,$H138,""))</f>
        <v/>
      </c>
      <c r="Q138" s="651" t="str">
        <f t="shared" si="375"/>
        <v/>
      </c>
      <c r="R138" s="651" t="str">
        <f t="shared" si="375"/>
        <v/>
      </c>
      <c r="S138" s="651" t="str">
        <f t="shared" si="375"/>
        <v/>
      </c>
      <c r="T138" s="651" t="str">
        <f t="shared" si="375"/>
        <v/>
      </c>
      <c r="U138" s="651" t="str">
        <f t="shared" si="375"/>
        <v/>
      </c>
      <c r="V138" s="651" t="str">
        <f t="shared" si="375"/>
        <v/>
      </c>
      <c r="W138" s="651" t="str">
        <f t="shared" si="375"/>
        <v/>
      </c>
      <c r="X138" s="651" t="str">
        <f t="shared" si="375"/>
        <v/>
      </c>
      <c r="Y138" s="652">
        <f t="shared" si="216"/>
        <v>0</v>
      </c>
      <c r="Z138" s="653"/>
      <c r="AA138" s="645">
        <f>IF($C138="","",SUMIFS(EXPENSES!$I$12:$I$4011,EXPENSES!$U$12:$U$4011,$C138,EXPENSES!$N$12:$N$4011,REPORT!AA$34,EXPENSES!$M$12:$M$4011,REPORT!AA$31))</f>
        <v>0</v>
      </c>
      <c r="AB138" s="645">
        <f>IF($C138="","",SUMIFS(EXPENSES!$I$12:$I$4011,EXPENSES!$U$12:$U$4011,$C138,EXPENSES!$N$12:$N$4011,REPORT!AB$34,EXPENSES!$M$12:$M$4011,REPORT!AB$31))</f>
        <v>0</v>
      </c>
      <c r="AC138" s="645">
        <f>IF($C138="","",SUMIFS(EXPENSES!$I$12:$I$4011,EXPENSES!$U$12:$U$4011,$C138,EXPENSES!$N$12:$N$4011,REPORT!AC$34,EXPENSES!$M$12:$M$4011,REPORT!AC$31))</f>
        <v>0</v>
      </c>
      <c r="AD138" s="645">
        <f>IF($C138="","",SUMIFS(EXPENSES!$I$12:$I$4011,EXPENSES!$U$12:$U$4011,$C138,EXPENSES!$N$12:$N$4011,REPORT!AD$34,EXPENSES!$M$12:$M$4011,REPORT!AD$31))</f>
        <v>0</v>
      </c>
      <c r="AE138" s="645">
        <f>IF($C138="","",SUMIFS(EXPENSES!$I$12:$I$4011,EXPENSES!$U$12:$U$4011,$C138,EXPENSES!$N$12:$N$4011,REPORT!AE$34,EXPENSES!$M$12:$M$4011,REPORT!AE$31))</f>
        <v>0</v>
      </c>
      <c r="AF138" s="645">
        <f>IF($C138="","",SUMIFS(EXPENSES!$I$12:$I$4011,EXPENSES!$U$12:$U$4011,$C138,EXPENSES!$N$12:$N$4011,REPORT!AF$34,EXPENSES!$M$12:$M$4011,REPORT!AF$31))</f>
        <v>0</v>
      </c>
      <c r="AG138" s="645">
        <f>IF($C138="","",SUMIFS(EXPENSES!$I$12:$I$4011,EXPENSES!$U$12:$U$4011,$C138,EXPENSES!$N$12:$N$4011,REPORT!AG$34,EXPENSES!$M$12:$M$4011,REPORT!AG$31))</f>
        <v>0</v>
      </c>
      <c r="AH138" s="645">
        <f>IF($C138="","",SUMIFS(EXPENSES!$I$12:$I$4011,EXPENSES!$U$12:$U$4011,$C138,EXPENSES!$N$12:$N$4011,REPORT!AH$34,EXPENSES!$M$12:$M$4011,REPORT!AH$31))</f>
        <v>0</v>
      </c>
      <c r="AI138" s="645">
        <f>IF($C138="","",SUMIFS(EXPENSES!$I$12:$I$4011,EXPENSES!$U$12:$U$4011,$C138,EXPENSES!$N$12:$N$4011,REPORT!AI$34,EXPENSES!$M$12:$M$4011,REPORT!AI$31))</f>
        <v>0</v>
      </c>
      <c r="AJ138" s="645">
        <f>IF($C138="","",SUMIFS(EXPENSES!$I$12:$I$4011,EXPENSES!$U$12:$U$4011,$C138,EXPENSES!$N$12:$N$4011,REPORT!AJ$34,EXPENSES!$M$12:$M$4011,REPORT!AJ$31))</f>
        <v>0</v>
      </c>
      <c r="AK138" s="645">
        <f>IF($C138="","",SUMIFS(EXPENSES!$I$12:$I$4011,EXPENSES!$U$12:$U$4011,$C138,EXPENSES!$N$12:$N$4011,REPORT!AK$34,EXPENSES!$M$12:$M$4011,REPORT!AK$31))</f>
        <v>0</v>
      </c>
      <c r="AL138" s="645">
        <f>IF($C138="","",SUMIFS(EXPENSES!$I$12:$I$4011,EXPENSES!$U$12:$U$4011,$C138,EXPENSES!$N$12:$N$4011,REPORT!AL$34,EXPENSES!$M$12:$M$4011,REPORT!AL$31))</f>
        <v>0</v>
      </c>
      <c r="AM138" s="645">
        <f>IF($C138="","",SUMIFS(EXPENSES!$I$12:$I$4011,EXPENSES!$U$12:$U$4011,$C138,EXPENSES!$N$12:$N$4011,REPORT!AM$34,EXPENSES!$M$12:$M$4011,REPORT!AM$31))</f>
        <v>0</v>
      </c>
      <c r="AN138" s="645">
        <f>IF($C138="","",SUMIFS(EXPENSES!$I$12:$I$4011,EXPENSES!$U$12:$U$4011,$C138,EXPENSES!$N$12:$N$4011,REPORT!AN$34,EXPENSES!$M$12:$M$4011,REPORT!AN$31))</f>
        <v>0</v>
      </c>
      <c r="AO138" s="645">
        <f>IF($C138="","",SUMIFS(EXPENSES!$I$12:$I$4011,EXPENSES!$U$12:$U$4011,$C138,EXPENSES!$N$12:$N$4011,REPORT!AO$34,EXPENSES!$M$12:$M$4011,REPORT!AO$31))</f>
        <v>0</v>
      </c>
      <c r="AP138" s="645">
        <f>IF($C138="","",SUMIFS(EXPENSES!$I$12:$I$4011,EXPENSES!$U$12:$U$4011,$C138,EXPENSES!$N$12:$N$4011,REPORT!AP$34,EXPENSES!$M$12:$M$4011,REPORT!AP$31))</f>
        <v>0</v>
      </c>
      <c r="AQ138" s="645">
        <f>IF($C138="","",SUMIFS(EXPENSES!$I$12:$I$4011,EXPENSES!$U$12:$U$4011,$C138,EXPENSES!$N$12:$N$4011,REPORT!AQ$34,EXPENSES!$M$12:$M$4011,REPORT!AQ$31))</f>
        <v>0</v>
      </c>
      <c r="AR138" s="645">
        <f>IF($C138="","",SUMIFS(EXPENSES!$I$12:$I$4011,EXPENSES!$U$12:$U$4011,$C138,EXPENSES!$N$12:$N$4011,REPORT!AR$34,EXPENSES!$M$12:$M$4011,REPORT!AR$31))</f>
        <v>0</v>
      </c>
      <c r="AS138" s="645">
        <f>IF($C138="","",SUMIFS(EXPENSES!$I$12:$I$4011,EXPENSES!$U$12:$U$4011,$C138,EXPENSES!$N$12:$N$4011,REPORT!AS$34,EXPENSES!$M$12:$M$4011,REPORT!AS$31))</f>
        <v>0</v>
      </c>
      <c r="AT138" s="645">
        <f>IF($C138="","",SUMIFS(EXPENSES!$I$12:$I$4011,EXPENSES!$U$12:$U$4011,$C138,EXPENSES!$N$12:$N$4011,REPORT!AT$34,EXPENSES!$M$12:$M$4011,REPORT!AT$31))</f>
        <v>0</v>
      </c>
      <c r="AU138" s="645">
        <f>IF($C138="","",SUMIFS(EXPENSES!$I$12:$I$4011,EXPENSES!$U$12:$U$4011,$C138,EXPENSES!$N$12:$N$4011,REPORT!AU$34,EXPENSES!$M$12:$M$4011,REPORT!AU$31))</f>
        <v>0</v>
      </c>
      <c r="AV138" s="645">
        <f>IF($C138="","",SUMIFS(EXPENSES!$I$12:$I$4011,EXPENSES!$U$12:$U$4011,$C138,EXPENSES!$N$12:$N$4011,REPORT!AV$34,EXPENSES!$M$12:$M$4011,REPORT!AV$31))</f>
        <v>0</v>
      </c>
      <c r="AW138" s="645">
        <f>IF($C138="","",SUMIFS(EXPENSES!$I$12:$I$4011,EXPENSES!$U$12:$U$4011,$C138,EXPENSES!$N$12:$N$4011,REPORT!AW$34,EXPENSES!$M$12:$M$4011,REPORT!AW$31))</f>
        <v>0</v>
      </c>
      <c r="AX138" s="645">
        <f>IF($C138="","",SUMIFS(EXPENSES!$I$12:$I$4011,EXPENSES!$U$12:$U$4011,$C138,EXPENSES!$N$12:$N$4011,REPORT!AX$34,EXPENSES!$M$12:$M$4011,REPORT!AX$31))</f>
        <v>0</v>
      </c>
      <c r="AY138" s="645">
        <f>IF($C138="","",SUMIFS(EXPENSES!$I$12:$I$4011,EXPENSES!$U$12:$U$4011,$C138,EXPENSES!$N$12:$N$4011,REPORT!AY$34,EXPENSES!$M$12:$M$4011,REPORT!AY$31))</f>
        <v>0</v>
      </c>
      <c r="AZ138" s="645">
        <f>IF($C138="","",SUMIFS(EXPENSES!$I$12:$I$4011,EXPENSES!$U$12:$U$4011,$C138,EXPENSES!$N$12:$N$4011,REPORT!AZ$34,EXPENSES!$M$12:$M$4011,REPORT!AZ$31))</f>
        <v>0</v>
      </c>
      <c r="BA138" s="645">
        <f>IF($C138="","",SUMIFS(EXPENSES!$I$12:$I$4011,EXPENSES!$U$12:$U$4011,$C138,EXPENSES!$N$12:$N$4011,REPORT!BA$34,EXPENSES!$M$12:$M$4011,REPORT!BA$31))</f>
        <v>0</v>
      </c>
      <c r="BB138" s="645">
        <f>IF($C138="","",SUMIFS(EXPENSES!$I$12:$I$4011,EXPENSES!$U$12:$U$4011,$C138,EXPENSES!$N$12:$N$4011,REPORT!BB$34,EXPENSES!$M$12:$M$4011,REPORT!BB$31))</f>
        <v>0</v>
      </c>
      <c r="BC138" s="645">
        <f>IF($C138="","",SUMIFS(EXPENSES!$I$12:$I$4011,EXPENSES!$U$12:$U$4011,$C138,EXPENSES!$N$12:$N$4011,REPORT!BC$34,EXPENSES!$M$12:$M$4011,REPORT!BC$31))</f>
        <v>0</v>
      </c>
      <c r="BD138" s="645">
        <f>IF($C138="","",SUMIFS(EXPENSES!$I$12:$I$4011,EXPENSES!$U$12:$U$4011,$C138,EXPENSES!$N$12:$N$4011,REPORT!BD$34,EXPENSES!$M$12:$M$4011,REPORT!BD$31))</f>
        <v>0</v>
      </c>
      <c r="BE138" s="645">
        <f>IF($C138="","",SUMIFS(EXPENSES!$I$12:$I$4011,EXPENSES!$U$12:$U$4011,$C138,EXPENSES!$N$12:$N$4011,REPORT!BE$34,EXPENSES!$M$12:$M$4011,REPORT!BE$31))</f>
        <v>0</v>
      </c>
      <c r="BF138" s="645">
        <f>IF($C138="","",SUMIFS(EXPENSES!$I$12:$I$4011,EXPENSES!$U$12:$U$4011,$C138,EXPENSES!$N$12:$N$4011,REPORT!BF$34,EXPENSES!$M$12:$M$4011,REPORT!BF$31))</f>
        <v>0</v>
      </c>
      <c r="BG138" s="645">
        <f>IF($C138="","",SUMIFS(EXPENSES!$I$12:$I$4011,EXPENSES!$U$12:$U$4011,$C138,EXPENSES!$N$12:$N$4011,REPORT!BG$34,EXPENSES!$M$12:$M$4011,REPORT!BG$31))</f>
        <v>0</v>
      </c>
      <c r="BH138" s="645">
        <f>IF($C138="","",SUMIFS(EXPENSES!$I$12:$I$4011,EXPENSES!$U$12:$U$4011,$C138,EXPENSES!$N$12:$N$4011,REPORT!BH$34,EXPENSES!$M$12:$M$4011,REPORT!BH$31))</f>
        <v>0</v>
      </c>
      <c r="BI138" s="645">
        <f>IF($C138="","",SUMIFS(EXPENSES!$I$12:$I$4011,EXPENSES!$U$12:$U$4011,$C138,EXPENSES!$N$12:$N$4011,REPORT!BI$34,EXPENSES!$M$12:$M$4011,REPORT!BI$31))</f>
        <v>0</v>
      </c>
      <c r="BJ138" s="645">
        <f>IF($C138="","",SUMIFS(EXPENSES!$I$12:$I$4011,EXPENSES!$U$12:$U$4011,$C138,EXPENSES!$N$12:$N$4011,REPORT!BJ$34,EXPENSES!$M$12:$M$4011,REPORT!BJ$31))</f>
        <v>0</v>
      </c>
      <c r="BK138" s="654"/>
      <c r="BL138" s="655"/>
      <c r="BM138" s="655"/>
    </row>
    <row r="139" spans="1:65" s="656" customFormat="1" outlineLevel="2" x14ac:dyDescent="0.3">
      <c r="A139" s="639"/>
      <c r="B139" s="640"/>
      <c r="C139" s="641" t="str">
        <f>IFERROR(BUDGET!C122,"")</f>
        <v>B6-02</v>
      </c>
      <c r="D139" s="642">
        <f>IFERROR(BUDGET!D122,"")</f>
        <v>0</v>
      </c>
      <c r="E139" s="643" t="str">
        <f>IFERROR(BUDGET!E122,"")</f>
        <v>x</v>
      </c>
      <c r="F139" s="644">
        <f>IF(OR(BUDGET!$N$14="",BUDGET!$N$14="Initial Budget"),BUDGET!N122,BUDGET!BA122)</f>
        <v>0</v>
      </c>
      <c r="G139" s="798"/>
      <c r="H139" s="661">
        <f>SUMIFS(EXPENSES!$I$12:$I$4011,EXPENSES!$U$12:$U$4011,REPORT!C139)</f>
        <v>0</v>
      </c>
      <c r="I139" s="657">
        <f t="shared" si="217"/>
        <v>0</v>
      </c>
      <c r="J139" s="645">
        <f t="shared" si="337"/>
        <v>0</v>
      </c>
      <c r="K139" s="647"/>
      <c r="L139" s="648"/>
      <c r="M139" s="649"/>
      <c r="N139" s="650"/>
      <c r="O139" s="651" t="str">
        <f t="shared" ref="O139:X147" si="376">IF($D139="","",IF($D139=O$33,$H139,""))</f>
        <v/>
      </c>
      <c r="P139" s="651" t="str">
        <f>IF($D139="","",IF($D139=P$33,$H139,""))</f>
        <v/>
      </c>
      <c r="Q139" s="651" t="str">
        <f t="shared" si="376"/>
        <v/>
      </c>
      <c r="R139" s="651" t="str">
        <f t="shared" si="376"/>
        <v/>
      </c>
      <c r="S139" s="651" t="str">
        <f t="shared" si="376"/>
        <v/>
      </c>
      <c r="T139" s="651" t="str">
        <f t="shared" si="376"/>
        <v/>
      </c>
      <c r="U139" s="651" t="str">
        <f t="shared" si="376"/>
        <v/>
      </c>
      <c r="V139" s="651" t="str">
        <f t="shared" si="376"/>
        <v/>
      </c>
      <c r="W139" s="651" t="str">
        <f t="shared" si="376"/>
        <v/>
      </c>
      <c r="X139" s="651" t="str">
        <f t="shared" si="376"/>
        <v/>
      </c>
      <c r="Y139" s="652">
        <f t="shared" si="216"/>
        <v>0</v>
      </c>
      <c r="Z139" s="653"/>
      <c r="AA139" s="658">
        <f>IF($C139="","",SUMIFS(EXPENSES!$I$12:$I$4011,EXPENSES!$U$12:$U$4011,$C139,EXPENSES!$N$12:$N$4011,REPORT!AA$34,EXPENSES!$M$12:$M$4011,REPORT!AA$31))</f>
        <v>0</v>
      </c>
      <c r="AB139" s="658">
        <f>IF($C139="","",SUMIFS(EXPENSES!$I$12:$I$4011,EXPENSES!$U$12:$U$4011,$C139,EXPENSES!$N$12:$N$4011,REPORT!AB$34,EXPENSES!$M$12:$M$4011,REPORT!AB$31))</f>
        <v>0</v>
      </c>
      <c r="AC139" s="658">
        <f>IF($C139="","",SUMIFS(EXPENSES!$I$12:$I$4011,EXPENSES!$U$12:$U$4011,$C139,EXPENSES!$N$12:$N$4011,REPORT!AC$34,EXPENSES!$M$12:$M$4011,REPORT!AC$31))</f>
        <v>0</v>
      </c>
      <c r="AD139" s="658">
        <f>IF($C139="","",SUMIFS(EXPENSES!$I$12:$I$4011,EXPENSES!$U$12:$U$4011,$C139,EXPENSES!$N$12:$N$4011,REPORT!AD$34,EXPENSES!$M$12:$M$4011,REPORT!AD$31))</f>
        <v>0</v>
      </c>
      <c r="AE139" s="658">
        <f>IF($C139="","",SUMIFS(EXPENSES!$I$12:$I$4011,EXPENSES!$U$12:$U$4011,$C139,EXPENSES!$N$12:$N$4011,REPORT!AE$34,EXPENSES!$M$12:$M$4011,REPORT!AE$31))</f>
        <v>0</v>
      </c>
      <c r="AF139" s="658">
        <f>IF($C139="","",SUMIFS(EXPENSES!$I$12:$I$4011,EXPENSES!$U$12:$U$4011,$C139,EXPENSES!$N$12:$N$4011,REPORT!AF$34,EXPENSES!$M$12:$M$4011,REPORT!AF$31))</f>
        <v>0</v>
      </c>
      <c r="AG139" s="658">
        <f>IF($C139="","",SUMIFS(EXPENSES!$I$12:$I$4011,EXPENSES!$U$12:$U$4011,$C139,EXPENSES!$N$12:$N$4011,REPORT!AG$34,EXPENSES!$M$12:$M$4011,REPORT!AG$31))</f>
        <v>0</v>
      </c>
      <c r="AH139" s="658">
        <f>IF($C139="","",SUMIFS(EXPENSES!$I$12:$I$4011,EXPENSES!$U$12:$U$4011,$C139,EXPENSES!$N$12:$N$4011,REPORT!AH$34,EXPENSES!$M$12:$M$4011,REPORT!AH$31))</f>
        <v>0</v>
      </c>
      <c r="AI139" s="658">
        <f>IF($C139="","",SUMIFS(EXPENSES!$I$12:$I$4011,EXPENSES!$U$12:$U$4011,$C139,EXPENSES!$N$12:$N$4011,REPORT!AI$34,EXPENSES!$M$12:$M$4011,REPORT!AI$31))</f>
        <v>0</v>
      </c>
      <c r="AJ139" s="658">
        <f>IF($C139="","",SUMIFS(EXPENSES!$I$12:$I$4011,EXPENSES!$U$12:$U$4011,$C139,EXPENSES!$N$12:$N$4011,REPORT!AJ$34,EXPENSES!$M$12:$M$4011,REPORT!AJ$31))</f>
        <v>0</v>
      </c>
      <c r="AK139" s="658">
        <f>IF($C139="","",SUMIFS(EXPENSES!$I$12:$I$4011,EXPENSES!$U$12:$U$4011,$C139,EXPENSES!$N$12:$N$4011,REPORT!AK$34,EXPENSES!$M$12:$M$4011,REPORT!AK$31))</f>
        <v>0</v>
      </c>
      <c r="AL139" s="658">
        <f>IF($C139="","",SUMIFS(EXPENSES!$I$12:$I$4011,EXPENSES!$U$12:$U$4011,$C139,EXPENSES!$N$12:$N$4011,REPORT!AL$34,EXPENSES!$M$12:$M$4011,REPORT!AL$31))</f>
        <v>0</v>
      </c>
      <c r="AM139" s="658">
        <f>IF($C139="","",SUMIFS(EXPENSES!$I$12:$I$4011,EXPENSES!$U$12:$U$4011,$C139,EXPENSES!$N$12:$N$4011,REPORT!AM$34,EXPENSES!$M$12:$M$4011,REPORT!AM$31))</f>
        <v>0</v>
      </c>
      <c r="AN139" s="658">
        <f>IF($C139="","",SUMIFS(EXPENSES!$I$12:$I$4011,EXPENSES!$U$12:$U$4011,$C139,EXPENSES!$N$12:$N$4011,REPORT!AN$34,EXPENSES!$M$12:$M$4011,REPORT!AN$31))</f>
        <v>0</v>
      </c>
      <c r="AO139" s="658">
        <f>IF($C139="","",SUMIFS(EXPENSES!$I$12:$I$4011,EXPENSES!$U$12:$U$4011,$C139,EXPENSES!$N$12:$N$4011,REPORT!AO$34,EXPENSES!$M$12:$M$4011,REPORT!AO$31))</f>
        <v>0</v>
      </c>
      <c r="AP139" s="658">
        <f>IF($C139="","",SUMIFS(EXPENSES!$I$12:$I$4011,EXPENSES!$U$12:$U$4011,$C139,EXPENSES!$N$12:$N$4011,REPORT!AP$34,EXPENSES!$M$12:$M$4011,REPORT!AP$31))</f>
        <v>0</v>
      </c>
      <c r="AQ139" s="658">
        <f>IF($C139="","",SUMIFS(EXPENSES!$I$12:$I$4011,EXPENSES!$U$12:$U$4011,$C139,EXPENSES!$N$12:$N$4011,REPORT!AQ$34,EXPENSES!$M$12:$M$4011,REPORT!AQ$31))</f>
        <v>0</v>
      </c>
      <c r="AR139" s="658">
        <f>IF($C139="","",SUMIFS(EXPENSES!$I$12:$I$4011,EXPENSES!$U$12:$U$4011,$C139,EXPENSES!$N$12:$N$4011,REPORT!AR$34,EXPENSES!$M$12:$M$4011,REPORT!AR$31))</f>
        <v>0</v>
      </c>
      <c r="AS139" s="658">
        <f>IF($C139="","",SUMIFS(EXPENSES!$I$12:$I$4011,EXPENSES!$U$12:$U$4011,$C139,EXPENSES!$N$12:$N$4011,REPORT!AS$34,EXPENSES!$M$12:$M$4011,REPORT!AS$31))</f>
        <v>0</v>
      </c>
      <c r="AT139" s="658">
        <f>IF($C139="","",SUMIFS(EXPENSES!$I$12:$I$4011,EXPENSES!$U$12:$U$4011,$C139,EXPENSES!$N$12:$N$4011,REPORT!AT$34,EXPENSES!$M$12:$M$4011,REPORT!AT$31))</f>
        <v>0</v>
      </c>
      <c r="AU139" s="658">
        <f>IF($C139="","",SUMIFS(EXPENSES!$I$12:$I$4011,EXPENSES!$U$12:$U$4011,$C139,EXPENSES!$N$12:$N$4011,REPORT!AU$34,EXPENSES!$M$12:$M$4011,REPORT!AU$31))</f>
        <v>0</v>
      </c>
      <c r="AV139" s="658">
        <f>IF($C139="","",SUMIFS(EXPENSES!$I$12:$I$4011,EXPENSES!$U$12:$U$4011,$C139,EXPENSES!$N$12:$N$4011,REPORT!AV$34,EXPENSES!$M$12:$M$4011,REPORT!AV$31))</f>
        <v>0</v>
      </c>
      <c r="AW139" s="658">
        <f>IF($C139="","",SUMIFS(EXPENSES!$I$12:$I$4011,EXPENSES!$U$12:$U$4011,$C139,EXPENSES!$N$12:$N$4011,REPORT!AW$34,EXPENSES!$M$12:$M$4011,REPORT!AW$31))</f>
        <v>0</v>
      </c>
      <c r="AX139" s="658">
        <f>IF($C139="","",SUMIFS(EXPENSES!$I$12:$I$4011,EXPENSES!$U$12:$U$4011,$C139,EXPENSES!$N$12:$N$4011,REPORT!AX$34,EXPENSES!$M$12:$M$4011,REPORT!AX$31))</f>
        <v>0</v>
      </c>
      <c r="AY139" s="658">
        <f>IF($C139="","",SUMIFS(EXPENSES!$I$12:$I$4011,EXPENSES!$U$12:$U$4011,$C139,EXPENSES!$N$12:$N$4011,REPORT!AY$34,EXPENSES!$M$12:$M$4011,REPORT!AY$31))</f>
        <v>0</v>
      </c>
      <c r="AZ139" s="658">
        <f>IF($C139="","",SUMIFS(EXPENSES!$I$12:$I$4011,EXPENSES!$U$12:$U$4011,$C139,EXPENSES!$N$12:$N$4011,REPORT!AZ$34,EXPENSES!$M$12:$M$4011,REPORT!AZ$31))</f>
        <v>0</v>
      </c>
      <c r="BA139" s="658">
        <f>IF($C139="","",SUMIFS(EXPENSES!$I$12:$I$4011,EXPENSES!$U$12:$U$4011,$C139,EXPENSES!$N$12:$N$4011,REPORT!BA$34,EXPENSES!$M$12:$M$4011,REPORT!BA$31))</f>
        <v>0</v>
      </c>
      <c r="BB139" s="658">
        <f>IF($C139="","",SUMIFS(EXPENSES!$I$12:$I$4011,EXPENSES!$U$12:$U$4011,$C139,EXPENSES!$N$12:$N$4011,REPORT!BB$34,EXPENSES!$M$12:$M$4011,REPORT!BB$31))</f>
        <v>0</v>
      </c>
      <c r="BC139" s="658">
        <f>IF($C139="","",SUMIFS(EXPENSES!$I$12:$I$4011,EXPENSES!$U$12:$U$4011,$C139,EXPENSES!$N$12:$N$4011,REPORT!BC$34,EXPENSES!$M$12:$M$4011,REPORT!BC$31))</f>
        <v>0</v>
      </c>
      <c r="BD139" s="658">
        <f>IF($C139="","",SUMIFS(EXPENSES!$I$12:$I$4011,EXPENSES!$U$12:$U$4011,$C139,EXPENSES!$N$12:$N$4011,REPORT!BD$34,EXPENSES!$M$12:$M$4011,REPORT!BD$31))</f>
        <v>0</v>
      </c>
      <c r="BE139" s="658">
        <f>IF($C139="","",SUMIFS(EXPENSES!$I$12:$I$4011,EXPENSES!$U$12:$U$4011,$C139,EXPENSES!$N$12:$N$4011,REPORT!BE$34,EXPENSES!$M$12:$M$4011,REPORT!BE$31))</f>
        <v>0</v>
      </c>
      <c r="BF139" s="658">
        <f>IF($C139="","",SUMIFS(EXPENSES!$I$12:$I$4011,EXPENSES!$U$12:$U$4011,$C139,EXPENSES!$N$12:$N$4011,REPORT!BF$34,EXPENSES!$M$12:$M$4011,REPORT!BF$31))</f>
        <v>0</v>
      </c>
      <c r="BG139" s="658">
        <f>IF($C139="","",SUMIFS(EXPENSES!$I$12:$I$4011,EXPENSES!$U$12:$U$4011,$C139,EXPENSES!$N$12:$N$4011,REPORT!BG$34,EXPENSES!$M$12:$M$4011,REPORT!BG$31))</f>
        <v>0</v>
      </c>
      <c r="BH139" s="658">
        <f>IF($C139="","",SUMIFS(EXPENSES!$I$12:$I$4011,EXPENSES!$U$12:$U$4011,$C139,EXPENSES!$N$12:$N$4011,REPORT!BH$34,EXPENSES!$M$12:$M$4011,REPORT!BH$31))</f>
        <v>0</v>
      </c>
      <c r="BI139" s="658">
        <f>IF($C139="","",SUMIFS(EXPENSES!$I$12:$I$4011,EXPENSES!$U$12:$U$4011,$C139,EXPENSES!$N$12:$N$4011,REPORT!BI$34,EXPENSES!$M$12:$M$4011,REPORT!BI$31))</f>
        <v>0</v>
      </c>
      <c r="BJ139" s="658">
        <f>IF($C139="","",SUMIFS(EXPENSES!$I$12:$I$4011,EXPENSES!$U$12:$U$4011,$C139,EXPENSES!$N$12:$N$4011,REPORT!BJ$34,EXPENSES!$M$12:$M$4011,REPORT!BJ$31))</f>
        <v>0</v>
      </c>
      <c r="BK139" s="654"/>
      <c r="BL139" s="655"/>
      <c r="BM139" s="655"/>
    </row>
    <row r="140" spans="1:65" s="656" customFormat="1" outlineLevel="2" x14ac:dyDescent="0.3">
      <c r="A140" s="639"/>
      <c r="B140" s="640"/>
      <c r="C140" s="641" t="str">
        <f>IFERROR(BUDGET!C123,"")</f>
        <v>B6-03</v>
      </c>
      <c r="D140" s="642">
        <f>IFERROR(BUDGET!D123,"")</f>
        <v>0</v>
      </c>
      <c r="E140" s="643" t="str">
        <f>IFERROR(BUDGET!E123,"")</f>
        <v>x</v>
      </c>
      <c r="F140" s="644">
        <f>IF(OR(BUDGET!$N$14="",BUDGET!$N$14="Initial Budget"),BUDGET!N123,BUDGET!BA123)</f>
        <v>0</v>
      </c>
      <c r="G140" s="798"/>
      <c r="H140" s="661">
        <f>SUMIFS(EXPENSES!$I$12:$I$4011,EXPENSES!$U$12:$U$4011,REPORT!C140)</f>
        <v>0</v>
      </c>
      <c r="I140" s="657">
        <f t="shared" si="217"/>
        <v>0</v>
      </c>
      <c r="J140" s="645">
        <f t="shared" si="337"/>
        <v>0</v>
      </c>
      <c r="K140" s="647"/>
      <c r="L140" s="648"/>
      <c r="M140" s="649"/>
      <c r="N140" s="650"/>
      <c r="O140" s="651" t="str">
        <f t="shared" si="376"/>
        <v/>
      </c>
      <c r="P140" s="651" t="str">
        <f t="shared" si="376"/>
        <v/>
      </c>
      <c r="Q140" s="651" t="str">
        <f t="shared" si="376"/>
        <v/>
      </c>
      <c r="R140" s="651" t="str">
        <f t="shared" si="376"/>
        <v/>
      </c>
      <c r="S140" s="651" t="str">
        <f t="shared" si="376"/>
        <v/>
      </c>
      <c r="T140" s="651" t="str">
        <f t="shared" si="376"/>
        <v/>
      </c>
      <c r="U140" s="651" t="str">
        <f t="shared" si="376"/>
        <v/>
      </c>
      <c r="V140" s="651" t="str">
        <f t="shared" si="376"/>
        <v/>
      </c>
      <c r="W140" s="651" t="str">
        <f t="shared" si="376"/>
        <v/>
      </c>
      <c r="X140" s="651" t="str">
        <f t="shared" si="376"/>
        <v/>
      </c>
      <c r="Y140" s="652">
        <f t="shared" si="216"/>
        <v>0</v>
      </c>
      <c r="Z140" s="653"/>
      <c r="AA140" s="658">
        <f>IF($C140="","",SUMIFS(EXPENSES!$I$12:$I$4011,EXPENSES!$U$12:$U$4011,$C140,EXPENSES!$N$12:$N$4011,REPORT!AA$34,EXPENSES!$M$12:$M$4011,REPORT!AA$31))</f>
        <v>0</v>
      </c>
      <c r="AB140" s="658">
        <f>IF($C140="","",SUMIFS(EXPENSES!$I$12:$I$4011,EXPENSES!$U$12:$U$4011,$C140,EXPENSES!$N$12:$N$4011,REPORT!AB$34,EXPENSES!$M$12:$M$4011,REPORT!AB$31))</f>
        <v>0</v>
      </c>
      <c r="AC140" s="658">
        <f>IF($C140="","",SUMIFS(EXPENSES!$I$12:$I$4011,EXPENSES!$U$12:$U$4011,$C140,EXPENSES!$N$12:$N$4011,REPORT!AC$34,EXPENSES!$M$12:$M$4011,REPORT!AC$31))</f>
        <v>0</v>
      </c>
      <c r="AD140" s="658">
        <f>IF($C140="","",SUMIFS(EXPENSES!$I$12:$I$4011,EXPENSES!$U$12:$U$4011,$C140,EXPENSES!$N$12:$N$4011,REPORT!AD$34,EXPENSES!$M$12:$M$4011,REPORT!AD$31))</f>
        <v>0</v>
      </c>
      <c r="AE140" s="658">
        <f>IF($C140="","",SUMIFS(EXPENSES!$I$12:$I$4011,EXPENSES!$U$12:$U$4011,$C140,EXPENSES!$N$12:$N$4011,REPORT!AE$34,EXPENSES!$M$12:$M$4011,REPORT!AE$31))</f>
        <v>0</v>
      </c>
      <c r="AF140" s="658">
        <f>IF($C140="","",SUMIFS(EXPENSES!$I$12:$I$4011,EXPENSES!$U$12:$U$4011,$C140,EXPENSES!$N$12:$N$4011,REPORT!AF$34,EXPENSES!$M$12:$M$4011,REPORT!AF$31))</f>
        <v>0</v>
      </c>
      <c r="AG140" s="658">
        <f>IF($C140="","",SUMIFS(EXPENSES!$I$12:$I$4011,EXPENSES!$U$12:$U$4011,$C140,EXPENSES!$N$12:$N$4011,REPORT!AG$34,EXPENSES!$M$12:$M$4011,REPORT!AG$31))</f>
        <v>0</v>
      </c>
      <c r="AH140" s="658">
        <f>IF($C140="","",SUMIFS(EXPENSES!$I$12:$I$4011,EXPENSES!$U$12:$U$4011,$C140,EXPENSES!$N$12:$N$4011,REPORT!AH$34,EXPENSES!$M$12:$M$4011,REPORT!AH$31))</f>
        <v>0</v>
      </c>
      <c r="AI140" s="658">
        <f>IF($C140="","",SUMIFS(EXPENSES!$I$12:$I$4011,EXPENSES!$U$12:$U$4011,$C140,EXPENSES!$N$12:$N$4011,REPORT!AI$34,EXPENSES!$M$12:$M$4011,REPORT!AI$31))</f>
        <v>0</v>
      </c>
      <c r="AJ140" s="658">
        <f>IF($C140="","",SUMIFS(EXPENSES!$I$12:$I$4011,EXPENSES!$U$12:$U$4011,$C140,EXPENSES!$N$12:$N$4011,REPORT!AJ$34,EXPENSES!$M$12:$M$4011,REPORT!AJ$31))</f>
        <v>0</v>
      </c>
      <c r="AK140" s="658">
        <f>IF($C140="","",SUMIFS(EXPENSES!$I$12:$I$4011,EXPENSES!$U$12:$U$4011,$C140,EXPENSES!$N$12:$N$4011,REPORT!AK$34,EXPENSES!$M$12:$M$4011,REPORT!AK$31))</f>
        <v>0</v>
      </c>
      <c r="AL140" s="658">
        <f>IF($C140="","",SUMIFS(EXPENSES!$I$12:$I$4011,EXPENSES!$U$12:$U$4011,$C140,EXPENSES!$N$12:$N$4011,REPORT!AL$34,EXPENSES!$M$12:$M$4011,REPORT!AL$31))</f>
        <v>0</v>
      </c>
      <c r="AM140" s="658">
        <f>IF($C140="","",SUMIFS(EXPENSES!$I$12:$I$4011,EXPENSES!$U$12:$U$4011,$C140,EXPENSES!$N$12:$N$4011,REPORT!AM$34,EXPENSES!$M$12:$M$4011,REPORT!AM$31))</f>
        <v>0</v>
      </c>
      <c r="AN140" s="658">
        <f>IF($C140="","",SUMIFS(EXPENSES!$I$12:$I$4011,EXPENSES!$U$12:$U$4011,$C140,EXPENSES!$N$12:$N$4011,REPORT!AN$34,EXPENSES!$M$12:$M$4011,REPORT!AN$31))</f>
        <v>0</v>
      </c>
      <c r="AO140" s="658">
        <f>IF($C140="","",SUMIFS(EXPENSES!$I$12:$I$4011,EXPENSES!$U$12:$U$4011,$C140,EXPENSES!$N$12:$N$4011,REPORT!AO$34,EXPENSES!$M$12:$M$4011,REPORT!AO$31))</f>
        <v>0</v>
      </c>
      <c r="AP140" s="658">
        <f>IF($C140="","",SUMIFS(EXPENSES!$I$12:$I$4011,EXPENSES!$U$12:$U$4011,$C140,EXPENSES!$N$12:$N$4011,REPORT!AP$34,EXPENSES!$M$12:$M$4011,REPORT!AP$31))</f>
        <v>0</v>
      </c>
      <c r="AQ140" s="658">
        <f>IF($C140="","",SUMIFS(EXPENSES!$I$12:$I$4011,EXPENSES!$U$12:$U$4011,$C140,EXPENSES!$N$12:$N$4011,REPORT!AQ$34,EXPENSES!$M$12:$M$4011,REPORT!AQ$31))</f>
        <v>0</v>
      </c>
      <c r="AR140" s="658">
        <f>IF($C140="","",SUMIFS(EXPENSES!$I$12:$I$4011,EXPENSES!$U$12:$U$4011,$C140,EXPENSES!$N$12:$N$4011,REPORT!AR$34,EXPENSES!$M$12:$M$4011,REPORT!AR$31))</f>
        <v>0</v>
      </c>
      <c r="AS140" s="658">
        <f>IF($C140="","",SUMIFS(EXPENSES!$I$12:$I$4011,EXPENSES!$U$12:$U$4011,$C140,EXPENSES!$N$12:$N$4011,REPORT!AS$34,EXPENSES!$M$12:$M$4011,REPORT!AS$31))</f>
        <v>0</v>
      </c>
      <c r="AT140" s="658">
        <f>IF($C140="","",SUMIFS(EXPENSES!$I$12:$I$4011,EXPENSES!$U$12:$U$4011,$C140,EXPENSES!$N$12:$N$4011,REPORT!AT$34,EXPENSES!$M$12:$M$4011,REPORT!AT$31))</f>
        <v>0</v>
      </c>
      <c r="AU140" s="658">
        <f>IF($C140="","",SUMIFS(EXPENSES!$I$12:$I$4011,EXPENSES!$U$12:$U$4011,$C140,EXPENSES!$N$12:$N$4011,REPORT!AU$34,EXPENSES!$M$12:$M$4011,REPORT!AU$31))</f>
        <v>0</v>
      </c>
      <c r="AV140" s="658">
        <f>IF($C140="","",SUMIFS(EXPENSES!$I$12:$I$4011,EXPENSES!$U$12:$U$4011,$C140,EXPENSES!$N$12:$N$4011,REPORT!AV$34,EXPENSES!$M$12:$M$4011,REPORT!AV$31))</f>
        <v>0</v>
      </c>
      <c r="AW140" s="658">
        <f>IF($C140="","",SUMIFS(EXPENSES!$I$12:$I$4011,EXPENSES!$U$12:$U$4011,$C140,EXPENSES!$N$12:$N$4011,REPORT!AW$34,EXPENSES!$M$12:$M$4011,REPORT!AW$31))</f>
        <v>0</v>
      </c>
      <c r="AX140" s="658">
        <f>IF($C140="","",SUMIFS(EXPENSES!$I$12:$I$4011,EXPENSES!$U$12:$U$4011,$C140,EXPENSES!$N$12:$N$4011,REPORT!AX$34,EXPENSES!$M$12:$M$4011,REPORT!AX$31))</f>
        <v>0</v>
      </c>
      <c r="AY140" s="658">
        <f>IF($C140="","",SUMIFS(EXPENSES!$I$12:$I$4011,EXPENSES!$U$12:$U$4011,$C140,EXPENSES!$N$12:$N$4011,REPORT!AY$34,EXPENSES!$M$12:$M$4011,REPORT!AY$31))</f>
        <v>0</v>
      </c>
      <c r="AZ140" s="658">
        <f>IF($C140="","",SUMIFS(EXPENSES!$I$12:$I$4011,EXPENSES!$U$12:$U$4011,$C140,EXPENSES!$N$12:$N$4011,REPORT!AZ$34,EXPENSES!$M$12:$M$4011,REPORT!AZ$31))</f>
        <v>0</v>
      </c>
      <c r="BA140" s="658">
        <f>IF($C140="","",SUMIFS(EXPENSES!$I$12:$I$4011,EXPENSES!$U$12:$U$4011,$C140,EXPENSES!$N$12:$N$4011,REPORT!BA$34,EXPENSES!$M$12:$M$4011,REPORT!BA$31))</f>
        <v>0</v>
      </c>
      <c r="BB140" s="658">
        <f>IF($C140="","",SUMIFS(EXPENSES!$I$12:$I$4011,EXPENSES!$U$12:$U$4011,$C140,EXPENSES!$N$12:$N$4011,REPORT!BB$34,EXPENSES!$M$12:$M$4011,REPORT!BB$31))</f>
        <v>0</v>
      </c>
      <c r="BC140" s="658">
        <f>IF($C140="","",SUMIFS(EXPENSES!$I$12:$I$4011,EXPENSES!$U$12:$U$4011,$C140,EXPENSES!$N$12:$N$4011,REPORT!BC$34,EXPENSES!$M$12:$M$4011,REPORT!BC$31))</f>
        <v>0</v>
      </c>
      <c r="BD140" s="658">
        <f>IF($C140="","",SUMIFS(EXPENSES!$I$12:$I$4011,EXPENSES!$U$12:$U$4011,$C140,EXPENSES!$N$12:$N$4011,REPORT!BD$34,EXPENSES!$M$12:$M$4011,REPORT!BD$31))</f>
        <v>0</v>
      </c>
      <c r="BE140" s="658">
        <f>IF($C140="","",SUMIFS(EXPENSES!$I$12:$I$4011,EXPENSES!$U$12:$U$4011,$C140,EXPENSES!$N$12:$N$4011,REPORT!BE$34,EXPENSES!$M$12:$M$4011,REPORT!BE$31))</f>
        <v>0</v>
      </c>
      <c r="BF140" s="658">
        <f>IF($C140="","",SUMIFS(EXPENSES!$I$12:$I$4011,EXPENSES!$U$12:$U$4011,$C140,EXPENSES!$N$12:$N$4011,REPORT!BF$34,EXPENSES!$M$12:$M$4011,REPORT!BF$31))</f>
        <v>0</v>
      </c>
      <c r="BG140" s="658">
        <f>IF($C140="","",SUMIFS(EXPENSES!$I$12:$I$4011,EXPENSES!$U$12:$U$4011,$C140,EXPENSES!$N$12:$N$4011,REPORT!BG$34,EXPENSES!$M$12:$M$4011,REPORT!BG$31))</f>
        <v>0</v>
      </c>
      <c r="BH140" s="658">
        <f>IF($C140="","",SUMIFS(EXPENSES!$I$12:$I$4011,EXPENSES!$U$12:$U$4011,$C140,EXPENSES!$N$12:$N$4011,REPORT!BH$34,EXPENSES!$M$12:$M$4011,REPORT!BH$31))</f>
        <v>0</v>
      </c>
      <c r="BI140" s="658">
        <f>IF($C140="","",SUMIFS(EXPENSES!$I$12:$I$4011,EXPENSES!$U$12:$U$4011,$C140,EXPENSES!$N$12:$N$4011,REPORT!BI$34,EXPENSES!$M$12:$M$4011,REPORT!BI$31))</f>
        <v>0</v>
      </c>
      <c r="BJ140" s="658">
        <f>IF($C140="","",SUMIFS(EXPENSES!$I$12:$I$4011,EXPENSES!$U$12:$U$4011,$C140,EXPENSES!$N$12:$N$4011,REPORT!BJ$34,EXPENSES!$M$12:$M$4011,REPORT!BJ$31))</f>
        <v>0</v>
      </c>
      <c r="BK140" s="654"/>
      <c r="BL140" s="655"/>
      <c r="BM140" s="655"/>
    </row>
    <row r="141" spans="1:65" s="656" customFormat="1" outlineLevel="2" x14ac:dyDescent="0.3">
      <c r="A141" s="639"/>
      <c r="B141" s="640"/>
      <c r="C141" s="641" t="str">
        <f>IFERROR(BUDGET!C124,"")</f>
        <v>B6-04</v>
      </c>
      <c r="D141" s="642">
        <f>IFERROR(BUDGET!D124,"")</f>
        <v>0</v>
      </c>
      <c r="E141" s="643" t="str">
        <f>IFERROR(BUDGET!E124,"")</f>
        <v>x</v>
      </c>
      <c r="F141" s="644">
        <f>IF(OR(BUDGET!$N$14="",BUDGET!$N$14="Initial Budget"),BUDGET!N124,BUDGET!BA124)</f>
        <v>0</v>
      </c>
      <c r="G141" s="798"/>
      <c r="H141" s="661">
        <f>SUMIFS(EXPENSES!$I$12:$I$4011,EXPENSES!$U$12:$U$4011,REPORT!C141)</f>
        <v>0</v>
      </c>
      <c r="I141" s="657">
        <f t="shared" si="217"/>
        <v>0</v>
      </c>
      <c r="J141" s="645">
        <f t="shared" si="337"/>
        <v>0</v>
      </c>
      <c r="K141" s="647"/>
      <c r="L141" s="648"/>
      <c r="M141" s="649"/>
      <c r="N141" s="650"/>
      <c r="O141" s="651" t="str">
        <f t="shared" si="376"/>
        <v/>
      </c>
      <c r="P141" s="651" t="str">
        <f t="shared" si="376"/>
        <v/>
      </c>
      <c r="Q141" s="651" t="str">
        <f t="shared" si="376"/>
        <v/>
      </c>
      <c r="R141" s="651" t="str">
        <f t="shared" si="376"/>
        <v/>
      </c>
      <c r="S141" s="651" t="str">
        <f t="shared" si="376"/>
        <v/>
      </c>
      <c r="T141" s="651" t="str">
        <f t="shared" si="376"/>
        <v/>
      </c>
      <c r="U141" s="651" t="str">
        <f t="shared" si="376"/>
        <v/>
      </c>
      <c r="V141" s="651" t="str">
        <f t="shared" si="376"/>
        <v/>
      </c>
      <c r="W141" s="651" t="str">
        <f t="shared" si="376"/>
        <v/>
      </c>
      <c r="X141" s="651" t="str">
        <f t="shared" si="376"/>
        <v/>
      </c>
      <c r="Y141" s="652">
        <f t="shared" si="216"/>
        <v>0</v>
      </c>
      <c r="Z141" s="653"/>
      <c r="AA141" s="658">
        <f>IF($C141="","",SUMIFS(EXPENSES!$I$12:$I$4011,EXPENSES!$U$12:$U$4011,$C141,EXPENSES!$N$12:$N$4011,REPORT!AA$34,EXPENSES!$M$12:$M$4011,REPORT!AA$31))</f>
        <v>0</v>
      </c>
      <c r="AB141" s="658">
        <f>IF($C141="","",SUMIFS(EXPENSES!$I$12:$I$4011,EXPENSES!$U$12:$U$4011,$C141,EXPENSES!$N$12:$N$4011,REPORT!AB$34,EXPENSES!$M$12:$M$4011,REPORT!AB$31))</f>
        <v>0</v>
      </c>
      <c r="AC141" s="658">
        <f>IF($C141="","",SUMIFS(EXPENSES!$I$12:$I$4011,EXPENSES!$U$12:$U$4011,$C141,EXPENSES!$N$12:$N$4011,REPORT!AC$34,EXPENSES!$M$12:$M$4011,REPORT!AC$31))</f>
        <v>0</v>
      </c>
      <c r="AD141" s="658">
        <f>IF($C141="","",SUMIFS(EXPENSES!$I$12:$I$4011,EXPENSES!$U$12:$U$4011,$C141,EXPENSES!$N$12:$N$4011,REPORT!AD$34,EXPENSES!$M$12:$M$4011,REPORT!AD$31))</f>
        <v>0</v>
      </c>
      <c r="AE141" s="658">
        <f>IF($C141="","",SUMIFS(EXPENSES!$I$12:$I$4011,EXPENSES!$U$12:$U$4011,$C141,EXPENSES!$N$12:$N$4011,REPORT!AE$34,EXPENSES!$M$12:$M$4011,REPORT!AE$31))</f>
        <v>0</v>
      </c>
      <c r="AF141" s="658">
        <f>IF($C141="","",SUMIFS(EXPENSES!$I$12:$I$4011,EXPENSES!$U$12:$U$4011,$C141,EXPENSES!$N$12:$N$4011,REPORT!AF$34,EXPENSES!$M$12:$M$4011,REPORT!AF$31))</f>
        <v>0</v>
      </c>
      <c r="AG141" s="658">
        <f>IF($C141="","",SUMIFS(EXPENSES!$I$12:$I$4011,EXPENSES!$U$12:$U$4011,$C141,EXPENSES!$N$12:$N$4011,REPORT!AG$34,EXPENSES!$M$12:$M$4011,REPORT!AG$31))</f>
        <v>0</v>
      </c>
      <c r="AH141" s="658">
        <f>IF($C141="","",SUMIFS(EXPENSES!$I$12:$I$4011,EXPENSES!$U$12:$U$4011,$C141,EXPENSES!$N$12:$N$4011,REPORT!AH$34,EXPENSES!$M$12:$M$4011,REPORT!AH$31))</f>
        <v>0</v>
      </c>
      <c r="AI141" s="658">
        <f>IF($C141="","",SUMIFS(EXPENSES!$I$12:$I$4011,EXPENSES!$U$12:$U$4011,$C141,EXPENSES!$N$12:$N$4011,REPORT!AI$34,EXPENSES!$M$12:$M$4011,REPORT!AI$31))</f>
        <v>0</v>
      </c>
      <c r="AJ141" s="658">
        <f>IF($C141="","",SUMIFS(EXPENSES!$I$12:$I$4011,EXPENSES!$U$12:$U$4011,$C141,EXPENSES!$N$12:$N$4011,REPORT!AJ$34,EXPENSES!$M$12:$M$4011,REPORT!AJ$31))</f>
        <v>0</v>
      </c>
      <c r="AK141" s="658">
        <f>IF($C141="","",SUMIFS(EXPENSES!$I$12:$I$4011,EXPENSES!$U$12:$U$4011,$C141,EXPENSES!$N$12:$N$4011,REPORT!AK$34,EXPENSES!$M$12:$M$4011,REPORT!AK$31))</f>
        <v>0</v>
      </c>
      <c r="AL141" s="658">
        <f>IF($C141="","",SUMIFS(EXPENSES!$I$12:$I$4011,EXPENSES!$U$12:$U$4011,$C141,EXPENSES!$N$12:$N$4011,REPORT!AL$34,EXPENSES!$M$12:$M$4011,REPORT!AL$31))</f>
        <v>0</v>
      </c>
      <c r="AM141" s="658">
        <f>IF($C141="","",SUMIFS(EXPENSES!$I$12:$I$4011,EXPENSES!$U$12:$U$4011,$C141,EXPENSES!$N$12:$N$4011,REPORT!AM$34,EXPENSES!$M$12:$M$4011,REPORT!AM$31))</f>
        <v>0</v>
      </c>
      <c r="AN141" s="658">
        <f>IF($C141="","",SUMIFS(EXPENSES!$I$12:$I$4011,EXPENSES!$U$12:$U$4011,$C141,EXPENSES!$N$12:$N$4011,REPORT!AN$34,EXPENSES!$M$12:$M$4011,REPORT!AN$31))</f>
        <v>0</v>
      </c>
      <c r="AO141" s="658">
        <f>IF($C141="","",SUMIFS(EXPENSES!$I$12:$I$4011,EXPENSES!$U$12:$U$4011,$C141,EXPENSES!$N$12:$N$4011,REPORT!AO$34,EXPENSES!$M$12:$M$4011,REPORT!AO$31))</f>
        <v>0</v>
      </c>
      <c r="AP141" s="658">
        <f>IF($C141="","",SUMIFS(EXPENSES!$I$12:$I$4011,EXPENSES!$U$12:$U$4011,$C141,EXPENSES!$N$12:$N$4011,REPORT!AP$34,EXPENSES!$M$12:$M$4011,REPORT!AP$31))</f>
        <v>0</v>
      </c>
      <c r="AQ141" s="658">
        <f>IF($C141="","",SUMIFS(EXPENSES!$I$12:$I$4011,EXPENSES!$U$12:$U$4011,$C141,EXPENSES!$N$12:$N$4011,REPORT!AQ$34,EXPENSES!$M$12:$M$4011,REPORT!AQ$31))</f>
        <v>0</v>
      </c>
      <c r="AR141" s="658">
        <f>IF($C141="","",SUMIFS(EXPENSES!$I$12:$I$4011,EXPENSES!$U$12:$U$4011,$C141,EXPENSES!$N$12:$N$4011,REPORT!AR$34,EXPENSES!$M$12:$M$4011,REPORT!AR$31))</f>
        <v>0</v>
      </c>
      <c r="AS141" s="658">
        <f>IF($C141="","",SUMIFS(EXPENSES!$I$12:$I$4011,EXPENSES!$U$12:$U$4011,$C141,EXPENSES!$N$12:$N$4011,REPORT!AS$34,EXPENSES!$M$12:$M$4011,REPORT!AS$31))</f>
        <v>0</v>
      </c>
      <c r="AT141" s="658">
        <f>IF($C141="","",SUMIFS(EXPENSES!$I$12:$I$4011,EXPENSES!$U$12:$U$4011,$C141,EXPENSES!$N$12:$N$4011,REPORT!AT$34,EXPENSES!$M$12:$M$4011,REPORT!AT$31))</f>
        <v>0</v>
      </c>
      <c r="AU141" s="658">
        <f>IF($C141="","",SUMIFS(EXPENSES!$I$12:$I$4011,EXPENSES!$U$12:$U$4011,$C141,EXPENSES!$N$12:$N$4011,REPORT!AU$34,EXPENSES!$M$12:$M$4011,REPORT!AU$31))</f>
        <v>0</v>
      </c>
      <c r="AV141" s="658">
        <f>IF($C141="","",SUMIFS(EXPENSES!$I$12:$I$4011,EXPENSES!$U$12:$U$4011,$C141,EXPENSES!$N$12:$N$4011,REPORT!AV$34,EXPENSES!$M$12:$M$4011,REPORT!AV$31))</f>
        <v>0</v>
      </c>
      <c r="AW141" s="658">
        <f>IF($C141="","",SUMIFS(EXPENSES!$I$12:$I$4011,EXPENSES!$U$12:$U$4011,$C141,EXPENSES!$N$12:$N$4011,REPORT!AW$34,EXPENSES!$M$12:$M$4011,REPORT!AW$31))</f>
        <v>0</v>
      </c>
      <c r="AX141" s="658">
        <f>IF($C141="","",SUMIFS(EXPENSES!$I$12:$I$4011,EXPENSES!$U$12:$U$4011,$C141,EXPENSES!$N$12:$N$4011,REPORT!AX$34,EXPENSES!$M$12:$M$4011,REPORT!AX$31))</f>
        <v>0</v>
      </c>
      <c r="AY141" s="658">
        <f>IF($C141="","",SUMIFS(EXPENSES!$I$12:$I$4011,EXPENSES!$U$12:$U$4011,$C141,EXPENSES!$N$12:$N$4011,REPORT!AY$34,EXPENSES!$M$12:$M$4011,REPORT!AY$31))</f>
        <v>0</v>
      </c>
      <c r="AZ141" s="658">
        <f>IF($C141="","",SUMIFS(EXPENSES!$I$12:$I$4011,EXPENSES!$U$12:$U$4011,$C141,EXPENSES!$N$12:$N$4011,REPORT!AZ$34,EXPENSES!$M$12:$M$4011,REPORT!AZ$31))</f>
        <v>0</v>
      </c>
      <c r="BA141" s="658">
        <f>IF($C141="","",SUMIFS(EXPENSES!$I$12:$I$4011,EXPENSES!$U$12:$U$4011,$C141,EXPENSES!$N$12:$N$4011,REPORT!BA$34,EXPENSES!$M$12:$M$4011,REPORT!BA$31))</f>
        <v>0</v>
      </c>
      <c r="BB141" s="658">
        <f>IF($C141="","",SUMIFS(EXPENSES!$I$12:$I$4011,EXPENSES!$U$12:$U$4011,$C141,EXPENSES!$N$12:$N$4011,REPORT!BB$34,EXPENSES!$M$12:$M$4011,REPORT!BB$31))</f>
        <v>0</v>
      </c>
      <c r="BC141" s="658">
        <f>IF($C141="","",SUMIFS(EXPENSES!$I$12:$I$4011,EXPENSES!$U$12:$U$4011,$C141,EXPENSES!$N$12:$N$4011,REPORT!BC$34,EXPENSES!$M$12:$M$4011,REPORT!BC$31))</f>
        <v>0</v>
      </c>
      <c r="BD141" s="658">
        <f>IF($C141="","",SUMIFS(EXPENSES!$I$12:$I$4011,EXPENSES!$U$12:$U$4011,$C141,EXPENSES!$N$12:$N$4011,REPORT!BD$34,EXPENSES!$M$12:$M$4011,REPORT!BD$31))</f>
        <v>0</v>
      </c>
      <c r="BE141" s="658">
        <f>IF($C141="","",SUMIFS(EXPENSES!$I$12:$I$4011,EXPENSES!$U$12:$U$4011,$C141,EXPENSES!$N$12:$N$4011,REPORT!BE$34,EXPENSES!$M$12:$M$4011,REPORT!BE$31))</f>
        <v>0</v>
      </c>
      <c r="BF141" s="658">
        <f>IF($C141="","",SUMIFS(EXPENSES!$I$12:$I$4011,EXPENSES!$U$12:$U$4011,$C141,EXPENSES!$N$12:$N$4011,REPORT!BF$34,EXPENSES!$M$12:$M$4011,REPORT!BF$31))</f>
        <v>0</v>
      </c>
      <c r="BG141" s="658">
        <f>IF($C141="","",SUMIFS(EXPENSES!$I$12:$I$4011,EXPENSES!$U$12:$U$4011,$C141,EXPENSES!$N$12:$N$4011,REPORT!BG$34,EXPENSES!$M$12:$M$4011,REPORT!BG$31))</f>
        <v>0</v>
      </c>
      <c r="BH141" s="658">
        <f>IF($C141="","",SUMIFS(EXPENSES!$I$12:$I$4011,EXPENSES!$U$12:$U$4011,$C141,EXPENSES!$N$12:$N$4011,REPORT!BH$34,EXPENSES!$M$12:$M$4011,REPORT!BH$31))</f>
        <v>0</v>
      </c>
      <c r="BI141" s="658">
        <f>IF($C141="","",SUMIFS(EXPENSES!$I$12:$I$4011,EXPENSES!$U$12:$U$4011,$C141,EXPENSES!$N$12:$N$4011,REPORT!BI$34,EXPENSES!$M$12:$M$4011,REPORT!BI$31))</f>
        <v>0</v>
      </c>
      <c r="BJ141" s="658">
        <f>IF($C141="","",SUMIFS(EXPENSES!$I$12:$I$4011,EXPENSES!$U$12:$U$4011,$C141,EXPENSES!$N$12:$N$4011,REPORT!BJ$34,EXPENSES!$M$12:$M$4011,REPORT!BJ$31))</f>
        <v>0</v>
      </c>
      <c r="BK141" s="654"/>
      <c r="BL141" s="655"/>
      <c r="BM141" s="655"/>
    </row>
    <row r="142" spans="1:65" s="656" customFormat="1" outlineLevel="2" x14ac:dyDescent="0.3">
      <c r="A142" s="639"/>
      <c r="B142" s="640"/>
      <c r="C142" s="641" t="str">
        <f>IFERROR(BUDGET!C125,"")</f>
        <v>B6-05</v>
      </c>
      <c r="D142" s="642">
        <f>IFERROR(BUDGET!D125,"")</f>
        <v>0</v>
      </c>
      <c r="E142" s="643" t="str">
        <f>IFERROR(BUDGET!E125,"")</f>
        <v>x</v>
      </c>
      <c r="F142" s="644">
        <f>IF(OR(BUDGET!$N$14="",BUDGET!$N$14="Initial Budget"),BUDGET!N125,BUDGET!BA125)</f>
        <v>0</v>
      </c>
      <c r="G142" s="798"/>
      <c r="H142" s="661">
        <f>SUMIFS(EXPENSES!$I$12:$I$4011,EXPENSES!$U$12:$U$4011,REPORT!C142)</f>
        <v>0</v>
      </c>
      <c r="I142" s="657">
        <f t="shared" si="217"/>
        <v>0</v>
      </c>
      <c r="J142" s="645">
        <f t="shared" si="337"/>
        <v>0</v>
      </c>
      <c r="K142" s="647"/>
      <c r="L142" s="648"/>
      <c r="M142" s="649"/>
      <c r="N142" s="650"/>
      <c r="O142" s="651" t="str">
        <f t="shared" si="376"/>
        <v/>
      </c>
      <c r="P142" s="651" t="str">
        <f t="shared" si="376"/>
        <v/>
      </c>
      <c r="Q142" s="651" t="str">
        <f t="shared" si="376"/>
        <v/>
      </c>
      <c r="R142" s="651" t="str">
        <f t="shared" si="376"/>
        <v/>
      </c>
      <c r="S142" s="651" t="str">
        <f t="shared" si="376"/>
        <v/>
      </c>
      <c r="T142" s="651" t="str">
        <f t="shared" si="376"/>
        <v/>
      </c>
      <c r="U142" s="651" t="str">
        <f t="shared" si="376"/>
        <v/>
      </c>
      <c r="V142" s="651" t="str">
        <f t="shared" si="376"/>
        <v/>
      </c>
      <c r="W142" s="651" t="str">
        <f t="shared" si="376"/>
        <v/>
      </c>
      <c r="X142" s="651" t="str">
        <f t="shared" si="376"/>
        <v/>
      </c>
      <c r="Y142" s="652">
        <f t="shared" si="216"/>
        <v>0</v>
      </c>
      <c r="Z142" s="653"/>
      <c r="AA142" s="658">
        <f>IF($C142="","",SUMIFS(EXPENSES!$I$12:$I$4011,EXPENSES!$U$12:$U$4011,$C142,EXPENSES!$N$12:$N$4011,REPORT!AA$34,EXPENSES!$M$12:$M$4011,REPORT!AA$31))</f>
        <v>0</v>
      </c>
      <c r="AB142" s="658">
        <f>IF($C142="","",SUMIFS(EXPENSES!$I$12:$I$4011,EXPENSES!$U$12:$U$4011,$C142,EXPENSES!$N$12:$N$4011,REPORT!AB$34,EXPENSES!$M$12:$M$4011,REPORT!AB$31))</f>
        <v>0</v>
      </c>
      <c r="AC142" s="658">
        <f>IF($C142="","",SUMIFS(EXPENSES!$I$12:$I$4011,EXPENSES!$U$12:$U$4011,$C142,EXPENSES!$N$12:$N$4011,REPORT!AC$34,EXPENSES!$M$12:$M$4011,REPORT!AC$31))</f>
        <v>0</v>
      </c>
      <c r="AD142" s="658">
        <f>IF($C142="","",SUMIFS(EXPENSES!$I$12:$I$4011,EXPENSES!$U$12:$U$4011,$C142,EXPENSES!$N$12:$N$4011,REPORT!AD$34,EXPENSES!$M$12:$M$4011,REPORT!AD$31))</f>
        <v>0</v>
      </c>
      <c r="AE142" s="658">
        <f>IF($C142="","",SUMIFS(EXPENSES!$I$12:$I$4011,EXPENSES!$U$12:$U$4011,$C142,EXPENSES!$N$12:$N$4011,REPORT!AE$34,EXPENSES!$M$12:$M$4011,REPORT!AE$31))</f>
        <v>0</v>
      </c>
      <c r="AF142" s="658">
        <f>IF($C142="","",SUMIFS(EXPENSES!$I$12:$I$4011,EXPENSES!$U$12:$U$4011,$C142,EXPENSES!$N$12:$N$4011,REPORT!AF$34,EXPENSES!$M$12:$M$4011,REPORT!AF$31))</f>
        <v>0</v>
      </c>
      <c r="AG142" s="658">
        <f>IF($C142="","",SUMIFS(EXPENSES!$I$12:$I$4011,EXPENSES!$U$12:$U$4011,$C142,EXPENSES!$N$12:$N$4011,REPORT!AG$34,EXPENSES!$M$12:$M$4011,REPORT!AG$31))</f>
        <v>0</v>
      </c>
      <c r="AH142" s="658">
        <f>IF($C142="","",SUMIFS(EXPENSES!$I$12:$I$4011,EXPENSES!$U$12:$U$4011,$C142,EXPENSES!$N$12:$N$4011,REPORT!AH$34,EXPENSES!$M$12:$M$4011,REPORT!AH$31))</f>
        <v>0</v>
      </c>
      <c r="AI142" s="658">
        <f>IF($C142="","",SUMIFS(EXPENSES!$I$12:$I$4011,EXPENSES!$U$12:$U$4011,$C142,EXPENSES!$N$12:$N$4011,REPORT!AI$34,EXPENSES!$M$12:$M$4011,REPORT!AI$31))</f>
        <v>0</v>
      </c>
      <c r="AJ142" s="658">
        <f>IF($C142="","",SUMIFS(EXPENSES!$I$12:$I$4011,EXPENSES!$U$12:$U$4011,$C142,EXPENSES!$N$12:$N$4011,REPORT!AJ$34,EXPENSES!$M$12:$M$4011,REPORT!AJ$31))</f>
        <v>0</v>
      </c>
      <c r="AK142" s="658">
        <f>IF($C142="","",SUMIFS(EXPENSES!$I$12:$I$4011,EXPENSES!$U$12:$U$4011,$C142,EXPENSES!$N$12:$N$4011,REPORT!AK$34,EXPENSES!$M$12:$M$4011,REPORT!AK$31))</f>
        <v>0</v>
      </c>
      <c r="AL142" s="658">
        <f>IF($C142="","",SUMIFS(EXPENSES!$I$12:$I$4011,EXPENSES!$U$12:$U$4011,$C142,EXPENSES!$N$12:$N$4011,REPORT!AL$34,EXPENSES!$M$12:$M$4011,REPORT!AL$31))</f>
        <v>0</v>
      </c>
      <c r="AM142" s="658">
        <f>IF($C142="","",SUMIFS(EXPENSES!$I$12:$I$4011,EXPENSES!$U$12:$U$4011,$C142,EXPENSES!$N$12:$N$4011,REPORT!AM$34,EXPENSES!$M$12:$M$4011,REPORT!AM$31))</f>
        <v>0</v>
      </c>
      <c r="AN142" s="658">
        <f>IF($C142="","",SUMIFS(EXPENSES!$I$12:$I$4011,EXPENSES!$U$12:$U$4011,$C142,EXPENSES!$N$12:$N$4011,REPORT!AN$34,EXPENSES!$M$12:$M$4011,REPORT!AN$31))</f>
        <v>0</v>
      </c>
      <c r="AO142" s="658">
        <f>IF($C142="","",SUMIFS(EXPENSES!$I$12:$I$4011,EXPENSES!$U$12:$U$4011,$C142,EXPENSES!$N$12:$N$4011,REPORT!AO$34,EXPENSES!$M$12:$M$4011,REPORT!AO$31))</f>
        <v>0</v>
      </c>
      <c r="AP142" s="658">
        <f>IF($C142="","",SUMIFS(EXPENSES!$I$12:$I$4011,EXPENSES!$U$12:$U$4011,$C142,EXPENSES!$N$12:$N$4011,REPORT!AP$34,EXPENSES!$M$12:$M$4011,REPORT!AP$31))</f>
        <v>0</v>
      </c>
      <c r="AQ142" s="658">
        <f>IF($C142="","",SUMIFS(EXPENSES!$I$12:$I$4011,EXPENSES!$U$12:$U$4011,$C142,EXPENSES!$N$12:$N$4011,REPORT!AQ$34,EXPENSES!$M$12:$M$4011,REPORT!AQ$31))</f>
        <v>0</v>
      </c>
      <c r="AR142" s="658">
        <f>IF($C142="","",SUMIFS(EXPENSES!$I$12:$I$4011,EXPENSES!$U$12:$U$4011,$C142,EXPENSES!$N$12:$N$4011,REPORT!AR$34,EXPENSES!$M$12:$M$4011,REPORT!AR$31))</f>
        <v>0</v>
      </c>
      <c r="AS142" s="658">
        <f>IF($C142="","",SUMIFS(EXPENSES!$I$12:$I$4011,EXPENSES!$U$12:$U$4011,$C142,EXPENSES!$N$12:$N$4011,REPORT!AS$34,EXPENSES!$M$12:$M$4011,REPORT!AS$31))</f>
        <v>0</v>
      </c>
      <c r="AT142" s="658">
        <f>IF($C142="","",SUMIFS(EXPENSES!$I$12:$I$4011,EXPENSES!$U$12:$U$4011,$C142,EXPENSES!$N$12:$N$4011,REPORT!AT$34,EXPENSES!$M$12:$M$4011,REPORT!AT$31))</f>
        <v>0</v>
      </c>
      <c r="AU142" s="658">
        <f>IF($C142="","",SUMIFS(EXPENSES!$I$12:$I$4011,EXPENSES!$U$12:$U$4011,$C142,EXPENSES!$N$12:$N$4011,REPORT!AU$34,EXPENSES!$M$12:$M$4011,REPORT!AU$31))</f>
        <v>0</v>
      </c>
      <c r="AV142" s="658">
        <f>IF($C142="","",SUMIFS(EXPENSES!$I$12:$I$4011,EXPENSES!$U$12:$U$4011,$C142,EXPENSES!$N$12:$N$4011,REPORT!AV$34,EXPENSES!$M$12:$M$4011,REPORT!AV$31))</f>
        <v>0</v>
      </c>
      <c r="AW142" s="658">
        <f>IF($C142="","",SUMIFS(EXPENSES!$I$12:$I$4011,EXPENSES!$U$12:$U$4011,$C142,EXPENSES!$N$12:$N$4011,REPORT!AW$34,EXPENSES!$M$12:$M$4011,REPORT!AW$31))</f>
        <v>0</v>
      </c>
      <c r="AX142" s="658">
        <f>IF($C142="","",SUMIFS(EXPENSES!$I$12:$I$4011,EXPENSES!$U$12:$U$4011,$C142,EXPENSES!$N$12:$N$4011,REPORT!AX$34,EXPENSES!$M$12:$M$4011,REPORT!AX$31))</f>
        <v>0</v>
      </c>
      <c r="AY142" s="658">
        <f>IF($C142="","",SUMIFS(EXPENSES!$I$12:$I$4011,EXPENSES!$U$12:$U$4011,$C142,EXPENSES!$N$12:$N$4011,REPORT!AY$34,EXPENSES!$M$12:$M$4011,REPORT!AY$31))</f>
        <v>0</v>
      </c>
      <c r="AZ142" s="658">
        <f>IF($C142="","",SUMIFS(EXPENSES!$I$12:$I$4011,EXPENSES!$U$12:$U$4011,$C142,EXPENSES!$N$12:$N$4011,REPORT!AZ$34,EXPENSES!$M$12:$M$4011,REPORT!AZ$31))</f>
        <v>0</v>
      </c>
      <c r="BA142" s="658">
        <f>IF($C142="","",SUMIFS(EXPENSES!$I$12:$I$4011,EXPENSES!$U$12:$U$4011,$C142,EXPENSES!$N$12:$N$4011,REPORT!BA$34,EXPENSES!$M$12:$M$4011,REPORT!BA$31))</f>
        <v>0</v>
      </c>
      <c r="BB142" s="658">
        <f>IF($C142="","",SUMIFS(EXPENSES!$I$12:$I$4011,EXPENSES!$U$12:$U$4011,$C142,EXPENSES!$N$12:$N$4011,REPORT!BB$34,EXPENSES!$M$12:$M$4011,REPORT!BB$31))</f>
        <v>0</v>
      </c>
      <c r="BC142" s="658">
        <f>IF($C142="","",SUMIFS(EXPENSES!$I$12:$I$4011,EXPENSES!$U$12:$U$4011,$C142,EXPENSES!$N$12:$N$4011,REPORT!BC$34,EXPENSES!$M$12:$M$4011,REPORT!BC$31))</f>
        <v>0</v>
      </c>
      <c r="BD142" s="658">
        <f>IF($C142="","",SUMIFS(EXPENSES!$I$12:$I$4011,EXPENSES!$U$12:$U$4011,$C142,EXPENSES!$N$12:$N$4011,REPORT!BD$34,EXPENSES!$M$12:$M$4011,REPORT!BD$31))</f>
        <v>0</v>
      </c>
      <c r="BE142" s="658">
        <f>IF($C142="","",SUMIFS(EXPENSES!$I$12:$I$4011,EXPENSES!$U$12:$U$4011,$C142,EXPENSES!$N$12:$N$4011,REPORT!BE$34,EXPENSES!$M$12:$M$4011,REPORT!BE$31))</f>
        <v>0</v>
      </c>
      <c r="BF142" s="658">
        <f>IF($C142="","",SUMIFS(EXPENSES!$I$12:$I$4011,EXPENSES!$U$12:$U$4011,$C142,EXPENSES!$N$12:$N$4011,REPORT!BF$34,EXPENSES!$M$12:$M$4011,REPORT!BF$31))</f>
        <v>0</v>
      </c>
      <c r="BG142" s="658">
        <f>IF($C142="","",SUMIFS(EXPENSES!$I$12:$I$4011,EXPENSES!$U$12:$U$4011,$C142,EXPENSES!$N$12:$N$4011,REPORT!BG$34,EXPENSES!$M$12:$M$4011,REPORT!BG$31))</f>
        <v>0</v>
      </c>
      <c r="BH142" s="658">
        <f>IF($C142="","",SUMIFS(EXPENSES!$I$12:$I$4011,EXPENSES!$U$12:$U$4011,$C142,EXPENSES!$N$12:$N$4011,REPORT!BH$34,EXPENSES!$M$12:$M$4011,REPORT!BH$31))</f>
        <v>0</v>
      </c>
      <c r="BI142" s="658">
        <f>IF($C142="","",SUMIFS(EXPENSES!$I$12:$I$4011,EXPENSES!$U$12:$U$4011,$C142,EXPENSES!$N$12:$N$4011,REPORT!BI$34,EXPENSES!$M$12:$M$4011,REPORT!BI$31))</f>
        <v>0</v>
      </c>
      <c r="BJ142" s="658">
        <f>IF($C142="","",SUMIFS(EXPENSES!$I$12:$I$4011,EXPENSES!$U$12:$U$4011,$C142,EXPENSES!$N$12:$N$4011,REPORT!BJ$34,EXPENSES!$M$12:$M$4011,REPORT!BJ$31))</f>
        <v>0</v>
      </c>
      <c r="BK142" s="654"/>
      <c r="BL142" s="655"/>
      <c r="BM142" s="655"/>
    </row>
    <row r="143" spans="1:65" s="656" customFormat="1" outlineLevel="2" x14ac:dyDescent="0.3">
      <c r="A143" s="639"/>
      <c r="B143" s="640"/>
      <c r="C143" s="641" t="str">
        <f>IFERROR(BUDGET!C126,"")</f>
        <v>B6-06</v>
      </c>
      <c r="D143" s="642">
        <f>IFERROR(BUDGET!D126,"")</f>
        <v>0</v>
      </c>
      <c r="E143" s="643" t="str">
        <f>IFERROR(BUDGET!E126,"")</f>
        <v>x</v>
      </c>
      <c r="F143" s="644">
        <f>IF(OR(BUDGET!$N$14="",BUDGET!$N$14="Initial Budget"),BUDGET!N126,BUDGET!BA126)</f>
        <v>0</v>
      </c>
      <c r="G143" s="798"/>
      <c r="H143" s="661">
        <f>SUMIFS(EXPENSES!$I$12:$I$4011,EXPENSES!$U$12:$U$4011,REPORT!C143)</f>
        <v>0</v>
      </c>
      <c r="I143" s="657">
        <f t="shared" si="217"/>
        <v>0</v>
      </c>
      <c r="J143" s="645">
        <f t="shared" si="337"/>
        <v>0</v>
      </c>
      <c r="K143" s="647"/>
      <c r="L143" s="648"/>
      <c r="M143" s="649"/>
      <c r="N143" s="650"/>
      <c r="O143" s="651" t="str">
        <f t="shared" si="376"/>
        <v/>
      </c>
      <c r="P143" s="651" t="str">
        <f t="shared" si="376"/>
        <v/>
      </c>
      <c r="Q143" s="651" t="str">
        <f t="shared" si="376"/>
        <v/>
      </c>
      <c r="R143" s="651" t="str">
        <f t="shared" si="376"/>
        <v/>
      </c>
      <c r="S143" s="651" t="str">
        <f t="shared" si="376"/>
        <v/>
      </c>
      <c r="T143" s="651" t="str">
        <f t="shared" si="376"/>
        <v/>
      </c>
      <c r="U143" s="651" t="str">
        <f t="shared" si="376"/>
        <v/>
      </c>
      <c r="V143" s="651" t="str">
        <f t="shared" si="376"/>
        <v/>
      </c>
      <c r="W143" s="651" t="str">
        <f t="shared" si="376"/>
        <v/>
      </c>
      <c r="X143" s="651" t="str">
        <f t="shared" si="376"/>
        <v/>
      </c>
      <c r="Y143" s="652">
        <f t="shared" si="216"/>
        <v>0</v>
      </c>
      <c r="Z143" s="653"/>
      <c r="AA143" s="658">
        <f>IF($C143="","",SUMIFS(EXPENSES!$I$12:$I$4011,EXPENSES!$U$12:$U$4011,$C143,EXPENSES!$N$12:$N$4011,REPORT!AA$34,EXPENSES!$M$12:$M$4011,REPORT!AA$31))</f>
        <v>0</v>
      </c>
      <c r="AB143" s="658">
        <f>IF($C143="","",SUMIFS(EXPENSES!$I$12:$I$4011,EXPENSES!$U$12:$U$4011,$C143,EXPENSES!$N$12:$N$4011,REPORT!AB$34,EXPENSES!$M$12:$M$4011,REPORT!AB$31))</f>
        <v>0</v>
      </c>
      <c r="AC143" s="658">
        <f>IF($C143="","",SUMIFS(EXPENSES!$I$12:$I$4011,EXPENSES!$U$12:$U$4011,$C143,EXPENSES!$N$12:$N$4011,REPORT!AC$34,EXPENSES!$M$12:$M$4011,REPORT!AC$31))</f>
        <v>0</v>
      </c>
      <c r="AD143" s="658">
        <f>IF($C143="","",SUMIFS(EXPENSES!$I$12:$I$4011,EXPENSES!$U$12:$U$4011,$C143,EXPENSES!$N$12:$N$4011,REPORT!AD$34,EXPENSES!$M$12:$M$4011,REPORT!AD$31))</f>
        <v>0</v>
      </c>
      <c r="AE143" s="658">
        <f>IF($C143="","",SUMIFS(EXPENSES!$I$12:$I$4011,EXPENSES!$U$12:$U$4011,$C143,EXPENSES!$N$12:$N$4011,REPORT!AE$34,EXPENSES!$M$12:$M$4011,REPORT!AE$31))</f>
        <v>0</v>
      </c>
      <c r="AF143" s="658">
        <f>IF($C143="","",SUMIFS(EXPENSES!$I$12:$I$4011,EXPENSES!$U$12:$U$4011,$C143,EXPENSES!$N$12:$N$4011,REPORT!AF$34,EXPENSES!$M$12:$M$4011,REPORT!AF$31))</f>
        <v>0</v>
      </c>
      <c r="AG143" s="658">
        <f>IF($C143="","",SUMIFS(EXPENSES!$I$12:$I$4011,EXPENSES!$U$12:$U$4011,$C143,EXPENSES!$N$12:$N$4011,REPORT!AG$34,EXPENSES!$M$12:$M$4011,REPORT!AG$31))</f>
        <v>0</v>
      </c>
      <c r="AH143" s="658">
        <f>IF($C143="","",SUMIFS(EXPENSES!$I$12:$I$4011,EXPENSES!$U$12:$U$4011,$C143,EXPENSES!$N$12:$N$4011,REPORT!AH$34,EXPENSES!$M$12:$M$4011,REPORT!AH$31))</f>
        <v>0</v>
      </c>
      <c r="AI143" s="658">
        <f>IF($C143="","",SUMIFS(EXPENSES!$I$12:$I$4011,EXPENSES!$U$12:$U$4011,$C143,EXPENSES!$N$12:$N$4011,REPORT!AI$34,EXPENSES!$M$12:$M$4011,REPORT!AI$31))</f>
        <v>0</v>
      </c>
      <c r="AJ143" s="658">
        <f>IF($C143="","",SUMIFS(EXPENSES!$I$12:$I$4011,EXPENSES!$U$12:$U$4011,$C143,EXPENSES!$N$12:$N$4011,REPORT!AJ$34,EXPENSES!$M$12:$M$4011,REPORT!AJ$31))</f>
        <v>0</v>
      </c>
      <c r="AK143" s="658">
        <f>IF($C143="","",SUMIFS(EXPENSES!$I$12:$I$4011,EXPENSES!$U$12:$U$4011,$C143,EXPENSES!$N$12:$N$4011,REPORT!AK$34,EXPENSES!$M$12:$M$4011,REPORT!AK$31))</f>
        <v>0</v>
      </c>
      <c r="AL143" s="658">
        <f>IF($C143="","",SUMIFS(EXPENSES!$I$12:$I$4011,EXPENSES!$U$12:$U$4011,$C143,EXPENSES!$N$12:$N$4011,REPORT!AL$34,EXPENSES!$M$12:$M$4011,REPORT!AL$31))</f>
        <v>0</v>
      </c>
      <c r="AM143" s="658">
        <f>IF($C143="","",SUMIFS(EXPENSES!$I$12:$I$4011,EXPENSES!$U$12:$U$4011,$C143,EXPENSES!$N$12:$N$4011,REPORT!AM$34,EXPENSES!$M$12:$M$4011,REPORT!AM$31))</f>
        <v>0</v>
      </c>
      <c r="AN143" s="658">
        <f>IF($C143="","",SUMIFS(EXPENSES!$I$12:$I$4011,EXPENSES!$U$12:$U$4011,$C143,EXPENSES!$N$12:$N$4011,REPORT!AN$34,EXPENSES!$M$12:$M$4011,REPORT!AN$31))</f>
        <v>0</v>
      </c>
      <c r="AO143" s="658">
        <f>IF($C143="","",SUMIFS(EXPENSES!$I$12:$I$4011,EXPENSES!$U$12:$U$4011,$C143,EXPENSES!$N$12:$N$4011,REPORT!AO$34,EXPENSES!$M$12:$M$4011,REPORT!AO$31))</f>
        <v>0</v>
      </c>
      <c r="AP143" s="658">
        <f>IF($C143="","",SUMIFS(EXPENSES!$I$12:$I$4011,EXPENSES!$U$12:$U$4011,$C143,EXPENSES!$N$12:$N$4011,REPORT!AP$34,EXPENSES!$M$12:$M$4011,REPORT!AP$31))</f>
        <v>0</v>
      </c>
      <c r="AQ143" s="658">
        <f>IF($C143="","",SUMIFS(EXPENSES!$I$12:$I$4011,EXPENSES!$U$12:$U$4011,$C143,EXPENSES!$N$12:$N$4011,REPORT!AQ$34,EXPENSES!$M$12:$M$4011,REPORT!AQ$31))</f>
        <v>0</v>
      </c>
      <c r="AR143" s="658">
        <f>IF($C143="","",SUMIFS(EXPENSES!$I$12:$I$4011,EXPENSES!$U$12:$U$4011,$C143,EXPENSES!$N$12:$N$4011,REPORT!AR$34,EXPENSES!$M$12:$M$4011,REPORT!AR$31))</f>
        <v>0</v>
      </c>
      <c r="AS143" s="658">
        <f>IF($C143="","",SUMIFS(EXPENSES!$I$12:$I$4011,EXPENSES!$U$12:$U$4011,$C143,EXPENSES!$N$12:$N$4011,REPORT!AS$34,EXPENSES!$M$12:$M$4011,REPORT!AS$31))</f>
        <v>0</v>
      </c>
      <c r="AT143" s="658">
        <f>IF($C143="","",SUMIFS(EXPENSES!$I$12:$I$4011,EXPENSES!$U$12:$U$4011,$C143,EXPENSES!$N$12:$N$4011,REPORT!AT$34,EXPENSES!$M$12:$M$4011,REPORT!AT$31))</f>
        <v>0</v>
      </c>
      <c r="AU143" s="658">
        <f>IF($C143="","",SUMIFS(EXPENSES!$I$12:$I$4011,EXPENSES!$U$12:$U$4011,$C143,EXPENSES!$N$12:$N$4011,REPORT!AU$34,EXPENSES!$M$12:$M$4011,REPORT!AU$31))</f>
        <v>0</v>
      </c>
      <c r="AV143" s="658">
        <f>IF($C143="","",SUMIFS(EXPENSES!$I$12:$I$4011,EXPENSES!$U$12:$U$4011,$C143,EXPENSES!$N$12:$N$4011,REPORT!AV$34,EXPENSES!$M$12:$M$4011,REPORT!AV$31))</f>
        <v>0</v>
      </c>
      <c r="AW143" s="658">
        <f>IF($C143="","",SUMIFS(EXPENSES!$I$12:$I$4011,EXPENSES!$U$12:$U$4011,$C143,EXPENSES!$N$12:$N$4011,REPORT!AW$34,EXPENSES!$M$12:$M$4011,REPORT!AW$31))</f>
        <v>0</v>
      </c>
      <c r="AX143" s="658">
        <f>IF($C143="","",SUMIFS(EXPENSES!$I$12:$I$4011,EXPENSES!$U$12:$U$4011,$C143,EXPENSES!$N$12:$N$4011,REPORT!AX$34,EXPENSES!$M$12:$M$4011,REPORT!AX$31))</f>
        <v>0</v>
      </c>
      <c r="AY143" s="658">
        <f>IF($C143="","",SUMIFS(EXPENSES!$I$12:$I$4011,EXPENSES!$U$12:$U$4011,$C143,EXPENSES!$N$12:$N$4011,REPORT!AY$34,EXPENSES!$M$12:$M$4011,REPORT!AY$31))</f>
        <v>0</v>
      </c>
      <c r="AZ143" s="658">
        <f>IF($C143="","",SUMIFS(EXPENSES!$I$12:$I$4011,EXPENSES!$U$12:$U$4011,$C143,EXPENSES!$N$12:$N$4011,REPORT!AZ$34,EXPENSES!$M$12:$M$4011,REPORT!AZ$31))</f>
        <v>0</v>
      </c>
      <c r="BA143" s="658">
        <f>IF($C143="","",SUMIFS(EXPENSES!$I$12:$I$4011,EXPENSES!$U$12:$U$4011,$C143,EXPENSES!$N$12:$N$4011,REPORT!BA$34,EXPENSES!$M$12:$M$4011,REPORT!BA$31))</f>
        <v>0</v>
      </c>
      <c r="BB143" s="658">
        <f>IF($C143="","",SUMIFS(EXPENSES!$I$12:$I$4011,EXPENSES!$U$12:$U$4011,$C143,EXPENSES!$N$12:$N$4011,REPORT!BB$34,EXPENSES!$M$12:$M$4011,REPORT!BB$31))</f>
        <v>0</v>
      </c>
      <c r="BC143" s="658">
        <f>IF($C143="","",SUMIFS(EXPENSES!$I$12:$I$4011,EXPENSES!$U$12:$U$4011,$C143,EXPENSES!$N$12:$N$4011,REPORT!BC$34,EXPENSES!$M$12:$M$4011,REPORT!BC$31))</f>
        <v>0</v>
      </c>
      <c r="BD143" s="658">
        <f>IF($C143="","",SUMIFS(EXPENSES!$I$12:$I$4011,EXPENSES!$U$12:$U$4011,$C143,EXPENSES!$N$12:$N$4011,REPORT!BD$34,EXPENSES!$M$12:$M$4011,REPORT!BD$31))</f>
        <v>0</v>
      </c>
      <c r="BE143" s="658">
        <f>IF($C143="","",SUMIFS(EXPENSES!$I$12:$I$4011,EXPENSES!$U$12:$U$4011,$C143,EXPENSES!$N$12:$N$4011,REPORT!BE$34,EXPENSES!$M$12:$M$4011,REPORT!BE$31))</f>
        <v>0</v>
      </c>
      <c r="BF143" s="658">
        <f>IF($C143="","",SUMIFS(EXPENSES!$I$12:$I$4011,EXPENSES!$U$12:$U$4011,$C143,EXPENSES!$N$12:$N$4011,REPORT!BF$34,EXPENSES!$M$12:$M$4011,REPORT!BF$31))</f>
        <v>0</v>
      </c>
      <c r="BG143" s="658">
        <f>IF($C143="","",SUMIFS(EXPENSES!$I$12:$I$4011,EXPENSES!$U$12:$U$4011,$C143,EXPENSES!$N$12:$N$4011,REPORT!BG$34,EXPENSES!$M$12:$M$4011,REPORT!BG$31))</f>
        <v>0</v>
      </c>
      <c r="BH143" s="658">
        <f>IF($C143="","",SUMIFS(EXPENSES!$I$12:$I$4011,EXPENSES!$U$12:$U$4011,$C143,EXPENSES!$N$12:$N$4011,REPORT!BH$34,EXPENSES!$M$12:$M$4011,REPORT!BH$31))</f>
        <v>0</v>
      </c>
      <c r="BI143" s="658">
        <f>IF($C143="","",SUMIFS(EXPENSES!$I$12:$I$4011,EXPENSES!$U$12:$U$4011,$C143,EXPENSES!$N$12:$N$4011,REPORT!BI$34,EXPENSES!$M$12:$M$4011,REPORT!BI$31))</f>
        <v>0</v>
      </c>
      <c r="BJ143" s="658">
        <f>IF($C143="","",SUMIFS(EXPENSES!$I$12:$I$4011,EXPENSES!$U$12:$U$4011,$C143,EXPENSES!$N$12:$N$4011,REPORT!BJ$34,EXPENSES!$M$12:$M$4011,REPORT!BJ$31))</f>
        <v>0</v>
      </c>
      <c r="BK143" s="654"/>
      <c r="BL143" s="655"/>
      <c r="BM143" s="655"/>
    </row>
    <row r="144" spans="1:65" s="656" customFormat="1" outlineLevel="2" x14ac:dyDescent="0.3">
      <c r="A144" s="639"/>
      <c r="B144" s="640"/>
      <c r="C144" s="641" t="str">
        <f>IFERROR(BUDGET!C127,"")</f>
        <v>B6-07</v>
      </c>
      <c r="D144" s="642">
        <f>IFERROR(BUDGET!D127,"")</f>
        <v>0</v>
      </c>
      <c r="E144" s="643" t="str">
        <f>IFERROR(BUDGET!E127,"")</f>
        <v>x</v>
      </c>
      <c r="F144" s="644">
        <f>IF(OR(BUDGET!$N$14="",BUDGET!$N$14="Initial Budget"),BUDGET!N127,BUDGET!BA127)</f>
        <v>0</v>
      </c>
      <c r="G144" s="798"/>
      <c r="H144" s="661">
        <f>SUMIFS(EXPENSES!$I$12:$I$4011,EXPENSES!$U$12:$U$4011,REPORT!C144)</f>
        <v>0</v>
      </c>
      <c r="I144" s="657">
        <f t="shared" si="217"/>
        <v>0</v>
      </c>
      <c r="J144" s="645">
        <f t="shared" si="337"/>
        <v>0</v>
      </c>
      <c r="K144" s="647"/>
      <c r="L144" s="648"/>
      <c r="M144" s="649"/>
      <c r="N144" s="650"/>
      <c r="O144" s="651" t="str">
        <f t="shared" si="376"/>
        <v/>
      </c>
      <c r="P144" s="651" t="str">
        <f t="shared" si="376"/>
        <v/>
      </c>
      <c r="Q144" s="651" t="str">
        <f t="shared" si="376"/>
        <v/>
      </c>
      <c r="R144" s="651" t="str">
        <f t="shared" si="376"/>
        <v/>
      </c>
      <c r="S144" s="651" t="str">
        <f t="shared" si="376"/>
        <v/>
      </c>
      <c r="T144" s="651" t="str">
        <f t="shared" si="376"/>
        <v/>
      </c>
      <c r="U144" s="651" t="str">
        <f t="shared" si="376"/>
        <v/>
      </c>
      <c r="V144" s="651" t="str">
        <f t="shared" si="376"/>
        <v/>
      </c>
      <c r="W144" s="651" t="str">
        <f t="shared" si="376"/>
        <v/>
      </c>
      <c r="X144" s="651" t="str">
        <f t="shared" si="376"/>
        <v/>
      </c>
      <c r="Y144" s="652">
        <f t="shared" si="216"/>
        <v>0</v>
      </c>
      <c r="Z144" s="653"/>
      <c r="AA144" s="658">
        <f>IF($C144="","",SUMIFS(EXPENSES!$I$12:$I$4011,EXPENSES!$U$12:$U$4011,$C144,EXPENSES!$N$12:$N$4011,REPORT!AA$34,EXPENSES!$M$12:$M$4011,REPORT!AA$31))</f>
        <v>0</v>
      </c>
      <c r="AB144" s="658">
        <f>IF($C144="","",SUMIFS(EXPENSES!$I$12:$I$4011,EXPENSES!$U$12:$U$4011,$C144,EXPENSES!$N$12:$N$4011,REPORT!AB$34,EXPENSES!$M$12:$M$4011,REPORT!AB$31))</f>
        <v>0</v>
      </c>
      <c r="AC144" s="658">
        <f>IF($C144="","",SUMIFS(EXPENSES!$I$12:$I$4011,EXPENSES!$U$12:$U$4011,$C144,EXPENSES!$N$12:$N$4011,REPORT!AC$34,EXPENSES!$M$12:$M$4011,REPORT!AC$31))</f>
        <v>0</v>
      </c>
      <c r="AD144" s="658">
        <f>IF($C144="","",SUMIFS(EXPENSES!$I$12:$I$4011,EXPENSES!$U$12:$U$4011,$C144,EXPENSES!$N$12:$N$4011,REPORT!AD$34,EXPENSES!$M$12:$M$4011,REPORT!AD$31))</f>
        <v>0</v>
      </c>
      <c r="AE144" s="658">
        <f>IF($C144="","",SUMIFS(EXPENSES!$I$12:$I$4011,EXPENSES!$U$12:$U$4011,$C144,EXPENSES!$N$12:$N$4011,REPORT!AE$34,EXPENSES!$M$12:$M$4011,REPORT!AE$31))</f>
        <v>0</v>
      </c>
      <c r="AF144" s="658">
        <f>IF($C144="","",SUMIFS(EXPENSES!$I$12:$I$4011,EXPENSES!$U$12:$U$4011,$C144,EXPENSES!$N$12:$N$4011,REPORT!AF$34,EXPENSES!$M$12:$M$4011,REPORT!AF$31))</f>
        <v>0</v>
      </c>
      <c r="AG144" s="658">
        <f>IF($C144="","",SUMIFS(EXPENSES!$I$12:$I$4011,EXPENSES!$U$12:$U$4011,$C144,EXPENSES!$N$12:$N$4011,REPORT!AG$34,EXPENSES!$M$12:$M$4011,REPORT!AG$31))</f>
        <v>0</v>
      </c>
      <c r="AH144" s="658">
        <f>IF($C144="","",SUMIFS(EXPENSES!$I$12:$I$4011,EXPENSES!$U$12:$U$4011,$C144,EXPENSES!$N$12:$N$4011,REPORT!AH$34,EXPENSES!$M$12:$M$4011,REPORT!AH$31))</f>
        <v>0</v>
      </c>
      <c r="AI144" s="658">
        <f>IF($C144="","",SUMIFS(EXPENSES!$I$12:$I$4011,EXPENSES!$U$12:$U$4011,$C144,EXPENSES!$N$12:$N$4011,REPORT!AI$34,EXPENSES!$M$12:$M$4011,REPORT!AI$31))</f>
        <v>0</v>
      </c>
      <c r="AJ144" s="658">
        <f>IF($C144="","",SUMIFS(EXPENSES!$I$12:$I$4011,EXPENSES!$U$12:$U$4011,$C144,EXPENSES!$N$12:$N$4011,REPORT!AJ$34,EXPENSES!$M$12:$M$4011,REPORT!AJ$31))</f>
        <v>0</v>
      </c>
      <c r="AK144" s="658">
        <f>IF($C144="","",SUMIFS(EXPENSES!$I$12:$I$4011,EXPENSES!$U$12:$U$4011,$C144,EXPENSES!$N$12:$N$4011,REPORT!AK$34,EXPENSES!$M$12:$M$4011,REPORT!AK$31))</f>
        <v>0</v>
      </c>
      <c r="AL144" s="658">
        <f>IF($C144="","",SUMIFS(EXPENSES!$I$12:$I$4011,EXPENSES!$U$12:$U$4011,$C144,EXPENSES!$N$12:$N$4011,REPORT!AL$34,EXPENSES!$M$12:$M$4011,REPORT!AL$31))</f>
        <v>0</v>
      </c>
      <c r="AM144" s="658">
        <f>IF($C144="","",SUMIFS(EXPENSES!$I$12:$I$4011,EXPENSES!$U$12:$U$4011,$C144,EXPENSES!$N$12:$N$4011,REPORT!AM$34,EXPENSES!$M$12:$M$4011,REPORT!AM$31))</f>
        <v>0</v>
      </c>
      <c r="AN144" s="658">
        <f>IF($C144="","",SUMIFS(EXPENSES!$I$12:$I$4011,EXPENSES!$U$12:$U$4011,$C144,EXPENSES!$N$12:$N$4011,REPORT!AN$34,EXPENSES!$M$12:$M$4011,REPORT!AN$31))</f>
        <v>0</v>
      </c>
      <c r="AO144" s="658">
        <f>IF($C144="","",SUMIFS(EXPENSES!$I$12:$I$4011,EXPENSES!$U$12:$U$4011,$C144,EXPENSES!$N$12:$N$4011,REPORT!AO$34,EXPENSES!$M$12:$M$4011,REPORT!AO$31))</f>
        <v>0</v>
      </c>
      <c r="AP144" s="658">
        <f>IF($C144="","",SUMIFS(EXPENSES!$I$12:$I$4011,EXPENSES!$U$12:$U$4011,$C144,EXPENSES!$N$12:$N$4011,REPORT!AP$34,EXPENSES!$M$12:$M$4011,REPORT!AP$31))</f>
        <v>0</v>
      </c>
      <c r="AQ144" s="658">
        <f>IF($C144="","",SUMIFS(EXPENSES!$I$12:$I$4011,EXPENSES!$U$12:$U$4011,$C144,EXPENSES!$N$12:$N$4011,REPORT!AQ$34,EXPENSES!$M$12:$M$4011,REPORT!AQ$31))</f>
        <v>0</v>
      </c>
      <c r="AR144" s="658">
        <f>IF($C144="","",SUMIFS(EXPENSES!$I$12:$I$4011,EXPENSES!$U$12:$U$4011,$C144,EXPENSES!$N$12:$N$4011,REPORT!AR$34,EXPENSES!$M$12:$M$4011,REPORT!AR$31))</f>
        <v>0</v>
      </c>
      <c r="AS144" s="658">
        <f>IF($C144="","",SUMIFS(EXPENSES!$I$12:$I$4011,EXPENSES!$U$12:$U$4011,$C144,EXPENSES!$N$12:$N$4011,REPORT!AS$34,EXPENSES!$M$12:$M$4011,REPORT!AS$31))</f>
        <v>0</v>
      </c>
      <c r="AT144" s="658">
        <f>IF($C144="","",SUMIFS(EXPENSES!$I$12:$I$4011,EXPENSES!$U$12:$U$4011,$C144,EXPENSES!$N$12:$N$4011,REPORT!AT$34,EXPENSES!$M$12:$M$4011,REPORT!AT$31))</f>
        <v>0</v>
      </c>
      <c r="AU144" s="658">
        <f>IF($C144="","",SUMIFS(EXPENSES!$I$12:$I$4011,EXPENSES!$U$12:$U$4011,$C144,EXPENSES!$N$12:$N$4011,REPORT!AU$34,EXPENSES!$M$12:$M$4011,REPORT!AU$31))</f>
        <v>0</v>
      </c>
      <c r="AV144" s="658">
        <f>IF($C144="","",SUMIFS(EXPENSES!$I$12:$I$4011,EXPENSES!$U$12:$U$4011,$C144,EXPENSES!$N$12:$N$4011,REPORT!AV$34,EXPENSES!$M$12:$M$4011,REPORT!AV$31))</f>
        <v>0</v>
      </c>
      <c r="AW144" s="658">
        <f>IF($C144="","",SUMIFS(EXPENSES!$I$12:$I$4011,EXPENSES!$U$12:$U$4011,$C144,EXPENSES!$N$12:$N$4011,REPORT!AW$34,EXPENSES!$M$12:$M$4011,REPORT!AW$31))</f>
        <v>0</v>
      </c>
      <c r="AX144" s="658">
        <f>IF($C144="","",SUMIFS(EXPENSES!$I$12:$I$4011,EXPENSES!$U$12:$U$4011,$C144,EXPENSES!$N$12:$N$4011,REPORT!AX$34,EXPENSES!$M$12:$M$4011,REPORT!AX$31))</f>
        <v>0</v>
      </c>
      <c r="AY144" s="658">
        <f>IF($C144="","",SUMIFS(EXPENSES!$I$12:$I$4011,EXPENSES!$U$12:$U$4011,$C144,EXPENSES!$N$12:$N$4011,REPORT!AY$34,EXPENSES!$M$12:$M$4011,REPORT!AY$31))</f>
        <v>0</v>
      </c>
      <c r="AZ144" s="658">
        <f>IF($C144="","",SUMIFS(EXPENSES!$I$12:$I$4011,EXPENSES!$U$12:$U$4011,$C144,EXPENSES!$N$12:$N$4011,REPORT!AZ$34,EXPENSES!$M$12:$M$4011,REPORT!AZ$31))</f>
        <v>0</v>
      </c>
      <c r="BA144" s="658">
        <f>IF($C144="","",SUMIFS(EXPENSES!$I$12:$I$4011,EXPENSES!$U$12:$U$4011,$C144,EXPENSES!$N$12:$N$4011,REPORT!BA$34,EXPENSES!$M$12:$M$4011,REPORT!BA$31))</f>
        <v>0</v>
      </c>
      <c r="BB144" s="658">
        <f>IF($C144="","",SUMIFS(EXPENSES!$I$12:$I$4011,EXPENSES!$U$12:$U$4011,$C144,EXPENSES!$N$12:$N$4011,REPORT!BB$34,EXPENSES!$M$12:$M$4011,REPORT!BB$31))</f>
        <v>0</v>
      </c>
      <c r="BC144" s="658">
        <f>IF($C144="","",SUMIFS(EXPENSES!$I$12:$I$4011,EXPENSES!$U$12:$U$4011,$C144,EXPENSES!$N$12:$N$4011,REPORT!BC$34,EXPENSES!$M$12:$M$4011,REPORT!BC$31))</f>
        <v>0</v>
      </c>
      <c r="BD144" s="658">
        <f>IF($C144="","",SUMIFS(EXPENSES!$I$12:$I$4011,EXPENSES!$U$12:$U$4011,$C144,EXPENSES!$N$12:$N$4011,REPORT!BD$34,EXPENSES!$M$12:$M$4011,REPORT!BD$31))</f>
        <v>0</v>
      </c>
      <c r="BE144" s="658">
        <f>IF($C144="","",SUMIFS(EXPENSES!$I$12:$I$4011,EXPENSES!$U$12:$U$4011,$C144,EXPENSES!$N$12:$N$4011,REPORT!BE$34,EXPENSES!$M$12:$M$4011,REPORT!BE$31))</f>
        <v>0</v>
      </c>
      <c r="BF144" s="658">
        <f>IF($C144="","",SUMIFS(EXPENSES!$I$12:$I$4011,EXPENSES!$U$12:$U$4011,$C144,EXPENSES!$N$12:$N$4011,REPORT!BF$34,EXPENSES!$M$12:$M$4011,REPORT!BF$31))</f>
        <v>0</v>
      </c>
      <c r="BG144" s="658">
        <f>IF($C144="","",SUMIFS(EXPENSES!$I$12:$I$4011,EXPENSES!$U$12:$U$4011,$C144,EXPENSES!$N$12:$N$4011,REPORT!BG$34,EXPENSES!$M$12:$M$4011,REPORT!BG$31))</f>
        <v>0</v>
      </c>
      <c r="BH144" s="658">
        <f>IF($C144="","",SUMIFS(EXPENSES!$I$12:$I$4011,EXPENSES!$U$12:$U$4011,$C144,EXPENSES!$N$12:$N$4011,REPORT!BH$34,EXPENSES!$M$12:$M$4011,REPORT!BH$31))</f>
        <v>0</v>
      </c>
      <c r="BI144" s="658">
        <f>IF($C144="","",SUMIFS(EXPENSES!$I$12:$I$4011,EXPENSES!$U$12:$U$4011,$C144,EXPENSES!$N$12:$N$4011,REPORT!BI$34,EXPENSES!$M$12:$M$4011,REPORT!BI$31))</f>
        <v>0</v>
      </c>
      <c r="BJ144" s="658">
        <f>IF($C144="","",SUMIFS(EXPENSES!$I$12:$I$4011,EXPENSES!$U$12:$U$4011,$C144,EXPENSES!$N$12:$N$4011,REPORT!BJ$34,EXPENSES!$M$12:$M$4011,REPORT!BJ$31))</f>
        <v>0</v>
      </c>
      <c r="BK144" s="654"/>
      <c r="BL144" s="655"/>
      <c r="BM144" s="655"/>
    </row>
    <row r="145" spans="1:65" s="656" customFormat="1" outlineLevel="2" x14ac:dyDescent="0.3">
      <c r="A145" s="639"/>
      <c r="B145" s="640"/>
      <c r="C145" s="641" t="str">
        <f>IFERROR(BUDGET!C128,"")</f>
        <v>B6-08</v>
      </c>
      <c r="D145" s="642">
        <f>IFERROR(BUDGET!D128,"")</f>
        <v>0</v>
      </c>
      <c r="E145" s="643" t="str">
        <f>IFERROR(BUDGET!E128,"")</f>
        <v>x</v>
      </c>
      <c r="F145" s="644">
        <f>IF(OR(BUDGET!$N$14="",BUDGET!$N$14="Initial Budget"),BUDGET!N128,BUDGET!BA128)</f>
        <v>0</v>
      </c>
      <c r="G145" s="798"/>
      <c r="H145" s="661">
        <f>SUMIFS(EXPENSES!$I$12:$I$4011,EXPENSES!$U$12:$U$4011,REPORT!C145)</f>
        <v>0</v>
      </c>
      <c r="I145" s="657">
        <f t="shared" si="217"/>
        <v>0</v>
      </c>
      <c r="J145" s="645">
        <f t="shared" si="337"/>
        <v>0</v>
      </c>
      <c r="K145" s="647"/>
      <c r="L145" s="648"/>
      <c r="M145" s="649"/>
      <c r="N145" s="650"/>
      <c r="O145" s="651" t="str">
        <f t="shared" si="376"/>
        <v/>
      </c>
      <c r="P145" s="651" t="str">
        <f t="shared" si="376"/>
        <v/>
      </c>
      <c r="Q145" s="651" t="str">
        <f t="shared" si="376"/>
        <v/>
      </c>
      <c r="R145" s="651" t="str">
        <f t="shared" si="376"/>
        <v/>
      </c>
      <c r="S145" s="651" t="str">
        <f t="shared" si="376"/>
        <v/>
      </c>
      <c r="T145" s="651" t="str">
        <f t="shared" si="376"/>
        <v/>
      </c>
      <c r="U145" s="651" t="str">
        <f t="shared" si="376"/>
        <v/>
      </c>
      <c r="V145" s="651" t="str">
        <f t="shared" si="376"/>
        <v/>
      </c>
      <c r="W145" s="651" t="str">
        <f t="shared" si="376"/>
        <v/>
      </c>
      <c r="X145" s="651" t="str">
        <f t="shared" si="376"/>
        <v/>
      </c>
      <c r="Y145" s="652">
        <f t="shared" si="216"/>
        <v>0</v>
      </c>
      <c r="Z145" s="653"/>
      <c r="AA145" s="658">
        <f>IF($C145="","",SUMIFS(EXPENSES!$I$12:$I$4011,EXPENSES!$U$12:$U$4011,$C145,EXPENSES!$N$12:$N$4011,REPORT!AA$34,EXPENSES!$M$12:$M$4011,REPORT!AA$31))</f>
        <v>0</v>
      </c>
      <c r="AB145" s="658">
        <f>IF($C145="","",SUMIFS(EXPENSES!$I$12:$I$4011,EXPENSES!$U$12:$U$4011,$C145,EXPENSES!$N$12:$N$4011,REPORT!AB$34,EXPENSES!$M$12:$M$4011,REPORT!AB$31))</f>
        <v>0</v>
      </c>
      <c r="AC145" s="658">
        <f>IF($C145="","",SUMIFS(EXPENSES!$I$12:$I$4011,EXPENSES!$U$12:$U$4011,$C145,EXPENSES!$N$12:$N$4011,REPORT!AC$34,EXPENSES!$M$12:$M$4011,REPORT!AC$31))</f>
        <v>0</v>
      </c>
      <c r="AD145" s="658">
        <f>IF($C145="","",SUMIFS(EXPENSES!$I$12:$I$4011,EXPENSES!$U$12:$U$4011,$C145,EXPENSES!$N$12:$N$4011,REPORT!AD$34,EXPENSES!$M$12:$M$4011,REPORT!AD$31))</f>
        <v>0</v>
      </c>
      <c r="AE145" s="658">
        <f>IF($C145="","",SUMIFS(EXPENSES!$I$12:$I$4011,EXPENSES!$U$12:$U$4011,$C145,EXPENSES!$N$12:$N$4011,REPORT!AE$34,EXPENSES!$M$12:$M$4011,REPORT!AE$31))</f>
        <v>0</v>
      </c>
      <c r="AF145" s="658">
        <f>IF($C145="","",SUMIFS(EXPENSES!$I$12:$I$4011,EXPENSES!$U$12:$U$4011,$C145,EXPENSES!$N$12:$N$4011,REPORT!AF$34,EXPENSES!$M$12:$M$4011,REPORT!AF$31))</f>
        <v>0</v>
      </c>
      <c r="AG145" s="658">
        <f>IF($C145="","",SUMIFS(EXPENSES!$I$12:$I$4011,EXPENSES!$U$12:$U$4011,$C145,EXPENSES!$N$12:$N$4011,REPORT!AG$34,EXPENSES!$M$12:$M$4011,REPORT!AG$31))</f>
        <v>0</v>
      </c>
      <c r="AH145" s="658">
        <f>IF($C145="","",SUMIFS(EXPENSES!$I$12:$I$4011,EXPENSES!$U$12:$U$4011,$C145,EXPENSES!$N$12:$N$4011,REPORT!AH$34,EXPENSES!$M$12:$M$4011,REPORT!AH$31))</f>
        <v>0</v>
      </c>
      <c r="AI145" s="658">
        <f>IF($C145="","",SUMIFS(EXPENSES!$I$12:$I$4011,EXPENSES!$U$12:$U$4011,$C145,EXPENSES!$N$12:$N$4011,REPORT!AI$34,EXPENSES!$M$12:$M$4011,REPORT!AI$31))</f>
        <v>0</v>
      </c>
      <c r="AJ145" s="658">
        <f>IF($C145="","",SUMIFS(EXPENSES!$I$12:$I$4011,EXPENSES!$U$12:$U$4011,$C145,EXPENSES!$N$12:$N$4011,REPORT!AJ$34,EXPENSES!$M$12:$M$4011,REPORT!AJ$31))</f>
        <v>0</v>
      </c>
      <c r="AK145" s="658">
        <f>IF($C145="","",SUMIFS(EXPENSES!$I$12:$I$4011,EXPENSES!$U$12:$U$4011,$C145,EXPENSES!$N$12:$N$4011,REPORT!AK$34,EXPENSES!$M$12:$M$4011,REPORT!AK$31))</f>
        <v>0</v>
      </c>
      <c r="AL145" s="658">
        <f>IF($C145="","",SUMIFS(EXPENSES!$I$12:$I$4011,EXPENSES!$U$12:$U$4011,$C145,EXPENSES!$N$12:$N$4011,REPORT!AL$34,EXPENSES!$M$12:$M$4011,REPORT!AL$31))</f>
        <v>0</v>
      </c>
      <c r="AM145" s="658">
        <f>IF($C145="","",SUMIFS(EXPENSES!$I$12:$I$4011,EXPENSES!$U$12:$U$4011,$C145,EXPENSES!$N$12:$N$4011,REPORT!AM$34,EXPENSES!$M$12:$M$4011,REPORT!AM$31))</f>
        <v>0</v>
      </c>
      <c r="AN145" s="658">
        <f>IF($C145="","",SUMIFS(EXPENSES!$I$12:$I$4011,EXPENSES!$U$12:$U$4011,$C145,EXPENSES!$N$12:$N$4011,REPORT!AN$34,EXPENSES!$M$12:$M$4011,REPORT!AN$31))</f>
        <v>0</v>
      </c>
      <c r="AO145" s="658">
        <f>IF($C145="","",SUMIFS(EXPENSES!$I$12:$I$4011,EXPENSES!$U$12:$U$4011,$C145,EXPENSES!$N$12:$N$4011,REPORT!AO$34,EXPENSES!$M$12:$M$4011,REPORT!AO$31))</f>
        <v>0</v>
      </c>
      <c r="AP145" s="658">
        <f>IF($C145="","",SUMIFS(EXPENSES!$I$12:$I$4011,EXPENSES!$U$12:$U$4011,$C145,EXPENSES!$N$12:$N$4011,REPORT!AP$34,EXPENSES!$M$12:$M$4011,REPORT!AP$31))</f>
        <v>0</v>
      </c>
      <c r="AQ145" s="658">
        <f>IF($C145="","",SUMIFS(EXPENSES!$I$12:$I$4011,EXPENSES!$U$12:$U$4011,$C145,EXPENSES!$N$12:$N$4011,REPORT!AQ$34,EXPENSES!$M$12:$M$4011,REPORT!AQ$31))</f>
        <v>0</v>
      </c>
      <c r="AR145" s="658">
        <f>IF($C145="","",SUMIFS(EXPENSES!$I$12:$I$4011,EXPENSES!$U$12:$U$4011,$C145,EXPENSES!$N$12:$N$4011,REPORT!AR$34,EXPENSES!$M$12:$M$4011,REPORT!AR$31))</f>
        <v>0</v>
      </c>
      <c r="AS145" s="658">
        <f>IF($C145="","",SUMIFS(EXPENSES!$I$12:$I$4011,EXPENSES!$U$12:$U$4011,$C145,EXPENSES!$N$12:$N$4011,REPORT!AS$34,EXPENSES!$M$12:$M$4011,REPORT!AS$31))</f>
        <v>0</v>
      </c>
      <c r="AT145" s="658">
        <f>IF($C145="","",SUMIFS(EXPENSES!$I$12:$I$4011,EXPENSES!$U$12:$U$4011,$C145,EXPENSES!$N$12:$N$4011,REPORT!AT$34,EXPENSES!$M$12:$M$4011,REPORT!AT$31))</f>
        <v>0</v>
      </c>
      <c r="AU145" s="658">
        <f>IF($C145="","",SUMIFS(EXPENSES!$I$12:$I$4011,EXPENSES!$U$12:$U$4011,$C145,EXPENSES!$N$12:$N$4011,REPORT!AU$34,EXPENSES!$M$12:$M$4011,REPORT!AU$31))</f>
        <v>0</v>
      </c>
      <c r="AV145" s="658">
        <f>IF($C145="","",SUMIFS(EXPENSES!$I$12:$I$4011,EXPENSES!$U$12:$U$4011,$C145,EXPENSES!$N$12:$N$4011,REPORT!AV$34,EXPENSES!$M$12:$M$4011,REPORT!AV$31))</f>
        <v>0</v>
      </c>
      <c r="AW145" s="658">
        <f>IF($C145="","",SUMIFS(EXPENSES!$I$12:$I$4011,EXPENSES!$U$12:$U$4011,$C145,EXPENSES!$N$12:$N$4011,REPORT!AW$34,EXPENSES!$M$12:$M$4011,REPORT!AW$31))</f>
        <v>0</v>
      </c>
      <c r="AX145" s="658">
        <f>IF($C145="","",SUMIFS(EXPENSES!$I$12:$I$4011,EXPENSES!$U$12:$U$4011,$C145,EXPENSES!$N$12:$N$4011,REPORT!AX$34,EXPENSES!$M$12:$M$4011,REPORT!AX$31))</f>
        <v>0</v>
      </c>
      <c r="AY145" s="658">
        <f>IF($C145="","",SUMIFS(EXPENSES!$I$12:$I$4011,EXPENSES!$U$12:$U$4011,$C145,EXPENSES!$N$12:$N$4011,REPORT!AY$34,EXPENSES!$M$12:$M$4011,REPORT!AY$31))</f>
        <v>0</v>
      </c>
      <c r="AZ145" s="658">
        <f>IF($C145="","",SUMIFS(EXPENSES!$I$12:$I$4011,EXPENSES!$U$12:$U$4011,$C145,EXPENSES!$N$12:$N$4011,REPORT!AZ$34,EXPENSES!$M$12:$M$4011,REPORT!AZ$31))</f>
        <v>0</v>
      </c>
      <c r="BA145" s="658">
        <f>IF($C145="","",SUMIFS(EXPENSES!$I$12:$I$4011,EXPENSES!$U$12:$U$4011,$C145,EXPENSES!$N$12:$N$4011,REPORT!BA$34,EXPENSES!$M$12:$M$4011,REPORT!BA$31))</f>
        <v>0</v>
      </c>
      <c r="BB145" s="658">
        <f>IF($C145="","",SUMIFS(EXPENSES!$I$12:$I$4011,EXPENSES!$U$12:$U$4011,$C145,EXPENSES!$N$12:$N$4011,REPORT!BB$34,EXPENSES!$M$12:$M$4011,REPORT!BB$31))</f>
        <v>0</v>
      </c>
      <c r="BC145" s="658">
        <f>IF($C145="","",SUMIFS(EXPENSES!$I$12:$I$4011,EXPENSES!$U$12:$U$4011,$C145,EXPENSES!$N$12:$N$4011,REPORT!BC$34,EXPENSES!$M$12:$M$4011,REPORT!BC$31))</f>
        <v>0</v>
      </c>
      <c r="BD145" s="658">
        <f>IF($C145="","",SUMIFS(EXPENSES!$I$12:$I$4011,EXPENSES!$U$12:$U$4011,$C145,EXPENSES!$N$12:$N$4011,REPORT!BD$34,EXPENSES!$M$12:$M$4011,REPORT!BD$31))</f>
        <v>0</v>
      </c>
      <c r="BE145" s="658">
        <f>IF($C145="","",SUMIFS(EXPENSES!$I$12:$I$4011,EXPENSES!$U$12:$U$4011,$C145,EXPENSES!$N$12:$N$4011,REPORT!BE$34,EXPENSES!$M$12:$M$4011,REPORT!BE$31))</f>
        <v>0</v>
      </c>
      <c r="BF145" s="658">
        <f>IF($C145="","",SUMIFS(EXPENSES!$I$12:$I$4011,EXPENSES!$U$12:$U$4011,$C145,EXPENSES!$N$12:$N$4011,REPORT!BF$34,EXPENSES!$M$12:$M$4011,REPORT!BF$31))</f>
        <v>0</v>
      </c>
      <c r="BG145" s="658">
        <f>IF($C145="","",SUMIFS(EXPENSES!$I$12:$I$4011,EXPENSES!$U$12:$U$4011,$C145,EXPENSES!$N$12:$N$4011,REPORT!BG$34,EXPENSES!$M$12:$M$4011,REPORT!BG$31))</f>
        <v>0</v>
      </c>
      <c r="BH145" s="658">
        <f>IF($C145="","",SUMIFS(EXPENSES!$I$12:$I$4011,EXPENSES!$U$12:$U$4011,$C145,EXPENSES!$N$12:$N$4011,REPORT!BH$34,EXPENSES!$M$12:$M$4011,REPORT!BH$31))</f>
        <v>0</v>
      </c>
      <c r="BI145" s="658">
        <f>IF($C145="","",SUMIFS(EXPENSES!$I$12:$I$4011,EXPENSES!$U$12:$U$4011,$C145,EXPENSES!$N$12:$N$4011,REPORT!BI$34,EXPENSES!$M$12:$M$4011,REPORT!BI$31))</f>
        <v>0</v>
      </c>
      <c r="BJ145" s="658">
        <f>IF($C145="","",SUMIFS(EXPENSES!$I$12:$I$4011,EXPENSES!$U$12:$U$4011,$C145,EXPENSES!$N$12:$N$4011,REPORT!BJ$34,EXPENSES!$M$12:$M$4011,REPORT!BJ$31))</f>
        <v>0</v>
      </c>
      <c r="BK145" s="654"/>
      <c r="BL145" s="655"/>
      <c r="BM145" s="655"/>
    </row>
    <row r="146" spans="1:65" s="656" customFormat="1" outlineLevel="2" x14ac:dyDescent="0.3">
      <c r="A146" s="639"/>
      <c r="B146" s="640"/>
      <c r="C146" s="641" t="str">
        <f>IFERROR(BUDGET!C129,"")</f>
        <v>B6-09</v>
      </c>
      <c r="D146" s="642">
        <f>IFERROR(BUDGET!D129,"")</f>
        <v>0</v>
      </c>
      <c r="E146" s="643" t="str">
        <f>IFERROR(BUDGET!E129,"")</f>
        <v>x</v>
      </c>
      <c r="F146" s="644">
        <f>IF(OR(BUDGET!$N$14="",BUDGET!$N$14="Initial Budget"),BUDGET!N129,BUDGET!BA129)</f>
        <v>0</v>
      </c>
      <c r="G146" s="798"/>
      <c r="H146" s="661">
        <f>SUMIFS(EXPENSES!$I$12:$I$4011,EXPENSES!$U$12:$U$4011,REPORT!C146)</f>
        <v>0</v>
      </c>
      <c r="I146" s="657">
        <f t="shared" si="217"/>
        <v>0</v>
      </c>
      <c r="J146" s="645">
        <f t="shared" si="337"/>
        <v>0</v>
      </c>
      <c r="K146" s="647"/>
      <c r="L146" s="648"/>
      <c r="M146" s="649"/>
      <c r="N146" s="650"/>
      <c r="O146" s="651" t="str">
        <f t="shared" si="376"/>
        <v/>
      </c>
      <c r="P146" s="651" t="str">
        <f t="shared" si="376"/>
        <v/>
      </c>
      <c r="Q146" s="651" t="str">
        <f t="shared" si="376"/>
        <v/>
      </c>
      <c r="R146" s="651" t="str">
        <f t="shared" si="376"/>
        <v/>
      </c>
      <c r="S146" s="651" t="str">
        <f t="shared" si="376"/>
        <v/>
      </c>
      <c r="T146" s="651" t="str">
        <f t="shared" si="376"/>
        <v/>
      </c>
      <c r="U146" s="651" t="str">
        <f t="shared" si="376"/>
        <v/>
      </c>
      <c r="V146" s="651" t="str">
        <f t="shared" si="376"/>
        <v/>
      </c>
      <c r="W146" s="651" t="str">
        <f t="shared" si="376"/>
        <v/>
      </c>
      <c r="X146" s="651" t="str">
        <f t="shared" si="376"/>
        <v/>
      </c>
      <c r="Y146" s="652">
        <f t="shared" si="216"/>
        <v>0</v>
      </c>
      <c r="Z146" s="653"/>
      <c r="AA146" s="658">
        <f>IF($C146="","",SUMIFS(EXPENSES!$I$12:$I$4011,EXPENSES!$U$12:$U$4011,$C146,EXPENSES!$N$12:$N$4011,REPORT!AA$34,EXPENSES!$M$12:$M$4011,REPORT!AA$31))</f>
        <v>0</v>
      </c>
      <c r="AB146" s="658">
        <f>IF($C146="","",SUMIFS(EXPENSES!$I$12:$I$4011,EXPENSES!$U$12:$U$4011,$C146,EXPENSES!$N$12:$N$4011,REPORT!AB$34,EXPENSES!$M$12:$M$4011,REPORT!AB$31))</f>
        <v>0</v>
      </c>
      <c r="AC146" s="658">
        <f>IF($C146="","",SUMIFS(EXPENSES!$I$12:$I$4011,EXPENSES!$U$12:$U$4011,$C146,EXPENSES!$N$12:$N$4011,REPORT!AC$34,EXPENSES!$M$12:$M$4011,REPORT!AC$31))</f>
        <v>0</v>
      </c>
      <c r="AD146" s="658">
        <f>IF($C146="","",SUMIFS(EXPENSES!$I$12:$I$4011,EXPENSES!$U$12:$U$4011,$C146,EXPENSES!$N$12:$N$4011,REPORT!AD$34,EXPENSES!$M$12:$M$4011,REPORT!AD$31))</f>
        <v>0</v>
      </c>
      <c r="AE146" s="658">
        <f>IF($C146="","",SUMIFS(EXPENSES!$I$12:$I$4011,EXPENSES!$U$12:$U$4011,$C146,EXPENSES!$N$12:$N$4011,REPORT!AE$34,EXPENSES!$M$12:$M$4011,REPORT!AE$31))</f>
        <v>0</v>
      </c>
      <c r="AF146" s="658">
        <f>IF($C146="","",SUMIFS(EXPENSES!$I$12:$I$4011,EXPENSES!$U$12:$U$4011,$C146,EXPENSES!$N$12:$N$4011,REPORT!AF$34,EXPENSES!$M$12:$M$4011,REPORT!AF$31))</f>
        <v>0</v>
      </c>
      <c r="AG146" s="658">
        <f>IF($C146="","",SUMIFS(EXPENSES!$I$12:$I$4011,EXPENSES!$U$12:$U$4011,$C146,EXPENSES!$N$12:$N$4011,REPORT!AG$34,EXPENSES!$M$12:$M$4011,REPORT!AG$31))</f>
        <v>0</v>
      </c>
      <c r="AH146" s="658">
        <f>IF($C146="","",SUMIFS(EXPENSES!$I$12:$I$4011,EXPENSES!$U$12:$U$4011,$C146,EXPENSES!$N$12:$N$4011,REPORT!AH$34,EXPENSES!$M$12:$M$4011,REPORT!AH$31))</f>
        <v>0</v>
      </c>
      <c r="AI146" s="658">
        <f>IF($C146="","",SUMIFS(EXPENSES!$I$12:$I$4011,EXPENSES!$U$12:$U$4011,$C146,EXPENSES!$N$12:$N$4011,REPORT!AI$34,EXPENSES!$M$12:$M$4011,REPORT!AI$31))</f>
        <v>0</v>
      </c>
      <c r="AJ146" s="658">
        <f>IF($C146="","",SUMIFS(EXPENSES!$I$12:$I$4011,EXPENSES!$U$12:$U$4011,$C146,EXPENSES!$N$12:$N$4011,REPORT!AJ$34,EXPENSES!$M$12:$M$4011,REPORT!AJ$31))</f>
        <v>0</v>
      </c>
      <c r="AK146" s="658">
        <f>IF($C146="","",SUMIFS(EXPENSES!$I$12:$I$4011,EXPENSES!$U$12:$U$4011,$C146,EXPENSES!$N$12:$N$4011,REPORT!AK$34,EXPENSES!$M$12:$M$4011,REPORT!AK$31))</f>
        <v>0</v>
      </c>
      <c r="AL146" s="658">
        <f>IF($C146="","",SUMIFS(EXPENSES!$I$12:$I$4011,EXPENSES!$U$12:$U$4011,$C146,EXPENSES!$N$12:$N$4011,REPORT!AL$34,EXPENSES!$M$12:$M$4011,REPORT!AL$31))</f>
        <v>0</v>
      </c>
      <c r="AM146" s="658">
        <f>IF($C146="","",SUMIFS(EXPENSES!$I$12:$I$4011,EXPENSES!$U$12:$U$4011,$C146,EXPENSES!$N$12:$N$4011,REPORT!AM$34,EXPENSES!$M$12:$M$4011,REPORT!AM$31))</f>
        <v>0</v>
      </c>
      <c r="AN146" s="658">
        <f>IF($C146="","",SUMIFS(EXPENSES!$I$12:$I$4011,EXPENSES!$U$12:$U$4011,$C146,EXPENSES!$N$12:$N$4011,REPORT!AN$34,EXPENSES!$M$12:$M$4011,REPORT!AN$31))</f>
        <v>0</v>
      </c>
      <c r="AO146" s="658">
        <f>IF($C146="","",SUMIFS(EXPENSES!$I$12:$I$4011,EXPENSES!$U$12:$U$4011,$C146,EXPENSES!$N$12:$N$4011,REPORT!AO$34,EXPENSES!$M$12:$M$4011,REPORT!AO$31))</f>
        <v>0</v>
      </c>
      <c r="AP146" s="658">
        <f>IF($C146="","",SUMIFS(EXPENSES!$I$12:$I$4011,EXPENSES!$U$12:$U$4011,$C146,EXPENSES!$N$12:$N$4011,REPORT!AP$34,EXPENSES!$M$12:$M$4011,REPORT!AP$31))</f>
        <v>0</v>
      </c>
      <c r="AQ146" s="658">
        <f>IF($C146="","",SUMIFS(EXPENSES!$I$12:$I$4011,EXPENSES!$U$12:$U$4011,$C146,EXPENSES!$N$12:$N$4011,REPORT!AQ$34,EXPENSES!$M$12:$M$4011,REPORT!AQ$31))</f>
        <v>0</v>
      </c>
      <c r="AR146" s="658">
        <f>IF($C146="","",SUMIFS(EXPENSES!$I$12:$I$4011,EXPENSES!$U$12:$U$4011,$C146,EXPENSES!$N$12:$N$4011,REPORT!AR$34,EXPENSES!$M$12:$M$4011,REPORT!AR$31))</f>
        <v>0</v>
      </c>
      <c r="AS146" s="658">
        <f>IF($C146="","",SUMIFS(EXPENSES!$I$12:$I$4011,EXPENSES!$U$12:$U$4011,$C146,EXPENSES!$N$12:$N$4011,REPORT!AS$34,EXPENSES!$M$12:$M$4011,REPORT!AS$31))</f>
        <v>0</v>
      </c>
      <c r="AT146" s="658">
        <f>IF($C146="","",SUMIFS(EXPENSES!$I$12:$I$4011,EXPENSES!$U$12:$U$4011,$C146,EXPENSES!$N$12:$N$4011,REPORT!AT$34,EXPENSES!$M$12:$M$4011,REPORT!AT$31))</f>
        <v>0</v>
      </c>
      <c r="AU146" s="658">
        <f>IF($C146="","",SUMIFS(EXPENSES!$I$12:$I$4011,EXPENSES!$U$12:$U$4011,$C146,EXPENSES!$N$12:$N$4011,REPORT!AU$34,EXPENSES!$M$12:$M$4011,REPORT!AU$31))</f>
        <v>0</v>
      </c>
      <c r="AV146" s="658">
        <f>IF($C146="","",SUMIFS(EXPENSES!$I$12:$I$4011,EXPENSES!$U$12:$U$4011,$C146,EXPENSES!$N$12:$N$4011,REPORT!AV$34,EXPENSES!$M$12:$M$4011,REPORT!AV$31))</f>
        <v>0</v>
      </c>
      <c r="AW146" s="658">
        <f>IF($C146="","",SUMIFS(EXPENSES!$I$12:$I$4011,EXPENSES!$U$12:$U$4011,$C146,EXPENSES!$N$12:$N$4011,REPORT!AW$34,EXPENSES!$M$12:$M$4011,REPORT!AW$31))</f>
        <v>0</v>
      </c>
      <c r="AX146" s="658">
        <f>IF($C146="","",SUMIFS(EXPENSES!$I$12:$I$4011,EXPENSES!$U$12:$U$4011,$C146,EXPENSES!$N$12:$N$4011,REPORT!AX$34,EXPENSES!$M$12:$M$4011,REPORT!AX$31))</f>
        <v>0</v>
      </c>
      <c r="AY146" s="658">
        <f>IF($C146="","",SUMIFS(EXPENSES!$I$12:$I$4011,EXPENSES!$U$12:$U$4011,$C146,EXPENSES!$N$12:$N$4011,REPORT!AY$34,EXPENSES!$M$12:$M$4011,REPORT!AY$31))</f>
        <v>0</v>
      </c>
      <c r="AZ146" s="658">
        <f>IF($C146="","",SUMIFS(EXPENSES!$I$12:$I$4011,EXPENSES!$U$12:$U$4011,$C146,EXPENSES!$N$12:$N$4011,REPORT!AZ$34,EXPENSES!$M$12:$M$4011,REPORT!AZ$31))</f>
        <v>0</v>
      </c>
      <c r="BA146" s="658">
        <f>IF($C146="","",SUMIFS(EXPENSES!$I$12:$I$4011,EXPENSES!$U$12:$U$4011,$C146,EXPENSES!$N$12:$N$4011,REPORT!BA$34,EXPENSES!$M$12:$M$4011,REPORT!BA$31))</f>
        <v>0</v>
      </c>
      <c r="BB146" s="658">
        <f>IF($C146="","",SUMIFS(EXPENSES!$I$12:$I$4011,EXPENSES!$U$12:$U$4011,$C146,EXPENSES!$N$12:$N$4011,REPORT!BB$34,EXPENSES!$M$12:$M$4011,REPORT!BB$31))</f>
        <v>0</v>
      </c>
      <c r="BC146" s="658">
        <f>IF($C146="","",SUMIFS(EXPENSES!$I$12:$I$4011,EXPENSES!$U$12:$U$4011,$C146,EXPENSES!$N$12:$N$4011,REPORT!BC$34,EXPENSES!$M$12:$M$4011,REPORT!BC$31))</f>
        <v>0</v>
      </c>
      <c r="BD146" s="658">
        <f>IF($C146="","",SUMIFS(EXPENSES!$I$12:$I$4011,EXPENSES!$U$12:$U$4011,$C146,EXPENSES!$N$12:$N$4011,REPORT!BD$34,EXPENSES!$M$12:$M$4011,REPORT!BD$31))</f>
        <v>0</v>
      </c>
      <c r="BE146" s="658">
        <f>IF($C146="","",SUMIFS(EXPENSES!$I$12:$I$4011,EXPENSES!$U$12:$U$4011,$C146,EXPENSES!$N$12:$N$4011,REPORT!BE$34,EXPENSES!$M$12:$M$4011,REPORT!BE$31))</f>
        <v>0</v>
      </c>
      <c r="BF146" s="658">
        <f>IF($C146="","",SUMIFS(EXPENSES!$I$12:$I$4011,EXPENSES!$U$12:$U$4011,$C146,EXPENSES!$N$12:$N$4011,REPORT!BF$34,EXPENSES!$M$12:$M$4011,REPORT!BF$31))</f>
        <v>0</v>
      </c>
      <c r="BG146" s="658">
        <f>IF($C146="","",SUMIFS(EXPENSES!$I$12:$I$4011,EXPENSES!$U$12:$U$4011,$C146,EXPENSES!$N$12:$N$4011,REPORT!BG$34,EXPENSES!$M$12:$M$4011,REPORT!BG$31))</f>
        <v>0</v>
      </c>
      <c r="BH146" s="658">
        <f>IF($C146="","",SUMIFS(EXPENSES!$I$12:$I$4011,EXPENSES!$U$12:$U$4011,$C146,EXPENSES!$N$12:$N$4011,REPORT!BH$34,EXPENSES!$M$12:$M$4011,REPORT!BH$31))</f>
        <v>0</v>
      </c>
      <c r="BI146" s="658">
        <f>IF($C146="","",SUMIFS(EXPENSES!$I$12:$I$4011,EXPENSES!$U$12:$U$4011,$C146,EXPENSES!$N$12:$N$4011,REPORT!BI$34,EXPENSES!$M$12:$M$4011,REPORT!BI$31))</f>
        <v>0</v>
      </c>
      <c r="BJ146" s="658">
        <f>IF($C146="","",SUMIFS(EXPENSES!$I$12:$I$4011,EXPENSES!$U$12:$U$4011,$C146,EXPENSES!$N$12:$N$4011,REPORT!BJ$34,EXPENSES!$M$12:$M$4011,REPORT!BJ$31))</f>
        <v>0</v>
      </c>
      <c r="BK146" s="654"/>
      <c r="BL146" s="655"/>
      <c r="BM146" s="655"/>
    </row>
    <row r="147" spans="1:65" s="656" customFormat="1" outlineLevel="2" x14ac:dyDescent="0.3">
      <c r="A147" s="639"/>
      <c r="B147" s="640"/>
      <c r="C147" s="641" t="str">
        <f>IFERROR(BUDGET!C130,"")</f>
        <v>B6-10</v>
      </c>
      <c r="D147" s="642">
        <f>IFERROR(BUDGET!D130,"")</f>
        <v>0</v>
      </c>
      <c r="E147" s="659" t="str">
        <f>IFERROR(BUDGET!E130,"")</f>
        <v>x</v>
      </c>
      <c r="F147" s="660">
        <f>IF(OR(BUDGET!$N$14="",BUDGET!$N$14="Initial Budget"),BUDGET!N130,BUDGET!BA130)</f>
        <v>0</v>
      </c>
      <c r="G147" s="799"/>
      <c r="H147" s="661">
        <f>SUMIFS(EXPENSES!$I$12:$I$4011,EXPENSES!$U$12:$U$4011,REPORT!C147)</f>
        <v>0</v>
      </c>
      <c r="I147" s="657">
        <f t="shared" si="217"/>
        <v>0</v>
      </c>
      <c r="J147" s="661">
        <f t="shared" si="337"/>
        <v>0</v>
      </c>
      <c r="K147" s="647"/>
      <c r="L147" s="648"/>
      <c r="M147" s="649"/>
      <c r="N147" s="650"/>
      <c r="O147" s="651" t="str">
        <f t="shared" si="376"/>
        <v/>
      </c>
      <c r="P147" s="651" t="str">
        <f t="shared" si="376"/>
        <v/>
      </c>
      <c r="Q147" s="651" t="str">
        <f t="shared" si="376"/>
        <v/>
      </c>
      <c r="R147" s="651" t="str">
        <f t="shared" si="376"/>
        <v/>
      </c>
      <c r="S147" s="651" t="str">
        <f t="shared" si="376"/>
        <v/>
      </c>
      <c r="T147" s="651" t="str">
        <f t="shared" si="376"/>
        <v/>
      </c>
      <c r="U147" s="651" t="str">
        <f t="shared" si="376"/>
        <v/>
      </c>
      <c r="V147" s="651" t="str">
        <f t="shared" si="376"/>
        <v/>
      </c>
      <c r="W147" s="651" t="str">
        <f t="shared" si="376"/>
        <v/>
      </c>
      <c r="X147" s="651" t="str">
        <f t="shared" si="376"/>
        <v/>
      </c>
      <c r="Y147" s="652">
        <f t="shared" si="216"/>
        <v>0</v>
      </c>
      <c r="Z147" s="653"/>
      <c r="AA147" s="658">
        <f>IF($C147="","",SUMIFS(EXPENSES!$I$12:$I$4011,EXPENSES!$U$12:$U$4011,$C147,EXPENSES!$N$12:$N$4011,REPORT!AA$34,EXPENSES!$M$12:$M$4011,REPORT!AA$31))</f>
        <v>0</v>
      </c>
      <c r="AB147" s="658">
        <f>IF($C147="","",SUMIFS(EXPENSES!$I$12:$I$4011,EXPENSES!$U$12:$U$4011,$C147,EXPENSES!$N$12:$N$4011,REPORT!AB$34,EXPENSES!$M$12:$M$4011,REPORT!AB$31))</f>
        <v>0</v>
      </c>
      <c r="AC147" s="658">
        <f>IF($C147="","",SUMIFS(EXPENSES!$I$12:$I$4011,EXPENSES!$U$12:$U$4011,$C147,EXPENSES!$N$12:$N$4011,REPORT!AC$34,EXPENSES!$M$12:$M$4011,REPORT!AC$31))</f>
        <v>0</v>
      </c>
      <c r="AD147" s="658">
        <f>IF($C147="","",SUMIFS(EXPENSES!$I$12:$I$4011,EXPENSES!$U$12:$U$4011,$C147,EXPENSES!$N$12:$N$4011,REPORT!AD$34,EXPENSES!$M$12:$M$4011,REPORT!AD$31))</f>
        <v>0</v>
      </c>
      <c r="AE147" s="658">
        <f>IF($C147="","",SUMIFS(EXPENSES!$I$12:$I$4011,EXPENSES!$U$12:$U$4011,$C147,EXPENSES!$N$12:$N$4011,REPORT!AE$34,EXPENSES!$M$12:$M$4011,REPORT!AE$31))</f>
        <v>0</v>
      </c>
      <c r="AF147" s="658">
        <f>IF($C147="","",SUMIFS(EXPENSES!$I$12:$I$4011,EXPENSES!$U$12:$U$4011,$C147,EXPENSES!$N$12:$N$4011,REPORT!AF$34,EXPENSES!$M$12:$M$4011,REPORT!AF$31))</f>
        <v>0</v>
      </c>
      <c r="AG147" s="658">
        <f>IF($C147="","",SUMIFS(EXPENSES!$I$12:$I$4011,EXPENSES!$U$12:$U$4011,$C147,EXPENSES!$N$12:$N$4011,REPORT!AG$34,EXPENSES!$M$12:$M$4011,REPORT!AG$31))</f>
        <v>0</v>
      </c>
      <c r="AH147" s="658">
        <f>IF($C147="","",SUMIFS(EXPENSES!$I$12:$I$4011,EXPENSES!$U$12:$U$4011,$C147,EXPENSES!$N$12:$N$4011,REPORT!AH$34,EXPENSES!$M$12:$M$4011,REPORT!AH$31))</f>
        <v>0</v>
      </c>
      <c r="AI147" s="658">
        <f>IF($C147="","",SUMIFS(EXPENSES!$I$12:$I$4011,EXPENSES!$U$12:$U$4011,$C147,EXPENSES!$N$12:$N$4011,REPORT!AI$34,EXPENSES!$M$12:$M$4011,REPORT!AI$31))</f>
        <v>0</v>
      </c>
      <c r="AJ147" s="658">
        <f>IF($C147="","",SUMIFS(EXPENSES!$I$12:$I$4011,EXPENSES!$U$12:$U$4011,$C147,EXPENSES!$N$12:$N$4011,REPORT!AJ$34,EXPENSES!$M$12:$M$4011,REPORT!AJ$31))</f>
        <v>0</v>
      </c>
      <c r="AK147" s="658">
        <f>IF($C147="","",SUMIFS(EXPENSES!$I$12:$I$4011,EXPENSES!$U$12:$U$4011,$C147,EXPENSES!$N$12:$N$4011,REPORT!AK$34,EXPENSES!$M$12:$M$4011,REPORT!AK$31))</f>
        <v>0</v>
      </c>
      <c r="AL147" s="658">
        <f>IF($C147="","",SUMIFS(EXPENSES!$I$12:$I$4011,EXPENSES!$U$12:$U$4011,$C147,EXPENSES!$N$12:$N$4011,REPORT!AL$34,EXPENSES!$M$12:$M$4011,REPORT!AL$31))</f>
        <v>0</v>
      </c>
      <c r="AM147" s="658">
        <f>IF($C147="","",SUMIFS(EXPENSES!$I$12:$I$4011,EXPENSES!$U$12:$U$4011,$C147,EXPENSES!$N$12:$N$4011,REPORT!AM$34,EXPENSES!$M$12:$M$4011,REPORT!AM$31))</f>
        <v>0</v>
      </c>
      <c r="AN147" s="658">
        <f>IF($C147="","",SUMIFS(EXPENSES!$I$12:$I$4011,EXPENSES!$U$12:$U$4011,$C147,EXPENSES!$N$12:$N$4011,REPORT!AN$34,EXPENSES!$M$12:$M$4011,REPORT!AN$31))</f>
        <v>0</v>
      </c>
      <c r="AO147" s="658">
        <f>IF($C147="","",SUMIFS(EXPENSES!$I$12:$I$4011,EXPENSES!$U$12:$U$4011,$C147,EXPENSES!$N$12:$N$4011,REPORT!AO$34,EXPENSES!$M$12:$M$4011,REPORT!AO$31))</f>
        <v>0</v>
      </c>
      <c r="AP147" s="658">
        <f>IF($C147="","",SUMIFS(EXPENSES!$I$12:$I$4011,EXPENSES!$U$12:$U$4011,$C147,EXPENSES!$N$12:$N$4011,REPORT!AP$34,EXPENSES!$M$12:$M$4011,REPORT!AP$31))</f>
        <v>0</v>
      </c>
      <c r="AQ147" s="658">
        <f>IF($C147="","",SUMIFS(EXPENSES!$I$12:$I$4011,EXPENSES!$U$12:$U$4011,$C147,EXPENSES!$N$12:$N$4011,REPORT!AQ$34,EXPENSES!$M$12:$M$4011,REPORT!AQ$31))</f>
        <v>0</v>
      </c>
      <c r="AR147" s="658">
        <f>IF($C147="","",SUMIFS(EXPENSES!$I$12:$I$4011,EXPENSES!$U$12:$U$4011,$C147,EXPENSES!$N$12:$N$4011,REPORT!AR$34,EXPENSES!$M$12:$M$4011,REPORT!AR$31))</f>
        <v>0</v>
      </c>
      <c r="AS147" s="658">
        <f>IF($C147="","",SUMIFS(EXPENSES!$I$12:$I$4011,EXPENSES!$U$12:$U$4011,$C147,EXPENSES!$N$12:$N$4011,REPORT!AS$34,EXPENSES!$M$12:$M$4011,REPORT!AS$31))</f>
        <v>0</v>
      </c>
      <c r="AT147" s="658">
        <f>IF($C147="","",SUMIFS(EXPENSES!$I$12:$I$4011,EXPENSES!$U$12:$U$4011,$C147,EXPENSES!$N$12:$N$4011,REPORT!AT$34,EXPENSES!$M$12:$M$4011,REPORT!AT$31))</f>
        <v>0</v>
      </c>
      <c r="AU147" s="658">
        <f>IF($C147="","",SUMIFS(EXPENSES!$I$12:$I$4011,EXPENSES!$U$12:$U$4011,$C147,EXPENSES!$N$12:$N$4011,REPORT!AU$34,EXPENSES!$M$12:$M$4011,REPORT!AU$31))</f>
        <v>0</v>
      </c>
      <c r="AV147" s="658">
        <f>IF($C147="","",SUMIFS(EXPENSES!$I$12:$I$4011,EXPENSES!$U$12:$U$4011,$C147,EXPENSES!$N$12:$N$4011,REPORT!AV$34,EXPENSES!$M$12:$M$4011,REPORT!AV$31))</f>
        <v>0</v>
      </c>
      <c r="AW147" s="658">
        <f>IF($C147="","",SUMIFS(EXPENSES!$I$12:$I$4011,EXPENSES!$U$12:$U$4011,$C147,EXPENSES!$N$12:$N$4011,REPORT!AW$34,EXPENSES!$M$12:$M$4011,REPORT!AW$31))</f>
        <v>0</v>
      </c>
      <c r="AX147" s="658">
        <f>IF($C147="","",SUMIFS(EXPENSES!$I$12:$I$4011,EXPENSES!$U$12:$U$4011,$C147,EXPENSES!$N$12:$N$4011,REPORT!AX$34,EXPENSES!$M$12:$M$4011,REPORT!AX$31))</f>
        <v>0</v>
      </c>
      <c r="AY147" s="658">
        <f>IF($C147="","",SUMIFS(EXPENSES!$I$12:$I$4011,EXPENSES!$U$12:$U$4011,$C147,EXPENSES!$N$12:$N$4011,REPORT!AY$34,EXPENSES!$M$12:$M$4011,REPORT!AY$31))</f>
        <v>0</v>
      </c>
      <c r="AZ147" s="658">
        <f>IF($C147="","",SUMIFS(EXPENSES!$I$12:$I$4011,EXPENSES!$U$12:$U$4011,$C147,EXPENSES!$N$12:$N$4011,REPORT!AZ$34,EXPENSES!$M$12:$M$4011,REPORT!AZ$31))</f>
        <v>0</v>
      </c>
      <c r="BA147" s="658">
        <f>IF($C147="","",SUMIFS(EXPENSES!$I$12:$I$4011,EXPENSES!$U$12:$U$4011,$C147,EXPENSES!$N$12:$N$4011,REPORT!BA$34,EXPENSES!$M$12:$M$4011,REPORT!BA$31))</f>
        <v>0</v>
      </c>
      <c r="BB147" s="658">
        <f>IF($C147="","",SUMIFS(EXPENSES!$I$12:$I$4011,EXPENSES!$U$12:$U$4011,$C147,EXPENSES!$N$12:$N$4011,REPORT!BB$34,EXPENSES!$M$12:$M$4011,REPORT!BB$31))</f>
        <v>0</v>
      </c>
      <c r="BC147" s="658">
        <f>IF($C147="","",SUMIFS(EXPENSES!$I$12:$I$4011,EXPENSES!$U$12:$U$4011,$C147,EXPENSES!$N$12:$N$4011,REPORT!BC$34,EXPENSES!$M$12:$M$4011,REPORT!BC$31))</f>
        <v>0</v>
      </c>
      <c r="BD147" s="658">
        <f>IF($C147="","",SUMIFS(EXPENSES!$I$12:$I$4011,EXPENSES!$U$12:$U$4011,$C147,EXPENSES!$N$12:$N$4011,REPORT!BD$34,EXPENSES!$M$12:$M$4011,REPORT!BD$31))</f>
        <v>0</v>
      </c>
      <c r="BE147" s="658">
        <f>IF($C147="","",SUMIFS(EXPENSES!$I$12:$I$4011,EXPENSES!$U$12:$U$4011,$C147,EXPENSES!$N$12:$N$4011,REPORT!BE$34,EXPENSES!$M$12:$M$4011,REPORT!BE$31))</f>
        <v>0</v>
      </c>
      <c r="BF147" s="658">
        <f>IF($C147="","",SUMIFS(EXPENSES!$I$12:$I$4011,EXPENSES!$U$12:$U$4011,$C147,EXPENSES!$N$12:$N$4011,REPORT!BF$34,EXPENSES!$M$12:$M$4011,REPORT!BF$31))</f>
        <v>0</v>
      </c>
      <c r="BG147" s="658">
        <f>IF($C147="","",SUMIFS(EXPENSES!$I$12:$I$4011,EXPENSES!$U$12:$U$4011,$C147,EXPENSES!$N$12:$N$4011,REPORT!BG$34,EXPENSES!$M$12:$M$4011,REPORT!BG$31))</f>
        <v>0</v>
      </c>
      <c r="BH147" s="658">
        <f>IF($C147="","",SUMIFS(EXPENSES!$I$12:$I$4011,EXPENSES!$U$12:$U$4011,$C147,EXPENSES!$N$12:$N$4011,REPORT!BH$34,EXPENSES!$M$12:$M$4011,REPORT!BH$31))</f>
        <v>0</v>
      </c>
      <c r="BI147" s="658">
        <f>IF($C147="","",SUMIFS(EXPENSES!$I$12:$I$4011,EXPENSES!$U$12:$U$4011,$C147,EXPENSES!$N$12:$N$4011,REPORT!BI$34,EXPENSES!$M$12:$M$4011,REPORT!BI$31))</f>
        <v>0</v>
      </c>
      <c r="BJ147" s="658">
        <f>IF($C147="","",SUMIFS(EXPENSES!$I$12:$I$4011,EXPENSES!$U$12:$U$4011,$C147,EXPENSES!$N$12:$N$4011,REPORT!BJ$34,EXPENSES!$M$12:$M$4011,REPORT!BJ$31))</f>
        <v>0</v>
      </c>
      <c r="BK147" s="654"/>
      <c r="BL147" s="655"/>
      <c r="BM147" s="655"/>
    </row>
    <row r="148" spans="1:65" s="474" customFormat="1" ht="28.5" customHeight="1" outlineLevel="1" x14ac:dyDescent="0.3">
      <c r="A148" s="632"/>
      <c r="B148" s="617"/>
      <c r="C148" s="618" t="str">
        <f>IFERROR(BUDGET!C131,"")</f>
        <v>B7</v>
      </c>
      <c r="D148" s="315"/>
      <c r="E148" s="619">
        <f>IFERROR(BUDGET!E131,"")</f>
        <v>0</v>
      </c>
      <c r="F148" s="620">
        <f>SUM(F149:F158)</f>
        <v>0</v>
      </c>
      <c r="G148" s="797">
        <f>IF(OR(BUDGET!$N$14="",BUDGET!$N$14="Initial Budget"),REPORT!F148-BUDGET!N131,REPORT!F148-BUDGET!BA131)</f>
        <v>0</v>
      </c>
      <c r="H148" s="620">
        <f>SUM(H149:H158)</f>
        <v>0</v>
      </c>
      <c r="I148" s="621">
        <f t="shared" si="217"/>
        <v>0</v>
      </c>
      <c r="J148" s="622">
        <f t="shared" si="337"/>
        <v>0</v>
      </c>
      <c r="K148" s="635"/>
      <c r="L148" s="636"/>
      <c r="M148" s="637"/>
      <c r="N148" s="626">
        <f>H148-SUM(AA148:BJ148)</f>
        <v>0</v>
      </c>
      <c r="O148" s="627">
        <f t="shared" ref="O148" si="377">SUM(O149:O158)</f>
        <v>0</v>
      </c>
      <c r="P148" s="627">
        <f t="shared" ref="P148:X148" si="378">SUM(P149:P158)</f>
        <v>0</v>
      </c>
      <c r="Q148" s="627">
        <f t="shared" si="378"/>
        <v>0</v>
      </c>
      <c r="R148" s="627">
        <f t="shared" si="378"/>
        <v>0</v>
      </c>
      <c r="S148" s="627">
        <f t="shared" si="378"/>
        <v>0</v>
      </c>
      <c r="T148" s="627">
        <f t="shared" si="378"/>
        <v>0</v>
      </c>
      <c r="U148" s="627">
        <f t="shared" si="378"/>
        <v>0</v>
      </c>
      <c r="V148" s="627">
        <f t="shared" si="378"/>
        <v>0</v>
      </c>
      <c r="W148" s="627">
        <f t="shared" si="378"/>
        <v>0</v>
      </c>
      <c r="X148" s="627">
        <f t="shared" si="378"/>
        <v>0</v>
      </c>
      <c r="Y148" s="628">
        <f t="shared" si="216"/>
        <v>0</v>
      </c>
      <c r="Z148" s="629"/>
      <c r="AA148" s="622">
        <f>SUM(AA149:AA158)</f>
        <v>0</v>
      </c>
      <c r="AB148" s="622">
        <f t="shared" ref="AB148" si="379">SUM(AB149:AB158)</f>
        <v>0</v>
      </c>
      <c r="AC148" s="622">
        <f t="shared" ref="AC148" si="380">SUM(AC149:AC158)</f>
        <v>0</v>
      </c>
      <c r="AD148" s="622">
        <f t="shared" ref="AD148" si="381">SUM(AD149:AD158)</f>
        <v>0</v>
      </c>
      <c r="AE148" s="622">
        <f t="shared" ref="AE148" si="382">SUM(AE149:AE158)</f>
        <v>0</v>
      </c>
      <c r="AF148" s="622">
        <f t="shared" ref="AF148" si="383">SUM(AF149:AF158)</f>
        <v>0</v>
      </c>
      <c r="AG148" s="622">
        <f t="shared" ref="AG148" si="384">SUM(AG149:AG158)</f>
        <v>0</v>
      </c>
      <c r="AH148" s="622">
        <f t="shared" ref="AH148" si="385">SUM(AH149:AH158)</f>
        <v>0</v>
      </c>
      <c r="AI148" s="622">
        <f t="shared" ref="AI148" si="386">SUM(AI149:AI158)</f>
        <v>0</v>
      </c>
      <c r="AJ148" s="622">
        <f t="shared" ref="AJ148" si="387">SUM(AJ149:AJ158)</f>
        <v>0</v>
      </c>
      <c r="AK148" s="622">
        <f t="shared" ref="AK148" si="388">SUM(AK149:AK158)</f>
        <v>0</v>
      </c>
      <c r="AL148" s="622">
        <f t="shared" ref="AL148" si="389">SUM(AL149:AL158)</f>
        <v>0</v>
      </c>
      <c r="AM148" s="622">
        <f t="shared" ref="AM148" si="390">SUM(AM149:AM158)</f>
        <v>0</v>
      </c>
      <c r="AN148" s="622">
        <f t="shared" ref="AN148" si="391">SUM(AN149:AN158)</f>
        <v>0</v>
      </c>
      <c r="AO148" s="622">
        <f t="shared" ref="AO148" si="392">SUM(AO149:AO158)</f>
        <v>0</v>
      </c>
      <c r="AP148" s="622">
        <f t="shared" ref="AP148" si="393">SUM(AP149:AP158)</f>
        <v>0</v>
      </c>
      <c r="AQ148" s="622">
        <f t="shared" ref="AQ148" si="394">SUM(AQ149:AQ158)</f>
        <v>0</v>
      </c>
      <c r="AR148" s="622">
        <f t="shared" ref="AR148" si="395">SUM(AR149:AR158)</f>
        <v>0</v>
      </c>
      <c r="AS148" s="622">
        <f t="shared" ref="AS148" si="396">SUM(AS149:AS158)</f>
        <v>0</v>
      </c>
      <c r="AT148" s="622">
        <f t="shared" ref="AT148" si="397">SUM(AT149:AT158)</f>
        <v>0</v>
      </c>
      <c r="AU148" s="622">
        <f t="shared" ref="AU148" si="398">SUM(AU149:AU158)</f>
        <v>0</v>
      </c>
      <c r="AV148" s="622">
        <f t="shared" ref="AV148" si="399">SUM(AV149:AV158)</f>
        <v>0</v>
      </c>
      <c r="AW148" s="622">
        <f t="shared" ref="AW148" si="400">SUM(AW149:AW158)</f>
        <v>0</v>
      </c>
      <c r="AX148" s="622">
        <f t="shared" ref="AX148" si="401">SUM(AX149:AX158)</f>
        <v>0</v>
      </c>
      <c r="AY148" s="622">
        <f t="shared" ref="AY148" si="402">SUM(AY149:AY158)</f>
        <v>0</v>
      </c>
      <c r="AZ148" s="622">
        <f t="shared" ref="AZ148" si="403">SUM(AZ149:AZ158)</f>
        <v>0</v>
      </c>
      <c r="BA148" s="622">
        <f t="shared" ref="BA148" si="404">SUM(BA149:BA158)</f>
        <v>0</v>
      </c>
      <c r="BB148" s="622">
        <f t="shared" ref="BB148" si="405">SUM(BB149:BB158)</f>
        <v>0</v>
      </c>
      <c r="BC148" s="622">
        <f t="shared" ref="BC148" si="406">SUM(BC149:BC158)</f>
        <v>0</v>
      </c>
      <c r="BD148" s="622">
        <f t="shared" ref="BD148" si="407">SUM(BD149:BD158)</f>
        <v>0</v>
      </c>
      <c r="BE148" s="622">
        <f t="shared" ref="BE148" si="408">SUM(BE149:BE158)</f>
        <v>0</v>
      </c>
      <c r="BF148" s="622">
        <f t="shared" ref="BF148" si="409">SUM(BF149:BF158)</f>
        <v>0</v>
      </c>
      <c r="BG148" s="622">
        <f t="shared" ref="BG148" si="410">SUM(BG149:BG158)</f>
        <v>0</v>
      </c>
      <c r="BH148" s="622">
        <f t="shared" ref="BH148" si="411">SUM(BH149:BH158)</f>
        <v>0</v>
      </c>
      <c r="BI148" s="622">
        <f t="shared" ref="BI148" si="412">SUM(BI149:BI158)</f>
        <v>0</v>
      </c>
      <c r="BJ148" s="622">
        <f t="shared" ref="BJ148" si="413">SUM(BJ149:BJ158)</f>
        <v>0</v>
      </c>
      <c r="BK148" s="630"/>
      <c r="BL148" s="631"/>
      <c r="BM148" s="631"/>
    </row>
    <row r="149" spans="1:65" s="656" customFormat="1" outlineLevel="2" x14ac:dyDescent="0.3">
      <c r="A149" s="639"/>
      <c r="B149" s="640"/>
      <c r="C149" s="641" t="str">
        <f>IFERROR(BUDGET!C132,"")</f>
        <v>B7-01</v>
      </c>
      <c r="D149" s="642">
        <f>IFERROR(BUDGET!D132,"")</f>
        <v>0</v>
      </c>
      <c r="E149" s="643" t="str">
        <f>IFERROR(BUDGET!E132,"")</f>
        <v>x</v>
      </c>
      <c r="F149" s="644">
        <f>IF(OR(BUDGET!$N$14="",BUDGET!$N$14="Initial Budget"),BUDGET!N132,BUDGET!BA132)</f>
        <v>0</v>
      </c>
      <c r="G149" s="798"/>
      <c r="H149" s="661">
        <f>SUMIFS(EXPENSES!$I$12:$I$4011,EXPENSES!$U$12:$U$4011,REPORT!C149)</f>
        <v>0</v>
      </c>
      <c r="I149" s="657">
        <f t="shared" si="217"/>
        <v>0</v>
      </c>
      <c r="J149" s="645">
        <f t="shared" si="337"/>
        <v>0</v>
      </c>
      <c r="K149" s="647"/>
      <c r="L149" s="648"/>
      <c r="M149" s="649"/>
      <c r="N149" s="650"/>
      <c r="O149" s="651" t="str">
        <f>IF($D149="","",IF($D149=O$33,$H149,""))</f>
        <v/>
      </c>
      <c r="P149" s="651" t="str">
        <f t="shared" ref="P149:X149" si="414">IF($D149="","",IF($D149=P$33,$H149,""))</f>
        <v/>
      </c>
      <c r="Q149" s="651" t="str">
        <f t="shared" si="414"/>
        <v/>
      </c>
      <c r="R149" s="651" t="str">
        <f t="shared" si="414"/>
        <v/>
      </c>
      <c r="S149" s="651" t="str">
        <f t="shared" si="414"/>
        <v/>
      </c>
      <c r="T149" s="651" t="str">
        <f t="shared" si="414"/>
        <v/>
      </c>
      <c r="U149" s="651" t="str">
        <f t="shared" si="414"/>
        <v/>
      </c>
      <c r="V149" s="651" t="str">
        <f t="shared" si="414"/>
        <v/>
      </c>
      <c r="W149" s="651" t="str">
        <f t="shared" si="414"/>
        <v/>
      </c>
      <c r="X149" s="651" t="str">
        <f t="shared" si="414"/>
        <v/>
      </c>
      <c r="Y149" s="652">
        <f t="shared" si="216"/>
        <v>0</v>
      </c>
      <c r="Z149" s="653"/>
      <c r="AA149" s="645">
        <f>IF($C149="","",SUMIFS(EXPENSES!$I$12:$I$4011,EXPENSES!$U$12:$U$4011,$C149,EXPENSES!$N$12:$N$4011,REPORT!AA$34,EXPENSES!$M$12:$M$4011,REPORT!AA$31))</f>
        <v>0</v>
      </c>
      <c r="AB149" s="645">
        <f>IF($C149="","",SUMIFS(EXPENSES!$I$12:$I$4011,EXPENSES!$U$12:$U$4011,$C149,EXPENSES!$N$12:$N$4011,REPORT!AB$34,EXPENSES!$M$12:$M$4011,REPORT!AB$31))</f>
        <v>0</v>
      </c>
      <c r="AC149" s="645">
        <f>IF($C149="","",SUMIFS(EXPENSES!$I$12:$I$4011,EXPENSES!$U$12:$U$4011,$C149,EXPENSES!$N$12:$N$4011,REPORT!AC$34,EXPENSES!$M$12:$M$4011,REPORT!AC$31))</f>
        <v>0</v>
      </c>
      <c r="AD149" s="645">
        <f>IF($C149="","",SUMIFS(EXPENSES!$I$12:$I$4011,EXPENSES!$U$12:$U$4011,$C149,EXPENSES!$N$12:$N$4011,REPORT!AD$34,EXPENSES!$M$12:$M$4011,REPORT!AD$31))</f>
        <v>0</v>
      </c>
      <c r="AE149" s="645">
        <f>IF($C149="","",SUMIFS(EXPENSES!$I$12:$I$4011,EXPENSES!$U$12:$U$4011,$C149,EXPENSES!$N$12:$N$4011,REPORT!AE$34,EXPENSES!$M$12:$M$4011,REPORT!AE$31))</f>
        <v>0</v>
      </c>
      <c r="AF149" s="645">
        <f>IF($C149="","",SUMIFS(EXPENSES!$I$12:$I$4011,EXPENSES!$U$12:$U$4011,$C149,EXPENSES!$N$12:$N$4011,REPORT!AF$34,EXPENSES!$M$12:$M$4011,REPORT!AF$31))</f>
        <v>0</v>
      </c>
      <c r="AG149" s="645">
        <f>IF($C149="","",SUMIFS(EXPENSES!$I$12:$I$4011,EXPENSES!$U$12:$U$4011,$C149,EXPENSES!$N$12:$N$4011,REPORT!AG$34,EXPENSES!$M$12:$M$4011,REPORT!AG$31))</f>
        <v>0</v>
      </c>
      <c r="AH149" s="645">
        <f>IF($C149="","",SUMIFS(EXPENSES!$I$12:$I$4011,EXPENSES!$U$12:$U$4011,$C149,EXPENSES!$N$12:$N$4011,REPORT!AH$34,EXPENSES!$M$12:$M$4011,REPORT!AH$31))</f>
        <v>0</v>
      </c>
      <c r="AI149" s="645">
        <f>IF($C149="","",SUMIFS(EXPENSES!$I$12:$I$4011,EXPENSES!$U$12:$U$4011,$C149,EXPENSES!$N$12:$N$4011,REPORT!AI$34,EXPENSES!$M$12:$M$4011,REPORT!AI$31))</f>
        <v>0</v>
      </c>
      <c r="AJ149" s="645">
        <f>IF($C149="","",SUMIFS(EXPENSES!$I$12:$I$4011,EXPENSES!$U$12:$U$4011,$C149,EXPENSES!$N$12:$N$4011,REPORT!AJ$34,EXPENSES!$M$12:$M$4011,REPORT!AJ$31))</f>
        <v>0</v>
      </c>
      <c r="AK149" s="645">
        <f>IF($C149="","",SUMIFS(EXPENSES!$I$12:$I$4011,EXPENSES!$U$12:$U$4011,$C149,EXPENSES!$N$12:$N$4011,REPORT!AK$34,EXPENSES!$M$12:$M$4011,REPORT!AK$31))</f>
        <v>0</v>
      </c>
      <c r="AL149" s="645">
        <f>IF($C149="","",SUMIFS(EXPENSES!$I$12:$I$4011,EXPENSES!$U$12:$U$4011,$C149,EXPENSES!$N$12:$N$4011,REPORT!AL$34,EXPENSES!$M$12:$M$4011,REPORT!AL$31))</f>
        <v>0</v>
      </c>
      <c r="AM149" s="645">
        <f>IF($C149="","",SUMIFS(EXPENSES!$I$12:$I$4011,EXPENSES!$U$12:$U$4011,$C149,EXPENSES!$N$12:$N$4011,REPORT!AM$34,EXPENSES!$M$12:$M$4011,REPORT!AM$31))</f>
        <v>0</v>
      </c>
      <c r="AN149" s="645">
        <f>IF($C149="","",SUMIFS(EXPENSES!$I$12:$I$4011,EXPENSES!$U$12:$U$4011,$C149,EXPENSES!$N$12:$N$4011,REPORT!AN$34,EXPENSES!$M$12:$M$4011,REPORT!AN$31))</f>
        <v>0</v>
      </c>
      <c r="AO149" s="645">
        <f>IF($C149="","",SUMIFS(EXPENSES!$I$12:$I$4011,EXPENSES!$U$12:$U$4011,$C149,EXPENSES!$N$12:$N$4011,REPORT!AO$34,EXPENSES!$M$12:$M$4011,REPORT!AO$31))</f>
        <v>0</v>
      </c>
      <c r="AP149" s="645">
        <f>IF($C149="","",SUMIFS(EXPENSES!$I$12:$I$4011,EXPENSES!$U$12:$U$4011,$C149,EXPENSES!$N$12:$N$4011,REPORT!AP$34,EXPENSES!$M$12:$M$4011,REPORT!AP$31))</f>
        <v>0</v>
      </c>
      <c r="AQ149" s="645">
        <f>IF($C149="","",SUMIFS(EXPENSES!$I$12:$I$4011,EXPENSES!$U$12:$U$4011,$C149,EXPENSES!$N$12:$N$4011,REPORT!AQ$34,EXPENSES!$M$12:$M$4011,REPORT!AQ$31))</f>
        <v>0</v>
      </c>
      <c r="AR149" s="645">
        <f>IF($C149="","",SUMIFS(EXPENSES!$I$12:$I$4011,EXPENSES!$U$12:$U$4011,$C149,EXPENSES!$N$12:$N$4011,REPORT!AR$34,EXPENSES!$M$12:$M$4011,REPORT!AR$31))</f>
        <v>0</v>
      </c>
      <c r="AS149" s="645">
        <f>IF($C149="","",SUMIFS(EXPENSES!$I$12:$I$4011,EXPENSES!$U$12:$U$4011,$C149,EXPENSES!$N$12:$N$4011,REPORT!AS$34,EXPENSES!$M$12:$M$4011,REPORT!AS$31))</f>
        <v>0</v>
      </c>
      <c r="AT149" s="645">
        <f>IF($C149="","",SUMIFS(EXPENSES!$I$12:$I$4011,EXPENSES!$U$12:$U$4011,$C149,EXPENSES!$N$12:$N$4011,REPORT!AT$34,EXPENSES!$M$12:$M$4011,REPORT!AT$31))</f>
        <v>0</v>
      </c>
      <c r="AU149" s="645">
        <f>IF($C149="","",SUMIFS(EXPENSES!$I$12:$I$4011,EXPENSES!$U$12:$U$4011,$C149,EXPENSES!$N$12:$N$4011,REPORT!AU$34,EXPENSES!$M$12:$M$4011,REPORT!AU$31))</f>
        <v>0</v>
      </c>
      <c r="AV149" s="645">
        <f>IF($C149="","",SUMIFS(EXPENSES!$I$12:$I$4011,EXPENSES!$U$12:$U$4011,$C149,EXPENSES!$N$12:$N$4011,REPORT!AV$34,EXPENSES!$M$12:$M$4011,REPORT!AV$31))</f>
        <v>0</v>
      </c>
      <c r="AW149" s="645">
        <f>IF($C149="","",SUMIFS(EXPENSES!$I$12:$I$4011,EXPENSES!$U$12:$U$4011,$C149,EXPENSES!$N$12:$N$4011,REPORT!AW$34,EXPENSES!$M$12:$M$4011,REPORT!AW$31))</f>
        <v>0</v>
      </c>
      <c r="AX149" s="645">
        <f>IF($C149="","",SUMIFS(EXPENSES!$I$12:$I$4011,EXPENSES!$U$12:$U$4011,$C149,EXPENSES!$N$12:$N$4011,REPORT!AX$34,EXPENSES!$M$12:$M$4011,REPORT!AX$31))</f>
        <v>0</v>
      </c>
      <c r="AY149" s="645">
        <f>IF($C149="","",SUMIFS(EXPENSES!$I$12:$I$4011,EXPENSES!$U$12:$U$4011,$C149,EXPENSES!$N$12:$N$4011,REPORT!AY$34,EXPENSES!$M$12:$M$4011,REPORT!AY$31))</f>
        <v>0</v>
      </c>
      <c r="AZ149" s="645">
        <f>IF($C149="","",SUMIFS(EXPENSES!$I$12:$I$4011,EXPENSES!$U$12:$U$4011,$C149,EXPENSES!$N$12:$N$4011,REPORT!AZ$34,EXPENSES!$M$12:$M$4011,REPORT!AZ$31))</f>
        <v>0</v>
      </c>
      <c r="BA149" s="645">
        <f>IF($C149="","",SUMIFS(EXPENSES!$I$12:$I$4011,EXPENSES!$U$12:$U$4011,$C149,EXPENSES!$N$12:$N$4011,REPORT!BA$34,EXPENSES!$M$12:$M$4011,REPORT!BA$31))</f>
        <v>0</v>
      </c>
      <c r="BB149" s="645">
        <f>IF($C149="","",SUMIFS(EXPENSES!$I$12:$I$4011,EXPENSES!$U$12:$U$4011,$C149,EXPENSES!$N$12:$N$4011,REPORT!BB$34,EXPENSES!$M$12:$M$4011,REPORT!BB$31))</f>
        <v>0</v>
      </c>
      <c r="BC149" s="645">
        <f>IF($C149="","",SUMIFS(EXPENSES!$I$12:$I$4011,EXPENSES!$U$12:$U$4011,$C149,EXPENSES!$N$12:$N$4011,REPORT!BC$34,EXPENSES!$M$12:$M$4011,REPORT!BC$31))</f>
        <v>0</v>
      </c>
      <c r="BD149" s="645">
        <f>IF($C149="","",SUMIFS(EXPENSES!$I$12:$I$4011,EXPENSES!$U$12:$U$4011,$C149,EXPENSES!$N$12:$N$4011,REPORT!BD$34,EXPENSES!$M$12:$M$4011,REPORT!BD$31))</f>
        <v>0</v>
      </c>
      <c r="BE149" s="645">
        <f>IF($C149="","",SUMIFS(EXPENSES!$I$12:$I$4011,EXPENSES!$U$12:$U$4011,$C149,EXPENSES!$N$12:$N$4011,REPORT!BE$34,EXPENSES!$M$12:$M$4011,REPORT!BE$31))</f>
        <v>0</v>
      </c>
      <c r="BF149" s="645">
        <f>IF($C149="","",SUMIFS(EXPENSES!$I$12:$I$4011,EXPENSES!$U$12:$U$4011,$C149,EXPENSES!$N$12:$N$4011,REPORT!BF$34,EXPENSES!$M$12:$M$4011,REPORT!BF$31))</f>
        <v>0</v>
      </c>
      <c r="BG149" s="645">
        <f>IF($C149="","",SUMIFS(EXPENSES!$I$12:$I$4011,EXPENSES!$U$12:$U$4011,$C149,EXPENSES!$N$12:$N$4011,REPORT!BG$34,EXPENSES!$M$12:$M$4011,REPORT!BG$31))</f>
        <v>0</v>
      </c>
      <c r="BH149" s="645">
        <f>IF($C149="","",SUMIFS(EXPENSES!$I$12:$I$4011,EXPENSES!$U$12:$U$4011,$C149,EXPENSES!$N$12:$N$4011,REPORT!BH$34,EXPENSES!$M$12:$M$4011,REPORT!BH$31))</f>
        <v>0</v>
      </c>
      <c r="BI149" s="645">
        <f>IF($C149="","",SUMIFS(EXPENSES!$I$12:$I$4011,EXPENSES!$U$12:$U$4011,$C149,EXPENSES!$N$12:$N$4011,REPORT!BI$34,EXPENSES!$M$12:$M$4011,REPORT!BI$31))</f>
        <v>0</v>
      </c>
      <c r="BJ149" s="645">
        <f>IF($C149="","",SUMIFS(EXPENSES!$I$12:$I$4011,EXPENSES!$U$12:$U$4011,$C149,EXPENSES!$N$12:$N$4011,REPORT!BJ$34,EXPENSES!$M$12:$M$4011,REPORT!BJ$31))</f>
        <v>0</v>
      </c>
      <c r="BK149" s="654"/>
      <c r="BL149" s="655"/>
      <c r="BM149" s="655"/>
    </row>
    <row r="150" spans="1:65" s="656" customFormat="1" outlineLevel="2" x14ac:dyDescent="0.3">
      <c r="A150" s="639"/>
      <c r="B150" s="640"/>
      <c r="C150" s="641" t="str">
        <f>IFERROR(BUDGET!C133,"")</f>
        <v>B7-02</v>
      </c>
      <c r="D150" s="642">
        <f>IFERROR(BUDGET!D133,"")</f>
        <v>0</v>
      </c>
      <c r="E150" s="643" t="str">
        <f>IFERROR(BUDGET!E133,"")</f>
        <v>x</v>
      </c>
      <c r="F150" s="644">
        <f>IF(OR(BUDGET!$N$14="",BUDGET!$N$14="Initial Budget"),BUDGET!N133,BUDGET!BA133)</f>
        <v>0</v>
      </c>
      <c r="G150" s="798"/>
      <c r="H150" s="661">
        <f>SUMIFS(EXPENSES!$I$12:$I$4011,EXPENSES!$U$12:$U$4011,REPORT!C150)</f>
        <v>0</v>
      </c>
      <c r="I150" s="657">
        <f t="shared" si="217"/>
        <v>0</v>
      </c>
      <c r="J150" s="645">
        <f t="shared" si="337"/>
        <v>0</v>
      </c>
      <c r="K150" s="647"/>
      <c r="L150" s="648"/>
      <c r="M150" s="649"/>
      <c r="N150" s="650"/>
      <c r="O150" s="651" t="str">
        <f t="shared" ref="O150:X158" si="415">IF($D150="","",IF($D150=O$33,$H150,""))</f>
        <v/>
      </c>
      <c r="P150" s="651" t="str">
        <f>IF($D150="","",IF($D150=P$33,$H150,""))</f>
        <v/>
      </c>
      <c r="Q150" s="651" t="str">
        <f t="shared" si="415"/>
        <v/>
      </c>
      <c r="R150" s="651" t="str">
        <f t="shared" si="415"/>
        <v/>
      </c>
      <c r="S150" s="651" t="str">
        <f t="shared" si="415"/>
        <v/>
      </c>
      <c r="T150" s="651" t="str">
        <f t="shared" si="415"/>
        <v/>
      </c>
      <c r="U150" s="651" t="str">
        <f t="shared" si="415"/>
        <v/>
      </c>
      <c r="V150" s="651" t="str">
        <f t="shared" si="415"/>
        <v/>
      </c>
      <c r="W150" s="651" t="str">
        <f t="shared" si="415"/>
        <v/>
      </c>
      <c r="X150" s="651" t="str">
        <f t="shared" si="415"/>
        <v/>
      </c>
      <c r="Y150" s="652">
        <f t="shared" si="216"/>
        <v>0</v>
      </c>
      <c r="Z150" s="653"/>
      <c r="AA150" s="658">
        <f>IF($C150="","",SUMIFS(EXPENSES!$I$12:$I$4011,EXPENSES!$U$12:$U$4011,$C150,EXPENSES!$N$12:$N$4011,REPORT!AA$34,EXPENSES!$M$12:$M$4011,REPORT!AA$31))</f>
        <v>0</v>
      </c>
      <c r="AB150" s="658">
        <f>IF($C150="","",SUMIFS(EXPENSES!$I$12:$I$4011,EXPENSES!$U$12:$U$4011,$C150,EXPENSES!$N$12:$N$4011,REPORT!AB$34,EXPENSES!$M$12:$M$4011,REPORT!AB$31))</f>
        <v>0</v>
      </c>
      <c r="AC150" s="658">
        <f>IF($C150="","",SUMIFS(EXPENSES!$I$12:$I$4011,EXPENSES!$U$12:$U$4011,$C150,EXPENSES!$N$12:$N$4011,REPORT!AC$34,EXPENSES!$M$12:$M$4011,REPORT!AC$31))</f>
        <v>0</v>
      </c>
      <c r="AD150" s="658">
        <f>IF($C150="","",SUMIFS(EXPENSES!$I$12:$I$4011,EXPENSES!$U$12:$U$4011,$C150,EXPENSES!$N$12:$N$4011,REPORT!AD$34,EXPENSES!$M$12:$M$4011,REPORT!AD$31))</f>
        <v>0</v>
      </c>
      <c r="AE150" s="658">
        <f>IF($C150="","",SUMIFS(EXPENSES!$I$12:$I$4011,EXPENSES!$U$12:$U$4011,$C150,EXPENSES!$N$12:$N$4011,REPORT!AE$34,EXPENSES!$M$12:$M$4011,REPORT!AE$31))</f>
        <v>0</v>
      </c>
      <c r="AF150" s="658">
        <f>IF($C150="","",SUMIFS(EXPENSES!$I$12:$I$4011,EXPENSES!$U$12:$U$4011,$C150,EXPENSES!$N$12:$N$4011,REPORT!AF$34,EXPENSES!$M$12:$M$4011,REPORT!AF$31))</f>
        <v>0</v>
      </c>
      <c r="AG150" s="658">
        <f>IF($C150="","",SUMIFS(EXPENSES!$I$12:$I$4011,EXPENSES!$U$12:$U$4011,$C150,EXPENSES!$N$12:$N$4011,REPORT!AG$34,EXPENSES!$M$12:$M$4011,REPORT!AG$31))</f>
        <v>0</v>
      </c>
      <c r="AH150" s="658">
        <f>IF($C150="","",SUMIFS(EXPENSES!$I$12:$I$4011,EXPENSES!$U$12:$U$4011,$C150,EXPENSES!$N$12:$N$4011,REPORT!AH$34,EXPENSES!$M$12:$M$4011,REPORT!AH$31))</f>
        <v>0</v>
      </c>
      <c r="AI150" s="658">
        <f>IF($C150="","",SUMIFS(EXPENSES!$I$12:$I$4011,EXPENSES!$U$12:$U$4011,$C150,EXPENSES!$N$12:$N$4011,REPORT!AI$34,EXPENSES!$M$12:$M$4011,REPORT!AI$31))</f>
        <v>0</v>
      </c>
      <c r="AJ150" s="658">
        <f>IF($C150="","",SUMIFS(EXPENSES!$I$12:$I$4011,EXPENSES!$U$12:$U$4011,$C150,EXPENSES!$N$12:$N$4011,REPORT!AJ$34,EXPENSES!$M$12:$M$4011,REPORT!AJ$31))</f>
        <v>0</v>
      </c>
      <c r="AK150" s="658">
        <f>IF($C150="","",SUMIFS(EXPENSES!$I$12:$I$4011,EXPENSES!$U$12:$U$4011,$C150,EXPENSES!$N$12:$N$4011,REPORT!AK$34,EXPENSES!$M$12:$M$4011,REPORT!AK$31))</f>
        <v>0</v>
      </c>
      <c r="AL150" s="658">
        <f>IF($C150="","",SUMIFS(EXPENSES!$I$12:$I$4011,EXPENSES!$U$12:$U$4011,$C150,EXPENSES!$N$12:$N$4011,REPORT!AL$34,EXPENSES!$M$12:$M$4011,REPORT!AL$31))</f>
        <v>0</v>
      </c>
      <c r="AM150" s="658">
        <f>IF($C150="","",SUMIFS(EXPENSES!$I$12:$I$4011,EXPENSES!$U$12:$U$4011,$C150,EXPENSES!$N$12:$N$4011,REPORT!AM$34,EXPENSES!$M$12:$M$4011,REPORT!AM$31))</f>
        <v>0</v>
      </c>
      <c r="AN150" s="658">
        <f>IF($C150="","",SUMIFS(EXPENSES!$I$12:$I$4011,EXPENSES!$U$12:$U$4011,$C150,EXPENSES!$N$12:$N$4011,REPORT!AN$34,EXPENSES!$M$12:$M$4011,REPORT!AN$31))</f>
        <v>0</v>
      </c>
      <c r="AO150" s="658">
        <f>IF($C150="","",SUMIFS(EXPENSES!$I$12:$I$4011,EXPENSES!$U$12:$U$4011,$C150,EXPENSES!$N$12:$N$4011,REPORT!AO$34,EXPENSES!$M$12:$M$4011,REPORT!AO$31))</f>
        <v>0</v>
      </c>
      <c r="AP150" s="658">
        <f>IF($C150="","",SUMIFS(EXPENSES!$I$12:$I$4011,EXPENSES!$U$12:$U$4011,$C150,EXPENSES!$N$12:$N$4011,REPORT!AP$34,EXPENSES!$M$12:$M$4011,REPORT!AP$31))</f>
        <v>0</v>
      </c>
      <c r="AQ150" s="658">
        <f>IF($C150="","",SUMIFS(EXPENSES!$I$12:$I$4011,EXPENSES!$U$12:$U$4011,$C150,EXPENSES!$N$12:$N$4011,REPORT!AQ$34,EXPENSES!$M$12:$M$4011,REPORT!AQ$31))</f>
        <v>0</v>
      </c>
      <c r="AR150" s="658">
        <f>IF($C150="","",SUMIFS(EXPENSES!$I$12:$I$4011,EXPENSES!$U$12:$U$4011,$C150,EXPENSES!$N$12:$N$4011,REPORT!AR$34,EXPENSES!$M$12:$M$4011,REPORT!AR$31))</f>
        <v>0</v>
      </c>
      <c r="AS150" s="658">
        <f>IF($C150="","",SUMIFS(EXPENSES!$I$12:$I$4011,EXPENSES!$U$12:$U$4011,$C150,EXPENSES!$N$12:$N$4011,REPORT!AS$34,EXPENSES!$M$12:$M$4011,REPORT!AS$31))</f>
        <v>0</v>
      </c>
      <c r="AT150" s="658">
        <f>IF($C150="","",SUMIFS(EXPENSES!$I$12:$I$4011,EXPENSES!$U$12:$U$4011,$C150,EXPENSES!$N$12:$N$4011,REPORT!AT$34,EXPENSES!$M$12:$M$4011,REPORT!AT$31))</f>
        <v>0</v>
      </c>
      <c r="AU150" s="658">
        <f>IF($C150="","",SUMIFS(EXPENSES!$I$12:$I$4011,EXPENSES!$U$12:$U$4011,$C150,EXPENSES!$N$12:$N$4011,REPORT!AU$34,EXPENSES!$M$12:$M$4011,REPORT!AU$31))</f>
        <v>0</v>
      </c>
      <c r="AV150" s="658">
        <f>IF($C150="","",SUMIFS(EXPENSES!$I$12:$I$4011,EXPENSES!$U$12:$U$4011,$C150,EXPENSES!$N$12:$N$4011,REPORT!AV$34,EXPENSES!$M$12:$M$4011,REPORT!AV$31))</f>
        <v>0</v>
      </c>
      <c r="AW150" s="658">
        <f>IF($C150="","",SUMIFS(EXPENSES!$I$12:$I$4011,EXPENSES!$U$12:$U$4011,$C150,EXPENSES!$N$12:$N$4011,REPORT!AW$34,EXPENSES!$M$12:$M$4011,REPORT!AW$31))</f>
        <v>0</v>
      </c>
      <c r="AX150" s="658">
        <f>IF($C150="","",SUMIFS(EXPENSES!$I$12:$I$4011,EXPENSES!$U$12:$U$4011,$C150,EXPENSES!$N$12:$N$4011,REPORT!AX$34,EXPENSES!$M$12:$M$4011,REPORT!AX$31))</f>
        <v>0</v>
      </c>
      <c r="AY150" s="658">
        <f>IF($C150="","",SUMIFS(EXPENSES!$I$12:$I$4011,EXPENSES!$U$12:$U$4011,$C150,EXPENSES!$N$12:$N$4011,REPORT!AY$34,EXPENSES!$M$12:$M$4011,REPORT!AY$31))</f>
        <v>0</v>
      </c>
      <c r="AZ150" s="658">
        <f>IF($C150="","",SUMIFS(EXPENSES!$I$12:$I$4011,EXPENSES!$U$12:$U$4011,$C150,EXPENSES!$N$12:$N$4011,REPORT!AZ$34,EXPENSES!$M$12:$M$4011,REPORT!AZ$31))</f>
        <v>0</v>
      </c>
      <c r="BA150" s="658">
        <f>IF($C150="","",SUMIFS(EXPENSES!$I$12:$I$4011,EXPENSES!$U$12:$U$4011,$C150,EXPENSES!$N$12:$N$4011,REPORT!BA$34,EXPENSES!$M$12:$M$4011,REPORT!BA$31))</f>
        <v>0</v>
      </c>
      <c r="BB150" s="658">
        <f>IF($C150="","",SUMIFS(EXPENSES!$I$12:$I$4011,EXPENSES!$U$12:$U$4011,$C150,EXPENSES!$N$12:$N$4011,REPORT!BB$34,EXPENSES!$M$12:$M$4011,REPORT!BB$31))</f>
        <v>0</v>
      </c>
      <c r="BC150" s="658">
        <f>IF($C150="","",SUMIFS(EXPENSES!$I$12:$I$4011,EXPENSES!$U$12:$U$4011,$C150,EXPENSES!$N$12:$N$4011,REPORT!BC$34,EXPENSES!$M$12:$M$4011,REPORT!BC$31))</f>
        <v>0</v>
      </c>
      <c r="BD150" s="658">
        <f>IF($C150="","",SUMIFS(EXPENSES!$I$12:$I$4011,EXPENSES!$U$12:$U$4011,$C150,EXPENSES!$N$12:$N$4011,REPORT!BD$34,EXPENSES!$M$12:$M$4011,REPORT!BD$31))</f>
        <v>0</v>
      </c>
      <c r="BE150" s="658">
        <f>IF($C150="","",SUMIFS(EXPENSES!$I$12:$I$4011,EXPENSES!$U$12:$U$4011,$C150,EXPENSES!$N$12:$N$4011,REPORT!BE$34,EXPENSES!$M$12:$M$4011,REPORT!BE$31))</f>
        <v>0</v>
      </c>
      <c r="BF150" s="658">
        <f>IF($C150="","",SUMIFS(EXPENSES!$I$12:$I$4011,EXPENSES!$U$12:$U$4011,$C150,EXPENSES!$N$12:$N$4011,REPORT!BF$34,EXPENSES!$M$12:$M$4011,REPORT!BF$31))</f>
        <v>0</v>
      </c>
      <c r="BG150" s="658">
        <f>IF($C150="","",SUMIFS(EXPENSES!$I$12:$I$4011,EXPENSES!$U$12:$U$4011,$C150,EXPENSES!$N$12:$N$4011,REPORT!BG$34,EXPENSES!$M$12:$M$4011,REPORT!BG$31))</f>
        <v>0</v>
      </c>
      <c r="BH150" s="658">
        <f>IF($C150="","",SUMIFS(EXPENSES!$I$12:$I$4011,EXPENSES!$U$12:$U$4011,$C150,EXPENSES!$N$12:$N$4011,REPORT!BH$34,EXPENSES!$M$12:$M$4011,REPORT!BH$31))</f>
        <v>0</v>
      </c>
      <c r="BI150" s="658">
        <f>IF($C150="","",SUMIFS(EXPENSES!$I$12:$I$4011,EXPENSES!$U$12:$U$4011,$C150,EXPENSES!$N$12:$N$4011,REPORT!BI$34,EXPENSES!$M$12:$M$4011,REPORT!BI$31))</f>
        <v>0</v>
      </c>
      <c r="BJ150" s="658">
        <f>IF($C150="","",SUMIFS(EXPENSES!$I$12:$I$4011,EXPENSES!$U$12:$U$4011,$C150,EXPENSES!$N$12:$N$4011,REPORT!BJ$34,EXPENSES!$M$12:$M$4011,REPORT!BJ$31))</f>
        <v>0</v>
      </c>
      <c r="BK150" s="654"/>
      <c r="BL150" s="655"/>
      <c r="BM150" s="655"/>
    </row>
    <row r="151" spans="1:65" s="656" customFormat="1" outlineLevel="2" x14ac:dyDescent="0.3">
      <c r="A151" s="639"/>
      <c r="B151" s="640"/>
      <c r="C151" s="641" t="str">
        <f>IFERROR(BUDGET!C134,"")</f>
        <v>B7-03</v>
      </c>
      <c r="D151" s="642">
        <f>IFERROR(BUDGET!D134,"")</f>
        <v>0</v>
      </c>
      <c r="E151" s="643" t="str">
        <f>IFERROR(BUDGET!E134,"")</f>
        <v>x</v>
      </c>
      <c r="F151" s="644">
        <f>IF(OR(BUDGET!$N$14="",BUDGET!$N$14="Initial Budget"),BUDGET!N134,BUDGET!BA134)</f>
        <v>0</v>
      </c>
      <c r="G151" s="798"/>
      <c r="H151" s="661">
        <f>SUMIFS(EXPENSES!$I$12:$I$4011,EXPENSES!$U$12:$U$4011,REPORT!C151)</f>
        <v>0</v>
      </c>
      <c r="I151" s="657">
        <f t="shared" si="217"/>
        <v>0</v>
      </c>
      <c r="J151" s="645">
        <f t="shared" si="337"/>
        <v>0</v>
      </c>
      <c r="K151" s="647"/>
      <c r="L151" s="648"/>
      <c r="M151" s="649"/>
      <c r="N151" s="650"/>
      <c r="O151" s="651" t="str">
        <f t="shared" si="415"/>
        <v/>
      </c>
      <c r="P151" s="651" t="str">
        <f t="shared" si="415"/>
        <v/>
      </c>
      <c r="Q151" s="651" t="str">
        <f t="shared" si="415"/>
        <v/>
      </c>
      <c r="R151" s="651" t="str">
        <f t="shared" si="415"/>
        <v/>
      </c>
      <c r="S151" s="651" t="str">
        <f t="shared" si="415"/>
        <v/>
      </c>
      <c r="T151" s="651" t="str">
        <f t="shared" si="415"/>
        <v/>
      </c>
      <c r="U151" s="651" t="str">
        <f t="shared" si="415"/>
        <v/>
      </c>
      <c r="V151" s="651" t="str">
        <f t="shared" si="415"/>
        <v/>
      </c>
      <c r="W151" s="651" t="str">
        <f t="shared" si="415"/>
        <v/>
      </c>
      <c r="X151" s="651" t="str">
        <f t="shared" si="415"/>
        <v/>
      </c>
      <c r="Y151" s="652">
        <f t="shared" si="216"/>
        <v>0</v>
      </c>
      <c r="Z151" s="653"/>
      <c r="AA151" s="658">
        <f>IF($C151="","",SUMIFS(EXPENSES!$I$12:$I$4011,EXPENSES!$U$12:$U$4011,$C151,EXPENSES!$N$12:$N$4011,REPORT!AA$34,EXPENSES!$M$12:$M$4011,REPORT!AA$31))</f>
        <v>0</v>
      </c>
      <c r="AB151" s="658">
        <f>IF($C151="","",SUMIFS(EXPENSES!$I$12:$I$4011,EXPENSES!$U$12:$U$4011,$C151,EXPENSES!$N$12:$N$4011,REPORT!AB$34,EXPENSES!$M$12:$M$4011,REPORT!AB$31))</f>
        <v>0</v>
      </c>
      <c r="AC151" s="658">
        <f>IF($C151="","",SUMIFS(EXPENSES!$I$12:$I$4011,EXPENSES!$U$12:$U$4011,$C151,EXPENSES!$N$12:$N$4011,REPORT!AC$34,EXPENSES!$M$12:$M$4011,REPORT!AC$31))</f>
        <v>0</v>
      </c>
      <c r="AD151" s="658">
        <f>IF($C151="","",SUMIFS(EXPENSES!$I$12:$I$4011,EXPENSES!$U$12:$U$4011,$C151,EXPENSES!$N$12:$N$4011,REPORT!AD$34,EXPENSES!$M$12:$M$4011,REPORT!AD$31))</f>
        <v>0</v>
      </c>
      <c r="AE151" s="658">
        <f>IF($C151="","",SUMIFS(EXPENSES!$I$12:$I$4011,EXPENSES!$U$12:$U$4011,$C151,EXPENSES!$N$12:$N$4011,REPORT!AE$34,EXPENSES!$M$12:$M$4011,REPORT!AE$31))</f>
        <v>0</v>
      </c>
      <c r="AF151" s="658">
        <f>IF($C151="","",SUMIFS(EXPENSES!$I$12:$I$4011,EXPENSES!$U$12:$U$4011,$C151,EXPENSES!$N$12:$N$4011,REPORT!AF$34,EXPENSES!$M$12:$M$4011,REPORT!AF$31))</f>
        <v>0</v>
      </c>
      <c r="AG151" s="658">
        <f>IF($C151="","",SUMIFS(EXPENSES!$I$12:$I$4011,EXPENSES!$U$12:$U$4011,$C151,EXPENSES!$N$12:$N$4011,REPORT!AG$34,EXPENSES!$M$12:$M$4011,REPORT!AG$31))</f>
        <v>0</v>
      </c>
      <c r="AH151" s="658">
        <f>IF($C151="","",SUMIFS(EXPENSES!$I$12:$I$4011,EXPENSES!$U$12:$U$4011,$C151,EXPENSES!$N$12:$N$4011,REPORT!AH$34,EXPENSES!$M$12:$M$4011,REPORT!AH$31))</f>
        <v>0</v>
      </c>
      <c r="AI151" s="658">
        <f>IF($C151="","",SUMIFS(EXPENSES!$I$12:$I$4011,EXPENSES!$U$12:$U$4011,$C151,EXPENSES!$N$12:$N$4011,REPORT!AI$34,EXPENSES!$M$12:$M$4011,REPORT!AI$31))</f>
        <v>0</v>
      </c>
      <c r="AJ151" s="658">
        <f>IF($C151="","",SUMIFS(EXPENSES!$I$12:$I$4011,EXPENSES!$U$12:$U$4011,$C151,EXPENSES!$N$12:$N$4011,REPORT!AJ$34,EXPENSES!$M$12:$M$4011,REPORT!AJ$31))</f>
        <v>0</v>
      </c>
      <c r="AK151" s="658">
        <f>IF($C151="","",SUMIFS(EXPENSES!$I$12:$I$4011,EXPENSES!$U$12:$U$4011,$C151,EXPENSES!$N$12:$N$4011,REPORT!AK$34,EXPENSES!$M$12:$M$4011,REPORT!AK$31))</f>
        <v>0</v>
      </c>
      <c r="AL151" s="658">
        <f>IF($C151="","",SUMIFS(EXPENSES!$I$12:$I$4011,EXPENSES!$U$12:$U$4011,$C151,EXPENSES!$N$12:$N$4011,REPORT!AL$34,EXPENSES!$M$12:$M$4011,REPORT!AL$31))</f>
        <v>0</v>
      </c>
      <c r="AM151" s="658">
        <f>IF($C151="","",SUMIFS(EXPENSES!$I$12:$I$4011,EXPENSES!$U$12:$U$4011,$C151,EXPENSES!$N$12:$N$4011,REPORT!AM$34,EXPENSES!$M$12:$M$4011,REPORT!AM$31))</f>
        <v>0</v>
      </c>
      <c r="AN151" s="658">
        <f>IF($C151="","",SUMIFS(EXPENSES!$I$12:$I$4011,EXPENSES!$U$12:$U$4011,$C151,EXPENSES!$N$12:$N$4011,REPORT!AN$34,EXPENSES!$M$12:$M$4011,REPORT!AN$31))</f>
        <v>0</v>
      </c>
      <c r="AO151" s="658">
        <f>IF($C151="","",SUMIFS(EXPENSES!$I$12:$I$4011,EXPENSES!$U$12:$U$4011,$C151,EXPENSES!$N$12:$N$4011,REPORT!AO$34,EXPENSES!$M$12:$M$4011,REPORT!AO$31))</f>
        <v>0</v>
      </c>
      <c r="AP151" s="658">
        <f>IF($C151="","",SUMIFS(EXPENSES!$I$12:$I$4011,EXPENSES!$U$12:$U$4011,$C151,EXPENSES!$N$12:$N$4011,REPORT!AP$34,EXPENSES!$M$12:$M$4011,REPORT!AP$31))</f>
        <v>0</v>
      </c>
      <c r="AQ151" s="658">
        <f>IF($C151="","",SUMIFS(EXPENSES!$I$12:$I$4011,EXPENSES!$U$12:$U$4011,$C151,EXPENSES!$N$12:$N$4011,REPORT!AQ$34,EXPENSES!$M$12:$M$4011,REPORT!AQ$31))</f>
        <v>0</v>
      </c>
      <c r="AR151" s="658">
        <f>IF($C151="","",SUMIFS(EXPENSES!$I$12:$I$4011,EXPENSES!$U$12:$U$4011,$C151,EXPENSES!$N$12:$N$4011,REPORT!AR$34,EXPENSES!$M$12:$M$4011,REPORT!AR$31))</f>
        <v>0</v>
      </c>
      <c r="AS151" s="658">
        <f>IF($C151="","",SUMIFS(EXPENSES!$I$12:$I$4011,EXPENSES!$U$12:$U$4011,$C151,EXPENSES!$N$12:$N$4011,REPORT!AS$34,EXPENSES!$M$12:$M$4011,REPORT!AS$31))</f>
        <v>0</v>
      </c>
      <c r="AT151" s="658">
        <f>IF($C151="","",SUMIFS(EXPENSES!$I$12:$I$4011,EXPENSES!$U$12:$U$4011,$C151,EXPENSES!$N$12:$N$4011,REPORT!AT$34,EXPENSES!$M$12:$M$4011,REPORT!AT$31))</f>
        <v>0</v>
      </c>
      <c r="AU151" s="658">
        <f>IF($C151="","",SUMIFS(EXPENSES!$I$12:$I$4011,EXPENSES!$U$12:$U$4011,$C151,EXPENSES!$N$12:$N$4011,REPORT!AU$34,EXPENSES!$M$12:$M$4011,REPORT!AU$31))</f>
        <v>0</v>
      </c>
      <c r="AV151" s="658">
        <f>IF($C151="","",SUMIFS(EXPENSES!$I$12:$I$4011,EXPENSES!$U$12:$U$4011,$C151,EXPENSES!$N$12:$N$4011,REPORT!AV$34,EXPENSES!$M$12:$M$4011,REPORT!AV$31))</f>
        <v>0</v>
      </c>
      <c r="AW151" s="658">
        <f>IF($C151="","",SUMIFS(EXPENSES!$I$12:$I$4011,EXPENSES!$U$12:$U$4011,$C151,EXPENSES!$N$12:$N$4011,REPORT!AW$34,EXPENSES!$M$12:$M$4011,REPORT!AW$31))</f>
        <v>0</v>
      </c>
      <c r="AX151" s="658">
        <f>IF($C151="","",SUMIFS(EXPENSES!$I$12:$I$4011,EXPENSES!$U$12:$U$4011,$C151,EXPENSES!$N$12:$N$4011,REPORT!AX$34,EXPENSES!$M$12:$M$4011,REPORT!AX$31))</f>
        <v>0</v>
      </c>
      <c r="AY151" s="658">
        <f>IF($C151="","",SUMIFS(EXPENSES!$I$12:$I$4011,EXPENSES!$U$12:$U$4011,$C151,EXPENSES!$N$12:$N$4011,REPORT!AY$34,EXPENSES!$M$12:$M$4011,REPORT!AY$31))</f>
        <v>0</v>
      </c>
      <c r="AZ151" s="658">
        <f>IF($C151="","",SUMIFS(EXPENSES!$I$12:$I$4011,EXPENSES!$U$12:$U$4011,$C151,EXPENSES!$N$12:$N$4011,REPORT!AZ$34,EXPENSES!$M$12:$M$4011,REPORT!AZ$31))</f>
        <v>0</v>
      </c>
      <c r="BA151" s="658">
        <f>IF($C151="","",SUMIFS(EXPENSES!$I$12:$I$4011,EXPENSES!$U$12:$U$4011,$C151,EXPENSES!$N$12:$N$4011,REPORT!BA$34,EXPENSES!$M$12:$M$4011,REPORT!BA$31))</f>
        <v>0</v>
      </c>
      <c r="BB151" s="658">
        <f>IF($C151="","",SUMIFS(EXPENSES!$I$12:$I$4011,EXPENSES!$U$12:$U$4011,$C151,EXPENSES!$N$12:$N$4011,REPORT!BB$34,EXPENSES!$M$12:$M$4011,REPORT!BB$31))</f>
        <v>0</v>
      </c>
      <c r="BC151" s="658">
        <f>IF($C151="","",SUMIFS(EXPENSES!$I$12:$I$4011,EXPENSES!$U$12:$U$4011,$C151,EXPENSES!$N$12:$N$4011,REPORT!BC$34,EXPENSES!$M$12:$M$4011,REPORT!BC$31))</f>
        <v>0</v>
      </c>
      <c r="BD151" s="658">
        <f>IF($C151="","",SUMIFS(EXPENSES!$I$12:$I$4011,EXPENSES!$U$12:$U$4011,$C151,EXPENSES!$N$12:$N$4011,REPORT!BD$34,EXPENSES!$M$12:$M$4011,REPORT!BD$31))</f>
        <v>0</v>
      </c>
      <c r="BE151" s="658">
        <f>IF($C151="","",SUMIFS(EXPENSES!$I$12:$I$4011,EXPENSES!$U$12:$U$4011,$C151,EXPENSES!$N$12:$N$4011,REPORT!BE$34,EXPENSES!$M$12:$M$4011,REPORT!BE$31))</f>
        <v>0</v>
      </c>
      <c r="BF151" s="658">
        <f>IF($C151="","",SUMIFS(EXPENSES!$I$12:$I$4011,EXPENSES!$U$12:$U$4011,$C151,EXPENSES!$N$12:$N$4011,REPORT!BF$34,EXPENSES!$M$12:$M$4011,REPORT!BF$31))</f>
        <v>0</v>
      </c>
      <c r="BG151" s="658">
        <f>IF($C151="","",SUMIFS(EXPENSES!$I$12:$I$4011,EXPENSES!$U$12:$U$4011,$C151,EXPENSES!$N$12:$N$4011,REPORT!BG$34,EXPENSES!$M$12:$M$4011,REPORT!BG$31))</f>
        <v>0</v>
      </c>
      <c r="BH151" s="658">
        <f>IF($C151="","",SUMIFS(EXPENSES!$I$12:$I$4011,EXPENSES!$U$12:$U$4011,$C151,EXPENSES!$N$12:$N$4011,REPORT!BH$34,EXPENSES!$M$12:$M$4011,REPORT!BH$31))</f>
        <v>0</v>
      </c>
      <c r="BI151" s="658">
        <f>IF($C151="","",SUMIFS(EXPENSES!$I$12:$I$4011,EXPENSES!$U$12:$U$4011,$C151,EXPENSES!$N$12:$N$4011,REPORT!BI$34,EXPENSES!$M$12:$M$4011,REPORT!BI$31))</f>
        <v>0</v>
      </c>
      <c r="BJ151" s="658">
        <f>IF($C151="","",SUMIFS(EXPENSES!$I$12:$I$4011,EXPENSES!$U$12:$U$4011,$C151,EXPENSES!$N$12:$N$4011,REPORT!BJ$34,EXPENSES!$M$12:$M$4011,REPORT!BJ$31))</f>
        <v>0</v>
      </c>
      <c r="BK151" s="654"/>
      <c r="BL151" s="655"/>
      <c r="BM151" s="655"/>
    </row>
    <row r="152" spans="1:65" s="656" customFormat="1" outlineLevel="2" x14ac:dyDescent="0.3">
      <c r="A152" s="639"/>
      <c r="B152" s="640"/>
      <c r="C152" s="641" t="str">
        <f>IFERROR(BUDGET!C135,"")</f>
        <v>B7-04</v>
      </c>
      <c r="D152" s="642">
        <f>IFERROR(BUDGET!D135,"")</f>
        <v>0</v>
      </c>
      <c r="E152" s="643" t="str">
        <f>IFERROR(BUDGET!E135,"")</f>
        <v>x</v>
      </c>
      <c r="F152" s="644">
        <f>IF(OR(BUDGET!$N$14="",BUDGET!$N$14="Initial Budget"),BUDGET!N135,BUDGET!BA135)</f>
        <v>0</v>
      </c>
      <c r="G152" s="798"/>
      <c r="H152" s="661">
        <f>SUMIFS(EXPENSES!$I$12:$I$4011,EXPENSES!$U$12:$U$4011,REPORT!C152)</f>
        <v>0</v>
      </c>
      <c r="I152" s="657">
        <f t="shared" si="217"/>
        <v>0</v>
      </c>
      <c r="J152" s="645">
        <f t="shared" si="337"/>
        <v>0</v>
      </c>
      <c r="K152" s="647"/>
      <c r="L152" s="648"/>
      <c r="M152" s="649"/>
      <c r="N152" s="650"/>
      <c r="O152" s="651" t="str">
        <f t="shared" si="415"/>
        <v/>
      </c>
      <c r="P152" s="651" t="str">
        <f t="shared" si="415"/>
        <v/>
      </c>
      <c r="Q152" s="651" t="str">
        <f t="shared" si="415"/>
        <v/>
      </c>
      <c r="R152" s="651" t="str">
        <f t="shared" si="415"/>
        <v/>
      </c>
      <c r="S152" s="651" t="str">
        <f t="shared" si="415"/>
        <v/>
      </c>
      <c r="T152" s="651" t="str">
        <f t="shared" si="415"/>
        <v/>
      </c>
      <c r="U152" s="651" t="str">
        <f t="shared" si="415"/>
        <v/>
      </c>
      <c r="V152" s="651" t="str">
        <f t="shared" si="415"/>
        <v/>
      </c>
      <c r="W152" s="651" t="str">
        <f t="shared" si="415"/>
        <v/>
      </c>
      <c r="X152" s="651" t="str">
        <f t="shared" si="415"/>
        <v/>
      </c>
      <c r="Y152" s="652">
        <f t="shared" si="216"/>
        <v>0</v>
      </c>
      <c r="Z152" s="653"/>
      <c r="AA152" s="658">
        <f>IF($C152="","",SUMIFS(EXPENSES!$I$12:$I$4011,EXPENSES!$U$12:$U$4011,$C152,EXPENSES!$N$12:$N$4011,REPORT!AA$34,EXPENSES!$M$12:$M$4011,REPORT!AA$31))</f>
        <v>0</v>
      </c>
      <c r="AB152" s="658">
        <f>IF($C152="","",SUMIFS(EXPENSES!$I$12:$I$4011,EXPENSES!$U$12:$U$4011,$C152,EXPENSES!$N$12:$N$4011,REPORT!AB$34,EXPENSES!$M$12:$M$4011,REPORT!AB$31))</f>
        <v>0</v>
      </c>
      <c r="AC152" s="658">
        <f>IF($C152="","",SUMIFS(EXPENSES!$I$12:$I$4011,EXPENSES!$U$12:$U$4011,$C152,EXPENSES!$N$12:$N$4011,REPORT!AC$34,EXPENSES!$M$12:$M$4011,REPORT!AC$31))</f>
        <v>0</v>
      </c>
      <c r="AD152" s="658">
        <f>IF($C152="","",SUMIFS(EXPENSES!$I$12:$I$4011,EXPENSES!$U$12:$U$4011,$C152,EXPENSES!$N$12:$N$4011,REPORT!AD$34,EXPENSES!$M$12:$M$4011,REPORT!AD$31))</f>
        <v>0</v>
      </c>
      <c r="AE152" s="658">
        <f>IF($C152="","",SUMIFS(EXPENSES!$I$12:$I$4011,EXPENSES!$U$12:$U$4011,$C152,EXPENSES!$N$12:$N$4011,REPORT!AE$34,EXPENSES!$M$12:$M$4011,REPORT!AE$31))</f>
        <v>0</v>
      </c>
      <c r="AF152" s="658">
        <f>IF($C152="","",SUMIFS(EXPENSES!$I$12:$I$4011,EXPENSES!$U$12:$U$4011,$C152,EXPENSES!$N$12:$N$4011,REPORT!AF$34,EXPENSES!$M$12:$M$4011,REPORT!AF$31))</f>
        <v>0</v>
      </c>
      <c r="AG152" s="658">
        <f>IF($C152="","",SUMIFS(EXPENSES!$I$12:$I$4011,EXPENSES!$U$12:$U$4011,$C152,EXPENSES!$N$12:$N$4011,REPORT!AG$34,EXPENSES!$M$12:$M$4011,REPORT!AG$31))</f>
        <v>0</v>
      </c>
      <c r="AH152" s="658">
        <f>IF($C152="","",SUMIFS(EXPENSES!$I$12:$I$4011,EXPENSES!$U$12:$U$4011,$C152,EXPENSES!$N$12:$N$4011,REPORT!AH$34,EXPENSES!$M$12:$M$4011,REPORT!AH$31))</f>
        <v>0</v>
      </c>
      <c r="AI152" s="658">
        <f>IF($C152="","",SUMIFS(EXPENSES!$I$12:$I$4011,EXPENSES!$U$12:$U$4011,$C152,EXPENSES!$N$12:$N$4011,REPORT!AI$34,EXPENSES!$M$12:$M$4011,REPORT!AI$31))</f>
        <v>0</v>
      </c>
      <c r="AJ152" s="658">
        <f>IF($C152="","",SUMIFS(EXPENSES!$I$12:$I$4011,EXPENSES!$U$12:$U$4011,$C152,EXPENSES!$N$12:$N$4011,REPORT!AJ$34,EXPENSES!$M$12:$M$4011,REPORT!AJ$31))</f>
        <v>0</v>
      </c>
      <c r="AK152" s="658">
        <f>IF($C152="","",SUMIFS(EXPENSES!$I$12:$I$4011,EXPENSES!$U$12:$U$4011,$C152,EXPENSES!$N$12:$N$4011,REPORT!AK$34,EXPENSES!$M$12:$M$4011,REPORT!AK$31))</f>
        <v>0</v>
      </c>
      <c r="AL152" s="658">
        <f>IF($C152="","",SUMIFS(EXPENSES!$I$12:$I$4011,EXPENSES!$U$12:$U$4011,$C152,EXPENSES!$N$12:$N$4011,REPORT!AL$34,EXPENSES!$M$12:$M$4011,REPORT!AL$31))</f>
        <v>0</v>
      </c>
      <c r="AM152" s="658">
        <f>IF($C152="","",SUMIFS(EXPENSES!$I$12:$I$4011,EXPENSES!$U$12:$U$4011,$C152,EXPENSES!$N$12:$N$4011,REPORT!AM$34,EXPENSES!$M$12:$M$4011,REPORT!AM$31))</f>
        <v>0</v>
      </c>
      <c r="AN152" s="658">
        <f>IF($C152="","",SUMIFS(EXPENSES!$I$12:$I$4011,EXPENSES!$U$12:$U$4011,$C152,EXPENSES!$N$12:$N$4011,REPORT!AN$34,EXPENSES!$M$12:$M$4011,REPORT!AN$31))</f>
        <v>0</v>
      </c>
      <c r="AO152" s="658">
        <f>IF($C152="","",SUMIFS(EXPENSES!$I$12:$I$4011,EXPENSES!$U$12:$U$4011,$C152,EXPENSES!$N$12:$N$4011,REPORT!AO$34,EXPENSES!$M$12:$M$4011,REPORT!AO$31))</f>
        <v>0</v>
      </c>
      <c r="AP152" s="658">
        <f>IF($C152="","",SUMIFS(EXPENSES!$I$12:$I$4011,EXPENSES!$U$12:$U$4011,$C152,EXPENSES!$N$12:$N$4011,REPORT!AP$34,EXPENSES!$M$12:$M$4011,REPORT!AP$31))</f>
        <v>0</v>
      </c>
      <c r="AQ152" s="658">
        <f>IF($C152="","",SUMIFS(EXPENSES!$I$12:$I$4011,EXPENSES!$U$12:$U$4011,$C152,EXPENSES!$N$12:$N$4011,REPORT!AQ$34,EXPENSES!$M$12:$M$4011,REPORT!AQ$31))</f>
        <v>0</v>
      </c>
      <c r="AR152" s="658">
        <f>IF($C152="","",SUMIFS(EXPENSES!$I$12:$I$4011,EXPENSES!$U$12:$U$4011,$C152,EXPENSES!$N$12:$N$4011,REPORT!AR$34,EXPENSES!$M$12:$M$4011,REPORT!AR$31))</f>
        <v>0</v>
      </c>
      <c r="AS152" s="658">
        <f>IF($C152="","",SUMIFS(EXPENSES!$I$12:$I$4011,EXPENSES!$U$12:$U$4011,$C152,EXPENSES!$N$12:$N$4011,REPORT!AS$34,EXPENSES!$M$12:$M$4011,REPORT!AS$31))</f>
        <v>0</v>
      </c>
      <c r="AT152" s="658">
        <f>IF($C152="","",SUMIFS(EXPENSES!$I$12:$I$4011,EXPENSES!$U$12:$U$4011,$C152,EXPENSES!$N$12:$N$4011,REPORT!AT$34,EXPENSES!$M$12:$M$4011,REPORT!AT$31))</f>
        <v>0</v>
      </c>
      <c r="AU152" s="658">
        <f>IF($C152="","",SUMIFS(EXPENSES!$I$12:$I$4011,EXPENSES!$U$12:$U$4011,$C152,EXPENSES!$N$12:$N$4011,REPORT!AU$34,EXPENSES!$M$12:$M$4011,REPORT!AU$31))</f>
        <v>0</v>
      </c>
      <c r="AV152" s="658">
        <f>IF($C152="","",SUMIFS(EXPENSES!$I$12:$I$4011,EXPENSES!$U$12:$U$4011,$C152,EXPENSES!$N$12:$N$4011,REPORT!AV$34,EXPENSES!$M$12:$M$4011,REPORT!AV$31))</f>
        <v>0</v>
      </c>
      <c r="AW152" s="658">
        <f>IF($C152="","",SUMIFS(EXPENSES!$I$12:$I$4011,EXPENSES!$U$12:$U$4011,$C152,EXPENSES!$N$12:$N$4011,REPORT!AW$34,EXPENSES!$M$12:$M$4011,REPORT!AW$31))</f>
        <v>0</v>
      </c>
      <c r="AX152" s="658">
        <f>IF($C152="","",SUMIFS(EXPENSES!$I$12:$I$4011,EXPENSES!$U$12:$U$4011,$C152,EXPENSES!$N$12:$N$4011,REPORT!AX$34,EXPENSES!$M$12:$M$4011,REPORT!AX$31))</f>
        <v>0</v>
      </c>
      <c r="AY152" s="658">
        <f>IF($C152="","",SUMIFS(EXPENSES!$I$12:$I$4011,EXPENSES!$U$12:$U$4011,$C152,EXPENSES!$N$12:$N$4011,REPORT!AY$34,EXPENSES!$M$12:$M$4011,REPORT!AY$31))</f>
        <v>0</v>
      </c>
      <c r="AZ152" s="658">
        <f>IF($C152="","",SUMIFS(EXPENSES!$I$12:$I$4011,EXPENSES!$U$12:$U$4011,$C152,EXPENSES!$N$12:$N$4011,REPORT!AZ$34,EXPENSES!$M$12:$M$4011,REPORT!AZ$31))</f>
        <v>0</v>
      </c>
      <c r="BA152" s="658">
        <f>IF($C152="","",SUMIFS(EXPENSES!$I$12:$I$4011,EXPENSES!$U$12:$U$4011,$C152,EXPENSES!$N$12:$N$4011,REPORT!BA$34,EXPENSES!$M$12:$M$4011,REPORT!BA$31))</f>
        <v>0</v>
      </c>
      <c r="BB152" s="658">
        <f>IF($C152="","",SUMIFS(EXPENSES!$I$12:$I$4011,EXPENSES!$U$12:$U$4011,$C152,EXPENSES!$N$12:$N$4011,REPORT!BB$34,EXPENSES!$M$12:$M$4011,REPORT!BB$31))</f>
        <v>0</v>
      </c>
      <c r="BC152" s="658">
        <f>IF($C152="","",SUMIFS(EXPENSES!$I$12:$I$4011,EXPENSES!$U$12:$U$4011,$C152,EXPENSES!$N$12:$N$4011,REPORT!BC$34,EXPENSES!$M$12:$M$4011,REPORT!BC$31))</f>
        <v>0</v>
      </c>
      <c r="BD152" s="658">
        <f>IF($C152="","",SUMIFS(EXPENSES!$I$12:$I$4011,EXPENSES!$U$12:$U$4011,$C152,EXPENSES!$N$12:$N$4011,REPORT!BD$34,EXPENSES!$M$12:$M$4011,REPORT!BD$31))</f>
        <v>0</v>
      </c>
      <c r="BE152" s="658">
        <f>IF($C152="","",SUMIFS(EXPENSES!$I$12:$I$4011,EXPENSES!$U$12:$U$4011,$C152,EXPENSES!$N$12:$N$4011,REPORT!BE$34,EXPENSES!$M$12:$M$4011,REPORT!BE$31))</f>
        <v>0</v>
      </c>
      <c r="BF152" s="658">
        <f>IF($C152="","",SUMIFS(EXPENSES!$I$12:$I$4011,EXPENSES!$U$12:$U$4011,$C152,EXPENSES!$N$12:$N$4011,REPORT!BF$34,EXPENSES!$M$12:$M$4011,REPORT!BF$31))</f>
        <v>0</v>
      </c>
      <c r="BG152" s="658">
        <f>IF($C152="","",SUMIFS(EXPENSES!$I$12:$I$4011,EXPENSES!$U$12:$U$4011,$C152,EXPENSES!$N$12:$N$4011,REPORT!BG$34,EXPENSES!$M$12:$M$4011,REPORT!BG$31))</f>
        <v>0</v>
      </c>
      <c r="BH152" s="658">
        <f>IF($C152="","",SUMIFS(EXPENSES!$I$12:$I$4011,EXPENSES!$U$12:$U$4011,$C152,EXPENSES!$N$12:$N$4011,REPORT!BH$34,EXPENSES!$M$12:$M$4011,REPORT!BH$31))</f>
        <v>0</v>
      </c>
      <c r="BI152" s="658">
        <f>IF($C152="","",SUMIFS(EXPENSES!$I$12:$I$4011,EXPENSES!$U$12:$U$4011,$C152,EXPENSES!$N$12:$N$4011,REPORT!BI$34,EXPENSES!$M$12:$M$4011,REPORT!BI$31))</f>
        <v>0</v>
      </c>
      <c r="BJ152" s="658">
        <f>IF($C152="","",SUMIFS(EXPENSES!$I$12:$I$4011,EXPENSES!$U$12:$U$4011,$C152,EXPENSES!$N$12:$N$4011,REPORT!BJ$34,EXPENSES!$M$12:$M$4011,REPORT!BJ$31))</f>
        <v>0</v>
      </c>
      <c r="BK152" s="654"/>
      <c r="BL152" s="655"/>
      <c r="BM152" s="655"/>
    </row>
    <row r="153" spans="1:65" s="656" customFormat="1" outlineLevel="2" x14ac:dyDescent="0.3">
      <c r="A153" s="639"/>
      <c r="B153" s="640"/>
      <c r="C153" s="641" t="str">
        <f>IFERROR(BUDGET!C136,"")</f>
        <v>B7-05</v>
      </c>
      <c r="D153" s="642">
        <f>IFERROR(BUDGET!D136,"")</f>
        <v>0</v>
      </c>
      <c r="E153" s="643" t="str">
        <f>IFERROR(BUDGET!E136,"")</f>
        <v>x</v>
      </c>
      <c r="F153" s="644">
        <f>IF(OR(BUDGET!$N$14="",BUDGET!$N$14="Initial Budget"),BUDGET!N136,BUDGET!BA136)</f>
        <v>0</v>
      </c>
      <c r="G153" s="798"/>
      <c r="H153" s="661">
        <f>SUMIFS(EXPENSES!$I$12:$I$4011,EXPENSES!$U$12:$U$4011,REPORT!C153)</f>
        <v>0</v>
      </c>
      <c r="I153" s="657">
        <f t="shared" si="217"/>
        <v>0</v>
      </c>
      <c r="J153" s="645">
        <f t="shared" si="337"/>
        <v>0</v>
      </c>
      <c r="K153" s="647"/>
      <c r="L153" s="648"/>
      <c r="M153" s="649"/>
      <c r="N153" s="650"/>
      <c r="O153" s="651" t="str">
        <f t="shared" si="415"/>
        <v/>
      </c>
      <c r="P153" s="651" t="str">
        <f t="shared" si="415"/>
        <v/>
      </c>
      <c r="Q153" s="651" t="str">
        <f t="shared" si="415"/>
        <v/>
      </c>
      <c r="R153" s="651" t="str">
        <f t="shared" si="415"/>
        <v/>
      </c>
      <c r="S153" s="651" t="str">
        <f t="shared" si="415"/>
        <v/>
      </c>
      <c r="T153" s="651" t="str">
        <f t="shared" si="415"/>
        <v/>
      </c>
      <c r="U153" s="651" t="str">
        <f t="shared" si="415"/>
        <v/>
      </c>
      <c r="V153" s="651" t="str">
        <f t="shared" si="415"/>
        <v/>
      </c>
      <c r="W153" s="651" t="str">
        <f t="shared" si="415"/>
        <v/>
      </c>
      <c r="X153" s="651" t="str">
        <f t="shared" si="415"/>
        <v/>
      </c>
      <c r="Y153" s="652">
        <f t="shared" si="216"/>
        <v>0</v>
      </c>
      <c r="Z153" s="653"/>
      <c r="AA153" s="658">
        <f>IF($C153="","",SUMIFS(EXPENSES!$I$12:$I$4011,EXPENSES!$U$12:$U$4011,$C153,EXPENSES!$N$12:$N$4011,REPORT!AA$34,EXPENSES!$M$12:$M$4011,REPORT!AA$31))</f>
        <v>0</v>
      </c>
      <c r="AB153" s="658">
        <f>IF($C153="","",SUMIFS(EXPENSES!$I$12:$I$4011,EXPENSES!$U$12:$U$4011,$C153,EXPENSES!$N$12:$N$4011,REPORT!AB$34,EXPENSES!$M$12:$M$4011,REPORT!AB$31))</f>
        <v>0</v>
      </c>
      <c r="AC153" s="658">
        <f>IF($C153="","",SUMIFS(EXPENSES!$I$12:$I$4011,EXPENSES!$U$12:$U$4011,$C153,EXPENSES!$N$12:$N$4011,REPORT!AC$34,EXPENSES!$M$12:$M$4011,REPORT!AC$31))</f>
        <v>0</v>
      </c>
      <c r="AD153" s="658">
        <f>IF($C153="","",SUMIFS(EXPENSES!$I$12:$I$4011,EXPENSES!$U$12:$U$4011,$C153,EXPENSES!$N$12:$N$4011,REPORT!AD$34,EXPENSES!$M$12:$M$4011,REPORT!AD$31))</f>
        <v>0</v>
      </c>
      <c r="AE153" s="658">
        <f>IF($C153="","",SUMIFS(EXPENSES!$I$12:$I$4011,EXPENSES!$U$12:$U$4011,$C153,EXPENSES!$N$12:$N$4011,REPORT!AE$34,EXPENSES!$M$12:$M$4011,REPORT!AE$31))</f>
        <v>0</v>
      </c>
      <c r="AF153" s="658">
        <f>IF($C153="","",SUMIFS(EXPENSES!$I$12:$I$4011,EXPENSES!$U$12:$U$4011,$C153,EXPENSES!$N$12:$N$4011,REPORT!AF$34,EXPENSES!$M$12:$M$4011,REPORT!AF$31))</f>
        <v>0</v>
      </c>
      <c r="AG153" s="658">
        <f>IF($C153="","",SUMIFS(EXPENSES!$I$12:$I$4011,EXPENSES!$U$12:$U$4011,$C153,EXPENSES!$N$12:$N$4011,REPORT!AG$34,EXPENSES!$M$12:$M$4011,REPORT!AG$31))</f>
        <v>0</v>
      </c>
      <c r="AH153" s="658">
        <f>IF($C153="","",SUMIFS(EXPENSES!$I$12:$I$4011,EXPENSES!$U$12:$U$4011,$C153,EXPENSES!$N$12:$N$4011,REPORT!AH$34,EXPENSES!$M$12:$M$4011,REPORT!AH$31))</f>
        <v>0</v>
      </c>
      <c r="AI153" s="658">
        <f>IF($C153="","",SUMIFS(EXPENSES!$I$12:$I$4011,EXPENSES!$U$12:$U$4011,$C153,EXPENSES!$N$12:$N$4011,REPORT!AI$34,EXPENSES!$M$12:$M$4011,REPORT!AI$31))</f>
        <v>0</v>
      </c>
      <c r="AJ153" s="658">
        <f>IF($C153="","",SUMIFS(EXPENSES!$I$12:$I$4011,EXPENSES!$U$12:$U$4011,$C153,EXPENSES!$N$12:$N$4011,REPORT!AJ$34,EXPENSES!$M$12:$M$4011,REPORT!AJ$31))</f>
        <v>0</v>
      </c>
      <c r="AK153" s="658">
        <f>IF($C153="","",SUMIFS(EXPENSES!$I$12:$I$4011,EXPENSES!$U$12:$U$4011,$C153,EXPENSES!$N$12:$N$4011,REPORT!AK$34,EXPENSES!$M$12:$M$4011,REPORT!AK$31))</f>
        <v>0</v>
      </c>
      <c r="AL153" s="658">
        <f>IF($C153="","",SUMIFS(EXPENSES!$I$12:$I$4011,EXPENSES!$U$12:$U$4011,$C153,EXPENSES!$N$12:$N$4011,REPORT!AL$34,EXPENSES!$M$12:$M$4011,REPORT!AL$31))</f>
        <v>0</v>
      </c>
      <c r="AM153" s="658">
        <f>IF($C153="","",SUMIFS(EXPENSES!$I$12:$I$4011,EXPENSES!$U$12:$U$4011,$C153,EXPENSES!$N$12:$N$4011,REPORT!AM$34,EXPENSES!$M$12:$M$4011,REPORT!AM$31))</f>
        <v>0</v>
      </c>
      <c r="AN153" s="658">
        <f>IF($C153="","",SUMIFS(EXPENSES!$I$12:$I$4011,EXPENSES!$U$12:$U$4011,$C153,EXPENSES!$N$12:$N$4011,REPORT!AN$34,EXPENSES!$M$12:$M$4011,REPORT!AN$31))</f>
        <v>0</v>
      </c>
      <c r="AO153" s="658">
        <f>IF($C153="","",SUMIFS(EXPENSES!$I$12:$I$4011,EXPENSES!$U$12:$U$4011,$C153,EXPENSES!$N$12:$N$4011,REPORT!AO$34,EXPENSES!$M$12:$M$4011,REPORT!AO$31))</f>
        <v>0</v>
      </c>
      <c r="AP153" s="658">
        <f>IF($C153="","",SUMIFS(EXPENSES!$I$12:$I$4011,EXPENSES!$U$12:$U$4011,$C153,EXPENSES!$N$12:$N$4011,REPORT!AP$34,EXPENSES!$M$12:$M$4011,REPORT!AP$31))</f>
        <v>0</v>
      </c>
      <c r="AQ153" s="658">
        <f>IF($C153="","",SUMIFS(EXPENSES!$I$12:$I$4011,EXPENSES!$U$12:$U$4011,$C153,EXPENSES!$N$12:$N$4011,REPORT!AQ$34,EXPENSES!$M$12:$M$4011,REPORT!AQ$31))</f>
        <v>0</v>
      </c>
      <c r="AR153" s="658">
        <f>IF($C153="","",SUMIFS(EXPENSES!$I$12:$I$4011,EXPENSES!$U$12:$U$4011,$C153,EXPENSES!$N$12:$N$4011,REPORT!AR$34,EXPENSES!$M$12:$M$4011,REPORT!AR$31))</f>
        <v>0</v>
      </c>
      <c r="AS153" s="658">
        <f>IF($C153="","",SUMIFS(EXPENSES!$I$12:$I$4011,EXPENSES!$U$12:$U$4011,$C153,EXPENSES!$N$12:$N$4011,REPORT!AS$34,EXPENSES!$M$12:$M$4011,REPORT!AS$31))</f>
        <v>0</v>
      </c>
      <c r="AT153" s="658">
        <f>IF($C153="","",SUMIFS(EXPENSES!$I$12:$I$4011,EXPENSES!$U$12:$U$4011,$C153,EXPENSES!$N$12:$N$4011,REPORT!AT$34,EXPENSES!$M$12:$M$4011,REPORT!AT$31))</f>
        <v>0</v>
      </c>
      <c r="AU153" s="658">
        <f>IF($C153="","",SUMIFS(EXPENSES!$I$12:$I$4011,EXPENSES!$U$12:$U$4011,$C153,EXPENSES!$N$12:$N$4011,REPORT!AU$34,EXPENSES!$M$12:$M$4011,REPORT!AU$31))</f>
        <v>0</v>
      </c>
      <c r="AV153" s="658">
        <f>IF($C153="","",SUMIFS(EXPENSES!$I$12:$I$4011,EXPENSES!$U$12:$U$4011,$C153,EXPENSES!$N$12:$N$4011,REPORT!AV$34,EXPENSES!$M$12:$M$4011,REPORT!AV$31))</f>
        <v>0</v>
      </c>
      <c r="AW153" s="658">
        <f>IF($C153="","",SUMIFS(EXPENSES!$I$12:$I$4011,EXPENSES!$U$12:$U$4011,$C153,EXPENSES!$N$12:$N$4011,REPORT!AW$34,EXPENSES!$M$12:$M$4011,REPORT!AW$31))</f>
        <v>0</v>
      </c>
      <c r="AX153" s="658">
        <f>IF($C153="","",SUMIFS(EXPENSES!$I$12:$I$4011,EXPENSES!$U$12:$U$4011,$C153,EXPENSES!$N$12:$N$4011,REPORT!AX$34,EXPENSES!$M$12:$M$4011,REPORT!AX$31))</f>
        <v>0</v>
      </c>
      <c r="AY153" s="658">
        <f>IF($C153="","",SUMIFS(EXPENSES!$I$12:$I$4011,EXPENSES!$U$12:$U$4011,$C153,EXPENSES!$N$12:$N$4011,REPORT!AY$34,EXPENSES!$M$12:$M$4011,REPORT!AY$31))</f>
        <v>0</v>
      </c>
      <c r="AZ153" s="658">
        <f>IF($C153="","",SUMIFS(EXPENSES!$I$12:$I$4011,EXPENSES!$U$12:$U$4011,$C153,EXPENSES!$N$12:$N$4011,REPORT!AZ$34,EXPENSES!$M$12:$M$4011,REPORT!AZ$31))</f>
        <v>0</v>
      </c>
      <c r="BA153" s="658">
        <f>IF($C153="","",SUMIFS(EXPENSES!$I$12:$I$4011,EXPENSES!$U$12:$U$4011,$C153,EXPENSES!$N$12:$N$4011,REPORT!BA$34,EXPENSES!$M$12:$M$4011,REPORT!BA$31))</f>
        <v>0</v>
      </c>
      <c r="BB153" s="658">
        <f>IF($C153="","",SUMIFS(EXPENSES!$I$12:$I$4011,EXPENSES!$U$12:$U$4011,$C153,EXPENSES!$N$12:$N$4011,REPORT!BB$34,EXPENSES!$M$12:$M$4011,REPORT!BB$31))</f>
        <v>0</v>
      </c>
      <c r="BC153" s="658">
        <f>IF($C153="","",SUMIFS(EXPENSES!$I$12:$I$4011,EXPENSES!$U$12:$U$4011,$C153,EXPENSES!$N$12:$N$4011,REPORT!BC$34,EXPENSES!$M$12:$M$4011,REPORT!BC$31))</f>
        <v>0</v>
      </c>
      <c r="BD153" s="658">
        <f>IF($C153="","",SUMIFS(EXPENSES!$I$12:$I$4011,EXPENSES!$U$12:$U$4011,$C153,EXPENSES!$N$12:$N$4011,REPORT!BD$34,EXPENSES!$M$12:$M$4011,REPORT!BD$31))</f>
        <v>0</v>
      </c>
      <c r="BE153" s="658">
        <f>IF($C153="","",SUMIFS(EXPENSES!$I$12:$I$4011,EXPENSES!$U$12:$U$4011,$C153,EXPENSES!$N$12:$N$4011,REPORT!BE$34,EXPENSES!$M$12:$M$4011,REPORT!BE$31))</f>
        <v>0</v>
      </c>
      <c r="BF153" s="658">
        <f>IF($C153="","",SUMIFS(EXPENSES!$I$12:$I$4011,EXPENSES!$U$12:$U$4011,$C153,EXPENSES!$N$12:$N$4011,REPORT!BF$34,EXPENSES!$M$12:$M$4011,REPORT!BF$31))</f>
        <v>0</v>
      </c>
      <c r="BG153" s="658">
        <f>IF($C153="","",SUMIFS(EXPENSES!$I$12:$I$4011,EXPENSES!$U$12:$U$4011,$C153,EXPENSES!$N$12:$N$4011,REPORT!BG$34,EXPENSES!$M$12:$M$4011,REPORT!BG$31))</f>
        <v>0</v>
      </c>
      <c r="BH153" s="658">
        <f>IF($C153="","",SUMIFS(EXPENSES!$I$12:$I$4011,EXPENSES!$U$12:$U$4011,$C153,EXPENSES!$N$12:$N$4011,REPORT!BH$34,EXPENSES!$M$12:$M$4011,REPORT!BH$31))</f>
        <v>0</v>
      </c>
      <c r="BI153" s="658">
        <f>IF($C153="","",SUMIFS(EXPENSES!$I$12:$I$4011,EXPENSES!$U$12:$U$4011,$C153,EXPENSES!$N$12:$N$4011,REPORT!BI$34,EXPENSES!$M$12:$M$4011,REPORT!BI$31))</f>
        <v>0</v>
      </c>
      <c r="BJ153" s="658">
        <f>IF($C153="","",SUMIFS(EXPENSES!$I$12:$I$4011,EXPENSES!$U$12:$U$4011,$C153,EXPENSES!$N$12:$N$4011,REPORT!BJ$34,EXPENSES!$M$12:$M$4011,REPORT!BJ$31))</f>
        <v>0</v>
      </c>
      <c r="BK153" s="654"/>
      <c r="BL153" s="655"/>
      <c r="BM153" s="655"/>
    </row>
    <row r="154" spans="1:65" s="656" customFormat="1" outlineLevel="2" x14ac:dyDescent="0.3">
      <c r="A154" s="639"/>
      <c r="B154" s="640"/>
      <c r="C154" s="641" t="str">
        <f>IFERROR(BUDGET!C137,"")</f>
        <v>B7-06</v>
      </c>
      <c r="D154" s="642">
        <f>IFERROR(BUDGET!D137,"")</f>
        <v>0</v>
      </c>
      <c r="E154" s="643" t="str">
        <f>IFERROR(BUDGET!E137,"")</f>
        <v>x</v>
      </c>
      <c r="F154" s="644">
        <f>IF(OR(BUDGET!$N$14="",BUDGET!$N$14="Initial Budget"),BUDGET!N137,BUDGET!BA137)</f>
        <v>0</v>
      </c>
      <c r="G154" s="798"/>
      <c r="H154" s="661">
        <f>SUMIFS(EXPENSES!$I$12:$I$4011,EXPENSES!$U$12:$U$4011,REPORT!C154)</f>
        <v>0</v>
      </c>
      <c r="I154" s="657">
        <f t="shared" si="217"/>
        <v>0</v>
      </c>
      <c r="J154" s="645">
        <f t="shared" si="337"/>
        <v>0</v>
      </c>
      <c r="K154" s="647"/>
      <c r="L154" s="648"/>
      <c r="M154" s="649"/>
      <c r="N154" s="650"/>
      <c r="O154" s="651" t="str">
        <f t="shared" si="415"/>
        <v/>
      </c>
      <c r="P154" s="651" t="str">
        <f t="shared" si="415"/>
        <v/>
      </c>
      <c r="Q154" s="651" t="str">
        <f t="shared" si="415"/>
        <v/>
      </c>
      <c r="R154" s="651" t="str">
        <f t="shared" si="415"/>
        <v/>
      </c>
      <c r="S154" s="651" t="str">
        <f t="shared" si="415"/>
        <v/>
      </c>
      <c r="T154" s="651" t="str">
        <f t="shared" si="415"/>
        <v/>
      </c>
      <c r="U154" s="651" t="str">
        <f t="shared" si="415"/>
        <v/>
      </c>
      <c r="V154" s="651" t="str">
        <f t="shared" si="415"/>
        <v/>
      </c>
      <c r="W154" s="651" t="str">
        <f t="shared" si="415"/>
        <v/>
      </c>
      <c r="X154" s="651" t="str">
        <f t="shared" si="415"/>
        <v/>
      </c>
      <c r="Y154" s="652">
        <f t="shared" si="216"/>
        <v>0</v>
      </c>
      <c r="Z154" s="653"/>
      <c r="AA154" s="658">
        <f>IF($C154="","",SUMIFS(EXPENSES!$I$12:$I$4011,EXPENSES!$U$12:$U$4011,$C154,EXPENSES!$N$12:$N$4011,REPORT!AA$34,EXPENSES!$M$12:$M$4011,REPORT!AA$31))</f>
        <v>0</v>
      </c>
      <c r="AB154" s="658">
        <f>IF($C154="","",SUMIFS(EXPENSES!$I$12:$I$4011,EXPENSES!$U$12:$U$4011,$C154,EXPENSES!$N$12:$N$4011,REPORT!AB$34,EXPENSES!$M$12:$M$4011,REPORT!AB$31))</f>
        <v>0</v>
      </c>
      <c r="AC154" s="658">
        <f>IF($C154="","",SUMIFS(EXPENSES!$I$12:$I$4011,EXPENSES!$U$12:$U$4011,$C154,EXPENSES!$N$12:$N$4011,REPORT!AC$34,EXPENSES!$M$12:$M$4011,REPORT!AC$31))</f>
        <v>0</v>
      </c>
      <c r="AD154" s="658">
        <f>IF($C154="","",SUMIFS(EXPENSES!$I$12:$I$4011,EXPENSES!$U$12:$U$4011,$C154,EXPENSES!$N$12:$N$4011,REPORT!AD$34,EXPENSES!$M$12:$M$4011,REPORT!AD$31))</f>
        <v>0</v>
      </c>
      <c r="AE154" s="658">
        <f>IF($C154="","",SUMIFS(EXPENSES!$I$12:$I$4011,EXPENSES!$U$12:$U$4011,$C154,EXPENSES!$N$12:$N$4011,REPORT!AE$34,EXPENSES!$M$12:$M$4011,REPORT!AE$31))</f>
        <v>0</v>
      </c>
      <c r="AF154" s="658">
        <f>IF($C154="","",SUMIFS(EXPENSES!$I$12:$I$4011,EXPENSES!$U$12:$U$4011,$C154,EXPENSES!$N$12:$N$4011,REPORT!AF$34,EXPENSES!$M$12:$M$4011,REPORT!AF$31))</f>
        <v>0</v>
      </c>
      <c r="AG154" s="658">
        <f>IF($C154="","",SUMIFS(EXPENSES!$I$12:$I$4011,EXPENSES!$U$12:$U$4011,$C154,EXPENSES!$N$12:$N$4011,REPORT!AG$34,EXPENSES!$M$12:$M$4011,REPORT!AG$31))</f>
        <v>0</v>
      </c>
      <c r="AH154" s="658">
        <f>IF($C154="","",SUMIFS(EXPENSES!$I$12:$I$4011,EXPENSES!$U$12:$U$4011,$C154,EXPENSES!$N$12:$N$4011,REPORT!AH$34,EXPENSES!$M$12:$M$4011,REPORT!AH$31))</f>
        <v>0</v>
      </c>
      <c r="AI154" s="658">
        <f>IF($C154="","",SUMIFS(EXPENSES!$I$12:$I$4011,EXPENSES!$U$12:$U$4011,$C154,EXPENSES!$N$12:$N$4011,REPORT!AI$34,EXPENSES!$M$12:$M$4011,REPORT!AI$31))</f>
        <v>0</v>
      </c>
      <c r="AJ154" s="658">
        <f>IF($C154="","",SUMIFS(EXPENSES!$I$12:$I$4011,EXPENSES!$U$12:$U$4011,$C154,EXPENSES!$N$12:$N$4011,REPORT!AJ$34,EXPENSES!$M$12:$M$4011,REPORT!AJ$31))</f>
        <v>0</v>
      </c>
      <c r="AK154" s="658">
        <f>IF($C154="","",SUMIFS(EXPENSES!$I$12:$I$4011,EXPENSES!$U$12:$U$4011,$C154,EXPENSES!$N$12:$N$4011,REPORT!AK$34,EXPENSES!$M$12:$M$4011,REPORT!AK$31))</f>
        <v>0</v>
      </c>
      <c r="AL154" s="658">
        <f>IF($C154="","",SUMIFS(EXPENSES!$I$12:$I$4011,EXPENSES!$U$12:$U$4011,$C154,EXPENSES!$N$12:$N$4011,REPORT!AL$34,EXPENSES!$M$12:$M$4011,REPORT!AL$31))</f>
        <v>0</v>
      </c>
      <c r="AM154" s="658">
        <f>IF($C154="","",SUMIFS(EXPENSES!$I$12:$I$4011,EXPENSES!$U$12:$U$4011,$C154,EXPENSES!$N$12:$N$4011,REPORT!AM$34,EXPENSES!$M$12:$M$4011,REPORT!AM$31))</f>
        <v>0</v>
      </c>
      <c r="AN154" s="658">
        <f>IF($C154="","",SUMIFS(EXPENSES!$I$12:$I$4011,EXPENSES!$U$12:$U$4011,$C154,EXPENSES!$N$12:$N$4011,REPORT!AN$34,EXPENSES!$M$12:$M$4011,REPORT!AN$31))</f>
        <v>0</v>
      </c>
      <c r="AO154" s="658">
        <f>IF($C154="","",SUMIFS(EXPENSES!$I$12:$I$4011,EXPENSES!$U$12:$U$4011,$C154,EXPENSES!$N$12:$N$4011,REPORT!AO$34,EXPENSES!$M$12:$M$4011,REPORT!AO$31))</f>
        <v>0</v>
      </c>
      <c r="AP154" s="658">
        <f>IF($C154="","",SUMIFS(EXPENSES!$I$12:$I$4011,EXPENSES!$U$12:$U$4011,$C154,EXPENSES!$N$12:$N$4011,REPORT!AP$34,EXPENSES!$M$12:$M$4011,REPORT!AP$31))</f>
        <v>0</v>
      </c>
      <c r="AQ154" s="658">
        <f>IF($C154="","",SUMIFS(EXPENSES!$I$12:$I$4011,EXPENSES!$U$12:$U$4011,$C154,EXPENSES!$N$12:$N$4011,REPORT!AQ$34,EXPENSES!$M$12:$M$4011,REPORT!AQ$31))</f>
        <v>0</v>
      </c>
      <c r="AR154" s="658">
        <f>IF($C154="","",SUMIFS(EXPENSES!$I$12:$I$4011,EXPENSES!$U$12:$U$4011,$C154,EXPENSES!$N$12:$N$4011,REPORT!AR$34,EXPENSES!$M$12:$M$4011,REPORT!AR$31))</f>
        <v>0</v>
      </c>
      <c r="AS154" s="658">
        <f>IF($C154="","",SUMIFS(EXPENSES!$I$12:$I$4011,EXPENSES!$U$12:$U$4011,$C154,EXPENSES!$N$12:$N$4011,REPORT!AS$34,EXPENSES!$M$12:$M$4011,REPORT!AS$31))</f>
        <v>0</v>
      </c>
      <c r="AT154" s="658">
        <f>IF($C154="","",SUMIFS(EXPENSES!$I$12:$I$4011,EXPENSES!$U$12:$U$4011,$C154,EXPENSES!$N$12:$N$4011,REPORT!AT$34,EXPENSES!$M$12:$M$4011,REPORT!AT$31))</f>
        <v>0</v>
      </c>
      <c r="AU154" s="658">
        <f>IF($C154="","",SUMIFS(EXPENSES!$I$12:$I$4011,EXPENSES!$U$12:$U$4011,$C154,EXPENSES!$N$12:$N$4011,REPORT!AU$34,EXPENSES!$M$12:$M$4011,REPORT!AU$31))</f>
        <v>0</v>
      </c>
      <c r="AV154" s="658">
        <f>IF($C154="","",SUMIFS(EXPENSES!$I$12:$I$4011,EXPENSES!$U$12:$U$4011,$C154,EXPENSES!$N$12:$N$4011,REPORT!AV$34,EXPENSES!$M$12:$M$4011,REPORT!AV$31))</f>
        <v>0</v>
      </c>
      <c r="AW154" s="658">
        <f>IF($C154="","",SUMIFS(EXPENSES!$I$12:$I$4011,EXPENSES!$U$12:$U$4011,$C154,EXPENSES!$N$12:$N$4011,REPORT!AW$34,EXPENSES!$M$12:$M$4011,REPORT!AW$31))</f>
        <v>0</v>
      </c>
      <c r="AX154" s="658">
        <f>IF($C154="","",SUMIFS(EXPENSES!$I$12:$I$4011,EXPENSES!$U$12:$U$4011,$C154,EXPENSES!$N$12:$N$4011,REPORT!AX$34,EXPENSES!$M$12:$M$4011,REPORT!AX$31))</f>
        <v>0</v>
      </c>
      <c r="AY154" s="658">
        <f>IF($C154="","",SUMIFS(EXPENSES!$I$12:$I$4011,EXPENSES!$U$12:$U$4011,$C154,EXPENSES!$N$12:$N$4011,REPORT!AY$34,EXPENSES!$M$12:$M$4011,REPORT!AY$31))</f>
        <v>0</v>
      </c>
      <c r="AZ154" s="658">
        <f>IF($C154="","",SUMIFS(EXPENSES!$I$12:$I$4011,EXPENSES!$U$12:$U$4011,$C154,EXPENSES!$N$12:$N$4011,REPORT!AZ$34,EXPENSES!$M$12:$M$4011,REPORT!AZ$31))</f>
        <v>0</v>
      </c>
      <c r="BA154" s="658">
        <f>IF($C154="","",SUMIFS(EXPENSES!$I$12:$I$4011,EXPENSES!$U$12:$U$4011,$C154,EXPENSES!$N$12:$N$4011,REPORT!BA$34,EXPENSES!$M$12:$M$4011,REPORT!BA$31))</f>
        <v>0</v>
      </c>
      <c r="BB154" s="658">
        <f>IF($C154="","",SUMIFS(EXPENSES!$I$12:$I$4011,EXPENSES!$U$12:$U$4011,$C154,EXPENSES!$N$12:$N$4011,REPORT!BB$34,EXPENSES!$M$12:$M$4011,REPORT!BB$31))</f>
        <v>0</v>
      </c>
      <c r="BC154" s="658">
        <f>IF($C154="","",SUMIFS(EXPENSES!$I$12:$I$4011,EXPENSES!$U$12:$U$4011,$C154,EXPENSES!$N$12:$N$4011,REPORT!BC$34,EXPENSES!$M$12:$M$4011,REPORT!BC$31))</f>
        <v>0</v>
      </c>
      <c r="BD154" s="658">
        <f>IF($C154="","",SUMIFS(EXPENSES!$I$12:$I$4011,EXPENSES!$U$12:$U$4011,$C154,EXPENSES!$N$12:$N$4011,REPORT!BD$34,EXPENSES!$M$12:$M$4011,REPORT!BD$31))</f>
        <v>0</v>
      </c>
      <c r="BE154" s="658">
        <f>IF($C154="","",SUMIFS(EXPENSES!$I$12:$I$4011,EXPENSES!$U$12:$U$4011,$C154,EXPENSES!$N$12:$N$4011,REPORT!BE$34,EXPENSES!$M$12:$M$4011,REPORT!BE$31))</f>
        <v>0</v>
      </c>
      <c r="BF154" s="658">
        <f>IF($C154="","",SUMIFS(EXPENSES!$I$12:$I$4011,EXPENSES!$U$12:$U$4011,$C154,EXPENSES!$N$12:$N$4011,REPORT!BF$34,EXPENSES!$M$12:$M$4011,REPORT!BF$31))</f>
        <v>0</v>
      </c>
      <c r="BG154" s="658">
        <f>IF($C154="","",SUMIFS(EXPENSES!$I$12:$I$4011,EXPENSES!$U$12:$U$4011,$C154,EXPENSES!$N$12:$N$4011,REPORT!BG$34,EXPENSES!$M$12:$M$4011,REPORT!BG$31))</f>
        <v>0</v>
      </c>
      <c r="BH154" s="658">
        <f>IF($C154="","",SUMIFS(EXPENSES!$I$12:$I$4011,EXPENSES!$U$12:$U$4011,$C154,EXPENSES!$N$12:$N$4011,REPORT!BH$34,EXPENSES!$M$12:$M$4011,REPORT!BH$31))</f>
        <v>0</v>
      </c>
      <c r="BI154" s="658">
        <f>IF($C154="","",SUMIFS(EXPENSES!$I$12:$I$4011,EXPENSES!$U$12:$U$4011,$C154,EXPENSES!$N$12:$N$4011,REPORT!BI$34,EXPENSES!$M$12:$M$4011,REPORT!BI$31))</f>
        <v>0</v>
      </c>
      <c r="BJ154" s="658">
        <f>IF($C154="","",SUMIFS(EXPENSES!$I$12:$I$4011,EXPENSES!$U$12:$U$4011,$C154,EXPENSES!$N$12:$N$4011,REPORT!BJ$34,EXPENSES!$M$12:$M$4011,REPORT!BJ$31))</f>
        <v>0</v>
      </c>
      <c r="BK154" s="654"/>
      <c r="BL154" s="655"/>
      <c r="BM154" s="655"/>
    </row>
    <row r="155" spans="1:65" s="656" customFormat="1" outlineLevel="2" x14ac:dyDescent="0.3">
      <c r="A155" s="639"/>
      <c r="B155" s="640"/>
      <c r="C155" s="641" t="str">
        <f>IFERROR(BUDGET!C138,"")</f>
        <v>B7-07</v>
      </c>
      <c r="D155" s="642">
        <f>IFERROR(BUDGET!D138,"")</f>
        <v>0</v>
      </c>
      <c r="E155" s="643" t="str">
        <f>IFERROR(BUDGET!E138,"")</f>
        <v>x</v>
      </c>
      <c r="F155" s="644">
        <f>IF(OR(BUDGET!$N$14="",BUDGET!$N$14="Initial Budget"),BUDGET!N138,BUDGET!BA138)</f>
        <v>0</v>
      </c>
      <c r="G155" s="798"/>
      <c r="H155" s="661">
        <f>SUMIFS(EXPENSES!$I$12:$I$4011,EXPENSES!$U$12:$U$4011,REPORT!C155)</f>
        <v>0</v>
      </c>
      <c r="I155" s="657">
        <f t="shared" si="217"/>
        <v>0</v>
      </c>
      <c r="J155" s="645">
        <f t="shared" si="337"/>
        <v>0</v>
      </c>
      <c r="K155" s="647"/>
      <c r="L155" s="648"/>
      <c r="M155" s="649"/>
      <c r="N155" s="650"/>
      <c r="O155" s="651" t="str">
        <f t="shared" si="415"/>
        <v/>
      </c>
      <c r="P155" s="651" t="str">
        <f t="shared" si="415"/>
        <v/>
      </c>
      <c r="Q155" s="651" t="str">
        <f t="shared" si="415"/>
        <v/>
      </c>
      <c r="R155" s="651" t="str">
        <f t="shared" si="415"/>
        <v/>
      </c>
      <c r="S155" s="651" t="str">
        <f t="shared" si="415"/>
        <v/>
      </c>
      <c r="T155" s="651" t="str">
        <f t="shared" si="415"/>
        <v/>
      </c>
      <c r="U155" s="651" t="str">
        <f t="shared" si="415"/>
        <v/>
      </c>
      <c r="V155" s="651" t="str">
        <f t="shared" si="415"/>
        <v/>
      </c>
      <c r="W155" s="651" t="str">
        <f t="shared" si="415"/>
        <v/>
      </c>
      <c r="X155" s="651" t="str">
        <f t="shared" si="415"/>
        <v/>
      </c>
      <c r="Y155" s="652">
        <f t="shared" si="216"/>
        <v>0</v>
      </c>
      <c r="Z155" s="653"/>
      <c r="AA155" s="658">
        <f>IF($C155="","",SUMIFS(EXPENSES!$I$12:$I$4011,EXPENSES!$U$12:$U$4011,$C155,EXPENSES!$N$12:$N$4011,REPORT!AA$34,EXPENSES!$M$12:$M$4011,REPORT!AA$31))</f>
        <v>0</v>
      </c>
      <c r="AB155" s="658">
        <f>IF($C155="","",SUMIFS(EXPENSES!$I$12:$I$4011,EXPENSES!$U$12:$U$4011,$C155,EXPENSES!$N$12:$N$4011,REPORT!AB$34,EXPENSES!$M$12:$M$4011,REPORT!AB$31))</f>
        <v>0</v>
      </c>
      <c r="AC155" s="658">
        <f>IF($C155="","",SUMIFS(EXPENSES!$I$12:$I$4011,EXPENSES!$U$12:$U$4011,$C155,EXPENSES!$N$12:$N$4011,REPORT!AC$34,EXPENSES!$M$12:$M$4011,REPORT!AC$31))</f>
        <v>0</v>
      </c>
      <c r="AD155" s="658">
        <f>IF($C155="","",SUMIFS(EXPENSES!$I$12:$I$4011,EXPENSES!$U$12:$U$4011,$C155,EXPENSES!$N$12:$N$4011,REPORT!AD$34,EXPENSES!$M$12:$M$4011,REPORT!AD$31))</f>
        <v>0</v>
      </c>
      <c r="AE155" s="658">
        <f>IF($C155="","",SUMIFS(EXPENSES!$I$12:$I$4011,EXPENSES!$U$12:$U$4011,$C155,EXPENSES!$N$12:$N$4011,REPORT!AE$34,EXPENSES!$M$12:$M$4011,REPORT!AE$31))</f>
        <v>0</v>
      </c>
      <c r="AF155" s="658">
        <f>IF($C155="","",SUMIFS(EXPENSES!$I$12:$I$4011,EXPENSES!$U$12:$U$4011,$C155,EXPENSES!$N$12:$N$4011,REPORT!AF$34,EXPENSES!$M$12:$M$4011,REPORT!AF$31))</f>
        <v>0</v>
      </c>
      <c r="AG155" s="658">
        <f>IF($C155="","",SUMIFS(EXPENSES!$I$12:$I$4011,EXPENSES!$U$12:$U$4011,$C155,EXPENSES!$N$12:$N$4011,REPORT!AG$34,EXPENSES!$M$12:$M$4011,REPORT!AG$31))</f>
        <v>0</v>
      </c>
      <c r="AH155" s="658">
        <f>IF($C155="","",SUMIFS(EXPENSES!$I$12:$I$4011,EXPENSES!$U$12:$U$4011,$C155,EXPENSES!$N$12:$N$4011,REPORT!AH$34,EXPENSES!$M$12:$M$4011,REPORT!AH$31))</f>
        <v>0</v>
      </c>
      <c r="AI155" s="658">
        <f>IF($C155="","",SUMIFS(EXPENSES!$I$12:$I$4011,EXPENSES!$U$12:$U$4011,$C155,EXPENSES!$N$12:$N$4011,REPORT!AI$34,EXPENSES!$M$12:$M$4011,REPORT!AI$31))</f>
        <v>0</v>
      </c>
      <c r="AJ155" s="658">
        <f>IF($C155="","",SUMIFS(EXPENSES!$I$12:$I$4011,EXPENSES!$U$12:$U$4011,$C155,EXPENSES!$N$12:$N$4011,REPORT!AJ$34,EXPENSES!$M$12:$M$4011,REPORT!AJ$31))</f>
        <v>0</v>
      </c>
      <c r="AK155" s="658">
        <f>IF($C155="","",SUMIFS(EXPENSES!$I$12:$I$4011,EXPENSES!$U$12:$U$4011,$C155,EXPENSES!$N$12:$N$4011,REPORT!AK$34,EXPENSES!$M$12:$M$4011,REPORT!AK$31))</f>
        <v>0</v>
      </c>
      <c r="AL155" s="658">
        <f>IF($C155="","",SUMIFS(EXPENSES!$I$12:$I$4011,EXPENSES!$U$12:$U$4011,$C155,EXPENSES!$N$12:$N$4011,REPORT!AL$34,EXPENSES!$M$12:$M$4011,REPORT!AL$31))</f>
        <v>0</v>
      </c>
      <c r="AM155" s="658">
        <f>IF($C155="","",SUMIFS(EXPENSES!$I$12:$I$4011,EXPENSES!$U$12:$U$4011,$C155,EXPENSES!$N$12:$N$4011,REPORT!AM$34,EXPENSES!$M$12:$M$4011,REPORT!AM$31))</f>
        <v>0</v>
      </c>
      <c r="AN155" s="658">
        <f>IF($C155="","",SUMIFS(EXPENSES!$I$12:$I$4011,EXPENSES!$U$12:$U$4011,$C155,EXPENSES!$N$12:$N$4011,REPORT!AN$34,EXPENSES!$M$12:$M$4011,REPORT!AN$31))</f>
        <v>0</v>
      </c>
      <c r="AO155" s="658">
        <f>IF($C155="","",SUMIFS(EXPENSES!$I$12:$I$4011,EXPENSES!$U$12:$U$4011,$C155,EXPENSES!$N$12:$N$4011,REPORT!AO$34,EXPENSES!$M$12:$M$4011,REPORT!AO$31))</f>
        <v>0</v>
      </c>
      <c r="AP155" s="658">
        <f>IF($C155="","",SUMIFS(EXPENSES!$I$12:$I$4011,EXPENSES!$U$12:$U$4011,$C155,EXPENSES!$N$12:$N$4011,REPORT!AP$34,EXPENSES!$M$12:$M$4011,REPORT!AP$31))</f>
        <v>0</v>
      </c>
      <c r="AQ155" s="658">
        <f>IF($C155="","",SUMIFS(EXPENSES!$I$12:$I$4011,EXPENSES!$U$12:$U$4011,$C155,EXPENSES!$N$12:$N$4011,REPORT!AQ$34,EXPENSES!$M$12:$M$4011,REPORT!AQ$31))</f>
        <v>0</v>
      </c>
      <c r="AR155" s="658">
        <f>IF($C155="","",SUMIFS(EXPENSES!$I$12:$I$4011,EXPENSES!$U$12:$U$4011,$C155,EXPENSES!$N$12:$N$4011,REPORT!AR$34,EXPENSES!$M$12:$M$4011,REPORT!AR$31))</f>
        <v>0</v>
      </c>
      <c r="AS155" s="658">
        <f>IF($C155="","",SUMIFS(EXPENSES!$I$12:$I$4011,EXPENSES!$U$12:$U$4011,$C155,EXPENSES!$N$12:$N$4011,REPORT!AS$34,EXPENSES!$M$12:$M$4011,REPORT!AS$31))</f>
        <v>0</v>
      </c>
      <c r="AT155" s="658">
        <f>IF($C155="","",SUMIFS(EXPENSES!$I$12:$I$4011,EXPENSES!$U$12:$U$4011,$C155,EXPENSES!$N$12:$N$4011,REPORT!AT$34,EXPENSES!$M$12:$M$4011,REPORT!AT$31))</f>
        <v>0</v>
      </c>
      <c r="AU155" s="658">
        <f>IF($C155="","",SUMIFS(EXPENSES!$I$12:$I$4011,EXPENSES!$U$12:$U$4011,$C155,EXPENSES!$N$12:$N$4011,REPORT!AU$34,EXPENSES!$M$12:$M$4011,REPORT!AU$31))</f>
        <v>0</v>
      </c>
      <c r="AV155" s="658">
        <f>IF($C155="","",SUMIFS(EXPENSES!$I$12:$I$4011,EXPENSES!$U$12:$U$4011,$C155,EXPENSES!$N$12:$N$4011,REPORT!AV$34,EXPENSES!$M$12:$M$4011,REPORT!AV$31))</f>
        <v>0</v>
      </c>
      <c r="AW155" s="658">
        <f>IF($C155="","",SUMIFS(EXPENSES!$I$12:$I$4011,EXPENSES!$U$12:$U$4011,$C155,EXPENSES!$N$12:$N$4011,REPORT!AW$34,EXPENSES!$M$12:$M$4011,REPORT!AW$31))</f>
        <v>0</v>
      </c>
      <c r="AX155" s="658">
        <f>IF($C155="","",SUMIFS(EXPENSES!$I$12:$I$4011,EXPENSES!$U$12:$U$4011,$C155,EXPENSES!$N$12:$N$4011,REPORT!AX$34,EXPENSES!$M$12:$M$4011,REPORT!AX$31))</f>
        <v>0</v>
      </c>
      <c r="AY155" s="658">
        <f>IF($C155="","",SUMIFS(EXPENSES!$I$12:$I$4011,EXPENSES!$U$12:$U$4011,$C155,EXPENSES!$N$12:$N$4011,REPORT!AY$34,EXPENSES!$M$12:$M$4011,REPORT!AY$31))</f>
        <v>0</v>
      </c>
      <c r="AZ155" s="658">
        <f>IF($C155="","",SUMIFS(EXPENSES!$I$12:$I$4011,EXPENSES!$U$12:$U$4011,$C155,EXPENSES!$N$12:$N$4011,REPORT!AZ$34,EXPENSES!$M$12:$M$4011,REPORT!AZ$31))</f>
        <v>0</v>
      </c>
      <c r="BA155" s="658">
        <f>IF($C155="","",SUMIFS(EXPENSES!$I$12:$I$4011,EXPENSES!$U$12:$U$4011,$C155,EXPENSES!$N$12:$N$4011,REPORT!BA$34,EXPENSES!$M$12:$M$4011,REPORT!BA$31))</f>
        <v>0</v>
      </c>
      <c r="BB155" s="658">
        <f>IF($C155="","",SUMIFS(EXPENSES!$I$12:$I$4011,EXPENSES!$U$12:$U$4011,$C155,EXPENSES!$N$12:$N$4011,REPORT!BB$34,EXPENSES!$M$12:$M$4011,REPORT!BB$31))</f>
        <v>0</v>
      </c>
      <c r="BC155" s="658">
        <f>IF($C155="","",SUMIFS(EXPENSES!$I$12:$I$4011,EXPENSES!$U$12:$U$4011,$C155,EXPENSES!$N$12:$N$4011,REPORT!BC$34,EXPENSES!$M$12:$M$4011,REPORT!BC$31))</f>
        <v>0</v>
      </c>
      <c r="BD155" s="658">
        <f>IF($C155="","",SUMIFS(EXPENSES!$I$12:$I$4011,EXPENSES!$U$12:$U$4011,$C155,EXPENSES!$N$12:$N$4011,REPORT!BD$34,EXPENSES!$M$12:$M$4011,REPORT!BD$31))</f>
        <v>0</v>
      </c>
      <c r="BE155" s="658">
        <f>IF($C155="","",SUMIFS(EXPENSES!$I$12:$I$4011,EXPENSES!$U$12:$U$4011,$C155,EXPENSES!$N$12:$N$4011,REPORT!BE$34,EXPENSES!$M$12:$M$4011,REPORT!BE$31))</f>
        <v>0</v>
      </c>
      <c r="BF155" s="658">
        <f>IF($C155="","",SUMIFS(EXPENSES!$I$12:$I$4011,EXPENSES!$U$12:$U$4011,$C155,EXPENSES!$N$12:$N$4011,REPORT!BF$34,EXPENSES!$M$12:$M$4011,REPORT!BF$31))</f>
        <v>0</v>
      </c>
      <c r="BG155" s="658">
        <f>IF($C155="","",SUMIFS(EXPENSES!$I$12:$I$4011,EXPENSES!$U$12:$U$4011,$C155,EXPENSES!$N$12:$N$4011,REPORT!BG$34,EXPENSES!$M$12:$M$4011,REPORT!BG$31))</f>
        <v>0</v>
      </c>
      <c r="BH155" s="658">
        <f>IF($C155="","",SUMIFS(EXPENSES!$I$12:$I$4011,EXPENSES!$U$12:$U$4011,$C155,EXPENSES!$N$12:$N$4011,REPORT!BH$34,EXPENSES!$M$12:$M$4011,REPORT!BH$31))</f>
        <v>0</v>
      </c>
      <c r="BI155" s="658">
        <f>IF($C155="","",SUMIFS(EXPENSES!$I$12:$I$4011,EXPENSES!$U$12:$U$4011,$C155,EXPENSES!$N$12:$N$4011,REPORT!BI$34,EXPENSES!$M$12:$M$4011,REPORT!BI$31))</f>
        <v>0</v>
      </c>
      <c r="BJ155" s="658">
        <f>IF($C155="","",SUMIFS(EXPENSES!$I$12:$I$4011,EXPENSES!$U$12:$U$4011,$C155,EXPENSES!$N$12:$N$4011,REPORT!BJ$34,EXPENSES!$M$12:$M$4011,REPORT!BJ$31))</f>
        <v>0</v>
      </c>
      <c r="BK155" s="654"/>
      <c r="BL155" s="655"/>
      <c r="BM155" s="655"/>
    </row>
    <row r="156" spans="1:65" s="656" customFormat="1" outlineLevel="2" x14ac:dyDescent="0.3">
      <c r="A156" s="639"/>
      <c r="B156" s="640"/>
      <c r="C156" s="641" t="str">
        <f>IFERROR(BUDGET!C139,"")</f>
        <v>B7-08</v>
      </c>
      <c r="D156" s="642">
        <f>IFERROR(BUDGET!D139,"")</f>
        <v>0</v>
      </c>
      <c r="E156" s="643" t="str">
        <f>IFERROR(BUDGET!E139,"")</f>
        <v>x</v>
      </c>
      <c r="F156" s="644">
        <f>IF(OR(BUDGET!$N$14="",BUDGET!$N$14="Initial Budget"),BUDGET!N139,BUDGET!BA139)</f>
        <v>0</v>
      </c>
      <c r="G156" s="798"/>
      <c r="H156" s="661">
        <f>SUMIFS(EXPENSES!$I$12:$I$4011,EXPENSES!$U$12:$U$4011,REPORT!C156)</f>
        <v>0</v>
      </c>
      <c r="I156" s="657">
        <f t="shared" si="217"/>
        <v>0</v>
      </c>
      <c r="J156" s="645">
        <f t="shared" si="337"/>
        <v>0</v>
      </c>
      <c r="K156" s="647"/>
      <c r="L156" s="648"/>
      <c r="M156" s="649"/>
      <c r="N156" s="650"/>
      <c r="O156" s="651" t="str">
        <f t="shared" si="415"/>
        <v/>
      </c>
      <c r="P156" s="651" t="str">
        <f t="shared" si="415"/>
        <v/>
      </c>
      <c r="Q156" s="651" t="str">
        <f t="shared" si="415"/>
        <v/>
      </c>
      <c r="R156" s="651" t="str">
        <f t="shared" si="415"/>
        <v/>
      </c>
      <c r="S156" s="651" t="str">
        <f t="shared" si="415"/>
        <v/>
      </c>
      <c r="T156" s="651" t="str">
        <f t="shared" si="415"/>
        <v/>
      </c>
      <c r="U156" s="651" t="str">
        <f t="shared" si="415"/>
        <v/>
      </c>
      <c r="V156" s="651" t="str">
        <f t="shared" si="415"/>
        <v/>
      </c>
      <c r="W156" s="651" t="str">
        <f t="shared" si="415"/>
        <v/>
      </c>
      <c r="X156" s="651" t="str">
        <f t="shared" si="415"/>
        <v/>
      </c>
      <c r="Y156" s="652">
        <f t="shared" si="216"/>
        <v>0</v>
      </c>
      <c r="Z156" s="653"/>
      <c r="AA156" s="658">
        <f>IF($C156="","",SUMIFS(EXPENSES!$I$12:$I$4011,EXPENSES!$U$12:$U$4011,$C156,EXPENSES!$N$12:$N$4011,REPORT!AA$34,EXPENSES!$M$12:$M$4011,REPORT!AA$31))</f>
        <v>0</v>
      </c>
      <c r="AB156" s="658">
        <f>IF($C156="","",SUMIFS(EXPENSES!$I$12:$I$4011,EXPENSES!$U$12:$U$4011,$C156,EXPENSES!$N$12:$N$4011,REPORT!AB$34,EXPENSES!$M$12:$M$4011,REPORT!AB$31))</f>
        <v>0</v>
      </c>
      <c r="AC156" s="658">
        <f>IF($C156="","",SUMIFS(EXPENSES!$I$12:$I$4011,EXPENSES!$U$12:$U$4011,$C156,EXPENSES!$N$12:$N$4011,REPORT!AC$34,EXPENSES!$M$12:$M$4011,REPORT!AC$31))</f>
        <v>0</v>
      </c>
      <c r="AD156" s="658">
        <f>IF($C156="","",SUMIFS(EXPENSES!$I$12:$I$4011,EXPENSES!$U$12:$U$4011,$C156,EXPENSES!$N$12:$N$4011,REPORT!AD$34,EXPENSES!$M$12:$M$4011,REPORT!AD$31))</f>
        <v>0</v>
      </c>
      <c r="AE156" s="658">
        <f>IF($C156="","",SUMIFS(EXPENSES!$I$12:$I$4011,EXPENSES!$U$12:$U$4011,$C156,EXPENSES!$N$12:$N$4011,REPORT!AE$34,EXPENSES!$M$12:$M$4011,REPORT!AE$31))</f>
        <v>0</v>
      </c>
      <c r="AF156" s="658">
        <f>IF($C156="","",SUMIFS(EXPENSES!$I$12:$I$4011,EXPENSES!$U$12:$U$4011,$C156,EXPENSES!$N$12:$N$4011,REPORT!AF$34,EXPENSES!$M$12:$M$4011,REPORT!AF$31))</f>
        <v>0</v>
      </c>
      <c r="AG156" s="658">
        <f>IF($C156="","",SUMIFS(EXPENSES!$I$12:$I$4011,EXPENSES!$U$12:$U$4011,$C156,EXPENSES!$N$12:$N$4011,REPORT!AG$34,EXPENSES!$M$12:$M$4011,REPORT!AG$31))</f>
        <v>0</v>
      </c>
      <c r="AH156" s="658">
        <f>IF($C156="","",SUMIFS(EXPENSES!$I$12:$I$4011,EXPENSES!$U$12:$U$4011,$C156,EXPENSES!$N$12:$N$4011,REPORT!AH$34,EXPENSES!$M$12:$M$4011,REPORT!AH$31))</f>
        <v>0</v>
      </c>
      <c r="AI156" s="658">
        <f>IF($C156="","",SUMIFS(EXPENSES!$I$12:$I$4011,EXPENSES!$U$12:$U$4011,$C156,EXPENSES!$N$12:$N$4011,REPORT!AI$34,EXPENSES!$M$12:$M$4011,REPORT!AI$31))</f>
        <v>0</v>
      </c>
      <c r="AJ156" s="658">
        <f>IF($C156="","",SUMIFS(EXPENSES!$I$12:$I$4011,EXPENSES!$U$12:$U$4011,$C156,EXPENSES!$N$12:$N$4011,REPORT!AJ$34,EXPENSES!$M$12:$M$4011,REPORT!AJ$31))</f>
        <v>0</v>
      </c>
      <c r="AK156" s="658">
        <f>IF($C156="","",SUMIFS(EXPENSES!$I$12:$I$4011,EXPENSES!$U$12:$U$4011,$C156,EXPENSES!$N$12:$N$4011,REPORT!AK$34,EXPENSES!$M$12:$M$4011,REPORT!AK$31))</f>
        <v>0</v>
      </c>
      <c r="AL156" s="658">
        <f>IF($C156="","",SUMIFS(EXPENSES!$I$12:$I$4011,EXPENSES!$U$12:$U$4011,$C156,EXPENSES!$N$12:$N$4011,REPORT!AL$34,EXPENSES!$M$12:$M$4011,REPORT!AL$31))</f>
        <v>0</v>
      </c>
      <c r="AM156" s="658">
        <f>IF($C156="","",SUMIFS(EXPENSES!$I$12:$I$4011,EXPENSES!$U$12:$U$4011,$C156,EXPENSES!$N$12:$N$4011,REPORT!AM$34,EXPENSES!$M$12:$M$4011,REPORT!AM$31))</f>
        <v>0</v>
      </c>
      <c r="AN156" s="658">
        <f>IF($C156="","",SUMIFS(EXPENSES!$I$12:$I$4011,EXPENSES!$U$12:$U$4011,$C156,EXPENSES!$N$12:$N$4011,REPORT!AN$34,EXPENSES!$M$12:$M$4011,REPORT!AN$31))</f>
        <v>0</v>
      </c>
      <c r="AO156" s="658">
        <f>IF($C156="","",SUMIFS(EXPENSES!$I$12:$I$4011,EXPENSES!$U$12:$U$4011,$C156,EXPENSES!$N$12:$N$4011,REPORT!AO$34,EXPENSES!$M$12:$M$4011,REPORT!AO$31))</f>
        <v>0</v>
      </c>
      <c r="AP156" s="658">
        <f>IF($C156="","",SUMIFS(EXPENSES!$I$12:$I$4011,EXPENSES!$U$12:$U$4011,$C156,EXPENSES!$N$12:$N$4011,REPORT!AP$34,EXPENSES!$M$12:$M$4011,REPORT!AP$31))</f>
        <v>0</v>
      </c>
      <c r="AQ156" s="658">
        <f>IF($C156="","",SUMIFS(EXPENSES!$I$12:$I$4011,EXPENSES!$U$12:$U$4011,$C156,EXPENSES!$N$12:$N$4011,REPORT!AQ$34,EXPENSES!$M$12:$M$4011,REPORT!AQ$31))</f>
        <v>0</v>
      </c>
      <c r="AR156" s="658">
        <f>IF($C156="","",SUMIFS(EXPENSES!$I$12:$I$4011,EXPENSES!$U$12:$U$4011,$C156,EXPENSES!$N$12:$N$4011,REPORT!AR$34,EXPENSES!$M$12:$M$4011,REPORT!AR$31))</f>
        <v>0</v>
      </c>
      <c r="AS156" s="658">
        <f>IF($C156="","",SUMIFS(EXPENSES!$I$12:$I$4011,EXPENSES!$U$12:$U$4011,$C156,EXPENSES!$N$12:$N$4011,REPORT!AS$34,EXPENSES!$M$12:$M$4011,REPORT!AS$31))</f>
        <v>0</v>
      </c>
      <c r="AT156" s="658">
        <f>IF($C156="","",SUMIFS(EXPENSES!$I$12:$I$4011,EXPENSES!$U$12:$U$4011,$C156,EXPENSES!$N$12:$N$4011,REPORT!AT$34,EXPENSES!$M$12:$M$4011,REPORT!AT$31))</f>
        <v>0</v>
      </c>
      <c r="AU156" s="658">
        <f>IF($C156="","",SUMIFS(EXPENSES!$I$12:$I$4011,EXPENSES!$U$12:$U$4011,$C156,EXPENSES!$N$12:$N$4011,REPORT!AU$34,EXPENSES!$M$12:$M$4011,REPORT!AU$31))</f>
        <v>0</v>
      </c>
      <c r="AV156" s="658">
        <f>IF($C156="","",SUMIFS(EXPENSES!$I$12:$I$4011,EXPENSES!$U$12:$U$4011,$C156,EXPENSES!$N$12:$N$4011,REPORT!AV$34,EXPENSES!$M$12:$M$4011,REPORT!AV$31))</f>
        <v>0</v>
      </c>
      <c r="AW156" s="658">
        <f>IF($C156="","",SUMIFS(EXPENSES!$I$12:$I$4011,EXPENSES!$U$12:$U$4011,$C156,EXPENSES!$N$12:$N$4011,REPORT!AW$34,EXPENSES!$M$12:$M$4011,REPORT!AW$31))</f>
        <v>0</v>
      </c>
      <c r="AX156" s="658">
        <f>IF($C156="","",SUMIFS(EXPENSES!$I$12:$I$4011,EXPENSES!$U$12:$U$4011,$C156,EXPENSES!$N$12:$N$4011,REPORT!AX$34,EXPENSES!$M$12:$M$4011,REPORT!AX$31))</f>
        <v>0</v>
      </c>
      <c r="AY156" s="658">
        <f>IF($C156="","",SUMIFS(EXPENSES!$I$12:$I$4011,EXPENSES!$U$12:$U$4011,$C156,EXPENSES!$N$12:$N$4011,REPORT!AY$34,EXPENSES!$M$12:$M$4011,REPORT!AY$31))</f>
        <v>0</v>
      </c>
      <c r="AZ156" s="658">
        <f>IF($C156="","",SUMIFS(EXPENSES!$I$12:$I$4011,EXPENSES!$U$12:$U$4011,$C156,EXPENSES!$N$12:$N$4011,REPORT!AZ$34,EXPENSES!$M$12:$M$4011,REPORT!AZ$31))</f>
        <v>0</v>
      </c>
      <c r="BA156" s="658">
        <f>IF($C156="","",SUMIFS(EXPENSES!$I$12:$I$4011,EXPENSES!$U$12:$U$4011,$C156,EXPENSES!$N$12:$N$4011,REPORT!BA$34,EXPENSES!$M$12:$M$4011,REPORT!BA$31))</f>
        <v>0</v>
      </c>
      <c r="BB156" s="658">
        <f>IF($C156="","",SUMIFS(EXPENSES!$I$12:$I$4011,EXPENSES!$U$12:$U$4011,$C156,EXPENSES!$N$12:$N$4011,REPORT!BB$34,EXPENSES!$M$12:$M$4011,REPORT!BB$31))</f>
        <v>0</v>
      </c>
      <c r="BC156" s="658">
        <f>IF($C156="","",SUMIFS(EXPENSES!$I$12:$I$4011,EXPENSES!$U$12:$U$4011,$C156,EXPENSES!$N$12:$N$4011,REPORT!BC$34,EXPENSES!$M$12:$M$4011,REPORT!BC$31))</f>
        <v>0</v>
      </c>
      <c r="BD156" s="658">
        <f>IF($C156="","",SUMIFS(EXPENSES!$I$12:$I$4011,EXPENSES!$U$12:$U$4011,$C156,EXPENSES!$N$12:$N$4011,REPORT!BD$34,EXPENSES!$M$12:$M$4011,REPORT!BD$31))</f>
        <v>0</v>
      </c>
      <c r="BE156" s="658">
        <f>IF($C156="","",SUMIFS(EXPENSES!$I$12:$I$4011,EXPENSES!$U$12:$U$4011,$C156,EXPENSES!$N$12:$N$4011,REPORT!BE$34,EXPENSES!$M$12:$M$4011,REPORT!BE$31))</f>
        <v>0</v>
      </c>
      <c r="BF156" s="658">
        <f>IF($C156="","",SUMIFS(EXPENSES!$I$12:$I$4011,EXPENSES!$U$12:$U$4011,$C156,EXPENSES!$N$12:$N$4011,REPORT!BF$34,EXPENSES!$M$12:$M$4011,REPORT!BF$31))</f>
        <v>0</v>
      </c>
      <c r="BG156" s="658">
        <f>IF($C156="","",SUMIFS(EXPENSES!$I$12:$I$4011,EXPENSES!$U$12:$U$4011,$C156,EXPENSES!$N$12:$N$4011,REPORT!BG$34,EXPENSES!$M$12:$M$4011,REPORT!BG$31))</f>
        <v>0</v>
      </c>
      <c r="BH156" s="658">
        <f>IF($C156="","",SUMIFS(EXPENSES!$I$12:$I$4011,EXPENSES!$U$12:$U$4011,$C156,EXPENSES!$N$12:$N$4011,REPORT!BH$34,EXPENSES!$M$12:$M$4011,REPORT!BH$31))</f>
        <v>0</v>
      </c>
      <c r="BI156" s="658">
        <f>IF($C156="","",SUMIFS(EXPENSES!$I$12:$I$4011,EXPENSES!$U$12:$U$4011,$C156,EXPENSES!$N$12:$N$4011,REPORT!BI$34,EXPENSES!$M$12:$M$4011,REPORT!BI$31))</f>
        <v>0</v>
      </c>
      <c r="BJ156" s="658">
        <f>IF($C156="","",SUMIFS(EXPENSES!$I$12:$I$4011,EXPENSES!$U$12:$U$4011,$C156,EXPENSES!$N$12:$N$4011,REPORT!BJ$34,EXPENSES!$M$12:$M$4011,REPORT!BJ$31))</f>
        <v>0</v>
      </c>
      <c r="BK156" s="654"/>
      <c r="BL156" s="655"/>
      <c r="BM156" s="655"/>
    </row>
    <row r="157" spans="1:65" s="656" customFormat="1" outlineLevel="2" x14ac:dyDescent="0.3">
      <c r="A157" s="639"/>
      <c r="B157" s="640"/>
      <c r="C157" s="641" t="str">
        <f>IFERROR(BUDGET!C140,"")</f>
        <v>B7-09</v>
      </c>
      <c r="D157" s="642">
        <f>IFERROR(BUDGET!D140,"")</f>
        <v>0</v>
      </c>
      <c r="E157" s="643" t="str">
        <f>IFERROR(BUDGET!E140,"")</f>
        <v>x</v>
      </c>
      <c r="F157" s="644">
        <f>IF(OR(BUDGET!$N$14="",BUDGET!$N$14="Initial Budget"),BUDGET!N140,BUDGET!BA140)</f>
        <v>0</v>
      </c>
      <c r="G157" s="798"/>
      <c r="H157" s="661">
        <f>SUMIFS(EXPENSES!$I$12:$I$4011,EXPENSES!$U$12:$U$4011,REPORT!C157)</f>
        <v>0</v>
      </c>
      <c r="I157" s="657">
        <f t="shared" si="217"/>
        <v>0</v>
      </c>
      <c r="J157" s="645">
        <f t="shared" si="337"/>
        <v>0</v>
      </c>
      <c r="K157" s="647"/>
      <c r="L157" s="648"/>
      <c r="M157" s="649"/>
      <c r="N157" s="650"/>
      <c r="O157" s="651" t="str">
        <f t="shared" si="415"/>
        <v/>
      </c>
      <c r="P157" s="651" t="str">
        <f t="shared" si="415"/>
        <v/>
      </c>
      <c r="Q157" s="651" t="str">
        <f t="shared" si="415"/>
        <v/>
      </c>
      <c r="R157" s="651" t="str">
        <f t="shared" si="415"/>
        <v/>
      </c>
      <c r="S157" s="651" t="str">
        <f t="shared" si="415"/>
        <v/>
      </c>
      <c r="T157" s="651" t="str">
        <f t="shared" si="415"/>
        <v/>
      </c>
      <c r="U157" s="651" t="str">
        <f t="shared" si="415"/>
        <v/>
      </c>
      <c r="V157" s="651" t="str">
        <f t="shared" si="415"/>
        <v/>
      </c>
      <c r="W157" s="651" t="str">
        <f t="shared" si="415"/>
        <v/>
      </c>
      <c r="X157" s="651" t="str">
        <f t="shared" si="415"/>
        <v/>
      </c>
      <c r="Y157" s="652">
        <f t="shared" si="216"/>
        <v>0</v>
      </c>
      <c r="Z157" s="653"/>
      <c r="AA157" s="658">
        <f>IF($C157="","",SUMIFS(EXPENSES!$I$12:$I$4011,EXPENSES!$U$12:$U$4011,$C157,EXPENSES!$N$12:$N$4011,REPORT!AA$34,EXPENSES!$M$12:$M$4011,REPORT!AA$31))</f>
        <v>0</v>
      </c>
      <c r="AB157" s="658">
        <f>IF($C157="","",SUMIFS(EXPENSES!$I$12:$I$4011,EXPENSES!$U$12:$U$4011,$C157,EXPENSES!$N$12:$N$4011,REPORT!AB$34,EXPENSES!$M$12:$M$4011,REPORT!AB$31))</f>
        <v>0</v>
      </c>
      <c r="AC157" s="658">
        <f>IF($C157="","",SUMIFS(EXPENSES!$I$12:$I$4011,EXPENSES!$U$12:$U$4011,$C157,EXPENSES!$N$12:$N$4011,REPORT!AC$34,EXPENSES!$M$12:$M$4011,REPORT!AC$31))</f>
        <v>0</v>
      </c>
      <c r="AD157" s="658">
        <f>IF($C157="","",SUMIFS(EXPENSES!$I$12:$I$4011,EXPENSES!$U$12:$U$4011,$C157,EXPENSES!$N$12:$N$4011,REPORT!AD$34,EXPENSES!$M$12:$M$4011,REPORT!AD$31))</f>
        <v>0</v>
      </c>
      <c r="AE157" s="658">
        <f>IF($C157="","",SUMIFS(EXPENSES!$I$12:$I$4011,EXPENSES!$U$12:$U$4011,$C157,EXPENSES!$N$12:$N$4011,REPORT!AE$34,EXPENSES!$M$12:$M$4011,REPORT!AE$31))</f>
        <v>0</v>
      </c>
      <c r="AF157" s="658">
        <f>IF($C157="","",SUMIFS(EXPENSES!$I$12:$I$4011,EXPENSES!$U$12:$U$4011,$C157,EXPENSES!$N$12:$N$4011,REPORT!AF$34,EXPENSES!$M$12:$M$4011,REPORT!AF$31))</f>
        <v>0</v>
      </c>
      <c r="AG157" s="658">
        <f>IF($C157="","",SUMIFS(EXPENSES!$I$12:$I$4011,EXPENSES!$U$12:$U$4011,$C157,EXPENSES!$N$12:$N$4011,REPORT!AG$34,EXPENSES!$M$12:$M$4011,REPORT!AG$31))</f>
        <v>0</v>
      </c>
      <c r="AH157" s="658">
        <f>IF($C157="","",SUMIFS(EXPENSES!$I$12:$I$4011,EXPENSES!$U$12:$U$4011,$C157,EXPENSES!$N$12:$N$4011,REPORT!AH$34,EXPENSES!$M$12:$M$4011,REPORT!AH$31))</f>
        <v>0</v>
      </c>
      <c r="AI157" s="658">
        <f>IF($C157="","",SUMIFS(EXPENSES!$I$12:$I$4011,EXPENSES!$U$12:$U$4011,$C157,EXPENSES!$N$12:$N$4011,REPORT!AI$34,EXPENSES!$M$12:$M$4011,REPORT!AI$31))</f>
        <v>0</v>
      </c>
      <c r="AJ157" s="658">
        <f>IF($C157="","",SUMIFS(EXPENSES!$I$12:$I$4011,EXPENSES!$U$12:$U$4011,$C157,EXPENSES!$N$12:$N$4011,REPORT!AJ$34,EXPENSES!$M$12:$M$4011,REPORT!AJ$31))</f>
        <v>0</v>
      </c>
      <c r="AK157" s="658">
        <f>IF($C157="","",SUMIFS(EXPENSES!$I$12:$I$4011,EXPENSES!$U$12:$U$4011,$C157,EXPENSES!$N$12:$N$4011,REPORT!AK$34,EXPENSES!$M$12:$M$4011,REPORT!AK$31))</f>
        <v>0</v>
      </c>
      <c r="AL157" s="658">
        <f>IF($C157="","",SUMIFS(EXPENSES!$I$12:$I$4011,EXPENSES!$U$12:$U$4011,$C157,EXPENSES!$N$12:$N$4011,REPORT!AL$34,EXPENSES!$M$12:$M$4011,REPORT!AL$31))</f>
        <v>0</v>
      </c>
      <c r="AM157" s="658">
        <f>IF($C157="","",SUMIFS(EXPENSES!$I$12:$I$4011,EXPENSES!$U$12:$U$4011,$C157,EXPENSES!$N$12:$N$4011,REPORT!AM$34,EXPENSES!$M$12:$M$4011,REPORT!AM$31))</f>
        <v>0</v>
      </c>
      <c r="AN157" s="658">
        <f>IF($C157="","",SUMIFS(EXPENSES!$I$12:$I$4011,EXPENSES!$U$12:$U$4011,$C157,EXPENSES!$N$12:$N$4011,REPORT!AN$34,EXPENSES!$M$12:$M$4011,REPORT!AN$31))</f>
        <v>0</v>
      </c>
      <c r="AO157" s="658">
        <f>IF($C157="","",SUMIFS(EXPENSES!$I$12:$I$4011,EXPENSES!$U$12:$U$4011,$C157,EXPENSES!$N$12:$N$4011,REPORT!AO$34,EXPENSES!$M$12:$M$4011,REPORT!AO$31))</f>
        <v>0</v>
      </c>
      <c r="AP157" s="658">
        <f>IF($C157="","",SUMIFS(EXPENSES!$I$12:$I$4011,EXPENSES!$U$12:$U$4011,$C157,EXPENSES!$N$12:$N$4011,REPORT!AP$34,EXPENSES!$M$12:$M$4011,REPORT!AP$31))</f>
        <v>0</v>
      </c>
      <c r="AQ157" s="658">
        <f>IF($C157="","",SUMIFS(EXPENSES!$I$12:$I$4011,EXPENSES!$U$12:$U$4011,$C157,EXPENSES!$N$12:$N$4011,REPORT!AQ$34,EXPENSES!$M$12:$M$4011,REPORT!AQ$31))</f>
        <v>0</v>
      </c>
      <c r="AR157" s="658">
        <f>IF($C157="","",SUMIFS(EXPENSES!$I$12:$I$4011,EXPENSES!$U$12:$U$4011,$C157,EXPENSES!$N$12:$N$4011,REPORT!AR$34,EXPENSES!$M$12:$M$4011,REPORT!AR$31))</f>
        <v>0</v>
      </c>
      <c r="AS157" s="658">
        <f>IF($C157="","",SUMIFS(EXPENSES!$I$12:$I$4011,EXPENSES!$U$12:$U$4011,$C157,EXPENSES!$N$12:$N$4011,REPORT!AS$34,EXPENSES!$M$12:$M$4011,REPORT!AS$31))</f>
        <v>0</v>
      </c>
      <c r="AT157" s="658">
        <f>IF($C157="","",SUMIFS(EXPENSES!$I$12:$I$4011,EXPENSES!$U$12:$U$4011,$C157,EXPENSES!$N$12:$N$4011,REPORT!AT$34,EXPENSES!$M$12:$M$4011,REPORT!AT$31))</f>
        <v>0</v>
      </c>
      <c r="AU157" s="658">
        <f>IF($C157="","",SUMIFS(EXPENSES!$I$12:$I$4011,EXPENSES!$U$12:$U$4011,$C157,EXPENSES!$N$12:$N$4011,REPORT!AU$34,EXPENSES!$M$12:$M$4011,REPORT!AU$31))</f>
        <v>0</v>
      </c>
      <c r="AV157" s="658">
        <f>IF($C157="","",SUMIFS(EXPENSES!$I$12:$I$4011,EXPENSES!$U$12:$U$4011,$C157,EXPENSES!$N$12:$N$4011,REPORT!AV$34,EXPENSES!$M$12:$M$4011,REPORT!AV$31))</f>
        <v>0</v>
      </c>
      <c r="AW157" s="658">
        <f>IF($C157="","",SUMIFS(EXPENSES!$I$12:$I$4011,EXPENSES!$U$12:$U$4011,$C157,EXPENSES!$N$12:$N$4011,REPORT!AW$34,EXPENSES!$M$12:$M$4011,REPORT!AW$31))</f>
        <v>0</v>
      </c>
      <c r="AX157" s="658">
        <f>IF($C157="","",SUMIFS(EXPENSES!$I$12:$I$4011,EXPENSES!$U$12:$U$4011,$C157,EXPENSES!$N$12:$N$4011,REPORT!AX$34,EXPENSES!$M$12:$M$4011,REPORT!AX$31))</f>
        <v>0</v>
      </c>
      <c r="AY157" s="658">
        <f>IF($C157="","",SUMIFS(EXPENSES!$I$12:$I$4011,EXPENSES!$U$12:$U$4011,$C157,EXPENSES!$N$12:$N$4011,REPORT!AY$34,EXPENSES!$M$12:$M$4011,REPORT!AY$31))</f>
        <v>0</v>
      </c>
      <c r="AZ157" s="658">
        <f>IF($C157="","",SUMIFS(EXPENSES!$I$12:$I$4011,EXPENSES!$U$12:$U$4011,$C157,EXPENSES!$N$12:$N$4011,REPORT!AZ$34,EXPENSES!$M$12:$M$4011,REPORT!AZ$31))</f>
        <v>0</v>
      </c>
      <c r="BA157" s="658">
        <f>IF($C157="","",SUMIFS(EXPENSES!$I$12:$I$4011,EXPENSES!$U$12:$U$4011,$C157,EXPENSES!$N$12:$N$4011,REPORT!BA$34,EXPENSES!$M$12:$M$4011,REPORT!BA$31))</f>
        <v>0</v>
      </c>
      <c r="BB157" s="658">
        <f>IF($C157="","",SUMIFS(EXPENSES!$I$12:$I$4011,EXPENSES!$U$12:$U$4011,$C157,EXPENSES!$N$12:$N$4011,REPORT!BB$34,EXPENSES!$M$12:$M$4011,REPORT!BB$31))</f>
        <v>0</v>
      </c>
      <c r="BC157" s="658">
        <f>IF($C157="","",SUMIFS(EXPENSES!$I$12:$I$4011,EXPENSES!$U$12:$U$4011,$C157,EXPENSES!$N$12:$N$4011,REPORT!BC$34,EXPENSES!$M$12:$M$4011,REPORT!BC$31))</f>
        <v>0</v>
      </c>
      <c r="BD157" s="658">
        <f>IF($C157="","",SUMIFS(EXPENSES!$I$12:$I$4011,EXPENSES!$U$12:$U$4011,$C157,EXPENSES!$N$12:$N$4011,REPORT!BD$34,EXPENSES!$M$12:$M$4011,REPORT!BD$31))</f>
        <v>0</v>
      </c>
      <c r="BE157" s="658">
        <f>IF($C157="","",SUMIFS(EXPENSES!$I$12:$I$4011,EXPENSES!$U$12:$U$4011,$C157,EXPENSES!$N$12:$N$4011,REPORT!BE$34,EXPENSES!$M$12:$M$4011,REPORT!BE$31))</f>
        <v>0</v>
      </c>
      <c r="BF157" s="658">
        <f>IF($C157="","",SUMIFS(EXPENSES!$I$12:$I$4011,EXPENSES!$U$12:$U$4011,$C157,EXPENSES!$N$12:$N$4011,REPORT!BF$34,EXPENSES!$M$12:$M$4011,REPORT!BF$31))</f>
        <v>0</v>
      </c>
      <c r="BG157" s="658">
        <f>IF($C157="","",SUMIFS(EXPENSES!$I$12:$I$4011,EXPENSES!$U$12:$U$4011,$C157,EXPENSES!$N$12:$N$4011,REPORT!BG$34,EXPENSES!$M$12:$M$4011,REPORT!BG$31))</f>
        <v>0</v>
      </c>
      <c r="BH157" s="658">
        <f>IF($C157="","",SUMIFS(EXPENSES!$I$12:$I$4011,EXPENSES!$U$12:$U$4011,$C157,EXPENSES!$N$12:$N$4011,REPORT!BH$34,EXPENSES!$M$12:$M$4011,REPORT!BH$31))</f>
        <v>0</v>
      </c>
      <c r="BI157" s="658">
        <f>IF($C157="","",SUMIFS(EXPENSES!$I$12:$I$4011,EXPENSES!$U$12:$U$4011,$C157,EXPENSES!$N$12:$N$4011,REPORT!BI$34,EXPENSES!$M$12:$M$4011,REPORT!BI$31))</f>
        <v>0</v>
      </c>
      <c r="BJ157" s="658">
        <f>IF($C157="","",SUMIFS(EXPENSES!$I$12:$I$4011,EXPENSES!$U$12:$U$4011,$C157,EXPENSES!$N$12:$N$4011,REPORT!BJ$34,EXPENSES!$M$12:$M$4011,REPORT!BJ$31))</f>
        <v>0</v>
      </c>
      <c r="BK157" s="654"/>
      <c r="BL157" s="655"/>
      <c r="BM157" s="655"/>
    </row>
    <row r="158" spans="1:65" s="656" customFormat="1" outlineLevel="2" x14ac:dyDescent="0.3">
      <c r="A158" s="639"/>
      <c r="B158" s="640"/>
      <c r="C158" s="641" t="str">
        <f>IFERROR(BUDGET!C141,"")</f>
        <v>B7-10</v>
      </c>
      <c r="D158" s="642">
        <f>IFERROR(BUDGET!D141,"")</f>
        <v>0</v>
      </c>
      <c r="E158" s="659" t="str">
        <f>IFERROR(BUDGET!E141,"")</f>
        <v>x</v>
      </c>
      <c r="F158" s="660">
        <f>IF(OR(BUDGET!$N$14="",BUDGET!$N$14="Initial Budget"),BUDGET!N141,BUDGET!BA141)</f>
        <v>0</v>
      </c>
      <c r="G158" s="799"/>
      <c r="H158" s="661">
        <f>SUMIFS(EXPENSES!$I$12:$I$4011,EXPENSES!$U$12:$U$4011,REPORT!C158)</f>
        <v>0</v>
      </c>
      <c r="I158" s="657">
        <f t="shared" si="217"/>
        <v>0</v>
      </c>
      <c r="J158" s="661">
        <f t="shared" si="337"/>
        <v>0</v>
      </c>
      <c r="K158" s="647"/>
      <c r="L158" s="648"/>
      <c r="M158" s="649"/>
      <c r="N158" s="650"/>
      <c r="O158" s="651" t="str">
        <f t="shared" si="415"/>
        <v/>
      </c>
      <c r="P158" s="651" t="str">
        <f t="shared" si="415"/>
        <v/>
      </c>
      <c r="Q158" s="651" t="str">
        <f t="shared" si="415"/>
        <v/>
      </c>
      <c r="R158" s="651" t="str">
        <f t="shared" si="415"/>
        <v/>
      </c>
      <c r="S158" s="651" t="str">
        <f t="shared" si="415"/>
        <v/>
      </c>
      <c r="T158" s="651" t="str">
        <f t="shared" si="415"/>
        <v/>
      </c>
      <c r="U158" s="651" t="str">
        <f t="shared" si="415"/>
        <v/>
      </c>
      <c r="V158" s="651" t="str">
        <f t="shared" si="415"/>
        <v/>
      </c>
      <c r="W158" s="651" t="str">
        <f t="shared" si="415"/>
        <v/>
      </c>
      <c r="X158" s="651" t="str">
        <f t="shared" si="415"/>
        <v/>
      </c>
      <c r="Y158" s="652">
        <f t="shared" si="216"/>
        <v>0</v>
      </c>
      <c r="Z158" s="653"/>
      <c r="AA158" s="662">
        <f>IF($C158="","",SUMIFS(EXPENSES!$I$12:$I$4011,EXPENSES!$U$12:$U$4011,$C158,EXPENSES!$N$12:$N$4011,REPORT!AA$34,EXPENSES!$M$12:$M$4011,REPORT!AA$31))</f>
        <v>0</v>
      </c>
      <c r="AB158" s="662">
        <f>IF($C158="","",SUMIFS(EXPENSES!$I$12:$I$4011,EXPENSES!$U$12:$U$4011,$C158,EXPENSES!$N$12:$N$4011,REPORT!AB$34,EXPENSES!$M$12:$M$4011,REPORT!AB$31))</f>
        <v>0</v>
      </c>
      <c r="AC158" s="662">
        <f>IF($C158="","",SUMIFS(EXPENSES!$I$12:$I$4011,EXPENSES!$U$12:$U$4011,$C158,EXPENSES!$N$12:$N$4011,REPORT!AC$34,EXPENSES!$M$12:$M$4011,REPORT!AC$31))</f>
        <v>0</v>
      </c>
      <c r="AD158" s="662">
        <f>IF($C158="","",SUMIFS(EXPENSES!$I$12:$I$4011,EXPENSES!$U$12:$U$4011,$C158,EXPENSES!$N$12:$N$4011,REPORT!AD$34,EXPENSES!$M$12:$M$4011,REPORT!AD$31))</f>
        <v>0</v>
      </c>
      <c r="AE158" s="662">
        <f>IF($C158="","",SUMIFS(EXPENSES!$I$12:$I$4011,EXPENSES!$U$12:$U$4011,$C158,EXPENSES!$N$12:$N$4011,REPORT!AE$34,EXPENSES!$M$12:$M$4011,REPORT!AE$31))</f>
        <v>0</v>
      </c>
      <c r="AF158" s="662">
        <f>IF($C158="","",SUMIFS(EXPENSES!$I$12:$I$4011,EXPENSES!$U$12:$U$4011,$C158,EXPENSES!$N$12:$N$4011,REPORT!AF$34,EXPENSES!$M$12:$M$4011,REPORT!AF$31))</f>
        <v>0</v>
      </c>
      <c r="AG158" s="662">
        <f>IF($C158="","",SUMIFS(EXPENSES!$I$12:$I$4011,EXPENSES!$U$12:$U$4011,$C158,EXPENSES!$N$12:$N$4011,REPORT!AG$34,EXPENSES!$M$12:$M$4011,REPORT!AG$31))</f>
        <v>0</v>
      </c>
      <c r="AH158" s="662">
        <f>IF($C158="","",SUMIFS(EXPENSES!$I$12:$I$4011,EXPENSES!$U$12:$U$4011,$C158,EXPENSES!$N$12:$N$4011,REPORT!AH$34,EXPENSES!$M$12:$M$4011,REPORT!AH$31))</f>
        <v>0</v>
      </c>
      <c r="AI158" s="662">
        <f>IF($C158="","",SUMIFS(EXPENSES!$I$12:$I$4011,EXPENSES!$U$12:$U$4011,$C158,EXPENSES!$N$12:$N$4011,REPORT!AI$34,EXPENSES!$M$12:$M$4011,REPORT!AI$31))</f>
        <v>0</v>
      </c>
      <c r="AJ158" s="662">
        <f>IF($C158="","",SUMIFS(EXPENSES!$I$12:$I$4011,EXPENSES!$U$12:$U$4011,$C158,EXPENSES!$N$12:$N$4011,REPORT!AJ$34,EXPENSES!$M$12:$M$4011,REPORT!AJ$31))</f>
        <v>0</v>
      </c>
      <c r="AK158" s="662">
        <f>IF($C158="","",SUMIFS(EXPENSES!$I$12:$I$4011,EXPENSES!$U$12:$U$4011,$C158,EXPENSES!$N$12:$N$4011,REPORT!AK$34,EXPENSES!$M$12:$M$4011,REPORT!AK$31))</f>
        <v>0</v>
      </c>
      <c r="AL158" s="662">
        <f>IF($C158="","",SUMIFS(EXPENSES!$I$12:$I$4011,EXPENSES!$U$12:$U$4011,$C158,EXPENSES!$N$12:$N$4011,REPORT!AL$34,EXPENSES!$M$12:$M$4011,REPORT!AL$31))</f>
        <v>0</v>
      </c>
      <c r="AM158" s="662">
        <f>IF($C158="","",SUMIFS(EXPENSES!$I$12:$I$4011,EXPENSES!$U$12:$U$4011,$C158,EXPENSES!$N$12:$N$4011,REPORT!AM$34,EXPENSES!$M$12:$M$4011,REPORT!AM$31))</f>
        <v>0</v>
      </c>
      <c r="AN158" s="662">
        <f>IF($C158="","",SUMIFS(EXPENSES!$I$12:$I$4011,EXPENSES!$U$12:$U$4011,$C158,EXPENSES!$N$12:$N$4011,REPORT!AN$34,EXPENSES!$M$12:$M$4011,REPORT!AN$31))</f>
        <v>0</v>
      </c>
      <c r="AO158" s="662">
        <f>IF($C158="","",SUMIFS(EXPENSES!$I$12:$I$4011,EXPENSES!$U$12:$U$4011,$C158,EXPENSES!$N$12:$N$4011,REPORT!AO$34,EXPENSES!$M$12:$M$4011,REPORT!AO$31))</f>
        <v>0</v>
      </c>
      <c r="AP158" s="662">
        <f>IF($C158="","",SUMIFS(EXPENSES!$I$12:$I$4011,EXPENSES!$U$12:$U$4011,$C158,EXPENSES!$N$12:$N$4011,REPORT!AP$34,EXPENSES!$M$12:$M$4011,REPORT!AP$31))</f>
        <v>0</v>
      </c>
      <c r="AQ158" s="662">
        <f>IF($C158="","",SUMIFS(EXPENSES!$I$12:$I$4011,EXPENSES!$U$12:$U$4011,$C158,EXPENSES!$N$12:$N$4011,REPORT!AQ$34,EXPENSES!$M$12:$M$4011,REPORT!AQ$31))</f>
        <v>0</v>
      </c>
      <c r="AR158" s="662">
        <f>IF($C158="","",SUMIFS(EXPENSES!$I$12:$I$4011,EXPENSES!$U$12:$U$4011,$C158,EXPENSES!$N$12:$N$4011,REPORT!AR$34,EXPENSES!$M$12:$M$4011,REPORT!AR$31))</f>
        <v>0</v>
      </c>
      <c r="AS158" s="662">
        <f>IF($C158="","",SUMIFS(EXPENSES!$I$12:$I$4011,EXPENSES!$U$12:$U$4011,$C158,EXPENSES!$N$12:$N$4011,REPORT!AS$34,EXPENSES!$M$12:$M$4011,REPORT!AS$31))</f>
        <v>0</v>
      </c>
      <c r="AT158" s="662">
        <f>IF($C158="","",SUMIFS(EXPENSES!$I$12:$I$4011,EXPENSES!$U$12:$U$4011,$C158,EXPENSES!$N$12:$N$4011,REPORT!AT$34,EXPENSES!$M$12:$M$4011,REPORT!AT$31))</f>
        <v>0</v>
      </c>
      <c r="AU158" s="662">
        <f>IF($C158="","",SUMIFS(EXPENSES!$I$12:$I$4011,EXPENSES!$U$12:$U$4011,$C158,EXPENSES!$N$12:$N$4011,REPORT!AU$34,EXPENSES!$M$12:$M$4011,REPORT!AU$31))</f>
        <v>0</v>
      </c>
      <c r="AV158" s="662">
        <f>IF($C158="","",SUMIFS(EXPENSES!$I$12:$I$4011,EXPENSES!$U$12:$U$4011,$C158,EXPENSES!$N$12:$N$4011,REPORT!AV$34,EXPENSES!$M$12:$M$4011,REPORT!AV$31))</f>
        <v>0</v>
      </c>
      <c r="AW158" s="662">
        <f>IF($C158="","",SUMIFS(EXPENSES!$I$12:$I$4011,EXPENSES!$U$12:$U$4011,$C158,EXPENSES!$N$12:$N$4011,REPORT!AW$34,EXPENSES!$M$12:$M$4011,REPORT!AW$31))</f>
        <v>0</v>
      </c>
      <c r="AX158" s="662">
        <f>IF($C158="","",SUMIFS(EXPENSES!$I$12:$I$4011,EXPENSES!$U$12:$U$4011,$C158,EXPENSES!$N$12:$N$4011,REPORT!AX$34,EXPENSES!$M$12:$M$4011,REPORT!AX$31))</f>
        <v>0</v>
      </c>
      <c r="AY158" s="662">
        <f>IF($C158="","",SUMIFS(EXPENSES!$I$12:$I$4011,EXPENSES!$U$12:$U$4011,$C158,EXPENSES!$N$12:$N$4011,REPORT!AY$34,EXPENSES!$M$12:$M$4011,REPORT!AY$31))</f>
        <v>0</v>
      </c>
      <c r="AZ158" s="662">
        <f>IF($C158="","",SUMIFS(EXPENSES!$I$12:$I$4011,EXPENSES!$U$12:$U$4011,$C158,EXPENSES!$N$12:$N$4011,REPORT!AZ$34,EXPENSES!$M$12:$M$4011,REPORT!AZ$31))</f>
        <v>0</v>
      </c>
      <c r="BA158" s="662">
        <f>IF($C158="","",SUMIFS(EXPENSES!$I$12:$I$4011,EXPENSES!$U$12:$U$4011,$C158,EXPENSES!$N$12:$N$4011,REPORT!BA$34,EXPENSES!$M$12:$M$4011,REPORT!BA$31))</f>
        <v>0</v>
      </c>
      <c r="BB158" s="662">
        <f>IF($C158="","",SUMIFS(EXPENSES!$I$12:$I$4011,EXPENSES!$U$12:$U$4011,$C158,EXPENSES!$N$12:$N$4011,REPORT!BB$34,EXPENSES!$M$12:$M$4011,REPORT!BB$31))</f>
        <v>0</v>
      </c>
      <c r="BC158" s="662">
        <f>IF($C158="","",SUMIFS(EXPENSES!$I$12:$I$4011,EXPENSES!$U$12:$U$4011,$C158,EXPENSES!$N$12:$N$4011,REPORT!BC$34,EXPENSES!$M$12:$M$4011,REPORT!BC$31))</f>
        <v>0</v>
      </c>
      <c r="BD158" s="662">
        <f>IF($C158="","",SUMIFS(EXPENSES!$I$12:$I$4011,EXPENSES!$U$12:$U$4011,$C158,EXPENSES!$N$12:$N$4011,REPORT!BD$34,EXPENSES!$M$12:$M$4011,REPORT!BD$31))</f>
        <v>0</v>
      </c>
      <c r="BE158" s="662">
        <f>IF($C158="","",SUMIFS(EXPENSES!$I$12:$I$4011,EXPENSES!$U$12:$U$4011,$C158,EXPENSES!$N$12:$N$4011,REPORT!BE$34,EXPENSES!$M$12:$M$4011,REPORT!BE$31))</f>
        <v>0</v>
      </c>
      <c r="BF158" s="662">
        <f>IF($C158="","",SUMIFS(EXPENSES!$I$12:$I$4011,EXPENSES!$U$12:$U$4011,$C158,EXPENSES!$N$12:$N$4011,REPORT!BF$34,EXPENSES!$M$12:$M$4011,REPORT!BF$31))</f>
        <v>0</v>
      </c>
      <c r="BG158" s="662">
        <f>IF($C158="","",SUMIFS(EXPENSES!$I$12:$I$4011,EXPENSES!$U$12:$U$4011,$C158,EXPENSES!$N$12:$N$4011,REPORT!BG$34,EXPENSES!$M$12:$M$4011,REPORT!BG$31))</f>
        <v>0</v>
      </c>
      <c r="BH158" s="662">
        <f>IF($C158="","",SUMIFS(EXPENSES!$I$12:$I$4011,EXPENSES!$U$12:$U$4011,$C158,EXPENSES!$N$12:$N$4011,REPORT!BH$34,EXPENSES!$M$12:$M$4011,REPORT!BH$31))</f>
        <v>0</v>
      </c>
      <c r="BI158" s="662">
        <f>IF($C158="","",SUMIFS(EXPENSES!$I$12:$I$4011,EXPENSES!$U$12:$U$4011,$C158,EXPENSES!$N$12:$N$4011,REPORT!BI$34,EXPENSES!$M$12:$M$4011,REPORT!BI$31))</f>
        <v>0</v>
      </c>
      <c r="BJ158" s="662">
        <f>IF($C158="","",SUMIFS(EXPENSES!$I$12:$I$4011,EXPENSES!$U$12:$U$4011,$C158,EXPENSES!$N$12:$N$4011,REPORT!BJ$34,EXPENSES!$M$12:$M$4011,REPORT!BJ$31))</f>
        <v>0</v>
      </c>
      <c r="BK158" s="654"/>
      <c r="BL158" s="655"/>
      <c r="BM158" s="655"/>
    </row>
    <row r="159" spans="1:65" s="474" customFormat="1" ht="28.5" customHeight="1" outlineLevel="1" x14ac:dyDescent="0.3">
      <c r="A159" s="632"/>
      <c r="B159" s="617"/>
      <c r="C159" s="618" t="str">
        <f>IFERROR(BUDGET!C142,"")</f>
        <v>B8</v>
      </c>
      <c r="D159" s="634"/>
      <c r="E159" s="619">
        <f>IFERROR(BUDGET!E142,"")</f>
        <v>0</v>
      </c>
      <c r="F159" s="620">
        <f>SUM(F160:F169)</f>
        <v>0</v>
      </c>
      <c r="G159" s="797">
        <f>IF(OR(BUDGET!$N$14="",BUDGET!$N$14="Initial Budget"),REPORT!F159-BUDGET!N142,REPORT!F159-BUDGET!BA142)</f>
        <v>0</v>
      </c>
      <c r="H159" s="620">
        <f>SUM(H160:H169)</f>
        <v>0</v>
      </c>
      <c r="I159" s="621">
        <f t="shared" si="217"/>
        <v>0</v>
      </c>
      <c r="J159" s="622">
        <f t="shared" si="337"/>
        <v>0</v>
      </c>
      <c r="K159" s="635"/>
      <c r="L159" s="636"/>
      <c r="M159" s="637"/>
      <c r="N159" s="626">
        <f>H159-SUM(AA159:BJ159)</f>
        <v>0</v>
      </c>
      <c r="O159" s="627">
        <f t="shared" ref="O159" si="416">SUM(O160:O169)</f>
        <v>0</v>
      </c>
      <c r="P159" s="627">
        <f t="shared" ref="P159:X159" si="417">SUM(P160:P169)</f>
        <v>0</v>
      </c>
      <c r="Q159" s="627">
        <f t="shared" si="417"/>
        <v>0</v>
      </c>
      <c r="R159" s="627">
        <f t="shared" si="417"/>
        <v>0</v>
      </c>
      <c r="S159" s="627">
        <f t="shared" si="417"/>
        <v>0</v>
      </c>
      <c r="T159" s="627">
        <f t="shared" si="417"/>
        <v>0</v>
      </c>
      <c r="U159" s="627">
        <f t="shared" si="417"/>
        <v>0</v>
      </c>
      <c r="V159" s="627">
        <f t="shared" si="417"/>
        <v>0</v>
      </c>
      <c r="W159" s="627">
        <f t="shared" si="417"/>
        <v>0</v>
      </c>
      <c r="X159" s="627">
        <f t="shared" si="417"/>
        <v>0</v>
      </c>
      <c r="Y159" s="628">
        <f t="shared" si="216"/>
        <v>0</v>
      </c>
      <c r="Z159" s="629"/>
      <c r="AA159" s="622">
        <f>SUM(AA160:AA169)</f>
        <v>0</v>
      </c>
      <c r="AB159" s="622">
        <f t="shared" ref="AB159" si="418">SUM(AB160:AB169)</f>
        <v>0</v>
      </c>
      <c r="AC159" s="622">
        <f t="shared" ref="AC159" si="419">SUM(AC160:AC169)</f>
        <v>0</v>
      </c>
      <c r="AD159" s="622">
        <f t="shared" ref="AD159" si="420">SUM(AD160:AD169)</f>
        <v>0</v>
      </c>
      <c r="AE159" s="622">
        <f t="shared" ref="AE159" si="421">SUM(AE160:AE169)</f>
        <v>0</v>
      </c>
      <c r="AF159" s="622">
        <f t="shared" ref="AF159" si="422">SUM(AF160:AF169)</f>
        <v>0</v>
      </c>
      <c r="AG159" s="622">
        <f t="shared" ref="AG159" si="423">SUM(AG160:AG169)</f>
        <v>0</v>
      </c>
      <c r="AH159" s="622">
        <f t="shared" ref="AH159" si="424">SUM(AH160:AH169)</f>
        <v>0</v>
      </c>
      <c r="AI159" s="622">
        <f t="shared" ref="AI159" si="425">SUM(AI160:AI169)</f>
        <v>0</v>
      </c>
      <c r="AJ159" s="622">
        <f t="shared" ref="AJ159" si="426">SUM(AJ160:AJ169)</f>
        <v>0</v>
      </c>
      <c r="AK159" s="622">
        <f t="shared" ref="AK159" si="427">SUM(AK160:AK169)</f>
        <v>0</v>
      </c>
      <c r="AL159" s="622">
        <f t="shared" ref="AL159" si="428">SUM(AL160:AL169)</f>
        <v>0</v>
      </c>
      <c r="AM159" s="622">
        <f t="shared" ref="AM159" si="429">SUM(AM160:AM169)</f>
        <v>0</v>
      </c>
      <c r="AN159" s="622">
        <f t="shared" ref="AN159" si="430">SUM(AN160:AN169)</f>
        <v>0</v>
      </c>
      <c r="AO159" s="622">
        <f t="shared" ref="AO159" si="431">SUM(AO160:AO169)</f>
        <v>0</v>
      </c>
      <c r="AP159" s="622">
        <f t="shared" ref="AP159" si="432">SUM(AP160:AP169)</f>
        <v>0</v>
      </c>
      <c r="AQ159" s="622">
        <f t="shared" ref="AQ159" si="433">SUM(AQ160:AQ169)</f>
        <v>0</v>
      </c>
      <c r="AR159" s="622">
        <f t="shared" ref="AR159" si="434">SUM(AR160:AR169)</f>
        <v>0</v>
      </c>
      <c r="AS159" s="622">
        <f t="shared" ref="AS159" si="435">SUM(AS160:AS169)</f>
        <v>0</v>
      </c>
      <c r="AT159" s="622">
        <f t="shared" ref="AT159" si="436">SUM(AT160:AT169)</f>
        <v>0</v>
      </c>
      <c r="AU159" s="622">
        <f t="shared" ref="AU159" si="437">SUM(AU160:AU169)</f>
        <v>0</v>
      </c>
      <c r="AV159" s="622">
        <f t="shared" ref="AV159" si="438">SUM(AV160:AV169)</f>
        <v>0</v>
      </c>
      <c r="AW159" s="622">
        <f t="shared" ref="AW159" si="439">SUM(AW160:AW169)</f>
        <v>0</v>
      </c>
      <c r="AX159" s="622">
        <f t="shared" ref="AX159" si="440">SUM(AX160:AX169)</f>
        <v>0</v>
      </c>
      <c r="AY159" s="622">
        <f t="shared" ref="AY159" si="441">SUM(AY160:AY169)</f>
        <v>0</v>
      </c>
      <c r="AZ159" s="622">
        <f t="shared" ref="AZ159" si="442">SUM(AZ160:AZ169)</f>
        <v>0</v>
      </c>
      <c r="BA159" s="622">
        <f t="shared" ref="BA159" si="443">SUM(BA160:BA169)</f>
        <v>0</v>
      </c>
      <c r="BB159" s="622">
        <f t="shared" ref="BB159" si="444">SUM(BB160:BB169)</f>
        <v>0</v>
      </c>
      <c r="BC159" s="622">
        <f t="shared" ref="BC159" si="445">SUM(BC160:BC169)</f>
        <v>0</v>
      </c>
      <c r="BD159" s="622">
        <f t="shared" ref="BD159" si="446">SUM(BD160:BD169)</f>
        <v>0</v>
      </c>
      <c r="BE159" s="622">
        <f t="shared" ref="BE159" si="447">SUM(BE160:BE169)</f>
        <v>0</v>
      </c>
      <c r="BF159" s="622">
        <f t="shared" ref="BF159" si="448">SUM(BF160:BF169)</f>
        <v>0</v>
      </c>
      <c r="BG159" s="622">
        <f t="shared" ref="BG159" si="449">SUM(BG160:BG169)</f>
        <v>0</v>
      </c>
      <c r="BH159" s="622">
        <f t="shared" ref="BH159" si="450">SUM(BH160:BH169)</f>
        <v>0</v>
      </c>
      <c r="BI159" s="622">
        <f t="shared" ref="BI159" si="451">SUM(BI160:BI169)</f>
        <v>0</v>
      </c>
      <c r="BJ159" s="622">
        <f t="shared" ref="BJ159" si="452">SUM(BJ160:BJ169)</f>
        <v>0</v>
      </c>
      <c r="BK159" s="630"/>
      <c r="BL159" s="631"/>
      <c r="BM159" s="631"/>
    </row>
    <row r="160" spans="1:65" s="656" customFormat="1" outlineLevel="2" x14ac:dyDescent="0.3">
      <c r="A160" s="639"/>
      <c r="B160" s="640"/>
      <c r="C160" s="641" t="str">
        <f>IFERROR(BUDGET!C143,"")</f>
        <v>B8-01</v>
      </c>
      <c r="D160" s="642">
        <f>IFERROR(BUDGET!D143,"")</f>
        <v>0</v>
      </c>
      <c r="E160" s="643" t="str">
        <f>IFERROR(BUDGET!E143,"")</f>
        <v>x</v>
      </c>
      <c r="F160" s="644">
        <f>IF(OR(BUDGET!$N$14="",BUDGET!$N$14="Initial Budget"),BUDGET!N143,BUDGET!BA143)</f>
        <v>0</v>
      </c>
      <c r="G160" s="798"/>
      <c r="H160" s="661">
        <f>SUMIFS(EXPENSES!$I$12:$I$4011,EXPENSES!$U$12:$U$4011,REPORT!C160)</f>
        <v>0</v>
      </c>
      <c r="I160" s="657">
        <f t="shared" si="217"/>
        <v>0</v>
      </c>
      <c r="J160" s="645">
        <f t="shared" si="337"/>
        <v>0</v>
      </c>
      <c r="K160" s="647"/>
      <c r="L160" s="648"/>
      <c r="M160" s="649"/>
      <c r="N160" s="650"/>
      <c r="O160" s="651" t="str">
        <f>IF($D160="","",IF($D160=O$33,$H160,""))</f>
        <v/>
      </c>
      <c r="P160" s="651" t="str">
        <f t="shared" ref="P160:X160" si="453">IF($D160="","",IF($D160=P$33,$H160,""))</f>
        <v/>
      </c>
      <c r="Q160" s="651" t="str">
        <f t="shared" si="453"/>
        <v/>
      </c>
      <c r="R160" s="651" t="str">
        <f t="shared" si="453"/>
        <v/>
      </c>
      <c r="S160" s="651" t="str">
        <f t="shared" si="453"/>
        <v/>
      </c>
      <c r="T160" s="651" t="str">
        <f t="shared" si="453"/>
        <v/>
      </c>
      <c r="U160" s="651" t="str">
        <f t="shared" si="453"/>
        <v/>
      </c>
      <c r="V160" s="651" t="str">
        <f t="shared" si="453"/>
        <v/>
      </c>
      <c r="W160" s="651" t="str">
        <f t="shared" si="453"/>
        <v/>
      </c>
      <c r="X160" s="651" t="str">
        <f t="shared" si="453"/>
        <v/>
      </c>
      <c r="Y160" s="652">
        <f t="shared" si="216"/>
        <v>0</v>
      </c>
      <c r="Z160" s="653"/>
      <c r="AA160" s="645">
        <f>IF($C160="","",SUMIFS(EXPENSES!$I$12:$I$4011,EXPENSES!$U$12:$U$4011,$C160,EXPENSES!$N$12:$N$4011,REPORT!AA$34,EXPENSES!$M$12:$M$4011,REPORT!AA$31))</f>
        <v>0</v>
      </c>
      <c r="AB160" s="645">
        <f>IF($C160="","",SUMIFS(EXPENSES!$I$12:$I$4011,EXPENSES!$U$12:$U$4011,$C160,EXPENSES!$N$12:$N$4011,REPORT!AB$34,EXPENSES!$M$12:$M$4011,REPORT!AB$31))</f>
        <v>0</v>
      </c>
      <c r="AC160" s="645">
        <f>IF($C160="","",SUMIFS(EXPENSES!$I$12:$I$4011,EXPENSES!$U$12:$U$4011,$C160,EXPENSES!$N$12:$N$4011,REPORT!AC$34,EXPENSES!$M$12:$M$4011,REPORT!AC$31))</f>
        <v>0</v>
      </c>
      <c r="AD160" s="645">
        <f>IF($C160="","",SUMIFS(EXPENSES!$I$12:$I$4011,EXPENSES!$U$12:$U$4011,$C160,EXPENSES!$N$12:$N$4011,REPORT!AD$34,EXPENSES!$M$12:$M$4011,REPORT!AD$31))</f>
        <v>0</v>
      </c>
      <c r="AE160" s="645">
        <f>IF($C160="","",SUMIFS(EXPENSES!$I$12:$I$4011,EXPENSES!$U$12:$U$4011,$C160,EXPENSES!$N$12:$N$4011,REPORT!AE$34,EXPENSES!$M$12:$M$4011,REPORT!AE$31))</f>
        <v>0</v>
      </c>
      <c r="AF160" s="645">
        <f>IF($C160="","",SUMIFS(EXPENSES!$I$12:$I$4011,EXPENSES!$U$12:$U$4011,$C160,EXPENSES!$N$12:$N$4011,REPORT!AF$34,EXPENSES!$M$12:$M$4011,REPORT!AF$31))</f>
        <v>0</v>
      </c>
      <c r="AG160" s="645">
        <f>IF($C160="","",SUMIFS(EXPENSES!$I$12:$I$4011,EXPENSES!$U$12:$U$4011,$C160,EXPENSES!$N$12:$N$4011,REPORT!AG$34,EXPENSES!$M$12:$M$4011,REPORT!AG$31))</f>
        <v>0</v>
      </c>
      <c r="AH160" s="645">
        <f>IF($C160="","",SUMIFS(EXPENSES!$I$12:$I$4011,EXPENSES!$U$12:$U$4011,$C160,EXPENSES!$N$12:$N$4011,REPORT!AH$34,EXPENSES!$M$12:$M$4011,REPORT!AH$31))</f>
        <v>0</v>
      </c>
      <c r="AI160" s="645">
        <f>IF($C160="","",SUMIFS(EXPENSES!$I$12:$I$4011,EXPENSES!$U$12:$U$4011,$C160,EXPENSES!$N$12:$N$4011,REPORT!AI$34,EXPENSES!$M$12:$M$4011,REPORT!AI$31))</f>
        <v>0</v>
      </c>
      <c r="AJ160" s="645">
        <f>IF($C160="","",SUMIFS(EXPENSES!$I$12:$I$4011,EXPENSES!$U$12:$U$4011,$C160,EXPENSES!$N$12:$N$4011,REPORT!AJ$34,EXPENSES!$M$12:$M$4011,REPORT!AJ$31))</f>
        <v>0</v>
      </c>
      <c r="AK160" s="645">
        <f>IF($C160="","",SUMIFS(EXPENSES!$I$12:$I$4011,EXPENSES!$U$12:$U$4011,$C160,EXPENSES!$N$12:$N$4011,REPORT!AK$34,EXPENSES!$M$12:$M$4011,REPORT!AK$31))</f>
        <v>0</v>
      </c>
      <c r="AL160" s="645">
        <f>IF($C160="","",SUMIFS(EXPENSES!$I$12:$I$4011,EXPENSES!$U$12:$U$4011,$C160,EXPENSES!$N$12:$N$4011,REPORT!AL$34,EXPENSES!$M$12:$M$4011,REPORT!AL$31))</f>
        <v>0</v>
      </c>
      <c r="AM160" s="645">
        <f>IF($C160="","",SUMIFS(EXPENSES!$I$12:$I$4011,EXPENSES!$U$12:$U$4011,$C160,EXPENSES!$N$12:$N$4011,REPORT!AM$34,EXPENSES!$M$12:$M$4011,REPORT!AM$31))</f>
        <v>0</v>
      </c>
      <c r="AN160" s="645">
        <f>IF($C160="","",SUMIFS(EXPENSES!$I$12:$I$4011,EXPENSES!$U$12:$U$4011,$C160,EXPENSES!$N$12:$N$4011,REPORT!AN$34,EXPENSES!$M$12:$M$4011,REPORT!AN$31))</f>
        <v>0</v>
      </c>
      <c r="AO160" s="645">
        <f>IF($C160="","",SUMIFS(EXPENSES!$I$12:$I$4011,EXPENSES!$U$12:$U$4011,$C160,EXPENSES!$N$12:$N$4011,REPORT!AO$34,EXPENSES!$M$12:$M$4011,REPORT!AO$31))</f>
        <v>0</v>
      </c>
      <c r="AP160" s="645">
        <f>IF($C160="","",SUMIFS(EXPENSES!$I$12:$I$4011,EXPENSES!$U$12:$U$4011,$C160,EXPENSES!$N$12:$N$4011,REPORT!AP$34,EXPENSES!$M$12:$M$4011,REPORT!AP$31))</f>
        <v>0</v>
      </c>
      <c r="AQ160" s="645">
        <f>IF($C160="","",SUMIFS(EXPENSES!$I$12:$I$4011,EXPENSES!$U$12:$U$4011,$C160,EXPENSES!$N$12:$N$4011,REPORT!AQ$34,EXPENSES!$M$12:$M$4011,REPORT!AQ$31))</f>
        <v>0</v>
      </c>
      <c r="AR160" s="645">
        <f>IF($C160="","",SUMIFS(EXPENSES!$I$12:$I$4011,EXPENSES!$U$12:$U$4011,$C160,EXPENSES!$N$12:$N$4011,REPORT!AR$34,EXPENSES!$M$12:$M$4011,REPORT!AR$31))</f>
        <v>0</v>
      </c>
      <c r="AS160" s="645">
        <f>IF($C160="","",SUMIFS(EXPENSES!$I$12:$I$4011,EXPENSES!$U$12:$U$4011,$C160,EXPENSES!$N$12:$N$4011,REPORT!AS$34,EXPENSES!$M$12:$M$4011,REPORT!AS$31))</f>
        <v>0</v>
      </c>
      <c r="AT160" s="645">
        <f>IF($C160="","",SUMIFS(EXPENSES!$I$12:$I$4011,EXPENSES!$U$12:$U$4011,$C160,EXPENSES!$N$12:$N$4011,REPORT!AT$34,EXPENSES!$M$12:$M$4011,REPORT!AT$31))</f>
        <v>0</v>
      </c>
      <c r="AU160" s="645">
        <f>IF($C160="","",SUMIFS(EXPENSES!$I$12:$I$4011,EXPENSES!$U$12:$U$4011,$C160,EXPENSES!$N$12:$N$4011,REPORT!AU$34,EXPENSES!$M$12:$M$4011,REPORT!AU$31))</f>
        <v>0</v>
      </c>
      <c r="AV160" s="645">
        <f>IF($C160="","",SUMIFS(EXPENSES!$I$12:$I$4011,EXPENSES!$U$12:$U$4011,$C160,EXPENSES!$N$12:$N$4011,REPORT!AV$34,EXPENSES!$M$12:$M$4011,REPORT!AV$31))</f>
        <v>0</v>
      </c>
      <c r="AW160" s="645">
        <f>IF($C160="","",SUMIFS(EXPENSES!$I$12:$I$4011,EXPENSES!$U$12:$U$4011,$C160,EXPENSES!$N$12:$N$4011,REPORT!AW$34,EXPENSES!$M$12:$M$4011,REPORT!AW$31))</f>
        <v>0</v>
      </c>
      <c r="AX160" s="645">
        <f>IF($C160="","",SUMIFS(EXPENSES!$I$12:$I$4011,EXPENSES!$U$12:$U$4011,$C160,EXPENSES!$N$12:$N$4011,REPORT!AX$34,EXPENSES!$M$12:$M$4011,REPORT!AX$31))</f>
        <v>0</v>
      </c>
      <c r="AY160" s="645">
        <f>IF($C160="","",SUMIFS(EXPENSES!$I$12:$I$4011,EXPENSES!$U$12:$U$4011,$C160,EXPENSES!$N$12:$N$4011,REPORT!AY$34,EXPENSES!$M$12:$M$4011,REPORT!AY$31))</f>
        <v>0</v>
      </c>
      <c r="AZ160" s="645">
        <f>IF($C160="","",SUMIFS(EXPENSES!$I$12:$I$4011,EXPENSES!$U$12:$U$4011,$C160,EXPENSES!$N$12:$N$4011,REPORT!AZ$34,EXPENSES!$M$12:$M$4011,REPORT!AZ$31))</f>
        <v>0</v>
      </c>
      <c r="BA160" s="645">
        <f>IF($C160="","",SUMIFS(EXPENSES!$I$12:$I$4011,EXPENSES!$U$12:$U$4011,$C160,EXPENSES!$N$12:$N$4011,REPORT!BA$34,EXPENSES!$M$12:$M$4011,REPORT!BA$31))</f>
        <v>0</v>
      </c>
      <c r="BB160" s="645">
        <f>IF($C160="","",SUMIFS(EXPENSES!$I$12:$I$4011,EXPENSES!$U$12:$U$4011,$C160,EXPENSES!$N$12:$N$4011,REPORT!BB$34,EXPENSES!$M$12:$M$4011,REPORT!BB$31))</f>
        <v>0</v>
      </c>
      <c r="BC160" s="645">
        <f>IF($C160="","",SUMIFS(EXPENSES!$I$12:$I$4011,EXPENSES!$U$12:$U$4011,$C160,EXPENSES!$N$12:$N$4011,REPORT!BC$34,EXPENSES!$M$12:$M$4011,REPORT!BC$31))</f>
        <v>0</v>
      </c>
      <c r="BD160" s="645">
        <f>IF($C160="","",SUMIFS(EXPENSES!$I$12:$I$4011,EXPENSES!$U$12:$U$4011,$C160,EXPENSES!$N$12:$N$4011,REPORT!BD$34,EXPENSES!$M$12:$M$4011,REPORT!BD$31))</f>
        <v>0</v>
      </c>
      <c r="BE160" s="645">
        <f>IF($C160="","",SUMIFS(EXPENSES!$I$12:$I$4011,EXPENSES!$U$12:$U$4011,$C160,EXPENSES!$N$12:$N$4011,REPORT!BE$34,EXPENSES!$M$12:$M$4011,REPORT!BE$31))</f>
        <v>0</v>
      </c>
      <c r="BF160" s="645">
        <f>IF($C160="","",SUMIFS(EXPENSES!$I$12:$I$4011,EXPENSES!$U$12:$U$4011,$C160,EXPENSES!$N$12:$N$4011,REPORT!BF$34,EXPENSES!$M$12:$M$4011,REPORT!BF$31))</f>
        <v>0</v>
      </c>
      <c r="BG160" s="645">
        <f>IF($C160="","",SUMIFS(EXPENSES!$I$12:$I$4011,EXPENSES!$U$12:$U$4011,$C160,EXPENSES!$N$12:$N$4011,REPORT!BG$34,EXPENSES!$M$12:$M$4011,REPORT!BG$31))</f>
        <v>0</v>
      </c>
      <c r="BH160" s="645">
        <f>IF($C160="","",SUMIFS(EXPENSES!$I$12:$I$4011,EXPENSES!$U$12:$U$4011,$C160,EXPENSES!$N$12:$N$4011,REPORT!BH$34,EXPENSES!$M$12:$M$4011,REPORT!BH$31))</f>
        <v>0</v>
      </c>
      <c r="BI160" s="645">
        <f>IF($C160="","",SUMIFS(EXPENSES!$I$12:$I$4011,EXPENSES!$U$12:$U$4011,$C160,EXPENSES!$N$12:$N$4011,REPORT!BI$34,EXPENSES!$M$12:$M$4011,REPORT!BI$31))</f>
        <v>0</v>
      </c>
      <c r="BJ160" s="645">
        <f>IF($C160="","",SUMIFS(EXPENSES!$I$12:$I$4011,EXPENSES!$U$12:$U$4011,$C160,EXPENSES!$N$12:$N$4011,REPORT!BJ$34,EXPENSES!$M$12:$M$4011,REPORT!BJ$31))</f>
        <v>0</v>
      </c>
      <c r="BK160" s="654"/>
      <c r="BL160" s="655"/>
      <c r="BM160" s="655"/>
    </row>
    <row r="161" spans="1:65" s="656" customFormat="1" outlineLevel="2" x14ac:dyDescent="0.3">
      <c r="A161" s="639"/>
      <c r="B161" s="640"/>
      <c r="C161" s="641" t="str">
        <f>IFERROR(BUDGET!C144,"")</f>
        <v>B8-02</v>
      </c>
      <c r="D161" s="642">
        <f>IFERROR(BUDGET!D144,"")</f>
        <v>0</v>
      </c>
      <c r="E161" s="643" t="str">
        <f>IFERROR(BUDGET!E144,"")</f>
        <v>x</v>
      </c>
      <c r="F161" s="644">
        <f>IF(OR(BUDGET!$N$14="",BUDGET!$N$14="Initial Budget"),BUDGET!N144,BUDGET!BA144)</f>
        <v>0</v>
      </c>
      <c r="G161" s="798"/>
      <c r="H161" s="661">
        <f>SUMIFS(EXPENSES!$I$12:$I$4011,EXPENSES!$U$12:$U$4011,REPORT!C161)</f>
        <v>0</v>
      </c>
      <c r="I161" s="657">
        <f t="shared" si="217"/>
        <v>0</v>
      </c>
      <c r="J161" s="645">
        <f t="shared" si="337"/>
        <v>0</v>
      </c>
      <c r="K161" s="647"/>
      <c r="L161" s="648"/>
      <c r="M161" s="649"/>
      <c r="N161" s="650"/>
      <c r="O161" s="651" t="str">
        <f t="shared" ref="O161:X169" si="454">IF($D161="","",IF($D161=O$33,$H161,""))</f>
        <v/>
      </c>
      <c r="P161" s="651" t="str">
        <f>IF($D161="","",IF($D161=P$33,$H161,""))</f>
        <v/>
      </c>
      <c r="Q161" s="651" t="str">
        <f t="shared" si="454"/>
        <v/>
      </c>
      <c r="R161" s="651" t="str">
        <f t="shared" si="454"/>
        <v/>
      </c>
      <c r="S161" s="651" t="str">
        <f t="shared" si="454"/>
        <v/>
      </c>
      <c r="T161" s="651" t="str">
        <f t="shared" si="454"/>
        <v/>
      </c>
      <c r="U161" s="651" t="str">
        <f t="shared" si="454"/>
        <v/>
      </c>
      <c r="V161" s="651" t="str">
        <f t="shared" si="454"/>
        <v/>
      </c>
      <c r="W161" s="651" t="str">
        <f t="shared" si="454"/>
        <v/>
      </c>
      <c r="X161" s="651" t="str">
        <f t="shared" si="454"/>
        <v/>
      </c>
      <c r="Y161" s="652">
        <f t="shared" si="216"/>
        <v>0</v>
      </c>
      <c r="Z161" s="653"/>
      <c r="AA161" s="658">
        <f>IF($C161="","",SUMIFS(EXPENSES!$I$12:$I$4011,EXPENSES!$U$12:$U$4011,$C161,EXPENSES!$N$12:$N$4011,REPORT!AA$34,EXPENSES!$M$12:$M$4011,REPORT!AA$31))</f>
        <v>0</v>
      </c>
      <c r="AB161" s="658">
        <f>IF($C161="","",SUMIFS(EXPENSES!$I$12:$I$4011,EXPENSES!$U$12:$U$4011,$C161,EXPENSES!$N$12:$N$4011,REPORT!AB$34,EXPENSES!$M$12:$M$4011,REPORT!AB$31))</f>
        <v>0</v>
      </c>
      <c r="AC161" s="658">
        <f>IF($C161="","",SUMIFS(EXPENSES!$I$12:$I$4011,EXPENSES!$U$12:$U$4011,$C161,EXPENSES!$N$12:$N$4011,REPORT!AC$34,EXPENSES!$M$12:$M$4011,REPORT!AC$31))</f>
        <v>0</v>
      </c>
      <c r="AD161" s="658">
        <f>IF($C161="","",SUMIFS(EXPENSES!$I$12:$I$4011,EXPENSES!$U$12:$U$4011,$C161,EXPENSES!$N$12:$N$4011,REPORT!AD$34,EXPENSES!$M$12:$M$4011,REPORT!AD$31))</f>
        <v>0</v>
      </c>
      <c r="AE161" s="658">
        <f>IF($C161="","",SUMIFS(EXPENSES!$I$12:$I$4011,EXPENSES!$U$12:$U$4011,$C161,EXPENSES!$N$12:$N$4011,REPORT!AE$34,EXPENSES!$M$12:$M$4011,REPORT!AE$31))</f>
        <v>0</v>
      </c>
      <c r="AF161" s="658">
        <f>IF($C161="","",SUMIFS(EXPENSES!$I$12:$I$4011,EXPENSES!$U$12:$U$4011,$C161,EXPENSES!$N$12:$N$4011,REPORT!AF$34,EXPENSES!$M$12:$M$4011,REPORT!AF$31))</f>
        <v>0</v>
      </c>
      <c r="AG161" s="658">
        <f>IF($C161="","",SUMIFS(EXPENSES!$I$12:$I$4011,EXPENSES!$U$12:$U$4011,$C161,EXPENSES!$N$12:$N$4011,REPORT!AG$34,EXPENSES!$M$12:$M$4011,REPORT!AG$31))</f>
        <v>0</v>
      </c>
      <c r="AH161" s="658">
        <f>IF($C161="","",SUMIFS(EXPENSES!$I$12:$I$4011,EXPENSES!$U$12:$U$4011,$C161,EXPENSES!$N$12:$N$4011,REPORT!AH$34,EXPENSES!$M$12:$M$4011,REPORT!AH$31))</f>
        <v>0</v>
      </c>
      <c r="AI161" s="658">
        <f>IF($C161="","",SUMIFS(EXPENSES!$I$12:$I$4011,EXPENSES!$U$12:$U$4011,$C161,EXPENSES!$N$12:$N$4011,REPORT!AI$34,EXPENSES!$M$12:$M$4011,REPORT!AI$31))</f>
        <v>0</v>
      </c>
      <c r="AJ161" s="658">
        <f>IF($C161="","",SUMIFS(EXPENSES!$I$12:$I$4011,EXPENSES!$U$12:$U$4011,$C161,EXPENSES!$N$12:$N$4011,REPORT!AJ$34,EXPENSES!$M$12:$M$4011,REPORT!AJ$31))</f>
        <v>0</v>
      </c>
      <c r="AK161" s="658">
        <f>IF($C161="","",SUMIFS(EXPENSES!$I$12:$I$4011,EXPENSES!$U$12:$U$4011,$C161,EXPENSES!$N$12:$N$4011,REPORT!AK$34,EXPENSES!$M$12:$M$4011,REPORT!AK$31))</f>
        <v>0</v>
      </c>
      <c r="AL161" s="658">
        <f>IF($C161="","",SUMIFS(EXPENSES!$I$12:$I$4011,EXPENSES!$U$12:$U$4011,$C161,EXPENSES!$N$12:$N$4011,REPORT!AL$34,EXPENSES!$M$12:$M$4011,REPORT!AL$31))</f>
        <v>0</v>
      </c>
      <c r="AM161" s="658">
        <f>IF($C161="","",SUMIFS(EXPENSES!$I$12:$I$4011,EXPENSES!$U$12:$U$4011,$C161,EXPENSES!$N$12:$N$4011,REPORT!AM$34,EXPENSES!$M$12:$M$4011,REPORT!AM$31))</f>
        <v>0</v>
      </c>
      <c r="AN161" s="658">
        <f>IF($C161="","",SUMIFS(EXPENSES!$I$12:$I$4011,EXPENSES!$U$12:$U$4011,$C161,EXPENSES!$N$12:$N$4011,REPORT!AN$34,EXPENSES!$M$12:$M$4011,REPORT!AN$31))</f>
        <v>0</v>
      </c>
      <c r="AO161" s="658">
        <f>IF($C161="","",SUMIFS(EXPENSES!$I$12:$I$4011,EXPENSES!$U$12:$U$4011,$C161,EXPENSES!$N$12:$N$4011,REPORT!AO$34,EXPENSES!$M$12:$M$4011,REPORT!AO$31))</f>
        <v>0</v>
      </c>
      <c r="AP161" s="658">
        <f>IF($C161="","",SUMIFS(EXPENSES!$I$12:$I$4011,EXPENSES!$U$12:$U$4011,$C161,EXPENSES!$N$12:$N$4011,REPORT!AP$34,EXPENSES!$M$12:$M$4011,REPORT!AP$31))</f>
        <v>0</v>
      </c>
      <c r="AQ161" s="658">
        <f>IF($C161="","",SUMIFS(EXPENSES!$I$12:$I$4011,EXPENSES!$U$12:$U$4011,$C161,EXPENSES!$N$12:$N$4011,REPORT!AQ$34,EXPENSES!$M$12:$M$4011,REPORT!AQ$31))</f>
        <v>0</v>
      </c>
      <c r="AR161" s="658">
        <f>IF($C161="","",SUMIFS(EXPENSES!$I$12:$I$4011,EXPENSES!$U$12:$U$4011,$C161,EXPENSES!$N$12:$N$4011,REPORT!AR$34,EXPENSES!$M$12:$M$4011,REPORT!AR$31))</f>
        <v>0</v>
      </c>
      <c r="AS161" s="658">
        <f>IF($C161="","",SUMIFS(EXPENSES!$I$12:$I$4011,EXPENSES!$U$12:$U$4011,$C161,EXPENSES!$N$12:$N$4011,REPORT!AS$34,EXPENSES!$M$12:$M$4011,REPORT!AS$31))</f>
        <v>0</v>
      </c>
      <c r="AT161" s="658">
        <f>IF($C161="","",SUMIFS(EXPENSES!$I$12:$I$4011,EXPENSES!$U$12:$U$4011,$C161,EXPENSES!$N$12:$N$4011,REPORT!AT$34,EXPENSES!$M$12:$M$4011,REPORT!AT$31))</f>
        <v>0</v>
      </c>
      <c r="AU161" s="658">
        <f>IF($C161="","",SUMIFS(EXPENSES!$I$12:$I$4011,EXPENSES!$U$12:$U$4011,$C161,EXPENSES!$N$12:$N$4011,REPORT!AU$34,EXPENSES!$M$12:$M$4011,REPORT!AU$31))</f>
        <v>0</v>
      </c>
      <c r="AV161" s="658">
        <f>IF($C161="","",SUMIFS(EXPENSES!$I$12:$I$4011,EXPENSES!$U$12:$U$4011,$C161,EXPENSES!$N$12:$N$4011,REPORT!AV$34,EXPENSES!$M$12:$M$4011,REPORT!AV$31))</f>
        <v>0</v>
      </c>
      <c r="AW161" s="658">
        <f>IF($C161="","",SUMIFS(EXPENSES!$I$12:$I$4011,EXPENSES!$U$12:$U$4011,$C161,EXPENSES!$N$12:$N$4011,REPORT!AW$34,EXPENSES!$M$12:$M$4011,REPORT!AW$31))</f>
        <v>0</v>
      </c>
      <c r="AX161" s="658">
        <f>IF($C161="","",SUMIFS(EXPENSES!$I$12:$I$4011,EXPENSES!$U$12:$U$4011,$C161,EXPENSES!$N$12:$N$4011,REPORT!AX$34,EXPENSES!$M$12:$M$4011,REPORT!AX$31))</f>
        <v>0</v>
      </c>
      <c r="AY161" s="658">
        <f>IF($C161="","",SUMIFS(EXPENSES!$I$12:$I$4011,EXPENSES!$U$12:$U$4011,$C161,EXPENSES!$N$12:$N$4011,REPORT!AY$34,EXPENSES!$M$12:$M$4011,REPORT!AY$31))</f>
        <v>0</v>
      </c>
      <c r="AZ161" s="658">
        <f>IF($C161="","",SUMIFS(EXPENSES!$I$12:$I$4011,EXPENSES!$U$12:$U$4011,$C161,EXPENSES!$N$12:$N$4011,REPORT!AZ$34,EXPENSES!$M$12:$M$4011,REPORT!AZ$31))</f>
        <v>0</v>
      </c>
      <c r="BA161" s="658">
        <f>IF($C161="","",SUMIFS(EXPENSES!$I$12:$I$4011,EXPENSES!$U$12:$U$4011,$C161,EXPENSES!$N$12:$N$4011,REPORT!BA$34,EXPENSES!$M$12:$M$4011,REPORT!BA$31))</f>
        <v>0</v>
      </c>
      <c r="BB161" s="658">
        <f>IF($C161="","",SUMIFS(EXPENSES!$I$12:$I$4011,EXPENSES!$U$12:$U$4011,$C161,EXPENSES!$N$12:$N$4011,REPORT!BB$34,EXPENSES!$M$12:$M$4011,REPORT!BB$31))</f>
        <v>0</v>
      </c>
      <c r="BC161" s="658">
        <f>IF($C161="","",SUMIFS(EXPENSES!$I$12:$I$4011,EXPENSES!$U$12:$U$4011,$C161,EXPENSES!$N$12:$N$4011,REPORT!BC$34,EXPENSES!$M$12:$M$4011,REPORT!BC$31))</f>
        <v>0</v>
      </c>
      <c r="BD161" s="658">
        <f>IF($C161="","",SUMIFS(EXPENSES!$I$12:$I$4011,EXPENSES!$U$12:$U$4011,$C161,EXPENSES!$N$12:$N$4011,REPORT!BD$34,EXPENSES!$M$12:$M$4011,REPORT!BD$31))</f>
        <v>0</v>
      </c>
      <c r="BE161" s="658">
        <f>IF($C161="","",SUMIFS(EXPENSES!$I$12:$I$4011,EXPENSES!$U$12:$U$4011,$C161,EXPENSES!$N$12:$N$4011,REPORT!BE$34,EXPENSES!$M$12:$M$4011,REPORT!BE$31))</f>
        <v>0</v>
      </c>
      <c r="BF161" s="658">
        <f>IF($C161="","",SUMIFS(EXPENSES!$I$12:$I$4011,EXPENSES!$U$12:$U$4011,$C161,EXPENSES!$N$12:$N$4011,REPORT!BF$34,EXPENSES!$M$12:$M$4011,REPORT!BF$31))</f>
        <v>0</v>
      </c>
      <c r="BG161" s="658">
        <f>IF($C161="","",SUMIFS(EXPENSES!$I$12:$I$4011,EXPENSES!$U$12:$U$4011,$C161,EXPENSES!$N$12:$N$4011,REPORT!BG$34,EXPENSES!$M$12:$M$4011,REPORT!BG$31))</f>
        <v>0</v>
      </c>
      <c r="BH161" s="658">
        <f>IF($C161="","",SUMIFS(EXPENSES!$I$12:$I$4011,EXPENSES!$U$12:$U$4011,$C161,EXPENSES!$N$12:$N$4011,REPORT!BH$34,EXPENSES!$M$12:$M$4011,REPORT!BH$31))</f>
        <v>0</v>
      </c>
      <c r="BI161" s="658">
        <f>IF($C161="","",SUMIFS(EXPENSES!$I$12:$I$4011,EXPENSES!$U$12:$U$4011,$C161,EXPENSES!$N$12:$N$4011,REPORT!BI$34,EXPENSES!$M$12:$M$4011,REPORT!BI$31))</f>
        <v>0</v>
      </c>
      <c r="BJ161" s="658">
        <f>IF($C161="","",SUMIFS(EXPENSES!$I$12:$I$4011,EXPENSES!$U$12:$U$4011,$C161,EXPENSES!$N$12:$N$4011,REPORT!BJ$34,EXPENSES!$M$12:$M$4011,REPORT!BJ$31))</f>
        <v>0</v>
      </c>
      <c r="BK161" s="654"/>
      <c r="BL161" s="655"/>
      <c r="BM161" s="655"/>
    </row>
    <row r="162" spans="1:65" s="656" customFormat="1" outlineLevel="2" x14ac:dyDescent="0.3">
      <c r="A162" s="639"/>
      <c r="B162" s="640"/>
      <c r="C162" s="641" t="str">
        <f>IFERROR(BUDGET!C145,"")</f>
        <v>B8-03</v>
      </c>
      <c r="D162" s="642">
        <f>IFERROR(BUDGET!D145,"")</f>
        <v>0</v>
      </c>
      <c r="E162" s="643" t="str">
        <f>IFERROR(BUDGET!E145,"")</f>
        <v>x</v>
      </c>
      <c r="F162" s="644">
        <f>IF(OR(BUDGET!$N$14="",BUDGET!$N$14="Initial Budget"),BUDGET!N145,BUDGET!BA145)</f>
        <v>0</v>
      </c>
      <c r="G162" s="798"/>
      <c r="H162" s="661">
        <f>SUMIFS(EXPENSES!$I$12:$I$4011,EXPENSES!$U$12:$U$4011,REPORT!C162)</f>
        <v>0</v>
      </c>
      <c r="I162" s="657">
        <f t="shared" si="217"/>
        <v>0</v>
      </c>
      <c r="J162" s="645">
        <f t="shared" si="337"/>
        <v>0</v>
      </c>
      <c r="K162" s="647"/>
      <c r="L162" s="648"/>
      <c r="M162" s="649"/>
      <c r="N162" s="650"/>
      <c r="O162" s="651" t="str">
        <f t="shared" si="454"/>
        <v/>
      </c>
      <c r="P162" s="651" t="str">
        <f t="shared" si="454"/>
        <v/>
      </c>
      <c r="Q162" s="651" t="str">
        <f t="shared" si="454"/>
        <v/>
      </c>
      <c r="R162" s="651" t="str">
        <f t="shared" si="454"/>
        <v/>
      </c>
      <c r="S162" s="651" t="str">
        <f t="shared" si="454"/>
        <v/>
      </c>
      <c r="T162" s="651" t="str">
        <f t="shared" si="454"/>
        <v/>
      </c>
      <c r="U162" s="651" t="str">
        <f t="shared" si="454"/>
        <v/>
      </c>
      <c r="V162" s="651" t="str">
        <f t="shared" si="454"/>
        <v/>
      </c>
      <c r="W162" s="651" t="str">
        <f t="shared" si="454"/>
        <v/>
      </c>
      <c r="X162" s="651" t="str">
        <f t="shared" si="454"/>
        <v/>
      </c>
      <c r="Y162" s="652">
        <f t="shared" si="216"/>
        <v>0</v>
      </c>
      <c r="Z162" s="653"/>
      <c r="AA162" s="658">
        <f>IF($C162="","",SUMIFS(EXPENSES!$I$12:$I$4011,EXPENSES!$U$12:$U$4011,$C162,EXPENSES!$N$12:$N$4011,REPORT!AA$34,EXPENSES!$M$12:$M$4011,REPORT!AA$31))</f>
        <v>0</v>
      </c>
      <c r="AB162" s="658">
        <f>IF($C162="","",SUMIFS(EXPENSES!$I$12:$I$4011,EXPENSES!$U$12:$U$4011,$C162,EXPENSES!$N$12:$N$4011,REPORT!AB$34,EXPENSES!$M$12:$M$4011,REPORT!AB$31))</f>
        <v>0</v>
      </c>
      <c r="AC162" s="658">
        <f>IF($C162="","",SUMIFS(EXPENSES!$I$12:$I$4011,EXPENSES!$U$12:$U$4011,$C162,EXPENSES!$N$12:$N$4011,REPORT!AC$34,EXPENSES!$M$12:$M$4011,REPORT!AC$31))</f>
        <v>0</v>
      </c>
      <c r="AD162" s="658">
        <f>IF($C162="","",SUMIFS(EXPENSES!$I$12:$I$4011,EXPENSES!$U$12:$U$4011,$C162,EXPENSES!$N$12:$N$4011,REPORT!AD$34,EXPENSES!$M$12:$M$4011,REPORT!AD$31))</f>
        <v>0</v>
      </c>
      <c r="AE162" s="658">
        <f>IF($C162="","",SUMIFS(EXPENSES!$I$12:$I$4011,EXPENSES!$U$12:$U$4011,$C162,EXPENSES!$N$12:$N$4011,REPORT!AE$34,EXPENSES!$M$12:$M$4011,REPORT!AE$31))</f>
        <v>0</v>
      </c>
      <c r="AF162" s="658">
        <f>IF($C162="","",SUMIFS(EXPENSES!$I$12:$I$4011,EXPENSES!$U$12:$U$4011,$C162,EXPENSES!$N$12:$N$4011,REPORT!AF$34,EXPENSES!$M$12:$M$4011,REPORT!AF$31))</f>
        <v>0</v>
      </c>
      <c r="AG162" s="658">
        <f>IF($C162="","",SUMIFS(EXPENSES!$I$12:$I$4011,EXPENSES!$U$12:$U$4011,$C162,EXPENSES!$N$12:$N$4011,REPORT!AG$34,EXPENSES!$M$12:$M$4011,REPORT!AG$31))</f>
        <v>0</v>
      </c>
      <c r="AH162" s="658">
        <f>IF($C162="","",SUMIFS(EXPENSES!$I$12:$I$4011,EXPENSES!$U$12:$U$4011,$C162,EXPENSES!$N$12:$N$4011,REPORT!AH$34,EXPENSES!$M$12:$M$4011,REPORT!AH$31))</f>
        <v>0</v>
      </c>
      <c r="AI162" s="658">
        <f>IF($C162="","",SUMIFS(EXPENSES!$I$12:$I$4011,EXPENSES!$U$12:$U$4011,$C162,EXPENSES!$N$12:$N$4011,REPORT!AI$34,EXPENSES!$M$12:$M$4011,REPORT!AI$31))</f>
        <v>0</v>
      </c>
      <c r="AJ162" s="658">
        <f>IF($C162="","",SUMIFS(EXPENSES!$I$12:$I$4011,EXPENSES!$U$12:$U$4011,$C162,EXPENSES!$N$12:$N$4011,REPORT!AJ$34,EXPENSES!$M$12:$M$4011,REPORT!AJ$31))</f>
        <v>0</v>
      </c>
      <c r="AK162" s="658">
        <f>IF($C162="","",SUMIFS(EXPENSES!$I$12:$I$4011,EXPENSES!$U$12:$U$4011,$C162,EXPENSES!$N$12:$N$4011,REPORT!AK$34,EXPENSES!$M$12:$M$4011,REPORT!AK$31))</f>
        <v>0</v>
      </c>
      <c r="AL162" s="658">
        <f>IF($C162="","",SUMIFS(EXPENSES!$I$12:$I$4011,EXPENSES!$U$12:$U$4011,$C162,EXPENSES!$N$12:$N$4011,REPORT!AL$34,EXPENSES!$M$12:$M$4011,REPORT!AL$31))</f>
        <v>0</v>
      </c>
      <c r="AM162" s="658">
        <f>IF($C162="","",SUMIFS(EXPENSES!$I$12:$I$4011,EXPENSES!$U$12:$U$4011,$C162,EXPENSES!$N$12:$N$4011,REPORT!AM$34,EXPENSES!$M$12:$M$4011,REPORT!AM$31))</f>
        <v>0</v>
      </c>
      <c r="AN162" s="658">
        <f>IF($C162="","",SUMIFS(EXPENSES!$I$12:$I$4011,EXPENSES!$U$12:$U$4011,$C162,EXPENSES!$N$12:$N$4011,REPORT!AN$34,EXPENSES!$M$12:$M$4011,REPORT!AN$31))</f>
        <v>0</v>
      </c>
      <c r="AO162" s="658">
        <f>IF($C162="","",SUMIFS(EXPENSES!$I$12:$I$4011,EXPENSES!$U$12:$U$4011,$C162,EXPENSES!$N$12:$N$4011,REPORT!AO$34,EXPENSES!$M$12:$M$4011,REPORT!AO$31))</f>
        <v>0</v>
      </c>
      <c r="AP162" s="658">
        <f>IF($C162="","",SUMIFS(EXPENSES!$I$12:$I$4011,EXPENSES!$U$12:$U$4011,$C162,EXPENSES!$N$12:$N$4011,REPORT!AP$34,EXPENSES!$M$12:$M$4011,REPORT!AP$31))</f>
        <v>0</v>
      </c>
      <c r="AQ162" s="658">
        <f>IF($C162="","",SUMIFS(EXPENSES!$I$12:$I$4011,EXPENSES!$U$12:$U$4011,$C162,EXPENSES!$N$12:$N$4011,REPORT!AQ$34,EXPENSES!$M$12:$M$4011,REPORT!AQ$31))</f>
        <v>0</v>
      </c>
      <c r="AR162" s="658">
        <f>IF($C162="","",SUMIFS(EXPENSES!$I$12:$I$4011,EXPENSES!$U$12:$U$4011,$C162,EXPENSES!$N$12:$N$4011,REPORT!AR$34,EXPENSES!$M$12:$M$4011,REPORT!AR$31))</f>
        <v>0</v>
      </c>
      <c r="AS162" s="658">
        <f>IF($C162="","",SUMIFS(EXPENSES!$I$12:$I$4011,EXPENSES!$U$12:$U$4011,$C162,EXPENSES!$N$12:$N$4011,REPORT!AS$34,EXPENSES!$M$12:$M$4011,REPORT!AS$31))</f>
        <v>0</v>
      </c>
      <c r="AT162" s="658">
        <f>IF($C162="","",SUMIFS(EXPENSES!$I$12:$I$4011,EXPENSES!$U$12:$U$4011,$C162,EXPENSES!$N$12:$N$4011,REPORT!AT$34,EXPENSES!$M$12:$M$4011,REPORT!AT$31))</f>
        <v>0</v>
      </c>
      <c r="AU162" s="658">
        <f>IF($C162="","",SUMIFS(EXPENSES!$I$12:$I$4011,EXPENSES!$U$12:$U$4011,$C162,EXPENSES!$N$12:$N$4011,REPORT!AU$34,EXPENSES!$M$12:$M$4011,REPORT!AU$31))</f>
        <v>0</v>
      </c>
      <c r="AV162" s="658">
        <f>IF($C162="","",SUMIFS(EXPENSES!$I$12:$I$4011,EXPENSES!$U$12:$U$4011,$C162,EXPENSES!$N$12:$N$4011,REPORT!AV$34,EXPENSES!$M$12:$M$4011,REPORT!AV$31))</f>
        <v>0</v>
      </c>
      <c r="AW162" s="658">
        <f>IF($C162="","",SUMIFS(EXPENSES!$I$12:$I$4011,EXPENSES!$U$12:$U$4011,$C162,EXPENSES!$N$12:$N$4011,REPORT!AW$34,EXPENSES!$M$12:$M$4011,REPORT!AW$31))</f>
        <v>0</v>
      </c>
      <c r="AX162" s="658">
        <f>IF($C162="","",SUMIFS(EXPENSES!$I$12:$I$4011,EXPENSES!$U$12:$U$4011,$C162,EXPENSES!$N$12:$N$4011,REPORT!AX$34,EXPENSES!$M$12:$M$4011,REPORT!AX$31))</f>
        <v>0</v>
      </c>
      <c r="AY162" s="658">
        <f>IF($C162="","",SUMIFS(EXPENSES!$I$12:$I$4011,EXPENSES!$U$12:$U$4011,$C162,EXPENSES!$N$12:$N$4011,REPORT!AY$34,EXPENSES!$M$12:$M$4011,REPORT!AY$31))</f>
        <v>0</v>
      </c>
      <c r="AZ162" s="658">
        <f>IF($C162="","",SUMIFS(EXPENSES!$I$12:$I$4011,EXPENSES!$U$12:$U$4011,$C162,EXPENSES!$N$12:$N$4011,REPORT!AZ$34,EXPENSES!$M$12:$M$4011,REPORT!AZ$31))</f>
        <v>0</v>
      </c>
      <c r="BA162" s="658">
        <f>IF($C162="","",SUMIFS(EXPENSES!$I$12:$I$4011,EXPENSES!$U$12:$U$4011,$C162,EXPENSES!$N$12:$N$4011,REPORT!BA$34,EXPENSES!$M$12:$M$4011,REPORT!BA$31))</f>
        <v>0</v>
      </c>
      <c r="BB162" s="658">
        <f>IF($C162="","",SUMIFS(EXPENSES!$I$12:$I$4011,EXPENSES!$U$12:$U$4011,$C162,EXPENSES!$N$12:$N$4011,REPORT!BB$34,EXPENSES!$M$12:$M$4011,REPORT!BB$31))</f>
        <v>0</v>
      </c>
      <c r="BC162" s="658">
        <f>IF($C162="","",SUMIFS(EXPENSES!$I$12:$I$4011,EXPENSES!$U$12:$U$4011,$C162,EXPENSES!$N$12:$N$4011,REPORT!BC$34,EXPENSES!$M$12:$M$4011,REPORT!BC$31))</f>
        <v>0</v>
      </c>
      <c r="BD162" s="658">
        <f>IF($C162="","",SUMIFS(EXPENSES!$I$12:$I$4011,EXPENSES!$U$12:$U$4011,$C162,EXPENSES!$N$12:$N$4011,REPORT!BD$34,EXPENSES!$M$12:$M$4011,REPORT!BD$31))</f>
        <v>0</v>
      </c>
      <c r="BE162" s="658">
        <f>IF($C162="","",SUMIFS(EXPENSES!$I$12:$I$4011,EXPENSES!$U$12:$U$4011,$C162,EXPENSES!$N$12:$N$4011,REPORT!BE$34,EXPENSES!$M$12:$M$4011,REPORT!BE$31))</f>
        <v>0</v>
      </c>
      <c r="BF162" s="658">
        <f>IF($C162="","",SUMIFS(EXPENSES!$I$12:$I$4011,EXPENSES!$U$12:$U$4011,$C162,EXPENSES!$N$12:$N$4011,REPORT!BF$34,EXPENSES!$M$12:$M$4011,REPORT!BF$31))</f>
        <v>0</v>
      </c>
      <c r="BG162" s="658">
        <f>IF($C162="","",SUMIFS(EXPENSES!$I$12:$I$4011,EXPENSES!$U$12:$U$4011,$C162,EXPENSES!$N$12:$N$4011,REPORT!BG$34,EXPENSES!$M$12:$M$4011,REPORT!BG$31))</f>
        <v>0</v>
      </c>
      <c r="BH162" s="658">
        <f>IF($C162="","",SUMIFS(EXPENSES!$I$12:$I$4011,EXPENSES!$U$12:$U$4011,$C162,EXPENSES!$N$12:$N$4011,REPORT!BH$34,EXPENSES!$M$12:$M$4011,REPORT!BH$31))</f>
        <v>0</v>
      </c>
      <c r="BI162" s="658">
        <f>IF($C162="","",SUMIFS(EXPENSES!$I$12:$I$4011,EXPENSES!$U$12:$U$4011,$C162,EXPENSES!$N$12:$N$4011,REPORT!BI$34,EXPENSES!$M$12:$M$4011,REPORT!BI$31))</f>
        <v>0</v>
      </c>
      <c r="BJ162" s="658">
        <f>IF($C162="","",SUMIFS(EXPENSES!$I$12:$I$4011,EXPENSES!$U$12:$U$4011,$C162,EXPENSES!$N$12:$N$4011,REPORT!BJ$34,EXPENSES!$M$12:$M$4011,REPORT!BJ$31))</f>
        <v>0</v>
      </c>
      <c r="BK162" s="654"/>
      <c r="BL162" s="655"/>
      <c r="BM162" s="655"/>
    </row>
    <row r="163" spans="1:65" s="656" customFormat="1" outlineLevel="2" x14ac:dyDescent="0.3">
      <c r="A163" s="639"/>
      <c r="B163" s="640"/>
      <c r="C163" s="641" t="str">
        <f>IFERROR(BUDGET!C146,"")</f>
        <v>B8-04</v>
      </c>
      <c r="D163" s="642">
        <f>IFERROR(BUDGET!D146,"")</f>
        <v>0</v>
      </c>
      <c r="E163" s="643" t="str">
        <f>IFERROR(BUDGET!E146,"")</f>
        <v>x</v>
      </c>
      <c r="F163" s="644">
        <f>IF(OR(BUDGET!$N$14="",BUDGET!$N$14="Initial Budget"),BUDGET!N146,BUDGET!BA146)</f>
        <v>0</v>
      </c>
      <c r="G163" s="798"/>
      <c r="H163" s="661">
        <f>SUMIFS(EXPENSES!$I$12:$I$4011,EXPENSES!$U$12:$U$4011,REPORT!C163)</f>
        <v>0</v>
      </c>
      <c r="I163" s="657">
        <f t="shared" si="217"/>
        <v>0</v>
      </c>
      <c r="J163" s="645">
        <f t="shared" si="337"/>
        <v>0</v>
      </c>
      <c r="K163" s="647"/>
      <c r="L163" s="648"/>
      <c r="M163" s="649"/>
      <c r="N163" s="650"/>
      <c r="O163" s="651" t="str">
        <f t="shared" si="454"/>
        <v/>
      </c>
      <c r="P163" s="651" t="str">
        <f t="shared" si="454"/>
        <v/>
      </c>
      <c r="Q163" s="651" t="str">
        <f t="shared" si="454"/>
        <v/>
      </c>
      <c r="R163" s="651" t="str">
        <f t="shared" si="454"/>
        <v/>
      </c>
      <c r="S163" s="651" t="str">
        <f t="shared" si="454"/>
        <v/>
      </c>
      <c r="T163" s="651" t="str">
        <f t="shared" si="454"/>
        <v/>
      </c>
      <c r="U163" s="651" t="str">
        <f t="shared" si="454"/>
        <v/>
      </c>
      <c r="V163" s="651" t="str">
        <f t="shared" si="454"/>
        <v/>
      </c>
      <c r="W163" s="651" t="str">
        <f t="shared" si="454"/>
        <v/>
      </c>
      <c r="X163" s="651" t="str">
        <f t="shared" si="454"/>
        <v/>
      </c>
      <c r="Y163" s="652">
        <f t="shared" si="216"/>
        <v>0</v>
      </c>
      <c r="Z163" s="653"/>
      <c r="AA163" s="658">
        <f>IF($C163="","",SUMIFS(EXPENSES!$I$12:$I$4011,EXPENSES!$U$12:$U$4011,$C163,EXPENSES!$N$12:$N$4011,REPORT!AA$34,EXPENSES!$M$12:$M$4011,REPORT!AA$31))</f>
        <v>0</v>
      </c>
      <c r="AB163" s="658">
        <f>IF($C163="","",SUMIFS(EXPENSES!$I$12:$I$4011,EXPENSES!$U$12:$U$4011,$C163,EXPENSES!$N$12:$N$4011,REPORT!AB$34,EXPENSES!$M$12:$M$4011,REPORT!AB$31))</f>
        <v>0</v>
      </c>
      <c r="AC163" s="658">
        <f>IF($C163="","",SUMIFS(EXPENSES!$I$12:$I$4011,EXPENSES!$U$12:$U$4011,$C163,EXPENSES!$N$12:$N$4011,REPORT!AC$34,EXPENSES!$M$12:$M$4011,REPORT!AC$31))</f>
        <v>0</v>
      </c>
      <c r="AD163" s="658">
        <f>IF($C163="","",SUMIFS(EXPENSES!$I$12:$I$4011,EXPENSES!$U$12:$U$4011,$C163,EXPENSES!$N$12:$N$4011,REPORT!AD$34,EXPENSES!$M$12:$M$4011,REPORT!AD$31))</f>
        <v>0</v>
      </c>
      <c r="AE163" s="658">
        <f>IF($C163="","",SUMIFS(EXPENSES!$I$12:$I$4011,EXPENSES!$U$12:$U$4011,$C163,EXPENSES!$N$12:$N$4011,REPORT!AE$34,EXPENSES!$M$12:$M$4011,REPORT!AE$31))</f>
        <v>0</v>
      </c>
      <c r="AF163" s="658">
        <f>IF($C163="","",SUMIFS(EXPENSES!$I$12:$I$4011,EXPENSES!$U$12:$U$4011,$C163,EXPENSES!$N$12:$N$4011,REPORT!AF$34,EXPENSES!$M$12:$M$4011,REPORT!AF$31))</f>
        <v>0</v>
      </c>
      <c r="AG163" s="658">
        <f>IF($C163="","",SUMIFS(EXPENSES!$I$12:$I$4011,EXPENSES!$U$12:$U$4011,$C163,EXPENSES!$N$12:$N$4011,REPORT!AG$34,EXPENSES!$M$12:$M$4011,REPORT!AG$31))</f>
        <v>0</v>
      </c>
      <c r="AH163" s="658">
        <f>IF($C163="","",SUMIFS(EXPENSES!$I$12:$I$4011,EXPENSES!$U$12:$U$4011,$C163,EXPENSES!$N$12:$N$4011,REPORT!AH$34,EXPENSES!$M$12:$M$4011,REPORT!AH$31))</f>
        <v>0</v>
      </c>
      <c r="AI163" s="658">
        <f>IF($C163="","",SUMIFS(EXPENSES!$I$12:$I$4011,EXPENSES!$U$12:$U$4011,$C163,EXPENSES!$N$12:$N$4011,REPORT!AI$34,EXPENSES!$M$12:$M$4011,REPORT!AI$31))</f>
        <v>0</v>
      </c>
      <c r="AJ163" s="658">
        <f>IF($C163="","",SUMIFS(EXPENSES!$I$12:$I$4011,EXPENSES!$U$12:$U$4011,$C163,EXPENSES!$N$12:$N$4011,REPORT!AJ$34,EXPENSES!$M$12:$M$4011,REPORT!AJ$31))</f>
        <v>0</v>
      </c>
      <c r="AK163" s="658">
        <f>IF($C163="","",SUMIFS(EXPENSES!$I$12:$I$4011,EXPENSES!$U$12:$U$4011,$C163,EXPENSES!$N$12:$N$4011,REPORT!AK$34,EXPENSES!$M$12:$M$4011,REPORT!AK$31))</f>
        <v>0</v>
      </c>
      <c r="AL163" s="658">
        <f>IF($C163="","",SUMIFS(EXPENSES!$I$12:$I$4011,EXPENSES!$U$12:$U$4011,$C163,EXPENSES!$N$12:$N$4011,REPORT!AL$34,EXPENSES!$M$12:$M$4011,REPORT!AL$31))</f>
        <v>0</v>
      </c>
      <c r="AM163" s="658">
        <f>IF($C163="","",SUMIFS(EXPENSES!$I$12:$I$4011,EXPENSES!$U$12:$U$4011,$C163,EXPENSES!$N$12:$N$4011,REPORT!AM$34,EXPENSES!$M$12:$M$4011,REPORT!AM$31))</f>
        <v>0</v>
      </c>
      <c r="AN163" s="658">
        <f>IF($C163="","",SUMIFS(EXPENSES!$I$12:$I$4011,EXPENSES!$U$12:$U$4011,$C163,EXPENSES!$N$12:$N$4011,REPORT!AN$34,EXPENSES!$M$12:$M$4011,REPORT!AN$31))</f>
        <v>0</v>
      </c>
      <c r="AO163" s="658">
        <f>IF($C163="","",SUMIFS(EXPENSES!$I$12:$I$4011,EXPENSES!$U$12:$U$4011,$C163,EXPENSES!$N$12:$N$4011,REPORT!AO$34,EXPENSES!$M$12:$M$4011,REPORT!AO$31))</f>
        <v>0</v>
      </c>
      <c r="AP163" s="658">
        <f>IF($C163="","",SUMIFS(EXPENSES!$I$12:$I$4011,EXPENSES!$U$12:$U$4011,$C163,EXPENSES!$N$12:$N$4011,REPORT!AP$34,EXPENSES!$M$12:$M$4011,REPORT!AP$31))</f>
        <v>0</v>
      </c>
      <c r="AQ163" s="658">
        <f>IF($C163="","",SUMIFS(EXPENSES!$I$12:$I$4011,EXPENSES!$U$12:$U$4011,$C163,EXPENSES!$N$12:$N$4011,REPORT!AQ$34,EXPENSES!$M$12:$M$4011,REPORT!AQ$31))</f>
        <v>0</v>
      </c>
      <c r="AR163" s="658">
        <f>IF($C163="","",SUMIFS(EXPENSES!$I$12:$I$4011,EXPENSES!$U$12:$U$4011,$C163,EXPENSES!$N$12:$N$4011,REPORT!AR$34,EXPENSES!$M$12:$M$4011,REPORT!AR$31))</f>
        <v>0</v>
      </c>
      <c r="AS163" s="658">
        <f>IF($C163="","",SUMIFS(EXPENSES!$I$12:$I$4011,EXPENSES!$U$12:$U$4011,$C163,EXPENSES!$N$12:$N$4011,REPORT!AS$34,EXPENSES!$M$12:$M$4011,REPORT!AS$31))</f>
        <v>0</v>
      </c>
      <c r="AT163" s="658">
        <f>IF($C163="","",SUMIFS(EXPENSES!$I$12:$I$4011,EXPENSES!$U$12:$U$4011,$C163,EXPENSES!$N$12:$N$4011,REPORT!AT$34,EXPENSES!$M$12:$M$4011,REPORT!AT$31))</f>
        <v>0</v>
      </c>
      <c r="AU163" s="658">
        <f>IF($C163="","",SUMIFS(EXPENSES!$I$12:$I$4011,EXPENSES!$U$12:$U$4011,$C163,EXPENSES!$N$12:$N$4011,REPORT!AU$34,EXPENSES!$M$12:$M$4011,REPORT!AU$31))</f>
        <v>0</v>
      </c>
      <c r="AV163" s="658">
        <f>IF($C163="","",SUMIFS(EXPENSES!$I$12:$I$4011,EXPENSES!$U$12:$U$4011,$C163,EXPENSES!$N$12:$N$4011,REPORT!AV$34,EXPENSES!$M$12:$M$4011,REPORT!AV$31))</f>
        <v>0</v>
      </c>
      <c r="AW163" s="658">
        <f>IF($C163="","",SUMIFS(EXPENSES!$I$12:$I$4011,EXPENSES!$U$12:$U$4011,$C163,EXPENSES!$N$12:$N$4011,REPORT!AW$34,EXPENSES!$M$12:$M$4011,REPORT!AW$31))</f>
        <v>0</v>
      </c>
      <c r="AX163" s="658">
        <f>IF($C163="","",SUMIFS(EXPENSES!$I$12:$I$4011,EXPENSES!$U$12:$U$4011,$C163,EXPENSES!$N$12:$N$4011,REPORT!AX$34,EXPENSES!$M$12:$M$4011,REPORT!AX$31))</f>
        <v>0</v>
      </c>
      <c r="AY163" s="658">
        <f>IF($C163="","",SUMIFS(EXPENSES!$I$12:$I$4011,EXPENSES!$U$12:$U$4011,$C163,EXPENSES!$N$12:$N$4011,REPORT!AY$34,EXPENSES!$M$12:$M$4011,REPORT!AY$31))</f>
        <v>0</v>
      </c>
      <c r="AZ163" s="658">
        <f>IF($C163="","",SUMIFS(EXPENSES!$I$12:$I$4011,EXPENSES!$U$12:$U$4011,$C163,EXPENSES!$N$12:$N$4011,REPORT!AZ$34,EXPENSES!$M$12:$M$4011,REPORT!AZ$31))</f>
        <v>0</v>
      </c>
      <c r="BA163" s="658">
        <f>IF($C163="","",SUMIFS(EXPENSES!$I$12:$I$4011,EXPENSES!$U$12:$U$4011,$C163,EXPENSES!$N$12:$N$4011,REPORT!BA$34,EXPENSES!$M$12:$M$4011,REPORT!BA$31))</f>
        <v>0</v>
      </c>
      <c r="BB163" s="658">
        <f>IF($C163="","",SUMIFS(EXPENSES!$I$12:$I$4011,EXPENSES!$U$12:$U$4011,$C163,EXPENSES!$N$12:$N$4011,REPORT!BB$34,EXPENSES!$M$12:$M$4011,REPORT!BB$31))</f>
        <v>0</v>
      </c>
      <c r="BC163" s="658">
        <f>IF($C163="","",SUMIFS(EXPENSES!$I$12:$I$4011,EXPENSES!$U$12:$U$4011,$C163,EXPENSES!$N$12:$N$4011,REPORT!BC$34,EXPENSES!$M$12:$M$4011,REPORT!BC$31))</f>
        <v>0</v>
      </c>
      <c r="BD163" s="658">
        <f>IF($C163="","",SUMIFS(EXPENSES!$I$12:$I$4011,EXPENSES!$U$12:$U$4011,$C163,EXPENSES!$N$12:$N$4011,REPORT!BD$34,EXPENSES!$M$12:$M$4011,REPORT!BD$31))</f>
        <v>0</v>
      </c>
      <c r="BE163" s="658">
        <f>IF($C163="","",SUMIFS(EXPENSES!$I$12:$I$4011,EXPENSES!$U$12:$U$4011,$C163,EXPENSES!$N$12:$N$4011,REPORT!BE$34,EXPENSES!$M$12:$M$4011,REPORT!BE$31))</f>
        <v>0</v>
      </c>
      <c r="BF163" s="658">
        <f>IF($C163="","",SUMIFS(EXPENSES!$I$12:$I$4011,EXPENSES!$U$12:$U$4011,$C163,EXPENSES!$N$12:$N$4011,REPORT!BF$34,EXPENSES!$M$12:$M$4011,REPORT!BF$31))</f>
        <v>0</v>
      </c>
      <c r="BG163" s="658">
        <f>IF($C163="","",SUMIFS(EXPENSES!$I$12:$I$4011,EXPENSES!$U$12:$U$4011,$C163,EXPENSES!$N$12:$N$4011,REPORT!BG$34,EXPENSES!$M$12:$M$4011,REPORT!BG$31))</f>
        <v>0</v>
      </c>
      <c r="BH163" s="658">
        <f>IF($C163="","",SUMIFS(EXPENSES!$I$12:$I$4011,EXPENSES!$U$12:$U$4011,$C163,EXPENSES!$N$12:$N$4011,REPORT!BH$34,EXPENSES!$M$12:$M$4011,REPORT!BH$31))</f>
        <v>0</v>
      </c>
      <c r="BI163" s="658">
        <f>IF($C163="","",SUMIFS(EXPENSES!$I$12:$I$4011,EXPENSES!$U$12:$U$4011,$C163,EXPENSES!$N$12:$N$4011,REPORT!BI$34,EXPENSES!$M$12:$M$4011,REPORT!BI$31))</f>
        <v>0</v>
      </c>
      <c r="BJ163" s="658">
        <f>IF($C163="","",SUMIFS(EXPENSES!$I$12:$I$4011,EXPENSES!$U$12:$U$4011,$C163,EXPENSES!$N$12:$N$4011,REPORT!BJ$34,EXPENSES!$M$12:$M$4011,REPORT!BJ$31))</f>
        <v>0</v>
      </c>
      <c r="BK163" s="654"/>
      <c r="BL163" s="655"/>
      <c r="BM163" s="655"/>
    </row>
    <row r="164" spans="1:65" s="656" customFormat="1" outlineLevel="2" x14ac:dyDescent="0.3">
      <c r="A164" s="639"/>
      <c r="B164" s="640"/>
      <c r="C164" s="641" t="str">
        <f>IFERROR(BUDGET!C147,"")</f>
        <v>B8-05</v>
      </c>
      <c r="D164" s="642">
        <f>IFERROR(BUDGET!D147,"")</f>
        <v>0</v>
      </c>
      <c r="E164" s="643" t="str">
        <f>IFERROR(BUDGET!E147,"")</f>
        <v>x</v>
      </c>
      <c r="F164" s="644">
        <f>IF(OR(BUDGET!$N$14="",BUDGET!$N$14="Initial Budget"),BUDGET!N147,BUDGET!BA147)</f>
        <v>0</v>
      </c>
      <c r="G164" s="798"/>
      <c r="H164" s="661">
        <f>SUMIFS(EXPENSES!$I$12:$I$4011,EXPENSES!$U$12:$U$4011,REPORT!C164)</f>
        <v>0</v>
      </c>
      <c r="I164" s="657">
        <f t="shared" si="217"/>
        <v>0</v>
      </c>
      <c r="J164" s="645">
        <f t="shared" si="337"/>
        <v>0</v>
      </c>
      <c r="K164" s="647"/>
      <c r="L164" s="648"/>
      <c r="M164" s="649"/>
      <c r="N164" s="650"/>
      <c r="O164" s="651" t="str">
        <f t="shared" si="454"/>
        <v/>
      </c>
      <c r="P164" s="651" t="str">
        <f t="shared" si="454"/>
        <v/>
      </c>
      <c r="Q164" s="651" t="str">
        <f t="shared" si="454"/>
        <v/>
      </c>
      <c r="R164" s="651" t="str">
        <f t="shared" si="454"/>
        <v/>
      </c>
      <c r="S164" s="651" t="str">
        <f t="shared" si="454"/>
        <v/>
      </c>
      <c r="T164" s="651" t="str">
        <f t="shared" si="454"/>
        <v/>
      </c>
      <c r="U164" s="651" t="str">
        <f t="shared" si="454"/>
        <v/>
      </c>
      <c r="V164" s="651" t="str">
        <f t="shared" si="454"/>
        <v/>
      </c>
      <c r="W164" s="651" t="str">
        <f t="shared" si="454"/>
        <v/>
      </c>
      <c r="X164" s="651" t="str">
        <f t="shared" si="454"/>
        <v/>
      </c>
      <c r="Y164" s="652">
        <f t="shared" ref="Y164:Y205" si="455">H164-SUM(O164:X164)</f>
        <v>0</v>
      </c>
      <c r="Z164" s="653"/>
      <c r="AA164" s="658">
        <f>IF($C164="","",SUMIFS(EXPENSES!$I$12:$I$4011,EXPENSES!$U$12:$U$4011,$C164,EXPENSES!$N$12:$N$4011,REPORT!AA$34,EXPENSES!$M$12:$M$4011,REPORT!AA$31))</f>
        <v>0</v>
      </c>
      <c r="AB164" s="658">
        <f>IF($C164="","",SUMIFS(EXPENSES!$I$12:$I$4011,EXPENSES!$U$12:$U$4011,$C164,EXPENSES!$N$12:$N$4011,REPORT!AB$34,EXPENSES!$M$12:$M$4011,REPORT!AB$31))</f>
        <v>0</v>
      </c>
      <c r="AC164" s="658">
        <f>IF($C164="","",SUMIFS(EXPENSES!$I$12:$I$4011,EXPENSES!$U$12:$U$4011,$C164,EXPENSES!$N$12:$N$4011,REPORT!AC$34,EXPENSES!$M$12:$M$4011,REPORT!AC$31))</f>
        <v>0</v>
      </c>
      <c r="AD164" s="658">
        <f>IF($C164="","",SUMIFS(EXPENSES!$I$12:$I$4011,EXPENSES!$U$12:$U$4011,$C164,EXPENSES!$N$12:$N$4011,REPORT!AD$34,EXPENSES!$M$12:$M$4011,REPORT!AD$31))</f>
        <v>0</v>
      </c>
      <c r="AE164" s="658">
        <f>IF($C164="","",SUMIFS(EXPENSES!$I$12:$I$4011,EXPENSES!$U$12:$U$4011,$C164,EXPENSES!$N$12:$N$4011,REPORT!AE$34,EXPENSES!$M$12:$M$4011,REPORT!AE$31))</f>
        <v>0</v>
      </c>
      <c r="AF164" s="658">
        <f>IF($C164="","",SUMIFS(EXPENSES!$I$12:$I$4011,EXPENSES!$U$12:$U$4011,$C164,EXPENSES!$N$12:$N$4011,REPORT!AF$34,EXPENSES!$M$12:$M$4011,REPORT!AF$31))</f>
        <v>0</v>
      </c>
      <c r="AG164" s="658">
        <f>IF($C164="","",SUMIFS(EXPENSES!$I$12:$I$4011,EXPENSES!$U$12:$U$4011,$C164,EXPENSES!$N$12:$N$4011,REPORT!AG$34,EXPENSES!$M$12:$M$4011,REPORT!AG$31))</f>
        <v>0</v>
      </c>
      <c r="AH164" s="658">
        <f>IF($C164="","",SUMIFS(EXPENSES!$I$12:$I$4011,EXPENSES!$U$12:$U$4011,$C164,EXPENSES!$N$12:$N$4011,REPORT!AH$34,EXPENSES!$M$12:$M$4011,REPORT!AH$31))</f>
        <v>0</v>
      </c>
      <c r="AI164" s="658">
        <f>IF($C164="","",SUMIFS(EXPENSES!$I$12:$I$4011,EXPENSES!$U$12:$U$4011,$C164,EXPENSES!$N$12:$N$4011,REPORT!AI$34,EXPENSES!$M$12:$M$4011,REPORT!AI$31))</f>
        <v>0</v>
      </c>
      <c r="AJ164" s="658">
        <f>IF($C164="","",SUMIFS(EXPENSES!$I$12:$I$4011,EXPENSES!$U$12:$U$4011,$C164,EXPENSES!$N$12:$N$4011,REPORT!AJ$34,EXPENSES!$M$12:$M$4011,REPORT!AJ$31))</f>
        <v>0</v>
      </c>
      <c r="AK164" s="658">
        <f>IF($C164="","",SUMIFS(EXPENSES!$I$12:$I$4011,EXPENSES!$U$12:$U$4011,$C164,EXPENSES!$N$12:$N$4011,REPORT!AK$34,EXPENSES!$M$12:$M$4011,REPORT!AK$31))</f>
        <v>0</v>
      </c>
      <c r="AL164" s="658">
        <f>IF($C164="","",SUMIFS(EXPENSES!$I$12:$I$4011,EXPENSES!$U$12:$U$4011,$C164,EXPENSES!$N$12:$N$4011,REPORT!AL$34,EXPENSES!$M$12:$M$4011,REPORT!AL$31))</f>
        <v>0</v>
      </c>
      <c r="AM164" s="658">
        <f>IF($C164="","",SUMIFS(EXPENSES!$I$12:$I$4011,EXPENSES!$U$12:$U$4011,$C164,EXPENSES!$N$12:$N$4011,REPORT!AM$34,EXPENSES!$M$12:$M$4011,REPORT!AM$31))</f>
        <v>0</v>
      </c>
      <c r="AN164" s="658">
        <f>IF($C164="","",SUMIFS(EXPENSES!$I$12:$I$4011,EXPENSES!$U$12:$U$4011,$C164,EXPENSES!$N$12:$N$4011,REPORT!AN$34,EXPENSES!$M$12:$M$4011,REPORT!AN$31))</f>
        <v>0</v>
      </c>
      <c r="AO164" s="658">
        <f>IF($C164="","",SUMIFS(EXPENSES!$I$12:$I$4011,EXPENSES!$U$12:$U$4011,$C164,EXPENSES!$N$12:$N$4011,REPORT!AO$34,EXPENSES!$M$12:$M$4011,REPORT!AO$31))</f>
        <v>0</v>
      </c>
      <c r="AP164" s="658">
        <f>IF($C164="","",SUMIFS(EXPENSES!$I$12:$I$4011,EXPENSES!$U$12:$U$4011,$C164,EXPENSES!$N$12:$N$4011,REPORT!AP$34,EXPENSES!$M$12:$M$4011,REPORT!AP$31))</f>
        <v>0</v>
      </c>
      <c r="AQ164" s="658">
        <f>IF($C164="","",SUMIFS(EXPENSES!$I$12:$I$4011,EXPENSES!$U$12:$U$4011,$C164,EXPENSES!$N$12:$N$4011,REPORT!AQ$34,EXPENSES!$M$12:$M$4011,REPORT!AQ$31))</f>
        <v>0</v>
      </c>
      <c r="AR164" s="658">
        <f>IF($C164="","",SUMIFS(EXPENSES!$I$12:$I$4011,EXPENSES!$U$12:$U$4011,$C164,EXPENSES!$N$12:$N$4011,REPORT!AR$34,EXPENSES!$M$12:$M$4011,REPORT!AR$31))</f>
        <v>0</v>
      </c>
      <c r="AS164" s="658">
        <f>IF($C164="","",SUMIFS(EXPENSES!$I$12:$I$4011,EXPENSES!$U$12:$U$4011,$C164,EXPENSES!$N$12:$N$4011,REPORT!AS$34,EXPENSES!$M$12:$M$4011,REPORT!AS$31))</f>
        <v>0</v>
      </c>
      <c r="AT164" s="658">
        <f>IF($C164="","",SUMIFS(EXPENSES!$I$12:$I$4011,EXPENSES!$U$12:$U$4011,$C164,EXPENSES!$N$12:$N$4011,REPORT!AT$34,EXPENSES!$M$12:$M$4011,REPORT!AT$31))</f>
        <v>0</v>
      </c>
      <c r="AU164" s="658">
        <f>IF($C164="","",SUMIFS(EXPENSES!$I$12:$I$4011,EXPENSES!$U$12:$U$4011,$C164,EXPENSES!$N$12:$N$4011,REPORT!AU$34,EXPENSES!$M$12:$M$4011,REPORT!AU$31))</f>
        <v>0</v>
      </c>
      <c r="AV164" s="658">
        <f>IF($C164="","",SUMIFS(EXPENSES!$I$12:$I$4011,EXPENSES!$U$12:$U$4011,$C164,EXPENSES!$N$12:$N$4011,REPORT!AV$34,EXPENSES!$M$12:$M$4011,REPORT!AV$31))</f>
        <v>0</v>
      </c>
      <c r="AW164" s="658">
        <f>IF($C164="","",SUMIFS(EXPENSES!$I$12:$I$4011,EXPENSES!$U$12:$U$4011,$C164,EXPENSES!$N$12:$N$4011,REPORT!AW$34,EXPENSES!$M$12:$M$4011,REPORT!AW$31))</f>
        <v>0</v>
      </c>
      <c r="AX164" s="658">
        <f>IF($C164="","",SUMIFS(EXPENSES!$I$12:$I$4011,EXPENSES!$U$12:$U$4011,$C164,EXPENSES!$N$12:$N$4011,REPORT!AX$34,EXPENSES!$M$12:$M$4011,REPORT!AX$31))</f>
        <v>0</v>
      </c>
      <c r="AY164" s="658">
        <f>IF($C164="","",SUMIFS(EXPENSES!$I$12:$I$4011,EXPENSES!$U$12:$U$4011,$C164,EXPENSES!$N$12:$N$4011,REPORT!AY$34,EXPENSES!$M$12:$M$4011,REPORT!AY$31))</f>
        <v>0</v>
      </c>
      <c r="AZ164" s="658">
        <f>IF($C164="","",SUMIFS(EXPENSES!$I$12:$I$4011,EXPENSES!$U$12:$U$4011,$C164,EXPENSES!$N$12:$N$4011,REPORT!AZ$34,EXPENSES!$M$12:$M$4011,REPORT!AZ$31))</f>
        <v>0</v>
      </c>
      <c r="BA164" s="658">
        <f>IF($C164="","",SUMIFS(EXPENSES!$I$12:$I$4011,EXPENSES!$U$12:$U$4011,$C164,EXPENSES!$N$12:$N$4011,REPORT!BA$34,EXPENSES!$M$12:$M$4011,REPORT!BA$31))</f>
        <v>0</v>
      </c>
      <c r="BB164" s="658">
        <f>IF($C164="","",SUMIFS(EXPENSES!$I$12:$I$4011,EXPENSES!$U$12:$U$4011,$C164,EXPENSES!$N$12:$N$4011,REPORT!BB$34,EXPENSES!$M$12:$M$4011,REPORT!BB$31))</f>
        <v>0</v>
      </c>
      <c r="BC164" s="658">
        <f>IF($C164="","",SUMIFS(EXPENSES!$I$12:$I$4011,EXPENSES!$U$12:$U$4011,$C164,EXPENSES!$N$12:$N$4011,REPORT!BC$34,EXPENSES!$M$12:$M$4011,REPORT!BC$31))</f>
        <v>0</v>
      </c>
      <c r="BD164" s="658">
        <f>IF($C164="","",SUMIFS(EXPENSES!$I$12:$I$4011,EXPENSES!$U$12:$U$4011,$C164,EXPENSES!$N$12:$N$4011,REPORT!BD$34,EXPENSES!$M$12:$M$4011,REPORT!BD$31))</f>
        <v>0</v>
      </c>
      <c r="BE164" s="658">
        <f>IF($C164="","",SUMIFS(EXPENSES!$I$12:$I$4011,EXPENSES!$U$12:$U$4011,$C164,EXPENSES!$N$12:$N$4011,REPORT!BE$34,EXPENSES!$M$12:$M$4011,REPORT!BE$31))</f>
        <v>0</v>
      </c>
      <c r="BF164" s="658">
        <f>IF($C164="","",SUMIFS(EXPENSES!$I$12:$I$4011,EXPENSES!$U$12:$U$4011,$C164,EXPENSES!$N$12:$N$4011,REPORT!BF$34,EXPENSES!$M$12:$M$4011,REPORT!BF$31))</f>
        <v>0</v>
      </c>
      <c r="BG164" s="658">
        <f>IF($C164="","",SUMIFS(EXPENSES!$I$12:$I$4011,EXPENSES!$U$12:$U$4011,$C164,EXPENSES!$N$12:$N$4011,REPORT!BG$34,EXPENSES!$M$12:$M$4011,REPORT!BG$31))</f>
        <v>0</v>
      </c>
      <c r="BH164" s="658">
        <f>IF($C164="","",SUMIFS(EXPENSES!$I$12:$I$4011,EXPENSES!$U$12:$U$4011,$C164,EXPENSES!$N$12:$N$4011,REPORT!BH$34,EXPENSES!$M$12:$M$4011,REPORT!BH$31))</f>
        <v>0</v>
      </c>
      <c r="BI164" s="658">
        <f>IF($C164="","",SUMIFS(EXPENSES!$I$12:$I$4011,EXPENSES!$U$12:$U$4011,$C164,EXPENSES!$N$12:$N$4011,REPORT!BI$34,EXPENSES!$M$12:$M$4011,REPORT!BI$31))</f>
        <v>0</v>
      </c>
      <c r="BJ164" s="658">
        <f>IF($C164="","",SUMIFS(EXPENSES!$I$12:$I$4011,EXPENSES!$U$12:$U$4011,$C164,EXPENSES!$N$12:$N$4011,REPORT!BJ$34,EXPENSES!$M$12:$M$4011,REPORT!BJ$31))</f>
        <v>0</v>
      </c>
      <c r="BK164" s="654"/>
      <c r="BL164" s="655"/>
      <c r="BM164" s="655"/>
    </row>
    <row r="165" spans="1:65" s="656" customFormat="1" outlineLevel="2" x14ac:dyDescent="0.3">
      <c r="A165" s="639"/>
      <c r="B165" s="640"/>
      <c r="C165" s="641" t="str">
        <f>IFERROR(BUDGET!C148,"")</f>
        <v>B8-06</v>
      </c>
      <c r="D165" s="642">
        <f>IFERROR(BUDGET!D148,"")</f>
        <v>0</v>
      </c>
      <c r="E165" s="643" t="str">
        <f>IFERROR(BUDGET!E148,"")</f>
        <v>x</v>
      </c>
      <c r="F165" s="644">
        <f>IF(OR(BUDGET!$N$14="",BUDGET!$N$14="Initial Budget"),BUDGET!N148,BUDGET!BA148)</f>
        <v>0</v>
      </c>
      <c r="G165" s="798"/>
      <c r="H165" s="661">
        <f>SUMIFS(EXPENSES!$I$12:$I$4011,EXPENSES!$U$12:$U$4011,REPORT!C165)</f>
        <v>0</v>
      </c>
      <c r="I165" s="657">
        <f t="shared" ref="I165:I228" si="456">IFERROR(IF(AND(F165=0,H165=0),0,IF(AND(F165=0,H165&lt;&gt;0),"Unbudgeted",H165/F165)),"")</f>
        <v>0</v>
      </c>
      <c r="J165" s="645">
        <f t="shared" si="337"/>
        <v>0</v>
      </c>
      <c r="K165" s="647"/>
      <c r="L165" s="648"/>
      <c r="M165" s="649"/>
      <c r="N165" s="650"/>
      <c r="O165" s="651" t="str">
        <f t="shared" si="454"/>
        <v/>
      </c>
      <c r="P165" s="651" t="str">
        <f t="shared" si="454"/>
        <v/>
      </c>
      <c r="Q165" s="651" t="str">
        <f t="shared" si="454"/>
        <v/>
      </c>
      <c r="R165" s="651" t="str">
        <f t="shared" si="454"/>
        <v/>
      </c>
      <c r="S165" s="651" t="str">
        <f t="shared" si="454"/>
        <v/>
      </c>
      <c r="T165" s="651" t="str">
        <f t="shared" si="454"/>
        <v/>
      </c>
      <c r="U165" s="651" t="str">
        <f t="shared" si="454"/>
        <v/>
      </c>
      <c r="V165" s="651" t="str">
        <f t="shared" si="454"/>
        <v/>
      </c>
      <c r="W165" s="651" t="str">
        <f t="shared" si="454"/>
        <v/>
      </c>
      <c r="X165" s="651" t="str">
        <f t="shared" si="454"/>
        <v/>
      </c>
      <c r="Y165" s="652">
        <f t="shared" si="455"/>
        <v>0</v>
      </c>
      <c r="Z165" s="653"/>
      <c r="AA165" s="658">
        <f>IF($C165="","",SUMIFS(EXPENSES!$I$12:$I$4011,EXPENSES!$U$12:$U$4011,$C165,EXPENSES!$N$12:$N$4011,REPORT!AA$34,EXPENSES!$M$12:$M$4011,REPORT!AA$31))</f>
        <v>0</v>
      </c>
      <c r="AB165" s="658">
        <f>IF($C165="","",SUMIFS(EXPENSES!$I$12:$I$4011,EXPENSES!$U$12:$U$4011,$C165,EXPENSES!$N$12:$N$4011,REPORT!AB$34,EXPENSES!$M$12:$M$4011,REPORT!AB$31))</f>
        <v>0</v>
      </c>
      <c r="AC165" s="658">
        <f>IF($C165="","",SUMIFS(EXPENSES!$I$12:$I$4011,EXPENSES!$U$12:$U$4011,$C165,EXPENSES!$N$12:$N$4011,REPORT!AC$34,EXPENSES!$M$12:$M$4011,REPORT!AC$31))</f>
        <v>0</v>
      </c>
      <c r="AD165" s="658">
        <f>IF($C165="","",SUMIFS(EXPENSES!$I$12:$I$4011,EXPENSES!$U$12:$U$4011,$C165,EXPENSES!$N$12:$N$4011,REPORT!AD$34,EXPENSES!$M$12:$M$4011,REPORT!AD$31))</f>
        <v>0</v>
      </c>
      <c r="AE165" s="658">
        <f>IF($C165="","",SUMIFS(EXPENSES!$I$12:$I$4011,EXPENSES!$U$12:$U$4011,$C165,EXPENSES!$N$12:$N$4011,REPORT!AE$34,EXPENSES!$M$12:$M$4011,REPORT!AE$31))</f>
        <v>0</v>
      </c>
      <c r="AF165" s="658">
        <f>IF($C165="","",SUMIFS(EXPENSES!$I$12:$I$4011,EXPENSES!$U$12:$U$4011,$C165,EXPENSES!$N$12:$N$4011,REPORT!AF$34,EXPENSES!$M$12:$M$4011,REPORT!AF$31))</f>
        <v>0</v>
      </c>
      <c r="AG165" s="658">
        <f>IF($C165="","",SUMIFS(EXPENSES!$I$12:$I$4011,EXPENSES!$U$12:$U$4011,$C165,EXPENSES!$N$12:$N$4011,REPORT!AG$34,EXPENSES!$M$12:$M$4011,REPORT!AG$31))</f>
        <v>0</v>
      </c>
      <c r="AH165" s="658">
        <f>IF($C165="","",SUMIFS(EXPENSES!$I$12:$I$4011,EXPENSES!$U$12:$U$4011,$C165,EXPENSES!$N$12:$N$4011,REPORT!AH$34,EXPENSES!$M$12:$M$4011,REPORT!AH$31))</f>
        <v>0</v>
      </c>
      <c r="AI165" s="658">
        <f>IF($C165="","",SUMIFS(EXPENSES!$I$12:$I$4011,EXPENSES!$U$12:$U$4011,$C165,EXPENSES!$N$12:$N$4011,REPORT!AI$34,EXPENSES!$M$12:$M$4011,REPORT!AI$31))</f>
        <v>0</v>
      </c>
      <c r="AJ165" s="658">
        <f>IF($C165="","",SUMIFS(EXPENSES!$I$12:$I$4011,EXPENSES!$U$12:$U$4011,$C165,EXPENSES!$N$12:$N$4011,REPORT!AJ$34,EXPENSES!$M$12:$M$4011,REPORT!AJ$31))</f>
        <v>0</v>
      </c>
      <c r="AK165" s="658">
        <f>IF($C165="","",SUMIFS(EXPENSES!$I$12:$I$4011,EXPENSES!$U$12:$U$4011,$C165,EXPENSES!$N$12:$N$4011,REPORT!AK$34,EXPENSES!$M$12:$M$4011,REPORT!AK$31))</f>
        <v>0</v>
      </c>
      <c r="AL165" s="658">
        <f>IF($C165="","",SUMIFS(EXPENSES!$I$12:$I$4011,EXPENSES!$U$12:$U$4011,$C165,EXPENSES!$N$12:$N$4011,REPORT!AL$34,EXPENSES!$M$12:$M$4011,REPORT!AL$31))</f>
        <v>0</v>
      </c>
      <c r="AM165" s="658">
        <f>IF($C165="","",SUMIFS(EXPENSES!$I$12:$I$4011,EXPENSES!$U$12:$U$4011,$C165,EXPENSES!$N$12:$N$4011,REPORT!AM$34,EXPENSES!$M$12:$M$4011,REPORT!AM$31))</f>
        <v>0</v>
      </c>
      <c r="AN165" s="658">
        <f>IF($C165="","",SUMIFS(EXPENSES!$I$12:$I$4011,EXPENSES!$U$12:$U$4011,$C165,EXPENSES!$N$12:$N$4011,REPORT!AN$34,EXPENSES!$M$12:$M$4011,REPORT!AN$31))</f>
        <v>0</v>
      </c>
      <c r="AO165" s="658">
        <f>IF($C165="","",SUMIFS(EXPENSES!$I$12:$I$4011,EXPENSES!$U$12:$U$4011,$C165,EXPENSES!$N$12:$N$4011,REPORT!AO$34,EXPENSES!$M$12:$M$4011,REPORT!AO$31))</f>
        <v>0</v>
      </c>
      <c r="AP165" s="658">
        <f>IF($C165="","",SUMIFS(EXPENSES!$I$12:$I$4011,EXPENSES!$U$12:$U$4011,$C165,EXPENSES!$N$12:$N$4011,REPORT!AP$34,EXPENSES!$M$12:$M$4011,REPORT!AP$31))</f>
        <v>0</v>
      </c>
      <c r="AQ165" s="658">
        <f>IF($C165="","",SUMIFS(EXPENSES!$I$12:$I$4011,EXPENSES!$U$12:$U$4011,$C165,EXPENSES!$N$12:$N$4011,REPORT!AQ$34,EXPENSES!$M$12:$M$4011,REPORT!AQ$31))</f>
        <v>0</v>
      </c>
      <c r="AR165" s="658">
        <f>IF($C165="","",SUMIFS(EXPENSES!$I$12:$I$4011,EXPENSES!$U$12:$U$4011,$C165,EXPENSES!$N$12:$N$4011,REPORT!AR$34,EXPENSES!$M$12:$M$4011,REPORT!AR$31))</f>
        <v>0</v>
      </c>
      <c r="AS165" s="658">
        <f>IF($C165="","",SUMIFS(EXPENSES!$I$12:$I$4011,EXPENSES!$U$12:$U$4011,$C165,EXPENSES!$N$12:$N$4011,REPORT!AS$34,EXPENSES!$M$12:$M$4011,REPORT!AS$31))</f>
        <v>0</v>
      </c>
      <c r="AT165" s="658">
        <f>IF($C165="","",SUMIFS(EXPENSES!$I$12:$I$4011,EXPENSES!$U$12:$U$4011,$C165,EXPENSES!$N$12:$N$4011,REPORT!AT$34,EXPENSES!$M$12:$M$4011,REPORT!AT$31))</f>
        <v>0</v>
      </c>
      <c r="AU165" s="658">
        <f>IF($C165="","",SUMIFS(EXPENSES!$I$12:$I$4011,EXPENSES!$U$12:$U$4011,$C165,EXPENSES!$N$12:$N$4011,REPORT!AU$34,EXPENSES!$M$12:$M$4011,REPORT!AU$31))</f>
        <v>0</v>
      </c>
      <c r="AV165" s="658">
        <f>IF($C165="","",SUMIFS(EXPENSES!$I$12:$I$4011,EXPENSES!$U$12:$U$4011,$C165,EXPENSES!$N$12:$N$4011,REPORT!AV$34,EXPENSES!$M$12:$M$4011,REPORT!AV$31))</f>
        <v>0</v>
      </c>
      <c r="AW165" s="658">
        <f>IF($C165="","",SUMIFS(EXPENSES!$I$12:$I$4011,EXPENSES!$U$12:$U$4011,$C165,EXPENSES!$N$12:$N$4011,REPORT!AW$34,EXPENSES!$M$12:$M$4011,REPORT!AW$31))</f>
        <v>0</v>
      </c>
      <c r="AX165" s="658">
        <f>IF($C165="","",SUMIFS(EXPENSES!$I$12:$I$4011,EXPENSES!$U$12:$U$4011,$C165,EXPENSES!$N$12:$N$4011,REPORT!AX$34,EXPENSES!$M$12:$M$4011,REPORT!AX$31))</f>
        <v>0</v>
      </c>
      <c r="AY165" s="658">
        <f>IF($C165="","",SUMIFS(EXPENSES!$I$12:$I$4011,EXPENSES!$U$12:$U$4011,$C165,EXPENSES!$N$12:$N$4011,REPORT!AY$34,EXPENSES!$M$12:$M$4011,REPORT!AY$31))</f>
        <v>0</v>
      </c>
      <c r="AZ165" s="658">
        <f>IF($C165="","",SUMIFS(EXPENSES!$I$12:$I$4011,EXPENSES!$U$12:$U$4011,$C165,EXPENSES!$N$12:$N$4011,REPORT!AZ$34,EXPENSES!$M$12:$M$4011,REPORT!AZ$31))</f>
        <v>0</v>
      </c>
      <c r="BA165" s="658">
        <f>IF($C165="","",SUMIFS(EXPENSES!$I$12:$I$4011,EXPENSES!$U$12:$U$4011,$C165,EXPENSES!$N$12:$N$4011,REPORT!BA$34,EXPENSES!$M$12:$M$4011,REPORT!BA$31))</f>
        <v>0</v>
      </c>
      <c r="BB165" s="658">
        <f>IF($C165="","",SUMIFS(EXPENSES!$I$12:$I$4011,EXPENSES!$U$12:$U$4011,$C165,EXPENSES!$N$12:$N$4011,REPORT!BB$34,EXPENSES!$M$12:$M$4011,REPORT!BB$31))</f>
        <v>0</v>
      </c>
      <c r="BC165" s="658">
        <f>IF($C165="","",SUMIFS(EXPENSES!$I$12:$I$4011,EXPENSES!$U$12:$U$4011,$C165,EXPENSES!$N$12:$N$4011,REPORT!BC$34,EXPENSES!$M$12:$M$4011,REPORT!BC$31))</f>
        <v>0</v>
      </c>
      <c r="BD165" s="658">
        <f>IF($C165="","",SUMIFS(EXPENSES!$I$12:$I$4011,EXPENSES!$U$12:$U$4011,$C165,EXPENSES!$N$12:$N$4011,REPORT!BD$34,EXPENSES!$M$12:$M$4011,REPORT!BD$31))</f>
        <v>0</v>
      </c>
      <c r="BE165" s="658">
        <f>IF($C165="","",SUMIFS(EXPENSES!$I$12:$I$4011,EXPENSES!$U$12:$U$4011,$C165,EXPENSES!$N$12:$N$4011,REPORT!BE$34,EXPENSES!$M$12:$M$4011,REPORT!BE$31))</f>
        <v>0</v>
      </c>
      <c r="BF165" s="658">
        <f>IF($C165="","",SUMIFS(EXPENSES!$I$12:$I$4011,EXPENSES!$U$12:$U$4011,$C165,EXPENSES!$N$12:$N$4011,REPORT!BF$34,EXPENSES!$M$12:$M$4011,REPORT!BF$31))</f>
        <v>0</v>
      </c>
      <c r="BG165" s="658">
        <f>IF($C165="","",SUMIFS(EXPENSES!$I$12:$I$4011,EXPENSES!$U$12:$U$4011,$C165,EXPENSES!$N$12:$N$4011,REPORT!BG$34,EXPENSES!$M$12:$M$4011,REPORT!BG$31))</f>
        <v>0</v>
      </c>
      <c r="BH165" s="658">
        <f>IF($C165="","",SUMIFS(EXPENSES!$I$12:$I$4011,EXPENSES!$U$12:$U$4011,$C165,EXPENSES!$N$12:$N$4011,REPORT!BH$34,EXPENSES!$M$12:$M$4011,REPORT!BH$31))</f>
        <v>0</v>
      </c>
      <c r="BI165" s="658">
        <f>IF($C165="","",SUMIFS(EXPENSES!$I$12:$I$4011,EXPENSES!$U$12:$U$4011,$C165,EXPENSES!$N$12:$N$4011,REPORT!BI$34,EXPENSES!$M$12:$M$4011,REPORT!BI$31))</f>
        <v>0</v>
      </c>
      <c r="BJ165" s="658">
        <f>IF($C165="","",SUMIFS(EXPENSES!$I$12:$I$4011,EXPENSES!$U$12:$U$4011,$C165,EXPENSES!$N$12:$N$4011,REPORT!BJ$34,EXPENSES!$M$12:$M$4011,REPORT!BJ$31))</f>
        <v>0</v>
      </c>
      <c r="BK165" s="654"/>
      <c r="BL165" s="655"/>
      <c r="BM165" s="655"/>
    </row>
    <row r="166" spans="1:65" s="656" customFormat="1" outlineLevel="2" x14ac:dyDescent="0.3">
      <c r="A166" s="639"/>
      <c r="B166" s="640"/>
      <c r="C166" s="641" t="str">
        <f>IFERROR(BUDGET!C149,"")</f>
        <v>B8-07</v>
      </c>
      <c r="D166" s="642">
        <f>IFERROR(BUDGET!D149,"")</f>
        <v>0</v>
      </c>
      <c r="E166" s="643" t="str">
        <f>IFERROR(BUDGET!E149,"")</f>
        <v>x</v>
      </c>
      <c r="F166" s="644">
        <f>IF(OR(BUDGET!$N$14="",BUDGET!$N$14="Initial Budget"),BUDGET!N149,BUDGET!BA149)</f>
        <v>0</v>
      </c>
      <c r="G166" s="798"/>
      <c r="H166" s="661">
        <f>SUMIFS(EXPENSES!$I$12:$I$4011,EXPENSES!$U$12:$U$4011,REPORT!C166)</f>
        <v>0</v>
      </c>
      <c r="I166" s="657">
        <f t="shared" si="456"/>
        <v>0</v>
      </c>
      <c r="J166" s="645">
        <f t="shared" si="337"/>
        <v>0</v>
      </c>
      <c r="K166" s="647"/>
      <c r="L166" s="648"/>
      <c r="M166" s="649"/>
      <c r="N166" s="650"/>
      <c r="O166" s="651" t="str">
        <f t="shared" si="454"/>
        <v/>
      </c>
      <c r="P166" s="651" t="str">
        <f t="shared" si="454"/>
        <v/>
      </c>
      <c r="Q166" s="651" t="str">
        <f t="shared" si="454"/>
        <v/>
      </c>
      <c r="R166" s="651" t="str">
        <f t="shared" si="454"/>
        <v/>
      </c>
      <c r="S166" s="651" t="str">
        <f t="shared" si="454"/>
        <v/>
      </c>
      <c r="T166" s="651" t="str">
        <f t="shared" si="454"/>
        <v/>
      </c>
      <c r="U166" s="651" t="str">
        <f t="shared" si="454"/>
        <v/>
      </c>
      <c r="V166" s="651" t="str">
        <f t="shared" si="454"/>
        <v/>
      </c>
      <c r="W166" s="651" t="str">
        <f t="shared" si="454"/>
        <v/>
      </c>
      <c r="X166" s="651" t="str">
        <f t="shared" si="454"/>
        <v/>
      </c>
      <c r="Y166" s="652">
        <f t="shared" si="455"/>
        <v>0</v>
      </c>
      <c r="Z166" s="653"/>
      <c r="AA166" s="658">
        <f>IF($C166="","",SUMIFS(EXPENSES!$I$12:$I$4011,EXPENSES!$U$12:$U$4011,$C166,EXPENSES!$N$12:$N$4011,REPORT!AA$34,EXPENSES!$M$12:$M$4011,REPORT!AA$31))</f>
        <v>0</v>
      </c>
      <c r="AB166" s="658">
        <f>IF($C166="","",SUMIFS(EXPENSES!$I$12:$I$4011,EXPENSES!$U$12:$U$4011,$C166,EXPENSES!$N$12:$N$4011,REPORT!AB$34,EXPENSES!$M$12:$M$4011,REPORT!AB$31))</f>
        <v>0</v>
      </c>
      <c r="AC166" s="658">
        <f>IF($C166="","",SUMIFS(EXPENSES!$I$12:$I$4011,EXPENSES!$U$12:$U$4011,$C166,EXPENSES!$N$12:$N$4011,REPORT!AC$34,EXPENSES!$M$12:$M$4011,REPORT!AC$31))</f>
        <v>0</v>
      </c>
      <c r="AD166" s="658">
        <f>IF($C166="","",SUMIFS(EXPENSES!$I$12:$I$4011,EXPENSES!$U$12:$U$4011,$C166,EXPENSES!$N$12:$N$4011,REPORT!AD$34,EXPENSES!$M$12:$M$4011,REPORT!AD$31))</f>
        <v>0</v>
      </c>
      <c r="AE166" s="658">
        <f>IF($C166="","",SUMIFS(EXPENSES!$I$12:$I$4011,EXPENSES!$U$12:$U$4011,$C166,EXPENSES!$N$12:$N$4011,REPORT!AE$34,EXPENSES!$M$12:$M$4011,REPORT!AE$31))</f>
        <v>0</v>
      </c>
      <c r="AF166" s="658">
        <f>IF($C166="","",SUMIFS(EXPENSES!$I$12:$I$4011,EXPENSES!$U$12:$U$4011,$C166,EXPENSES!$N$12:$N$4011,REPORT!AF$34,EXPENSES!$M$12:$M$4011,REPORT!AF$31))</f>
        <v>0</v>
      </c>
      <c r="AG166" s="658">
        <f>IF($C166="","",SUMIFS(EXPENSES!$I$12:$I$4011,EXPENSES!$U$12:$U$4011,$C166,EXPENSES!$N$12:$N$4011,REPORT!AG$34,EXPENSES!$M$12:$M$4011,REPORT!AG$31))</f>
        <v>0</v>
      </c>
      <c r="AH166" s="658">
        <f>IF($C166="","",SUMIFS(EXPENSES!$I$12:$I$4011,EXPENSES!$U$12:$U$4011,$C166,EXPENSES!$N$12:$N$4011,REPORT!AH$34,EXPENSES!$M$12:$M$4011,REPORT!AH$31))</f>
        <v>0</v>
      </c>
      <c r="AI166" s="658">
        <f>IF($C166="","",SUMIFS(EXPENSES!$I$12:$I$4011,EXPENSES!$U$12:$U$4011,$C166,EXPENSES!$N$12:$N$4011,REPORT!AI$34,EXPENSES!$M$12:$M$4011,REPORT!AI$31))</f>
        <v>0</v>
      </c>
      <c r="AJ166" s="658">
        <f>IF($C166="","",SUMIFS(EXPENSES!$I$12:$I$4011,EXPENSES!$U$12:$U$4011,$C166,EXPENSES!$N$12:$N$4011,REPORT!AJ$34,EXPENSES!$M$12:$M$4011,REPORT!AJ$31))</f>
        <v>0</v>
      </c>
      <c r="AK166" s="658">
        <f>IF($C166="","",SUMIFS(EXPENSES!$I$12:$I$4011,EXPENSES!$U$12:$U$4011,$C166,EXPENSES!$N$12:$N$4011,REPORT!AK$34,EXPENSES!$M$12:$M$4011,REPORT!AK$31))</f>
        <v>0</v>
      </c>
      <c r="AL166" s="658">
        <f>IF($C166="","",SUMIFS(EXPENSES!$I$12:$I$4011,EXPENSES!$U$12:$U$4011,$C166,EXPENSES!$N$12:$N$4011,REPORT!AL$34,EXPENSES!$M$12:$M$4011,REPORT!AL$31))</f>
        <v>0</v>
      </c>
      <c r="AM166" s="658">
        <f>IF($C166="","",SUMIFS(EXPENSES!$I$12:$I$4011,EXPENSES!$U$12:$U$4011,$C166,EXPENSES!$N$12:$N$4011,REPORT!AM$34,EXPENSES!$M$12:$M$4011,REPORT!AM$31))</f>
        <v>0</v>
      </c>
      <c r="AN166" s="658">
        <f>IF($C166="","",SUMIFS(EXPENSES!$I$12:$I$4011,EXPENSES!$U$12:$U$4011,$C166,EXPENSES!$N$12:$N$4011,REPORT!AN$34,EXPENSES!$M$12:$M$4011,REPORT!AN$31))</f>
        <v>0</v>
      </c>
      <c r="AO166" s="658">
        <f>IF($C166="","",SUMIFS(EXPENSES!$I$12:$I$4011,EXPENSES!$U$12:$U$4011,$C166,EXPENSES!$N$12:$N$4011,REPORT!AO$34,EXPENSES!$M$12:$M$4011,REPORT!AO$31))</f>
        <v>0</v>
      </c>
      <c r="AP166" s="658">
        <f>IF($C166="","",SUMIFS(EXPENSES!$I$12:$I$4011,EXPENSES!$U$12:$U$4011,$C166,EXPENSES!$N$12:$N$4011,REPORT!AP$34,EXPENSES!$M$12:$M$4011,REPORT!AP$31))</f>
        <v>0</v>
      </c>
      <c r="AQ166" s="658">
        <f>IF($C166="","",SUMIFS(EXPENSES!$I$12:$I$4011,EXPENSES!$U$12:$U$4011,$C166,EXPENSES!$N$12:$N$4011,REPORT!AQ$34,EXPENSES!$M$12:$M$4011,REPORT!AQ$31))</f>
        <v>0</v>
      </c>
      <c r="AR166" s="658">
        <f>IF($C166="","",SUMIFS(EXPENSES!$I$12:$I$4011,EXPENSES!$U$12:$U$4011,$C166,EXPENSES!$N$12:$N$4011,REPORT!AR$34,EXPENSES!$M$12:$M$4011,REPORT!AR$31))</f>
        <v>0</v>
      </c>
      <c r="AS166" s="658">
        <f>IF($C166="","",SUMIFS(EXPENSES!$I$12:$I$4011,EXPENSES!$U$12:$U$4011,$C166,EXPENSES!$N$12:$N$4011,REPORT!AS$34,EXPENSES!$M$12:$M$4011,REPORT!AS$31))</f>
        <v>0</v>
      </c>
      <c r="AT166" s="658">
        <f>IF($C166="","",SUMIFS(EXPENSES!$I$12:$I$4011,EXPENSES!$U$12:$U$4011,$C166,EXPENSES!$N$12:$N$4011,REPORT!AT$34,EXPENSES!$M$12:$M$4011,REPORT!AT$31))</f>
        <v>0</v>
      </c>
      <c r="AU166" s="658">
        <f>IF($C166="","",SUMIFS(EXPENSES!$I$12:$I$4011,EXPENSES!$U$12:$U$4011,$C166,EXPENSES!$N$12:$N$4011,REPORT!AU$34,EXPENSES!$M$12:$M$4011,REPORT!AU$31))</f>
        <v>0</v>
      </c>
      <c r="AV166" s="658">
        <f>IF($C166="","",SUMIFS(EXPENSES!$I$12:$I$4011,EXPENSES!$U$12:$U$4011,$C166,EXPENSES!$N$12:$N$4011,REPORT!AV$34,EXPENSES!$M$12:$M$4011,REPORT!AV$31))</f>
        <v>0</v>
      </c>
      <c r="AW166" s="658">
        <f>IF($C166="","",SUMIFS(EXPENSES!$I$12:$I$4011,EXPENSES!$U$12:$U$4011,$C166,EXPENSES!$N$12:$N$4011,REPORT!AW$34,EXPENSES!$M$12:$M$4011,REPORT!AW$31))</f>
        <v>0</v>
      </c>
      <c r="AX166" s="658">
        <f>IF($C166="","",SUMIFS(EXPENSES!$I$12:$I$4011,EXPENSES!$U$12:$U$4011,$C166,EXPENSES!$N$12:$N$4011,REPORT!AX$34,EXPENSES!$M$12:$M$4011,REPORT!AX$31))</f>
        <v>0</v>
      </c>
      <c r="AY166" s="658">
        <f>IF($C166="","",SUMIFS(EXPENSES!$I$12:$I$4011,EXPENSES!$U$12:$U$4011,$C166,EXPENSES!$N$12:$N$4011,REPORT!AY$34,EXPENSES!$M$12:$M$4011,REPORT!AY$31))</f>
        <v>0</v>
      </c>
      <c r="AZ166" s="658">
        <f>IF($C166="","",SUMIFS(EXPENSES!$I$12:$I$4011,EXPENSES!$U$12:$U$4011,$C166,EXPENSES!$N$12:$N$4011,REPORT!AZ$34,EXPENSES!$M$12:$M$4011,REPORT!AZ$31))</f>
        <v>0</v>
      </c>
      <c r="BA166" s="658">
        <f>IF($C166="","",SUMIFS(EXPENSES!$I$12:$I$4011,EXPENSES!$U$12:$U$4011,$C166,EXPENSES!$N$12:$N$4011,REPORT!BA$34,EXPENSES!$M$12:$M$4011,REPORT!BA$31))</f>
        <v>0</v>
      </c>
      <c r="BB166" s="658">
        <f>IF($C166="","",SUMIFS(EXPENSES!$I$12:$I$4011,EXPENSES!$U$12:$U$4011,$C166,EXPENSES!$N$12:$N$4011,REPORT!BB$34,EXPENSES!$M$12:$M$4011,REPORT!BB$31))</f>
        <v>0</v>
      </c>
      <c r="BC166" s="658">
        <f>IF($C166="","",SUMIFS(EXPENSES!$I$12:$I$4011,EXPENSES!$U$12:$U$4011,$C166,EXPENSES!$N$12:$N$4011,REPORT!BC$34,EXPENSES!$M$12:$M$4011,REPORT!BC$31))</f>
        <v>0</v>
      </c>
      <c r="BD166" s="658">
        <f>IF($C166="","",SUMIFS(EXPENSES!$I$12:$I$4011,EXPENSES!$U$12:$U$4011,$C166,EXPENSES!$N$12:$N$4011,REPORT!BD$34,EXPENSES!$M$12:$M$4011,REPORT!BD$31))</f>
        <v>0</v>
      </c>
      <c r="BE166" s="658">
        <f>IF($C166="","",SUMIFS(EXPENSES!$I$12:$I$4011,EXPENSES!$U$12:$U$4011,$C166,EXPENSES!$N$12:$N$4011,REPORT!BE$34,EXPENSES!$M$12:$M$4011,REPORT!BE$31))</f>
        <v>0</v>
      </c>
      <c r="BF166" s="658">
        <f>IF($C166="","",SUMIFS(EXPENSES!$I$12:$I$4011,EXPENSES!$U$12:$U$4011,$C166,EXPENSES!$N$12:$N$4011,REPORT!BF$34,EXPENSES!$M$12:$M$4011,REPORT!BF$31))</f>
        <v>0</v>
      </c>
      <c r="BG166" s="658">
        <f>IF($C166="","",SUMIFS(EXPENSES!$I$12:$I$4011,EXPENSES!$U$12:$U$4011,$C166,EXPENSES!$N$12:$N$4011,REPORT!BG$34,EXPENSES!$M$12:$M$4011,REPORT!BG$31))</f>
        <v>0</v>
      </c>
      <c r="BH166" s="658">
        <f>IF($C166="","",SUMIFS(EXPENSES!$I$12:$I$4011,EXPENSES!$U$12:$U$4011,$C166,EXPENSES!$N$12:$N$4011,REPORT!BH$34,EXPENSES!$M$12:$M$4011,REPORT!BH$31))</f>
        <v>0</v>
      </c>
      <c r="BI166" s="658">
        <f>IF($C166="","",SUMIFS(EXPENSES!$I$12:$I$4011,EXPENSES!$U$12:$U$4011,$C166,EXPENSES!$N$12:$N$4011,REPORT!BI$34,EXPENSES!$M$12:$M$4011,REPORT!BI$31))</f>
        <v>0</v>
      </c>
      <c r="BJ166" s="658">
        <f>IF($C166="","",SUMIFS(EXPENSES!$I$12:$I$4011,EXPENSES!$U$12:$U$4011,$C166,EXPENSES!$N$12:$N$4011,REPORT!BJ$34,EXPENSES!$M$12:$M$4011,REPORT!BJ$31))</f>
        <v>0</v>
      </c>
      <c r="BK166" s="654"/>
      <c r="BL166" s="655"/>
      <c r="BM166" s="655"/>
    </row>
    <row r="167" spans="1:65" s="656" customFormat="1" outlineLevel="2" x14ac:dyDescent="0.3">
      <c r="A167" s="639"/>
      <c r="B167" s="640"/>
      <c r="C167" s="641" t="str">
        <f>IFERROR(BUDGET!C150,"")</f>
        <v>B8-08</v>
      </c>
      <c r="D167" s="642">
        <f>IFERROR(BUDGET!D150,"")</f>
        <v>0</v>
      </c>
      <c r="E167" s="643" t="str">
        <f>IFERROR(BUDGET!E150,"")</f>
        <v>x</v>
      </c>
      <c r="F167" s="644">
        <f>IF(OR(BUDGET!$N$14="",BUDGET!$N$14="Initial Budget"),BUDGET!N150,BUDGET!BA150)</f>
        <v>0</v>
      </c>
      <c r="G167" s="798"/>
      <c r="H167" s="661">
        <f>SUMIFS(EXPENSES!$I$12:$I$4011,EXPENSES!$U$12:$U$4011,REPORT!C167)</f>
        <v>0</v>
      </c>
      <c r="I167" s="657">
        <f t="shared" si="456"/>
        <v>0</v>
      </c>
      <c r="J167" s="645">
        <f t="shared" si="337"/>
        <v>0</v>
      </c>
      <c r="K167" s="647"/>
      <c r="L167" s="648"/>
      <c r="M167" s="649"/>
      <c r="N167" s="650"/>
      <c r="O167" s="651" t="str">
        <f t="shared" si="454"/>
        <v/>
      </c>
      <c r="P167" s="651" t="str">
        <f t="shared" si="454"/>
        <v/>
      </c>
      <c r="Q167" s="651" t="str">
        <f t="shared" si="454"/>
        <v/>
      </c>
      <c r="R167" s="651" t="str">
        <f t="shared" si="454"/>
        <v/>
      </c>
      <c r="S167" s="651" t="str">
        <f t="shared" si="454"/>
        <v/>
      </c>
      <c r="T167" s="651" t="str">
        <f t="shared" si="454"/>
        <v/>
      </c>
      <c r="U167" s="651" t="str">
        <f t="shared" si="454"/>
        <v/>
      </c>
      <c r="V167" s="651" t="str">
        <f t="shared" si="454"/>
        <v/>
      </c>
      <c r="W167" s="651" t="str">
        <f t="shared" si="454"/>
        <v/>
      </c>
      <c r="X167" s="651" t="str">
        <f t="shared" si="454"/>
        <v/>
      </c>
      <c r="Y167" s="652">
        <f t="shared" si="455"/>
        <v>0</v>
      </c>
      <c r="Z167" s="653"/>
      <c r="AA167" s="658">
        <f>IF($C167="","",SUMIFS(EXPENSES!$I$12:$I$4011,EXPENSES!$U$12:$U$4011,$C167,EXPENSES!$N$12:$N$4011,REPORT!AA$34,EXPENSES!$M$12:$M$4011,REPORT!AA$31))</f>
        <v>0</v>
      </c>
      <c r="AB167" s="658">
        <f>IF($C167="","",SUMIFS(EXPENSES!$I$12:$I$4011,EXPENSES!$U$12:$U$4011,$C167,EXPENSES!$N$12:$N$4011,REPORT!AB$34,EXPENSES!$M$12:$M$4011,REPORT!AB$31))</f>
        <v>0</v>
      </c>
      <c r="AC167" s="658">
        <f>IF($C167="","",SUMIFS(EXPENSES!$I$12:$I$4011,EXPENSES!$U$12:$U$4011,$C167,EXPENSES!$N$12:$N$4011,REPORT!AC$34,EXPENSES!$M$12:$M$4011,REPORT!AC$31))</f>
        <v>0</v>
      </c>
      <c r="AD167" s="658">
        <f>IF($C167="","",SUMIFS(EXPENSES!$I$12:$I$4011,EXPENSES!$U$12:$U$4011,$C167,EXPENSES!$N$12:$N$4011,REPORT!AD$34,EXPENSES!$M$12:$M$4011,REPORT!AD$31))</f>
        <v>0</v>
      </c>
      <c r="AE167" s="658">
        <f>IF($C167="","",SUMIFS(EXPENSES!$I$12:$I$4011,EXPENSES!$U$12:$U$4011,$C167,EXPENSES!$N$12:$N$4011,REPORT!AE$34,EXPENSES!$M$12:$M$4011,REPORT!AE$31))</f>
        <v>0</v>
      </c>
      <c r="AF167" s="658">
        <f>IF($C167="","",SUMIFS(EXPENSES!$I$12:$I$4011,EXPENSES!$U$12:$U$4011,$C167,EXPENSES!$N$12:$N$4011,REPORT!AF$34,EXPENSES!$M$12:$M$4011,REPORT!AF$31))</f>
        <v>0</v>
      </c>
      <c r="AG167" s="658">
        <f>IF($C167="","",SUMIFS(EXPENSES!$I$12:$I$4011,EXPENSES!$U$12:$U$4011,$C167,EXPENSES!$N$12:$N$4011,REPORT!AG$34,EXPENSES!$M$12:$M$4011,REPORT!AG$31))</f>
        <v>0</v>
      </c>
      <c r="AH167" s="658">
        <f>IF($C167="","",SUMIFS(EXPENSES!$I$12:$I$4011,EXPENSES!$U$12:$U$4011,$C167,EXPENSES!$N$12:$N$4011,REPORT!AH$34,EXPENSES!$M$12:$M$4011,REPORT!AH$31))</f>
        <v>0</v>
      </c>
      <c r="AI167" s="658">
        <f>IF($C167="","",SUMIFS(EXPENSES!$I$12:$I$4011,EXPENSES!$U$12:$U$4011,$C167,EXPENSES!$N$12:$N$4011,REPORT!AI$34,EXPENSES!$M$12:$M$4011,REPORT!AI$31))</f>
        <v>0</v>
      </c>
      <c r="AJ167" s="658">
        <f>IF($C167="","",SUMIFS(EXPENSES!$I$12:$I$4011,EXPENSES!$U$12:$U$4011,$C167,EXPENSES!$N$12:$N$4011,REPORT!AJ$34,EXPENSES!$M$12:$M$4011,REPORT!AJ$31))</f>
        <v>0</v>
      </c>
      <c r="AK167" s="658">
        <f>IF($C167="","",SUMIFS(EXPENSES!$I$12:$I$4011,EXPENSES!$U$12:$U$4011,$C167,EXPENSES!$N$12:$N$4011,REPORT!AK$34,EXPENSES!$M$12:$M$4011,REPORT!AK$31))</f>
        <v>0</v>
      </c>
      <c r="AL167" s="658">
        <f>IF($C167="","",SUMIFS(EXPENSES!$I$12:$I$4011,EXPENSES!$U$12:$U$4011,$C167,EXPENSES!$N$12:$N$4011,REPORT!AL$34,EXPENSES!$M$12:$M$4011,REPORT!AL$31))</f>
        <v>0</v>
      </c>
      <c r="AM167" s="658">
        <f>IF($C167="","",SUMIFS(EXPENSES!$I$12:$I$4011,EXPENSES!$U$12:$U$4011,$C167,EXPENSES!$N$12:$N$4011,REPORT!AM$34,EXPENSES!$M$12:$M$4011,REPORT!AM$31))</f>
        <v>0</v>
      </c>
      <c r="AN167" s="658">
        <f>IF($C167="","",SUMIFS(EXPENSES!$I$12:$I$4011,EXPENSES!$U$12:$U$4011,$C167,EXPENSES!$N$12:$N$4011,REPORT!AN$34,EXPENSES!$M$12:$M$4011,REPORT!AN$31))</f>
        <v>0</v>
      </c>
      <c r="AO167" s="658">
        <f>IF($C167="","",SUMIFS(EXPENSES!$I$12:$I$4011,EXPENSES!$U$12:$U$4011,$C167,EXPENSES!$N$12:$N$4011,REPORT!AO$34,EXPENSES!$M$12:$M$4011,REPORT!AO$31))</f>
        <v>0</v>
      </c>
      <c r="AP167" s="658">
        <f>IF($C167="","",SUMIFS(EXPENSES!$I$12:$I$4011,EXPENSES!$U$12:$U$4011,$C167,EXPENSES!$N$12:$N$4011,REPORT!AP$34,EXPENSES!$M$12:$M$4011,REPORT!AP$31))</f>
        <v>0</v>
      </c>
      <c r="AQ167" s="658">
        <f>IF($C167="","",SUMIFS(EXPENSES!$I$12:$I$4011,EXPENSES!$U$12:$U$4011,$C167,EXPENSES!$N$12:$N$4011,REPORT!AQ$34,EXPENSES!$M$12:$M$4011,REPORT!AQ$31))</f>
        <v>0</v>
      </c>
      <c r="AR167" s="658">
        <f>IF($C167="","",SUMIFS(EXPENSES!$I$12:$I$4011,EXPENSES!$U$12:$U$4011,$C167,EXPENSES!$N$12:$N$4011,REPORT!AR$34,EXPENSES!$M$12:$M$4011,REPORT!AR$31))</f>
        <v>0</v>
      </c>
      <c r="AS167" s="658">
        <f>IF($C167="","",SUMIFS(EXPENSES!$I$12:$I$4011,EXPENSES!$U$12:$U$4011,$C167,EXPENSES!$N$12:$N$4011,REPORT!AS$34,EXPENSES!$M$12:$M$4011,REPORT!AS$31))</f>
        <v>0</v>
      </c>
      <c r="AT167" s="658">
        <f>IF($C167="","",SUMIFS(EXPENSES!$I$12:$I$4011,EXPENSES!$U$12:$U$4011,$C167,EXPENSES!$N$12:$N$4011,REPORT!AT$34,EXPENSES!$M$12:$M$4011,REPORT!AT$31))</f>
        <v>0</v>
      </c>
      <c r="AU167" s="658">
        <f>IF($C167="","",SUMIFS(EXPENSES!$I$12:$I$4011,EXPENSES!$U$12:$U$4011,$C167,EXPENSES!$N$12:$N$4011,REPORT!AU$34,EXPENSES!$M$12:$M$4011,REPORT!AU$31))</f>
        <v>0</v>
      </c>
      <c r="AV167" s="658">
        <f>IF($C167="","",SUMIFS(EXPENSES!$I$12:$I$4011,EXPENSES!$U$12:$U$4011,$C167,EXPENSES!$N$12:$N$4011,REPORT!AV$34,EXPENSES!$M$12:$M$4011,REPORT!AV$31))</f>
        <v>0</v>
      </c>
      <c r="AW167" s="658">
        <f>IF($C167="","",SUMIFS(EXPENSES!$I$12:$I$4011,EXPENSES!$U$12:$U$4011,$C167,EXPENSES!$N$12:$N$4011,REPORT!AW$34,EXPENSES!$M$12:$M$4011,REPORT!AW$31))</f>
        <v>0</v>
      </c>
      <c r="AX167" s="658">
        <f>IF($C167="","",SUMIFS(EXPENSES!$I$12:$I$4011,EXPENSES!$U$12:$U$4011,$C167,EXPENSES!$N$12:$N$4011,REPORT!AX$34,EXPENSES!$M$12:$M$4011,REPORT!AX$31))</f>
        <v>0</v>
      </c>
      <c r="AY167" s="658">
        <f>IF($C167="","",SUMIFS(EXPENSES!$I$12:$I$4011,EXPENSES!$U$12:$U$4011,$C167,EXPENSES!$N$12:$N$4011,REPORT!AY$34,EXPENSES!$M$12:$M$4011,REPORT!AY$31))</f>
        <v>0</v>
      </c>
      <c r="AZ167" s="658">
        <f>IF($C167="","",SUMIFS(EXPENSES!$I$12:$I$4011,EXPENSES!$U$12:$U$4011,$C167,EXPENSES!$N$12:$N$4011,REPORT!AZ$34,EXPENSES!$M$12:$M$4011,REPORT!AZ$31))</f>
        <v>0</v>
      </c>
      <c r="BA167" s="658">
        <f>IF($C167="","",SUMIFS(EXPENSES!$I$12:$I$4011,EXPENSES!$U$12:$U$4011,$C167,EXPENSES!$N$12:$N$4011,REPORT!BA$34,EXPENSES!$M$12:$M$4011,REPORT!BA$31))</f>
        <v>0</v>
      </c>
      <c r="BB167" s="658">
        <f>IF($C167="","",SUMIFS(EXPENSES!$I$12:$I$4011,EXPENSES!$U$12:$U$4011,$C167,EXPENSES!$N$12:$N$4011,REPORT!BB$34,EXPENSES!$M$12:$M$4011,REPORT!BB$31))</f>
        <v>0</v>
      </c>
      <c r="BC167" s="658">
        <f>IF($C167="","",SUMIFS(EXPENSES!$I$12:$I$4011,EXPENSES!$U$12:$U$4011,$C167,EXPENSES!$N$12:$N$4011,REPORT!BC$34,EXPENSES!$M$12:$M$4011,REPORT!BC$31))</f>
        <v>0</v>
      </c>
      <c r="BD167" s="658">
        <f>IF($C167="","",SUMIFS(EXPENSES!$I$12:$I$4011,EXPENSES!$U$12:$U$4011,$C167,EXPENSES!$N$12:$N$4011,REPORT!BD$34,EXPENSES!$M$12:$M$4011,REPORT!BD$31))</f>
        <v>0</v>
      </c>
      <c r="BE167" s="658">
        <f>IF($C167="","",SUMIFS(EXPENSES!$I$12:$I$4011,EXPENSES!$U$12:$U$4011,$C167,EXPENSES!$N$12:$N$4011,REPORT!BE$34,EXPENSES!$M$12:$M$4011,REPORT!BE$31))</f>
        <v>0</v>
      </c>
      <c r="BF167" s="658">
        <f>IF($C167="","",SUMIFS(EXPENSES!$I$12:$I$4011,EXPENSES!$U$12:$U$4011,$C167,EXPENSES!$N$12:$N$4011,REPORT!BF$34,EXPENSES!$M$12:$M$4011,REPORT!BF$31))</f>
        <v>0</v>
      </c>
      <c r="BG167" s="658">
        <f>IF($C167="","",SUMIFS(EXPENSES!$I$12:$I$4011,EXPENSES!$U$12:$U$4011,$C167,EXPENSES!$N$12:$N$4011,REPORT!BG$34,EXPENSES!$M$12:$M$4011,REPORT!BG$31))</f>
        <v>0</v>
      </c>
      <c r="BH167" s="658">
        <f>IF($C167="","",SUMIFS(EXPENSES!$I$12:$I$4011,EXPENSES!$U$12:$U$4011,$C167,EXPENSES!$N$12:$N$4011,REPORT!BH$34,EXPENSES!$M$12:$M$4011,REPORT!BH$31))</f>
        <v>0</v>
      </c>
      <c r="BI167" s="658">
        <f>IF($C167="","",SUMIFS(EXPENSES!$I$12:$I$4011,EXPENSES!$U$12:$U$4011,$C167,EXPENSES!$N$12:$N$4011,REPORT!BI$34,EXPENSES!$M$12:$M$4011,REPORT!BI$31))</f>
        <v>0</v>
      </c>
      <c r="BJ167" s="658">
        <f>IF($C167="","",SUMIFS(EXPENSES!$I$12:$I$4011,EXPENSES!$U$12:$U$4011,$C167,EXPENSES!$N$12:$N$4011,REPORT!BJ$34,EXPENSES!$M$12:$M$4011,REPORT!BJ$31))</f>
        <v>0</v>
      </c>
      <c r="BK167" s="654"/>
      <c r="BL167" s="655"/>
      <c r="BM167" s="655"/>
    </row>
    <row r="168" spans="1:65" s="656" customFormat="1" outlineLevel="2" x14ac:dyDescent="0.3">
      <c r="A168" s="639"/>
      <c r="B168" s="640"/>
      <c r="C168" s="641" t="str">
        <f>IFERROR(BUDGET!C151,"")</f>
        <v>B8-09</v>
      </c>
      <c r="D168" s="642">
        <f>IFERROR(BUDGET!D151,"")</f>
        <v>0</v>
      </c>
      <c r="E168" s="643" t="str">
        <f>IFERROR(BUDGET!E151,"")</f>
        <v>x</v>
      </c>
      <c r="F168" s="644">
        <f>IF(OR(BUDGET!$N$14="",BUDGET!$N$14="Initial Budget"),BUDGET!N151,BUDGET!BA151)</f>
        <v>0</v>
      </c>
      <c r="G168" s="798"/>
      <c r="H168" s="661">
        <f>SUMIFS(EXPENSES!$I$12:$I$4011,EXPENSES!$U$12:$U$4011,REPORT!C168)</f>
        <v>0</v>
      </c>
      <c r="I168" s="657">
        <f t="shared" si="456"/>
        <v>0</v>
      </c>
      <c r="J168" s="645">
        <f t="shared" si="337"/>
        <v>0</v>
      </c>
      <c r="K168" s="647"/>
      <c r="L168" s="648"/>
      <c r="M168" s="649"/>
      <c r="N168" s="650"/>
      <c r="O168" s="651" t="str">
        <f t="shared" si="454"/>
        <v/>
      </c>
      <c r="P168" s="651" t="str">
        <f t="shared" si="454"/>
        <v/>
      </c>
      <c r="Q168" s="651" t="str">
        <f t="shared" si="454"/>
        <v/>
      </c>
      <c r="R168" s="651" t="str">
        <f t="shared" si="454"/>
        <v/>
      </c>
      <c r="S168" s="651" t="str">
        <f t="shared" si="454"/>
        <v/>
      </c>
      <c r="T168" s="651" t="str">
        <f t="shared" si="454"/>
        <v/>
      </c>
      <c r="U168" s="651" t="str">
        <f t="shared" si="454"/>
        <v/>
      </c>
      <c r="V168" s="651" t="str">
        <f t="shared" si="454"/>
        <v/>
      </c>
      <c r="W168" s="651" t="str">
        <f t="shared" si="454"/>
        <v/>
      </c>
      <c r="X168" s="651" t="str">
        <f t="shared" si="454"/>
        <v/>
      </c>
      <c r="Y168" s="652">
        <f t="shared" si="455"/>
        <v>0</v>
      </c>
      <c r="Z168" s="653"/>
      <c r="AA168" s="658">
        <f>IF($C168="","",SUMIFS(EXPENSES!$I$12:$I$4011,EXPENSES!$U$12:$U$4011,$C168,EXPENSES!$N$12:$N$4011,REPORT!AA$34,EXPENSES!$M$12:$M$4011,REPORT!AA$31))</f>
        <v>0</v>
      </c>
      <c r="AB168" s="658">
        <f>IF($C168="","",SUMIFS(EXPENSES!$I$12:$I$4011,EXPENSES!$U$12:$U$4011,$C168,EXPENSES!$N$12:$N$4011,REPORT!AB$34,EXPENSES!$M$12:$M$4011,REPORT!AB$31))</f>
        <v>0</v>
      </c>
      <c r="AC168" s="658">
        <f>IF($C168="","",SUMIFS(EXPENSES!$I$12:$I$4011,EXPENSES!$U$12:$U$4011,$C168,EXPENSES!$N$12:$N$4011,REPORT!AC$34,EXPENSES!$M$12:$M$4011,REPORT!AC$31))</f>
        <v>0</v>
      </c>
      <c r="AD168" s="658">
        <f>IF($C168="","",SUMIFS(EXPENSES!$I$12:$I$4011,EXPENSES!$U$12:$U$4011,$C168,EXPENSES!$N$12:$N$4011,REPORT!AD$34,EXPENSES!$M$12:$M$4011,REPORT!AD$31))</f>
        <v>0</v>
      </c>
      <c r="AE168" s="658">
        <f>IF($C168="","",SUMIFS(EXPENSES!$I$12:$I$4011,EXPENSES!$U$12:$U$4011,$C168,EXPENSES!$N$12:$N$4011,REPORT!AE$34,EXPENSES!$M$12:$M$4011,REPORT!AE$31))</f>
        <v>0</v>
      </c>
      <c r="AF168" s="658">
        <f>IF($C168="","",SUMIFS(EXPENSES!$I$12:$I$4011,EXPENSES!$U$12:$U$4011,$C168,EXPENSES!$N$12:$N$4011,REPORT!AF$34,EXPENSES!$M$12:$M$4011,REPORT!AF$31))</f>
        <v>0</v>
      </c>
      <c r="AG168" s="658">
        <f>IF($C168="","",SUMIFS(EXPENSES!$I$12:$I$4011,EXPENSES!$U$12:$U$4011,$C168,EXPENSES!$N$12:$N$4011,REPORT!AG$34,EXPENSES!$M$12:$M$4011,REPORT!AG$31))</f>
        <v>0</v>
      </c>
      <c r="AH168" s="658">
        <f>IF($C168="","",SUMIFS(EXPENSES!$I$12:$I$4011,EXPENSES!$U$12:$U$4011,$C168,EXPENSES!$N$12:$N$4011,REPORT!AH$34,EXPENSES!$M$12:$M$4011,REPORT!AH$31))</f>
        <v>0</v>
      </c>
      <c r="AI168" s="658">
        <f>IF($C168="","",SUMIFS(EXPENSES!$I$12:$I$4011,EXPENSES!$U$12:$U$4011,$C168,EXPENSES!$N$12:$N$4011,REPORT!AI$34,EXPENSES!$M$12:$M$4011,REPORT!AI$31))</f>
        <v>0</v>
      </c>
      <c r="AJ168" s="658">
        <f>IF($C168="","",SUMIFS(EXPENSES!$I$12:$I$4011,EXPENSES!$U$12:$U$4011,$C168,EXPENSES!$N$12:$N$4011,REPORT!AJ$34,EXPENSES!$M$12:$M$4011,REPORT!AJ$31))</f>
        <v>0</v>
      </c>
      <c r="AK168" s="658">
        <f>IF($C168="","",SUMIFS(EXPENSES!$I$12:$I$4011,EXPENSES!$U$12:$U$4011,$C168,EXPENSES!$N$12:$N$4011,REPORT!AK$34,EXPENSES!$M$12:$M$4011,REPORT!AK$31))</f>
        <v>0</v>
      </c>
      <c r="AL168" s="658">
        <f>IF($C168="","",SUMIFS(EXPENSES!$I$12:$I$4011,EXPENSES!$U$12:$U$4011,$C168,EXPENSES!$N$12:$N$4011,REPORT!AL$34,EXPENSES!$M$12:$M$4011,REPORT!AL$31))</f>
        <v>0</v>
      </c>
      <c r="AM168" s="658">
        <f>IF($C168="","",SUMIFS(EXPENSES!$I$12:$I$4011,EXPENSES!$U$12:$U$4011,$C168,EXPENSES!$N$12:$N$4011,REPORT!AM$34,EXPENSES!$M$12:$M$4011,REPORT!AM$31))</f>
        <v>0</v>
      </c>
      <c r="AN168" s="658">
        <f>IF($C168="","",SUMIFS(EXPENSES!$I$12:$I$4011,EXPENSES!$U$12:$U$4011,$C168,EXPENSES!$N$12:$N$4011,REPORT!AN$34,EXPENSES!$M$12:$M$4011,REPORT!AN$31))</f>
        <v>0</v>
      </c>
      <c r="AO168" s="658">
        <f>IF($C168="","",SUMIFS(EXPENSES!$I$12:$I$4011,EXPENSES!$U$12:$U$4011,$C168,EXPENSES!$N$12:$N$4011,REPORT!AO$34,EXPENSES!$M$12:$M$4011,REPORT!AO$31))</f>
        <v>0</v>
      </c>
      <c r="AP168" s="658">
        <f>IF($C168="","",SUMIFS(EXPENSES!$I$12:$I$4011,EXPENSES!$U$12:$U$4011,$C168,EXPENSES!$N$12:$N$4011,REPORT!AP$34,EXPENSES!$M$12:$M$4011,REPORT!AP$31))</f>
        <v>0</v>
      </c>
      <c r="AQ168" s="658">
        <f>IF($C168="","",SUMIFS(EXPENSES!$I$12:$I$4011,EXPENSES!$U$12:$U$4011,$C168,EXPENSES!$N$12:$N$4011,REPORT!AQ$34,EXPENSES!$M$12:$M$4011,REPORT!AQ$31))</f>
        <v>0</v>
      </c>
      <c r="AR168" s="658">
        <f>IF($C168="","",SUMIFS(EXPENSES!$I$12:$I$4011,EXPENSES!$U$12:$U$4011,$C168,EXPENSES!$N$12:$N$4011,REPORT!AR$34,EXPENSES!$M$12:$M$4011,REPORT!AR$31))</f>
        <v>0</v>
      </c>
      <c r="AS168" s="658">
        <f>IF($C168="","",SUMIFS(EXPENSES!$I$12:$I$4011,EXPENSES!$U$12:$U$4011,$C168,EXPENSES!$N$12:$N$4011,REPORT!AS$34,EXPENSES!$M$12:$M$4011,REPORT!AS$31))</f>
        <v>0</v>
      </c>
      <c r="AT168" s="658">
        <f>IF($C168="","",SUMIFS(EXPENSES!$I$12:$I$4011,EXPENSES!$U$12:$U$4011,$C168,EXPENSES!$N$12:$N$4011,REPORT!AT$34,EXPENSES!$M$12:$M$4011,REPORT!AT$31))</f>
        <v>0</v>
      </c>
      <c r="AU168" s="658">
        <f>IF($C168="","",SUMIFS(EXPENSES!$I$12:$I$4011,EXPENSES!$U$12:$U$4011,$C168,EXPENSES!$N$12:$N$4011,REPORT!AU$34,EXPENSES!$M$12:$M$4011,REPORT!AU$31))</f>
        <v>0</v>
      </c>
      <c r="AV168" s="658">
        <f>IF($C168="","",SUMIFS(EXPENSES!$I$12:$I$4011,EXPENSES!$U$12:$U$4011,$C168,EXPENSES!$N$12:$N$4011,REPORT!AV$34,EXPENSES!$M$12:$M$4011,REPORT!AV$31))</f>
        <v>0</v>
      </c>
      <c r="AW168" s="658">
        <f>IF($C168="","",SUMIFS(EXPENSES!$I$12:$I$4011,EXPENSES!$U$12:$U$4011,$C168,EXPENSES!$N$12:$N$4011,REPORT!AW$34,EXPENSES!$M$12:$M$4011,REPORT!AW$31))</f>
        <v>0</v>
      </c>
      <c r="AX168" s="658">
        <f>IF($C168="","",SUMIFS(EXPENSES!$I$12:$I$4011,EXPENSES!$U$12:$U$4011,$C168,EXPENSES!$N$12:$N$4011,REPORT!AX$34,EXPENSES!$M$12:$M$4011,REPORT!AX$31))</f>
        <v>0</v>
      </c>
      <c r="AY168" s="658">
        <f>IF($C168="","",SUMIFS(EXPENSES!$I$12:$I$4011,EXPENSES!$U$12:$U$4011,$C168,EXPENSES!$N$12:$N$4011,REPORT!AY$34,EXPENSES!$M$12:$M$4011,REPORT!AY$31))</f>
        <v>0</v>
      </c>
      <c r="AZ168" s="658">
        <f>IF($C168="","",SUMIFS(EXPENSES!$I$12:$I$4011,EXPENSES!$U$12:$U$4011,$C168,EXPENSES!$N$12:$N$4011,REPORT!AZ$34,EXPENSES!$M$12:$M$4011,REPORT!AZ$31))</f>
        <v>0</v>
      </c>
      <c r="BA168" s="658">
        <f>IF($C168="","",SUMIFS(EXPENSES!$I$12:$I$4011,EXPENSES!$U$12:$U$4011,$C168,EXPENSES!$N$12:$N$4011,REPORT!BA$34,EXPENSES!$M$12:$M$4011,REPORT!BA$31))</f>
        <v>0</v>
      </c>
      <c r="BB168" s="658">
        <f>IF($C168="","",SUMIFS(EXPENSES!$I$12:$I$4011,EXPENSES!$U$12:$U$4011,$C168,EXPENSES!$N$12:$N$4011,REPORT!BB$34,EXPENSES!$M$12:$M$4011,REPORT!BB$31))</f>
        <v>0</v>
      </c>
      <c r="BC168" s="658">
        <f>IF($C168="","",SUMIFS(EXPENSES!$I$12:$I$4011,EXPENSES!$U$12:$U$4011,$C168,EXPENSES!$N$12:$N$4011,REPORT!BC$34,EXPENSES!$M$12:$M$4011,REPORT!BC$31))</f>
        <v>0</v>
      </c>
      <c r="BD168" s="658">
        <f>IF($C168="","",SUMIFS(EXPENSES!$I$12:$I$4011,EXPENSES!$U$12:$U$4011,$C168,EXPENSES!$N$12:$N$4011,REPORT!BD$34,EXPENSES!$M$12:$M$4011,REPORT!BD$31))</f>
        <v>0</v>
      </c>
      <c r="BE168" s="658">
        <f>IF($C168="","",SUMIFS(EXPENSES!$I$12:$I$4011,EXPENSES!$U$12:$U$4011,$C168,EXPENSES!$N$12:$N$4011,REPORT!BE$34,EXPENSES!$M$12:$M$4011,REPORT!BE$31))</f>
        <v>0</v>
      </c>
      <c r="BF168" s="658">
        <f>IF($C168="","",SUMIFS(EXPENSES!$I$12:$I$4011,EXPENSES!$U$12:$U$4011,$C168,EXPENSES!$N$12:$N$4011,REPORT!BF$34,EXPENSES!$M$12:$M$4011,REPORT!BF$31))</f>
        <v>0</v>
      </c>
      <c r="BG168" s="658">
        <f>IF($C168="","",SUMIFS(EXPENSES!$I$12:$I$4011,EXPENSES!$U$12:$U$4011,$C168,EXPENSES!$N$12:$N$4011,REPORT!BG$34,EXPENSES!$M$12:$M$4011,REPORT!BG$31))</f>
        <v>0</v>
      </c>
      <c r="BH168" s="658">
        <f>IF($C168="","",SUMIFS(EXPENSES!$I$12:$I$4011,EXPENSES!$U$12:$U$4011,$C168,EXPENSES!$N$12:$N$4011,REPORT!BH$34,EXPENSES!$M$12:$M$4011,REPORT!BH$31))</f>
        <v>0</v>
      </c>
      <c r="BI168" s="658">
        <f>IF($C168="","",SUMIFS(EXPENSES!$I$12:$I$4011,EXPENSES!$U$12:$U$4011,$C168,EXPENSES!$N$12:$N$4011,REPORT!BI$34,EXPENSES!$M$12:$M$4011,REPORT!BI$31))</f>
        <v>0</v>
      </c>
      <c r="BJ168" s="658">
        <f>IF($C168="","",SUMIFS(EXPENSES!$I$12:$I$4011,EXPENSES!$U$12:$U$4011,$C168,EXPENSES!$N$12:$N$4011,REPORT!BJ$34,EXPENSES!$M$12:$M$4011,REPORT!BJ$31))</f>
        <v>0</v>
      </c>
      <c r="BK168" s="654"/>
      <c r="BL168" s="655"/>
      <c r="BM168" s="655"/>
    </row>
    <row r="169" spans="1:65" s="656" customFormat="1" outlineLevel="2" x14ac:dyDescent="0.3">
      <c r="A169" s="639"/>
      <c r="B169" s="640"/>
      <c r="C169" s="641" t="str">
        <f>IFERROR(BUDGET!C152,"")</f>
        <v>B8-10</v>
      </c>
      <c r="D169" s="642">
        <f>IFERROR(BUDGET!D152,"")</f>
        <v>0</v>
      </c>
      <c r="E169" s="659" t="str">
        <f>IFERROR(BUDGET!E152,"")</f>
        <v>x</v>
      </c>
      <c r="F169" s="660">
        <f>IF(OR(BUDGET!$N$14="",BUDGET!$N$14="Initial Budget"),BUDGET!N152,BUDGET!BA152)</f>
        <v>0</v>
      </c>
      <c r="G169" s="799"/>
      <c r="H169" s="661">
        <f>SUMIFS(EXPENSES!$I$12:$I$4011,EXPENSES!$U$12:$U$4011,REPORT!C169)</f>
        <v>0</v>
      </c>
      <c r="I169" s="657">
        <f t="shared" si="456"/>
        <v>0</v>
      </c>
      <c r="J169" s="661">
        <f t="shared" si="337"/>
        <v>0</v>
      </c>
      <c r="K169" s="647"/>
      <c r="L169" s="648"/>
      <c r="M169" s="649"/>
      <c r="N169" s="650"/>
      <c r="O169" s="651" t="str">
        <f t="shared" si="454"/>
        <v/>
      </c>
      <c r="P169" s="651" t="str">
        <f t="shared" si="454"/>
        <v/>
      </c>
      <c r="Q169" s="651" t="str">
        <f t="shared" si="454"/>
        <v/>
      </c>
      <c r="R169" s="651" t="str">
        <f t="shared" si="454"/>
        <v/>
      </c>
      <c r="S169" s="651" t="str">
        <f t="shared" si="454"/>
        <v/>
      </c>
      <c r="T169" s="651" t="str">
        <f t="shared" si="454"/>
        <v/>
      </c>
      <c r="U169" s="651" t="str">
        <f t="shared" si="454"/>
        <v/>
      </c>
      <c r="V169" s="651" t="str">
        <f t="shared" si="454"/>
        <v/>
      </c>
      <c r="W169" s="651" t="str">
        <f t="shared" si="454"/>
        <v/>
      </c>
      <c r="X169" s="651" t="str">
        <f t="shared" si="454"/>
        <v/>
      </c>
      <c r="Y169" s="652">
        <f t="shared" si="455"/>
        <v>0</v>
      </c>
      <c r="Z169" s="653"/>
      <c r="AA169" s="662">
        <f>IF($C169="","",SUMIFS(EXPENSES!$I$12:$I$4011,EXPENSES!$U$12:$U$4011,$C169,EXPENSES!$N$12:$N$4011,REPORT!AA$34,EXPENSES!$M$12:$M$4011,REPORT!AA$31))</f>
        <v>0</v>
      </c>
      <c r="AB169" s="662">
        <f>IF($C169="","",SUMIFS(EXPENSES!$I$12:$I$4011,EXPENSES!$U$12:$U$4011,$C169,EXPENSES!$N$12:$N$4011,REPORT!AB$34,EXPENSES!$M$12:$M$4011,REPORT!AB$31))</f>
        <v>0</v>
      </c>
      <c r="AC169" s="662">
        <f>IF($C169="","",SUMIFS(EXPENSES!$I$12:$I$4011,EXPENSES!$U$12:$U$4011,$C169,EXPENSES!$N$12:$N$4011,REPORT!AC$34,EXPENSES!$M$12:$M$4011,REPORT!AC$31))</f>
        <v>0</v>
      </c>
      <c r="AD169" s="662">
        <f>IF($C169="","",SUMIFS(EXPENSES!$I$12:$I$4011,EXPENSES!$U$12:$U$4011,$C169,EXPENSES!$N$12:$N$4011,REPORT!AD$34,EXPENSES!$M$12:$M$4011,REPORT!AD$31))</f>
        <v>0</v>
      </c>
      <c r="AE169" s="662">
        <f>IF($C169="","",SUMIFS(EXPENSES!$I$12:$I$4011,EXPENSES!$U$12:$U$4011,$C169,EXPENSES!$N$12:$N$4011,REPORT!AE$34,EXPENSES!$M$12:$M$4011,REPORT!AE$31))</f>
        <v>0</v>
      </c>
      <c r="AF169" s="662">
        <f>IF($C169="","",SUMIFS(EXPENSES!$I$12:$I$4011,EXPENSES!$U$12:$U$4011,$C169,EXPENSES!$N$12:$N$4011,REPORT!AF$34,EXPENSES!$M$12:$M$4011,REPORT!AF$31))</f>
        <v>0</v>
      </c>
      <c r="AG169" s="662">
        <f>IF($C169="","",SUMIFS(EXPENSES!$I$12:$I$4011,EXPENSES!$U$12:$U$4011,$C169,EXPENSES!$N$12:$N$4011,REPORT!AG$34,EXPENSES!$M$12:$M$4011,REPORT!AG$31))</f>
        <v>0</v>
      </c>
      <c r="AH169" s="662">
        <f>IF($C169="","",SUMIFS(EXPENSES!$I$12:$I$4011,EXPENSES!$U$12:$U$4011,$C169,EXPENSES!$N$12:$N$4011,REPORT!AH$34,EXPENSES!$M$12:$M$4011,REPORT!AH$31))</f>
        <v>0</v>
      </c>
      <c r="AI169" s="662">
        <f>IF($C169="","",SUMIFS(EXPENSES!$I$12:$I$4011,EXPENSES!$U$12:$U$4011,$C169,EXPENSES!$N$12:$N$4011,REPORT!AI$34,EXPENSES!$M$12:$M$4011,REPORT!AI$31))</f>
        <v>0</v>
      </c>
      <c r="AJ169" s="662">
        <f>IF($C169="","",SUMIFS(EXPENSES!$I$12:$I$4011,EXPENSES!$U$12:$U$4011,$C169,EXPENSES!$N$12:$N$4011,REPORT!AJ$34,EXPENSES!$M$12:$M$4011,REPORT!AJ$31))</f>
        <v>0</v>
      </c>
      <c r="AK169" s="662">
        <f>IF($C169="","",SUMIFS(EXPENSES!$I$12:$I$4011,EXPENSES!$U$12:$U$4011,$C169,EXPENSES!$N$12:$N$4011,REPORT!AK$34,EXPENSES!$M$12:$M$4011,REPORT!AK$31))</f>
        <v>0</v>
      </c>
      <c r="AL169" s="662">
        <f>IF($C169="","",SUMIFS(EXPENSES!$I$12:$I$4011,EXPENSES!$U$12:$U$4011,$C169,EXPENSES!$N$12:$N$4011,REPORT!AL$34,EXPENSES!$M$12:$M$4011,REPORT!AL$31))</f>
        <v>0</v>
      </c>
      <c r="AM169" s="662">
        <f>IF($C169="","",SUMIFS(EXPENSES!$I$12:$I$4011,EXPENSES!$U$12:$U$4011,$C169,EXPENSES!$N$12:$N$4011,REPORT!AM$34,EXPENSES!$M$12:$M$4011,REPORT!AM$31))</f>
        <v>0</v>
      </c>
      <c r="AN169" s="662">
        <f>IF($C169="","",SUMIFS(EXPENSES!$I$12:$I$4011,EXPENSES!$U$12:$U$4011,$C169,EXPENSES!$N$12:$N$4011,REPORT!AN$34,EXPENSES!$M$12:$M$4011,REPORT!AN$31))</f>
        <v>0</v>
      </c>
      <c r="AO169" s="662">
        <f>IF($C169="","",SUMIFS(EXPENSES!$I$12:$I$4011,EXPENSES!$U$12:$U$4011,$C169,EXPENSES!$N$12:$N$4011,REPORT!AO$34,EXPENSES!$M$12:$M$4011,REPORT!AO$31))</f>
        <v>0</v>
      </c>
      <c r="AP169" s="662">
        <f>IF($C169="","",SUMIFS(EXPENSES!$I$12:$I$4011,EXPENSES!$U$12:$U$4011,$C169,EXPENSES!$N$12:$N$4011,REPORT!AP$34,EXPENSES!$M$12:$M$4011,REPORT!AP$31))</f>
        <v>0</v>
      </c>
      <c r="AQ169" s="662">
        <f>IF($C169="","",SUMIFS(EXPENSES!$I$12:$I$4011,EXPENSES!$U$12:$U$4011,$C169,EXPENSES!$N$12:$N$4011,REPORT!AQ$34,EXPENSES!$M$12:$M$4011,REPORT!AQ$31))</f>
        <v>0</v>
      </c>
      <c r="AR169" s="662">
        <f>IF($C169="","",SUMIFS(EXPENSES!$I$12:$I$4011,EXPENSES!$U$12:$U$4011,$C169,EXPENSES!$N$12:$N$4011,REPORT!AR$34,EXPENSES!$M$12:$M$4011,REPORT!AR$31))</f>
        <v>0</v>
      </c>
      <c r="AS169" s="662">
        <f>IF($C169="","",SUMIFS(EXPENSES!$I$12:$I$4011,EXPENSES!$U$12:$U$4011,$C169,EXPENSES!$N$12:$N$4011,REPORT!AS$34,EXPENSES!$M$12:$M$4011,REPORT!AS$31))</f>
        <v>0</v>
      </c>
      <c r="AT169" s="662">
        <f>IF($C169="","",SUMIFS(EXPENSES!$I$12:$I$4011,EXPENSES!$U$12:$U$4011,$C169,EXPENSES!$N$12:$N$4011,REPORT!AT$34,EXPENSES!$M$12:$M$4011,REPORT!AT$31))</f>
        <v>0</v>
      </c>
      <c r="AU169" s="662">
        <f>IF($C169="","",SUMIFS(EXPENSES!$I$12:$I$4011,EXPENSES!$U$12:$U$4011,$C169,EXPENSES!$N$12:$N$4011,REPORT!AU$34,EXPENSES!$M$12:$M$4011,REPORT!AU$31))</f>
        <v>0</v>
      </c>
      <c r="AV169" s="662">
        <f>IF($C169="","",SUMIFS(EXPENSES!$I$12:$I$4011,EXPENSES!$U$12:$U$4011,$C169,EXPENSES!$N$12:$N$4011,REPORT!AV$34,EXPENSES!$M$12:$M$4011,REPORT!AV$31))</f>
        <v>0</v>
      </c>
      <c r="AW169" s="662">
        <f>IF($C169="","",SUMIFS(EXPENSES!$I$12:$I$4011,EXPENSES!$U$12:$U$4011,$C169,EXPENSES!$N$12:$N$4011,REPORT!AW$34,EXPENSES!$M$12:$M$4011,REPORT!AW$31))</f>
        <v>0</v>
      </c>
      <c r="AX169" s="662">
        <f>IF($C169="","",SUMIFS(EXPENSES!$I$12:$I$4011,EXPENSES!$U$12:$U$4011,$C169,EXPENSES!$N$12:$N$4011,REPORT!AX$34,EXPENSES!$M$12:$M$4011,REPORT!AX$31))</f>
        <v>0</v>
      </c>
      <c r="AY169" s="662">
        <f>IF($C169="","",SUMIFS(EXPENSES!$I$12:$I$4011,EXPENSES!$U$12:$U$4011,$C169,EXPENSES!$N$12:$N$4011,REPORT!AY$34,EXPENSES!$M$12:$M$4011,REPORT!AY$31))</f>
        <v>0</v>
      </c>
      <c r="AZ169" s="662">
        <f>IF($C169="","",SUMIFS(EXPENSES!$I$12:$I$4011,EXPENSES!$U$12:$U$4011,$C169,EXPENSES!$N$12:$N$4011,REPORT!AZ$34,EXPENSES!$M$12:$M$4011,REPORT!AZ$31))</f>
        <v>0</v>
      </c>
      <c r="BA169" s="662">
        <f>IF($C169="","",SUMIFS(EXPENSES!$I$12:$I$4011,EXPENSES!$U$12:$U$4011,$C169,EXPENSES!$N$12:$N$4011,REPORT!BA$34,EXPENSES!$M$12:$M$4011,REPORT!BA$31))</f>
        <v>0</v>
      </c>
      <c r="BB169" s="662">
        <f>IF($C169="","",SUMIFS(EXPENSES!$I$12:$I$4011,EXPENSES!$U$12:$U$4011,$C169,EXPENSES!$N$12:$N$4011,REPORT!BB$34,EXPENSES!$M$12:$M$4011,REPORT!BB$31))</f>
        <v>0</v>
      </c>
      <c r="BC169" s="662">
        <f>IF($C169="","",SUMIFS(EXPENSES!$I$12:$I$4011,EXPENSES!$U$12:$U$4011,$C169,EXPENSES!$N$12:$N$4011,REPORT!BC$34,EXPENSES!$M$12:$M$4011,REPORT!BC$31))</f>
        <v>0</v>
      </c>
      <c r="BD169" s="662">
        <f>IF($C169="","",SUMIFS(EXPENSES!$I$12:$I$4011,EXPENSES!$U$12:$U$4011,$C169,EXPENSES!$N$12:$N$4011,REPORT!BD$34,EXPENSES!$M$12:$M$4011,REPORT!BD$31))</f>
        <v>0</v>
      </c>
      <c r="BE169" s="662">
        <f>IF($C169="","",SUMIFS(EXPENSES!$I$12:$I$4011,EXPENSES!$U$12:$U$4011,$C169,EXPENSES!$N$12:$N$4011,REPORT!BE$34,EXPENSES!$M$12:$M$4011,REPORT!BE$31))</f>
        <v>0</v>
      </c>
      <c r="BF169" s="662">
        <f>IF($C169="","",SUMIFS(EXPENSES!$I$12:$I$4011,EXPENSES!$U$12:$U$4011,$C169,EXPENSES!$N$12:$N$4011,REPORT!BF$34,EXPENSES!$M$12:$M$4011,REPORT!BF$31))</f>
        <v>0</v>
      </c>
      <c r="BG169" s="662">
        <f>IF($C169="","",SUMIFS(EXPENSES!$I$12:$I$4011,EXPENSES!$U$12:$U$4011,$C169,EXPENSES!$N$12:$N$4011,REPORT!BG$34,EXPENSES!$M$12:$M$4011,REPORT!BG$31))</f>
        <v>0</v>
      </c>
      <c r="BH169" s="662">
        <f>IF($C169="","",SUMIFS(EXPENSES!$I$12:$I$4011,EXPENSES!$U$12:$U$4011,$C169,EXPENSES!$N$12:$N$4011,REPORT!BH$34,EXPENSES!$M$12:$M$4011,REPORT!BH$31))</f>
        <v>0</v>
      </c>
      <c r="BI169" s="662">
        <f>IF($C169="","",SUMIFS(EXPENSES!$I$12:$I$4011,EXPENSES!$U$12:$U$4011,$C169,EXPENSES!$N$12:$N$4011,REPORT!BI$34,EXPENSES!$M$12:$M$4011,REPORT!BI$31))</f>
        <v>0</v>
      </c>
      <c r="BJ169" s="662">
        <f>IF($C169="","",SUMIFS(EXPENSES!$I$12:$I$4011,EXPENSES!$U$12:$U$4011,$C169,EXPENSES!$N$12:$N$4011,REPORT!BJ$34,EXPENSES!$M$12:$M$4011,REPORT!BJ$31))</f>
        <v>0</v>
      </c>
      <c r="BK169" s="654"/>
      <c r="BL169" s="655"/>
      <c r="BM169" s="655"/>
    </row>
    <row r="170" spans="1:65" s="474" customFormat="1" ht="28.5" customHeight="1" outlineLevel="1" x14ac:dyDescent="0.3">
      <c r="A170" s="632"/>
      <c r="B170" s="617"/>
      <c r="C170" s="618" t="str">
        <f>IFERROR(BUDGET!C153,"")</f>
        <v>B9</v>
      </c>
      <c r="D170" s="634"/>
      <c r="E170" s="619">
        <f>IFERROR(BUDGET!E153,"")</f>
        <v>0</v>
      </c>
      <c r="F170" s="620">
        <f>SUM(F171:F180)</f>
        <v>0</v>
      </c>
      <c r="G170" s="797">
        <f>IF(OR(BUDGET!$N$14="",BUDGET!$N$14="Initial Budget"),REPORT!F170-BUDGET!N153,REPORT!F170-BUDGET!BA153)</f>
        <v>0</v>
      </c>
      <c r="H170" s="620">
        <f>SUM(H171:H180)</f>
        <v>0</v>
      </c>
      <c r="I170" s="621">
        <f t="shared" si="456"/>
        <v>0</v>
      </c>
      <c r="J170" s="622">
        <f t="shared" si="337"/>
        <v>0</v>
      </c>
      <c r="K170" s="635"/>
      <c r="L170" s="636"/>
      <c r="M170" s="637"/>
      <c r="N170" s="626">
        <f>H170-SUM(AA170:BJ170)</f>
        <v>0</v>
      </c>
      <c r="O170" s="627">
        <f t="shared" ref="O170" si="457">SUM(O171:O180)</f>
        <v>0</v>
      </c>
      <c r="P170" s="627">
        <f t="shared" ref="P170:X170" si="458">SUM(P171:P180)</f>
        <v>0</v>
      </c>
      <c r="Q170" s="627">
        <f t="shared" si="458"/>
        <v>0</v>
      </c>
      <c r="R170" s="627">
        <f t="shared" si="458"/>
        <v>0</v>
      </c>
      <c r="S170" s="627">
        <f t="shared" si="458"/>
        <v>0</v>
      </c>
      <c r="T170" s="627">
        <f t="shared" si="458"/>
        <v>0</v>
      </c>
      <c r="U170" s="627">
        <f t="shared" si="458"/>
        <v>0</v>
      </c>
      <c r="V170" s="627">
        <f t="shared" si="458"/>
        <v>0</v>
      </c>
      <c r="W170" s="627">
        <f t="shared" si="458"/>
        <v>0</v>
      </c>
      <c r="X170" s="627">
        <f t="shared" si="458"/>
        <v>0</v>
      </c>
      <c r="Y170" s="628">
        <f t="shared" si="455"/>
        <v>0</v>
      </c>
      <c r="Z170" s="629"/>
      <c r="AA170" s="622">
        <f>SUM(AA171:AA180)</f>
        <v>0</v>
      </c>
      <c r="AB170" s="622">
        <f t="shared" ref="AB170" si="459">SUM(AB171:AB180)</f>
        <v>0</v>
      </c>
      <c r="AC170" s="622">
        <f t="shared" ref="AC170" si="460">SUM(AC171:AC180)</f>
        <v>0</v>
      </c>
      <c r="AD170" s="622">
        <f t="shared" ref="AD170" si="461">SUM(AD171:AD180)</f>
        <v>0</v>
      </c>
      <c r="AE170" s="622">
        <f t="shared" ref="AE170" si="462">SUM(AE171:AE180)</f>
        <v>0</v>
      </c>
      <c r="AF170" s="622">
        <f t="shared" ref="AF170" si="463">SUM(AF171:AF180)</f>
        <v>0</v>
      </c>
      <c r="AG170" s="622">
        <f t="shared" ref="AG170" si="464">SUM(AG171:AG180)</f>
        <v>0</v>
      </c>
      <c r="AH170" s="622">
        <f t="shared" ref="AH170" si="465">SUM(AH171:AH180)</f>
        <v>0</v>
      </c>
      <c r="AI170" s="622">
        <f t="shared" ref="AI170" si="466">SUM(AI171:AI180)</f>
        <v>0</v>
      </c>
      <c r="AJ170" s="622">
        <f t="shared" ref="AJ170" si="467">SUM(AJ171:AJ180)</f>
        <v>0</v>
      </c>
      <c r="AK170" s="622">
        <f t="shared" ref="AK170" si="468">SUM(AK171:AK180)</f>
        <v>0</v>
      </c>
      <c r="AL170" s="622">
        <f t="shared" ref="AL170" si="469">SUM(AL171:AL180)</f>
        <v>0</v>
      </c>
      <c r="AM170" s="622">
        <f t="shared" ref="AM170" si="470">SUM(AM171:AM180)</f>
        <v>0</v>
      </c>
      <c r="AN170" s="622">
        <f t="shared" ref="AN170" si="471">SUM(AN171:AN180)</f>
        <v>0</v>
      </c>
      <c r="AO170" s="622">
        <f t="shared" ref="AO170" si="472">SUM(AO171:AO180)</f>
        <v>0</v>
      </c>
      <c r="AP170" s="622">
        <f t="shared" ref="AP170" si="473">SUM(AP171:AP180)</f>
        <v>0</v>
      </c>
      <c r="AQ170" s="622">
        <f t="shared" ref="AQ170" si="474">SUM(AQ171:AQ180)</f>
        <v>0</v>
      </c>
      <c r="AR170" s="622">
        <f t="shared" ref="AR170" si="475">SUM(AR171:AR180)</f>
        <v>0</v>
      </c>
      <c r="AS170" s="622">
        <f t="shared" ref="AS170" si="476">SUM(AS171:AS180)</f>
        <v>0</v>
      </c>
      <c r="AT170" s="622">
        <f t="shared" ref="AT170" si="477">SUM(AT171:AT180)</f>
        <v>0</v>
      </c>
      <c r="AU170" s="622">
        <f t="shared" ref="AU170" si="478">SUM(AU171:AU180)</f>
        <v>0</v>
      </c>
      <c r="AV170" s="622">
        <f t="shared" ref="AV170" si="479">SUM(AV171:AV180)</f>
        <v>0</v>
      </c>
      <c r="AW170" s="622">
        <f t="shared" ref="AW170" si="480">SUM(AW171:AW180)</f>
        <v>0</v>
      </c>
      <c r="AX170" s="622">
        <f t="shared" ref="AX170" si="481">SUM(AX171:AX180)</f>
        <v>0</v>
      </c>
      <c r="AY170" s="622">
        <f t="shared" ref="AY170" si="482">SUM(AY171:AY180)</f>
        <v>0</v>
      </c>
      <c r="AZ170" s="622">
        <f t="shared" ref="AZ170" si="483">SUM(AZ171:AZ180)</f>
        <v>0</v>
      </c>
      <c r="BA170" s="622">
        <f t="shared" ref="BA170" si="484">SUM(BA171:BA180)</f>
        <v>0</v>
      </c>
      <c r="BB170" s="622">
        <f t="shared" ref="BB170" si="485">SUM(BB171:BB180)</f>
        <v>0</v>
      </c>
      <c r="BC170" s="622">
        <f t="shared" ref="BC170" si="486">SUM(BC171:BC180)</f>
        <v>0</v>
      </c>
      <c r="BD170" s="622">
        <f t="shared" ref="BD170" si="487">SUM(BD171:BD180)</f>
        <v>0</v>
      </c>
      <c r="BE170" s="622">
        <f t="shared" ref="BE170" si="488">SUM(BE171:BE180)</f>
        <v>0</v>
      </c>
      <c r="BF170" s="622">
        <f t="shared" ref="BF170" si="489">SUM(BF171:BF180)</f>
        <v>0</v>
      </c>
      <c r="BG170" s="622">
        <f t="shared" ref="BG170" si="490">SUM(BG171:BG180)</f>
        <v>0</v>
      </c>
      <c r="BH170" s="622">
        <f t="shared" ref="BH170" si="491">SUM(BH171:BH180)</f>
        <v>0</v>
      </c>
      <c r="BI170" s="622">
        <f t="shared" ref="BI170" si="492">SUM(BI171:BI180)</f>
        <v>0</v>
      </c>
      <c r="BJ170" s="622">
        <f t="shared" ref="BJ170" si="493">SUM(BJ171:BJ180)</f>
        <v>0</v>
      </c>
      <c r="BK170" s="630"/>
      <c r="BL170" s="631"/>
      <c r="BM170" s="631"/>
    </row>
    <row r="171" spans="1:65" s="656" customFormat="1" outlineLevel="2" x14ac:dyDescent="0.3">
      <c r="A171" s="639"/>
      <c r="B171" s="640"/>
      <c r="C171" s="641" t="str">
        <f>IFERROR(BUDGET!C154,"")</f>
        <v>B9-01</v>
      </c>
      <c r="D171" s="642">
        <f>IFERROR(BUDGET!D154,"")</f>
        <v>0</v>
      </c>
      <c r="E171" s="643" t="str">
        <f>IFERROR(BUDGET!E154,"")</f>
        <v>x</v>
      </c>
      <c r="F171" s="644">
        <f>IF(OR(BUDGET!$N$14="",BUDGET!$N$14="Initial Budget"),BUDGET!N154,BUDGET!BA154)</f>
        <v>0</v>
      </c>
      <c r="G171" s="798"/>
      <c r="H171" s="661">
        <f>SUMIFS(EXPENSES!$I$12:$I$4011,EXPENSES!$U$12:$U$4011,REPORT!C171)</f>
        <v>0</v>
      </c>
      <c r="I171" s="657">
        <f t="shared" si="456"/>
        <v>0</v>
      </c>
      <c r="J171" s="645">
        <f t="shared" si="337"/>
        <v>0</v>
      </c>
      <c r="K171" s="647"/>
      <c r="L171" s="648"/>
      <c r="M171" s="649"/>
      <c r="N171" s="650"/>
      <c r="O171" s="651" t="str">
        <f>IF($D171="","",IF($D171=O$33,$H171,""))</f>
        <v/>
      </c>
      <c r="P171" s="651" t="str">
        <f t="shared" ref="P171:X171" si="494">IF($D171="","",IF($D171=P$33,$H171,""))</f>
        <v/>
      </c>
      <c r="Q171" s="651" t="str">
        <f t="shared" si="494"/>
        <v/>
      </c>
      <c r="R171" s="651" t="str">
        <f t="shared" si="494"/>
        <v/>
      </c>
      <c r="S171" s="651" t="str">
        <f t="shared" si="494"/>
        <v/>
      </c>
      <c r="T171" s="651" t="str">
        <f t="shared" si="494"/>
        <v/>
      </c>
      <c r="U171" s="651" t="str">
        <f t="shared" si="494"/>
        <v/>
      </c>
      <c r="V171" s="651" t="str">
        <f t="shared" si="494"/>
        <v/>
      </c>
      <c r="W171" s="651" t="str">
        <f t="shared" si="494"/>
        <v/>
      </c>
      <c r="X171" s="651" t="str">
        <f t="shared" si="494"/>
        <v/>
      </c>
      <c r="Y171" s="652">
        <f t="shared" si="455"/>
        <v>0</v>
      </c>
      <c r="Z171" s="653"/>
      <c r="AA171" s="645">
        <f>IF($C171="","",SUMIFS(EXPENSES!$I$12:$I$4011,EXPENSES!$U$12:$U$4011,$C171,EXPENSES!$N$12:$N$4011,REPORT!AA$34,EXPENSES!$M$12:$M$4011,REPORT!AA$31))</f>
        <v>0</v>
      </c>
      <c r="AB171" s="645">
        <f>IF($C171="","",SUMIFS(EXPENSES!$I$12:$I$4011,EXPENSES!$U$12:$U$4011,$C171,EXPENSES!$N$12:$N$4011,REPORT!AB$34,EXPENSES!$M$12:$M$4011,REPORT!AB$31))</f>
        <v>0</v>
      </c>
      <c r="AC171" s="645">
        <f>IF($C171="","",SUMIFS(EXPENSES!$I$12:$I$4011,EXPENSES!$U$12:$U$4011,$C171,EXPENSES!$N$12:$N$4011,REPORT!AC$34,EXPENSES!$M$12:$M$4011,REPORT!AC$31))</f>
        <v>0</v>
      </c>
      <c r="AD171" s="645">
        <f>IF($C171="","",SUMIFS(EXPENSES!$I$12:$I$4011,EXPENSES!$U$12:$U$4011,$C171,EXPENSES!$N$12:$N$4011,REPORT!AD$34,EXPENSES!$M$12:$M$4011,REPORT!AD$31))</f>
        <v>0</v>
      </c>
      <c r="AE171" s="645">
        <f>IF($C171="","",SUMIFS(EXPENSES!$I$12:$I$4011,EXPENSES!$U$12:$U$4011,$C171,EXPENSES!$N$12:$N$4011,REPORT!AE$34,EXPENSES!$M$12:$M$4011,REPORT!AE$31))</f>
        <v>0</v>
      </c>
      <c r="AF171" s="645">
        <f>IF($C171="","",SUMIFS(EXPENSES!$I$12:$I$4011,EXPENSES!$U$12:$U$4011,$C171,EXPENSES!$N$12:$N$4011,REPORT!AF$34,EXPENSES!$M$12:$M$4011,REPORT!AF$31))</f>
        <v>0</v>
      </c>
      <c r="AG171" s="645">
        <f>IF($C171="","",SUMIFS(EXPENSES!$I$12:$I$4011,EXPENSES!$U$12:$U$4011,$C171,EXPENSES!$N$12:$N$4011,REPORT!AG$34,EXPENSES!$M$12:$M$4011,REPORT!AG$31))</f>
        <v>0</v>
      </c>
      <c r="AH171" s="645">
        <f>IF($C171="","",SUMIFS(EXPENSES!$I$12:$I$4011,EXPENSES!$U$12:$U$4011,$C171,EXPENSES!$N$12:$N$4011,REPORT!AH$34,EXPENSES!$M$12:$M$4011,REPORT!AH$31))</f>
        <v>0</v>
      </c>
      <c r="AI171" s="645">
        <f>IF($C171="","",SUMIFS(EXPENSES!$I$12:$I$4011,EXPENSES!$U$12:$U$4011,$C171,EXPENSES!$N$12:$N$4011,REPORT!AI$34,EXPENSES!$M$12:$M$4011,REPORT!AI$31))</f>
        <v>0</v>
      </c>
      <c r="AJ171" s="645">
        <f>IF($C171="","",SUMIFS(EXPENSES!$I$12:$I$4011,EXPENSES!$U$12:$U$4011,$C171,EXPENSES!$N$12:$N$4011,REPORT!AJ$34,EXPENSES!$M$12:$M$4011,REPORT!AJ$31))</f>
        <v>0</v>
      </c>
      <c r="AK171" s="645">
        <f>IF($C171="","",SUMIFS(EXPENSES!$I$12:$I$4011,EXPENSES!$U$12:$U$4011,$C171,EXPENSES!$N$12:$N$4011,REPORT!AK$34,EXPENSES!$M$12:$M$4011,REPORT!AK$31))</f>
        <v>0</v>
      </c>
      <c r="AL171" s="645">
        <f>IF($C171="","",SUMIFS(EXPENSES!$I$12:$I$4011,EXPENSES!$U$12:$U$4011,$C171,EXPENSES!$N$12:$N$4011,REPORT!AL$34,EXPENSES!$M$12:$M$4011,REPORT!AL$31))</f>
        <v>0</v>
      </c>
      <c r="AM171" s="645">
        <f>IF($C171="","",SUMIFS(EXPENSES!$I$12:$I$4011,EXPENSES!$U$12:$U$4011,$C171,EXPENSES!$N$12:$N$4011,REPORT!AM$34,EXPENSES!$M$12:$M$4011,REPORT!AM$31))</f>
        <v>0</v>
      </c>
      <c r="AN171" s="645">
        <f>IF($C171="","",SUMIFS(EXPENSES!$I$12:$I$4011,EXPENSES!$U$12:$U$4011,$C171,EXPENSES!$N$12:$N$4011,REPORT!AN$34,EXPENSES!$M$12:$M$4011,REPORT!AN$31))</f>
        <v>0</v>
      </c>
      <c r="AO171" s="645">
        <f>IF($C171="","",SUMIFS(EXPENSES!$I$12:$I$4011,EXPENSES!$U$12:$U$4011,$C171,EXPENSES!$N$12:$N$4011,REPORT!AO$34,EXPENSES!$M$12:$M$4011,REPORT!AO$31))</f>
        <v>0</v>
      </c>
      <c r="AP171" s="645">
        <f>IF($C171="","",SUMIFS(EXPENSES!$I$12:$I$4011,EXPENSES!$U$12:$U$4011,$C171,EXPENSES!$N$12:$N$4011,REPORT!AP$34,EXPENSES!$M$12:$M$4011,REPORT!AP$31))</f>
        <v>0</v>
      </c>
      <c r="AQ171" s="645">
        <f>IF($C171="","",SUMIFS(EXPENSES!$I$12:$I$4011,EXPENSES!$U$12:$U$4011,$C171,EXPENSES!$N$12:$N$4011,REPORT!AQ$34,EXPENSES!$M$12:$M$4011,REPORT!AQ$31))</f>
        <v>0</v>
      </c>
      <c r="AR171" s="645">
        <f>IF($C171="","",SUMIFS(EXPENSES!$I$12:$I$4011,EXPENSES!$U$12:$U$4011,$C171,EXPENSES!$N$12:$N$4011,REPORT!AR$34,EXPENSES!$M$12:$M$4011,REPORT!AR$31))</f>
        <v>0</v>
      </c>
      <c r="AS171" s="645">
        <f>IF($C171="","",SUMIFS(EXPENSES!$I$12:$I$4011,EXPENSES!$U$12:$U$4011,$C171,EXPENSES!$N$12:$N$4011,REPORT!AS$34,EXPENSES!$M$12:$M$4011,REPORT!AS$31))</f>
        <v>0</v>
      </c>
      <c r="AT171" s="645">
        <f>IF($C171="","",SUMIFS(EXPENSES!$I$12:$I$4011,EXPENSES!$U$12:$U$4011,$C171,EXPENSES!$N$12:$N$4011,REPORT!AT$34,EXPENSES!$M$12:$M$4011,REPORT!AT$31))</f>
        <v>0</v>
      </c>
      <c r="AU171" s="645">
        <f>IF($C171="","",SUMIFS(EXPENSES!$I$12:$I$4011,EXPENSES!$U$12:$U$4011,$C171,EXPENSES!$N$12:$N$4011,REPORT!AU$34,EXPENSES!$M$12:$M$4011,REPORT!AU$31))</f>
        <v>0</v>
      </c>
      <c r="AV171" s="645">
        <f>IF($C171="","",SUMIFS(EXPENSES!$I$12:$I$4011,EXPENSES!$U$12:$U$4011,$C171,EXPENSES!$N$12:$N$4011,REPORT!AV$34,EXPENSES!$M$12:$M$4011,REPORT!AV$31))</f>
        <v>0</v>
      </c>
      <c r="AW171" s="645">
        <f>IF($C171="","",SUMIFS(EXPENSES!$I$12:$I$4011,EXPENSES!$U$12:$U$4011,$C171,EXPENSES!$N$12:$N$4011,REPORT!AW$34,EXPENSES!$M$12:$M$4011,REPORT!AW$31))</f>
        <v>0</v>
      </c>
      <c r="AX171" s="645">
        <f>IF($C171="","",SUMIFS(EXPENSES!$I$12:$I$4011,EXPENSES!$U$12:$U$4011,$C171,EXPENSES!$N$12:$N$4011,REPORT!AX$34,EXPENSES!$M$12:$M$4011,REPORT!AX$31))</f>
        <v>0</v>
      </c>
      <c r="AY171" s="645">
        <f>IF($C171="","",SUMIFS(EXPENSES!$I$12:$I$4011,EXPENSES!$U$12:$U$4011,$C171,EXPENSES!$N$12:$N$4011,REPORT!AY$34,EXPENSES!$M$12:$M$4011,REPORT!AY$31))</f>
        <v>0</v>
      </c>
      <c r="AZ171" s="645">
        <f>IF($C171="","",SUMIFS(EXPENSES!$I$12:$I$4011,EXPENSES!$U$12:$U$4011,$C171,EXPENSES!$N$12:$N$4011,REPORT!AZ$34,EXPENSES!$M$12:$M$4011,REPORT!AZ$31))</f>
        <v>0</v>
      </c>
      <c r="BA171" s="645">
        <f>IF($C171="","",SUMIFS(EXPENSES!$I$12:$I$4011,EXPENSES!$U$12:$U$4011,$C171,EXPENSES!$N$12:$N$4011,REPORT!BA$34,EXPENSES!$M$12:$M$4011,REPORT!BA$31))</f>
        <v>0</v>
      </c>
      <c r="BB171" s="645">
        <f>IF($C171="","",SUMIFS(EXPENSES!$I$12:$I$4011,EXPENSES!$U$12:$U$4011,$C171,EXPENSES!$N$12:$N$4011,REPORT!BB$34,EXPENSES!$M$12:$M$4011,REPORT!BB$31))</f>
        <v>0</v>
      </c>
      <c r="BC171" s="645">
        <f>IF($C171="","",SUMIFS(EXPENSES!$I$12:$I$4011,EXPENSES!$U$12:$U$4011,$C171,EXPENSES!$N$12:$N$4011,REPORT!BC$34,EXPENSES!$M$12:$M$4011,REPORT!BC$31))</f>
        <v>0</v>
      </c>
      <c r="BD171" s="645">
        <f>IF($C171="","",SUMIFS(EXPENSES!$I$12:$I$4011,EXPENSES!$U$12:$U$4011,$C171,EXPENSES!$N$12:$N$4011,REPORT!BD$34,EXPENSES!$M$12:$M$4011,REPORT!BD$31))</f>
        <v>0</v>
      </c>
      <c r="BE171" s="645">
        <f>IF($C171="","",SUMIFS(EXPENSES!$I$12:$I$4011,EXPENSES!$U$12:$U$4011,$C171,EXPENSES!$N$12:$N$4011,REPORT!BE$34,EXPENSES!$M$12:$M$4011,REPORT!BE$31))</f>
        <v>0</v>
      </c>
      <c r="BF171" s="645">
        <f>IF($C171="","",SUMIFS(EXPENSES!$I$12:$I$4011,EXPENSES!$U$12:$U$4011,$C171,EXPENSES!$N$12:$N$4011,REPORT!BF$34,EXPENSES!$M$12:$M$4011,REPORT!BF$31))</f>
        <v>0</v>
      </c>
      <c r="BG171" s="645">
        <f>IF($C171="","",SUMIFS(EXPENSES!$I$12:$I$4011,EXPENSES!$U$12:$U$4011,$C171,EXPENSES!$N$12:$N$4011,REPORT!BG$34,EXPENSES!$M$12:$M$4011,REPORT!BG$31))</f>
        <v>0</v>
      </c>
      <c r="BH171" s="645">
        <f>IF($C171="","",SUMIFS(EXPENSES!$I$12:$I$4011,EXPENSES!$U$12:$U$4011,$C171,EXPENSES!$N$12:$N$4011,REPORT!BH$34,EXPENSES!$M$12:$M$4011,REPORT!BH$31))</f>
        <v>0</v>
      </c>
      <c r="BI171" s="645">
        <f>IF($C171="","",SUMIFS(EXPENSES!$I$12:$I$4011,EXPENSES!$U$12:$U$4011,$C171,EXPENSES!$N$12:$N$4011,REPORT!BI$34,EXPENSES!$M$12:$M$4011,REPORT!BI$31))</f>
        <v>0</v>
      </c>
      <c r="BJ171" s="645">
        <f>IF($C171="","",SUMIFS(EXPENSES!$I$12:$I$4011,EXPENSES!$U$12:$U$4011,$C171,EXPENSES!$N$12:$N$4011,REPORT!BJ$34,EXPENSES!$M$12:$M$4011,REPORT!BJ$31))</f>
        <v>0</v>
      </c>
      <c r="BK171" s="654"/>
      <c r="BL171" s="655"/>
      <c r="BM171" s="655"/>
    </row>
    <row r="172" spans="1:65" s="656" customFormat="1" outlineLevel="2" x14ac:dyDescent="0.3">
      <c r="A172" s="639"/>
      <c r="B172" s="640"/>
      <c r="C172" s="641" t="str">
        <f>IFERROR(BUDGET!C155,"")</f>
        <v>B9-02</v>
      </c>
      <c r="D172" s="642">
        <f>IFERROR(BUDGET!D155,"")</f>
        <v>0</v>
      </c>
      <c r="E172" s="643" t="str">
        <f>IFERROR(BUDGET!E155,"")</f>
        <v>x</v>
      </c>
      <c r="F172" s="644">
        <f>IF(OR(BUDGET!$N$14="",BUDGET!$N$14="Initial Budget"),BUDGET!N155,BUDGET!BA155)</f>
        <v>0</v>
      </c>
      <c r="G172" s="798"/>
      <c r="H172" s="661">
        <f>SUMIFS(EXPENSES!$I$12:$I$4011,EXPENSES!$U$12:$U$4011,REPORT!C172)</f>
        <v>0</v>
      </c>
      <c r="I172" s="657">
        <f t="shared" si="456"/>
        <v>0</v>
      </c>
      <c r="J172" s="645">
        <f t="shared" si="337"/>
        <v>0</v>
      </c>
      <c r="K172" s="647"/>
      <c r="L172" s="648"/>
      <c r="M172" s="649"/>
      <c r="N172" s="650"/>
      <c r="O172" s="651" t="str">
        <f t="shared" ref="O172:X180" si="495">IF($D172="","",IF($D172=O$33,$H172,""))</f>
        <v/>
      </c>
      <c r="P172" s="651" t="str">
        <f>IF($D172="","",IF($D172=P$33,$H172,""))</f>
        <v/>
      </c>
      <c r="Q172" s="651" t="str">
        <f t="shared" si="495"/>
        <v/>
      </c>
      <c r="R172" s="651" t="str">
        <f t="shared" si="495"/>
        <v/>
      </c>
      <c r="S172" s="651" t="str">
        <f t="shared" si="495"/>
        <v/>
      </c>
      <c r="T172" s="651" t="str">
        <f t="shared" si="495"/>
        <v/>
      </c>
      <c r="U172" s="651" t="str">
        <f t="shared" si="495"/>
        <v/>
      </c>
      <c r="V172" s="651" t="str">
        <f t="shared" si="495"/>
        <v/>
      </c>
      <c r="W172" s="651" t="str">
        <f t="shared" si="495"/>
        <v/>
      </c>
      <c r="X172" s="651" t="str">
        <f t="shared" si="495"/>
        <v/>
      </c>
      <c r="Y172" s="652">
        <f t="shared" si="455"/>
        <v>0</v>
      </c>
      <c r="Z172" s="653"/>
      <c r="AA172" s="658">
        <f>IF($C172="","",SUMIFS(EXPENSES!$I$12:$I$4011,EXPENSES!$U$12:$U$4011,$C172,EXPENSES!$N$12:$N$4011,REPORT!AA$34,EXPENSES!$M$12:$M$4011,REPORT!AA$31))</f>
        <v>0</v>
      </c>
      <c r="AB172" s="658">
        <f>IF($C172="","",SUMIFS(EXPENSES!$I$12:$I$4011,EXPENSES!$U$12:$U$4011,$C172,EXPENSES!$N$12:$N$4011,REPORT!AB$34,EXPENSES!$M$12:$M$4011,REPORT!AB$31))</f>
        <v>0</v>
      </c>
      <c r="AC172" s="658">
        <f>IF($C172="","",SUMIFS(EXPENSES!$I$12:$I$4011,EXPENSES!$U$12:$U$4011,$C172,EXPENSES!$N$12:$N$4011,REPORT!AC$34,EXPENSES!$M$12:$M$4011,REPORT!AC$31))</f>
        <v>0</v>
      </c>
      <c r="AD172" s="658">
        <f>IF($C172="","",SUMIFS(EXPENSES!$I$12:$I$4011,EXPENSES!$U$12:$U$4011,$C172,EXPENSES!$N$12:$N$4011,REPORT!AD$34,EXPENSES!$M$12:$M$4011,REPORT!AD$31))</f>
        <v>0</v>
      </c>
      <c r="AE172" s="658">
        <f>IF($C172="","",SUMIFS(EXPENSES!$I$12:$I$4011,EXPENSES!$U$12:$U$4011,$C172,EXPENSES!$N$12:$N$4011,REPORT!AE$34,EXPENSES!$M$12:$M$4011,REPORT!AE$31))</f>
        <v>0</v>
      </c>
      <c r="AF172" s="658">
        <f>IF($C172="","",SUMIFS(EXPENSES!$I$12:$I$4011,EXPENSES!$U$12:$U$4011,$C172,EXPENSES!$N$12:$N$4011,REPORT!AF$34,EXPENSES!$M$12:$M$4011,REPORT!AF$31))</f>
        <v>0</v>
      </c>
      <c r="AG172" s="658">
        <f>IF($C172="","",SUMIFS(EXPENSES!$I$12:$I$4011,EXPENSES!$U$12:$U$4011,$C172,EXPENSES!$N$12:$N$4011,REPORT!AG$34,EXPENSES!$M$12:$M$4011,REPORT!AG$31))</f>
        <v>0</v>
      </c>
      <c r="AH172" s="658">
        <f>IF($C172="","",SUMIFS(EXPENSES!$I$12:$I$4011,EXPENSES!$U$12:$U$4011,$C172,EXPENSES!$N$12:$N$4011,REPORT!AH$34,EXPENSES!$M$12:$M$4011,REPORT!AH$31))</f>
        <v>0</v>
      </c>
      <c r="AI172" s="658">
        <f>IF($C172="","",SUMIFS(EXPENSES!$I$12:$I$4011,EXPENSES!$U$12:$U$4011,$C172,EXPENSES!$N$12:$N$4011,REPORT!AI$34,EXPENSES!$M$12:$M$4011,REPORT!AI$31))</f>
        <v>0</v>
      </c>
      <c r="AJ172" s="658">
        <f>IF($C172="","",SUMIFS(EXPENSES!$I$12:$I$4011,EXPENSES!$U$12:$U$4011,$C172,EXPENSES!$N$12:$N$4011,REPORT!AJ$34,EXPENSES!$M$12:$M$4011,REPORT!AJ$31))</f>
        <v>0</v>
      </c>
      <c r="AK172" s="658">
        <f>IF($C172="","",SUMIFS(EXPENSES!$I$12:$I$4011,EXPENSES!$U$12:$U$4011,$C172,EXPENSES!$N$12:$N$4011,REPORT!AK$34,EXPENSES!$M$12:$M$4011,REPORT!AK$31))</f>
        <v>0</v>
      </c>
      <c r="AL172" s="658">
        <f>IF($C172="","",SUMIFS(EXPENSES!$I$12:$I$4011,EXPENSES!$U$12:$U$4011,$C172,EXPENSES!$N$12:$N$4011,REPORT!AL$34,EXPENSES!$M$12:$M$4011,REPORT!AL$31))</f>
        <v>0</v>
      </c>
      <c r="AM172" s="658">
        <f>IF($C172="","",SUMIFS(EXPENSES!$I$12:$I$4011,EXPENSES!$U$12:$U$4011,$C172,EXPENSES!$N$12:$N$4011,REPORT!AM$34,EXPENSES!$M$12:$M$4011,REPORT!AM$31))</f>
        <v>0</v>
      </c>
      <c r="AN172" s="658">
        <f>IF($C172="","",SUMIFS(EXPENSES!$I$12:$I$4011,EXPENSES!$U$12:$U$4011,$C172,EXPENSES!$N$12:$N$4011,REPORT!AN$34,EXPENSES!$M$12:$M$4011,REPORT!AN$31))</f>
        <v>0</v>
      </c>
      <c r="AO172" s="658">
        <f>IF($C172="","",SUMIFS(EXPENSES!$I$12:$I$4011,EXPENSES!$U$12:$U$4011,$C172,EXPENSES!$N$12:$N$4011,REPORT!AO$34,EXPENSES!$M$12:$M$4011,REPORT!AO$31))</f>
        <v>0</v>
      </c>
      <c r="AP172" s="658">
        <f>IF($C172="","",SUMIFS(EXPENSES!$I$12:$I$4011,EXPENSES!$U$12:$U$4011,$C172,EXPENSES!$N$12:$N$4011,REPORT!AP$34,EXPENSES!$M$12:$M$4011,REPORT!AP$31))</f>
        <v>0</v>
      </c>
      <c r="AQ172" s="658">
        <f>IF($C172="","",SUMIFS(EXPENSES!$I$12:$I$4011,EXPENSES!$U$12:$U$4011,$C172,EXPENSES!$N$12:$N$4011,REPORT!AQ$34,EXPENSES!$M$12:$M$4011,REPORT!AQ$31))</f>
        <v>0</v>
      </c>
      <c r="AR172" s="658">
        <f>IF($C172="","",SUMIFS(EXPENSES!$I$12:$I$4011,EXPENSES!$U$12:$U$4011,$C172,EXPENSES!$N$12:$N$4011,REPORT!AR$34,EXPENSES!$M$12:$M$4011,REPORT!AR$31))</f>
        <v>0</v>
      </c>
      <c r="AS172" s="658">
        <f>IF($C172="","",SUMIFS(EXPENSES!$I$12:$I$4011,EXPENSES!$U$12:$U$4011,$C172,EXPENSES!$N$12:$N$4011,REPORT!AS$34,EXPENSES!$M$12:$M$4011,REPORT!AS$31))</f>
        <v>0</v>
      </c>
      <c r="AT172" s="658">
        <f>IF($C172="","",SUMIFS(EXPENSES!$I$12:$I$4011,EXPENSES!$U$12:$U$4011,$C172,EXPENSES!$N$12:$N$4011,REPORT!AT$34,EXPENSES!$M$12:$M$4011,REPORT!AT$31))</f>
        <v>0</v>
      </c>
      <c r="AU172" s="658">
        <f>IF($C172="","",SUMIFS(EXPENSES!$I$12:$I$4011,EXPENSES!$U$12:$U$4011,$C172,EXPENSES!$N$12:$N$4011,REPORT!AU$34,EXPENSES!$M$12:$M$4011,REPORT!AU$31))</f>
        <v>0</v>
      </c>
      <c r="AV172" s="658">
        <f>IF($C172="","",SUMIFS(EXPENSES!$I$12:$I$4011,EXPENSES!$U$12:$U$4011,$C172,EXPENSES!$N$12:$N$4011,REPORT!AV$34,EXPENSES!$M$12:$M$4011,REPORT!AV$31))</f>
        <v>0</v>
      </c>
      <c r="AW172" s="658">
        <f>IF($C172="","",SUMIFS(EXPENSES!$I$12:$I$4011,EXPENSES!$U$12:$U$4011,$C172,EXPENSES!$N$12:$N$4011,REPORT!AW$34,EXPENSES!$M$12:$M$4011,REPORT!AW$31))</f>
        <v>0</v>
      </c>
      <c r="AX172" s="658">
        <f>IF($C172="","",SUMIFS(EXPENSES!$I$12:$I$4011,EXPENSES!$U$12:$U$4011,$C172,EXPENSES!$N$12:$N$4011,REPORT!AX$34,EXPENSES!$M$12:$M$4011,REPORT!AX$31))</f>
        <v>0</v>
      </c>
      <c r="AY172" s="658">
        <f>IF($C172="","",SUMIFS(EXPENSES!$I$12:$I$4011,EXPENSES!$U$12:$U$4011,$C172,EXPENSES!$N$12:$N$4011,REPORT!AY$34,EXPENSES!$M$12:$M$4011,REPORT!AY$31))</f>
        <v>0</v>
      </c>
      <c r="AZ172" s="658">
        <f>IF($C172="","",SUMIFS(EXPENSES!$I$12:$I$4011,EXPENSES!$U$12:$U$4011,$C172,EXPENSES!$N$12:$N$4011,REPORT!AZ$34,EXPENSES!$M$12:$M$4011,REPORT!AZ$31))</f>
        <v>0</v>
      </c>
      <c r="BA172" s="658">
        <f>IF($C172="","",SUMIFS(EXPENSES!$I$12:$I$4011,EXPENSES!$U$12:$U$4011,$C172,EXPENSES!$N$12:$N$4011,REPORT!BA$34,EXPENSES!$M$12:$M$4011,REPORT!BA$31))</f>
        <v>0</v>
      </c>
      <c r="BB172" s="658">
        <f>IF($C172="","",SUMIFS(EXPENSES!$I$12:$I$4011,EXPENSES!$U$12:$U$4011,$C172,EXPENSES!$N$12:$N$4011,REPORT!BB$34,EXPENSES!$M$12:$M$4011,REPORT!BB$31))</f>
        <v>0</v>
      </c>
      <c r="BC172" s="658">
        <f>IF($C172="","",SUMIFS(EXPENSES!$I$12:$I$4011,EXPENSES!$U$12:$U$4011,$C172,EXPENSES!$N$12:$N$4011,REPORT!BC$34,EXPENSES!$M$12:$M$4011,REPORT!BC$31))</f>
        <v>0</v>
      </c>
      <c r="BD172" s="658">
        <f>IF($C172="","",SUMIFS(EXPENSES!$I$12:$I$4011,EXPENSES!$U$12:$U$4011,$C172,EXPENSES!$N$12:$N$4011,REPORT!BD$34,EXPENSES!$M$12:$M$4011,REPORT!BD$31))</f>
        <v>0</v>
      </c>
      <c r="BE172" s="658">
        <f>IF($C172="","",SUMIFS(EXPENSES!$I$12:$I$4011,EXPENSES!$U$12:$U$4011,$C172,EXPENSES!$N$12:$N$4011,REPORT!BE$34,EXPENSES!$M$12:$M$4011,REPORT!BE$31))</f>
        <v>0</v>
      </c>
      <c r="BF172" s="658">
        <f>IF($C172="","",SUMIFS(EXPENSES!$I$12:$I$4011,EXPENSES!$U$12:$U$4011,$C172,EXPENSES!$N$12:$N$4011,REPORT!BF$34,EXPENSES!$M$12:$M$4011,REPORT!BF$31))</f>
        <v>0</v>
      </c>
      <c r="BG172" s="658">
        <f>IF($C172="","",SUMIFS(EXPENSES!$I$12:$I$4011,EXPENSES!$U$12:$U$4011,$C172,EXPENSES!$N$12:$N$4011,REPORT!BG$34,EXPENSES!$M$12:$M$4011,REPORT!BG$31))</f>
        <v>0</v>
      </c>
      <c r="BH172" s="658">
        <f>IF($C172="","",SUMIFS(EXPENSES!$I$12:$I$4011,EXPENSES!$U$12:$U$4011,$C172,EXPENSES!$N$12:$N$4011,REPORT!BH$34,EXPENSES!$M$12:$M$4011,REPORT!BH$31))</f>
        <v>0</v>
      </c>
      <c r="BI172" s="658">
        <f>IF($C172="","",SUMIFS(EXPENSES!$I$12:$I$4011,EXPENSES!$U$12:$U$4011,$C172,EXPENSES!$N$12:$N$4011,REPORT!BI$34,EXPENSES!$M$12:$M$4011,REPORT!BI$31))</f>
        <v>0</v>
      </c>
      <c r="BJ172" s="658">
        <f>IF($C172="","",SUMIFS(EXPENSES!$I$12:$I$4011,EXPENSES!$U$12:$U$4011,$C172,EXPENSES!$N$12:$N$4011,REPORT!BJ$34,EXPENSES!$M$12:$M$4011,REPORT!BJ$31))</f>
        <v>0</v>
      </c>
      <c r="BK172" s="654"/>
      <c r="BL172" s="655"/>
      <c r="BM172" s="655"/>
    </row>
    <row r="173" spans="1:65" s="656" customFormat="1" outlineLevel="2" x14ac:dyDescent="0.3">
      <c r="A173" s="639"/>
      <c r="B173" s="640"/>
      <c r="C173" s="641" t="str">
        <f>IFERROR(BUDGET!C156,"")</f>
        <v>B9-03</v>
      </c>
      <c r="D173" s="642">
        <f>IFERROR(BUDGET!D156,"")</f>
        <v>0</v>
      </c>
      <c r="E173" s="643" t="str">
        <f>IFERROR(BUDGET!E156,"")</f>
        <v>x</v>
      </c>
      <c r="F173" s="644">
        <f>IF(OR(BUDGET!$N$14="",BUDGET!$N$14="Initial Budget"),BUDGET!N156,BUDGET!BA156)</f>
        <v>0</v>
      </c>
      <c r="G173" s="798"/>
      <c r="H173" s="661">
        <f>SUMIFS(EXPENSES!$I$12:$I$4011,EXPENSES!$U$12:$U$4011,REPORT!C173)</f>
        <v>0</v>
      </c>
      <c r="I173" s="657">
        <f t="shared" si="456"/>
        <v>0</v>
      </c>
      <c r="J173" s="645">
        <f t="shared" si="337"/>
        <v>0</v>
      </c>
      <c r="K173" s="647"/>
      <c r="L173" s="648"/>
      <c r="M173" s="649"/>
      <c r="N173" s="650"/>
      <c r="O173" s="651" t="str">
        <f t="shared" si="495"/>
        <v/>
      </c>
      <c r="P173" s="651" t="str">
        <f t="shared" si="495"/>
        <v/>
      </c>
      <c r="Q173" s="651" t="str">
        <f t="shared" si="495"/>
        <v/>
      </c>
      <c r="R173" s="651" t="str">
        <f t="shared" si="495"/>
        <v/>
      </c>
      <c r="S173" s="651" t="str">
        <f t="shared" si="495"/>
        <v/>
      </c>
      <c r="T173" s="651" t="str">
        <f t="shared" si="495"/>
        <v/>
      </c>
      <c r="U173" s="651" t="str">
        <f t="shared" si="495"/>
        <v/>
      </c>
      <c r="V173" s="651" t="str">
        <f t="shared" si="495"/>
        <v/>
      </c>
      <c r="W173" s="651" t="str">
        <f t="shared" si="495"/>
        <v/>
      </c>
      <c r="X173" s="651" t="str">
        <f t="shared" si="495"/>
        <v/>
      </c>
      <c r="Y173" s="652">
        <f t="shared" si="455"/>
        <v>0</v>
      </c>
      <c r="Z173" s="653"/>
      <c r="AA173" s="658">
        <f>IF($C173="","",SUMIFS(EXPENSES!$I$12:$I$4011,EXPENSES!$U$12:$U$4011,$C173,EXPENSES!$N$12:$N$4011,REPORT!AA$34,EXPENSES!$M$12:$M$4011,REPORT!AA$31))</f>
        <v>0</v>
      </c>
      <c r="AB173" s="658">
        <f>IF($C173="","",SUMIFS(EXPENSES!$I$12:$I$4011,EXPENSES!$U$12:$U$4011,$C173,EXPENSES!$N$12:$N$4011,REPORT!AB$34,EXPENSES!$M$12:$M$4011,REPORT!AB$31))</f>
        <v>0</v>
      </c>
      <c r="AC173" s="658">
        <f>IF($C173="","",SUMIFS(EXPENSES!$I$12:$I$4011,EXPENSES!$U$12:$U$4011,$C173,EXPENSES!$N$12:$N$4011,REPORT!AC$34,EXPENSES!$M$12:$M$4011,REPORT!AC$31))</f>
        <v>0</v>
      </c>
      <c r="AD173" s="658">
        <f>IF($C173="","",SUMIFS(EXPENSES!$I$12:$I$4011,EXPENSES!$U$12:$U$4011,$C173,EXPENSES!$N$12:$N$4011,REPORT!AD$34,EXPENSES!$M$12:$M$4011,REPORT!AD$31))</f>
        <v>0</v>
      </c>
      <c r="AE173" s="658">
        <f>IF($C173="","",SUMIFS(EXPENSES!$I$12:$I$4011,EXPENSES!$U$12:$U$4011,$C173,EXPENSES!$N$12:$N$4011,REPORT!AE$34,EXPENSES!$M$12:$M$4011,REPORT!AE$31))</f>
        <v>0</v>
      </c>
      <c r="AF173" s="658">
        <f>IF($C173="","",SUMIFS(EXPENSES!$I$12:$I$4011,EXPENSES!$U$12:$U$4011,$C173,EXPENSES!$N$12:$N$4011,REPORT!AF$34,EXPENSES!$M$12:$M$4011,REPORT!AF$31))</f>
        <v>0</v>
      </c>
      <c r="AG173" s="658">
        <f>IF($C173="","",SUMIFS(EXPENSES!$I$12:$I$4011,EXPENSES!$U$12:$U$4011,$C173,EXPENSES!$N$12:$N$4011,REPORT!AG$34,EXPENSES!$M$12:$M$4011,REPORT!AG$31))</f>
        <v>0</v>
      </c>
      <c r="AH173" s="658">
        <f>IF($C173="","",SUMIFS(EXPENSES!$I$12:$I$4011,EXPENSES!$U$12:$U$4011,$C173,EXPENSES!$N$12:$N$4011,REPORT!AH$34,EXPENSES!$M$12:$M$4011,REPORT!AH$31))</f>
        <v>0</v>
      </c>
      <c r="AI173" s="658">
        <f>IF($C173="","",SUMIFS(EXPENSES!$I$12:$I$4011,EXPENSES!$U$12:$U$4011,$C173,EXPENSES!$N$12:$N$4011,REPORT!AI$34,EXPENSES!$M$12:$M$4011,REPORT!AI$31))</f>
        <v>0</v>
      </c>
      <c r="AJ173" s="658">
        <f>IF($C173="","",SUMIFS(EXPENSES!$I$12:$I$4011,EXPENSES!$U$12:$U$4011,$C173,EXPENSES!$N$12:$N$4011,REPORT!AJ$34,EXPENSES!$M$12:$M$4011,REPORT!AJ$31))</f>
        <v>0</v>
      </c>
      <c r="AK173" s="658">
        <f>IF($C173="","",SUMIFS(EXPENSES!$I$12:$I$4011,EXPENSES!$U$12:$U$4011,$C173,EXPENSES!$N$12:$N$4011,REPORT!AK$34,EXPENSES!$M$12:$M$4011,REPORT!AK$31))</f>
        <v>0</v>
      </c>
      <c r="AL173" s="658">
        <f>IF($C173="","",SUMIFS(EXPENSES!$I$12:$I$4011,EXPENSES!$U$12:$U$4011,$C173,EXPENSES!$N$12:$N$4011,REPORT!AL$34,EXPENSES!$M$12:$M$4011,REPORT!AL$31))</f>
        <v>0</v>
      </c>
      <c r="AM173" s="658">
        <f>IF($C173="","",SUMIFS(EXPENSES!$I$12:$I$4011,EXPENSES!$U$12:$U$4011,$C173,EXPENSES!$N$12:$N$4011,REPORT!AM$34,EXPENSES!$M$12:$M$4011,REPORT!AM$31))</f>
        <v>0</v>
      </c>
      <c r="AN173" s="658">
        <f>IF($C173="","",SUMIFS(EXPENSES!$I$12:$I$4011,EXPENSES!$U$12:$U$4011,$C173,EXPENSES!$N$12:$N$4011,REPORT!AN$34,EXPENSES!$M$12:$M$4011,REPORT!AN$31))</f>
        <v>0</v>
      </c>
      <c r="AO173" s="658">
        <f>IF($C173="","",SUMIFS(EXPENSES!$I$12:$I$4011,EXPENSES!$U$12:$U$4011,$C173,EXPENSES!$N$12:$N$4011,REPORT!AO$34,EXPENSES!$M$12:$M$4011,REPORT!AO$31))</f>
        <v>0</v>
      </c>
      <c r="AP173" s="658">
        <f>IF($C173="","",SUMIFS(EXPENSES!$I$12:$I$4011,EXPENSES!$U$12:$U$4011,$C173,EXPENSES!$N$12:$N$4011,REPORT!AP$34,EXPENSES!$M$12:$M$4011,REPORT!AP$31))</f>
        <v>0</v>
      </c>
      <c r="AQ173" s="658">
        <f>IF($C173="","",SUMIFS(EXPENSES!$I$12:$I$4011,EXPENSES!$U$12:$U$4011,$C173,EXPENSES!$N$12:$N$4011,REPORT!AQ$34,EXPENSES!$M$12:$M$4011,REPORT!AQ$31))</f>
        <v>0</v>
      </c>
      <c r="AR173" s="658">
        <f>IF($C173="","",SUMIFS(EXPENSES!$I$12:$I$4011,EXPENSES!$U$12:$U$4011,$C173,EXPENSES!$N$12:$N$4011,REPORT!AR$34,EXPENSES!$M$12:$M$4011,REPORT!AR$31))</f>
        <v>0</v>
      </c>
      <c r="AS173" s="658">
        <f>IF($C173="","",SUMIFS(EXPENSES!$I$12:$I$4011,EXPENSES!$U$12:$U$4011,$C173,EXPENSES!$N$12:$N$4011,REPORT!AS$34,EXPENSES!$M$12:$M$4011,REPORT!AS$31))</f>
        <v>0</v>
      </c>
      <c r="AT173" s="658">
        <f>IF($C173="","",SUMIFS(EXPENSES!$I$12:$I$4011,EXPENSES!$U$12:$U$4011,$C173,EXPENSES!$N$12:$N$4011,REPORT!AT$34,EXPENSES!$M$12:$M$4011,REPORT!AT$31))</f>
        <v>0</v>
      </c>
      <c r="AU173" s="658">
        <f>IF($C173="","",SUMIFS(EXPENSES!$I$12:$I$4011,EXPENSES!$U$12:$U$4011,$C173,EXPENSES!$N$12:$N$4011,REPORT!AU$34,EXPENSES!$M$12:$M$4011,REPORT!AU$31))</f>
        <v>0</v>
      </c>
      <c r="AV173" s="658">
        <f>IF($C173="","",SUMIFS(EXPENSES!$I$12:$I$4011,EXPENSES!$U$12:$U$4011,$C173,EXPENSES!$N$12:$N$4011,REPORT!AV$34,EXPENSES!$M$12:$M$4011,REPORT!AV$31))</f>
        <v>0</v>
      </c>
      <c r="AW173" s="658">
        <f>IF($C173="","",SUMIFS(EXPENSES!$I$12:$I$4011,EXPENSES!$U$12:$U$4011,$C173,EXPENSES!$N$12:$N$4011,REPORT!AW$34,EXPENSES!$M$12:$M$4011,REPORT!AW$31))</f>
        <v>0</v>
      </c>
      <c r="AX173" s="658">
        <f>IF($C173="","",SUMIFS(EXPENSES!$I$12:$I$4011,EXPENSES!$U$12:$U$4011,$C173,EXPENSES!$N$12:$N$4011,REPORT!AX$34,EXPENSES!$M$12:$M$4011,REPORT!AX$31))</f>
        <v>0</v>
      </c>
      <c r="AY173" s="658">
        <f>IF($C173="","",SUMIFS(EXPENSES!$I$12:$I$4011,EXPENSES!$U$12:$U$4011,$C173,EXPENSES!$N$12:$N$4011,REPORT!AY$34,EXPENSES!$M$12:$M$4011,REPORT!AY$31))</f>
        <v>0</v>
      </c>
      <c r="AZ173" s="658">
        <f>IF($C173="","",SUMIFS(EXPENSES!$I$12:$I$4011,EXPENSES!$U$12:$U$4011,$C173,EXPENSES!$N$12:$N$4011,REPORT!AZ$34,EXPENSES!$M$12:$M$4011,REPORT!AZ$31))</f>
        <v>0</v>
      </c>
      <c r="BA173" s="658">
        <f>IF($C173="","",SUMIFS(EXPENSES!$I$12:$I$4011,EXPENSES!$U$12:$U$4011,$C173,EXPENSES!$N$12:$N$4011,REPORT!BA$34,EXPENSES!$M$12:$M$4011,REPORT!BA$31))</f>
        <v>0</v>
      </c>
      <c r="BB173" s="658">
        <f>IF($C173="","",SUMIFS(EXPENSES!$I$12:$I$4011,EXPENSES!$U$12:$U$4011,$C173,EXPENSES!$N$12:$N$4011,REPORT!BB$34,EXPENSES!$M$12:$M$4011,REPORT!BB$31))</f>
        <v>0</v>
      </c>
      <c r="BC173" s="658">
        <f>IF($C173="","",SUMIFS(EXPENSES!$I$12:$I$4011,EXPENSES!$U$12:$U$4011,$C173,EXPENSES!$N$12:$N$4011,REPORT!BC$34,EXPENSES!$M$12:$M$4011,REPORT!BC$31))</f>
        <v>0</v>
      </c>
      <c r="BD173" s="658">
        <f>IF($C173="","",SUMIFS(EXPENSES!$I$12:$I$4011,EXPENSES!$U$12:$U$4011,$C173,EXPENSES!$N$12:$N$4011,REPORT!BD$34,EXPENSES!$M$12:$M$4011,REPORT!BD$31))</f>
        <v>0</v>
      </c>
      <c r="BE173" s="658">
        <f>IF($C173="","",SUMIFS(EXPENSES!$I$12:$I$4011,EXPENSES!$U$12:$U$4011,$C173,EXPENSES!$N$12:$N$4011,REPORT!BE$34,EXPENSES!$M$12:$M$4011,REPORT!BE$31))</f>
        <v>0</v>
      </c>
      <c r="BF173" s="658">
        <f>IF($C173="","",SUMIFS(EXPENSES!$I$12:$I$4011,EXPENSES!$U$12:$U$4011,$C173,EXPENSES!$N$12:$N$4011,REPORT!BF$34,EXPENSES!$M$12:$M$4011,REPORT!BF$31))</f>
        <v>0</v>
      </c>
      <c r="BG173" s="658">
        <f>IF($C173="","",SUMIFS(EXPENSES!$I$12:$I$4011,EXPENSES!$U$12:$U$4011,$C173,EXPENSES!$N$12:$N$4011,REPORT!BG$34,EXPENSES!$M$12:$M$4011,REPORT!BG$31))</f>
        <v>0</v>
      </c>
      <c r="BH173" s="658">
        <f>IF($C173="","",SUMIFS(EXPENSES!$I$12:$I$4011,EXPENSES!$U$12:$U$4011,$C173,EXPENSES!$N$12:$N$4011,REPORT!BH$34,EXPENSES!$M$12:$M$4011,REPORT!BH$31))</f>
        <v>0</v>
      </c>
      <c r="BI173" s="658">
        <f>IF($C173="","",SUMIFS(EXPENSES!$I$12:$I$4011,EXPENSES!$U$12:$U$4011,$C173,EXPENSES!$N$12:$N$4011,REPORT!BI$34,EXPENSES!$M$12:$M$4011,REPORT!BI$31))</f>
        <v>0</v>
      </c>
      <c r="BJ173" s="658">
        <f>IF($C173="","",SUMIFS(EXPENSES!$I$12:$I$4011,EXPENSES!$U$12:$U$4011,$C173,EXPENSES!$N$12:$N$4011,REPORT!BJ$34,EXPENSES!$M$12:$M$4011,REPORT!BJ$31))</f>
        <v>0</v>
      </c>
      <c r="BK173" s="654"/>
      <c r="BL173" s="655"/>
      <c r="BM173" s="655"/>
    </row>
    <row r="174" spans="1:65" s="656" customFormat="1" outlineLevel="2" x14ac:dyDescent="0.3">
      <c r="A174" s="639"/>
      <c r="B174" s="640"/>
      <c r="C174" s="641" t="str">
        <f>IFERROR(BUDGET!C157,"")</f>
        <v>B9-04</v>
      </c>
      <c r="D174" s="642">
        <f>IFERROR(BUDGET!D157,"")</f>
        <v>0</v>
      </c>
      <c r="E174" s="643" t="str">
        <f>IFERROR(BUDGET!E157,"")</f>
        <v>x</v>
      </c>
      <c r="F174" s="644">
        <f>IF(OR(BUDGET!$N$14="",BUDGET!$N$14="Initial Budget"),BUDGET!N157,BUDGET!BA157)</f>
        <v>0</v>
      </c>
      <c r="G174" s="798"/>
      <c r="H174" s="661">
        <f>SUMIFS(EXPENSES!$I$12:$I$4011,EXPENSES!$U$12:$U$4011,REPORT!C174)</f>
        <v>0</v>
      </c>
      <c r="I174" s="657">
        <f t="shared" si="456"/>
        <v>0</v>
      </c>
      <c r="J174" s="645">
        <f t="shared" si="337"/>
        <v>0</v>
      </c>
      <c r="K174" s="647"/>
      <c r="L174" s="648"/>
      <c r="M174" s="649"/>
      <c r="N174" s="650"/>
      <c r="O174" s="651" t="str">
        <f t="shared" si="495"/>
        <v/>
      </c>
      <c r="P174" s="651" t="str">
        <f t="shared" si="495"/>
        <v/>
      </c>
      <c r="Q174" s="651" t="str">
        <f t="shared" si="495"/>
        <v/>
      </c>
      <c r="R174" s="651" t="str">
        <f t="shared" si="495"/>
        <v/>
      </c>
      <c r="S174" s="651" t="str">
        <f t="shared" si="495"/>
        <v/>
      </c>
      <c r="T174" s="651" t="str">
        <f t="shared" si="495"/>
        <v/>
      </c>
      <c r="U174" s="651" t="str">
        <f t="shared" si="495"/>
        <v/>
      </c>
      <c r="V174" s="651" t="str">
        <f t="shared" si="495"/>
        <v/>
      </c>
      <c r="W174" s="651" t="str">
        <f t="shared" si="495"/>
        <v/>
      </c>
      <c r="X174" s="651" t="str">
        <f t="shared" si="495"/>
        <v/>
      </c>
      <c r="Y174" s="652">
        <f t="shared" si="455"/>
        <v>0</v>
      </c>
      <c r="Z174" s="653"/>
      <c r="AA174" s="658">
        <f>IF($C174="","",SUMIFS(EXPENSES!$I$12:$I$4011,EXPENSES!$U$12:$U$4011,$C174,EXPENSES!$N$12:$N$4011,REPORT!AA$34,EXPENSES!$M$12:$M$4011,REPORT!AA$31))</f>
        <v>0</v>
      </c>
      <c r="AB174" s="658">
        <f>IF($C174="","",SUMIFS(EXPENSES!$I$12:$I$4011,EXPENSES!$U$12:$U$4011,$C174,EXPENSES!$N$12:$N$4011,REPORT!AB$34,EXPENSES!$M$12:$M$4011,REPORT!AB$31))</f>
        <v>0</v>
      </c>
      <c r="AC174" s="658">
        <f>IF($C174="","",SUMIFS(EXPENSES!$I$12:$I$4011,EXPENSES!$U$12:$U$4011,$C174,EXPENSES!$N$12:$N$4011,REPORT!AC$34,EXPENSES!$M$12:$M$4011,REPORT!AC$31))</f>
        <v>0</v>
      </c>
      <c r="AD174" s="658">
        <f>IF($C174="","",SUMIFS(EXPENSES!$I$12:$I$4011,EXPENSES!$U$12:$U$4011,$C174,EXPENSES!$N$12:$N$4011,REPORT!AD$34,EXPENSES!$M$12:$M$4011,REPORT!AD$31))</f>
        <v>0</v>
      </c>
      <c r="AE174" s="658">
        <f>IF($C174="","",SUMIFS(EXPENSES!$I$12:$I$4011,EXPENSES!$U$12:$U$4011,$C174,EXPENSES!$N$12:$N$4011,REPORT!AE$34,EXPENSES!$M$12:$M$4011,REPORT!AE$31))</f>
        <v>0</v>
      </c>
      <c r="AF174" s="658">
        <f>IF($C174="","",SUMIFS(EXPENSES!$I$12:$I$4011,EXPENSES!$U$12:$U$4011,$C174,EXPENSES!$N$12:$N$4011,REPORT!AF$34,EXPENSES!$M$12:$M$4011,REPORT!AF$31))</f>
        <v>0</v>
      </c>
      <c r="AG174" s="658">
        <f>IF($C174="","",SUMIFS(EXPENSES!$I$12:$I$4011,EXPENSES!$U$12:$U$4011,$C174,EXPENSES!$N$12:$N$4011,REPORT!AG$34,EXPENSES!$M$12:$M$4011,REPORT!AG$31))</f>
        <v>0</v>
      </c>
      <c r="AH174" s="658">
        <f>IF($C174="","",SUMIFS(EXPENSES!$I$12:$I$4011,EXPENSES!$U$12:$U$4011,$C174,EXPENSES!$N$12:$N$4011,REPORT!AH$34,EXPENSES!$M$12:$M$4011,REPORT!AH$31))</f>
        <v>0</v>
      </c>
      <c r="AI174" s="658">
        <f>IF($C174="","",SUMIFS(EXPENSES!$I$12:$I$4011,EXPENSES!$U$12:$U$4011,$C174,EXPENSES!$N$12:$N$4011,REPORT!AI$34,EXPENSES!$M$12:$M$4011,REPORT!AI$31))</f>
        <v>0</v>
      </c>
      <c r="AJ174" s="658">
        <f>IF($C174="","",SUMIFS(EXPENSES!$I$12:$I$4011,EXPENSES!$U$12:$U$4011,$C174,EXPENSES!$N$12:$N$4011,REPORT!AJ$34,EXPENSES!$M$12:$M$4011,REPORT!AJ$31))</f>
        <v>0</v>
      </c>
      <c r="AK174" s="658">
        <f>IF($C174="","",SUMIFS(EXPENSES!$I$12:$I$4011,EXPENSES!$U$12:$U$4011,$C174,EXPENSES!$N$12:$N$4011,REPORT!AK$34,EXPENSES!$M$12:$M$4011,REPORT!AK$31))</f>
        <v>0</v>
      </c>
      <c r="AL174" s="658">
        <f>IF($C174="","",SUMIFS(EXPENSES!$I$12:$I$4011,EXPENSES!$U$12:$U$4011,$C174,EXPENSES!$N$12:$N$4011,REPORT!AL$34,EXPENSES!$M$12:$M$4011,REPORT!AL$31))</f>
        <v>0</v>
      </c>
      <c r="AM174" s="658">
        <f>IF($C174="","",SUMIFS(EXPENSES!$I$12:$I$4011,EXPENSES!$U$12:$U$4011,$C174,EXPENSES!$N$12:$N$4011,REPORT!AM$34,EXPENSES!$M$12:$M$4011,REPORT!AM$31))</f>
        <v>0</v>
      </c>
      <c r="AN174" s="658">
        <f>IF($C174="","",SUMIFS(EXPENSES!$I$12:$I$4011,EXPENSES!$U$12:$U$4011,$C174,EXPENSES!$N$12:$N$4011,REPORT!AN$34,EXPENSES!$M$12:$M$4011,REPORT!AN$31))</f>
        <v>0</v>
      </c>
      <c r="AO174" s="658">
        <f>IF($C174="","",SUMIFS(EXPENSES!$I$12:$I$4011,EXPENSES!$U$12:$U$4011,$C174,EXPENSES!$N$12:$N$4011,REPORT!AO$34,EXPENSES!$M$12:$M$4011,REPORT!AO$31))</f>
        <v>0</v>
      </c>
      <c r="AP174" s="658">
        <f>IF($C174="","",SUMIFS(EXPENSES!$I$12:$I$4011,EXPENSES!$U$12:$U$4011,$C174,EXPENSES!$N$12:$N$4011,REPORT!AP$34,EXPENSES!$M$12:$M$4011,REPORT!AP$31))</f>
        <v>0</v>
      </c>
      <c r="AQ174" s="658">
        <f>IF($C174="","",SUMIFS(EXPENSES!$I$12:$I$4011,EXPENSES!$U$12:$U$4011,$C174,EXPENSES!$N$12:$N$4011,REPORT!AQ$34,EXPENSES!$M$12:$M$4011,REPORT!AQ$31))</f>
        <v>0</v>
      </c>
      <c r="AR174" s="658">
        <f>IF($C174="","",SUMIFS(EXPENSES!$I$12:$I$4011,EXPENSES!$U$12:$U$4011,$C174,EXPENSES!$N$12:$N$4011,REPORT!AR$34,EXPENSES!$M$12:$M$4011,REPORT!AR$31))</f>
        <v>0</v>
      </c>
      <c r="AS174" s="658">
        <f>IF($C174="","",SUMIFS(EXPENSES!$I$12:$I$4011,EXPENSES!$U$12:$U$4011,$C174,EXPENSES!$N$12:$N$4011,REPORT!AS$34,EXPENSES!$M$12:$M$4011,REPORT!AS$31))</f>
        <v>0</v>
      </c>
      <c r="AT174" s="658">
        <f>IF($C174="","",SUMIFS(EXPENSES!$I$12:$I$4011,EXPENSES!$U$12:$U$4011,$C174,EXPENSES!$N$12:$N$4011,REPORT!AT$34,EXPENSES!$M$12:$M$4011,REPORT!AT$31))</f>
        <v>0</v>
      </c>
      <c r="AU174" s="658">
        <f>IF($C174="","",SUMIFS(EXPENSES!$I$12:$I$4011,EXPENSES!$U$12:$U$4011,$C174,EXPENSES!$N$12:$N$4011,REPORT!AU$34,EXPENSES!$M$12:$M$4011,REPORT!AU$31))</f>
        <v>0</v>
      </c>
      <c r="AV174" s="658">
        <f>IF($C174="","",SUMIFS(EXPENSES!$I$12:$I$4011,EXPENSES!$U$12:$U$4011,$C174,EXPENSES!$N$12:$N$4011,REPORT!AV$34,EXPENSES!$M$12:$M$4011,REPORT!AV$31))</f>
        <v>0</v>
      </c>
      <c r="AW174" s="658">
        <f>IF($C174="","",SUMIFS(EXPENSES!$I$12:$I$4011,EXPENSES!$U$12:$U$4011,$C174,EXPENSES!$N$12:$N$4011,REPORT!AW$34,EXPENSES!$M$12:$M$4011,REPORT!AW$31))</f>
        <v>0</v>
      </c>
      <c r="AX174" s="658">
        <f>IF($C174="","",SUMIFS(EXPENSES!$I$12:$I$4011,EXPENSES!$U$12:$U$4011,$C174,EXPENSES!$N$12:$N$4011,REPORT!AX$34,EXPENSES!$M$12:$M$4011,REPORT!AX$31))</f>
        <v>0</v>
      </c>
      <c r="AY174" s="658">
        <f>IF($C174="","",SUMIFS(EXPENSES!$I$12:$I$4011,EXPENSES!$U$12:$U$4011,$C174,EXPENSES!$N$12:$N$4011,REPORT!AY$34,EXPENSES!$M$12:$M$4011,REPORT!AY$31))</f>
        <v>0</v>
      </c>
      <c r="AZ174" s="658">
        <f>IF($C174="","",SUMIFS(EXPENSES!$I$12:$I$4011,EXPENSES!$U$12:$U$4011,$C174,EXPENSES!$N$12:$N$4011,REPORT!AZ$34,EXPENSES!$M$12:$M$4011,REPORT!AZ$31))</f>
        <v>0</v>
      </c>
      <c r="BA174" s="658">
        <f>IF($C174="","",SUMIFS(EXPENSES!$I$12:$I$4011,EXPENSES!$U$12:$U$4011,$C174,EXPENSES!$N$12:$N$4011,REPORT!BA$34,EXPENSES!$M$12:$M$4011,REPORT!BA$31))</f>
        <v>0</v>
      </c>
      <c r="BB174" s="658">
        <f>IF($C174="","",SUMIFS(EXPENSES!$I$12:$I$4011,EXPENSES!$U$12:$U$4011,$C174,EXPENSES!$N$12:$N$4011,REPORT!BB$34,EXPENSES!$M$12:$M$4011,REPORT!BB$31))</f>
        <v>0</v>
      </c>
      <c r="BC174" s="658">
        <f>IF($C174="","",SUMIFS(EXPENSES!$I$12:$I$4011,EXPENSES!$U$12:$U$4011,$C174,EXPENSES!$N$12:$N$4011,REPORT!BC$34,EXPENSES!$M$12:$M$4011,REPORT!BC$31))</f>
        <v>0</v>
      </c>
      <c r="BD174" s="658">
        <f>IF($C174="","",SUMIFS(EXPENSES!$I$12:$I$4011,EXPENSES!$U$12:$U$4011,$C174,EXPENSES!$N$12:$N$4011,REPORT!BD$34,EXPENSES!$M$12:$M$4011,REPORT!BD$31))</f>
        <v>0</v>
      </c>
      <c r="BE174" s="658">
        <f>IF($C174="","",SUMIFS(EXPENSES!$I$12:$I$4011,EXPENSES!$U$12:$U$4011,$C174,EXPENSES!$N$12:$N$4011,REPORT!BE$34,EXPENSES!$M$12:$M$4011,REPORT!BE$31))</f>
        <v>0</v>
      </c>
      <c r="BF174" s="658">
        <f>IF($C174="","",SUMIFS(EXPENSES!$I$12:$I$4011,EXPENSES!$U$12:$U$4011,$C174,EXPENSES!$N$12:$N$4011,REPORT!BF$34,EXPENSES!$M$12:$M$4011,REPORT!BF$31))</f>
        <v>0</v>
      </c>
      <c r="BG174" s="658">
        <f>IF($C174="","",SUMIFS(EXPENSES!$I$12:$I$4011,EXPENSES!$U$12:$U$4011,$C174,EXPENSES!$N$12:$N$4011,REPORT!BG$34,EXPENSES!$M$12:$M$4011,REPORT!BG$31))</f>
        <v>0</v>
      </c>
      <c r="BH174" s="658">
        <f>IF($C174="","",SUMIFS(EXPENSES!$I$12:$I$4011,EXPENSES!$U$12:$U$4011,$C174,EXPENSES!$N$12:$N$4011,REPORT!BH$34,EXPENSES!$M$12:$M$4011,REPORT!BH$31))</f>
        <v>0</v>
      </c>
      <c r="BI174" s="658">
        <f>IF($C174="","",SUMIFS(EXPENSES!$I$12:$I$4011,EXPENSES!$U$12:$U$4011,$C174,EXPENSES!$N$12:$N$4011,REPORT!BI$34,EXPENSES!$M$12:$M$4011,REPORT!BI$31))</f>
        <v>0</v>
      </c>
      <c r="BJ174" s="658">
        <f>IF($C174="","",SUMIFS(EXPENSES!$I$12:$I$4011,EXPENSES!$U$12:$U$4011,$C174,EXPENSES!$N$12:$N$4011,REPORT!BJ$34,EXPENSES!$M$12:$M$4011,REPORT!BJ$31))</f>
        <v>0</v>
      </c>
      <c r="BK174" s="654"/>
      <c r="BL174" s="655"/>
      <c r="BM174" s="655"/>
    </row>
    <row r="175" spans="1:65" s="656" customFormat="1" outlineLevel="2" x14ac:dyDescent="0.3">
      <c r="A175" s="639"/>
      <c r="B175" s="640"/>
      <c r="C175" s="641" t="str">
        <f>IFERROR(BUDGET!C158,"")</f>
        <v>B9-05</v>
      </c>
      <c r="D175" s="642">
        <f>IFERROR(BUDGET!D158,"")</f>
        <v>0</v>
      </c>
      <c r="E175" s="643" t="str">
        <f>IFERROR(BUDGET!E158,"")</f>
        <v>x</v>
      </c>
      <c r="F175" s="644">
        <f>IF(OR(BUDGET!$N$14="",BUDGET!$N$14="Initial Budget"),BUDGET!N158,BUDGET!BA158)</f>
        <v>0</v>
      </c>
      <c r="G175" s="798"/>
      <c r="H175" s="661">
        <f>SUMIFS(EXPENSES!$I$12:$I$4011,EXPENSES!$U$12:$U$4011,REPORT!C175)</f>
        <v>0</v>
      </c>
      <c r="I175" s="657">
        <f t="shared" si="456"/>
        <v>0</v>
      </c>
      <c r="J175" s="645">
        <f t="shared" si="337"/>
        <v>0</v>
      </c>
      <c r="K175" s="647"/>
      <c r="L175" s="648"/>
      <c r="M175" s="649"/>
      <c r="N175" s="650"/>
      <c r="O175" s="651" t="str">
        <f t="shared" si="495"/>
        <v/>
      </c>
      <c r="P175" s="651" t="str">
        <f t="shared" si="495"/>
        <v/>
      </c>
      <c r="Q175" s="651" t="str">
        <f t="shared" si="495"/>
        <v/>
      </c>
      <c r="R175" s="651" t="str">
        <f t="shared" si="495"/>
        <v/>
      </c>
      <c r="S175" s="651" t="str">
        <f t="shared" si="495"/>
        <v/>
      </c>
      <c r="T175" s="651" t="str">
        <f t="shared" si="495"/>
        <v/>
      </c>
      <c r="U175" s="651" t="str">
        <f t="shared" si="495"/>
        <v/>
      </c>
      <c r="V175" s="651" t="str">
        <f t="shared" si="495"/>
        <v/>
      </c>
      <c r="W175" s="651" t="str">
        <f t="shared" si="495"/>
        <v/>
      </c>
      <c r="X175" s="651" t="str">
        <f t="shared" si="495"/>
        <v/>
      </c>
      <c r="Y175" s="652">
        <f t="shared" si="455"/>
        <v>0</v>
      </c>
      <c r="Z175" s="653"/>
      <c r="AA175" s="658">
        <f>IF($C175="","",SUMIFS(EXPENSES!$I$12:$I$4011,EXPENSES!$U$12:$U$4011,$C175,EXPENSES!$N$12:$N$4011,REPORT!AA$34,EXPENSES!$M$12:$M$4011,REPORT!AA$31))</f>
        <v>0</v>
      </c>
      <c r="AB175" s="658">
        <f>IF($C175="","",SUMIFS(EXPENSES!$I$12:$I$4011,EXPENSES!$U$12:$U$4011,$C175,EXPENSES!$N$12:$N$4011,REPORT!AB$34,EXPENSES!$M$12:$M$4011,REPORT!AB$31))</f>
        <v>0</v>
      </c>
      <c r="AC175" s="658">
        <f>IF($C175="","",SUMIFS(EXPENSES!$I$12:$I$4011,EXPENSES!$U$12:$U$4011,$C175,EXPENSES!$N$12:$N$4011,REPORT!AC$34,EXPENSES!$M$12:$M$4011,REPORT!AC$31))</f>
        <v>0</v>
      </c>
      <c r="AD175" s="658">
        <f>IF($C175="","",SUMIFS(EXPENSES!$I$12:$I$4011,EXPENSES!$U$12:$U$4011,$C175,EXPENSES!$N$12:$N$4011,REPORT!AD$34,EXPENSES!$M$12:$M$4011,REPORT!AD$31))</f>
        <v>0</v>
      </c>
      <c r="AE175" s="658">
        <f>IF($C175="","",SUMIFS(EXPENSES!$I$12:$I$4011,EXPENSES!$U$12:$U$4011,$C175,EXPENSES!$N$12:$N$4011,REPORT!AE$34,EXPENSES!$M$12:$M$4011,REPORT!AE$31))</f>
        <v>0</v>
      </c>
      <c r="AF175" s="658">
        <f>IF($C175="","",SUMIFS(EXPENSES!$I$12:$I$4011,EXPENSES!$U$12:$U$4011,$C175,EXPENSES!$N$12:$N$4011,REPORT!AF$34,EXPENSES!$M$12:$M$4011,REPORT!AF$31))</f>
        <v>0</v>
      </c>
      <c r="AG175" s="658">
        <f>IF($C175="","",SUMIFS(EXPENSES!$I$12:$I$4011,EXPENSES!$U$12:$U$4011,$C175,EXPENSES!$N$12:$N$4011,REPORT!AG$34,EXPENSES!$M$12:$M$4011,REPORT!AG$31))</f>
        <v>0</v>
      </c>
      <c r="AH175" s="658">
        <f>IF($C175="","",SUMIFS(EXPENSES!$I$12:$I$4011,EXPENSES!$U$12:$U$4011,$C175,EXPENSES!$N$12:$N$4011,REPORT!AH$34,EXPENSES!$M$12:$M$4011,REPORT!AH$31))</f>
        <v>0</v>
      </c>
      <c r="AI175" s="658">
        <f>IF($C175="","",SUMIFS(EXPENSES!$I$12:$I$4011,EXPENSES!$U$12:$U$4011,$C175,EXPENSES!$N$12:$N$4011,REPORT!AI$34,EXPENSES!$M$12:$M$4011,REPORT!AI$31))</f>
        <v>0</v>
      </c>
      <c r="AJ175" s="658">
        <f>IF($C175="","",SUMIFS(EXPENSES!$I$12:$I$4011,EXPENSES!$U$12:$U$4011,$C175,EXPENSES!$N$12:$N$4011,REPORT!AJ$34,EXPENSES!$M$12:$M$4011,REPORT!AJ$31))</f>
        <v>0</v>
      </c>
      <c r="AK175" s="658">
        <f>IF($C175="","",SUMIFS(EXPENSES!$I$12:$I$4011,EXPENSES!$U$12:$U$4011,$C175,EXPENSES!$N$12:$N$4011,REPORT!AK$34,EXPENSES!$M$12:$M$4011,REPORT!AK$31))</f>
        <v>0</v>
      </c>
      <c r="AL175" s="658">
        <f>IF($C175="","",SUMIFS(EXPENSES!$I$12:$I$4011,EXPENSES!$U$12:$U$4011,$C175,EXPENSES!$N$12:$N$4011,REPORT!AL$34,EXPENSES!$M$12:$M$4011,REPORT!AL$31))</f>
        <v>0</v>
      </c>
      <c r="AM175" s="658">
        <f>IF($C175="","",SUMIFS(EXPENSES!$I$12:$I$4011,EXPENSES!$U$12:$U$4011,$C175,EXPENSES!$N$12:$N$4011,REPORT!AM$34,EXPENSES!$M$12:$M$4011,REPORT!AM$31))</f>
        <v>0</v>
      </c>
      <c r="AN175" s="658">
        <f>IF($C175="","",SUMIFS(EXPENSES!$I$12:$I$4011,EXPENSES!$U$12:$U$4011,$C175,EXPENSES!$N$12:$N$4011,REPORT!AN$34,EXPENSES!$M$12:$M$4011,REPORT!AN$31))</f>
        <v>0</v>
      </c>
      <c r="AO175" s="658">
        <f>IF($C175="","",SUMIFS(EXPENSES!$I$12:$I$4011,EXPENSES!$U$12:$U$4011,$C175,EXPENSES!$N$12:$N$4011,REPORT!AO$34,EXPENSES!$M$12:$M$4011,REPORT!AO$31))</f>
        <v>0</v>
      </c>
      <c r="AP175" s="658">
        <f>IF($C175="","",SUMIFS(EXPENSES!$I$12:$I$4011,EXPENSES!$U$12:$U$4011,$C175,EXPENSES!$N$12:$N$4011,REPORT!AP$34,EXPENSES!$M$12:$M$4011,REPORT!AP$31))</f>
        <v>0</v>
      </c>
      <c r="AQ175" s="658">
        <f>IF($C175="","",SUMIFS(EXPENSES!$I$12:$I$4011,EXPENSES!$U$12:$U$4011,$C175,EXPENSES!$N$12:$N$4011,REPORT!AQ$34,EXPENSES!$M$12:$M$4011,REPORT!AQ$31))</f>
        <v>0</v>
      </c>
      <c r="AR175" s="658">
        <f>IF($C175="","",SUMIFS(EXPENSES!$I$12:$I$4011,EXPENSES!$U$12:$U$4011,$C175,EXPENSES!$N$12:$N$4011,REPORT!AR$34,EXPENSES!$M$12:$M$4011,REPORT!AR$31))</f>
        <v>0</v>
      </c>
      <c r="AS175" s="658">
        <f>IF($C175="","",SUMIFS(EXPENSES!$I$12:$I$4011,EXPENSES!$U$12:$U$4011,$C175,EXPENSES!$N$12:$N$4011,REPORT!AS$34,EXPENSES!$M$12:$M$4011,REPORT!AS$31))</f>
        <v>0</v>
      </c>
      <c r="AT175" s="658">
        <f>IF($C175="","",SUMIFS(EXPENSES!$I$12:$I$4011,EXPENSES!$U$12:$U$4011,$C175,EXPENSES!$N$12:$N$4011,REPORT!AT$34,EXPENSES!$M$12:$M$4011,REPORT!AT$31))</f>
        <v>0</v>
      </c>
      <c r="AU175" s="658">
        <f>IF($C175="","",SUMIFS(EXPENSES!$I$12:$I$4011,EXPENSES!$U$12:$U$4011,$C175,EXPENSES!$N$12:$N$4011,REPORT!AU$34,EXPENSES!$M$12:$M$4011,REPORT!AU$31))</f>
        <v>0</v>
      </c>
      <c r="AV175" s="658">
        <f>IF($C175="","",SUMIFS(EXPENSES!$I$12:$I$4011,EXPENSES!$U$12:$U$4011,$C175,EXPENSES!$N$12:$N$4011,REPORT!AV$34,EXPENSES!$M$12:$M$4011,REPORT!AV$31))</f>
        <v>0</v>
      </c>
      <c r="AW175" s="658">
        <f>IF($C175="","",SUMIFS(EXPENSES!$I$12:$I$4011,EXPENSES!$U$12:$U$4011,$C175,EXPENSES!$N$12:$N$4011,REPORT!AW$34,EXPENSES!$M$12:$M$4011,REPORT!AW$31))</f>
        <v>0</v>
      </c>
      <c r="AX175" s="658">
        <f>IF($C175="","",SUMIFS(EXPENSES!$I$12:$I$4011,EXPENSES!$U$12:$U$4011,$C175,EXPENSES!$N$12:$N$4011,REPORT!AX$34,EXPENSES!$M$12:$M$4011,REPORT!AX$31))</f>
        <v>0</v>
      </c>
      <c r="AY175" s="658">
        <f>IF($C175="","",SUMIFS(EXPENSES!$I$12:$I$4011,EXPENSES!$U$12:$U$4011,$C175,EXPENSES!$N$12:$N$4011,REPORT!AY$34,EXPENSES!$M$12:$M$4011,REPORT!AY$31))</f>
        <v>0</v>
      </c>
      <c r="AZ175" s="658">
        <f>IF($C175="","",SUMIFS(EXPENSES!$I$12:$I$4011,EXPENSES!$U$12:$U$4011,$C175,EXPENSES!$N$12:$N$4011,REPORT!AZ$34,EXPENSES!$M$12:$M$4011,REPORT!AZ$31))</f>
        <v>0</v>
      </c>
      <c r="BA175" s="658">
        <f>IF($C175="","",SUMIFS(EXPENSES!$I$12:$I$4011,EXPENSES!$U$12:$U$4011,$C175,EXPENSES!$N$12:$N$4011,REPORT!BA$34,EXPENSES!$M$12:$M$4011,REPORT!BA$31))</f>
        <v>0</v>
      </c>
      <c r="BB175" s="658">
        <f>IF($C175="","",SUMIFS(EXPENSES!$I$12:$I$4011,EXPENSES!$U$12:$U$4011,$C175,EXPENSES!$N$12:$N$4011,REPORT!BB$34,EXPENSES!$M$12:$M$4011,REPORT!BB$31))</f>
        <v>0</v>
      </c>
      <c r="BC175" s="658">
        <f>IF($C175="","",SUMIFS(EXPENSES!$I$12:$I$4011,EXPENSES!$U$12:$U$4011,$C175,EXPENSES!$N$12:$N$4011,REPORT!BC$34,EXPENSES!$M$12:$M$4011,REPORT!BC$31))</f>
        <v>0</v>
      </c>
      <c r="BD175" s="658">
        <f>IF($C175="","",SUMIFS(EXPENSES!$I$12:$I$4011,EXPENSES!$U$12:$U$4011,$C175,EXPENSES!$N$12:$N$4011,REPORT!BD$34,EXPENSES!$M$12:$M$4011,REPORT!BD$31))</f>
        <v>0</v>
      </c>
      <c r="BE175" s="658">
        <f>IF($C175="","",SUMIFS(EXPENSES!$I$12:$I$4011,EXPENSES!$U$12:$U$4011,$C175,EXPENSES!$N$12:$N$4011,REPORT!BE$34,EXPENSES!$M$12:$M$4011,REPORT!BE$31))</f>
        <v>0</v>
      </c>
      <c r="BF175" s="658">
        <f>IF($C175="","",SUMIFS(EXPENSES!$I$12:$I$4011,EXPENSES!$U$12:$U$4011,$C175,EXPENSES!$N$12:$N$4011,REPORT!BF$34,EXPENSES!$M$12:$M$4011,REPORT!BF$31))</f>
        <v>0</v>
      </c>
      <c r="BG175" s="658">
        <f>IF($C175="","",SUMIFS(EXPENSES!$I$12:$I$4011,EXPENSES!$U$12:$U$4011,$C175,EXPENSES!$N$12:$N$4011,REPORT!BG$34,EXPENSES!$M$12:$M$4011,REPORT!BG$31))</f>
        <v>0</v>
      </c>
      <c r="BH175" s="658">
        <f>IF($C175="","",SUMIFS(EXPENSES!$I$12:$I$4011,EXPENSES!$U$12:$U$4011,$C175,EXPENSES!$N$12:$N$4011,REPORT!BH$34,EXPENSES!$M$12:$M$4011,REPORT!BH$31))</f>
        <v>0</v>
      </c>
      <c r="BI175" s="658">
        <f>IF($C175="","",SUMIFS(EXPENSES!$I$12:$I$4011,EXPENSES!$U$12:$U$4011,$C175,EXPENSES!$N$12:$N$4011,REPORT!BI$34,EXPENSES!$M$12:$M$4011,REPORT!BI$31))</f>
        <v>0</v>
      </c>
      <c r="BJ175" s="658">
        <f>IF($C175="","",SUMIFS(EXPENSES!$I$12:$I$4011,EXPENSES!$U$12:$U$4011,$C175,EXPENSES!$N$12:$N$4011,REPORT!BJ$34,EXPENSES!$M$12:$M$4011,REPORT!BJ$31))</f>
        <v>0</v>
      </c>
      <c r="BK175" s="654"/>
      <c r="BL175" s="655"/>
      <c r="BM175" s="655"/>
    </row>
    <row r="176" spans="1:65" s="656" customFormat="1" outlineLevel="2" x14ac:dyDescent="0.3">
      <c r="A176" s="639"/>
      <c r="B176" s="640"/>
      <c r="C176" s="641" t="str">
        <f>IFERROR(BUDGET!C159,"")</f>
        <v>B9-06</v>
      </c>
      <c r="D176" s="642">
        <f>IFERROR(BUDGET!D159,"")</f>
        <v>0</v>
      </c>
      <c r="E176" s="643" t="str">
        <f>IFERROR(BUDGET!E159,"")</f>
        <v>x</v>
      </c>
      <c r="F176" s="644">
        <f>IF(OR(BUDGET!$N$14="",BUDGET!$N$14="Initial Budget"),BUDGET!N159,BUDGET!BA159)</f>
        <v>0</v>
      </c>
      <c r="G176" s="798"/>
      <c r="H176" s="661">
        <f>SUMIFS(EXPENSES!$I$12:$I$4011,EXPENSES!$U$12:$U$4011,REPORT!C176)</f>
        <v>0</v>
      </c>
      <c r="I176" s="657">
        <f t="shared" si="456"/>
        <v>0</v>
      </c>
      <c r="J176" s="645">
        <f t="shared" si="337"/>
        <v>0</v>
      </c>
      <c r="K176" s="647"/>
      <c r="L176" s="648"/>
      <c r="M176" s="649"/>
      <c r="N176" s="650"/>
      <c r="O176" s="651" t="str">
        <f t="shared" si="495"/>
        <v/>
      </c>
      <c r="P176" s="651" t="str">
        <f t="shared" si="495"/>
        <v/>
      </c>
      <c r="Q176" s="651" t="str">
        <f t="shared" si="495"/>
        <v/>
      </c>
      <c r="R176" s="651" t="str">
        <f t="shared" si="495"/>
        <v/>
      </c>
      <c r="S176" s="651" t="str">
        <f t="shared" si="495"/>
        <v/>
      </c>
      <c r="T176" s="651" t="str">
        <f t="shared" si="495"/>
        <v/>
      </c>
      <c r="U176" s="651" t="str">
        <f t="shared" si="495"/>
        <v/>
      </c>
      <c r="V176" s="651" t="str">
        <f t="shared" si="495"/>
        <v/>
      </c>
      <c r="W176" s="651" t="str">
        <f t="shared" si="495"/>
        <v/>
      </c>
      <c r="X176" s="651" t="str">
        <f t="shared" si="495"/>
        <v/>
      </c>
      <c r="Y176" s="652">
        <f t="shared" si="455"/>
        <v>0</v>
      </c>
      <c r="Z176" s="653"/>
      <c r="AA176" s="658">
        <f>IF($C176="","",SUMIFS(EXPENSES!$I$12:$I$4011,EXPENSES!$U$12:$U$4011,$C176,EXPENSES!$N$12:$N$4011,REPORT!AA$34,EXPENSES!$M$12:$M$4011,REPORT!AA$31))</f>
        <v>0</v>
      </c>
      <c r="AB176" s="658">
        <f>IF($C176="","",SUMIFS(EXPENSES!$I$12:$I$4011,EXPENSES!$U$12:$U$4011,$C176,EXPENSES!$N$12:$N$4011,REPORT!AB$34,EXPENSES!$M$12:$M$4011,REPORT!AB$31))</f>
        <v>0</v>
      </c>
      <c r="AC176" s="658">
        <f>IF($C176="","",SUMIFS(EXPENSES!$I$12:$I$4011,EXPENSES!$U$12:$U$4011,$C176,EXPENSES!$N$12:$N$4011,REPORT!AC$34,EXPENSES!$M$12:$M$4011,REPORT!AC$31))</f>
        <v>0</v>
      </c>
      <c r="AD176" s="658">
        <f>IF($C176="","",SUMIFS(EXPENSES!$I$12:$I$4011,EXPENSES!$U$12:$U$4011,$C176,EXPENSES!$N$12:$N$4011,REPORT!AD$34,EXPENSES!$M$12:$M$4011,REPORT!AD$31))</f>
        <v>0</v>
      </c>
      <c r="AE176" s="658">
        <f>IF($C176="","",SUMIFS(EXPENSES!$I$12:$I$4011,EXPENSES!$U$12:$U$4011,$C176,EXPENSES!$N$12:$N$4011,REPORT!AE$34,EXPENSES!$M$12:$M$4011,REPORT!AE$31))</f>
        <v>0</v>
      </c>
      <c r="AF176" s="658">
        <f>IF($C176="","",SUMIFS(EXPENSES!$I$12:$I$4011,EXPENSES!$U$12:$U$4011,$C176,EXPENSES!$N$12:$N$4011,REPORT!AF$34,EXPENSES!$M$12:$M$4011,REPORT!AF$31))</f>
        <v>0</v>
      </c>
      <c r="AG176" s="658">
        <f>IF($C176="","",SUMIFS(EXPENSES!$I$12:$I$4011,EXPENSES!$U$12:$U$4011,$C176,EXPENSES!$N$12:$N$4011,REPORT!AG$34,EXPENSES!$M$12:$M$4011,REPORT!AG$31))</f>
        <v>0</v>
      </c>
      <c r="AH176" s="658">
        <f>IF($C176="","",SUMIFS(EXPENSES!$I$12:$I$4011,EXPENSES!$U$12:$U$4011,$C176,EXPENSES!$N$12:$N$4011,REPORT!AH$34,EXPENSES!$M$12:$M$4011,REPORT!AH$31))</f>
        <v>0</v>
      </c>
      <c r="AI176" s="658">
        <f>IF($C176="","",SUMIFS(EXPENSES!$I$12:$I$4011,EXPENSES!$U$12:$U$4011,$C176,EXPENSES!$N$12:$N$4011,REPORT!AI$34,EXPENSES!$M$12:$M$4011,REPORT!AI$31))</f>
        <v>0</v>
      </c>
      <c r="AJ176" s="658">
        <f>IF($C176="","",SUMIFS(EXPENSES!$I$12:$I$4011,EXPENSES!$U$12:$U$4011,$C176,EXPENSES!$N$12:$N$4011,REPORT!AJ$34,EXPENSES!$M$12:$M$4011,REPORT!AJ$31))</f>
        <v>0</v>
      </c>
      <c r="AK176" s="658">
        <f>IF($C176="","",SUMIFS(EXPENSES!$I$12:$I$4011,EXPENSES!$U$12:$U$4011,$C176,EXPENSES!$N$12:$N$4011,REPORT!AK$34,EXPENSES!$M$12:$M$4011,REPORT!AK$31))</f>
        <v>0</v>
      </c>
      <c r="AL176" s="658">
        <f>IF($C176="","",SUMIFS(EXPENSES!$I$12:$I$4011,EXPENSES!$U$12:$U$4011,$C176,EXPENSES!$N$12:$N$4011,REPORT!AL$34,EXPENSES!$M$12:$M$4011,REPORT!AL$31))</f>
        <v>0</v>
      </c>
      <c r="AM176" s="658">
        <f>IF($C176="","",SUMIFS(EXPENSES!$I$12:$I$4011,EXPENSES!$U$12:$U$4011,$C176,EXPENSES!$N$12:$N$4011,REPORT!AM$34,EXPENSES!$M$12:$M$4011,REPORT!AM$31))</f>
        <v>0</v>
      </c>
      <c r="AN176" s="658">
        <f>IF($C176="","",SUMIFS(EXPENSES!$I$12:$I$4011,EXPENSES!$U$12:$U$4011,$C176,EXPENSES!$N$12:$N$4011,REPORT!AN$34,EXPENSES!$M$12:$M$4011,REPORT!AN$31))</f>
        <v>0</v>
      </c>
      <c r="AO176" s="658">
        <f>IF($C176="","",SUMIFS(EXPENSES!$I$12:$I$4011,EXPENSES!$U$12:$U$4011,$C176,EXPENSES!$N$12:$N$4011,REPORT!AO$34,EXPENSES!$M$12:$M$4011,REPORT!AO$31))</f>
        <v>0</v>
      </c>
      <c r="AP176" s="658">
        <f>IF($C176="","",SUMIFS(EXPENSES!$I$12:$I$4011,EXPENSES!$U$12:$U$4011,$C176,EXPENSES!$N$12:$N$4011,REPORT!AP$34,EXPENSES!$M$12:$M$4011,REPORT!AP$31))</f>
        <v>0</v>
      </c>
      <c r="AQ176" s="658">
        <f>IF($C176="","",SUMIFS(EXPENSES!$I$12:$I$4011,EXPENSES!$U$12:$U$4011,$C176,EXPENSES!$N$12:$N$4011,REPORT!AQ$34,EXPENSES!$M$12:$M$4011,REPORT!AQ$31))</f>
        <v>0</v>
      </c>
      <c r="AR176" s="658">
        <f>IF($C176="","",SUMIFS(EXPENSES!$I$12:$I$4011,EXPENSES!$U$12:$U$4011,$C176,EXPENSES!$N$12:$N$4011,REPORT!AR$34,EXPENSES!$M$12:$M$4011,REPORT!AR$31))</f>
        <v>0</v>
      </c>
      <c r="AS176" s="658">
        <f>IF($C176="","",SUMIFS(EXPENSES!$I$12:$I$4011,EXPENSES!$U$12:$U$4011,$C176,EXPENSES!$N$12:$N$4011,REPORT!AS$34,EXPENSES!$M$12:$M$4011,REPORT!AS$31))</f>
        <v>0</v>
      </c>
      <c r="AT176" s="658">
        <f>IF($C176="","",SUMIFS(EXPENSES!$I$12:$I$4011,EXPENSES!$U$12:$U$4011,$C176,EXPENSES!$N$12:$N$4011,REPORT!AT$34,EXPENSES!$M$12:$M$4011,REPORT!AT$31))</f>
        <v>0</v>
      </c>
      <c r="AU176" s="658">
        <f>IF($C176="","",SUMIFS(EXPENSES!$I$12:$I$4011,EXPENSES!$U$12:$U$4011,$C176,EXPENSES!$N$12:$N$4011,REPORT!AU$34,EXPENSES!$M$12:$M$4011,REPORT!AU$31))</f>
        <v>0</v>
      </c>
      <c r="AV176" s="658">
        <f>IF($C176="","",SUMIFS(EXPENSES!$I$12:$I$4011,EXPENSES!$U$12:$U$4011,$C176,EXPENSES!$N$12:$N$4011,REPORT!AV$34,EXPENSES!$M$12:$M$4011,REPORT!AV$31))</f>
        <v>0</v>
      </c>
      <c r="AW176" s="658">
        <f>IF($C176="","",SUMIFS(EXPENSES!$I$12:$I$4011,EXPENSES!$U$12:$U$4011,$C176,EXPENSES!$N$12:$N$4011,REPORT!AW$34,EXPENSES!$M$12:$M$4011,REPORT!AW$31))</f>
        <v>0</v>
      </c>
      <c r="AX176" s="658">
        <f>IF($C176="","",SUMIFS(EXPENSES!$I$12:$I$4011,EXPENSES!$U$12:$U$4011,$C176,EXPENSES!$N$12:$N$4011,REPORT!AX$34,EXPENSES!$M$12:$M$4011,REPORT!AX$31))</f>
        <v>0</v>
      </c>
      <c r="AY176" s="658">
        <f>IF($C176="","",SUMIFS(EXPENSES!$I$12:$I$4011,EXPENSES!$U$12:$U$4011,$C176,EXPENSES!$N$12:$N$4011,REPORT!AY$34,EXPENSES!$M$12:$M$4011,REPORT!AY$31))</f>
        <v>0</v>
      </c>
      <c r="AZ176" s="658">
        <f>IF($C176="","",SUMIFS(EXPENSES!$I$12:$I$4011,EXPENSES!$U$12:$U$4011,$C176,EXPENSES!$N$12:$N$4011,REPORT!AZ$34,EXPENSES!$M$12:$M$4011,REPORT!AZ$31))</f>
        <v>0</v>
      </c>
      <c r="BA176" s="658">
        <f>IF($C176="","",SUMIFS(EXPENSES!$I$12:$I$4011,EXPENSES!$U$12:$U$4011,$C176,EXPENSES!$N$12:$N$4011,REPORT!BA$34,EXPENSES!$M$12:$M$4011,REPORT!BA$31))</f>
        <v>0</v>
      </c>
      <c r="BB176" s="658">
        <f>IF($C176="","",SUMIFS(EXPENSES!$I$12:$I$4011,EXPENSES!$U$12:$U$4011,$C176,EXPENSES!$N$12:$N$4011,REPORT!BB$34,EXPENSES!$M$12:$M$4011,REPORT!BB$31))</f>
        <v>0</v>
      </c>
      <c r="BC176" s="658">
        <f>IF($C176="","",SUMIFS(EXPENSES!$I$12:$I$4011,EXPENSES!$U$12:$U$4011,$C176,EXPENSES!$N$12:$N$4011,REPORT!BC$34,EXPENSES!$M$12:$M$4011,REPORT!BC$31))</f>
        <v>0</v>
      </c>
      <c r="BD176" s="658">
        <f>IF($C176="","",SUMIFS(EXPENSES!$I$12:$I$4011,EXPENSES!$U$12:$U$4011,$C176,EXPENSES!$N$12:$N$4011,REPORT!BD$34,EXPENSES!$M$12:$M$4011,REPORT!BD$31))</f>
        <v>0</v>
      </c>
      <c r="BE176" s="658">
        <f>IF($C176="","",SUMIFS(EXPENSES!$I$12:$I$4011,EXPENSES!$U$12:$U$4011,$C176,EXPENSES!$N$12:$N$4011,REPORT!BE$34,EXPENSES!$M$12:$M$4011,REPORT!BE$31))</f>
        <v>0</v>
      </c>
      <c r="BF176" s="658">
        <f>IF($C176="","",SUMIFS(EXPENSES!$I$12:$I$4011,EXPENSES!$U$12:$U$4011,$C176,EXPENSES!$N$12:$N$4011,REPORT!BF$34,EXPENSES!$M$12:$M$4011,REPORT!BF$31))</f>
        <v>0</v>
      </c>
      <c r="BG176" s="658">
        <f>IF($C176="","",SUMIFS(EXPENSES!$I$12:$I$4011,EXPENSES!$U$12:$U$4011,$C176,EXPENSES!$N$12:$N$4011,REPORT!BG$34,EXPENSES!$M$12:$M$4011,REPORT!BG$31))</f>
        <v>0</v>
      </c>
      <c r="BH176" s="658">
        <f>IF($C176="","",SUMIFS(EXPENSES!$I$12:$I$4011,EXPENSES!$U$12:$U$4011,$C176,EXPENSES!$N$12:$N$4011,REPORT!BH$34,EXPENSES!$M$12:$M$4011,REPORT!BH$31))</f>
        <v>0</v>
      </c>
      <c r="BI176" s="658">
        <f>IF($C176="","",SUMIFS(EXPENSES!$I$12:$I$4011,EXPENSES!$U$12:$U$4011,$C176,EXPENSES!$N$12:$N$4011,REPORT!BI$34,EXPENSES!$M$12:$M$4011,REPORT!BI$31))</f>
        <v>0</v>
      </c>
      <c r="BJ176" s="658">
        <f>IF($C176="","",SUMIFS(EXPENSES!$I$12:$I$4011,EXPENSES!$U$12:$U$4011,$C176,EXPENSES!$N$12:$N$4011,REPORT!BJ$34,EXPENSES!$M$12:$M$4011,REPORT!BJ$31))</f>
        <v>0</v>
      </c>
      <c r="BK176" s="654"/>
      <c r="BL176" s="655"/>
      <c r="BM176" s="655"/>
    </row>
    <row r="177" spans="1:66" s="656" customFormat="1" outlineLevel="2" x14ac:dyDescent="0.3">
      <c r="A177" s="639"/>
      <c r="B177" s="640"/>
      <c r="C177" s="641" t="str">
        <f>IFERROR(BUDGET!C160,"")</f>
        <v>B9-07</v>
      </c>
      <c r="D177" s="642">
        <f>IFERROR(BUDGET!D160,"")</f>
        <v>0</v>
      </c>
      <c r="E177" s="643" t="str">
        <f>IFERROR(BUDGET!E160,"")</f>
        <v>x</v>
      </c>
      <c r="F177" s="644">
        <f>IF(OR(BUDGET!$N$14="",BUDGET!$N$14="Initial Budget"),BUDGET!N160,BUDGET!BA160)</f>
        <v>0</v>
      </c>
      <c r="G177" s="798"/>
      <c r="H177" s="661">
        <f>SUMIFS(EXPENSES!$I$12:$I$4011,EXPENSES!$U$12:$U$4011,REPORT!C177)</f>
        <v>0</v>
      </c>
      <c r="I177" s="657">
        <f t="shared" si="456"/>
        <v>0</v>
      </c>
      <c r="J177" s="645">
        <f t="shared" si="337"/>
        <v>0</v>
      </c>
      <c r="K177" s="647"/>
      <c r="L177" s="648"/>
      <c r="M177" s="649"/>
      <c r="N177" s="650"/>
      <c r="O177" s="651" t="str">
        <f t="shared" si="495"/>
        <v/>
      </c>
      <c r="P177" s="651" t="str">
        <f t="shared" si="495"/>
        <v/>
      </c>
      <c r="Q177" s="651" t="str">
        <f t="shared" si="495"/>
        <v/>
      </c>
      <c r="R177" s="651" t="str">
        <f t="shared" si="495"/>
        <v/>
      </c>
      <c r="S177" s="651" t="str">
        <f t="shared" si="495"/>
        <v/>
      </c>
      <c r="T177" s="651" t="str">
        <f t="shared" si="495"/>
        <v/>
      </c>
      <c r="U177" s="651" t="str">
        <f t="shared" si="495"/>
        <v/>
      </c>
      <c r="V177" s="651" t="str">
        <f t="shared" si="495"/>
        <v/>
      </c>
      <c r="W177" s="651" t="str">
        <f t="shared" si="495"/>
        <v/>
      </c>
      <c r="X177" s="651" t="str">
        <f t="shared" si="495"/>
        <v/>
      </c>
      <c r="Y177" s="652">
        <f t="shared" si="455"/>
        <v>0</v>
      </c>
      <c r="Z177" s="653"/>
      <c r="AA177" s="658">
        <f>IF($C177="","",SUMIFS(EXPENSES!$I$12:$I$4011,EXPENSES!$U$12:$U$4011,$C177,EXPENSES!$N$12:$N$4011,REPORT!AA$34,EXPENSES!$M$12:$M$4011,REPORT!AA$31))</f>
        <v>0</v>
      </c>
      <c r="AB177" s="658">
        <f>IF($C177="","",SUMIFS(EXPENSES!$I$12:$I$4011,EXPENSES!$U$12:$U$4011,$C177,EXPENSES!$N$12:$N$4011,REPORT!AB$34,EXPENSES!$M$12:$M$4011,REPORT!AB$31))</f>
        <v>0</v>
      </c>
      <c r="AC177" s="658">
        <f>IF($C177="","",SUMIFS(EXPENSES!$I$12:$I$4011,EXPENSES!$U$12:$U$4011,$C177,EXPENSES!$N$12:$N$4011,REPORT!AC$34,EXPENSES!$M$12:$M$4011,REPORT!AC$31))</f>
        <v>0</v>
      </c>
      <c r="AD177" s="658">
        <f>IF($C177="","",SUMIFS(EXPENSES!$I$12:$I$4011,EXPENSES!$U$12:$U$4011,$C177,EXPENSES!$N$12:$N$4011,REPORT!AD$34,EXPENSES!$M$12:$M$4011,REPORT!AD$31))</f>
        <v>0</v>
      </c>
      <c r="AE177" s="658">
        <f>IF($C177="","",SUMIFS(EXPENSES!$I$12:$I$4011,EXPENSES!$U$12:$U$4011,$C177,EXPENSES!$N$12:$N$4011,REPORT!AE$34,EXPENSES!$M$12:$M$4011,REPORT!AE$31))</f>
        <v>0</v>
      </c>
      <c r="AF177" s="658">
        <f>IF($C177="","",SUMIFS(EXPENSES!$I$12:$I$4011,EXPENSES!$U$12:$U$4011,$C177,EXPENSES!$N$12:$N$4011,REPORT!AF$34,EXPENSES!$M$12:$M$4011,REPORT!AF$31))</f>
        <v>0</v>
      </c>
      <c r="AG177" s="658">
        <f>IF($C177="","",SUMIFS(EXPENSES!$I$12:$I$4011,EXPENSES!$U$12:$U$4011,$C177,EXPENSES!$N$12:$N$4011,REPORT!AG$34,EXPENSES!$M$12:$M$4011,REPORT!AG$31))</f>
        <v>0</v>
      </c>
      <c r="AH177" s="658">
        <f>IF($C177="","",SUMIFS(EXPENSES!$I$12:$I$4011,EXPENSES!$U$12:$U$4011,$C177,EXPENSES!$N$12:$N$4011,REPORT!AH$34,EXPENSES!$M$12:$M$4011,REPORT!AH$31))</f>
        <v>0</v>
      </c>
      <c r="AI177" s="658">
        <f>IF($C177="","",SUMIFS(EXPENSES!$I$12:$I$4011,EXPENSES!$U$12:$U$4011,$C177,EXPENSES!$N$12:$N$4011,REPORT!AI$34,EXPENSES!$M$12:$M$4011,REPORT!AI$31))</f>
        <v>0</v>
      </c>
      <c r="AJ177" s="658">
        <f>IF($C177="","",SUMIFS(EXPENSES!$I$12:$I$4011,EXPENSES!$U$12:$U$4011,$C177,EXPENSES!$N$12:$N$4011,REPORT!AJ$34,EXPENSES!$M$12:$M$4011,REPORT!AJ$31))</f>
        <v>0</v>
      </c>
      <c r="AK177" s="658">
        <f>IF($C177="","",SUMIFS(EXPENSES!$I$12:$I$4011,EXPENSES!$U$12:$U$4011,$C177,EXPENSES!$N$12:$N$4011,REPORT!AK$34,EXPENSES!$M$12:$M$4011,REPORT!AK$31))</f>
        <v>0</v>
      </c>
      <c r="AL177" s="658">
        <f>IF($C177="","",SUMIFS(EXPENSES!$I$12:$I$4011,EXPENSES!$U$12:$U$4011,$C177,EXPENSES!$N$12:$N$4011,REPORT!AL$34,EXPENSES!$M$12:$M$4011,REPORT!AL$31))</f>
        <v>0</v>
      </c>
      <c r="AM177" s="658">
        <f>IF($C177="","",SUMIFS(EXPENSES!$I$12:$I$4011,EXPENSES!$U$12:$U$4011,$C177,EXPENSES!$N$12:$N$4011,REPORT!AM$34,EXPENSES!$M$12:$M$4011,REPORT!AM$31))</f>
        <v>0</v>
      </c>
      <c r="AN177" s="658">
        <f>IF($C177="","",SUMIFS(EXPENSES!$I$12:$I$4011,EXPENSES!$U$12:$U$4011,$C177,EXPENSES!$N$12:$N$4011,REPORT!AN$34,EXPENSES!$M$12:$M$4011,REPORT!AN$31))</f>
        <v>0</v>
      </c>
      <c r="AO177" s="658">
        <f>IF($C177="","",SUMIFS(EXPENSES!$I$12:$I$4011,EXPENSES!$U$12:$U$4011,$C177,EXPENSES!$N$12:$N$4011,REPORT!AO$34,EXPENSES!$M$12:$M$4011,REPORT!AO$31))</f>
        <v>0</v>
      </c>
      <c r="AP177" s="658">
        <f>IF($C177="","",SUMIFS(EXPENSES!$I$12:$I$4011,EXPENSES!$U$12:$U$4011,$C177,EXPENSES!$N$12:$N$4011,REPORT!AP$34,EXPENSES!$M$12:$M$4011,REPORT!AP$31))</f>
        <v>0</v>
      </c>
      <c r="AQ177" s="658">
        <f>IF($C177="","",SUMIFS(EXPENSES!$I$12:$I$4011,EXPENSES!$U$12:$U$4011,$C177,EXPENSES!$N$12:$N$4011,REPORT!AQ$34,EXPENSES!$M$12:$M$4011,REPORT!AQ$31))</f>
        <v>0</v>
      </c>
      <c r="AR177" s="658">
        <f>IF($C177="","",SUMIFS(EXPENSES!$I$12:$I$4011,EXPENSES!$U$12:$U$4011,$C177,EXPENSES!$N$12:$N$4011,REPORT!AR$34,EXPENSES!$M$12:$M$4011,REPORT!AR$31))</f>
        <v>0</v>
      </c>
      <c r="AS177" s="658">
        <f>IF($C177="","",SUMIFS(EXPENSES!$I$12:$I$4011,EXPENSES!$U$12:$U$4011,$C177,EXPENSES!$N$12:$N$4011,REPORT!AS$34,EXPENSES!$M$12:$M$4011,REPORT!AS$31))</f>
        <v>0</v>
      </c>
      <c r="AT177" s="658">
        <f>IF($C177="","",SUMIFS(EXPENSES!$I$12:$I$4011,EXPENSES!$U$12:$U$4011,$C177,EXPENSES!$N$12:$N$4011,REPORT!AT$34,EXPENSES!$M$12:$M$4011,REPORT!AT$31))</f>
        <v>0</v>
      </c>
      <c r="AU177" s="658">
        <f>IF($C177="","",SUMIFS(EXPENSES!$I$12:$I$4011,EXPENSES!$U$12:$U$4011,$C177,EXPENSES!$N$12:$N$4011,REPORT!AU$34,EXPENSES!$M$12:$M$4011,REPORT!AU$31))</f>
        <v>0</v>
      </c>
      <c r="AV177" s="658">
        <f>IF($C177="","",SUMIFS(EXPENSES!$I$12:$I$4011,EXPENSES!$U$12:$U$4011,$C177,EXPENSES!$N$12:$N$4011,REPORT!AV$34,EXPENSES!$M$12:$M$4011,REPORT!AV$31))</f>
        <v>0</v>
      </c>
      <c r="AW177" s="658">
        <f>IF($C177="","",SUMIFS(EXPENSES!$I$12:$I$4011,EXPENSES!$U$12:$U$4011,$C177,EXPENSES!$N$12:$N$4011,REPORT!AW$34,EXPENSES!$M$12:$M$4011,REPORT!AW$31))</f>
        <v>0</v>
      </c>
      <c r="AX177" s="658">
        <f>IF($C177="","",SUMIFS(EXPENSES!$I$12:$I$4011,EXPENSES!$U$12:$U$4011,$C177,EXPENSES!$N$12:$N$4011,REPORT!AX$34,EXPENSES!$M$12:$M$4011,REPORT!AX$31))</f>
        <v>0</v>
      </c>
      <c r="AY177" s="658">
        <f>IF($C177="","",SUMIFS(EXPENSES!$I$12:$I$4011,EXPENSES!$U$12:$U$4011,$C177,EXPENSES!$N$12:$N$4011,REPORT!AY$34,EXPENSES!$M$12:$M$4011,REPORT!AY$31))</f>
        <v>0</v>
      </c>
      <c r="AZ177" s="658">
        <f>IF($C177="","",SUMIFS(EXPENSES!$I$12:$I$4011,EXPENSES!$U$12:$U$4011,$C177,EXPENSES!$N$12:$N$4011,REPORT!AZ$34,EXPENSES!$M$12:$M$4011,REPORT!AZ$31))</f>
        <v>0</v>
      </c>
      <c r="BA177" s="658">
        <f>IF($C177="","",SUMIFS(EXPENSES!$I$12:$I$4011,EXPENSES!$U$12:$U$4011,$C177,EXPENSES!$N$12:$N$4011,REPORT!BA$34,EXPENSES!$M$12:$M$4011,REPORT!BA$31))</f>
        <v>0</v>
      </c>
      <c r="BB177" s="658">
        <f>IF($C177="","",SUMIFS(EXPENSES!$I$12:$I$4011,EXPENSES!$U$12:$U$4011,$C177,EXPENSES!$N$12:$N$4011,REPORT!BB$34,EXPENSES!$M$12:$M$4011,REPORT!BB$31))</f>
        <v>0</v>
      </c>
      <c r="BC177" s="658">
        <f>IF($C177="","",SUMIFS(EXPENSES!$I$12:$I$4011,EXPENSES!$U$12:$U$4011,$C177,EXPENSES!$N$12:$N$4011,REPORT!BC$34,EXPENSES!$M$12:$M$4011,REPORT!BC$31))</f>
        <v>0</v>
      </c>
      <c r="BD177" s="658">
        <f>IF($C177="","",SUMIFS(EXPENSES!$I$12:$I$4011,EXPENSES!$U$12:$U$4011,$C177,EXPENSES!$N$12:$N$4011,REPORT!BD$34,EXPENSES!$M$12:$M$4011,REPORT!BD$31))</f>
        <v>0</v>
      </c>
      <c r="BE177" s="658">
        <f>IF($C177="","",SUMIFS(EXPENSES!$I$12:$I$4011,EXPENSES!$U$12:$U$4011,$C177,EXPENSES!$N$12:$N$4011,REPORT!BE$34,EXPENSES!$M$12:$M$4011,REPORT!BE$31))</f>
        <v>0</v>
      </c>
      <c r="BF177" s="658">
        <f>IF($C177="","",SUMIFS(EXPENSES!$I$12:$I$4011,EXPENSES!$U$12:$U$4011,$C177,EXPENSES!$N$12:$N$4011,REPORT!BF$34,EXPENSES!$M$12:$M$4011,REPORT!BF$31))</f>
        <v>0</v>
      </c>
      <c r="BG177" s="658">
        <f>IF($C177="","",SUMIFS(EXPENSES!$I$12:$I$4011,EXPENSES!$U$12:$U$4011,$C177,EXPENSES!$N$12:$N$4011,REPORT!BG$34,EXPENSES!$M$12:$M$4011,REPORT!BG$31))</f>
        <v>0</v>
      </c>
      <c r="BH177" s="658">
        <f>IF($C177="","",SUMIFS(EXPENSES!$I$12:$I$4011,EXPENSES!$U$12:$U$4011,$C177,EXPENSES!$N$12:$N$4011,REPORT!BH$34,EXPENSES!$M$12:$M$4011,REPORT!BH$31))</f>
        <v>0</v>
      </c>
      <c r="BI177" s="658">
        <f>IF($C177="","",SUMIFS(EXPENSES!$I$12:$I$4011,EXPENSES!$U$12:$U$4011,$C177,EXPENSES!$N$12:$N$4011,REPORT!BI$34,EXPENSES!$M$12:$M$4011,REPORT!BI$31))</f>
        <v>0</v>
      </c>
      <c r="BJ177" s="658">
        <f>IF($C177="","",SUMIFS(EXPENSES!$I$12:$I$4011,EXPENSES!$U$12:$U$4011,$C177,EXPENSES!$N$12:$N$4011,REPORT!BJ$34,EXPENSES!$M$12:$M$4011,REPORT!BJ$31))</f>
        <v>0</v>
      </c>
      <c r="BK177" s="654"/>
      <c r="BL177" s="655"/>
      <c r="BM177" s="655"/>
    </row>
    <row r="178" spans="1:66" s="656" customFormat="1" outlineLevel="2" x14ac:dyDescent="0.3">
      <c r="A178" s="639"/>
      <c r="B178" s="640"/>
      <c r="C178" s="641" t="str">
        <f>IFERROR(BUDGET!C161,"")</f>
        <v>B9-08</v>
      </c>
      <c r="D178" s="642">
        <f>IFERROR(BUDGET!D161,"")</f>
        <v>0</v>
      </c>
      <c r="E178" s="643" t="str">
        <f>IFERROR(BUDGET!E161,"")</f>
        <v>x</v>
      </c>
      <c r="F178" s="644">
        <f>IF(OR(BUDGET!$N$14="",BUDGET!$N$14="Initial Budget"),BUDGET!N161,BUDGET!BA161)</f>
        <v>0</v>
      </c>
      <c r="G178" s="798"/>
      <c r="H178" s="661">
        <f>SUMIFS(EXPENSES!$I$12:$I$4011,EXPENSES!$U$12:$U$4011,REPORT!C178)</f>
        <v>0</v>
      </c>
      <c r="I178" s="657">
        <f t="shared" si="456"/>
        <v>0</v>
      </c>
      <c r="J178" s="645">
        <f t="shared" si="337"/>
        <v>0</v>
      </c>
      <c r="K178" s="647"/>
      <c r="L178" s="648"/>
      <c r="M178" s="649"/>
      <c r="N178" s="650"/>
      <c r="O178" s="651" t="str">
        <f t="shared" si="495"/>
        <v/>
      </c>
      <c r="P178" s="651" t="str">
        <f t="shared" si="495"/>
        <v/>
      </c>
      <c r="Q178" s="651" t="str">
        <f t="shared" si="495"/>
        <v/>
      </c>
      <c r="R178" s="651" t="str">
        <f t="shared" si="495"/>
        <v/>
      </c>
      <c r="S178" s="651" t="str">
        <f t="shared" si="495"/>
        <v/>
      </c>
      <c r="T178" s="651" t="str">
        <f t="shared" si="495"/>
        <v/>
      </c>
      <c r="U178" s="651" t="str">
        <f t="shared" si="495"/>
        <v/>
      </c>
      <c r="V178" s="651" t="str">
        <f t="shared" si="495"/>
        <v/>
      </c>
      <c r="W178" s="651" t="str">
        <f t="shared" si="495"/>
        <v/>
      </c>
      <c r="X178" s="651" t="str">
        <f t="shared" si="495"/>
        <v/>
      </c>
      <c r="Y178" s="652">
        <f t="shared" si="455"/>
        <v>0</v>
      </c>
      <c r="Z178" s="653"/>
      <c r="AA178" s="658">
        <f>IF($C178="","",SUMIFS(EXPENSES!$I$12:$I$4011,EXPENSES!$U$12:$U$4011,$C178,EXPENSES!$N$12:$N$4011,REPORT!AA$34,EXPENSES!$M$12:$M$4011,REPORT!AA$31))</f>
        <v>0</v>
      </c>
      <c r="AB178" s="658">
        <f>IF($C178="","",SUMIFS(EXPENSES!$I$12:$I$4011,EXPENSES!$U$12:$U$4011,$C178,EXPENSES!$N$12:$N$4011,REPORT!AB$34,EXPENSES!$M$12:$M$4011,REPORT!AB$31))</f>
        <v>0</v>
      </c>
      <c r="AC178" s="658">
        <f>IF($C178="","",SUMIFS(EXPENSES!$I$12:$I$4011,EXPENSES!$U$12:$U$4011,$C178,EXPENSES!$N$12:$N$4011,REPORT!AC$34,EXPENSES!$M$12:$M$4011,REPORT!AC$31))</f>
        <v>0</v>
      </c>
      <c r="AD178" s="658">
        <f>IF($C178="","",SUMIFS(EXPENSES!$I$12:$I$4011,EXPENSES!$U$12:$U$4011,$C178,EXPENSES!$N$12:$N$4011,REPORT!AD$34,EXPENSES!$M$12:$M$4011,REPORT!AD$31))</f>
        <v>0</v>
      </c>
      <c r="AE178" s="658">
        <f>IF($C178="","",SUMIFS(EXPENSES!$I$12:$I$4011,EXPENSES!$U$12:$U$4011,$C178,EXPENSES!$N$12:$N$4011,REPORT!AE$34,EXPENSES!$M$12:$M$4011,REPORT!AE$31))</f>
        <v>0</v>
      </c>
      <c r="AF178" s="658">
        <f>IF($C178="","",SUMIFS(EXPENSES!$I$12:$I$4011,EXPENSES!$U$12:$U$4011,$C178,EXPENSES!$N$12:$N$4011,REPORT!AF$34,EXPENSES!$M$12:$M$4011,REPORT!AF$31))</f>
        <v>0</v>
      </c>
      <c r="AG178" s="658">
        <f>IF($C178="","",SUMIFS(EXPENSES!$I$12:$I$4011,EXPENSES!$U$12:$U$4011,$C178,EXPENSES!$N$12:$N$4011,REPORT!AG$34,EXPENSES!$M$12:$M$4011,REPORT!AG$31))</f>
        <v>0</v>
      </c>
      <c r="AH178" s="658">
        <f>IF($C178="","",SUMIFS(EXPENSES!$I$12:$I$4011,EXPENSES!$U$12:$U$4011,$C178,EXPENSES!$N$12:$N$4011,REPORT!AH$34,EXPENSES!$M$12:$M$4011,REPORT!AH$31))</f>
        <v>0</v>
      </c>
      <c r="AI178" s="658">
        <f>IF($C178="","",SUMIFS(EXPENSES!$I$12:$I$4011,EXPENSES!$U$12:$U$4011,$C178,EXPENSES!$N$12:$N$4011,REPORT!AI$34,EXPENSES!$M$12:$M$4011,REPORT!AI$31))</f>
        <v>0</v>
      </c>
      <c r="AJ178" s="658">
        <f>IF($C178="","",SUMIFS(EXPENSES!$I$12:$I$4011,EXPENSES!$U$12:$U$4011,$C178,EXPENSES!$N$12:$N$4011,REPORT!AJ$34,EXPENSES!$M$12:$M$4011,REPORT!AJ$31))</f>
        <v>0</v>
      </c>
      <c r="AK178" s="658">
        <f>IF($C178="","",SUMIFS(EXPENSES!$I$12:$I$4011,EXPENSES!$U$12:$U$4011,$C178,EXPENSES!$N$12:$N$4011,REPORT!AK$34,EXPENSES!$M$12:$M$4011,REPORT!AK$31))</f>
        <v>0</v>
      </c>
      <c r="AL178" s="658">
        <f>IF($C178="","",SUMIFS(EXPENSES!$I$12:$I$4011,EXPENSES!$U$12:$U$4011,$C178,EXPENSES!$N$12:$N$4011,REPORT!AL$34,EXPENSES!$M$12:$M$4011,REPORT!AL$31))</f>
        <v>0</v>
      </c>
      <c r="AM178" s="658">
        <f>IF($C178="","",SUMIFS(EXPENSES!$I$12:$I$4011,EXPENSES!$U$12:$U$4011,$C178,EXPENSES!$N$12:$N$4011,REPORT!AM$34,EXPENSES!$M$12:$M$4011,REPORT!AM$31))</f>
        <v>0</v>
      </c>
      <c r="AN178" s="658">
        <f>IF($C178="","",SUMIFS(EXPENSES!$I$12:$I$4011,EXPENSES!$U$12:$U$4011,$C178,EXPENSES!$N$12:$N$4011,REPORT!AN$34,EXPENSES!$M$12:$M$4011,REPORT!AN$31))</f>
        <v>0</v>
      </c>
      <c r="AO178" s="658">
        <f>IF($C178="","",SUMIFS(EXPENSES!$I$12:$I$4011,EXPENSES!$U$12:$U$4011,$C178,EXPENSES!$N$12:$N$4011,REPORT!AO$34,EXPENSES!$M$12:$M$4011,REPORT!AO$31))</f>
        <v>0</v>
      </c>
      <c r="AP178" s="658">
        <f>IF($C178="","",SUMIFS(EXPENSES!$I$12:$I$4011,EXPENSES!$U$12:$U$4011,$C178,EXPENSES!$N$12:$N$4011,REPORT!AP$34,EXPENSES!$M$12:$M$4011,REPORT!AP$31))</f>
        <v>0</v>
      </c>
      <c r="AQ178" s="658">
        <f>IF($C178="","",SUMIFS(EXPENSES!$I$12:$I$4011,EXPENSES!$U$12:$U$4011,$C178,EXPENSES!$N$12:$N$4011,REPORT!AQ$34,EXPENSES!$M$12:$M$4011,REPORT!AQ$31))</f>
        <v>0</v>
      </c>
      <c r="AR178" s="658">
        <f>IF($C178="","",SUMIFS(EXPENSES!$I$12:$I$4011,EXPENSES!$U$12:$U$4011,$C178,EXPENSES!$N$12:$N$4011,REPORT!AR$34,EXPENSES!$M$12:$M$4011,REPORT!AR$31))</f>
        <v>0</v>
      </c>
      <c r="AS178" s="658">
        <f>IF($C178="","",SUMIFS(EXPENSES!$I$12:$I$4011,EXPENSES!$U$12:$U$4011,$C178,EXPENSES!$N$12:$N$4011,REPORT!AS$34,EXPENSES!$M$12:$M$4011,REPORT!AS$31))</f>
        <v>0</v>
      </c>
      <c r="AT178" s="658">
        <f>IF($C178="","",SUMIFS(EXPENSES!$I$12:$I$4011,EXPENSES!$U$12:$U$4011,$C178,EXPENSES!$N$12:$N$4011,REPORT!AT$34,EXPENSES!$M$12:$M$4011,REPORT!AT$31))</f>
        <v>0</v>
      </c>
      <c r="AU178" s="658">
        <f>IF($C178="","",SUMIFS(EXPENSES!$I$12:$I$4011,EXPENSES!$U$12:$U$4011,$C178,EXPENSES!$N$12:$N$4011,REPORT!AU$34,EXPENSES!$M$12:$M$4011,REPORT!AU$31))</f>
        <v>0</v>
      </c>
      <c r="AV178" s="658">
        <f>IF($C178="","",SUMIFS(EXPENSES!$I$12:$I$4011,EXPENSES!$U$12:$U$4011,$C178,EXPENSES!$N$12:$N$4011,REPORT!AV$34,EXPENSES!$M$12:$M$4011,REPORT!AV$31))</f>
        <v>0</v>
      </c>
      <c r="AW178" s="658">
        <f>IF($C178="","",SUMIFS(EXPENSES!$I$12:$I$4011,EXPENSES!$U$12:$U$4011,$C178,EXPENSES!$N$12:$N$4011,REPORT!AW$34,EXPENSES!$M$12:$M$4011,REPORT!AW$31))</f>
        <v>0</v>
      </c>
      <c r="AX178" s="658">
        <f>IF($C178="","",SUMIFS(EXPENSES!$I$12:$I$4011,EXPENSES!$U$12:$U$4011,$C178,EXPENSES!$N$12:$N$4011,REPORT!AX$34,EXPENSES!$M$12:$M$4011,REPORT!AX$31))</f>
        <v>0</v>
      </c>
      <c r="AY178" s="658">
        <f>IF($C178="","",SUMIFS(EXPENSES!$I$12:$I$4011,EXPENSES!$U$12:$U$4011,$C178,EXPENSES!$N$12:$N$4011,REPORT!AY$34,EXPENSES!$M$12:$M$4011,REPORT!AY$31))</f>
        <v>0</v>
      </c>
      <c r="AZ178" s="658">
        <f>IF($C178="","",SUMIFS(EXPENSES!$I$12:$I$4011,EXPENSES!$U$12:$U$4011,$C178,EXPENSES!$N$12:$N$4011,REPORT!AZ$34,EXPENSES!$M$12:$M$4011,REPORT!AZ$31))</f>
        <v>0</v>
      </c>
      <c r="BA178" s="658">
        <f>IF($C178="","",SUMIFS(EXPENSES!$I$12:$I$4011,EXPENSES!$U$12:$U$4011,$C178,EXPENSES!$N$12:$N$4011,REPORT!BA$34,EXPENSES!$M$12:$M$4011,REPORT!BA$31))</f>
        <v>0</v>
      </c>
      <c r="BB178" s="658">
        <f>IF($C178="","",SUMIFS(EXPENSES!$I$12:$I$4011,EXPENSES!$U$12:$U$4011,$C178,EXPENSES!$N$12:$N$4011,REPORT!BB$34,EXPENSES!$M$12:$M$4011,REPORT!BB$31))</f>
        <v>0</v>
      </c>
      <c r="BC178" s="658">
        <f>IF($C178="","",SUMIFS(EXPENSES!$I$12:$I$4011,EXPENSES!$U$12:$U$4011,$C178,EXPENSES!$N$12:$N$4011,REPORT!BC$34,EXPENSES!$M$12:$M$4011,REPORT!BC$31))</f>
        <v>0</v>
      </c>
      <c r="BD178" s="658">
        <f>IF($C178="","",SUMIFS(EXPENSES!$I$12:$I$4011,EXPENSES!$U$12:$U$4011,$C178,EXPENSES!$N$12:$N$4011,REPORT!BD$34,EXPENSES!$M$12:$M$4011,REPORT!BD$31))</f>
        <v>0</v>
      </c>
      <c r="BE178" s="658">
        <f>IF($C178="","",SUMIFS(EXPENSES!$I$12:$I$4011,EXPENSES!$U$12:$U$4011,$C178,EXPENSES!$N$12:$N$4011,REPORT!BE$34,EXPENSES!$M$12:$M$4011,REPORT!BE$31))</f>
        <v>0</v>
      </c>
      <c r="BF178" s="658">
        <f>IF($C178="","",SUMIFS(EXPENSES!$I$12:$I$4011,EXPENSES!$U$12:$U$4011,$C178,EXPENSES!$N$12:$N$4011,REPORT!BF$34,EXPENSES!$M$12:$M$4011,REPORT!BF$31))</f>
        <v>0</v>
      </c>
      <c r="BG178" s="658">
        <f>IF($C178="","",SUMIFS(EXPENSES!$I$12:$I$4011,EXPENSES!$U$12:$U$4011,$C178,EXPENSES!$N$12:$N$4011,REPORT!BG$34,EXPENSES!$M$12:$M$4011,REPORT!BG$31))</f>
        <v>0</v>
      </c>
      <c r="BH178" s="658">
        <f>IF($C178="","",SUMIFS(EXPENSES!$I$12:$I$4011,EXPENSES!$U$12:$U$4011,$C178,EXPENSES!$N$12:$N$4011,REPORT!BH$34,EXPENSES!$M$12:$M$4011,REPORT!BH$31))</f>
        <v>0</v>
      </c>
      <c r="BI178" s="658">
        <f>IF($C178="","",SUMIFS(EXPENSES!$I$12:$I$4011,EXPENSES!$U$12:$U$4011,$C178,EXPENSES!$N$12:$N$4011,REPORT!BI$34,EXPENSES!$M$12:$M$4011,REPORT!BI$31))</f>
        <v>0</v>
      </c>
      <c r="BJ178" s="658">
        <f>IF($C178="","",SUMIFS(EXPENSES!$I$12:$I$4011,EXPENSES!$U$12:$U$4011,$C178,EXPENSES!$N$12:$N$4011,REPORT!BJ$34,EXPENSES!$M$12:$M$4011,REPORT!BJ$31))</f>
        <v>0</v>
      </c>
      <c r="BK178" s="654"/>
      <c r="BL178" s="655"/>
      <c r="BM178" s="655"/>
    </row>
    <row r="179" spans="1:66" s="656" customFormat="1" outlineLevel="2" x14ac:dyDescent="0.3">
      <c r="A179" s="639"/>
      <c r="B179" s="640"/>
      <c r="C179" s="641" t="str">
        <f>IFERROR(BUDGET!C162,"")</f>
        <v>B9-09</v>
      </c>
      <c r="D179" s="642">
        <f>IFERROR(BUDGET!D162,"")</f>
        <v>0</v>
      </c>
      <c r="E179" s="643" t="str">
        <f>IFERROR(BUDGET!E162,"")</f>
        <v>x</v>
      </c>
      <c r="F179" s="644">
        <f>IF(OR(BUDGET!$N$14="",BUDGET!$N$14="Initial Budget"),BUDGET!N162,BUDGET!BA162)</f>
        <v>0</v>
      </c>
      <c r="G179" s="798"/>
      <c r="H179" s="661">
        <f>SUMIFS(EXPENSES!$I$12:$I$4011,EXPENSES!$U$12:$U$4011,REPORT!C179)</f>
        <v>0</v>
      </c>
      <c r="I179" s="657">
        <f t="shared" si="456"/>
        <v>0</v>
      </c>
      <c r="J179" s="645">
        <f t="shared" si="337"/>
        <v>0</v>
      </c>
      <c r="K179" s="647"/>
      <c r="L179" s="648"/>
      <c r="M179" s="649"/>
      <c r="N179" s="650"/>
      <c r="O179" s="651" t="str">
        <f t="shared" si="495"/>
        <v/>
      </c>
      <c r="P179" s="651" t="str">
        <f t="shared" si="495"/>
        <v/>
      </c>
      <c r="Q179" s="651" t="str">
        <f t="shared" si="495"/>
        <v/>
      </c>
      <c r="R179" s="651" t="str">
        <f t="shared" si="495"/>
        <v/>
      </c>
      <c r="S179" s="651" t="str">
        <f t="shared" si="495"/>
        <v/>
      </c>
      <c r="T179" s="651" t="str">
        <f t="shared" si="495"/>
        <v/>
      </c>
      <c r="U179" s="651" t="str">
        <f t="shared" si="495"/>
        <v/>
      </c>
      <c r="V179" s="651" t="str">
        <f t="shared" si="495"/>
        <v/>
      </c>
      <c r="W179" s="651" t="str">
        <f t="shared" si="495"/>
        <v/>
      </c>
      <c r="X179" s="651" t="str">
        <f t="shared" si="495"/>
        <v/>
      </c>
      <c r="Y179" s="652">
        <f t="shared" si="455"/>
        <v>0</v>
      </c>
      <c r="Z179" s="653"/>
      <c r="AA179" s="658">
        <f>IF($C179="","",SUMIFS(EXPENSES!$I$12:$I$4011,EXPENSES!$U$12:$U$4011,$C179,EXPENSES!$N$12:$N$4011,REPORT!AA$34,EXPENSES!$M$12:$M$4011,REPORT!AA$31))</f>
        <v>0</v>
      </c>
      <c r="AB179" s="658">
        <f>IF($C179="","",SUMIFS(EXPENSES!$I$12:$I$4011,EXPENSES!$U$12:$U$4011,$C179,EXPENSES!$N$12:$N$4011,REPORT!AB$34,EXPENSES!$M$12:$M$4011,REPORT!AB$31))</f>
        <v>0</v>
      </c>
      <c r="AC179" s="658">
        <f>IF($C179="","",SUMIFS(EXPENSES!$I$12:$I$4011,EXPENSES!$U$12:$U$4011,$C179,EXPENSES!$N$12:$N$4011,REPORT!AC$34,EXPENSES!$M$12:$M$4011,REPORT!AC$31))</f>
        <v>0</v>
      </c>
      <c r="AD179" s="658">
        <f>IF($C179="","",SUMIFS(EXPENSES!$I$12:$I$4011,EXPENSES!$U$12:$U$4011,$C179,EXPENSES!$N$12:$N$4011,REPORT!AD$34,EXPENSES!$M$12:$M$4011,REPORT!AD$31))</f>
        <v>0</v>
      </c>
      <c r="AE179" s="658">
        <f>IF($C179="","",SUMIFS(EXPENSES!$I$12:$I$4011,EXPENSES!$U$12:$U$4011,$C179,EXPENSES!$N$12:$N$4011,REPORT!AE$34,EXPENSES!$M$12:$M$4011,REPORT!AE$31))</f>
        <v>0</v>
      </c>
      <c r="AF179" s="658">
        <f>IF($C179="","",SUMIFS(EXPENSES!$I$12:$I$4011,EXPENSES!$U$12:$U$4011,$C179,EXPENSES!$N$12:$N$4011,REPORT!AF$34,EXPENSES!$M$12:$M$4011,REPORT!AF$31))</f>
        <v>0</v>
      </c>
      <c r="AG179" s="658">
        <f>IF($C179="","",SUMIFS(EXPENSES!$I$12:$I$4011,EXPENSES!$U$12:$U$4011,$C179,EXPENSES!$N$12:$N$4011,REPORT!AG$34,EXPENSES!$M$12:$M$4011,REPORT!AG$31))</f>
        <v>0</v>
      </c>
      <c r="AH179" s="658">
        <f>IF($C179="","",SUMIFS(EXPENSES!$I$12:$I$4011,EXPENSES!$U$12:$U$4011,$C179,EXPENSES!$N$12:$N$4011,REPORT!AH$34,EXPENSES!$M$12:$M$4011,REPORT!AH$31))</f>
        <v>0</v>
      </c>
      <c r="AI179" s="658">
        <f>IF($C179="","",SUMIFS(EXPENSES!$I$12:$I$4011,EXPENSES!$U$12:$U$4011,$C179,EXPENSES!$N$12:$N$4011,REPORT!AI$34,EXPENSES!$M$12:$M$4011,REPORT!AI$31))</f>
        <v>0</v>
      </c>
      <c r="AJ179" s="658">
        <f>IF($C179="","",SUMIFS(EXPENSES!$I$12:$I$4011,EXPENSES!$U$12:$U$4011,$C179,EXPENSES!$N$12:$N$4011,REPORT!AJ$34,EXPENSES!$M$12:$M$4011,REPORT!AJ$31))</f>
        <v>0</v>
      </c>
      <c r="AK179" s="658">
        <f>IF($C179="","",SUMIFS(EXPENSES!$I$12:$I$4011,EXPENSES!$U$12:$U$4011,$C179,EXPENSES!$N$12:$N$4011,REPORT!AK$34,EXPENSES!$M$12:$M$4011,REPORT!AK$31))</f>
        <v>0</v>
      </c>
      <c r="AL179" s="658">
        <f>IF($C179="","",SUMIFS(EXPENSES!$I$12:$I$4011,EXPENSES!$U$12:$U$4011,$C179,EXPENSES!$N$12:$N$4011,REPORT!AL$34,EXPENSES!$M$12:$M$4011,REPORT!AL$31))</f>
        <v>0</v>
      </c>
      <c r="AM179" s="658">
        <f>IF($C179="","",SUMIFS(EXPENSES!$I$12:$I$4011,EXPENSES!$U$12:$U$4011,$C179,EXPENSES!$N$12:$N$4011,REPORT!AM$34,EXPENSES!$M$12:$M$4011,REPORT!AM$31))</f>
        <v>0</v>
      </c>
      <c r="AN179" s="658">
        <f>IF($C179="","",SUMIFS(EXPENSES!$I$12:$I$4011,EXPENSES!$U$12:$U$4011,$C179,EXPENSES!$N$12:$N$4011,REPORT!AN$34,EXPENSES!$M$12:$M$4011,REPORT!AN$31))</f>
        <v>0</v>
      </c>
      <c r="AO179" s="658">
        <f>IF($C179="","",SUMIFS(EXPENSES!$I$12:$I$4011,EXPENSES!$U$12:$U$4011,$C179,EXPENSES!$N$12:$N$4011,REPORT!AO$34,EXPENSES!$M$12:$M$4011,REPORT!AO$31))</f>
        <v>0</v>
      </c>
      <c r="AP179" s="658">
        <f>IF($C179="","",SUMIFS(EXPENSES!$I$12:$I$4011,EXPENSES!$U$12:$U$4011,$C179,EXPENSES!$N$12:$N$4011,REPORT!AP$34,EXPENSES!$M$12:$M$4011,REPORT!AP$31))</f>
        <v>0</v>
      </c>
      <c r="AQ179" s="658">
        <f>IF($C179="","",SUMIFS(EXPENSES!$I$12:$I$4011,EXPENSES!$U$12:$U$4011,$C179,EXPENSES!$N$12:$N$4011,REPORT!AQ$34,EXPENSES!$M$12:$M$4011,REPORT!AQ$31))</f>
        <v>0</v>
      </c>
      <c r="AR179" s="658">
        <f>IF($C179="","",SUMIFS(EXPENSES!$I$12:$I$4011,EXPENSES!$U$12:$U$4011,$C179,EXPENSES!$N$12:$N$4011,REPORT!AR$34,EXPENSES!$M$12:$M$4011,REPORT!AR$31))</f>
        <v>0</v>
      </c>
      <c r="AS179" s="658">
        <f>IF($C179="","",SUMIFS(EXPENSES!$I$12:$I$4011,EXPENSES!$U$12:$U$4011,$C179,EXPENSES!$N$12:$N$4011,REPORT!AS$34,EXPENSES!$M$12:$M$4011,REPORT!AS$31))</f>
        <v>0</v>
      </c>
      <c r="AT179" s="658">
        <f>IF($C179="","",SUMIFS(EXPENSES!$I$12:$I$4011,EXPENSES!$U$12:$U$4011,$C179,EXPENSES!$N$12:$N$4011,REPORT!AT$34,EXPENSES!$M$12:$M$4011,REPORT!AT$31))</f>
        <v>0</v>
      </c>
      <c r="AU179" s="658">
        <f>IF($C179="","",SUMIFS(EXPENSES!$I$12:$I$4011,EXPENSES!$U$12:$U$4011,$C179,EXPENSES!$N$12:$N$4011,REPORT!AU$34,EXPENSES!$M$12:$M$4011,REPORT!AU$31))</f>
        <v>0</v>
      </c>
      <c r="AV179" s="658">
        <f>IF($C179="","",SUMIFS(EXPENSES!$I$12:$I$4011,EXPENSES!$U$12:$U$4011,$C179,EXPENSES!$N$12:$N$4011,REPORT!AV$34,EXPENSES!$M$12:$M$4011,REPORT!AV$31))</f>
        <v>0</v>
      </c>
      <c r="AW179" s="658">
        <f>IF($C179="","",SUMIFS(EXPENSES!$I$12:$I$4011,EXPENSES!$U$12:$U$4011,$C179,EXPENSES!$N$12:$N$4011,REPORT!AW$34,EXPENSES!$M$12:$M$4011,REPORT!AW$31))</f>
        <v>0</v>
      </c>
      <c r="AX179" s="658">
        <f>IF($C179="","",SUMIFS(EXPENSES!$I$12:$I$4011,EXPENSES!$U$12:$U$4011,$C179,EXPENSES!$N$12:$N$4011,REPORT!AX$34,EXPENSES!$M$12:$M$4011,REPORT!AX$31))</f>
        <v>0</v>
      </c>
      <c r="AY179" s="658">
        <f>IF($C179="","",SUMIFS(EXPENSES!$I$12:$I$4011,EXPENSES!$U$12:$U$4011,$C179,EXPENSES!$N$12:$N$4011,REPORT!AY$34,EXPENSES!$M$12:$M$4011,REPORT!AY$31))</f>
        <v>0</v>
      </c>
      <c r="AZ179" s="658">
        <f>IF($C179="","",SUMIFS(EXPENSES!$I$12:$I$4011,EXPENSES!$U$12:$U$4011,$C179,EXPENSES!$N$12:$N$4011,REPORT!AZ$34,EXPENSES!$M$12:$M$4011,REPORT!AZ$31))</f>
        <v>0</v>
      </c>
      <c r="BA179" s="658">
        <f>IF($C179="","",SUMIFS(EXPENSES!$I$12:$I$4011,EXPENSES!$U$12:$U$4011,$C179,EXPENSES!$N$12:$N$4011,REPORT!BA$34,EXPENSES!$M$12:$M$4011,REPORT!BA$31))</f>
        <v>0</v>
      </c>
      <c r="BB179" s="658">
        <f>IF($C179="","",SUMIFS(EXPENSES!$I$12:$I$4011,EXPENSES!$U$12:$U$4011,$C179,EXPENSES!$N$12:$N$4011,REPORT!BB$34,EXPENSES!$M$12:$M$4011,REPORT!BB$31))</f>
        <v>0</v>
      </c>
      <c r="BC179" s="658">
        <f>IF($C179="","",SUMIFS(EXPENSES!$I$12:$I$4011,EXPENSES!$U$12:$U$4011,$C179,EXPENSES!$N$12:$N$4011,REPORT!BC$34,EXPENSES!$M$12:$M$4011,REPORT!BC$31))</f>
        <v>0</v>
      </c>
      <c r="BD179" s="658">
        <f>IF($C179="","",SUMIFS(EXPENSES!$I$12:$I$4011,EXPENSES!$U$12:$U$4011,$C179,EXPENSES!$N$12:$N$4011,REPORT!BD$34,EXPENSES!$M$12:$M$4011,REPORT!BD$31))</f>
        <v>0</v>
      </c>
      <c r="BE179" s="658">
        <f>IF($C179="","",SUMIFS(EXPENSES!$I$12:$I$4011,EXPENSES!$U$12:$U$4011,$C179,EXPENSES!$N$12:$N$4011,REPORT!BE$34,EXPENSES!$M$12:$M$4011,REPORT!BE$31))</f>
        <v>0</v>
      </c>
      <c r="BF179" s="658">
        <f>IF($C179="","",SUMIFS(EXPENSES!$I$12:$I$4011,EXPENSES!$U$12:$U$4011,$C179,EXPENSES!$N$12:$N$4011,REPORT!BF$34,EXPENSES!$M$12:$M$4011,REPORT!BF$31))</f>
        <v>0</v>
      </c>
      <c r="BG179" s="658">
        <f>IF($C179="","",SUMIFS(EXPENSES!$I$12:$I$4011,EXPENSES!$U$12:$U$4011,$C179,EXPENSES!$N$12:$N$4011,REPORT!BG$34,EXPENSES!$M$12:$M$4011,REPORT!BG$31))</f>
        <v>0</v>
      </c>
      <c r="BH179" s="658">
        <f>IF($C179="","",SUMIFS(EXPENSES!$I$12:$I$4011,EXPENSES!$U$12:$U$4011,$C179,EXPENSES!$N$12:$N$4011,REPORT!BH$34,EXPENSES!$M$12:$M$4011,REPORT!BH$31))</f>
        <v>0</v>
      </c>
      <c r="BI179" s="658">
        <f>IF($C179="","",SUMIFS(EXPENSES!$I$12:$I$4011,EXPENSES!$U$12:$U$4011,$C179,EXPENSES!$N$12:$N$4011,REPORT!BI$34,EXPENSES!$M$12:$M$4011,REPORT!BI$31))</f>
        <v>0</v>
      </c>
      <c r="BJ179" s="658">
        <f>IF($C179="","",SUMIFS(EXPENSES!$I$12:$I$4011,EXPENSES!$U$12:$U$4011,$C179,EXPENSES!$N$12:$N$4011,REPORT!BJ$34,EXPENSES!$M$12:$M$4011,REPORT!BJ$31))</f>
        <v>0</v>
      </c>
      <c r="BK179" s="654"/>
      <c r="BL179" s="655"/>
      <c r="BM179" s="655"/>
    </row>
    <row r="180" spans="1:66" s="656" customFormat="1" outlineLevel="2" x14ac:dyDescent="0.3">
      <c r="A180" s="639"/>
      <c r="B180" s="640"/>
      <c r="C180" s="641" t="str">
        <f>IFERROR(BUDGET!C163,"")</f>
        <v>B9-10</v>
      </c>
      <c r="D180" s="642">
        <f>IFERROR(BUDGET!D163,"")</f>
        <v>0</v>
      </c>
      <c r="E180" s="659" t="str">
        <f>IFERROR(BUDGET!E163,"")</f>
        <v>x</v>
      </c>
      <c r="F180" s="660">
        <f>IF(OR(BUDGET!$N$14="",BUDGET!$N$14="Initial Budget"),BUDGET!N163,BUDGET!BA163)</f>
        <v>0</v>
      </c>
      <c r="G180" s="799"/>
      <c r="H180" s="661">
        <f>SUMIFS(EXPENSES!$I$12:$I$4011,EXPENSES!$U$12:$U$4011,REPORT!C180)</f>
        <v>0</v>
      </c>
      <c r="I180" s="657">
        <f t="shared" si="456"/>
        <v>0</v>
      </c>
      <c r="J180" s="661">
        <f t="shared" si="337"/>
        <v>0</v>
      </c>
      <c r="K180" s="647"/>
      <c r="L180" s="648"/>
      <c r="M180" s="649"/>
      <c r="N180" s="650"/>
      <c r="O180" s="651" t="str">
        <f t="shared" si="495"/>
        <v/>
      </c>
      <c r="P180" s="651" t="str">
        <f t="shared" si="495"/>
        <v/>
      </c>
      <c r="Q180" s="651" t="str">
        <f t="shared" si="495"/>
        <v/>
      </c>
      <c r="R180" s="651" t="str">
        <f t="shared" si="495"/>
        <v/>
      </c>
      <c r="S180" s="651" t="str">
        <f t="shared" si="495"/>
        <v/>
      </c>
      <c r="T180" s="651" t="str">
        <f t="shared" si="495"/>
        <v/>
      </c>
      <c r="U180" s="651" t="str">
        <f t="shared" si="495"/>
        <v/>
      </c>
      <c r="V180" s="651" t="str">
        <f t="shared" si="495"/>
        <v/>
      </c>
      <c r="W180" s="651" t="str">
        <f t="shared" si="495"/>
        <v/>
      </c>
      <c r="X180" s="651" t="str">
        <f t="shared" si="495"/>
        <v/>
      </c>
      <c r="Y180" s="652">
        <f t="shared" si="455"/>
        <v>0</v>
      </c>
      <c r="Z180" s="653"/>
      <c r="AA180" s="662">
        <f>IF($C180="","",SUMIFS(EXPENSES!$I$12:$I$4011,EXPENSES!$U$12:$U$4011,$C180,EXPENSES!$N$12:$N$4011,REPORT!AA$34,EXPENSES!$M$12:$M$4011,REPORT!AA$31))</f>
        <v>0</v>
      </c>
      <c r="AB180" s="662">
        <f>IF($C180="","",SUMIFS(EXPENSES!$I$12:$I$4011,EXPENSES!$U$12:$U$4011,$C180,EXPENSES!$N$12:$N$4011,REPORT!AB$34,EXPENSES!$M$12:$M$4011,REPORT!AB$31))</f>
        <v>0</v>
      </c>
      <c r="AC180" s="662">
        <f>IF($C180="","",SUMIFS(EXPENSES!$I$12:$I$4011,EXPENSES!$U$12:$U$4011,$C180,EXPENSES!$N$12:$N$4011,REPORT!AC$34,EXPENSES!$M$12:$M$4011,REPORT!AC$31))</f>
        <v>0</v>
      </c>
      <c r="AD180" s="662">
        <f>IF($C180="","",SUMIFS(EXPENSES!$I$12:$I$4011,EXPENSES!$U$12:$U$4011,$C180,EXPENSES!$N$12:$N$4011,REPORT!AD$34,EXPENSES!$M$12:$M$4011,REPORT!AD$31))</f>
        <v>0</v>
      </c>
      <c r="AE180" s="662">
        <f>IF($C180="","",SUMIFS(EXPENSES!$I$12:$I$4011,EXPENSES!$U$12:$U$4011,$C180,EXPENSES!$N$12:$N$4011,REPORT!AE$34,EXPENSES!$M$12:$M$4011,REPORT!AE$31))</f>
        <v>0</v>
      </c>
      <c r="AF180" s="662">
        <f>IF($C180="","",SUMIFS(EXPENSES!$I$12:$I$4011,EXPENSES!$U$12:$U$4011,$C180,EXPENSES!$N$12:$N$4011,REPORT!AF$34,EXPENSES!$M$12:$M$4011,REPORT!AF$31))</f>
        <v>0</v>
      </c>
      <c r="AG180" s="662">
        <f>IF($C180="","",SUMIFS(EXPENSES!$I$12:$I$4011,EXPENSES!$U$12:$U$4011,$C180,EXPENSES!$N$12:$N$4011,REPORT!AG$34,EXPENSES!$M$12:$M$4011,REPORT!AG$31))</f>
        <v>0</v>
      </c>
      <c r="AH180" s="662">
        <f>IF($C180="","",SUMIFS(EXPENSES!$I$12:$I$4011,EXPENSES!$U$12:$U$4011,$C180,EXPENSES!$N$12:$N$4011,REPORT!AH$34,EXPENSES!$M$12:$M$4011,REPORT!AH$31))</f>
        <v>0</v>
      </c>
      <c r="AI180" s="662">
        <f>IF($C180="","",SUMIFS(EXPENSES!$I$12:$I$4011,EXPENSES!$U$12:$U$4011,$C180,EXPENSES!$N$12:$N$4011,REPORT!AI$34,EXPENSES!$M$12:$M$4011,REPORT!AI$31))</f>
        <v>0</v>
      </c>
      <c r="AJ180" s="662">
        <f>IF($C180="","",SUMIFS(EXPENSES!$I$12:$I$4011,EXPENSES!$U$12:$U$4011,$C180,EXPENSES!$N$12:$N$4011,REPORT!AJ$34,EXPENSES!$M$12:$M$4011,REPORT!AJ$31))</f>
        <v>0</v>
      </c>
      <c r="AK180" s="662">
        <f>IF($C180="","",SUMIFS(EXPENSES!$I$12:$I$4011,EXPENSES!$U$12:$U$4011,$C180,EXPENSES!$N$12:$N$4011,REPORT!AK$34,EXPENSES!$M$12:$M$4011,REPORT!AK$31))</f>
        <v>0</v>
      </c>
      <c r="AL180" s="662">
        <f>IF($C180="","",SUMIFS(EXPENSES!$I$12:$I$4011,EXPENSES!$U$12:$U$4011,$C180,EXPENSES!$N$12:$N$4011,REPORT!AL$34,EXPENSES!$M$12:$M$4011,REPORT!AL$31))</f>
        <v>0</v>
      </c>
      <c r="AM180" s="662">
        <f>IF($C180="","",SUMIFS(EXPENSES!$I$12:$I$4011,EXPENSES!$U$12:$U$4011,$C180,EXPENSES!$N$12:$N$4011,REPORT!AM$34,EXPENSES!$M$12:$M$4011,REPORT!AM$31))</f>
        <v>0</v>
      </c>
      <c r="AN180" s="662">
        <f>IF($C180="","",SUMIFS(EXPENSES!$I$12:$I$4011,EXPENSES!$U$12:$U$4011,$C180,EXPENSES!$N$12:$N$4011,REPORT!AN$34,EXPENSES!$M$12:$M$4011,REPORT!AN$31))</f>
        <v>0</v>
      </c>
      <c r="AO180" s="662">
        <f>IF($C180="","",SUMIFS(EXPENSES!$I$12:$I$4011,EXPENSES!$U$12:$U$4011,$C180,EXPENSES!$N$12:$N$4011,REPORT!AO$34,EXPENSES!$M$12:$M$4011,REPORT!AO$31))</f>
        <v>0</v>
      </c>
      <c r="AP180" s="662">
        <f>IF($C180="","",SUMIFS(EXPENSES!$I$12:$I$4011,EXPENSES!$U$12:$U$4011,$C180,EXPENSES!$N$12:$N$4011,REPORT!AP$34,EXPENSES!$M$12:$M$4011,REPORT!AP$31))</f>
        <v>0</v>
      </c>
      <c r="AQ180" s="662">
        <f>IF($C180="","",SUMIFS(EXPENSES!$I$12:$I$4011,EXPENSES!$U$12:$U$4011,$C180,EXPENSES!$N$12:$N$4011,REPORT!AQ$34,EXPENSES!$M$12:$M$4011,REPORT!AQ$31))</f>
        <v>0</v>
      </c>
      <c r="AR180" s="662">
        <f>IF($C180="","",SUMIFS(EXPENSES!$I$12:$I$4011,EXPENSES!$U$12:$U$4011,$C180,EXPENSES!$N$12:$N$4011,REPORT!AR$34,EXPENSES!$M$12:$M$4011,REPORT!AR$31))</f>
        <v>0</v>
      </c>
      <c r="AS180" s="662">
        <f>IF($C180="","",SUMIFS(EXPENSES!$I$12:$I$4011,EXPENSES!$U$12:$U$4011,$C180,EXPENSES!$N$12:$N$4011,REPORT!AS$34,EXPENSES!$M$12:$M$4011,REPORT!AS$31))</f>
        <v>0</v>
      </c>
      <c r="AT180" s="662">
        <f>IF($C180="","",SUMIFS(EXPENSES!$I$12:$I$4011,EXPENSES!$U$12:$U$4011,$C180,EXPENSES!$N$12:$N$4011,REPORT!AT$34,EXPENSES!$M$12:$M$4011,REPORT!AT$31))</f>
        <v>0</v>
      </c>
      <c r="AU180" s="662">
        <f>IF($C180="","",SUMIFS(EXPENSES!$I$12:$I$4011,EXPENSES!$U$12:$U$4011,$C180,EXPENSES!$N$12:$N$4011,REPORT!AU$34,EXPENSES!$M$12:$M$4011,REPORT!AU$31))</f>
        <v>0</v>
      </c>
      <c r="AV180" s="662">
        <f>IF($C180="","",SUMIFS(EXPENSES!$I$12:$I$4011,EXPENSES!$U$12:$U$4011,$C180,EXPENSES!$N$12:$N$4011,REPORT!AV$34,EXPENSES!$M$12:$M$4011,REPORT!AV$31))</f>
        <v>0</v>
      </c>
      <c r="AW180" s="662">
        <f>IF($C180="","",SUMIFS(EXPENSES!$I$12:$I$4011,EXPENSES!$U$12:$U$4011,$C180,EXPENSES!$N$12:$N$4011,REPORT!AW$34,EXPENSES!$M$12:$M$4011,REPORT!AW$31))</f>
        <v>0</v>
      </c>
      <c r="AX180" s="662">
        <f>IF($C180="","",SUMIFS(EXPENSES!$I$12:$I$4011,EXPENSES!$U$12:$U$4011,$C180,EXPENSES!$N$12:$N$4011,REPORT!AX$34,EXPENSES!$M$12:$M$4011,REPORT!AX$31))</f>
        <v>0</v>
      </c>
      <c r="AY180" s="662">
        <f>IF($C180="","",SUMIFS(EXPENSES!$I$12:$I$4011,EXPENSES!$U$12:$U$4011,$C180,EXPENSES!$N$12:$N$4011,REPORT!AY$34,EXPENSES!$M$12:$M$4011,REPORT!AY$31))</f>
        <v>0</v>
      </c>
      <c r="AZ180" s="662">
        <f>IF($C180="","",SUMIFS(EXPENSES!$I$12:$I$4011,EXPENSES!$U$12:$U$4011,$C180,EXPENSES!$N$12:$N$4011,REPORT!AZ$34,EXPENSES!$M$12:$M$4011,REPORT!AZ$31))</f>
        <v>0</v>
      </c>
      <c r="BA180" s="662">
        <f>IF($C180="","",SUMIFS(EXPENSES!$I$12:$I$4011,EXPENSES!$U$12:$U$4011,$C180,EXPENSES!$N$12:$N$4011,REPORT!BA$34,EXPENSES!$M$12:$M$4011,REPORT!BA$31))</f>
        <v>0</v>
      </c>
      <c r="BB180" s="662">
        <f>IF($C180="","",SUMIFS(EXPENSES!$I$12:$I$4011,EXPENSES!$U$12:$U$4011,$C180,EXPENSES!$N$12:$N$4011,REPORT!BB$34,EXPENSES!$M$12:$M$4011,REPORT!BB$31))</f>
        <v>0</v>
      </c>
      <c r="BC180" s="662">
        <f>IF($C180="","",SUMIFS(EXPENSES!$I$12:$I$4011,EXPENSES!$U$12:$U$4011,$C180,EXPENSES!$N$12:$N$4011,REPORT!BC$34,EXPENSES!$M$12:$M$4011,REPORT!BC$31))</f>
        <v>0</v>
      </c>
      <c r="BD180" s="662">
        <f>IF($C180="","",SUMIFS(EXPENSES!$I$12:$I$4011,EXPENSES!$U$12:$U$4011,$C180,EXPENSES!$N$12:$N$4011,REPORT!BD$34,EXPENSES!$M$12:$M$4011,REPORT!BD$31))</f>
        <v>0</v>
      </c>
      <c r="BE180" s="662">
        <f>IF($C180="","",SUMIFS(EXPENSES!$I$12:$I$4011,EXPENSES!$U$12:$U$4011,$C180,EXPENSES!$N$12:$N$4011,REPORT!BE$34,EXPENSES!$M$12:$M$4011,REPORT!BE$31))</f>
        <v>0</v>
      </c>
      <c r="BF180" s="662">
        <f>IF($C180="","",SUMIFS(EXPENSES!$I$12:$I$4011,EXPENSES!$U$12:$U$4011,$C180,EXPENSES!$N$12:$N$4011,REPORT!BF$34,EXPENSES!$M$12:$M$4011,REPORT!BF$31))</f>
        <v>0</v>
      </c>
      <c r="BG180" s="662">
        <f>IF($C180="","",SUMIFS(EXPENSES!$I$12:$I$4011,EXPENSES!$U$12:$U$4011,$C180,EXPENSES!$N$12:$N$4011,REPORT!BG$34,EXPENSES!$M$12:$M$4011,REPORT!BG$31))</f>
        <v>0</v>
      </c>
      <c r="BH180" s="662">
        <f>IF($C180="","",SUMIFS(EXPENSES!$I$12:$I$4011,EXPENSES!$U$12:$U$4011,$C180,EXPENSES!$N$12:$N$4011,REPORT!BH$34,EXPENSES!$M$12:$M$4011,REPORT!BH$31))</f>
        <v>0</v>
      </c>
      <c r="BI180" s="662">
        <f>IF($C180="","",SUMIFS(EXPENSES!$I$12:$I$4011,EXPENSES!$U$12:$U$4011,$C180,EXPENSES!$N$12:$N$4011,REPORT!BI$34,EXPENSES!$M$12:$M$4011,REPORT!BI$31))</f>
        <v>0</v>
      </c>
      <c r="BJ180" s="662">
        <f>IF($C180="","",SUMIFS(EXPENSES!$I$12:$I$4011,EXPENSES!$U$12:$U$4011,$C180,EXPENSES!$N$12:$N$4011,REPORT!BJ$34,EXPENSES!$M$12:$M$4011,REPORT!BJ$31))</f>
        <v>0</v>
      </c>
      <c r="BK180" s="654"/>
      <c r="BL180" s="655"/>
      <c r="BM180" s="655"/>
    </row>
    <row r="181" spans="1:66" s="474" customFormat="1" ht="28.5" customHeight="1" outlineLevel="1" x14ac:dyDescent="0.3">
      <c r="A181" s="632"/>
      <c r="B181" s="617"/>
      <c r="C181" s="618" t="str">
        <f>IFERROR(BUDGET!C164,"")</f>
        <v>B10</v>
      </c>
      <c r="D181" s="634"/>
      <c r="E181" s="619">
        <f>IFERROR(BUDGET!E164,"")</f>
        <v>0</v>
      </c>
      <c r="F181" s="620">
        <f>SUM(F182:F191)</f>
        <v>0</v>
      </c>
      <c r="G181" s="797">
        <f>IF(OR(BUDGET!$N$14="",BUDGET!$N$14="Initial Budget"),REPORT!F181-BUDGET!N164,REPORT!F181-BUDGET!BA164)</f>
        <v>0</v>
      </c>
      <c r="H181" s="620">
        <f>SUM(H182:H191)</f>
        <v>0</v>
      </c>
      <c r="I181" s="621">
        <f t="shared" si="456"/>
        <v>0</v>
      </c>
      <c r="J181" s="622">
        <f t="shared" si="337"/>
        <v>0</v>
      </c>
      <c r="K181" s="635"/>
      <c r="L181" s="636"/>
      <c r="M181" s="637"/>
      <c r="N181" s="626">
        <f>H181-SUM(AA181:BJ181)</f>
        <v>0</v>
      </c>
      <c r="O181" s="627">
        <f t="shared" ref="O181" si="496">SUM(O182:O191)</f>
        <v>0</v>
      </c>
      <c r="P181" s="627">
        <f t="shared" ref="P181:X181" si="497">SUM(P182:P191)</f>
        <v>0</v>
      </c>
      <c r="Q181" s="627">
        <f t="shared" si="497"/>
        <v>0</v>
      </c>
      <c r="R181" s="627">
        <f t="shared" si="497"/>
        <v>0</v>
      </c>
      <c r="S181" s="627">
        <f t="shared" si="497"/>
        <v>0</v>
      </c>
      <c r="T181" s="627">
        <f t="shared" si="497"/>
        <v>0</v>
      </c>
      <c r="U181" s="627">
        <f t="shared" si="497"/>
        <v>0</v>
      </c>
      <c r="V181" s="627">
        <f t="shared" si="497"/>
        <v>0</v>
      </c>
      <c r="W181" s="627">
        <f t="shared" si="497"/>
        <v>0</v>
      </c>
      <c r="X181" s="627">
        <f t="shared" si="497"/>
        <v>0</v>
      </c>
      <c r="Y181" s="628">
        <f t="shared" si="455"/>
        <v>0</v>
      </c>
      <c r="Z181" s="629"/>
      <c r="AA181" s="622">
        <f>SUM(AA182:AA191)</f>
        <v>0</v>
      </c>
      <c r="AB181" s="622">
        <f t="shared" ref="AB181" si="498">SUM(AB182:AB191)</f>
        <v>0</v>
      </c>
      <c r="AC181" s="622">
        <f t="shared" ref="AC181" si="499">SUM(AC182:AC191)</f>
        <v>0</v>
      </c>
      <c r="AD181" s="622">
        <f t="shared" ref="AD181" si="500">SUM(AD182:AD191)</f>
        <v>0</v>
      </c>
      <c r="AE181" s="622">
        <f t="shared" ref="AE181" si="501">SUM(AE182:AE191)</f>
        <v>0</v>
      </c>
      <c r="AF181" s="622">
        <f t="shared" ref="AF181" si="502">SUM(AF182:AF191)</f>
        <v>0</v>
      </c>
      <c r="AG181" s="622">
        <f t="shared" ref="AG181" si="503">SUM(AG182:AG191)</f>
        <v>0</v>
      </c>
      <c r="AH181" s="622">
        <f t="shared" ref="AH181" si="504">SUM(AH182:AH191)</f>
        <v>0</v>
      </c>
      <c r="AI181" s="622">
        <f t="shared" ref="AI181" si="505">SUM(AI182:AI191)</f>
        <v>0</v>
      </c>
      <c r="AJ181" s="622">
        <f t="shared" ref="AJ181" si="506">SUM(AJ182:AJ191)</f>
        <v>0</v>
      </c>
      <c r="AK181" s="622">
        <f t="shared" ref="AK181" si="507">SUM(AK182:AK191)</f>
        <v>0</v>
      </c>
      <c r="AL181" s="622">
        <f t="shared" ref="AL181" si="508">SUM(AL182:AL191)</f>
        <v>0</v>
      </c>
      <c r="AM181" s="622">
        <f t="shared" ref="AM181" si="509">SUM(AM182:AM191)</f>
        <v>0</v>
      </c>
      <c r="AN181" s="622">
        <f t="shared" ref="AN181" si="510">SUM(AN182:AN191)</f>
        <v>0</v>
      </c>
      <c r="AO181" s="622">
        <f t="shared" ref="AO181" si="511">SUM(AO182:AO191)</f>
        <v>0</v>
      </c>
      <c r="AP181" s="622">
        <f t="shared" ref="AP181" si="512">SUM(AP182:AP191)</f>
        <v>0</v>
      </c>
      <c r="AQ181" s="622">
        <f t="shared" ref="AQ181" si="513">SUM(AQ182:AQ191)</f>
        <v>0</v>
      </c>
      <c r="AR181" s="622">
        <f t="shared" ref="AR181" si="514">SUM(AR182:AR191)</f>
        <v>0</v>
      </c>
      <c r="AS181" s="622">
        <f t="shared" ref="AS181" si="515">SUM(AS182:AS191)</f>
        <v>0</v>
      </c>
      <c r="AT181" s="622">
        <f t="shared" ref="AT181" si="516">SUM(AT182:AT191)</f>
        <v>0</v>
      </c>
      <c r="AU181" s="622">
        <f t="shared" ref="AU181" si="517">SUM(AU182:AU191)</f>
        <v>0</v>
      </c>
      <c r="AV181" s="622">
        <f t="shared" ref="AV181" si="518">SUM(AV182:AV191)</f>
        <v>0</v>
      </c>
      <c r="AW181" s="622">
        <f t="shared" ref="AW181" si="519">SUM(AW182:AW191)</f>
        <v>0</v>
      </c>
      <c r="AX181" s="622">
        <f t="shared" ref="AX181" si="520">SUM(AX182:AX191)</f>
        <v>0</v>
      </c>
      <c r="AY181" s="622">
        <f t="shared" ref="AY181" si="521">SUM(AY182:AY191)</f>
        <v>0</v>
      </c>
      <c r="AZ181" s="622">
        <f t="shared" ref="AZ181" si="522">SUM(AZ182:AZ191)</f>
        <v>0</v>
      </c>
      <c r="BA181" s="622">
        <f t="shared" ref="BA181" si="523">SUM(BA182:BA191)</f>
        <v>0</v>
      </c>
      <c r="BB181" s="622">
        <f t="shared" ref="BB181" si="524">SUM(BB182:BB191)</f>
        <v>0</v>
      </c>
      <c r="BC181" s="622">
        <f t="shared" ref="BC181" si="525">SUM(BC182:BC191)</f>
        <v>0</v>
      </c>
      <c r="BD181" s="622">
        <f t="shared" ref="BD181" si="526">SUM(BD182:BD191)</f>
        <v>0</v>
      </c>
      <c r="BE181" s="622">
        <f t="shared" ref="BE181" si="527">SUM(BE182:BE191)</f>
        <v>0</v>
      </c>
      <c r="BF181" s="622">
        <f t="shared" ref="BF181" si="528">SUM(BF182:BF191)</f>
        <v>0</v>
      </c>
      <c r="BG181" s="622">
        <f t="shared" ref="BG181" si="529">SUM(BG182:BG191)</f>
        <v>0</v>
      </c>
      <c r="BH181" s="622">
        <f t="shared" ref="BH181" si="530">SUM(BH182:BH191)</f>
        <v>0</v>
      </c>
      <c r="BI181" s="622">
        <f t="shared" ref="BI181" si="531">SUM(BI182:BI191)</f>
        <v>0</v>
      </c>
      <c r="BJ181" s="622">
        <f t="shared" ref="BJ181" si="532">SUM(BJ182:BJ191)</f>
        <v>0</v>
      </c>
      <c r="BK181" s="630"/>
      <c r="BL181" s="631"/>
      <c r="BM181" s="631"/>
    </row>
    <row r="182" spans="1:66" s="656" customFormat="1" outlineLevel="2" x14ac:dyDescent="0.3">
      <c r="A182" s="639"/>
      <c r="B182" s="640"/>
      <c r="C182" s="641" t="str">
        <f>IFERROR(BUDGET!C165,"")</f>
        <v>B10-01</v>
      </c>
      <c r="D182" s="642">
        <f>IFERROR(BUDGET!D165,"")</f>
        <v>0</v>
      </c>
      <c r="E182" s="643" t="str">
        <f>IFERROR(BUDGET!E165,"")</f>
        <v>x</v>
      </c>
      <c r="F182" s="644">
        <f>IF(OR(BUDGET!$N$14="",BUDGET!$N$14="Initial Budget"),BUDGET!N165,BUDGET!BA165)</f>
        <v>0</v>
      </c>
      <c r="G182" s="798"/>
      <c r="H182" s="661">
        <f>SUMIFS(EXPENSES!$I$12:$I$4011,EXPENSES!$U$12:$U$4011,REPORT!C182)</f>
        <v>0</v>
      </c>
      <c r="I182" s="657">
        <f t="shared" si="456"/>
        <v>0</v>
      </c>
      <c r="J182" s="645">
        <f t="shared" si="337"/>
        <v>0</v>
      </c>
      <c r="K182" s="647"/>
      <c r="L182" s="648"/>
      <c r="M182" s="649"/>
      <c r="N182" s="650"/>
      <c r="O182" s="651" t="str">
        <f>IF($D182="","",IF($D182=O$33,$H182,""))</f>
        <v/>
      </c>
      <c r="P182" s="651" t="str">
        <f t="shared" ref="P182:X182" si="533">IF($D182="","",IF($D182=P$33,$H182,""))</f>
        <v/>
      </c>
      <c r="Q182" s="651" t="str">
        <f t="shared" si="533"/>
        <v/>
      </c>
      <c r="R182" s="651" t="str">
        <f t="shared" si="533"/>
        <v/>
      </c>
      <c r="S182" s="651" t="str">
        <f t="shared" si="533"/>
        <v/>
      </c>
      <c r="T182" s="651" t="str">
        <f t="shared" si="533"/>
        <v/>
      </c>
      <c r="U182" s="651" t="str">
        <f t="shared" si="533"/>
        <v/>
      </c>
      <c r="V182" s="651" t="str">
        <f t="shared" si="533"/>
        <v/>
      </c>
      <c r="W182" s="651" t="str">
        <f t="shared" si="533"/>
        <v/>
      </c>
      <c r="X182" s="651" t="str">
        <f t="shared" si="533"/>
        <v/>
      </c>
      <c r="Y182" s="652">
        <f t="shared" si="455"/>
        <v>0</v>
      </c>
      <c r="Z182" s="653"/>
      <c r="AA182" s="645">
        <f>IF($C182="","",SUMIFS(EXPENSES!$I$12:$I$4011,EXPENSES!$U$12:$U$4011,$C182,EXPENSES!$N$12:$N$4011,REPORT!AA$34,EXPENSES!$M$12:$M$4011,REPORT!AA$31))</f>
        <v>0</v>
      </c>
      <c r="AB182" s="645">
        <f>IF($C182="","",SUMIFS(EXPENSES!$I$12:$I$4011,EXPENSES!$U$12:$U$4011,$C182,EXPENSES!$N$12:$N$4011,REPORT!AB$34,EXPENSES!$M$12:$M$4011,REPORT!AB$31))</f>
        <v>0</v>
      </c>
      <c r="AC182" s="645">
        <f>IF($C182="","",SUMIFS(EXPENSES!$I$12:$I$4011,EXPENSES!$U$12:$U$4011,$C182,EXPENSES!$N$12:$N$4011,REPORT!AC$34,EXPENSES!$M$12:$M$4011,REPORT!AC$31))</f>
        <v>0</v>
      </c>
      <c r="AD182" s="645">
        <f>IF($C182="","",SUMIFS(EXPENSES!$I$12:$I$4011,EXPENSES!$U$12:$U$4011,$C182,EXPENSES!$N$12:$N$4011,REPORT!AD$34,EXPENSES!$M$12:$M$4011,REPORT!AD$31))</f>
        <v>0</v>
      </c>
      <c r="AE182" s="645">
        <f>IF($C182="","",SUMIFS(EXPENSES!$I$12:$I$4011,EXPENSES!$U$12:$U$4011,$C182,EXPENSES!$N$12:$N$4011,REPORT!AE$34,EXPENSES!$M$12:$M$4011,REPORT!AE$31))</f>
        <v>0</v>
      </c>
      <c r="AF182" s="645">
        <f>IF($C182="","",SUMIFS(EXPENSES!$I$12:$I$4011,EXPENSES!$U$12:$U$4011,$C182,EXPENSES!$N$12:$N$4011,REPORT!AF$34,EXPENSES!$M$12:$M$4011,REPORT!AF$31))</f>
        <v>0</v>
      </c>
      <c r="AG182" s="645">
        <f>IF($C182="","",SUMIFS(EXPENSES!$I$12:$I$4011,EXPENSES!$U$12:$U$4011,$C182,EXPENSES!$N$12:$N$4011,REPORT!AG$34,EXPENSES!$M$12:$M$4011,REPORT!AG$31))</f>
        <v>0</v>
      </c>
      <c r="AH182" s="645">
        <f>IF($C182="","",SUMIFS(EXPENSES!$I$12:$I$4011,EXPENSES!$U$12:$U$4011,$C182,EXPENSES!$N$12:$N$4011,REPORT!AH$34,EXPENSES!$M$12:$M$4011,REPORT!AH$31))</f>
        <v>0</v>
      </c>
      <c r="AI182" s="645">
        <f>IF($C182="","",SUMIFS(EXPENSES!$I$12:$I$4011,EXPENSES!$U$12:$U$4011,$C182,EXPENSES!$N$12:$N$4011,REPORT!AI$34,EXPENSES!$M$12:$M$4011,REPORT!AI$31))</f>
        <v>0</v>
      </c>
      <c r="AJ182" s="645">
        <f>IF($C182="","",SUMIFS(EXPENSES!$I$12:$I$4011,EXPENSES!$U$12:$U$4011,$C182,EXPENSES!$N$12:$N$4011,REPORT!AJ$34,EXPENSES!$M$12:$M$4011,REPORT!AJ$31))</f>
        <v>0</v>
      </c>
      <c r="AK182" s="645">
        <f>IF($C182="","",SUMIFS(EXPENSES!$I$12:$I$4011,EXPENSES!$U$12:$U$4011,$C182,EXPENSES!$N$12:$N$4011,REPORT!AK$34,EXPENSES!$M$12:$M$4011,REPORT!AK$31))</f>
        <v>0</v>
      </c>
      <c r="AL182" s="645">
        <f>IF($C182="","",SUMIFS(EXPENSES!$I$12:$I$4011,EXPENSES!$U$12:$U$4011,$C182,EXPENSES!$N$12:$N$4011,REPORT!AL$34,EXPENSES!$M$12:$M$4011,REPORT!AL$31))</f>
        <v>0</v>
      </c>
      <c r="AM182" s="645">
        <f>IF($C182="","",SUMIFS(EXPENSES!$I$12:$I$4011,EXPENSES!$U$12:$U$4011,$C182,EXPENSES!$N$12:$N$4011,REPORT!AM$34,EXPENSES!$M$12:$M$4011,REPORT!AM$31))</f>
        <v>0</v>
      </c>
      <c r="AN182" s="645">
        <f>IF($C182="","",SUMIFS(EXPENSES!$I$12:$I$4011,EXPENSES!$U$12:$U$4011,$C182,EXPENSES!$N$12:$N$4011,REPORT!AN$34,EXPENSES!$M$12:$M$4011,REPORT!AN$31))</f>
        <v>0</v>
      </c>
      <c r="AO182" s="645">
        <f>IF($C182="","",SUMIFS(EXPENSES!$I$12:$I$4011,EXPENSES!$U$12:$U$4011,$C182,EXPENSES!$N$12:$N$4011,REPORT!AO$34,EXPENSES!$M$12:$M$4011,REPORT!AO$31))</f>
        <v>0</v>
      </c>
      <c r="AP182" s="645">
        <f>IF($C182="","",SUMIFS(EXPENSES!$I$12:$I$4011,EXPENSES!$U$12:$U$4011,$C182,EXPENSES!$N$12:$N$4011,REPORT!AP$34,EXPENSES!$M$12:$M$4011,REPORT!AP$31))</f>
        <v>0</v>
      </c>
      <c r="AQ182" s="645">
        <f>IF($C182="","",SUMIFS(EXPENSES!$I$12:$I$4011,EXPENSES!$U$12:$U$4011,$C182,EXPENSES!$N$12:$N$4011,REPORT!AQ$34,EXPENSES!$M$12:$M$4011,REPORT!AQ$31))</f>
        <v>0</v>
      </c>
      <c r="AR182" s="645">
        <f>IF($C182="","",SUMIFS(EXPENSES!$I$12:$I$4011,EXPENSES!$U$12:$U$4011,$C182,EXPENSES!$N$12:$N$4011,REPORT!AR$34,EXPENSES!$M$12:$M$4011,REPORT!AR$31))</f>
        <v>0</v>
      </c>
      <c r="AS182" s="645">
        <f>IF($C182="","",SUMIFS(EXPENSES!$I$12:$I$4011,EXPENSES!$U$12:$U$4011,$C182,EXPENSES!$N$12:$N$4011,REPORT!AS$34,EXPENSES!$M$12:$M$4011,REPORT!AS$31))</f>
        <v>0</v>
      </c>
      <c r="AT182" s="645">
        <f>IF($C182="","",SUMIFS(EXPENSES!$I$12:$I$4011,EXPENSES!$U$12:$U$4011,$C182,EXPENSES!$N$12:$N$4011,REPORT!AT$34,EXPENSES!$M$12:$M$4011,REPORT!AT$31))</f>
        <v>0</v>
      </c>
      <c r="AU182" s="645">
        <f>IF($C182="","",SUMIFS(EXPENSES!$I$12:$I$4011,EXPENSES!$U$12:$U$4011,$C182,EXPENSES!$N$12:$N$4011,REPORT!AU$34,EXPENSES!$M$12:$M$4011,REPORT!AU$31))</f>
        <v>0</v>
      </c>
      <c r="AV182" s="645">
        <f>IF($C182="","",SUMIFS(EXPENSES!$I$12:$I$4011,EXPENSES!$U$12:$U$4011,$C182,EXPENSES!$N$12:$N$4011,REPORT!AV$34,EXPENSES!$M$12:$M$4011,REPORT!AV$31))</f>
        <v>0</v>
      </c>
      <c r="AW182" s="645">
        <f>IF($C182="","",SUMIFS(EXPENSES!$I$12:$I$4011,EXPENSES!$U$12:$U$4011,$C182,EXPENSES!$N$12:$N$4011,REPORT!AW$34,EXPENSES!$M$12:$M$4011,REPORT!AW$31))</f>
        <v>0</v>
      </c>
      <c r="AX182" s="645">
        <f>IF($C182="","",SUMIFS(EXPENSES!$I$12:$I$4011,EXPENSES!$U$12:$U$4011,$C182,EXPENSES!$N$12:$N$4011,REPORT!AX$34,EXPENSES!$M$12:$M$4011,REPORT!AX$31))</f>
        <v>0</v>
      </c>
      <c r="AY182" s="645">
        <f>IF($C182="","",SUMIFS(EXPENSES!$I$12:$I$4011,EXPENSES!$U$12:$U$4011,$C182,EXPENSES!$N$12:$N$4011,REPORT!AY$34,EXPENSES!$M$12:$M$4011,REPORT!AY$31))</f>
        <v>0</v>
      </c>
      <c r="AZ182" s="645">
        <f>IF($C182="","",SUMIFS(EXPENSES!$I$12:$I$4011,EXPENSES!$U$12:$U$4011,$C182,EXPENSES!$N$12:$N$4011,REPORT!AZ$34,EXPENSES!$M$12:$M$4011,REPORT!AZ$31))</f>
        <v>0</v>
      </c>
      <c r="BA182" s="645">
        <f>IF($C182="","",SUMIFS(EXPENSES!$I$12:$I$4011,EXPENSES!$U$12:$U$4011,$C182,EXPENSES!$N$12:$N$4011,REPORT!BA$34,EXPENSES!$M$12:$M$4011,REPORT!BA$31))</f>
        <v>0</v>
      </c>
      <c r="BB182" s="645">
        <f>IF($C182="","",SUMIFS(EXPENSES!$I$12:$I$4011,EXPENSES!$U$12:$U$4011,$C182,EXPENSES!$N$12:$N$4011,REPORT!BB$34,EXPENSES!$M$12:$M$4011,REPORT!BB$31))</f>
        <v>0</v>
      </c>
      <c r="BC182" s="645">
        <f>IF($C182="","",SUMIFS(EXPENSES!$I$12:$I$4011,EXPENSES!$U$12:$U$4011,$C182,EXPENSES!$N$12:$N$4011,REPORT!BC$34,EXPENSES!$M$12:$M$4011,REPORT!BC$31))</f>
        <v>0</v>
      </c>
      <c r="BD182" s="645">
        <f>IF($C182="","",SUMIFS(EXPENSES!$I$12:$I$4011,EXPENSES!$U$12:$U$4011,$C182,EXPENSES!$N$12:$N$4011,REPORT!BD$34,EXPENSES!$M$12:$M$4011,REPORT!BD$31))</f>
        <v>0</v>
      </c>
      <c r="BE182" s="645">
        <f>IF($C182="","",SUMIFS(EXPENSES!$I$12:$I$4011,EXPENSES!$U$12:$U$4011,$C182,EXPENSES!$N$12:$N$4011,REPORT!BE$34,EXPENSES!$M$12:$M$4011,REPORT!BE$31))</f>
        <v>0</v>
      </c>
      <c r="BF182" s="645">
        <f>IF($C182="","",SUMIFS(EXPENSES!$I$12:$I$4011,EXPENSES!$U$12:$U$4011,$C182,EXPENSES!$N$12:$N$4011,REPORT!BF$34,EXPENSES!$M$12:$M$4011,REPORT!BF$31))</f>
        <v>0</v>
      </c>
      <c r="BG182" s="645">
        <f>IF($C182="","",SUMIFS(EXPENSES!$I$12:$I$4011,EXPENSES!$U$12:$U$4011,$C182,EXPENSES!$N$12:$N$4011,REPORT!BG$34,EXPENSES!$M$12:$M$4011,REPORT!BG$31))</f>
        <v>0</v>
      </c>
      <c r="BH182" s="645">
        <f>IF($C182="","",SUMIFS(EXPENSES!$I$12:$I$4011,EXPENSES!$U$12:$U$4011,$C182,EXPENSES!$N$12:$N$4011,REPORT!BH$34,EXPENSES!$M$12:$M$4011,REPORT!BH$31))</f>
        <v>0</v>
      </c>
      <c r="BI182" s="645">
        <f>IF($C182="","",SUMIFS(EXPENSES!$I$12:$I$4011,EXPENSES!$U$12:$U$4011,$C182,EXPENSES!$N$12:$N$4011,REPORT!BI$34,EXPENSES!$M$12:$M$4011,REPORT!BI$31))</f>
        <v>0</v>
      </c>
      <c r="BJ182" s="645">
        <f>IF($C182="","",SUMIFS(EXPENSES!$I$12:$I$4011,EXPENSES!$U$12:$U$4011,$C182,EXPENSES!$N$12:$N$4011,REPORT!BJ$34,EXPENSES!$M$12:$M$4011,REPORT!BJ$31))</f>
        <v>0</v>
      </c>
      <c r="BK182" s="654"/>
      <c r="BL182" s="655"/>
      <c r="BM182" s="655"/>
    </row>
    <row r="183" spans="1:66" s="656" customFormat="1" outlineLevel="2" x14ac:dyDescent="0.3">
      <c r="A183" s="639"/>
      <c r="B183" s="640"/>
      <c r="C183" s="641" t="str">
        <f>IFERROR(BUDGET!C166,"")</f>
        <v>B10-02</v>
      </c>
      <c r="D183" s="642">
        <f>IFERROR(BUDGET!D166,"")</f>
        <v>0</v>
      </c>
      <c r="E183" s="643" t="str">
        <f>IFERROR(BUDGET!E166,"")</f>
        <v>x</v>
      </c>
      <c r="F183" s="644">
        <f>IF(OR(BUDGET!$N$14="",BUDGET!$N$14="Initial Budget"),BUDGET!N166,BUDGET!BA166)</f>
        <v>0</v>
      </c>
      <c r="G183" s="798"/>
      <c r="H183" s="661">
        <f>SUMIFS(EXPENSES!$I$12:$I$4011,EXPENSES!$U$12:$U$4011,REPORT!C183)</f>
        <v>0</v>
      </c>
      <c r="I183" s="657">
        <f t="shared" si="456"/>
        <v>0</v>
      </c>
      <c r="J183" s="645">
        <f t="shared" si="337"/>
        <v>0</v>
      </c>
      <c r="K183" s="647"/>
      <c r="L183" s="648"/>
      <c r="M183" s="649"/>
      <c r="N183" s="650"/>
      <c r="O183" s="651" t="str">
        <f t="shared" ref="O183:X191" si="534">IF($D183="","",IF($D183=O$33,$H183,""))</f>
        <v/>
      </c>
      <c r="P183" s="651" t="str">
        <f>IF($D183="","",IF($D183=P$33,$H183,""))</f>
        <v/>
      </c>
      <c r="Q183" s="651" t="str">
        <f t="shared" si="534"/>
        <v/>
      </c>
      <c r="R183" s="651" t="str">
        <f t="shared" si="534"/>
        <v/>
      </c>
      <c r="S183" s="651" t="str">
        <f t="shared" si="534"/>
        <v/>
      </c>
      <c r="T183" s="651" t="str">
        <f t="shared" si="534"/>
        <v/>
      </c>
      <c r="U183" s="651" t="str">
        <f t="shared" si="534"/>
        <v/>
      </c>
      <c r="V183" s="651" t="str">
        <f t="shared" si="534"/>
        <v/>
      </c>
      <c r="W183" s="651" t="str">
        <f t="shared" si="534"/>
        <v/>
      </c>
      <c r="X183" s="651" t="str">
        <f t="shared" si="534"/>
        <v/>
      </c>
      <c r="Y183" s="652">
        <f t="shared" si="455"/>
        <v>0</v>
      </c>
      <c r="Z183" s="653"/>
      <c r="AA183" s="658">
        <f>IF($C183="","",SUMIFS(EXPENSES!$I$12:$I$4011,EXPENSES!$U$12:$U$4011,$C183,EXPENSES!$N$12:$N$4011,REPORT!AA$34,EXPENSES!$M$12:$M$4011,REPORT!AA$31))</f>
        <v>0</v>
      </c>
      <c r="AB183" s="658">
        <f>IF($C183="","",SUMIFS(EXPENSES!$I$12:$I$4011,EXPENSES!$U$12:$U$4011,$C183,EXPENSES!$N$12:$N$4011,REPORT!AB$34,EXPENSES!$M$12:$M$4011,REPORT!AB$31))</f>
        <v>0</v>
      </c>
      <c r="AC183" s="658">
        <f>IF($C183="","",SUMIFS(EXPENSES!$I$12:$I$4011,EXPENSES!$U$12:$U$4011,$C183,EXPENSES!$N$12:$N$4011,REPORT!AC$34,EXPENSES!$M$12:$M$4011,REPORT!AC$31))</f>
        <v>0</v>
      </c>
      <c r="AD183" s="658">
        <f>IF($C183="","",SUMIFS(EXPENSES!$I$12:$I$4011,EXPENSES!$U$12:$U$4011,$C183,EXPENSES!$N$12:$N$4011,REPORT!AD$34,EXPENSES!$M$12:$M$4011,REPORT!AD$31))</f>
        <v>0</v>
      </c>
      <c r="AE183" s="658">
        <f>IF($C183="","",SUMIFS(EXPENSES!$I$12:$I$4011,EXPENSES!$U$12:$U$4011,$C183,EXPENSES!$N$12:$N$4011,REPORT!AE$34,EXPENSES!$M$12:$M$4011,REPORT!AE$31))</f>
        <v>0</v>
      </c>
      <c r="AF183" s="658">
        <f>IF($C183="","",SUMIFS(EXPENSES!$I$12:$I$4011,EXPENSES!$U$12:$U$4011,$C183,EXPENSES!$N$12:$N$4011,REPORT!AF$34,EXPENSES!$M$12:$M$4011,REPORT!AF$31))</f>
        <v>0</v>
      </c>
      <c r="AG183" s="658">
        <f>IF($C183="","",SUMIFS(EXPENSES!$I$12:$I$4011,EXPENSES!$U$12:$U$4011,$C183,EXPENSES!$N$12:$N$4011,REPORT!AG$34,EXPENSES!$M$12:$M$4011,REPORT!AG$31))</f>
        <v>0</v>
      </c>
      <c r="AH183" s="658">
        <f>IF($C183="","",SUMIFS(EXPENSES!$I$12:$I$4011,EXPENSES!$U$12:$U$4011,$C183,EXPENSES!$N$12:$N$4011,REPORT!AH$34,EXPENSES!$M$12:$M$4011,REPORT!AH$31))</f>
        <v>0</v>
      </c>
      <c r="AI183" s="658">
        <f>IF($C183="","",SUMIFS(EXPENSES!$I$12:$I$4011,EXPENSES!$U$12:$U$4011,$C183,EXPENSES!$N$12:$N$4011,REPORT!AI$34,EXPENSES!$M$12:$M$4011,REPORT!AI$31))</f>
        <v>0</v>
      </c>
      <c r="AJ183" s="658">
        <f>IF($C183="","",SUMIFS(EXPENSES!$I$12:$I$4011,EXPENSES!$U$12:$U$4011,$C183,EXPENSES!$N$12:$N$4011,REPORT!AJ$34,EXPENSES!$M$12:$M$4011,REPORT!AJ$31))</f>
        <v>0</v>
      </c>
      <c r="AK183" s="658">
        <f>IF($C183="","",SUMIFS(EXPENSES!$I$12:$I$4011,EXPENSES!$U$12:$U$4011,$C183,EXPENSES!$N$12:$N$4011,REPORT!AK$34,EXPENSES!$M$12:$M$4011,REPORT!AK$31))</f>
        <v>0</v>
      </c>
      <c r="AL183" s="658">
        <f>IF($C183="","",SUMIFS(EXPENSES!$I$12:$I$4011,EXPENSES!$U$12:$U$4011,$C183,EXPENSES!$N$12:$N$4011,REPORT!AL$34,EXPENSES!$M$12:$M$4011,REPORT!AL$31))</f>
        <v>0</v>
      </c>
      <c r="AM183" s="658">
        <f>IF($C183="","",SUMIFS(EXPENSES!$I$12:$I$4011,EXPENSES!$U$12:$U$4011,$C183,EXPENSES!$N$12:$N$4011,REPORT!AM$34,EXPENSES!$M$12:$M$4011,REPORT!AM$31))</f>
        <v>0</v>
      </c>
      <c r="AN183" s="658">
        <f>IF($C183="","",SUMIFS(EXPENSES!$I$12:$I$4011,EXPENSES!$U$12:$U$4011,$C183,EXPENSES!$N$12:$N$4011,REPORT!AN$34,EXPENSES!$M$12:$M$4011,REPORT!AN$31))</f>
        <v>0</v>
      </c>
      <c r="AO183" s="658">
        <f>IF($C183="","",SUMIFS(EXPENSES!$I$12:$I$4011,EXPENSES!$U$12:$U$4011,$C183,EXPENSES!$N$12:$N$4011,REPORT!AO$34,EXPENSES!$M$12:$M$4011,REPORT!AO$31))</f>
        <v>0</v>
      </c>
      <c r="AP183" s="658">
        <f>IF($C183="","",SUMIFS(EXPENSES!$I$12:$I$4011,EXPENSES!$U$12:$U$4011,$C183,EXPENSES!$N$12:$N$4011,REPORT!AP$34,EXPENSES!$M$12:$M$4011,REPORT!AP$31))</f>
        <v>0</v>
      </c>
      <c r="AQ183" s="658">
        <f>IF($C183="","",SUMIFS(EXPENSES!$I$12:$I$4011,EXPENSES!$U$12:$U$4011,$C183,EXPENSES!$N$12:$N$4011,REPORT!AQ$34,EXPENSES!$M$12:$M$4011,REPORT!AQ$31))</f>
        <v>0</v>
      </c>
      <c r="AR183" s="658">
        <f>IF($C183="","",SUMIFS(EXPENSES!$I$12:$I$4011,EXPENSES!$U$12:$U$4011,$C183,EXPENSES!$N$12:$N$4011,REPORT!AR$34,EXPENSES!$M$12:$M$4011,REPORT!AR$31))</f>
        <v>0</v>
      </c>
      <c r="AS183" s="658">
        <f>IF($C183="","",SUMIFS(EXPENSES!$I$12:$I$4011,EXPENSES!$U$12:$U$4011,$C183,EXPENSES!$N$12:$N$4011,REPORT!AS$34,EXPENSES!$M$12:$M$4011,REPORT!AS$31))</f>
        <v>0</v>
      </c>
      <c r="AT183" s="658">
        <f>IF($C183="","",SUMIFS(EXPENSES!$I$12:$I$4011,EXPENSES!$U$12:$U$4011,$C183,EXPENSES!$N$12:$N$4011,REPORT!AT$34,EXPENSES!$M$12:$M$4011,REPORT!AT$31))</f>
        <v>0</v>
      </c>
      <c r="AU183" s="658">
        <f>IF($C183="","",SUMIFS(EXPENSES!$I$12:$I$4011,EXPENSES!$U$12:$U$4011,$C183,EXPENSES!$N$12:$N$4011,REPORT!AU$34,EXPENSES!$M$12:$M$4011,REPORT!AU$31))</f>
        <v>0</v>
      </c>
      <c r="AV183" s="658">
        <f>IF($C183="","",SUMIFS(EXPENSES!$I$12:$I$4011,EXPENSES!$U$12:$U$4011,$C183,EXPENSES!$N$12:$N$4011,REPORT!AV$34,EXPENSES!$M$12:$M$4011,REPORT!AV$31))</f>
        <v>0</v>
      </c>
      <c r="AW183" s="658">
        <f>IF($C183="","",SUMIFS(EXPENSES!$I$12:$I$4011,EXPENSES!$U$12:$U$4011,$C183,EXPENSES!$N$12:$N$4011,REPORT!AW$34,EXPENSES!$M$12:$M$4011,REPORT!AW$31))</f>
        <v>0</v>
      </c>
      <c r="AX183" s="658">
        <f>IF($C183="","",SUMIFS(EXPENSES!$I$12:$I$4011,EXPENSES!$U$12:$U$4011,$C183,EXPENSES!$N$12:$N$4011,REPORT!AX$34,EXPENSES!$M$12:$M$4011,REPORT!AX$31))</f>
        <v>0</v>
      </c>
      <c r="AY183" s="658">
        <f>IF($C183="","",SUMIFS(EXPENSES!$I$12:$I$4011,EXPENSES!$U$12:$U$4011,$C183,EXPENSES!$N$12:$N$4011,REPORT!AY$34,EXPENSES!$M$12:$M$4011,REPORT!AY$31))</f>
        <v>0</v>
      </c>
      <c r="AZ183" s="658">
        <f>IF($C183="","",SUMIFS(EXPENSES!$I$12:$I$4011,EXPENSES!$U$12:$U$4011,$C183,EXPENSES!$N$12:$N$4011,REPORT!AZ$34,EXPENSES!$M$12:$M$4011,REPORT!AZ$31))</f>
        <v>0</v>
      </c>
      <c r="BA183" s="658">
        <f>IF($C183="","",SUMIFS(EXPENSES!$I$12:$I$4011,EXPENSES!$U$12:$U$4011,$C183,EXPENSES!$N$12:$N$4011,REPORT!BA$34,EXPENSES!$M$12:$M$4011,REPORT!BA$31))</f>
        <v>0</v>
      </c>
      <c r="BB183" s="658">
        <f>IF($C183="","",SUMIFS(EXPENSES!$I$12:$I$4011,EXPENSES!$U$12:$U$4011,$C183,EXPENSES!$N$12:$N$4011,REPORT!BB$34,EXPENSES!$M$12:$M$4011,REPORT!BB$31))</f>
        <v>0</v>
      </c>
      <c r="BC183" s="658">
        <f>IF($C183="","",SUMIFS(EXPENSES!$I$12:$I$4011,EXPENSES!$U$12:$U$4011,$C183,EXPENSES!$N$12:$N$4011,REPORT!BC$34,EXPENSES!$M$12:$M$4011,REPORT!BC$31))</f>
        <v>0</v>
      </c>
      <c r="BD183" s="658">
        <f>IF($C183="","",SUMIFS(EXPENSES!$I$12:$I$4011,EXPENSES!$U$12:$U$4011,$C183,EXPENSES!$N$12:$N$4011,REPORT!BD$34,EXPENSES!$M$12:$M$4011,REPORT!BD$31))</f>
        <v>0</v>
      </c>
      <c r="BE183" s="658">
        <f>IF($C183="","",SUMIFS(EXPENSES!$I$12:$I$4011,EXPENSES!$U$12:$U$4011,$C183,EXPENSES!$N$12:$N$4011,REPORT!BE$34,EXPENSES!$M$12:$M$4011,REPORT!BE$31))</f>
        <v>0</v>
      </c>
      <c r="BF183" s="658">
        <f>IF($C183="","",SUMIFS(EXPENSES!$I$12:$I$4011,EXPENSES!$U$12:$U$4011,$C183,EXPENSES!$N$12:$N$4011,REPORT!BF$34,EXPENSES!$M$12:$M$4011,REPORT!BF$31))</f>
        <v>0</v>
      </c>
      <c r="BG183" s="658">
        <f>IF($C183="","",SUMIFS(EXPENSES!$I$12:$I$4011,EXPENSES!$U$12:$U$4011,$C183,EXPENSES!$N$12:$N$4011,REPORT!BG$34,EXPENSES!$M$12:$M$4011,REPORT!BG$31))</f>
        <v>0</v>
      </c>
      <c r="BH183" s="658">
        <f>IF($C183="","",SUMIFS(EXPENSES!$I$12:$I$4011,EXPENSES!$U$12:$U$4011,$C183,EXPENSES!$N$12:$N$4011,REPORT!BH$34,EXPENSES!$M$12:$M$4011,REPORT!BH$31))</f>
        <v>0</v>
      </c>
      <c r="BI183" s="658">
        <f>IF($C183="","",SUMIFS(EXPENSES!$I$12:$I$4011,EXPENSES!$U$12:$U$4011,$C183,EXPENSES!$N$12:$N$4011,REPORT!BI$34,EXPENSES!$M$12:$M$4011,REPORT!BI$31))</f>
        <v>0</v>
      </c>
      <c r="BJ183" s="658">
        <f>IF($C183="","",SUMIFS(EXPENSES!$I$12:$I$4011,EXPENSES!$U$12:$U$4011,$C183,EXPENSES!$N$12:$N$4011,REPORT!BJ$34,EXPENSES!$M$12:$M$4011,REPORT!BJ$31))</f>
        <v>0</v>
      </c>
      <c r="BK183" s="654"/>
      <c r="BL183" s="655"/>
      <c r="BM183" s="655"/>
    </row>
    <row r="184" spans="1:66" s="656" customFormat="1" outlineLevel="2" x14ac:dyDescent="0.3">
      <c r="A184" s="639"/>
      <c r="B184" s="640"/>
      <c r="C184" s="641" t="str">
        <f>IFERROR(BUDGET!C167,"")</f>
        <v>B10-03</v>
      </c>
      <c r="D184" s="642">
        <f>IFERROR(BUDGET!D167,"")</f>
        <v>0</v>
      </c>
      <c r="E184" s="643" t="str">
        <f>IFERROR(BUDGET!E167,"")</f>
        <v>x</v>
      </c>
      <c r="F184" s="644">
        <f>IF(OR(BUDGET!$N$14="",BUDGET!$N$14="Initial Budget"),BUDGET!N167,BUDGET!BA167)</f>
        <v>0</v>
      </c>
      <c r="G184" s="798"/>
      <c r="H184" s="661">
        <f>SUMIFS(EXPENSES!$I$12:$I$4011,EXPENSES!$U$12:$U$4011,REPORT!C184)</f>
        <v>0</v>
      </c>
      <c r="I184" s="657">
        <f t="shared" si="456"/>
        <v>0</v>
      </c>
      <c r="J184" s="645">
        <f t="shared" si="337"/>
        <v>0</v>
      </c>
      <c r="K184" s="647"/>
      <c r="L184" s="648"/>
      <c r="M184" s="649"/>
      <c r="N184" s="650"/>
      <c r="O184" s="651" t="str">
        <f t="shared" si="534"/>
        <v/>
      </c>
      <c r="P184" s="651" t="str">
        <f t="shared" si="534"/>
        <v/>
      </c>
      <c r="Q184" s="651" t="str">
        <f t="shared" si="534"/>
        <v/>
      </c>
      <c r="R184" s="651" t="str">
        <f t="shared" si="534"/>
        <v/>
      </c>
      <c r="S184" s="651" t="str">
        <f t="shared" si="534"/>
        <v/>
      </c>
      <c r="T184" s="651" t="str">
        <f t="shared" si="534"/>
        <v/>
      </c>
      <c r="U184" s="651" t="str">
        <f t="shared" si="534"/>
        <v/>
      </c>
      <c r="V184" s="651" t="str">
        <f t="shared" si="534"/>
        <v/>
      </c>
      <c r="W184" s="651" t="str">
        <f t="shared" si="534"/>
        <v/>
      </c>
      <c r="X184" s="651" t="str">
        <f t="shared" si="534"/>
        <v/>
      </c>
      <c r="Y184" s="652">
        <f t="shared" si="455"/>
        <v>0</v>
      </c>
      <c r="Z184" s="653"/>
      <c r="AA184" s="658">
        <f>IF($C184="","",SUMIFS(EXPENSES!$I$12:$I$4011,EXPENSES!$U$12:$U$4011,$C184,EXPENSES!$N$12:$N$4011,REPORT!AA$34,EXPENSES!$M$12:$M$4011,REPORT!AA$31))</f>
        <v>0</v>
      </c>
      <c r="AB184" s="658">
        <f>IF($C184="","",SUMIFS(EXPENSES!$I$12:$I$4011,EXPENSES!$U$12:$U$4011,$C184,EXPENSES!$N$12:$N$4011,REPORT!AB$34,EXPENSES!$M$12:$M$4011,REPORT!AB$31))</f>
        <v>0</v>
      </c>
      <c r="AC184" s="658">
        <f>IF($C184="","",SUMIFS(EXPENSES!$I$12:$I$4011,EXPENSES!$U$12:$U$4011,$C184,EXPENSES!$N$12:$N$4011,REPORT!AC$34,EXPENSES!$M$12:$M$4011,REPORT!AC$31))</f>
        <v>0</v>
      </c>
      <c r="AD184" s="658">
        <f>IF($C184="","",SUMIFS(EXPENSES!$I$12:$I$4011,EXPENSES!$U$12:$U$4011,$C184,EXPENSES!$N$12:$N$4011,REPORT!AD$34,EXPENSES!$M$12:$M$4011,REPORT!AD$31))</f>
        <v>0</v>
      </c>
      <c r="AE184" s="658">
        <f>IF($C184="","",SUMIFS(EXPENSES!$I$12:$I$4011,EXPENSES!$U$12:$U$4011,$C184,EXPENSES!$N$12:$N$4011,REPORT!AE$34,EXPENSES!$M$12:$M$4011,REPORT!AE$31))</f>
        <v>0</v>
      </c>
      <c r="AF184" s="658">
        <f>IF($C184="","",SUMIFS(EXPENSES!$I$12:$I$4011,EXPENSES!$U$12:$U$4011,$C184,EXPENSES!$N$12:$N$4011,REPORT!AF$34,EXPENSES!$M$12:$M$4011,REPORT!AF$31))</f>
        <v>0</v>
      </c>
      <c r="AG184" s="658">
        <f>IF($C184="","",SUMIFS(EXPENSES!$I$12:$I$4011,EXPENSES!$U$12:$U$4011,$C184,EXPENSES!$N$12:$N$4011,REPORT!AG$34,EXPENSES!$M$12:$M$4011,REPORT!AG$31))</f>
        <v>0</v>
      </c>
      <c r="AH184" s="658">
        <f>IF($C184="","",SUMIFS(EXPENSES!$I$12:$I$4011,EXPENSES!$U$12:$U$4011,$C184,EXPENSES!$N$12:$N$4011,REPORT!AH$34,EXPENSES!$M$12:$M$4011,REPORT!AH$31))</f>
        <v>0</v>
      </c>
      <c r="AI184" s="658">
        <f>IF($C184="","",SUMIFS(EXPENSES!$I$12:$I$4011,EXPENSES!$U$12:$U$4011,$C184,EXPENSES!$N$12:$N$4011,REPORT!AI$34,EXPENSES!$M$12:$M$4011,REPORT!AI$31))</f>
        <v>0</v>
      </c>
      <c r="AJ184" s="658">
        <f>IF($C184="","",SUMIFS(EXPENSES!$I$12:$I$4011,EXPENSES!$U$12:$U$4011,$C184,EXPENSES!$N$12:$N$4011,REPORT!AJ$34,EXPENSES!$M$12:$M$4011,REPORT!AJ$31))</f>
        <v>0</v>
      </c>
      <c r="AK184" s="658">
        <f>IF($C184="","",SUMIFS(EXPENSES!$I$12:$I$4011,EXPENSES!$U$12:$U$4011,$C184,EXPENSES!$N$12:$N$4011,REPORT!AK$34,EXPENSES!$M$12:$M$4011,REPORT!AK$31))</f>
        <v>0</v>
      </c>
      <c r="AL184" s="658">
        <f>IF($C184="","",SUMIFS(EXPENSES!$I$12:$I$4011,EXPENSES!$U$12:$U$4011,$C184,EXPENSES!$N$12:$N$4011,REPORT!AL$34,EXPENSES!$M$12:$M$4011,REPORT!AL$31))</f>
        <v>0</v>
      </c>
      <c r="AM184" s="658">
        <f>IF($C184="","",SUMIFS(EXPENSES!$I$12:$I$4011,EXPENSES!$U$12:$U$4011,$C184,EXPENSES!$N$12:$N$4011,REPORT!AM$34,EXPENSES!$M$12:$M$4011,REPORT!AM$31))</f>
        <v>0</v>
      </c>
      <c r="AN184" s="658">
        <f>IF($C184="","",SUMIFS(EXPENSES!$I$12:$I$4011,EXPENSES!$U$12:$U$4011,$C184,EXPENSES!$N$12:$N$4011,REPORT!AN$34,EXPENSES!$M$12:$M$4011,REPORT!AN$31))</f>
        <v>0</v>
      </c>
      <c r="AO184" s="658">
        <f>IF($C184="","",SUMIFS(EXPENSES!$I$12:$I$4011,EXPENSES!$U$12:$U$4011,$C184,EXPENSES!$N$12:$N$4011,REPORT!AO$34,EXPENSES!$M$12:$M$4011,REPORT!AO$31))</f>
        <v>0</v>
      </c>
      <c r="AP184" s="658">
        <f>IF($C184="","",SUMIFS(EXPENSES!$I$12:$I$4011,EXPENSES!$U$12:$U$4011,$C184,EXPENSES!$N$12:$N$4011,REPORT!AP$34,EXPENSES!$M$12:$M$4011,REPORT!AP$31))</f>
        <v>0</v>
      </c>
      <c r="AQ184" s="658">
        <f>IF($C184="","",SUMIFS(EXPENSES!$I$12:$I$4011,EXPENSES!$U$12:$U$4011,$C184,EXPENSES!$N$12:$N$4011,REPORT!AQ$34,EXPENSES!$M$12:$M$4011,REPORT!AQ$31))</f>
        <v>0</v>
      </c>
      <c r="AR184" s="658">
        <f>IF($C184="","",SUMIFS(EXPENSES!$I$12:$I$4011,EXPENSES!$U$12:$U$4011,$C184,EXPENSES!$N$12:$N$4011,REPORT!AR$34,EXPENSES!$M$12:$M$4011,REPORT!AR$31))</f>
        <v>0</v>
      </c>
      <c r="AS184" s="658">
        <f>IF($C184="","",SUMIFS(EXPENSES!$I$12:$I$4011,EXPENSES!$U$12:$U$4011,$C184,EXPENSES!$N$12:$N$4011,REPORT!AS$34,EXPENSES!$M$12:$M$4011,REPORT!AS$31))</f>
        <v>0</v>
      </c>
      <c r="AT184" s="658">
        <f>IF($C184="","",SUMIFS(EXPENSES!$I$12:$I$4011,EXPENSES!$U$12:$U$4011,$C184,EXPENSES!$N$12:$N$4011,REPORT!AT$34,EXPENSES!$M$12:$M$4011,REPORT!AT$31))</f>
        <v>0</v>
      </c>
      <c r="AU184" s="658">
        <f>IF($C184="","",SUMIFS(EXPENSES!$I$12:$I$4011,EXPENSES!$U$12:$U$4011,$C184,EXPENSES!$N$12:$N$4011,REPORT!AU$34,EXPENSES!$M$12:$M$4011,REPORT!AU$31))</f>
        <v>0</v>
      </c>
      <c r="AV184" s="658">
        <f>IF($C184="","",SUMIFS(EXPENSES!$I$12:$I$4011,EXPENSES!$U$12:$U$4011,$C184,EXPENSES!$N$12:$N$4011,REPORT!AV$34,EXPENSES!$M$12:$M$4011,REPORT!AV$31))</f>
        <v>0</v>
      </c>
      <c r="AW184" s="658">
        <f>IF($C184="","",SUMIFS(EXPENSES!$I$12:$I$4011,EXPENSES!$U$12:$U$4011,$C184,EXPENSES!$N$12:$N$4011,REPORT!AW$34,EXPENSES!$M$12:$M$4011,REPORT!AW$31))</f>
        <v>0</v>
      </c>
      <c r="AX184" s="658">
        <f>IF($C184="","",SUMIFS(EXPENSES!$I$12:$I$4011,EXPENSES!$U$12:$U$4011,$C184,EXPENSES!$N$12:$N$4011,REPORT!AX$34,EXPENSES!$M$12:$M$4011,REPORT!AX$31))</f>
        <v>0</v>
      </c>
      <c r="AY184" s="658">
        <f>IF($C184="","",SUMIFS(EXPENSES!$I$12:$I$4011,EXPENSES!$U$12:$U$4011,$C184,EXPENSES!$N$12:$N$4011,REPORT!AY$34,EXPENSES!$M$12:$M$4011,REPORT!AY$31))</f>
        <v>0</v>
      </c>
      <c r="AZ184" s="658">
        <f>IF($C184="","",SUMIFS(EXPENSES!$I$12:$I$4011,EXPENSES!$U$12:$U$4011,$C184,EXPENSES!$N$12:$N$4011,REPORT!AZ$34,EXPENSES!$M$12:$M$4011,REPORT!AZ$31))</f>
        <v>0</v>
      </c>
      <c r="BA184" s="658">
        <f>IF($C184="","",SUMIFS(EXPENSES!$I$12:$I$4011,EXPENSES!$U$12:$U$4011,$C184,EXPENSES!$N$12:$N$4011,REPORT!BA$34,EXPENSES!$M$12:$M$4011,REPORT!BA$31))</f>
        <v>0</v>
      </c>
      <c r="BB184" s="658">
        <f>IF($C184="","",SUMIFS(EXPENSES!$I$12:$I$4011,EXPENSES!$U$12:$U$4011,$C184,EXPENSES!$N$12:$N$4011,REPORT!BB$34,EXPENSES!$M$12:$M$4011,REPORT!BB$31))</f>
        <v>0</v>
      </c>
      <c r="BC184" s="658">
        <f>IF($C184="","",SUMIFS(EXPENSES!$I$12:$I$4011,EXPENSES!$U$12:$U$4011,$C184,EXPENSES!$N$12:$N$4011,REPORT!BC$34,EXPENSES!$M$12:$M$4011,REPORT!BC$31))</f>
        <v>0</v>
      </c>
      <c r="BD184" s="658">
        <f>IF($C184="","",SUMIFS(EXPENSES!$I$12:$I$4011,EXPENSES!$U$12:$U$4011,$C184,EXPENSES!$N$12:$N$4011,REPORT!BD$34,EXPENSES!$M$12:$M$4011,REPORT!BD$31))</f>
        <v>0</v>
      </c>
      <c r="BE184" s="658">
        <f>IF($C184="","",SUMIFS(EXPENSES!$I$12:$I$4011,EXPENSES!$U$12:$U$4011,$C184,EXPENSES!$N$12:$N$4011,REPORT!BE$34,EXPENSES!$M$12:$M$4011,REPORT!BE$31))</f>
        <v>0</v>
      </c>
      <c r="BF184" s="658">
        <f>IF($C184="","",SUMIFS(EXPENSES!$I$12:$I$4011,EXPENSES!$U$12:$U$4011,$C184,EXPENSES!$N$12:$N$4011,REPORT!BF$34,EXPENSES!$M$12:$M$4011,REPORT!BF$31))</f>
        <v>0</v>
      </c>
      <c r="BG184" s="658">
        <f>IF($C184="","",SUMIFS(EXPENSES!$I$12:$I$4011,EXPENSES!$U$12:$U$4011,$C184,EXPENSES!$N$12:$N$4011,REPORT!BG$34,EXPENSES!$M$12:$M$4011,REPORT!BG$31))</f>
        <v>0</v>
      </c>
      <c r="BH184" s="658">
        <f>IF($C184="","",SUMIFS(EXPENSES!$I$12:$I$4011,EXPENSES!$U$12:$U$4011,$C184,EXPENSES!$N$12:$N$4011,REPORT!BH$34,EXPENSES!$M$12:$M$4011,REPORT!BH$31))</f>
        <v>0</v>
      </c>
      <c r="BI184" s="658">
        <f>IF($C184="","",SUMIFS(EXPENSES!$I$12:$I$4011,EXPENSES!$U$12:$U$4011,$C184,EXPENSES!$N$12:$N$4011,REPORT!BI$34,EXPENSES!$M$12:$M$4011,REPORT!BI$31))</f>
        <v>0</v>
      </c>
      <c r="BJ184" s="658">
        <f>IF($C184="","",SUMIFS(EXPENSES!$I$12:$I$4011,EXPENSES!$U$12:$U$4011,$C184,EXPENSES!$N$12:$N$4011,REPORT!BJ$34,EXPENSES!$M$12:$M$4011,REPORT!BJ$31))</f>
        <v>0</v>
      </c>
      <c r="BK184" s="654"/>
      <c r="BL184" s="655"/>
      <c r="BM184" s="655"/>
    </row>
    <row r="185" spans="1:66" s="656" customFormat="1" outlineLevel="2" x14ac:dyDescent="0.3">
      <c r="A185" s="639"/>
      <c r="B185" s="640"/>
      <c r="C185" s="641" t="str">
        <f>IFERROR(BUDGET!C168,"")</f>
        <v>B10-04</v>
      </c>
      <c r="D185" s="642">
        <f>IFERROR(BUDGET!D168,"")</f>
        <v>0</v>
      </c>
      <c r="E185" s="643" t="str">
        <f>IFERROR(BUDGET!E168,"")</f>
        <v>x</v>
      </c>
      <c r="F185" s="644">
        <f>IF(OR(BUDGET!$N$14="",BUDGET!$N$14="Initial Budget"),BUDGET!N168,BUDGET!BA168)</f>
        <v>0</v>
      </c>
      <c r="G185" s="798"/>
      <c r="H185" s="661">
        <f>SUMIFS(EXPENSES!$I$12:$I$4011,EXPENSES!$U$12:$U$4011,REPORT!C185)</f>
        <v>0</v>
      </c>
      <c r="I185" s="657">
        <f t="shared" si="456"/>
        <v>0</v>
      </c>
      <c r="J185" s="645">
        <f t="shared" si="337"/>
        <v>0</v>
      </c>
      <c r="K185" s="647"/>
      <c r="L185" s="648"/>
      <c r="M185" s="649"/>
      <c r="N185" s="650"/>
      <c r="O185" s="651" t="str">
        <f t="shared" si="534"/>
        <v/>
      </c>
      <c r="P185" s="651" t="str">
        <f t="shared" si="534"/>
        <v/>
      </c>
      <c r="Q185" s="651" t="str">
        <f t="shared" si="534"/>
        <v/>
      </c>
      <c r="R185" s="651" t="str">
        <f t="shared" si="534"/>
        <v/>
      </c>
      <c r="S185" s="651" t="str">
        <f t="shared" si="534"/>
        <v/>
      </c>
      <c r="T185" s="651" t="str">
        <f t="shared" si="534"/>
        <v/>
      </c>
      <c r="U185" s="651" t="str">
        <f t="shared" si="534"/>
        <v/>
      </c>
      <c r="V185" s="651" t="str">
        <f t="shared" si="534"/>
        <v/>
      </c>
      <c r="W185" s="651" t="str">
        <f t="shared" si="534"/>
        <v/>
      </c>
      <c r="X185" s="651" t="str">
        <f t="shared" si="534"/>
        <v/>
      </c>
      <c r="Y185" s="652">
        <f t="shared" si="455"/>
        <v>0</v>
      </c>
      <c r="Z185" s="653"/>
      <c r="AA185" s="658">
        <f>IF($C185="","",SUMIFS(EXPENSES!$I$12:$I$4011,EXPENSES!$U$12:$U$4011,$C185,EXPENSES!$N$12:$N$4011,REPORT!AA$34,EXPENSES!$M$12:$M$4011,REPORT!AA$31))</f>
        <v>0</v>
      </c>
      <c r="AB185" s="658">
        <f>IF($C185="","",SUMIFS(EXPENSES!$I$12:$I$4011,EXPENSES!$U$12:$U$4011,$C185,EXPENSES!$N$12:$N$4011,REPORT!AB$34,EXPENSES!$M$12:$M$4011,REPORT!AB$31))</f>
        <v>0</v>
      </c>
      <c r="AC185" s="658">
        <f>IF($C185="","",SUMIFS(EXPENSES!$I$12:$I$4011,EXPENSES!$U$12:$U$4011,$C185,EXPENSES!$N$12:$N$4011,REPORT!AC$34,EXPENSES!$M$12:$M$4011,REPORT!AC$31))</f>
        <v>0</v>
      </c>
      <c r="AD185" s="658">
        <f>IF($C185="","",SUMIFS(EXPENSES!$I$12:$I$4011,EXPENSES!$U$12:$U$4011,$C185,EXPENSES!$N$12:$N$4011,REPORT!AD$34,EXPENSES!$M$12:$M$4011,REPORT!AD$31))</f>
        <v>0</v>
      </c>
      <c r="AE185" s="658">
        <f>IF($C185="","",SUMIFS(EXPENSES!$I$12:$I$4011,EXPENSES!$U$12:$U$4011,$C185,EXPENSES!$N$12:$N$4011,REPORT!AE$34,EXPENSES!$M$12:$M$4011,REPORT!AE$31))</f>
        <v>0</v>
      </c>
      <c r="AF185" s="658">
        <f>IF($C185="","",SUMIFS(EXPENSES!$I$12:$I$4011,EXPENSES!$U$12:$U$4011,$C185,EXPENSES!$N$12:$N$4011,REPORT!AF$34,EXPENSES!$M$12:$M$4011,REPORT!AF$31))</f>
        <v>0</v>
      </c>
      <c r="AG185" s="658">
        <f>IF($C185="","",SUMIFS(EXPENSES!$I$12:$I$4011,EXPENSES!$U$12:$U$4011,$C185,EXPENSES!$N$12:$N$4011,REPORT!AG$34,EXPENSES!$M$12:$M$4011,REPORT!AG$31))</f>
        <v>0</v>
      </c>
      <c r="AH185" s="658">
        <f>IF($C185="","",SUMIFS(EXPENSES!$I$12:$I$4011,EXPENSES!$U$12:$U$4011,$C185,EXPENSES!$N$12:$N$4011,REPORT!AH$34,EXPENSES!$M$12:$M$4011,REPORT!AH$31))</f>
        <v>0</v>
      </c>
      <c r="AI185" s="658">
        <f>IF($C185="","",SUMIFS(EXPENSES!$I$12:$I$4011,EXPENSES!$U$12:$U$4011,$C185,EXPENSES!$N$12:$N$4011,REPORT!AI$34,EXPENSES!$M$12:$M$4011,REPORT!AI$31))</f>
        <v>0</v>
      </c>
      <c r="AJ185" s="658">
        <f>IF($C185="","",SUMIFS(EXPENSES!$I$12:$I$4011,EXPENSES!$U$12:$U$4011,$C185,EXPENSES!$N$12:$N$4011,REPORT!AJ$34,EXPENSES!$M$12:$M$4011,REPORT!AJ$31))</f>
        <v>0</v>
      </c>
      <c r="AK185" s="658">
        <f>IF($C185="","",SUMIFS(EXPENSES!$I$12:$I$4011,EXPENSES!$U$12:$U$4011,$C185,EXPENSES!$N$12:$N$4011,REPORT!AK$34,EXPENSES!$M$12:$M$4011,REPORT!AK$31))</f>
        <v>0</v>
      </c>
      <c r="AL185" s="658">
        <f>IF($C185="","",SUMIFS(EXPENSES!$I$12:$I$4011,EXPENSES!$U$12:$U$4011,$C185,EXPENSES!$N$12:$N$4011,REPORT!AL$34,EXPENSES!$M$12:$M$4011,REPORT!AL$31))</f>
        <v>0</v>
      </c>
      <c r="AM185" s="658">
        <f>IF($C185="","",SUMIFS(EXPENSES!$I$12:$I$4011,EXPENSES!$U$12:$U$4011,$C185,EXPENSES!$N$12:$N$4011,REPORT!AM$34,EXPENSES!$M$12:$M$4011,REPORT!AM$31))</f>
        <v>0</v>
      </c>
      <c r="AN185" s="658">
        <f>IF($C185="","",SUMIFS(EXPENSES!$I$12:$I$4011,EXPENSES!$U$12:$U$4011,$C185,EXPENSES!$N$12:$N$4011,REPORT!AN$34,EXPENSES!$M$12:$M$4011,REPORT!AN$31))</f>
        <v>0</v>
      </c>
      <c r="AO185" s="658">
        <f>IF($C185="","",SUMIFS(EXPENSES!$I$12:$I$4011,EXPENSES!$U$12:$U$4011,$C185,EXPENSES!$N$12:$N$4011,REPORT!AO$34,EXPENSES!$M$12:$M$4011,REPORT!AO$31))</f>
        <v>0</v>
      </c>
      <c r="AP185" s="658">
        <f>IF($C185="","",SUMIFS(EXPENSES!$I$12:$I$4011,EXPENSES!$U$12:$U$4011,$C185,EXPENSES!$N$12:$N$4011,REPORT!AP$34,EXPENSES!$M$12:$M$4011,REPORT!AP$31))</f>
        <v>0</v>
      </c>
      <c r="AQ185" s="658">
        <f>IF($C185="","",SUMIFS(EXPENSES!$I$12:$I$4011,EXPENSES!$U$12:$U$4011,$C185,EXPENSES!$N$12:$N$4011,REPORT!AQ$34,EXPENSES!$M$12:$M$4011,REPORT!AQ$31))</f>
        <v>0</v>
      </c>
      <c r="AR185" s="658">
        <f>IF($C185="","",SUMIFS(EXPENSES!$I$12:$I$4011,EXPENSES!$U$12:$U$4011,$C185,EXPENSES!$N$12:$N$4011,REPORT!AR$34,EXPENSES!$M$12:$M$4011,REPORT!AR$31))</f>
        <v>0</v>
      </c>
      <c r="AS185" s="658">
        <f>IF($C185="","",SUMIFS(EXPENSES!$I$12:$I$4011,EXPENSES!$U$12:$U$4011,$C185,EXPENSES!$N$12:$N$4011,REPORT!AS$34,EXPENSES!$M$12:$M$4011,REPORT!AS$31))</f>
        <v>0</v>
      </c>
      <c r="AT185" s="658">
        <f>IF($C185="","",SUMIFS(EXPENSES!$I$12:$I$4011,EXPENSES!$U$12:$U$4011,$C185,EXPENSES!$N$12:$N$4011,REPORT!AT$34,EXPENSES!$M$12:$M$4011,REPORT!AT$31))</f>
        <v>0</v>
      </c>
      <c r="AU185" s="658">
        <f>IF($C185="","",SUMIFS(EXPENSES!$I$12:$I$4011,EXPENSES!$U$12:$U$4011,$C185,EXPENSES!$N$12:$N$4011,REPORT!AU$34,EXPENSES!$M$12:$M$4011,REPORT!AU$31))</f>
        <v>0</v>
      </c>
      <c r="AV185" s="658">
        <f>IF($C185="","",SUMIFS(EXPENSES!$I$12:$I$4011,EXPENSES!$U$12:$U$4011,$C185,EXPENSES!$N$12:$N$4011,REPORT!AV$34,EXPENSES!$M$12:$M$4011,REPORT!AV$31))</f>
        <v>0</v>
      </c>
      <c r="AW185" s="658">
        <f>IF($C185="","",SUMIFS(EXPENSES!$I$12:$I$4011,EXPENSES!$U$12:$U$4011,$C185,EXPENSES!$N$12:$N$4011,REPORT!AW$34,EXPENSES!$M$12:$M$4011,REPORT!AW$31))</f>
        <v>0</v>
      </c>
      <c r="AX185" s="658">
        <f>IF($C185="","",SUMIFS(EXPENSES!$I$12:$I$4011,EXPENSES!$U$12:$U$4011,$C185,EXPENSES!$N$12:$N$4011,REPORT!AX$34,EXPENSES!$M$12:$M$4011,REPORT!AX$31))</f>
        <v>0</v>
      </c>
      <c r="AY185" s="658">
        <f>IF($C185="","",SUMIFS(EXPENSES!$I$12:$I$4011,EXPENSES!$U$12:$U$4011,$C185,EXPENSES!$N$12:$N$4011,REPORT!AY$34,EXPENSES!$M$12:$M$4011,REPORT!AY$31))</f>
        <v>0</v>
      </c>
      <c r="AZ185" s="658">
        <f>IF($C185="","",SUMIFS(EXPENSES!$I$12:$I$4011,EXPENSES!$U$12:$U$4011,$C185,EXPENSES!$N$12:$N$4011,REPORT!AZ$34,EXPENSES!$M$12:$M$4011,REPORT!AZ$31))</f>
        <v>0</v>
      </c>
      <c r="BA185" s="658">
        <f>IF($C185="","",SUMIFS(EXPENSES!$I$12:$I$4011,EXPENSES!$U$12:$U$4011,$C185,EXPENSES!$N$12:$N$4011,REPORT!BA$34,EXPENSES!$M$12:$M$4011,REPORT!BA$31))</f>
        <v>0</v>
      </c>
      <c r="BB185" s="658">
        <f>IF($C185="","",SUMIFS(EXPENSES!$I$12:$I$4011,EXPENSES!$U$12:$U$4011,$C185,EXPENSES!$N$12:$N$4011,REPORT!BB$34,EXPENSES!$M$12:$M$4011,REPORT!BB$31))</f>
        <v>0</v>
      </c>
      <c r="BC185" s="658">
        <f>IF($C185="","",SUMIFS(EXPENSES!$I$12:$I$4011,EXPENSES!$U$12:$U$4011,$C185,EXPENSES!$N$12:$N$4011,REPORT!BC$34,EXPENSES!$M$12:$M$4011,REPORT!BC$31))</f>
        <v>0</v>
      </c>
      <c r="BD185" s="658">
        <f>IF($C185="","",SUMIFS(EXPENSES!$I$12:$I$4011,EXPENSES!$U$12:$U$4011,$C185,EXPENSES!$N$12:$N$4011,REPORT!BD$34,EXPENSES!$M$12:$M$4011,REPORT!BD$31))</f>
        <v>0</v>
      </c>
      <c r="BE185" s="658">
        <f>IF($C185="","",SUMIFS(EXPENSES!$I$12:$I$4011,EXPENSES!$U$12:$U$4011,$C185,EXPENSES!$N$12:$N$4011,REPORT!BE$34,EXPENSES!$M$12:$M$4011,REPORT!BE$31))</f>
        <v>0</v>
      </c>
      <c r="BF185" s="658">
        <f>IF($C185="","",SUMIFS(EXPENSES!$I$12:$I$4011,EXPENSES!$U$12:$U$4011,$C185,EXPENSES!$N$12:$N$4011,REPORT!BF$34,EXPENSES!$M$12:$M$4011,REPORT!BF$31))</f>
        <v>0</v>
      </c>
      <c r="BG185" s="658">
        <f>IF($C185="","",SUMIFS(EXPENSES!$I$12:$I$4011,EXPENSES!$U$12:$U$4011,$C185,EXPENSES!$N$12:$N$4011,REPORT!BG$34,EXPENSES!$M$12:$M$4011,REPORT!BG$31))</f>
        <v>0</v>
      </c>
      <c r="BH185" s="658">
        <f>IF($C185="","",SUMIFS(EXPENSES!$I$12:$I$4011,EXPENSES!$U$12:$U$4011,$C185,EXPENSES!$N$12:$N$4011,REPORT!BH$34,EXPENSES!$M$12:$M$4011,REPORT!BH$31))</f>
        <v>0</v>
      </c>
      <c r="BI185" s="658">
        <f>IF($C185="","",SUMIFS(EXPENSES!$I$12:$I$4011,EXPENSES!$U$12:$U$4011,$C185,EXPENSES!$N$12:$N$4011,REPORT!BI$34,EXPENSES!$M$12:$M$4011,REPORT!BI$31))</f>
        <v>0</v>
      </c>
      <c r="BJ185" s="658">
        <f>IF($C185="","",SUMIFS(EXPENSES!$I$12:$I$4011,EXPENSES!$U$12:$U$4011,$C185,EXPENSES!$N$12:$N$4011,REPORT!BJ$34,EXPENSES!$M$12:$M$4011,REPORT!BJ$31))</f>
        <v>0</v>
      </c>
      <c r="BK185" s="654"/>
      <c r="BL185" s="655"/>
      <c r="BM185" s="655"/>
    </row>
    <row r="186" spans="1:66" s="656" customFormat="1" outlineLevel="2" x14ac:dyDescent="0.3">
      <c r="A186" s="639"/>
      <c r="B186" s="640"/>
      <c r="C186" s="641" t="str">
        <f>IFERROR(BUDGET!C169,"")</f>
        <v>B10-05</v>
      </c>
      <c r="D186" s="642">
        <f>IFERROR(BUDGET!D169,"")</f>
        <v>0</v>
      </c>
      <c r="E186" s="643" t="str">
        <f>IFERROR(BUDGET!E169,"")</f>
        <v>x</v>
      </c>
      <c r="F186" s="644">
        <f>IF(OR(BUDGET!$N$14="",BUDGET!$N$14="Initial Budget"),BUDGET!N169,BUDGET!BA169)</f>
        <v>0</v>
      </c>
      <c r="G186" s="798"/>
      <c r="H186" s="661">
        <f>SUMIFS(EXPENSES!$I$12:$I$4011,EXPENSES!$U$12:$U$4011,REPORT!C186)</f>
        <v>0</v>
      </c>
      <c r="I186" s="657">
        <f t="shared" si="456"/>
        <v>0</v>
      </c>
      <c r="J186" s="645">
        <f t="shared" si="337"/>
        <v>0</v>
      </c>
      <c r="K186" s="647"/>
      <c r="L186" s="648"/>
      <c r="M186" s="649"/>
      <c r="N186" s="650"/>
      <c r="O186" s="651" t="str">
        <f t="shared" si="534"/>
        <v/>
      </c>
      <c r="P186" s="651" t="str">
        <f t="shared" si="534"/>
        <v/>
      </c>
      <c r="Q186" s="651" t="str">
        <f t="shared" si="534"/>
        <v/>
      </c>
      <c r="R186" s="651" t="str">
        <f t="shared" si="534"/>
        <v/>
      </c>
      <c r="S186" s="651" t="str">
        <f t="shared" si="534"/>
        <v/>
      </c>
      <c r="T186" s="651" t="str">
        <f t="shared" si="534"/>
        <v/>
      </c>
      <c r="U186" s="651" t="str">
        <f t="shared" si="534"/>
        <v/>
      </c>
      <c r="V186" s="651" t="str">
        <f t="shared" si="534"/>
        <v/>
      </c>
      <c r="W186" s="651" t="str">
        <f t="shared" si="534"/>
        <v/>
      </c>
      <c r="X186" s="651" t="str">
        <f t="shared" si="534"/>
        <v/>
      </c>
      <c r="Y186" s="652">
        <f t="shared" si="455"/>
        <v>0</v>
      </c>
      <c r="Z186" s="653"/>
      <c r="AA186" s="658">
        <f>IF($C186="","",SUMIFS(EXPENSES!$I$12:$I$4011,EXPENSES!$U$12:$U$4011,$C186,EXPENSES!$N$12:$N$4011,REPORT!AA$34,EXPENSES!$M$12:$M$4011,REPORT!AA$31))</f>
        <v>0</v>
      </c>
      <c r="AB186" s="658">
        <f>IF($C186="","",SUMIFS(EXPENSES!$I$12:$I$4011,EXPENSES!$U$12:$U$4011,$C186,EXPENSES!$N$12:$N$4011,REPORT!AB$34,EXPENSES!$M$12:$M$4011,REPORT!AB$31))</f>
        <v>0</v>
      </c>
      <c r="AC186" s="658">
        <f>IF($C186="","",SUMIFS(EXPENSES!$I$12:$I$4011,EXPENSES!$U$12:$U$4011,$C186,EXPENSES!$N$12:$N$4011,REPORT!AC$34,EXPENSES!$M$12:$M$4011,REPORT!AC$31))</f>
        <v>0</v>
      </c>
      <c r="AD186" s="658">
        <f>IF($C186="","",SUMIFS(EXPENSES!$I$12:$I$4011,EXPENSES!$U$12:$U$4011,$C186,EXPENSES!$N$12:$N$4011,REPORT!AD$34,EXPENSES!$M$12:$M$4011,REPORT!AD$31))</f>
        <v>0</v>
      </c>
      <c r="AE186" s="658">
        <f>IF($C186="","",SUMIFS(EXPENSES!$I$12:$I$4011,EXPENSES!$U$12:$U$4011,$C186,EXPENSES!$N$12:$N$4011,REPORT!AE$34,EXPENSES!$M$12:$M$4011,REPORT!AE$31))</f>
        <v>0</v>
      </c>
      <c r="AF186" s="658">
        <f>IF($C186="","",SUMIFS(EXPENSES!$I$12:$I$4011,EXPENSES!$U$12:$U$4011,$C186,EXPENSES!$N$12:$N$4011,REPORT!AF$34,EXPENSES!$M$12:$M$4011,REPORT!AF$31))</f>
        <v>0</v>
      </c>
      <c r="AG186" s="658">
        <f>IF($C186="","",SUMIFS(EXPENSES!$I$12:$I$4011,EXPENSES!$U$12:$U$4011,$C186,EXPENSES!$N$12:$N$4011,REPORT!AG$34,EXPENSES!$M$12:$M$4011,REPORT!AG$31))</f>
        <v>0</v>
      </c>
      <c r="AH186" s="658">
        <f>IF($C186="","",SUMIFS(EXPENSES!$I$12:$I$4011,EXPENSES!$U$12:$U$4011,$C186,EXPENSES!$N$12:$N$4011,REPORT!AH$34,EXPENSES!$M$12:$M$4011,REPORT!AH$31))</f>
        <v>0</v>
      </c>
      <c r="AI186" s="658">
        <f>IF($C186="","",SUMIFS(EXPENSES!$I$12:$I$4011,EXPENSES!$U$12:$U$4011,$C186,EXPENSES!$N$12:$N$4011,REPORT!AI$34,EXPENSES!$M$12:$M$4011,REPORT!AI$31))</f>
        <v>0</v>
      </c>
      <c r="AJ186" s="658">
        <f>IF($C186="","",SUMIFS(EXPENSES!$I$12:$I$4011,EXPENSES!$U$12:$U$4011,$C186,EXPENSES!$N$12:$N$4011,REPORT!AJ$34,EXPENSES!$M$12:$M$4011,REPORT!AJ$31))</f>
        <v>0</v>
      </c>
      <c r="AK186" s="658">
        <f>IF($C186="","",SUMIFS(EXPENSES!$I$12:$I$4011,EXPENSES!$U$12:$U$4011,$C186,EXPENSES!$N$12:$N$4011,REPORT!AK$34,EXPENSES!$M$12:$M$4011,REPORT!AK$31))</f>
        <v>0</v>
      </c>
      <c r="AL186" s="658">
        <f>IF($C186="","",SUMIFS(EXPENSES!$I$12:$I$4011,EXPENSES!$U$12:$U$4011,$C186,EXPENSES!$N$12:$N$4011,REPORT!AL$34,EXPENSES!$M$12:$M$4011,REPORT!AL$31))</f>
        <v>0</v>
      </c>
      <c r="AM186" s="658">
        <f>IF($C186="","",SUMIFS(EXPENSES!$I$12:$I$4011,EXPENSES!$U$12:$U$4011,$C186,EXPENSES!$N$12:$N$4011,REPORT!AM$34,EXPENSES!$M$12:$M$4011,REPORT!AM$31))</f>
        <v>0</v>
      </c>
      <c r="AN186" s="658">
        <f>IF($C186="","",SUMIFS(EXPENSES!$I$12:$I$4011,EXPENSES!$U$12:$U$4011,$C186,EXPENSES!$N$12:$N$4011,REPORT!AN$34,EXPENSES!$M$12:$M$4011,REPORT!AN$31))</f>
        <v>0</v>
      </c>
      <c r="AO186" s="658">
        <f>IF($C186="","",SUMIFS(EXPENSES!$I$12:$I$4011,EXPENSES!$U$12:$U$4011,$C186,EXPENSES!$N$12:$N$4011,REPORT!AO$34,EXPENSES!$M$12:$M$4011,REPORT!AO$31))</f>
        <v>0</v>
      </c>
      <c r="AP186" s="658">
        <f>IF($C186="","",SUMIFS(EXPENSES!$I$12:$I$4011,EXPENSES!$U$12:$U$4011,$C186,EXPENSES!$N$12:$N$4011,REPORT!AP$34,EXPENSES!$M$12:$M$4011,REPORT!AP$31))</f>
        <v>0</v>
      </c>
      <c r="AQ186" s="658">
        <f>IF($C186="","",SUMIFS(EXPENSES!$I$12:$I$4011,EXPENSES!$U$12:$U$4011,$C186,EXPENSES!$N$12:$N$4011,REPORT!AQ$34,EXPENSES!$M$12:$M$4011,REPORT!AQ$31))</f>
        <v>0</v>
      </c>
      <c r="AR186" s="658">
        <f>IF($C186="","",SUMIFS(EXPENSES!$I$12:$I$4011,EXPENSES!$U$12:$U$4011,$C186,EXPENSES!$N$12:$N$4011,REPORT!AR$34,EXPENSES!$M$12:$M$4011,REPORT!AR$31))</f>
        <v>0</v>
      </c>
      <c r="AS186" s="658">
        <f>IF($C186="","",SUMIFS(EXPENSES!$I$12:$I$4011,EXPENSES!$U$12:$U$4011,$C186,EXPENSES!$N$12:$N$4011,REPORT!AS$34,EXPENSES!$M$12:$M$4011,REPORT!AS$31))</f>
        <v>0</v>
      </c>
      <c r="AT186" s="658">
        <f>IF($C186="","",SUMIFS(EXPENSES!$I$12:$I$4011,EXPENSES!$U$12:$U$4011,$C186,EXPENSES!$N$12:$N$4011,REPORT!AT$34,EXPENSES!$M$12:$M$4011,REPORT!AT$31))</f>
        <v>0</v>
      </c>
      <c r="AU186" s="658">
        <f>IF($C186="","",SUMIFS(EXPENSES!$I$12:$I$4011,EXPENSES!$U$12:$U$4011,$C186,EXPENSES!$N$12:$N$4011,REPORT!AU$34,EXPENSES!$M$12:$M$4011,REPORT!AU$31))</f>
        <v>0</v>
      </c>
      <c r="AV186" s="658">
        <f>IF($C186="","",SUMIFS(EXPENSES!$I$12:$I$4011,EXPENSES!$U$12:$U$4011,$C186,EXPENSES!$N$12:$N$4011,REPORT!AV$34,EXPENSES!$M$12:$M$4011,REPORT!AV$31))</f>
        <v>0</v>
      </c>
      <c r="AW186" s="658">
        <f>IF($C186="","",SUMIFS(EXPENSES!$I$12:$I$4011,EXPENSES!$U$12:$U$4011,$C186,EXPENSES!$N$12:$N$4011,REPORT!AW$34,EXPENSES!$M$12:$M$4011,REPORT!AW$31))</f>
        <v>0</v>
      </c>
      <c r="AX186" s="658">
        <f>IF($C186="","",SUMIFS(EXPENSES!$I$12:$I$4011,EXPENSES!$U$12:$U$4011,$C186,EXPENSES!$N$12:$N$4011,REPORT!AX$34,EXPENSES!$M$12:$M$4011,REPORT!AX$31))</f>
        <v>0</v>
      </c>
      <c r="AY186" s="658">
        <f>IF($C186="","",SUMIFS(EXPENSES!$I$12:$I$4011,EXPENSES!$U$12:$U$4011,$C186,EXPENSES!$N$12:$N$4011,REPORT!AY$34,EXPENSES!$M$12:$M$4011,REPORT!AY$31))</f>
        <v>0</v>
      </c>
      <c r="AZ186" s="658">
        <f>IF($C186="","",SUMIFS(EXPENSES!$I$12:$I$4011,EXPENSES!$U$12:$U$4011,$C186,EXPENSES!$N$12:$N$4011,REPORT!AZ$34,EXPENSES!$M$12:$M$4011,REPORT!AZ$31))</f>
        <v>0</v>
      </c>
      <c r="BA186" s="658">
        <f>IF($C186="","",SUMIFS(EXPENSES!$I$12:$I$4011,EXPENSES!$U$12:$U$4011,$C186,EXPENSES!$N$12:$N$4011,REPORT!BA$34,EXPENSES!$M$12:$M$4011,REPORT!BA$31))</f>
        <v>0</v>
      </c>
      <c r="BB186" s="658">
        <f>IF($C186="","",SUMIFS(EXPENSES!$I$12:$I$4011,EXPENSES!$U$12:$U$4011,$C186,EXPENSES!$N$12:$N$4011,REPORT!BB$34,EXPENSES!$M$12:$M$4011,REPORT!BB$31))</f>
        <v>0</v>
      </c>
      <c r="BC186" s="658">
        <f>IF($C186="","",SUMIFS(EXPENSES!$I$12:$I$4011,EXPENSES!$U$12:$U$4011,$C186,EXPENSES!$N$12:$N$4011,REPORT!BC$34,EXPENSES!$M$12:$M$4011,REPORT!BC$31))</f>
        <v>0</v>
      </c>
      <c r="BD186" s="658">
        <f>IF($C186="","",SUMIFS(EXPENSES!$I$12:$I$4011,EXPENSES!$U$12:$U$4011,$C186,EXPENSES!$N$12:$N$4011,REPORT!BD$34,EXPENSES!$M$12:$M$4011,REPORT!BD$31))</f>
        <v>0</v>
      </c>
      <c r="BE186" s="658">
        <f>IF($C186="","",SUMIFS(EXPENSES!$I$12:$I$4011,EXPENSES!$U$12:$U$4011,$C186,EXPENSES!$N$12:$N$4011,REPORT!BE$34,EXPENSES!$M$12:$M$4011,REPORT!BE$31))</f>
        <v>0</v>
      </c>
      <c r="BF186" s="658">
        <f>IF($C186="","",SUMIFS(EXPENSES!$I$12:$I$4011,EXPENSES!$U$12:$U$4011,$C186,EXPENSES!$N$12:$N$4011,REPORT!BF$34,EXPENSES!$M$12:$M$4011,REPORT!BF$31))</f>
        <v>0</v>
      </c>
      <c r="BG186" s="658">
        <f>IF($C186="","",SUMIFS(EXPENSES!$I$12:$I$4011,EXPENSES!$U$12:$U$4011,$C186,EXPENSES!$N$12:$N$4011,REPORT!BG$34,EXPENSES!$M$12:$M$4011,REPORT!BG$31))</f>
        <v>0</v>
      </c>
      <c r="BH186" s="658">
        <f>IF($C186="","",SUMIFS(EXPENSES!$I$12:$I$4011,EXPENSES!$U$12:$U$4011,$C186,EXPENSES!$N$12:$N$4011,REPORT!BH$34,EXPENSES!$M$12:$M$4011,REPORT!BH$31))</f>
        <v>0</v>
      </c>
      <c r="BI186" s="658">
        <f>IF($C186="","",SUMIFS(EXPENSES!$I$12:$I$4011,EXPENSES!$U$12:$U$4011,$C186,EXPENSES!$N$12:$N$4011,REPORT!BI$34,EXPENSES!$M$12:$M$4011,REPORT!BI$31))</f>
        <v>0</v>
      </c>
      <c r="BJ186" s="658">
        <f>IF($C186="","",SUMIFS(EXPENSES!$I$12:$I$4011,EXPENSES!$U$12:$U$4011,$C186,EXPENSES!$N$12:$N$4011,REPORT!BJ$34,EXPENSES!$M$12:$M$4011,REPORT!BJ$31))</f>
        <v>0</v>
      </c>
      <c r="BK186" s="654"/>
      <c r="BL186" s="655"/>
      <c r="BM186" s="655"/>
    </row>
    <row r="187" spans="1:66" s="656" customFormat="1" outlineLevel="2" x14ac:dyDescent="0.3">
      <c r="A187" s="639"/>
      <c r="B187" s="640"/>
      <c r="C187" s="641" t="str">
        <f>IFERROR(BUDGET!C170,"")</f>
        <v>B10-06</v>
      </c>
      <c r="D187" s="642">
        <f>IFERROR(BUDGET!D170,"")</f>
        <v>0</v>
      </c>
      <c r="E187" s="643" t="str">
        <f>IFERROR(BUDGET!E170,"")</f>
        <v>x</v>
      </c>
      <c r="F187" s="644">
        <f>IF(OR(BUDGET!$N$14="",BUDGET!$N$14="Initial Budget"),BUDGET!N170,BUDGET!BA170)</f>
        <v>0</v>
      </c>
      <c r="G187" s="798"/>
      <c r="H187" s="661">
        <f>SUMIFS(EXPENSES!$I$12:$I$4011,EXPENSES!$U$12:$U$4011,REPORT!C187)</f>
        <v>0</v>
      </c>
      <c r="I187" s="657">
        <f t="shared" si="456"/>
        <v>0</v>
      </c>
      <c r="J187" s="645">
        <f t="shared" si="337"/>
        <v>0</v>
      </c>
      <c r="K187" s="647"/>
      <c r="L187" s="648"/>
      <c r="M187" s="649"/>
      <c r="N187" s="650"/>
      <c r="O187" s="651" t="str">
        <f t="shared" si="534"/>
        <v/>
      </c>
      <c r="P187" s="651" t="str">
        <f t="shared" si="534"/>
        <v/>
      </c>
      <c r="Q187" s="651" t="str">
        <f t="shared" si="534"/>
        <v/>
      </c>
      <c r="R187" s="651" t="str">
        <f t="shared" si="534"/>
        <v/>
      </c>
      <c r="S187" s="651" t="str">
        <f t="shared" si="534"/>
        <v/>
      </c>
      <c r="T187" s="651" t="str">
        <f t="shared" si="534"/>
        <v/>
      </c>
      <c r="U187" s="651" t="str">
        <f t="shared" si="534"/>
        <v/>
      </c>
      <c r="V187" s="651" t="str">
        <f t="shared" si="534"/>
        <v/>
      </c>
      <c r="W187" s="651" t="str">
        <f t="shared" si="534"/>
        <v/>
      </c>
      <c r="X187" s="651" t="str">
        <f t="shared" si="534"/>
        <v/>
      </c>
      <c r="Y187" s="652">
        <f t="shared" si="455"/>
        <v>0</v>
      </c>
      <c r="Z187" s="653"/>
      <c r="AA187" s="658">
        <f>IF($C187="","",SUMIFS(EXPENSES!$I$12:$I$4011,EXPENSES!$U$12:$U$4011,$C187,EXPENSES!$N$12:$N$4011,REPORT!AA$34,EXPENSES!$M$12:$M$4011,REPORT!AA$31))</f>
        <v>0</v>
      </c>
      <c r="AB187" s="658">
        <f>IF($C187="","",SUMIFS(EXPENSES!$I$12:$I$4011,EXPENSES!$U$12:$U$4011,$C187,EXPENSES!$N$12:$N$4011,REPORT!AB$34,EXPENSES!$M$12:$M$4011,REPORT!AB$31))</f>
        <v>0</v>
      </c>
      <c r="AC187" s="658">
        <f>IF($C187="","",SUMIFS(EXPENSES!$I$12:$I$4011,EXPENSES!$U$12:$U$4011,$C187,EXPENSES!$N$12:$N$4011,REPORT!AC$34,EXPENSES!$M$12:$M$4011,REPORT!AC$31))</f>
        <v>0</v>
      </c>
      <c r="AD187" s="658">
        <f>IF($C187="","",SUMIFS(EXPENSES!$I$12:$I$4011,EXPENSES!$U$12:$U$4011,$C187,EXPENSES!$N$12:$N$4011,REPORT!AD$34,EXPENSES!$M$12:$M$4011,REPORT!AD$31))</f>
        <v>0</v>
      </c>
      <c r="AE187" s="658">
        <f>IF($C187="","",SUMIFS(EXPENSES!$I$12:$I$4011,EXPENSES!$U$12:$U$4011,$C187,EXPENSES!$N$12:$N$4011,REPORT!AE$34,EXPENSES!$M$12:$M$4011,REPORT!AE$31))</f>
        <v>0</v>
      </c>
      <c r="AF187" s="658">
        <f>IF($C187="","",SUMIFS(EXPENSES!$I$12:$I$4011,EXPENSES!$U$12:$U$4011,$C187,EXPENSES!$N$12:$N$4011,REPORT!AF$34,EXPENSES!$M$12:$M$4011,REPORT!AF$31))</f>
        <v>0</v>
      </c>
      <c r="AG187" s="658">
        <f>IF($C187="","",SUMIFS(EXPENSES!$I$12:$I$4011,EXPENSES!$U$12:$U$4011,$C187,EXPENSES!$N$12:$N$4011,REPORT!AG$34,EXPENSES!$M$12:$M$4011,REPORT!AG$31))</f>
        <v>0</v>
      </c>
      <c r="AH187" s="658">
        <f>IF($C187="","",SUMIFS(EXPENSES!$I$12:$I$4011,EXPENSES!$U$12:$U$4011,$C187,EXPENSES!$N$12:$N$4011,REPORT!AH$34,EXPENSES!$M$12:$M$4011,REPORT!AH$31))</f>
        <v>0</v>
      </c>
      <c r="AI187" s="658">
        <f>IF($C187="","",SUMIFS(EXPENSES!$I$12:$I$4011,EXPENSES!$U$12:$U$4011,$C187,EXPENSES!$N$12:$N$4011,REPORT!AI$34,EXPENSES!$M$12:$M$4011,REPORT!AI$31))</f>
        <v>0</v>
      </c>
      <c r="AJ187" s="658">
        <f>IF($C187="","",SUMIFS(EXPENSES!$I$12:$I$4011,EXPENSES!$U$12:$U$4011,$C187,EXPENSES!$N$12:$N$4011,REPORT!AJ$34,EXPENSES!$M$12:$M$4011,REPORT!AJ$31))</f>
        <v>0</v>
      </c>
      <c r="AK187" s="658">
        <f>IF($C187="","",SUMIFS(EXPENSES!$I$12:$I$4011,EXPENSES!$U$12:$U$4011,$C187,EXPENSES!$N$12:$N$4011,REPORT!AK$34,EXPENSES!$M$12:$M$4011,REPORT!AK$31))</f>
        <v>0</v>
      </c>
      <c r="AL187" s="658">
        <f>IF($C187="","",SUMIFS(EXPENSES!$I$12:$I$4011,EXPENSES!$U$12:$U$4011,$C187,EXPENSES!$N$12:$N$4011,REPORT!AL$34,EXPENSES!$M$12:$M$4011,REPORT!AL$31))</f>
        <v>0</v>
      </c>
      <c r="AM187" s="658">
        <f>IF($C187="","",SUMIFS(EXPENSES!$I$12:$I$4011,EXPENSES!$U$12:$U$4011,$C187,EXPENSES!$N$12:$N$4011,REPORT!AM$34,EXPENSES!$M$12:$M$4011,REPORT!AM$31))</f>
        <v>0</v>
      </c>
      <c r="AN187" s="658">
        <f>IF($C187="","",SUMIFS(EXPENSES!$I$12:$I$4011,EXPENSES!$U$12:$U$4011,$C187,EXPENSES!$N$12:$N$4011,REPORT!AN$34,EXPENSES!$M$12:$M$4011,REPORT!AN$31))</f>
        <v>0</v>
      </c>
      <c r="AO187" s="658">
        <f>IF($C187="","",SUMIFS(EXPENSES!$I$12:$I$4011,EXPENSES!$U$12:$U$4011,$C187,EXPENSES!$N$12:$N$4011,REPORT!AO$34,EXPENSES!$M$12:$M$4011,REPORT!AO$31))</f>
        <v>0</v>
      </c>
      <c r="AP187" s="658">
        <f>IF($C187="","",SUMIFS(EXPENSES!$I$12:$I$4011,EXPENSES!$U$12:$U$4011,$C187,EXPENSES!$N$12:$N$4011,REPORT!AP$34,EXPENSES!$M$12:$M$4011,REPORT!AP$31))</f>
        <v>0</v>
      </c>
      <c r="AQ187" s="658">
        <f>IF($C187="","",SUMIFS(EXPENSES!$I$12:$I$4011,EXPENSES!$U$12:$U$4011,$C187,EXPENSES!$N$12:$N$4011,REPORT!AQ$34,EXPENSES!$M$12:$M$4011,REPORT!AQ$31))</f>
        <v>0</v>
      </c>
      <c r="AR187" s="658">
        <f>IF($C187="","",SUMIFS(EXPENSES!$I$12:$I$4011,EXPENSES!$U$12:$U$4011,$C187,EXPENSES!$N$12:$N$4011,REPORT!AR$34,EXPENSES!$M$12:$M$4011,REPORT!AR$31))</f>
        <v>0</v>
      </c>
      <c r="AS187" s="658">
        <f>IF($C187="","",SUMIFS(EXPENSES!$I$12:$I$4011,EXPENSES!$U$12:$U$4011,$C187,EXPENSES!$N$12:$N$4011,REPORT!AS$34,EXPENSES!$M$12:$M$4011,REPORT!AS$31))</f>
        <v>0</v>
      </c>
      <c r="AT187" s="658">
        <f>IF($C187="","",SUMIFS(EXPENSES!$I$12:$I$4011,EXPENSES!$U$12:$U$4011,$C187,EXPENSES!$N$12:$N$4011,REPORT!AT$34,EXPENSES!$M$12:$M$4011,REPORT!AT$31))</f>
        <v>0</v>
      </c>
      <c r="AU187" s="658">
        <f>IF($C187="","",SUMIFS(EXPENSES!$I$12:$I$4011,EXPENSES!$U$12:$U$4011,$C187,EXPENSES!$N$12:$N$4011,REPORT!AU$34,EXPENSES!$M$12:$M$4011,REPORT!AU$31))</f>
        <v>0</v>
      </c>
      <c r="AV187" s="658">
        <f>IF($C187="","",SUMIFS(EXPENSES!$I$12:$I$4011,EXPENSES!$U$12:$U$4011,$C187,EXPENSES!$N$12:$N$4011,REPORT!AV$34,EXPENSES!$M$12:$M$4011,REPORT!AV$31))</f>
        <v>0</v>
      </c>
      <c r="AW187" s="658">
        <f>IF($C187="","",SUMIFS(EXPENSES!$I$12:$I$4011,EXPENSES!$U$12:$U$4011,$C187,EXPENSES!$N$12:$N$4011,REPORT!AW$34,EXPENSES!$M$12:$M$4011,REPORT!AW$31))</f>
        <v>0</v>
      </c>
      <c r="AX187" s="658">
        <f>IF($C187="","",SUMIFS(EXPENSES!$I$12:$I$4011,EXPENSES!$U$12:$U$4011,$C187,EXPENSES!$N$12:$N$4011,REPORT!AX$34,EXPENSES!$M$12:$M$4011,REPORT!AX$31))</f>
        <v>0</v>
      </c>
      <c r="AY187" s="658">
        <f>IF($C187="","",SUMIFS(EXPENSES!$I$12:$I$4011,EXPENSES!$U$12:$U$4011,$C187,EXPENSES!$N$12:$N$4011,REPORT!AY$34,EXPENSES!$M$12:$M$4011,REPORT!AY$31))</f>
        <v>0</v>
      </c>
      <c r="AZ187" s="658">
        <f>IF($C187="","",SUMIFS(EXPENSES!$I$12:$I$4011,EXPENSES!$U$12:$U$4011,$C187,EXPENSES!$N$12:$N$4011,REPORT!AZ$34,EXPENSES!$M$12:$M$4011,REPORT!AZ$31))</f>
        <v>0</v>
      </c>
      <c r="BA187" s="658">
        <f>IF($C187="","",SUMIFS(EXPENSES!$I$12:$I$4011,EXPENSES!$U$12:$U$4011,$C187,EXPENSES!$N$12:$N$4011,REPORT!BA$34,EXPENSES!$M$12:$M$4011,REPORT!BA$31))</f>
        <v>0</v>
      </c>
      <c r="BB187" s="658">
        <f>IF($C187="","",SUMIFS(EXPENSES!$I$12:$I$4011,EXPENSES!$U$12:$U$4011,$C187,EXPENSES!$N$12:$N$4011,REPORT!BB$34,EXPENSES!$M$12:$M$4011,REPORT!BB$31))</f>
        <v>0</v>
      </c>
      <c r="BC187" s="658">
        <f>IF($C187="","",SUMIFS(EXPENSES!$I$12:$I$4011,EXPENSES!$U$12:$U$4011,$C187,EXPENSES!$N$12:$N$4011,REPORT!BC$34,EXPENSES!$M$12:$M$4011,REPORT!BC$31))</f>
        <v>0</v>
      </c>
      <c r="BD187" s="658">
        <f>IF($C187="","",SUMIFS(EXPENSES!$I$12:$I$4011,EXPENSES!$U$12:$U$4011,$C187,EXPENSES!$N$12:$N$4011,REPORT!BD$34,EXPENSES!$M$12:$M$4011,REPORT!BD$31))</f>
        <v>0</v>
      </c>
      <c r="BE187" s="658">
        <f>IF($C187="","",SUMIFS(EXPENSES!$I$12:$I$4011,EXPENSES!$U$12:$U$4011,$C187,EXPENSES!$N$12:$N$4011,REPORT!BE$34,EXPENSES!$M$12:$M$4011,REPORT!BE$31))</f>
        <v>0</v>
      </c>
      <c r="BF187" s="658">
        <f>IF($C187="","",SUMIFS(EXPENSES!$I$12:$I$4011,EXPENSES!$U$12:$U$4011,$C187,EXPENSES!$N$12:$N$4011,REPORT!BF$34,EXPENSES!$M$12:$M$4011,REPORT!BF$31))</f>
        <v>0</v>
      </c>
      <c r="BG187" s="658">
        <f>IF($C187="","",SUMIFS(EXPENSES!$I$12:$I$4011,EXPENSES!$U$12:$U$4011,$C187,EXPENSES!$N$12:$N$4011,REPORT!BG$34,EXPENSES!$M$12:$M$4011,REPORT!BG$31))</f>
        <v>0</v>
      </c>
      <c r="BH187" s="658">
        <f>IF($C187="","",SUMIFS(EXPENSES!$I$12:$I$4011,EXPENSES!$U$12:$U$4011,$C187,EXPENSES!$N$12:$N$4011,REPORT!BH$34,EXPENSES!$M$12:$M$4011,REPORT!BH$31))</f>
        <v>0</v>
      </c>
      <c r="BI187" s="658">
        <f>IF($C187="","",SUMIFS(EXPENSES!$I$12:$I$4011,EXPENSES!$U$12:$U$4011,$C187,EXPENSES!$N$12:$N$4011,REPORT!BI$34,EXPENSES!$M$12:$M$4011,REPORT!BI$31))</f>
        <v>0</v>
      </c>
      <c r="BJ187" s="658">
        <f>IF($C187="","",SUMIFS(EXPENSES!$I$12:$I$4011,EXPENSES!$U$12:$U$4011,$C187,EXPENSES!$N$12:$N$4011,REPORT!BJ$34,EXPENSES!$M$12:$M$4011,REPORT!BJ$31))</f>
        <v>0</v>
      </c>
      <c r="BK187" s="654"/>
      <c r="BL187" s="655"/>
      <c r="BM187" s="655"/>
    </row>
    <row r="188" spans="1:66" s="656" customFormat="1" outlineLevel="2" x14ac:dyDescent="0.3">
      <c r="A188" s="639"/>
      <c r="B188" s="640"/>
      <c r="C188" s="641" t="str">
        <f>IFERROR(BUDGET!C171,"")</f>
        <v>B10-07</v>
      </c>
      <c r="D188" s="642">
        <f>IFERROR(BUDGET!D171,"")</f>
        <v>0</v>
      </c>
      <c r="E188" s="643" t="str">
        <f>IFERROR(BUDGET!E171,"")</f>
        <v>x</v>
      </c>
      <c r="F188" s="644">
        <f>IF(OR(BUDGET!$N$14="",BUDGET!$N$14="Initial Budget"),BUDGET!N171,BUDGET!BA171)</f>
        <v>0</v>
      </c>
      <c r="G188" s="798"/>
      <c r="H188" s="661">
        <f>SUMIFS(EXPENSES!$I$12:$I$4011,EXPENSES!$U$12:$U$4011,REPORT!C188)</f>
        <v>0</v>
      </c>
      <c r="I188" s="657">
        <f t="shared" si="456"/>
        <v>0</v>
      </c>
      <c r="J188" s="645">
        <f t="shared" si="337"/>
        <v>0</v>
      </c>
      <c r="K188" s="647"/>
      <c r="L188" s="648"/>
      <c r="M188" s="649"/>
      <c r="N188" s="650"/>
      <c r="O188" s="651" t="str">
        <f t="shared" si="534"/>
        <v/>
      </c>
      <c r="P188" s="651" t="str">
        <f t="shared" si="534"/>
        <v/>
      </c>
      <c r="Q188" s="651" t="str">
        <f t="shared" si="534"/>
        <v/>
      </c>
      <c r="R188" s="651" t="str">
        <f t="shared" si="534"/>
        <v/>
      </c>
      <c r="S188" s="651" t="str">
        <f t="shared" si="534"/>
        <v/>
      </c>
      <c r="T188" s="651" t="str">
        <f t="shared" si="534"/>
        <v/>
      </c>
      <c r="U188" s="651" t="str">
        <f t="shared" si="534"/>
        <v/>
      </c>
      <c r="V188" s="651" t="str">
        <f t="shared" si="534"/>
        <v/>
      </c>
      <c r="W188" s="651" t="str">
        <f t="shared" si="534"/>
        <v/>
      </c>
      <c r="X188" s="651" t="str">
        <f t="shared" si="534"/>
        <v/>
      </c>
      <c r="Y188" s="652">
        <f t="shared" si="455"/>
        <v>0</v>
      </c>
      <c r="Z188" s="653"/>
      <c r="AA188" s="658">
        <f>IF($C188="","",SUMIFS(EXPENSES!$I$12:$I$4011,EXPENSES!$U$12:$U$4011,$C188,EXPENSES!$N$12:$N$4011,REPORT!AA$34,EXPENSES!$M$12:$M$4011,REPORT!AA$31))</f>
        <v>0</v>
      </c>
      <c r="AB188" s="658">
        <f>IF($C188="","",SUMIFS(EXPENSES!$I$12:$I$4011,EXPENSES!$U$12:$U$4011,$C188,EXPENSES!$N$12:$N$4011,REPORT!AB$34,EXPENSES!$M$12:$M$4011,REPORT!AB$31))</f>
        <v>0</v>
      </c>
      <c r="AC188" s="658">
        <f>IF($C188="","",SUMIFS(EXPENSES!$I$12:$I$4011,EXPENSES!$U$12:$U$4011,$C188,EXPENSES!$N$12:$N$4011,REPORT!AC$34,EXPENSES!$M$12:$M$4011,REPORT!AC$31))</f>
        <v>0</v>
      </c>
      <c r="AD188" s="658">
        <f>IF($C188="","",SUMIFS(EXPENSES!$I$12:$I$4011,EXPENSES!$U$12:$U$4011,$C188,EXPENSES!$N$12:$N$4011,REPORT!AD$34,EXPENSES!$M$12:$M$4011,REPORT!AD$31))</f>
        <v>0</v>
      </c>
      <c r="AE188" s="658">
        <f>IF($C188="","",SUMIFS(EXPENSES!$I$12:$I$4011,EXPENSES!$U$12:$U$4011,$C188,EXPENSES!$N$12:$N$4011,REPORT!AE$34,EXPENSES!$M$12:$M$4011,REPORT!AE$31))</f>
        <v>0</v>
      </c>
      <c r="AF188" s="658">
        <f>IF($C188="","",SUMIFS(EXPENSES!$I$12:$I$4011,EXPENSES!$U$12:$U$4011,$C188,EXPENSES!$N$12:$N$4011,REPORT!AF$34,EXPENSES!$M$12:$M$4011,REPORT!AF$31))</f>
        <v>0</v>
      </c>
      <c r="AG188" s="658">
        <f>IF($C188="","",SUMIFS(EXPENSES!$I$12:$I$4011,EXPENSES!$U$12:$U$4011,$C188,EXPENSES!$N$12:$N$4011,REPORT!AG$34,EXPENSES!$M$12:$M$4011,REPORT!AG$31))</f>
        <v>0</v>
      </c>
      <c r="AH188" s="658">
        <f>IF($C188="","",SUMIFS(EXPENSES!$I$12:$I$4011,EXPENSES!$U$12:$U$4011,$C188,EXPENSES!$N$12:$N$4011,REPORT!AH$34,EXPENSES!$M$12:$M$4011,REPORT!AH$31))</f>
        <v>0</v>
      </c>
      <c r="AI188" s="658">
        <f>IF($C188="","",SUMIFS(EXPENSES!$I$12:$I$4011,EXPENSES!$U$12:$U$4011,$C188,EXPENSES!$N$12:$N$4011,REPORT!AI$34,EXPENSES!$M$12:$M$4011,REPORT!AI$31))</f>
        <v>0</v>
      </c>
      <c r="AJ188" s="658">
        <f>IF($C188="","",SUMIFS(EXPENSES!$I$12:$I$4011,EXPENSES!$U$12:$U$4011,$C188,EXPENSES!$N$12:$N$4011,REPORT!AJ$34,EXPENSES!$M$12:$M$4011,REPORT!AJ$31))</f>
        <v>0</v>
      </c>
      <c r="AK188" s="658">
        <f>IF($C188="","",SUMIFS(EXPENSES!$I$12:$I$4011,EXPENSES!$U$12:$U$4011,$C188,EXPENSES!$N$12:$N$4011,REPORT!AK$34,EXPENSES!$M$12:$M$4011,REPORT!AK$31))</f>
        <v>0</v>
      </c>
      <c r="AL188" s="658">
        <f>IF($C188="","",SUMIFS(EXPENSES!$I$12:$I$4011,EXPENSES!$U$12:$U$4011,$C188,EXPENSES!$N$12:$N$4011,REPORT!AL$34,EXPENSES!$M$12:$M$4011,REPORT!AL$31))</f>
        <v>0</v>
      </c>
      <c r="AM188" s="658">
        <f>IF($C188="","",SUMIFS(EXPENSES!$I$12:$I$4011,EXPENSES!$U$12:$U$4011,$C188,EXPENSES!$N$12:$N$4011,REPORT!AM$34,EXPENSES!$M$12:$M$4011,REPORT!AM$31))</f>
        <v>0</v>
      </c>
      <c r="AN188" s="658">
        <f>IF($C188="","",SUMIFS(EXPENSES!$I$12:$I$4011,EXPENSES!$U$12:$U$4011,$C188,EXPENSES!$N$12:$N$4011,REPORT!AN$34,EXPENSES!$M$12:$M$4011,REPORT!AN$31))</f>
        <v>0</v>
      </c>
      <c r="AO188" s="658">
        <f>IF($C188="","",SUMIFS(EXPENSES!$I$12:$I$4011,EXPENSES!$U$12:$U$4011,$C188,EXPENSES!$N$12:$N$4011,REPORT!AO$34,EXPENSES!$M$12:$M$4011,REPORT!AO$31))</f>
        <v>0</v>
      </c>
      <c r="AP188" s="658">
        <f>IF($C188="","",SUMIFS(EXPENSES!$I$12:$I$4011,EXPENSES!$U$12:$U$4011,$C188,EXPENSES!$N$12:$N$4011,REPORT!AP$34,EXPENSES!$M$12:$M$4011,REPORT!AP$31))</f>
        <v>0</v>
      </c>
      <c r="AQ188" s="658">
        <f>IF($C188="","",SUMIFS(EXPENSES!$I$12:$I$4011,EXPENSES!$U$12:$U$4011,$C188,EXPENSES!$N$12:$N$4011,REPORT!AQ$34,EXPENSES!$M$12:$M$4011,REPORT!AQ$31))</f>
        <v>0</v>
      </c>
      <c r="AR188" s="658">
        <f>IF($C188="","",SUMIFS(EXPENSES!$I$12:$I$4011,EXPENSES!$U$12:$U$4011,$C188,EXPENSES!$N$12:$N$4011,REPORT!AR$34,EXPENSES!$M$12:$M$4011,REPORT!AR$31))</f>
        <v>0</v>
      </c>
      <c r="AS188" s="658">
        <f>IF($C188="","",SUMIFS(EXPENSES!$I$12:$I$4011,EXPENSES!$U$12:$U$4011,$C188,EXPENSES!$N$12:$N$4011,REPORT!AS$34,EXPENSES!$M$12:$M$4011,REPORT!AS$31))</f>
        <v>0</v>
      </c>
      <c r="AT188" s="658">
        <f>IF($C188="","",SUMIFS(EXPENSES!$I$12:$I$4011,EXPENSES!$U$12:$U$4011,$C188,EXPENSES!$N$12:$N$4011,REPORT!AT$34,EXPENSES!$M$12:$M$4011,REPORT!AT$31))</f>
        <v>0</v>
      </c>
      <c r="AU188" s="658">
        <f>IF($C188="","",SUMIFS(EXPENSES!$I$12:$I$4011,EXPENSES!$U$12:$U$4011,$C188,EXPENSES!$N$12:$N$4011,REPORT!AU$34,EXPENSES!$M$12:$M$4011,REPORT!AU$31))</f>
        <v>0</v>
      </c>
      <c r="AV188" s="658">
        <f>IF($C188="","",SUMIFS(EXPENSES!$I$12:$I$4011,EXPENSES!$U$12:$U$4011,$C188,EXPENSES!$N$12:$N$4011,REPORT!AV$34,EXPENSES!$M$12:$M$4011,REPORT!AV$31))</f>
        <v>0</v>
      </c>
      <c r="AW188" s="658">
        <f>IF($C188="","",SUMIFS(EXPENSES!$I$12:$I$4011,EXPENSES!$U$12:$U$4011,$C188,EXPENSES!$N$12:$N$4011,REPORT!AW$34,EXPENSES!$M$12:$M$4011,REPORT!AW$31))</f>
        <v>0</v>
      </c>
      <c r="AX188" s="658">
        <f>IF($C188="","",SUMIFS(EXPENSES!$I$12:$I$4011,EXPENSES!$U$12:$U$4011,$C188,EXPENSES!$N$12:$N$4011,REPORT!AX$34,EXPENSES!$M$12:$M$4011,REPORT!AX$31))</f>
        <v>0</v>
      </c>
      <c r="AY188" s="658">
        <f>IF($C188="","",SUMIFS(EXPENSES!$I$12:$I$4011,EXPENSES!$U$12:$U$4011,$C188,EXPENSES!$N$12:$N$4011,REPORT!AY$34,EXPENSES!$M$12:$M$4011,REPORT!AY$31))</f>
        <v>0</v>
      </c>
      <c r="AZ188" s="658">
        <f>IF($C188="","",SUMIFS(EXPENSES!$I$12:$I$4011,EXPENSES!$U$12:$U$4011,$C188,EXPENSES!$N$12:$N$4011,REPORT!AZ$34,EXPENSES!$M$12:$M$4011,REPORT!AZ$31))</f>
        <v>0</v>
      </c>
      <c r="BA188" s="658">
        <f>IF($C188="","",SUMIFS(EXPENSES!$I$12:$I$4011,EXPENSES!$U$12:$U$4011,$C188,EXPENSES!$N$12:$N$4011,REPORT!BA$34,EXPENSES!$M$12:$M$4011,REPORT!BA$31))</f>
        <v>0</v>
      </c>
      <c r="BB188" s="658">
        <f>IF($C188="","",SUMIFS(EXPENSES!$I$12:$I$4011,EXPENSES!$U$12:$U$4011,$C188,EXPENSES!$N$12:$N$4011,REPORT!BB$34,EXPENSES!$M$12:$M$4011,REPORT!BB$31))</f>
        <v>0</v>
      </c>
      <c r="BC188" s="658">
        <f>IF($C188="","",SUMIFS(EXPENSES!$I$12:$I$4011,EXPENSES!$U$12:$U$4011,$C188,EXPENSES!$N$12:$N$4011,REPORT!BC$34,EXPENSES!$M$12:$M$4011,REPORT!BC$31))</f>
        <v>0</v>
      </c>
      <c r="BD188" s="658">
        <f>IF($C188="","",SUMIFS(EXPENSES!$I$12:$I$4011,EXPENSES!$U$12:$U$4011,$C188,EXPENSES!$N$12:$N$4011,REPORT!BD$34,EXPENSES!$M$12:$M$4011,REPORT!BD$31))</f>
        <v>0</v>
      </c>
      <c r="BE188" s="658">
        <f>IF($C188="","",SUMIFS(EXPENSES!$I$12:$I$4011,EXPENSES!$U$12:$U$4011,$C188,EXPENSES!$N$12:$N$4011,REPORT!BE$34,EXPENSES!$M$12:$M$4011,REPORT!BE$31))</f>
        <v>0</v>
      </c>
      <c r="BF188" s="658">
        <f>IF($C188="","",SUMIFS(EXPENSES!$I$12:$I$4011,EXPENSES!$U$12:$U$4011,$C188,EXPENSES!$N$12:$N$4011,REPORT!BF$34,EXPENSES!$M$12:$M$4011,REPORT!BF$31))</f>
        <v>0</v>
      </c>
      <c r="BG188" s="658">
        <f>IF($C188="","",SUMIFS(EXPENSES!$I$12:$I$4011,EXPENSES!$U$12:$U$4011,$C188,EXPENSES!$N$12:$N$4011,REPORT!BG$34,EXPENSES!$M$12:$M$4011,REPORT!BG$31))</f>
        <v>0</v>
      </c>
      <c r="BH188" s="658">
        <f>IF($C188="","",SUMIFS(EXPENSES!$I$12:$I$4011,EXPENSES!$U$12:$U$4011,$C188,EXPENSES!$N$12:$N$4011,REPORT!BH$34,EXPENSES!$M$12:$M$4011,REPORT!BH$31))</f>
        <v>0</v>
      </c>
      <c r="BI188" s="658">
        <f>IF($C188="","",SUMIFS(EXPENSES!$I$12:$I$4011,EXPENSES!$U$12:$U$4011,$C188,EXPENSES!$N$12:$N$4011,REPORT!BI$34,EXPENSES!$M$12:$M$4011,REPORT!BI$31))</f>
        <v>0</v>
      </c>
      <c r="BJ188" s="658">
        <f>IF($C188="","",SUMIFS(EXPENSES!$I$12:$I$4011,EXPENSES!$U$12:$U$4011,$C188,EXPENSES!$N$12:$N$4011,REPORT!BJ$34,EXPENSES!$M$12:$M$4011,REPORT!BJ$31))</f>
        <v>0</v>
      </c>
      <c r="BK188" s="654"/>
      <c r="BL188" s="655"/>
      <c r="BM188" s="655"/>
    </row>
    <row r="189" spans="1:66" s="656" customFormat="1" outlineLevel="2" x14ac:dyDescent="0.3">
      <c r="A189" s="639"/>
      <c r="B189" s="640"/>
      <c r="C189" s="641" t="str">
        <f>IFERROR(BUDGET!C172,"")</f>
        <v>B10-08</v>
      </c>
      <c r="D189" s="642">
        <f>IFERROR(BUDGET!D172,"")</f>
        <v>0</v>
      </c>
      <c r="E189" s="643" t="str">
        <f>IFERROR(BUDGET!E172,"")</f>
        <v>x</v>
      </c>
      <c r="F189" s="644">
        <f>IF(OR(BUDGET!$N$14="",BUDGET!$N$14="Initial Budget"),BUDGET!N172,BUDGET!BA172)</f>
        <v>0</v>
      </c>
      <c r="G189" s="798"/>
      <c r="H189" s="661">
        <f>SUMIFS(EXPENSES!$I$12:$I$4011,EXPENSES!$U$12:$U$4011,REPORT!C189)</f>
        <v>0</v>
      </c>
      <c r="I189" s="657">
        <f t="shared" si="456"/>
        <v>0</v>
      </c>
      <c r="J189" s="645">
        <f t="shared" si="337"/>
        <v>0</v>
      </c>
      <c r="K189" s="647"/>
      <c r="L189" s="648"/>
      <c r="M189" s="649"/>
      <c r="N189" s="650"/>
      <c r="O189" s="651" t="str">
        <f t="shared" si="534"/>
        <v/>
      </c>
      <c r="P189" s="651" t="str">
        <f t="shared" si="534"/>
        <v/>
      </c>
      <c r="Q189" s="651" t="str">
        <f t="shared" si="534"/>
        <v/>
      </c>
      <c r="R189" s="651" t="str">
        <f t="shared" si="534"/>
        <v/>
      </c>
      <c r="S189" s="651" t="str">
        <f t="shared" si="534"/>
        <v/>
      </c>
      <c r="T189" s="651" t="str">
        <f t="shared" si="534"/>
        <v/>
      </c>
      <c r="U189" s="651" t="str">
        <f t="shared" si="534"/>
        <v/>
      </c>
      <c r="V189" s="651" t="str">
        <f t="shared" si="534"/>
        <v/>
      </c>
      <c r="W189" s="651" t="str">
        <f t="shared" si="534"/>
        <v/>
      </c>
      <c r="X189" s="651" t="str">
        <f t="shared" si="534"/>
        <v/>
      </c>
      <c r="Y189" s="652">
        <f t="shared" si="455"/>
        <v>0</v>
      </c>
      <c r="Z189" s="653"/>
      <c r="AA189" s="658">
        <f>IF($C189="","",SUMIFS(EXPENSES!$I$12:$I$4011,EXPENSES!$U$12:$U$4011,$C189,EXPENSES!$N$12:$N$4011,REPORT!AA$34,EXPENSES!$M$12:$M$4011,REPORT!AA$31))</f>
        <v>0</v>
      </c>
      <c r="AB189" s="658">
        <f>IF($C189="","",SUMIFS(EXPENSES!$I$12:$I$4011,EXPENSES!$U$12:$U$4011,$C189,EXPENSES!$N$12:$N$4011,REPORT!AB$34,EXPENSES!$M$12:$M$4011,REPORT!AB$31))</f>
        <v>0</v>
      </c>
      <c r="AC189" s="658">
        <f>IF($C189="","",SUMIFS(EXPENSES!$I$12:$I$4011,EXPENSES!$U$12:$U$4011,$C189,EXPENSES!$N$12:$N$4011,REPORT!AC$34,EXPENSES!$M$12:$M$4011,REPORT!AC$31))</f>
        <v>0</v>
      </c>
      <c r="AD189" s="658">
        <f>IF($C189="","",SUMIFS(EXPENSES!$I$12:$I$4011,EXPENSES!$U$12:$U$4011,$C189,EXPENSES!$N$12:$N$4011,REPORT!AD$34,EXPENSES!$M$12:$M$4011,REPORT!AD$31))</f>
        <v>0</v>
      </c>
      <c r="AE189" s="658">
        <f>IF($C189="","",SUMIFS(EXPENSES!$I$12:$I$4011,EXPENSES!$U$12:$U$4011,$C189,EXPENSES!$N$12:$N$4011,REPORT!AE$34,EXPENSES!$M$12:$M$4011,REPORT!AE$31))</f>
        <v>0</v>
      </c>
      <c r="AF189" s="658">
        <f>IF($C189="","",SUMIFS(EXPENSES!$I$12:$I$4011,EXPENSES!$U$12:$U$4011,$C189,EXPENSES!$N$12:$N$4011,REPORT!AF$34,EXPENSES!$M$12:$M$4011,REPORT!AF$31))</f>
        <v>0</v>
      </c>
      <c r="AG189" s="658">
        <f>IF($C189="","",SUMIFS(EXPENSES!$I$12:$I$4011,EXPENSES!$U$12:$U$4011,$C189,EXPENSES!$N$12:$N$4011,REPORT!AG$34,EXPENSES!$M$12:$M$4011,REPORT!AG$31))</f>
        <v>0</v>
      </c>
      <c r="AH189" s="658">
        <f>IF($C189="","",SUMIFS(EXPENSES!$I$12:$I$4011,EXPENSES!$U$12:$U$4011,$C189,EXPENSES!$N$12:$N$4011,REPORT!AH$34,EXPENSES!$M$12:$M$4011,REPORT!AH$31))</f>
        <v>0</v>
      </c>
      <c r="AI189" s="658">
        <f>IF($C189="","",SUMIFS(EXPENSES!$I$12:$I$4011,EXPENSES!$U$12:$U$4011,$C189,EXPENSES!$N$12:$N$4011,REPORT!AI$34,EXPENSES!$M$12:$M$4011,REPORT!AI$31))</f>
        <v>0</v>
      </c>
      <c r="AJ189" s="658">
        <f>IF($C189="","",SUMIFS(EXPENSES!$I$12:$I$4011,EXPENSES!$U$12:$U$4011,$C189,EXPENSES!$N$12:$N$4011,REPORT!AJ$34,EXPENSES!$M$12:$M$4011,REPORT!AJ$31))</f>
        <v>0</v>
      </c>
      <c r="AK189" s="658">
        <f>IF($C189="","",SUMIFS(EXPENSES!$I$12:$I$4011,EXPENSES!$U$12:$U$4011,$C189,EXPENSES!$N$12:$N$4011,REPORT!AK$34,EXPENSES!$M$12:$M$4011,REPORT!AK$31))</f>
        <v>0</v>
      </c>
      <c r="AL189" s="658">
        <f>IF($C189="","",SUMIFS(EXPENSES!$I$12:$I$4011,EXPENSES!$U$12:$U$4011,$C189,EXPENSES!$N$12:$N$4011,REPORT!AL$34,EXPENSES!$M$12:$M$4011,REPORT!AL$31))</f>
        <v>0</v>
      </c>
      <c r="AM189" s="658">
        <f>IF($C189="","",SUMIFS(EXPENSES!$I$12:$I$4011,EXPENSES!$U$12:$U$4011,$C189,EXPENSES!$N$12:$N$4011,REPORT!AM$34,EXPENSES!$M$12:$M$4011,REPORT!AM$31))</f>
        <v>0</v>
      </c>
      <c r="AN189" s="658">
        <f>IF($C189="","",SUMIFS(EXPENSES!$I$12:$I$4011,EXPENSES!$U$12:$U$4011,$C189,EXPENSES!$N$12:$N$4011,REPORT!AN$34,EXPENSES!$M$12:$M$4011,REPORT!AN$31))</f>
        <v>0</v>
      </c>
      <c r="AO189" s="658">
        <f>IF($C189="","",SUMIFS(EXPENSES!$I$12:$I$4011,EXPENSES!$U$12:$U$4011,$C189,EXPENSES!$N$12:$N$4011,REPORT!AO$34,EXPENSES!$M$12:$M$4011,REPORT!AO$31))</f>
        <v>0</v>
      </c>
      <c r="AP189" s="658">
        <f>IF($C189="","",SUMIFS(EXPENSES!$I$12:$I$4011,EXPENSES!$U$12:$U$4011,$C189,EXPENSES!$N$12:$N$4011,REPORT!AP$34,EXPENSES!$M$12:$M$4011,REPORT!AP$31))</f>
        <v>0</v>
      </c>
      <c r="AQ189" s="658">
        <f>IF($C189="","",SUMIFS(EXPENSES!$I$12:$I$4011,EXPENSES!$U$12:$U$4011,$C189,EXPENSES!$N$12:$N$4011,REPORT!AQ$34,EXPENSES!$M$12:$M$4011,REPORT!AQ$31))</f>
        <v>0</v>
      </c>
      <c r="AR189" s="658">
        <f>IF($C189="","",SUMIFS(EXPENSES!$I$12:$I$4011,EXPENSES!$U$12:$U$4011,$C189,EXPENSES!$N$12:$N$4011,REPORT!AR$34,EXPENSES!$M$12:$M$4011,REPORT!AR$31))</f>
        <v>0</v>
      </c>
      <c r="AS189" s="658">
        <f>IF($C189="","",SUMIFS(EXPENSES!$I$12:$I$4011,EXPENSES!$U$12:$U$4011,$C189,EXPENSES!$N$12:$N$4011,REPORT!AS$34,EXPENSES!$M$12:$M$4011,REPORT!AS$31))</f>
        <v>0</v>
      </c>
      <c r="AT189" s="658">
        <f>IF($C189="","",SUMIFS(EXPENSES!$I$12:$I$4011,EXPENSES!$U$12:$U$4011,$C189,EXPENSES!$N$12:$N$4011,REPORT!AT$34,EXPENSES!$M$12:$M$4011,REPORT!AT$31))</f>
        <v>0</v>
      </c>
      <c r="AU189" s="658">
        <f>IF($C189="","",SUMIFS(EXPENSES!$I$12:$I$4011,EXPENSES!$U$12:$U$4011,$C189,EXPENSES!$N$12:$N$4011,REPORT!AU$34,EXPENSES!$M$12:$M$4011,REPORT!AU$31))</f>
        <v>0</v>
      </c>
      <c r="AV189" s="658">
        <f>IF($C189="","",SUMIFS(EXPENSES!$I$12:$I$4011,EXPENSES!$U$12:$U$4011,$C189,EXPENSES!$N$12:$N$4011,REPORT!AV$34,EXPENSES!$M$12:$M$4011,REPORT!AV$31))</f>
        <v>0</v>
      </c>
      <c r="AW189" s="658">
        <f>IF($C189="","",SUMIFS(EXPENSES!$I$12:$I$4011,EXPENSES!$U$12:$U$4011,$C189,EXPENSES!$N$12:$N$4011,REPORT!AW$34,EXPENSES!$M$12:$M$4011,REPORT!AW$31))</f>
        <v>0</v>
      </c>
      <c r="AX189" s="658">
        <f>IF($C189="","",SUMIFS(EXPENSES!$I$12:$I$4011,EXPENSES!$U$12:$U$4011,$C189,EXPENSES!$N$12:$N$4011,REPORT!AX$34,EXPENSES!$M$12:$M$4011,REPORT!AX$31))</f>
        <v>0</v>
      </c>
      <c r="AY189" s="658">
        <f>IF($C189="","",SUMIFS(EXPENSES!$I$12:$I$4011,EXPENSES!$U$12:$U$4011,$C189,EXPENSES!$N$12:$N$4011,REPORT!AY$34,EXPENSES!$M$12:$M$4011,REPORT!AY$31))</f>
        <v>0</v>
      </c>
      <c r="AZ189" s="658">
        <f>IF($C189="","",SUMIFS(EXPENSES!$I$12:$I$4011,EXPENSES!$U$12:$U$4011,$C189,EXPENSES!$N$12:$N$4011,REPORT!AZ$34,EXPENSES!$M$12:$M$4011,REPORT!AZ$31))</f>
        <v>0</v>
      </c>
      <c r="BA189" s="658">
        <f>IF($C189="","",SUMIFS(EXPENSES!$I$12:$I$4011,EXPENSES!$U$12:$U$4011,$C189,EXPENSES!$N$12:$N$4011,REPORT!BA$34,EXPENSES!$M$12:$M$4011,REPORT!BA$31))</f>
        <v>0</v>
      </c>
      <c r="BB189" s="658">
        <f>IF($C189="","",SUMIFS(EXPENSES!$I$12:$I$4011,EXPENSES!$U$12:$U$4011,$C189,EXPENSES!$N$12:$N$4011,REPORT!BB$34,EXPENSES!$M$12:$M$4011,REPORT!BB$31))</f>
        <v>0</v>
      </c>
      <c r="BC189" s="658">
        <f>IF($C189="","",SUMIFS(EXPENSES!$I$12:$I$4011,EXPENSES!$U$12:$U$4011,$C189,EXPENSES!$N$12:$N$4011,REPORT!BC$34,EXPENSES!$M$12:$M$4011,REPORT!BC$31))</f>
        <v>0</v>
      </c>
      <c r="BD189" s="658">
        <f>IF($C189="","",SUMIFS(EXPENSES!$I$12:$I$4011,EXPENSES!$U$12:$U$4011,$C189,EXPENSES!$N$12:$N$4011,REPORT!BD$34,EXPENSES!$M$12:$M$4011,REPORT!BD$31))</f>
        <v>0</v>
      </c>
      <c r="BE189" s="658">
        <f>IF($C189="","",SUMIFS(EXPENSES!$I$12:$I$4011,EXPENSES!$U$12:$U$4011,$C189,EXPENSES!$N$12:$N$4011,REPORT!BE$34,EXPENSES!$M$12:$M$4011,REPORT!BE$31))</f>
        <v>0</v>
      </c>
      <c r="BF189" s="658">
        <f>IF($C189="","",SUMIFS(EXPENSES!$I$12:$I$4011,EXPENSES!$U$12:$U$4011,$C189,EXPENSES!$N$12:$N$4011,REPORT!BF$34,EXPENSES!$M$12:$M$4011,REPORT!BF$31))</f>
        <v>0</v>
      </c>
      <c r="BG189" s="658">
        <f>IF($C189="","",SUMIFS(EXPENSES!$I$12:$I$4011,EXPENSES!$U$12:$U$4011,$C189,EXPENSES!$N$12:$N$4011,REPORT!BG$34,EXPENSES!$M$12:$M$4011,REPORT!BG$31))</f>
        <v>0</v>
      </c>
      <c r="BH189" s="658">
        <f>IF($C189="","",SUMIFS(EXPENSES!$I$12:$I$4011,EXPENSES!$U$12:$U$4011,$C189,EXPENSES!$N$12:$N$4011,REPORT!BH$34,EXPENSES!$M$12:$M$4011,REPORT!BH$31))</f>
        <v>0</v>
      </c>
      <c r="BI189" s="658">
        <f>IF($C189="","",SUMIFS(EXPENSES!$I$12:$I$4011,EXPENSES!$U$12:$U$4011,$C189,EXPENSES!$N$12:$N$4011,REPORT!BI$34,EXPENSES!$M$12:$M$4011,REPORT!BI$31))</f>
        <v>0</v>
      </c>
      <c r="BJ189" s="658">
        <f>IF($C189="","",SUMIFS(EXPENSES!$I$12:$I$4011,EXPENSES!$U$12:$U$4011,$C189,EXPENSES!$N$12:$N$4011,REPORT!BJ$34,EXPENSES!$M$12:$M$4011,REPORT!BJ$31))</f>
        <v>0</v>
      </c>
      <c r="BK189" s="654"/>
      <c r="BL189" s="655"/>
      <c r="BM189" s="655"/>
    </row>
    <row r="190" spans="1:66" s="656" customFormat="1" outlineLevel="2" x14ac:dyDescent="0.3">
      <c r="A190" s="639"/>
      <c r="B190" s="640"/>
      <c r="C190" s="641" t="str">
        <f>IFERROR(BUDGET!C173,"")</f>
        <v>B10-09</v>
      </c>
      <c r="D190" s="642">
        <f>IFERROR(BUDGET!D173,"")</f>
        <v>0</v>
      </c>
      <c r="E190" s="643" t="str">
        <f>IFERROR(BUDGET!E173,"")</f>
        <v>x</v>
      </c>
      <c r="F190" s="644">
        <f>IF(OR(BUDGET!$N$14="",BUDGET!$N$14="Initial Budget"),BUDGET!N173,BUDGET!BA173)</f>
        <v>0</v>
      </c>
      <c r="G190" s="798"/>
      <c r="H190" s="661">
        <f>SUMIFS(EXPENSES!$I$12:$I$4011,EXPENSES!$U$12:$U$4011,REPORT!C190)</f>
        <v>0</v>
      </c>
      <c r="I190" s="657">
        <f t="shared" si="456"/>
        <v>0</v>
      </c>
      <c r="J190" s="645">
        <f t="shared" si="337"/>
        <v>0</v>
      </c>
      <c r="K190" s="647"/>
      <c r="L190" s="648"/>
      <c r="M190" s="649"/>
      <c r="N190" s="650"/>
      <c r="O190" s="651" t="str">
        <f t="shared" si="534"/>
        <v/>
      </c>
      <c r="P190" s="651" t="str">
        <f t="shared" si="534"/>
        <v/>
      </c>
      <c r="Q190" s="651" t="str">
        <f t="shared" si="534"/>
        <v/>
      </c>
      <c r="R190" s="651" t="str">
        <f t="shared" si="534"/>
        <v/>
      </c>
      <c r="S190" s="651" t="str">
        <f t="shared" si="534"/>
        <v/>
      </c>
      <c r="T190" s="651" t="str">
        <f t="shared" si="534"/>
        <v/>
      </c>
      <c r="U190" s="651" t="str">
        <f t="shared" si="534"/>
        <v/>
      </c>
      <c r="V190" s="651" t="str">
        <f t="shared" si="534"/>
        <v/>
      </c>
      <c r="W190" s="651" t="str">
        <f t="shared" si="534"/>
        <v/>
      </c>
      <c r="X190" s="651" t="str">
        <f t="shared" si="534"/>
        <v/>
      </c>
      <c r="Y190" s="652">
        <f t="shared" si="455"/>
        <v>0</v>
      </c>
      <c r="Z190" s="653"/>
      <c r="AA190" s="658">
        <f>IF($C190="","",SUMIFS(EXPENSES!$I$12:$I$4011,EXPENSES!$U$12:$U$4011,$C190,EXPENSES!$N$12:$N$4011,REPORT!AA$34,EXPENSES!$M$12:$M$4011,REPORT!AA$31))</f>
        <v>0</v>
      </c>
      <c r="AB190" s="658">
        <f>IF($C190="","",SUMIFS(EXPENSES!$I$12:$I$4011,EXPENSES!$U$12:$U$4011,$C190,EXPENSES!$N$12:$N$4011,REPORT!AB$34,EXPENSES!$M$12:$M$4011,REPORT!AB$31))</f>
        <v>0</v>
      </c>
      <c r="AC190" s="658">
        <f>IF($C190="","",SUMIFS(EXPENSES!$I$12:$I$4011,EXPENSES!$U$12:$U$4011,$C190,EXPENSES!$N$12:$N$4011,REPORT!AC$34,EXPENSES!$M$12:$M$4011,REPORT!AC$31))</f>
        <v>0</v>
      </c>
      <c r="AD190" s="658">
        <f>IF($C190="","",SUMIFS(EXPENSES!$I$12:$I$4011,EXPENSES!$U$12:$U$4011,$C190,EXPENSES!$N$12:$N$4011,REPORT!AD$34,EXPENSES!$M$12:$M$4011,REPORT!AD$31))</f>
        <v>0</v>
      </c>
      <c r="AE190" s="658">
        <f>IF($C190="","",SUMIFS(EXPENSES!$I$12:$I$4011,EXPENSES!$U$12:$U$4011,$C190,EXPENSES!$N$12:$N$4011,REPORT!AE$34,EXPENSES!$M$12:$M$4011,REPORT!AE$31))</f>
        <v>0</v>
      </c>
      <c r="AF190" s="658">
        <f>IF($C190="","",SUMIFS(EXPENSES!$I$12:$I$4011,EXPENSES!$U$12:$U$4011,$C190,EXPENSES!$N$12:$N$4011,REPORT!AF$34,EXPENSES!$M$12:$M$4011,REPORT!AF$31))</f>
        <v>0</v>
      </c>
      <c r="AG190" s="658">
        <f>IF($C190="","",SUMIFS(EXPENSES!$I$12:$I$4011,EXPENSES!$U$12:$U$4011,$C190,EXPENSES!$N$12:$N$4011,REPORT!AG$34,EXPENSES!$M$12:$M$4011,REPORT!AG$31))</f>
        <v>0</v>
      </c>
      <c r="AH190" s="658">
        <f>IF($C190="","",SUMIFS(EXPENSES!$I$12:$I$4011,EXPENSES!$U$12:$U$4011,$C190,EXPENSES!$N$12:$N$4011,REPORT!AH$34,EXPENSES!$M$12:$M$4011,REPORT!AH$31))</f>
        <v>0</v>
      </c>
      <c r="AI190" s="658">
        <f>IF($C190="","",SUMIFS(EXPENSES!$I$12:$I$4011,EXPENSES!$U$12:$U$4011,$C190,EXPENSES!$N$12:$N$4011,REPORT!AI$34,EXPENSES!$M$12:$M$4011,REPORT!AI$31))</f>
        <v>0</v>
      </c>
      <c r="AJ190" s="658">
        <f>IF($C190="","",SUMIFS(EXPENSES!$I$12:$I$4011,EXPENSES!$U$12:$U$4011,$C190,EXPENSES!$N$12:$N$4011,REPORT!AJ$34,EXPENSES!$M$12:$M$4011,REPORT!AJ$31))</f>
        <v>0</v>
      </c>
      <c r="AK190" s="658">
        <f>IF($C190="","",SUMIFS(EXPENSES!$I$12:$I$4011,EXPENSES!$U$12:$U$4011,$C190,EXPENSES!$N$12:$N$4011,REPORT!AK$34,EXPENSES!$M$12:$M$4011,REPORT!AK$31))</f>
        <v>0</v>
      </c>
      <c r="AL190" s="658">
        <f>IF($C190="","",SUMIFS(EXPENSES!$I$12:$I$4011,EXPENSES!$U$12:$U$4011,$C190,EXPENSES!$N$12:$N$4011,REPORT!AL$34,EXPENSES!$M$12:$M$4011,REPORT!AL$31))</f>
        <v>0</v>
      </c>
      <c r="AM190" s="658">
        <f>IF($C190="","",SUMIFS(EXPENSES!$I$12:$I$4011,EXPENSES!$U$12:$U$4011,$C190,EXPENSES!$N$12:$N$4011,REPORT!AM$34,EXPENSES!$M$12:$M$4011,REPORT!AM$31))</f>
        <v>0</v>
      </c>
      <c r="AN190" s="658">
        <f>IF($C190="","",SUMIFS(EXPENSES!$I$12:$I$4011,EXPENSES!$U$12:$U$4011,$C190,EXPENSES!$N$12:$N$4011,REPORT!AN$34,EXPENSES!$M$12:$M$4011,REPORT!AN$31))</f>
        <v>0</v>
      </c>
      <c r="AO190" s="658">
        <f>IF($C190="","",SUMIFS(EXPENSES!$I$12:$I$4011,EXPENSES!$U$12:$U$4011,$C190,EXPENSES!$N$12:$N$4011,REPORT!AO$34,EXPENSES!$M$12:$M$4011,REPORT!AO$31))</f>
        <v>0</v>
      </c>
      <c r="AP190" s="658">
        <f>IF($C190="","",SUMIFS(EXPENSES!$I$12:$I$4011,EXPENSES!$U$12:$U$4011,$C190,EXPENSES!$N$12:$N$4011,REPORT!AP$34,EXPENSES!$M$12:$M$4011,REPORT!AP$31))</f>
        <v>0</v>
      </c>
      <c r="AQ190" s="658">
        <f>IF($C190="","",SUMIFS(EXPENSES!$I$12:$I$4011,EXPENSES!$U$12:$U$4011,$C190,EXPENSES!$N$12:$N$4011,REPORT!AQ$34,EXPENSES!$M$12:$M$4011,REPORT!AQ$31))</f>
        <v>0</v>
      </c>
      <c r="AR190" s="658">
        <f>IF($C190="","",SUMIFS(EXPENSES!$I$12:$I$4011,EXPENSES!$U$12:$U$4011,$C190,EXPENSES!$N$12:$N$4011,REPORT!AR$34,EXPENSES!$M$12:$M$4011,REPORT!AR$31))</f>
        <v>0</v>
      </c>
      <c r="AS190" s="658">
        <f>IF($C190="","",SUMIFS(EXPENSES!$I$12:$I$4011,EXPENSES!$U$12:$U$4011,$C190,EXPENSES!$N$12:$N$4011,REPORT!AS$34,EXPENSES!$M$12:$M$4011,REPORT!AS$31))</f>
        <v>0</v>
      </c>
      <c r="AT190" s="658">
        <f>IF($C190="","",SUMIFS(EXPENSES!$I$12:$I$4011,EXPENSES!$U$12:$U$4011,$C190,EXPENSES!$N$12:$N$4011,REPORT!AT$34,EXPENSES!$M$12:$M$4011,REPORT!AT$31))</f>
        <v>0</v>
      </c>
      <c r="AU190" s="658">
        <f>IF($C190="","",SUMIFS(EXPENSES!$I$12:$I$4011,EXPENSES!$U$12:$U$4011,$C190,EXPENSES!$N$12:$N$4011,REPORT!AU$34,EXPENSES!$M$12:$M$4011,REPORT!AU$31))</f>
        <v>0</v>
      </c>
      <c r="AV190" s="658">
        <f>IF($C190="","",SUMIFS(EXPENSES!$I$12:$I$4011,EXPENSES!$U$12:$U$4011,$C190,EXPENSES!$N$12:$N$4011,REPORT!AV$34,EXPENSES!$M$12:$M$4011,REPORT!AV$31))</f>
        <v>0</v>
      </c>
      <c r="AW190" s="658">
        <f>IF($C190="","",SUMIFS(EXPENSES!$I$12:$I$4011,EXPENSES!$U$12:$U$4011,$C190,EXPENSES!$N$12:$N$4011,REPORT!AW$34,EXPENSES!$M$12:$M$4011,REPORT!AW$31))</f>
        <v>0</v>
      </c>
      <c r="AX190" s="658">
        <f>IF($C190="","",SUMIFS(EXPENSES!$I$12:$I$4011,EXPENSES!$U$12:$U$4011,$C190,EXPENSES!$N$12:$N$4011,REPORT!AX$34,EXPENSES!$M$12:$M$4011,REPORT!AX$31))</f>
        <v>0</v>
      </c>
      <c r="AY190" s="658">
        <f>IF($C190="","",SUMIFS(EXPENSES!$I$12:$I$4011,EXPENSES!$U$12:$U$4011,$C190,EXPENSES!$N$12:$N$4011,REPORT!AY$34,EXPENSES!$M$12:$M$4011,REPORT!AY$31))</f>
        <v>0</v>
      </c>
      <c r="AZ190" s="658">
        <f>IF($C190="","",SUMIFS(EXPENSES!$I$12:$I$4011,EXPENSES!$U$12:$U$4011,$C190,EXPENSES!$N$12:$N$4011,REPORT!AZ$34,EXPENSES!$M$12:$M$4011,REPORT!AZ$31))</f>
        <v>0</v>
      </c>
      <c r="BA190" s="658">
        <f>IF($C190="","",SUMIFS(EXPENSES!$I$12:$I$4011,EXPENSES!$U$12:$U$4011,$C190,EXPENSES!$N$12:$N$4011,REPORT!BA$34,EXPENSES!$M$12:$M$4011,REPORT!BA$31))</f>
        <v>0</v>
      </c>
      <c r="BB190" s="658">
        <f>IF($C190="","",SUMIFS(EXPENSES!$I$12:$I$4011,EXPENSES!$U$12:$U$4011,$C190,EXPENSES!$N$12:$N$4011,REPORT!BB$34,EXPENSES!$M$12:$M$4011,REPORT!BB$31))</f>
        <v>0</v>
      </c>
      <c r="BC190" s="658">
        <f>IF($C190="","",SUMIFS(EXPENSES!$I$12:$I$4011,EXPENSES!$U$12:$U$4011,$C190,EXPENSES!$N$12:$N$4011,REPORT!BC$34,EXPENSES!$M$12:$M$4011,REPORT!BC$31))</f>
        <v>0</v>
      </c>
      <c r="BD190" s="658">
        <f>IF($C190="","",SUMIFS(EXPENSES!$I$12:$I$4011,EXPENSES!$U$12:$U$4011,$C190,EXPENSES!$N$12:$N$4011,REPORT!BD$34,EXPENSES!$M$12:$M$4011,REPORT!BD$31))</f>
        <v>0</v>
      </c>
      <c r="BE190" s="658">
        <f>IF($C190="","",SUMIFS(EXPENSES!$I$12:$I$4011,EXPENSES!$U$12:$U$4011,$C190,EXPENSES!$N$12:$N$4011,REPORT!BE$34,EXPENSES!$M$12:$M$4011,REPORT!BE$31))</f>
        <v>0</v>
      </c>
      <c r="BF190" s="658">
        <f>IF($C190="","",SUMIFS(EXPENSES!$I$12:$I$4011,EXPENSES!$U$12:$U$4011,$C190,EXPENSES!$N$12:$N$4011,REPORT!BF$34,EXPENSES!$M$12:$M$4011,REPORT!BF$31))</f>
        <v>0</v>
      </c>
      <c r="BG190" s="658">
        <f>IF($C190="","",SUMIFS(EXPENSES!$I$12:$I$4011,EXPENSES!$U$12:$U$4011,$C190,EXPENSES!$N$12:$N$4011,REPORT!BG$34,EXPENSES!$M$12:$M$4011,REPORT!BG$31))</f>
        <v>0</v>
      </c>
      <c r="BH190" s="658">
        <f>IF($C190="","",SUMIFS(EXPENSES!$I$12:$I$4011,EXPENSES!$U$12:$U$4011,$C190,EXPENSES!$N$12:$N$4011,REPORT!BH$34,EXPENSES!$M$12:$M$4011,REPORT!BH$31))</f>
        <v>0</v>
      </c>
      <c r="BI190" s="658">
        <f>IF($C190="","",SUMIFS(EXPENSES!$I$12:$I$4011,EXPENSES!$U$12:$U$4011,$C190,EXPENSES!$N$12:$N$4011,REPORT!BI$34,EXPENSES!$M$12:$M$4011,REPORT!BI$31))</f>
        <v>0</v>
      </c>
      <c r="BJ190" s="658">
        <f>IF($C190="","",SUMIFS(EXPENSES!$I$12:$I$4011,EXPENSES!$U$12:$U$4011,$C190,EXPENSES!$N$12:$N$4011,REPORT!BJ$34,EXPENSES!$M$12:$M$4011,REPORT!BJ$31))</f>
        <v>0</v>
      </c>
      <c r="BK190" s="654"/>
      <c r="BL190" s="655"/>
      <c r="BM190" s="655"/>
    </row>
    <row r="191" spans="1:66" s="656" customFormat="1" outlineLevel="2" x14ac:dyDescent="0.3">
      <c r="A191" s="639"/>
      <c r="B191" s="640"/>
      <c r="C191" s="641" t="str">
        <f>IFERROR(BUDGET!C174,"")</f>
        <v>B10-10</v>
      </c>
      <c r="D191" s="642">
        <f>IFERROR(BUDGET!D174,"")</f>
        <v>0</v>
      </c>
      <c r="E191" s="659" t="str">
        <f>IFERROR(BUDGET!E174,"")</f>
        <v>x</v>
      </c>
      <c r="F191" s="660">
        <f>IF(OR(BUDGET!$N$14="",BUDGET!$N$14="Initial Budget"),BUDGET!N174,BUDGET!BA174)</f>
        <v>0</v>
      </c>
      <c r="G191" s="799"/>
      <c r="H191" s="661">
        <f>SUMIFS(EXPENSES!$I$12:$I$4011,EXPENSES!$U$12:$U$4011,REPORT!C191)</f>
        <v>0</v>
      </c>
      <c r="I191" s="657">
        <f t="shared" si="456"/>
        <v>0</v>
      </c>
      <c r="J191" s="661">
        <f t="shared" si="337"/>
        <v>0</v>
      </c>
      <c r="K191" s="647"/>
      <c r="L191" s="648"/>
      <c r="M191" s="649"/>
      <c r="N191" s="650"/>
      <c r="O191" s="651" t="str">
        <f t="shared" si="534"/>
        <v/>
      </c>
      <c r="P191" s="651" t="str">
        <f t="shared" si="534"/>
        <v/>
      </c>
      <c r="Q191" s="651" t="str">
        <f t="shared" si="534"/>
        <v/>
      </c>
      <c r="R191" s="651" t="str">
        <f t="shared" si="534"/>
        <v/>
      </c>
      <c r="S191" s="651" t="str">
        <f t="shared" si="534"/>
        <v/>
      </c>
      <c r="T191" s="651" t="str">
        <f t="shared" si="534"/>
        <v/>
      </c>
      <c r="U191" s="651" t="str">
        <f t="shared" si="534"/>
        <v/>
      </c>
      <c r="V191" s="651" t="str">
        <f t="shared" si="534"/>
        <v/>
      </c>
      <c r="W191" s="651" t="str">
        <f t="shared" si="534"/>
        <v/>
      </c>
      <c r="X191" s="651" t="str">
        <f t="shared" si="534"/>
        <v/>
      </c>
      <c r="Y191" s="652">
        <f t="shared" si="455"/>
        <v>0</v>
      </c>
      <c r="Z191" s="653"/>
      <c r="AA191" s="662">
        <f>IF($C191="","",SUMIFS(EXPENSES!$I$12:$I$4011,EXPENSES!$U$12:$U$4011,$C191,EXPENSES!$N$12:$N$4011,REPORT!AA$34,EXPENSES!$M$12:$M$4011,REPORT!AA$31))</f>
        <v>0</v>
      </c>
      <c r="AB191" s="662">
        <f>IF($C191="","",SUMIFS(EXPENSES!$I$12:$I$4011,EXPENSES!$U$12:$U$4011,$C191,EXPENSES!$N$12:$N$4011,REPORT!AB$34,EXPENSES!$M$12:$M$4011,REPORT!AB$31))</f>
        <v>0</v>
      </c>
      <c r="AC191" s="662">
        <f>IF($C191="","",SUMIFS(EXPENSES!$I$12:$I$4011,EXPENSES!$U$12:$U$4011,$C191,EXPENSES!$N$12:$N$4011,REPORT!AC$34,EXPENSES!$M$12:$M$4011,REPORT!AC$31))</f>
        <v>0</v>
      </c>
      <c r="AD191" s="662">
        <f>IF($C191="","",SUMIFS(EXPENSES!$I$12:$I$4011,EXPENSES!$U$12:$U$4011,$C191,EXPENSES!$N$12:$N$4011,REPORT!AD$34,EXPENSES!$M$12:$M$4011,REPORT!AD$31))</f>
        <v>0</v>
      </c>
      <c r="AE191" s="662">
        <f>IF($C191="","",SUMIFS(EXPENSES!$I$12:$I$4011,EXPENSES!$U$12:$U$4011,$C191,EXPENSES!$N$12:$N$4011,REPORT!AE$34,EXPENSES!$M$12:$M$4011,REPORT!AE$31))</f>
        <v>0</v>
      </c>
      <c r="AF191" s="662">
        <f>IF($C191="","",SUMIFS(EXPENSES!$I$12:$I$4011,EXPENSES!$U$12:$U$4011,$C191,EXPENSES!$N$12:$N$4011,REPORT!AF$34,EXPENSES!$M$12:$M$4011,REPORT!AF$31))</f>
        <v>0</v>
      </c>
      <c r="AG191" s="662">
        <f>IF($C191="","",SUMIFS(EXPENSES!$I$12:$I$4011,EXPENSES!$U$12:$U$4011,$C191,EXPENSES!$N$12:$N$4011,REPORT!AG$34,EXPENSES!$M$12:$M$4011,REPORT!AG$31))</f>
        <v>0</v>
      </c>
      <c r="AH191" s="662">
        <f>IF($C191="","",SUMIFS(EXPENSES!$I$12:$I$4011,EXPENSES!$U$12:$U$4011,$C191,EXPENSES!$N$12:$N$4011,REPORT!AH$34,EXPENSES!$M$12:$M$4011,REPORT!AH$31))</f>
        <v>0</v>
      </c>
      <c r="AI191" s="662">
        <f>IF($C191="","",SUMIFS(EXPENSES!$I$12:$I$4011,EXPENSES!$U$12:$U$4011,$C191,EXPENSES!$N$12:$N$4011,REPORT!AI$34,EXPENSES!$M$12:$M$4011,REPORT!AI$31))</f>
        <v>0</v>
      </c>
      <c r="AJ191" s="662">
        <f>IF($C191="","",SUMIFS(EXPENSES!$I$12:$I$4011,EXPENSES!$U$12:$U$4011,$C191,EXPENSES!$N$12:$N$4011,REPORT!AJ$34,EXPENSES!$M$12:$M$4011,REPORT!AJ$31))</f>
        <v>0</v>
      </c>
      <c r="AK191" s="662">
        <f>IF($C191="","",SUMIFS(EXPENSES!$I$12:$I$4011,EXPENSES!$U$12:$U$4011,$C191,EXPENSES!$N$12:$N$4011,REPORT!AK$34,EXPENSES!$M$12:$M$4011,REPORT!AK$31))</f>
        <v>0</v>
      </c>
      <c r="AL191" s="662">
        <f>IF($C191="","",SUMIFS(EXPENSES!$I$12:$I$4011,EXPENSES!$U$12:$U$4011,$C191,EXPENSES!$N$12:$N$4011,REPORT!AL$34,EXPENSES!$M$12:$M$4011,REPORT!AL$31))</f>
        <v>0</v>
      </c>
      <c r="AM191" s="662">
        <f>IF($C191="","",SUMIFS(EXPENSES!$I$12:$I$4011,EXPENSES!$U$12:$U$4011,$C191,EXPENSES!$N$12:$N$4011,REPORT!AM$34,EXPENSES!$M$12:$M$4011,REPORT!AM$31))</f>
        <v>0</v>
      </c>
      <c r="AN191" s="662">
        <f>IF($C191="","",SUMIFS(EXPENSES!$I$12:$I$4011,EXPENSES!$U$12:$U$4011,$C191,EXPENSES!$N$12:$N$4011,REPORT!AN$34,EXPENSES!$M$12:$M$4011,REPORT!AN$31))</f>
        <v>0</v>
      </c>
      <c r="AO191" s="662">
        <f>IF($C191="","",SUMIFS(EXPENSES!$I$12:$I$4011,EXPENSES!$U$12:$U$4011,$C191,EXPENSES!$N$12:$N$4011,REPORT!AO$34,EXPENSES!$M$12:$M$4011,REPORT!AO$31))</f>
        <v>0</v>
      </c>
      <c r="AP191" s="662">
        <f>IF($C191="","",SUMIFS(EXPENSES!$I$12:$I$4011,EXPENSES!$U$12:$U$4011,$C191,EXPENSES!$N$12:$N$4011,REPORT!AP$34,EXPENSES!$M$12:$M$4011,REPORT!AP$31))</f>
        <v>0</v>
      </c>
      <c r="AQ191" s="662">
        <f>IF($C191="","",SUMIFS(EXPENSES!$I$12:$I$4011,EXPENSES!$U$12:$U$4011,$C191,EXPENSES!$N$12:$N$4011,REPORT!AQ$34,EXPENSES!$M$12:$M$4011,REPORT!AQ$31))</f>
        <v>0</v>
      </c>
      <c r="AR191" s="662">
        <f>IF($C191="","",SUMIFS(EXPENSES!$I$12:$I$4011,EXPENSES!$U$12:$U$4011,$C191,EXPENSES!$N$12:$N$4011,REPORT!AR$34,EXPENSES!$M$12:$M$4011,REPORT!AR$31))</f>
        <v>0</v>
      </c>
      <c r="AS191" s="662">
        <f>IF($C191="","",SUMIFS(EXPENSES!$I$12:$I$4011,EXPENSES!$U$12:$U$4011,$C191,EXPENSES!$N$12:$N$4011,REPORT!AS$34,EXPENSES!$M$12:$M$4011,REPORT!AS$31))</f>
        <v>0</v>
      </c>
      <c r="AT191" s="662">
        <f>IF($C191="","",SUMIFS(EXPENSES!$I$12:$I$4011,EXPENSES!$U$12:$U$4011,$C191,EXPENSES!$N$12:$N$4011,REPORT!AT$34,EXPENSES!$M$12:$M$4011,REPORT!AT$31))</f>
        <v>0</v>
      </c>
      <c r="AU191" s="662">
        <f>IF($C191="","",SUMIFS(EXPENSES!$I$12:$I$4011,EXPENSES!$U$12:$U$4011,$C191,EXPENSES!$N$12:$N$4011,REPORT!AU$34,EXPENSES!$M$12:$M$4011,REPORT!AU$31))</f>
        <v>0</v>
      </c>
      <c r="AV191" s="662">
        <f>IF($C191="","",SUMIFS(EXPENSES!$I$12:$I$4011,EXPENSES!$U$12:$U$4011,$C191,EXPENSES!$N$12:$N$4011,REPORT!AV$34,EXPENSES!$M$12:$M$4011,REPORT!AV$31))</f>
        <v>0</v>
      </c>
      <c r="AW191" s="662">
        <f>IF($C191="","",SUMIFS(EXPENSES!$I$12:$I$4011,EXPENSES!$U$12:$U$4011,$C191,EXPENSES!$N$12:$N$4011,REPORT!AW$34,EXPENSES!$M$12:$M$4011,REPORT!AW$31))</f>
        <v>0</v>
      </c>
      <c r="AX191" s="662">
        <f>IF($C191="","",SUMIFS(EXPENSES!$I$12:$I$4011,EXPENSES!$U$12:$U$4011,$C191,EXPENSES!$N$12:$N$4011,REPORT!AX$34,EXPENSES!$M$12:$M$4011,REPORT!AX$31))</f>
        <v>0</v>
      </c>
      <c r="AY191" s="662">
        <f>IF($C191="","",SUMIFS(EXPENSES!$I$12:$I$4011,EXPENSES!$U$12:$U$4011,$C191,EXPENSES!$N$12:$N$4011,REPORT!AY$34,EXPENSES!$M$12:$M$4011,REPORT!AY$31))</f>
        <v>0</v>
      </c>
      <c r="AZ191" s="662">
        <f>IF($C191="","",SUMIFS(EXPENSES!$I$12:$I$4011,EXPENSES!$U$12:$U$4011,$C191,EXPENSES!$N$12:$N$4011,REPORT!AZ$34,EXPENSES!$M$12:$M$4011,REPORT!AZ$31))</f>
        <v>0</v>
      </c>
      <c r="BA191" s="662">
        <f>IF($C191="","",SUMIFS(EXPENSES!$I$12:$I$4011,EXPENSES!$U$12:$U$4011,$C191,EXPENSES!$N$12:$N$4011,REPORT!BA$34,EXPENSES!$M$12:$M$4011,REPORT!BA$31))</f>
        <v>0</v>
      </c>
      <c r="BB191" s="662">
        <f>IF($C191="","",SUMIFS(EXPENSES!$I$12:$I$4011,EXPENSES!$U$12:$U$4011,$C191,EXPENSES!$N$12:$N$4011,REPORT!BB$34,EXPENSES!$M$12:$M$4011,REPORT!BB$31))</f>
        <v>0</v>
      </c>
      <c r="BC191" s="662">
        <f>IF($C191="","",SUMIFS(EXPENSES!$I$12:$I$4011,EXPENSES!$U$12:$U$4011,$C191,EXPENSES!$N$12:$N$4011,REPORT!BC$34,EXPENSES!$M$12:$M$4011,REPORT!BC$31))</f>
        <v>0</v>
      </c>
      <c r="BD191" s="662">
        <f>IF($C191="","",SUMIFS(EXPENSES!$I$12:$I$4011,EXPENSES!$U$12:$U$4011,$C191,EXPENSES!$N$12:$N$4011,REPORT!BD$34,EXPENSES!$M$12:$M$4011,REPORT!BD$31))</f>
        <v>0</v>
      </c>
      <c r="BE191" s="662">
        <f>IF($C191="","",SUMIFS(EXPENSES!$I$12:$I$4011,EXPENSES!$U$12:$U$4011,$C191,EXPENSES!$N$12:$N$4011,REPORT!BE$34,EXPENSES!$M$12:$M$4011,REPORT!BE$31))</f>
        <v>0</v>
      </c>
      <c r="BF191" s="662">
        <f>IF($C191="","",SUMIFS(EXPENSES!$I$12:$I$4011,EXPENSES!$U$12:$U$4011,$C191,EXPENSES!$N$12:$N$4011,REPORT!BF$34,EXPENSES!$M$12:$M$4011,REPORT!BF$31))</f>
        <v>0</v>
      </c>
      <c r="BG191" s="662">
        <f>IF($C191="","",SUMIFS(EXPENSES!$I$12:$I$4011,EXPENSES!$U$12:$U$4011,$C191,EXPENSES!$N$12:$N$4011,REPORT!BG$34,EXPENSES!$M$12:$M$4011,REPORT!BG$31))</f>
        <v>0</v>
      </c>
      <c r="BH191" s="662">
        <f>IF($C191="","",SUMIFS(EXPENSES!$I$12:$I$4011,EXPENSES!$U$12:$U$4011,$C191,EXPENSES!$N$12:$N$4011,REPORT!BH$34,EXPENSES!$M$12:$M$4011,REPORT!BH$31))</f>
        <v>0</v>
      </c>
      <c r="BI191" s="662">
        <f>IF($C191="","",SUMIFS(EXPENSES!$I$12:$I$4011,EXPENSES!$U$12:$U$4011,$C191,EXPENSES!$N$12:$N$4011,REPORT!BI$34,EXPENSES!$M$12:$M$4011,REPORT!BI$31))</f>
        <v>0</v>
      </c>
      <c r="BJ191" s="662">
        <f>IF($C191="","",SUMIFS(EXPENSES!$I$12:$I$4011,EXPENSES!$U$12:$U$4011,$C191,EXPENSES!$N$12:$N$4011,REPORT!BJ$34,EXPENSES!$M$12:$M$4011,REPORT!BJ$31))</f>
        <v>0</v>
      </c>
      <c r="BK191" s="654"/>
      <c r="BL191" s="655"/>
      <c r="BM191" s="655"/>
    </row>
    <row r="192" spans="1:66" ht="31" customHeight="1" x14ac:dyDescent="0.3">
      <c r="A192" s="180"/>
      <c r="B192" s="501" t="str">
        <f>IFERROR(BUDGET!B175,"")</f>
        <v>C</v>
      </c>
      <c r="C192" s="502" t="str">
        <f>IFERROR(BUDGET!C175,"")</f>
        <v>PARTNER SUPPORT COSTS</v>
      </c>
      <c r="D192" s="511"/>
      <c r="E192" s="504"/>
      <c r="F192" s="505">
        <f>SUM(F193:F236)/2</f>
        <v>0</v>
      </c>
      <c r="G192" s="803">
        <f>IF(OR(BUDGET!$N$14="",BUDGET!$N$14="Initial Budget"),REPORT!F192-BUDGET!N175,REPORT!F192-BUDGET!BA175)</f>
        <v>0</v>
      </c>
      <c r="H192" s="505">
        <f>SUM(H193:H236)/2</f>
        <v>0</v>
      </c>
      <c r="I192" s="199">
        <f t="shared" si="456"/>
        <v>0</v>
      </c>
      <c r="J192" s="506">
        <f t="shared" ref="J192:J221" si="535">IF(C192="","",F192-H192)</f>
        <v>0</v>
      </c>
      <c r="K192" s="512"/>
      <c r="L192" s="513"/>
      <c r="M192" s="514"/>
      <c r="N192" s="51">
        <f>H192-SUM(AA192:BJ192)</f>
        <v>0</v>
      </c>
      <c r="O192" s="508">
        <f t="shared" ref="O192:X192" si="536">SUM(O193:O236)/2</f>
        <v>0</v>
      </c>
      <c r="P192" s="508">
        <f t="shared" si="536"/>
        <v>0</v>
      </c>
      <c r="Q192" s="508">
        <f t="shared" si="536"/>
        <v>0</v>
      </c>
      <c r="R192" s="508">
        <f t="shared" si="536"/>
        <v>0</v>
      </c>
      <c r="S192" s="508">
        <f t="shared" si="536"/>
        <v>0</v>
      </c>
      <c r="T192" s="508">
        <f t="shared" si="536"/>
        <v>0</v>
      </c>
      <c r="U192" s="508">
        <f t="shared" si="536"/>
        <v>0</v>
      </c>
      <c r="V192" s="508">
        <f t="shared" si="536"/>
        <v>0</v>
      </c>
      <c r="W192" s="508">
        <f t="shared" si="536"/>
        <v>0</v>
      </c>
      <c r="X192" s="508">
        <f t="shared" si="536"/>
        <v>0</v>
      </c>
      <c r="Y192" s="509">
        <f t="shared" si="455"/>
        <v>0</v>
      </c>
      <c r="Z192" s="510"/>
      <c r="AA192" s="506">
        <f>SUM(AA193:AA236)/2</f>
        <v>0</v>
      </c>
      <c r="AB192" s="506">
        <f t="shared" ref="AB192" si="537">SUM(AB193:AB236)/2</f>
        <v>0</v>
      </c>
      <c r="AC192" s="506">
        <f t="shared" ref="AC192" si="538">SUM(AC193:AC236)/2</f>
        <v>0</v>
      </c>
      <c r="AD192" s="506">
        <f t="shared" ref="AD192" si="539">SUM(AD193:AD236)/2</f>
        <v>0</v>
      </c>
      <c r="AE192" s="506">
        <f t="shared" ref="AE192" si="540">SUM(AE193:AE236)/2</f>
        <v>0</v>
      </c>
      <c r="AF192" s="506">
        <f t="shared" ref="AF192" si="541">SUM(AF193:AF236)/2</f>
        <v>0</v>
      </c>
      <c r="AG192" s="506">
        <f t="shared" ref="AG192" si="542">SUM(AG193:AG236)/2</f>
        <v>0</v>
      </c>
      <c r="AH192" s="506">
        <f t="shared" ref="AH192" si="543">SUM(AH193:AH236)/2</f>
        <v>0</v>
      </c>
      <c r="AI192" s="506">
        <f t="shared" ref="AI192" si="544">SUM(AI193:AI236)/2</f>
        <v>0</v>
      </c>
      <c r="AJ192" s="506">
        <f t="shared" ref="AJ192" si="545">SUM(AJ193:AJ236)/2</f>
        <v>0</v>
      </c>
      <c r="AK192" s="506">
        <f t="shared" ref="AK192" si="546">SUM(AK193:AK236)/2</f>
        <v>0</v>
      </c>
      <c r="AL192" s="506">
        <f t="shared" ref="AL192" si="547">SUM(AL193:AL236)/2</f>
        <v>0</v>
      </c>
      <c r="AM192" s="506">
        <f t="shared" ref="AM192" si="548">SUM(AM193:AM236)/2</f>
        <v>0</v>
      </c>
      <c r="AN192" s="506">
        <f t="shared" ref="AN192" si="549">SUM(AN193:AN236)/2</f>
        <v>0</v>
      </c>
      <c r="AO192" s="506">
        <f t="shared" ref="AO192" si="550">SUM(AO193:AO236)/2</f>
        <v>0</v>
      </c>
      <c r="AP192" s="506">
        <f t="shared" ref="AP192" si="551">SUM(AP193:AP236)/2</f>
        <v>0</v>
      </c>
      <c r="AQ192" s="506">
        <f t="shared" ref="AQ192" si="552">SUM(AQ193:AQ236)/2</f>
        <v>0</v>
      </c>
      <c r="AR192" s="506">
        <f t="shared" ref="AR192" si="553">SUM(AR193:AR236)/2</f>
        <v>0</v>
      </c>
      <c r="AS192" s="506">
        <f t="shared" ref="AS192" si="554">SUM(AS193:AS236)/2</f>
        <v>0</v>
      </c>
      <c r="AT192" s="506">
        <f t="shared" ref="AT192" si="555">SUM(AT193:AT236)/2</f>
        <v>0</v>
      </c>
      <c r="AU192" s="506">
        <f t="shared" ref="AU192" si="556">SUM(AU193:AU236)/2</f>
        <v>0</v>
      </c>
      <c r="AV192" s="506">
        <f t="shared" ref="AV192" si="557">SUM(AV193:AV236)/2</f>
        <v>0</v>
      </c>
      <c r="AW192" s="506">
        <f t="shared" ref="AW192" si="558">SUM(AW193:AW236)/2</f>
        <v>0</v>
      </c>
      <c r="AX192" s="506">
        <f t="shared" ref="AX192" si="559">SUM(AX193:AX236)/2</f>
        <v>0</v>
      </c>
      <c r="AY192" s="506">
        <f t="shared" ref="AY192" si="560">SUM(AY193:AY236)/2</f>
        <v>0</v>
      </c>
      <c r="AZ192" s="506">
        <f t="shared" ref="AZ192" si="561">SUM(AZ193:AZ236)/2</f>
        <v>0</v>
      </c>
      <c r="BA192" s="506">
        <f t="shared" ref="BA192" si="562">SUM(BA193:BA236)/2</f>
        <v>0</v>
      </c>
      <c r="BB192" s="506">
        <f t="shared" ref="BB192" si="563">SUM(BB193:BB236)/2</f>
        <v>0</v>
      </c>
      <c r="BC192" s="506">
        <f t="shared" ref="BC192" si="564">SUM(BC193:BC236)/2</f>
        <v>0</v>
      </c>
      <c r="BD192" s="506">
        <f t="shared" ref="BD192" si="565">SUM(BD193:BD236)/2</f>
        <v>0</v>
      </c>
      <c r="BE192" s="506">
        <f t="shared" ref="BE192" si="566">SUM(BE193:BE236)/2</f>
        <v>0</v>
      </c>
      <c r="BF192" s="506">
        <f t="shared" ref="BF192" si="567">SUM(BF193:BF236)/2</f>
        <v>0</v>
      </c>
      <c r="BG192" s="506">
        <f t="shared" ref="BG192" si="568">SUM(BG193:BG236)/2</f>
        <v>0</v>
      </c>
      <c r="BH192" s="506">
        <f t="shared" ref="BH192" si="569">SUM(BH193:BH236)/2</f>
        <v>0</v>
      </c>
      <c r="BI192" s="506">
        <f t="shared" ref="BI192" si="570">SUM(BI193:BI236)/2</f>
        <v>0</v>
      </c>
      <c r="BJ192" s="506">
        <f t="shared" ref="BJ192" si="571">SUM(BJ193:BJ236)/2</f>
        <v>0</v>
      </c>
      <c r="BK192" s="344"/>
      <c r="BN192" s="335"/>
    </row>
    <row r="193" spans="1:65" s="474" customFormat="1" ht="28.5" customHeight="1" outlineLevel="1" x14ac:dyDescent="0.3">
      <c r="A193" s="632"/>
      <c r="B193" s="617"/>
      <c r="C193" s="618" t="str">
        <f>IFERROR(BUDGET!C176,"")</f>
        <v>C1</v>
      </c>
      <c r="D193" s="315"/>
      <c r="E193" s="619">
        <f>IFERROR(BUDGET!E176,"")</f>
        <v>0</v>
      </c>
      <c r="F193" s="620">
        <f>SUM(F194:F203)</f>
        <v>0</v>
      </c>
      <c r="G193" s="797">
        <f>IF(OR(BUDGET!$N$14="",BUDGET!$N$14="Initial Budget"),REPORT!F193-BUDGET!N176,REPORT!F193-BUDGET!BA176)</f>
        <v>0</v>
      </c>
      <c r="H193" s="620">
        <f>SUM(H194:H203)</f>
        <v>0</v>
      </c>
      <c r="I193" s="621">
        <f t="shared" si="456"/>
        <v>0</v>
      </c>
      <c r="J193" s="622">
        <f t="shared" si="535"/>
        <v>0</v>
      </c>
      <c r="K193" s="635"/>
      <c r="L193" s="636"/>
      <c r="M193" s="637"/>
      <c r="N193" s="626">
        <f>H193-SUM(AA193:BJ193)</f>
        <v>0</v>
      </c>
      <c r="O193" s="627">
        <f t="shared" ref="O193" si="572">SUM(O194:O203)</f>
        <v>0</v>
      </c>
      <c r="P193" s="627">
        <f t="shared" ref="P193:X193" si="573">SUM(P194:P203)</f>
        <v>0</v>
      </c>
      <c r="Q193" s="627">
        <f t="shared" si="573"/>
        <v>0</v>
      </c>
      <c r="R193" s="627">
        <f t="shared" si="573"/>
        <v>0</v>
      </c>
      <c r="S193" s="627">
        <f t="shared" si="573"/>
        <v>0</v>
      </c>
      <c r="T193" s="627">
        <f t="shared" si="573"/>
        <v>0</v>
      </c>
      <c r="U193" s="627">
        <f t="shared" si="573"/>
        <v>0</v>
      </c>
      <c r="V193" s="627">
        <f t="shared" si="573"/>
        <v>0</v>
      </c>
      <c r="W193" s="627">
        <f t="shared" si="573"/>
        <v>0</v>
      </c>
      <c r="X193" s="627">
        <f t="shared" si="573"/>
        <v>0</v>
      </c>
      <c r="Y193" s="628">
        <f t="shared" si="455"/>
        <v>0</v>
      </c>
      <c r="Z193" s="629"/>
      <c r="AA193" s="622">
        <f>SUM(AA194:AA203)</f>
        <v>0</v>
      </c>
      <c r="AB193" s="622">
        <f t="shared" ref="AB193" si="574">SUM(AB194:AB203)</f>
        <v>0</v>
      </c>
      <c r="AC193" s="622">
        <f t="shared" ref="AC193" si="575">SUM(AC194:AC203)</f>
        <v>0</v>
      </c>
      <c r="AD193" s="622">
        <f t="shared" ref="AD193" si="576">SUM(AD194:AD203)</f>
        <v>0</v>
      </c>
      <c r="AE193" s="622">
        <f t="shared" ref="AE193" si="577">SUM(AE194:AE203)</f>
        <v>0</v>
      </c>
      <c r="AF193" s="622">
        <f t="shared" ref="AF193" si="578">SUM(AF194:AF203)</f>
        <v>0</v>
      </c>
      <c r="AG193" s="622">
        <f t="shared" ref="AG193" si="579">SUM(AG194:AG203)</f>
        <v>0</v>
      </c>
      <c r="AH193" s="622">
        <f t="shared" ref="AH193" si="580">SUM(AH194:AH203)</f>
        <v>0</v>
      </c>
      <c r="AI193" s="622">
        <f t="shared" ref="AI193" si="581">SUM(AI194:AI203)</f>
        <v>0</v>
      </c>
      <c r="AJ193" s="622">
        <f t="shared" ref="AJ193" si="582">SUM(AJ194:AJ203)</f>
        <v>0</v>
      </c>
      <c r="AK193" s="622">
        <f t="shared" ref="AK193" si="583">SUM(AK194:AK203)</f>
        <v>0</v>
      </c>
      <c r="AL193" s="622">
        <f t="shared" ref="AL193" si="584">SUM(AL194:AL203)</f>
        <v>0</v>
      </c>
      <c r="AM193" s="622">
        <f t="shared" ref="AM193" si="585">SUM(AM194:AM203)</f>
        <v>0</v>
      </c>
      <c r="AN193" s="622">
        <f t="shared" ref="AN193" si="586">SUM(AN194:AN203)</f>
        <v>0</v>
      </c>
      <c r="AO193" s="622">
        <f t="shared" ref="AO193" si="587">SUM(AO194:AO203)</f>
        <v>0</v>
      </c>
      <c r="AP193" s="622">
        <f t="shared" ref="AP193" si="588">SUM(AP194:AP203)</f>
        <v>0</v>
      </c>
      <c r="AQ193" s="622">
        <f t="shared" ref="AQ193" si="589">SUM(AQ194:AQ203)</f>
        <v>0</v>
      </c>
      <c r="AR193" s="622">
        <f t="shared" ref="AR193" si="590">SUM(AR194:AR203)</f>
        <v>0</v>
      </c>
      <c r="AS193" s="622">
        <f t="shared" ref="AS193" si="591">SUM(AS194:AS203)</f>
        <v>0</v>
      </c>
      <c r="AT193" s="622">
        <f t="shared" ref="AT193" si="592">SUM(AT194:AT203)</f>
        <v>0</v>
      </c>
      <c r="AU193" s="622">
        <f t="shared" ref="AU193" si="593">SUM(AU194:AU203)</f>
        <v>0</v>
      </c>
      <c r="AV193" s="622">
        <f t="shared" ref="AV193" si="594">SUM(AV194:AV203)</f>
        <v>0</v>
      </c>
      <c r="AW193" s="622">
        <f t="shared" ref="AW193" si="595">SUM(AW194:AW203)</f>
        <v>0</v>
      </c>
      <c r="AX193" s="622">
        <f t="shared" ref="AX193" si="596">SUM(AX194:AX203)</f>
        <v>0</v>
      </c>
      <c r="AY193" s="622">
        <f t="shared" ref="AY193" si="597">SUM(AY194:AY203)</f>
        <v>0</v>
      </c>
      <c r="AZ193" s="622">
        <f t="shared" ref="AZ193" si="598">SUM(AZ194:AZ203)</f>
        <v>0</v>
      </c>
      <c r="BA193" s="622">
        <f t="shared" ref="BA193" si="599">SUM(BA194:BA203)</f>
        <v>0</v>
      </c>
      <c r="BB193" s="622">
        <f t="shared" ref="BB193" si="600">SUM(BB194:BB203)</f>
        <v>0</v>
      </c>
      <c r="BC193" s="622">
        <f t="shared" ref="BC193" si="601">SUM(BC194:BC203)</f>
        <v>0</v>
      </c>
      <c r="BD193" s="622">
        <f t="shared" ref="BD193" si="602">SUM(BD194:BD203)</f>
        <v>0</v>
      </c>
      <c r="BE193" s="622">
        <f t="shared" ref="BE193" si="603">SUM(BE194:BE203)</f>
        <v>0</v>
      </c>
      <c r="BF193" s="622">
        <f t="shared" ref="BF193" si="604">SUM(BF194:BF203)</f>
        <v>0</v>
      </c>
      <c r="BG193" s="622">
        <f t="shared" ref="BG193" si="605">SUM(BG194:BG203)</f>
        <v>0</v>
      </c>
      <c r="BH193" s="622">
        <f t="shared" ref="BH193" si="606">SUM(BH194:BH203)</f>
        <v>0</v>
      </c>
      <c r="BI193" s="622">
        <f t="shared" ref="BI193" si="607">SUM(BI194:BI203)</f>
        <v>0</v>
      </c>
      <c r="BJ193" s="622">
        <f t="shared" ref="BJ193" si="608">SUM(BJ194:BJ203)</f>
        <v>0</v>
      </c>
      <c r="BK193" s="630"/>
      <c r="BL193" s="631"/>
      <c r="BM193" s="631"/>
    </row>
    <row r="194" spans="1:65" s="656" customFormat="1" outlineLevel="2" x14ac:dyDescent="0.3">
      <c r="A194" s="639"/>
      <c r="B194" s="640"/>
      <c r="C194" s="641" t="str">
        <f>IFERROR(BUDGET!C177,"")</f>
        <v>C1-01</v>
      </c>
      <c r="D194" s="642">
        <f>IFERROR(BUDGET!D177,"")</f>
        <v>0</v>
      </c>
      <c r="E194" s="643" t="str">
        <f>IFERROR(BUDGET!E177,"")</f>
        <v>x</v>
      </c>
      <c r="F194" s="644">
        <f>IF(OR(BUDGET!$N$14="",BUDGET!$N$14="Initial Budget"),BUDGET!N177,BUDGET!BA177)</f>
        <v>0</v>
      </c>
      <c r="G194" s="798"/>
      <c r="H194" s="661">
        <f>SUMIFS(EXPENSES!$I$12:$I$4011,EXPENSES!$U$12:$U$4011,REPORT!C194)</f>
        <v>0</v>
      </c>
      <c r="I194" s="657">
        <f t="shared" si="456"/>
        <v>0</v>
      </c>
      <c r="J194" s="645">
        <f t="shared" si="535"/>
        <v>0</v>
      </c>
      <c r="K194" s="647"/>
      <c r="L194" s="648"/>
      <c r="M194" s="649"/>
      <c r="N194" s="650"/>
      <c r="O194" s="651" t="str">
        <f>IF($D194="","",IF($D194=O$33,$H194,""))</f>
        <v/>
      </c>
      <c r="P194" s="651" t="str">
        <f t="shared" ref="P194:X194" si="609">IF($D194="","",IF($D194=P$33,$H194,""))</f>
        <v/>
      </c>
      <c r="Q194" s="651" t="str">
        <f t="shared" si="609"/>
        <v/>
      </c>
      <c r="R194" s="651" t="str">
        <f t="shared" si="609"/>
        <v/>
      </c>
      <c r="S194" s="651" t="str">
        <f t="shared" si="609"/>
        <v/>
      </c>
      <c r="T194" s="651" t="str">
        <f t="shared" si="609"/>
        <v/>
      </c>
      <c r="U194" s="651" t="str">
        <f t="shared" si="609"/>
        <v/>
      </c>
      <c r="V194" s="651" t="str">
        <f t="shared" si="609"/>
        <v/>
      </c>
      <c r="W194" s="651" t="str">
        <f t="shared" si="609"/>
        <v/>
      </c>
      <c r="X194" s="651" t="str">
        <f t="shared" si="609"/>
        <v/>
      </c>
      <c r="Y194" s="652">
        <f t="shared" si="455"/>
        <v>0</v>
      </c>
      <c r="Z194" s="653"/>
      <c r="AA194" s="645">
        <f>IF($C194="","",SUMIFS(EXPENSES!$I$12:$I$4011,EXPENSES!$U$12:$U$4011,$C194,EXPENSES!$N$12:$N$4011,REPORT!AA$34,EXPENSES!$M$12:$M$4011,REPORT!AA$31))</f>
        <v>0</v>
      </c>
      <c r="AB194" s="645">
        <f>IF($C194="","",SUMIFS(EXPENSES!$I$12:$I$4011,EXPENSES!$U$12:$U$4011,$C194,EXPENSES!$N$12:$N$4011,REPORT!AB$34,EXPENSES!$M$12:$M$4011,REPORT!AB$31))</f>
        <v>0</v>
      </c>
      <c r="AC194" s="645">
        <f>IF($C194="","",SUMIFS(EXPENSES!$I$12:$I$4011,EXPENSES!$U$12:$U$4011,$C194,EXPENSES!$N$12:$N$4011,REPORT!AC$34,EXPENSES!$M$12:$M$4011,REPORT!AC$31))</f>
        <v>0</v>
      </c>
      <c r="AD194" s="645">
        <f>IF($C194="","",SUMIFS(EXPENSES!$I$12:$I$4011,EXPENSES!$U$12:$U$4011,$C194,EXPENSES!$N$12:$N$4011,REPORT!AD$34,EXPENSES!$M$12:$M$4011,REPORT!AD$31))</f>
        <v>0</v>
      </c>
      <c r="AE194" s="645">
        <f>IF($C194="","",SUMIFS(EXPENSES!$I$12:$I$4011,EXPENSES!$U$12:$U$4011,$C194,EXPENSES!$N$12:$N$4011,REPORT!AE$34,EXPENSES!$M$12:$M$4011,REPORT!AE$31))</f>
        <v>0</v>
      </c>
      <c r="AF194" s="645">
        <f>IF($C194="","",SUMIFS(EXPENSES!$I$12:$I$4011,EXPENSES!$U$12:$U$4011,$C194,EXPENSES!$N$12:$N$4011,REPORT!AF$34,EXPENSES!$M$12:$M$4011,REPORT!AF$31))</f>
        <v>0</v>
      </c>
      <c r="AG194" s="645">
        <f>IF($C194="","",SUMIFS(EXPENSES!$I$12:$I$4011,EXPENSES!$U$12:$U$4011,$C194,EXPENSES!$N$12:$N$4011,REPORT!AG$34,EXPENSES!$M$12:$M$4011,REPORT!AG$31))</f>
        <v>0</v>
      </c>
      <c r="AH194" s="645">
        <f>IF($C194="","",SUMIFS(EXPENSES!$I$12:$I$4011,EXPENSES!$U$12:$U$4011,$C194,EXPENSES!$N$12:$N$4011,REPORT!AH$34,EXPENSES!$M$12:$M$4011,REPORT!AH$31))</f>
        <v>0</v>
      </c>
      <c r="AI194" s="645">
        <f>IF($C194="","",SUMIFS(EXPENSES!$I$12:$I$4011,EXPENSES!$U$12:$U$4011,$C194,EXPENSES!$N$12:$N$4011,REPORT!AI$34,EXPENSES!$M$12:$M$4011,REPORT!AI$31))</f>
        <v>0</v>
      </c>
      <c r="AJ194" s="645">
        <f>IF($C194="","",SUMIFS(EXPENSES!$I$12:$I$4011,EXPENSES!$U$12:$U$4011,$C194,EXPENSES!$N$12:$N$4011,REPORT!AJ$34,EXPENSES!$M$12:$M$4011,REPORT!AJ$31))</f>
        <v>0</v>
      </c>
      <c r="AK194" s="645">
        <f>IF($C194="","",SUMIFS(EXPENSES!$I$12:$I$4011,EXPENSES!$U$12:$U$4011,$C194,EXPENSES!$N$12:$N$4011,REPORT!AK$34,EXPENSES!$M$12:$M$4011,REPORT!AK$31))</f>
        <v>0</v>
      </c>
      <c r="AL194" s="645">
        <f>IF($C194="","",SUMIFS(EXPENSES!$I$12:$I$4011,EXPENSES!$U$12:$U$4011,$C194,EXPENSES!$N$12:$N$4011,REPORT!AL$34,EXPENSES!$M$12:$M$4011,REPORT!AL$31))</f>
        <v>0</v>
      </c>
      <c r="AM194" s="645">
        <f>IF($C194="","",SUMIFS(EXPENSES!$I$12:$I$4011,EXPENSES!$U$12:$U$4011,$C194,EXPENSES!$N$12:$N$4011,REPORT!AM$34,EXPENSES!$M$12:$M$4011,REPORT!AM$31))</f>
        <v>0</v>
      </c>
      <c r="AN194" s="645">
        <f>IF($C194="","",SUMIFS(EXPENSES!$I$12:$I$4011,EXPENSES!$U$12:$U$4011,$C194,EXPENSES!$N$12:$N$4011,REPORT!AN$34,EXPENSES!$M$12:$M$4011,REPORT!AN$31))</f>
        <v>0</v>
      </c>
      <c r="AO194" s="645">
        <f>IF($C194="","",SUMIFS(EXPENSES!$I$12:$I$4011,EXPENSES!$U$12:$U$4011,$C194,EXPENSES!$N$12:$N$4011,REPORT!AO$34,EXPENSES!$M$12:$M$4011,REPORT!AO$31))</f>
        <v>0</v>
      </c>
      <c r="AP194" s="645">
        <f>IF($C194="","",SUMIFS(EXPENSES!$I$12:$I$4011,EXPENSES!$U$12:$U$4011,$C194,EXPENSES!$N$12:$N$4011,REPORT!AP$34,EXPENSES!$M$12:$M$4011,REPORT!AP$31))</f>
        <v>0</v>
      </c>
      <c r="AQ194" s="645">
        <f>IF($C194="","",SUMIFS(EXPENSES!$I$12:$I$4011,EXPENSES!$U$12:$U$4011,$C194,EXPENSES!$N$12:$N$4011,REPORT!AQ$34,EXPENSES!$M$12:$M$4011,REPORT!AQ$31))</f>
        <v>0</v>
      </c>
      <c r="AR194" s="645">
        <f>IF($C194="","",SUMIFS(EXPENSES!$I$12:$I$4011,EXPENSES!$U$12:$U$4011,$C194,EXPENSES!$N$12:$N$4011,REPORT!AR$34,EXPENSES!$M$12:$M$4011,REPORT!AR$31))</f>
        <v>0</v>
      </c>
      <c r="AS194" s="645">
        <f>IF($C194="","",SUMIFS(EXPENSES!$I$12:$I$4011,EXPENSES!$U$12:$U$4011,$C194,EXPENSES!$N$12:$N$4011,REPORT!AS$34,EXPENSES!$M$12:$M$4011,REPORT!AS$31))</f>
        <v>0</v>
      </c>
      <c r="AT194" s="645">
        <f>IF($C194="","",SUMIFS(EXPENSES!$I$12:$I$4011,EXPENSES!$U$12:$U$4011,$C194,EXPENSES!$N$12:$N$4011,REPORT!AT$34,EXPENSES!$M$12:$M$4011,REPORT!AT$31))</f>
        <v>0</v>
      </c>
      <c r="AU194" s="645">
        <f>IF($C194="","",SUMIFS(EXPENSES!$I$12:$I$4011,EXPENSES!$U$12:$U$4011,$C194,EXPENSES!$N$12:$N$4011,REPORT!AU$34,EXPENSES!$M$12:$M$4011,REPORT!AU$31))</f>
        <v>0</v>
      </c>
      <c r="AV194" s="645">
        <f>IF($C194="","",SUMIFS(EXPENSES!$I$12:$I$4011,EXPENSES!$U$12:$U$4011,$C194,EXPENSES!$N$12:$N$4011,REPORT!AV$34,EXPENSES!$M$12:$M$4011,REPORT!AV$31))</f>
        <v>0</v>
      </c>
      <c r="AW194" s="645">
        <f>IF($C194="","",SUMIFS(EXPENSES!$I$12:$I$4011,EXPENSES!$U$12:$U$4011,$C194,EXPENSES!$N$12:$N$4011,REPORT!AW$34,EXPENSES!$M$12:$M$4011,REPORT!AW$31))</f>
        <v>0</v>
      </c>
      <c r="AX194" s="645">
        <f>IF($C194="","",SUMIFS(EXPENSES!$I$12:$I$4011,EXPENSES!$U$12:$U$4011,$C194,EXPENSES!$N$12:$N$4011,REPORT!AX$34,EXPENSES!$M$12:$M$4011,REPORT!AX$31))</f>
        <v>0</v>
      </c>
      <c r="AY194" s="645">
        <f>IF($C194="","",SUMIFS(EXPENSES!$I$12:$I$4011,EXPENSES!$U$12:$U$4011,$C194,EXPENSES!$N$12:$N$4011,REPORT!AY$34,EXPENSES!$M$12:$M$4011,REPORT!AY$31))</f>
        <v>0</v>
      </c>
      <c r="AZ194" s="645">
        <f>IF($C194="","",SUMIFS(EXPENSES!$I$12:$I$4011,EXPENSES!$U$12:$U$4011,$C194,EXPENSES!$N$12:$N$4011,REPORT!AZ$34,EXPENSES!$M$12:$M$4011,REPORT!AZ$31))</f>
        <v>0</v>
      </c>
      <c r="BA194" s="645">
        <f>IF($C194="","",SUMIFS(EXPENSES!$I$12:$I$4011,EXPENSES!$U$12:$U$4011,$C194,EXPENSES!$N$12:$N$4011,REPORT!BA$34,EXPENSES!$M$12:$M$4011,REPORT!BA$31))</f>
        <v>0</v>
      </c>
      <c r="BB194" s="645">
        <f>IF($C194="","",SUMIFS(EXPENSES!$I$12:$I$4011,EXPENSES!$U$12:$U$4011,$C194,EXPENSES!$N$12:$N$4011,REPORT!BB$34,EXPENSES!$M$12:$M$4011,REPORT!BB$31))</f>
        <v>0</v>
      </c>
      <c r="BC194" s="645">
        <f>IF($C194="","",SUMIFS(EXPENSES!$I$12:$I$4011,EXPENSES!$U$12:$U$4011,$C194,EXPENSES!$N$12:$N$4011,REPORT!BC$34,EXPENSES!$M$12:$M$4011,REPORT!BC$31))</f>
        <v>0</v>
      </c>
      <c r="BD194" s="645">
        <f>IF($C194="","",SUMIFS(EXPENSES!$I$12:$I$4011,EXPENSES!$U$12:$U$4011,$C194,EXPENSES!$N$12:$N$4011,REPORT!BD$34,EXPENSES!$M$12:$M$4011,REPORT!BD$31))</f>
        <v>0</v>
      </c>
      <c r="BE194" s="645">
        <f>IF($C194="","",SUMIFS(EXPENSES!$I$12:$I$4011,EXPENSES!$U$12:$U$4011,$C194,EXPENSES!$N$12:$N$4011,REPORT!BE$34,EXPENSES!$M$12:$M$4011,REPORT!BE$31))</f>
        <v>0</v>
      </c>
      <c r="BF194" s="645">
        <f>IF($C194="","",SUMIFS(EXPENSES!$I$12:$I$4011,EXPENSES!$U$12:$U$4011,$C194,EXPENSES!$N$12:$N$4011,REPORT!BF$34,EXPENSES!$M$12:$M$4011,REPORT!BF$31))</f>
        <v>0</v>
      </c>
      <c r="BG194" s="645">
        <f>IF($C194="","",SUMIFS(EXPENSES!$I$12:$I$4011,EXPENSES!$U$12:$U$4011,$C194,EXPENSES!$N$12:$N$4011,REPORT!BG$34,EXPENSES!$M$12:$M$4011,REPORT!BG$31))</f>
        <v>0</v>
      </c>
      <c r="BH194" s="645">
        <f>IF($C194="","",SUMIFS(EXPENSES!$I$12:$I$4011,EXPENSES!$U$12:$U$4011,$C194,EXPENSES!$N$12:$N$4011,REPORT!BH$34,EXPENSES!$M$12:$M$4011,REPORT!BH$31))</f>
        <v>0</v>
      </c>
      <c r="BI194" s="645">
        <f>IF($C194="","",SUMIFS(EXPENSES!$I$12:$I$4011,EXPENSES!$U$12:$U$4011,$C194,EXPENSES!$N$12:$N$4011,REPORT!BI$34,EXPENSES!$M$12:$M$4011,REPORT!BI$31))</f>
        <v>0</v>
      </c>
      <c r="BJ194" s="645">
        <f>IF($C194="","",SUMIFS(EXPENSES!$I$12:$I$4011,EXPENSES!$U$12:$U$4011,$C194,EXPENSES!$N$12:$N$4011,REPORT!BJ$34,EXPENSES!$M$12:$M$4011,REPORT!BJ$31))</f>
        <v>0</v>
      </c>
      <c r="BK194" s="654"/>
      <c r="BL194" s="655"/>
      <c r="BM194" s="655"/>
    </row>
    <row r="195" spans="1:65" s="656" customFormat="1" outlineLevel="2" x14ac:dyDescent="0.3">
      <c r="A195" s="639"/>
      <c r="B195" s="640"/>
      <c r="C195" s="641" t="str">
        <f>IFERROR(BUDGET!C178,"")</f>
        <v>C1-02</v>
      </c>
      <c r="D195" s="642">
        <f>IFERROR(BUDGET!D178,"")</f>
        <v>0</v>
      </c>
      <c r="E195" s="643" t="str">
        <f>IFERROR(BUDGET!E178,"")</f>
        <v>x</v>
      </c>
      <c r="F195" s="644">
        <f>IF(OR(BUDGET!$N$14="",BUDGET!$N$14="Initial Budget"),BUDGET!N178,BUDGET!BA178)</f>
        <v>0</v>
      </c>
      <c r="G195" s="798"/>
      <c r="H195" s="661">
        <f>SUMIFS(EXPENSES!$I$12:$I$4011,EXPENSES!$U$12:$U$4011,REPORT!C195)</f>
        <v>0</v>
      </c>
      <c r="I195" s="657">
        <f t="shared" si="456"/>
        <v>0</v>
      </c>
      <c r="J195" s="645">
        <f t="shared" si="535"/>
        <v>0</v>
      </c>
      <c r="K195" s="647"/>
      <c r="L195" s="648"/>
      <c r="M195" s="649"/>
      <c r="N195" s="650"/>
      <c r="O195" s="651" t="str">
        <f t="shared" ref="O195:X203" si="610">IF($D195="","",IF($D195=O$33,$H195,""))</f>
        <v/>
      </c>
      <c r="P195" s="651" t="str">
        <f>IF($D195="","",IF($D195=P$33,$H195,""))</f>
        <v/>
      </c>
      <c r="Q195" s="651" t="str">
        <f t="shared" si="610"/>
        <v/>
      </c>
      <c r="R195" s="651" t="str">
        <f t="shared" si="610"/>
        <v/>
      </c>
      <c r="S195" s="651" t="str">
        <f t="shared" si="610"/>
        <v/>
      </c>
      <c r="T195" s="651" t="str">
        <f t="shared" si="610"/>
        <v/>
      </c>
      <c r="U195" s="651" t="str">
        <f t="shared" si="610"/>
        <v/>
      </c>
      <c r="V195" s="651" t="str">
        <f t="shared" si="610"/>
        <v/>
      </c>
      <c r="W195" s="651" t="str">
        <f t="shared" si="610"/>
        <v/>
      </c>
      <c r="X195" s="651" t="str">
        <f t="shared" si="610"/>
        <v/>
      </c>
      <c r="Y195" s="652">
        <f t="shared" si="455"/>
        <v>0</v>
      </c>
      <c r="Z195" s="653"/>
      <c r="AA195" s="658">
        <f>IF($C195="","",SUMIFS(EXPENSES!$I$12:$I$4011,EXPENSES!$U$12:$U$4011,$C195,EXPENSES!$N$12:$N$4011,REPORT!AA$34,EXPENSES!$M$12:$M$4011,REPORT!AA$31))</f>
        <v>0</v>
      </c>
      <c r="AB195" s="658">
        <f>IF($C195="","",SUMIFS(EXPENSES!$I$12:$I$4011,EXPENSES!$U$12:$U$4011,$C195,EXPENSES!$N$12:$N$4011,REPORT!AB$34,EXPENSES!$M$12:$M$4011,REPORT!AB$31))</f>
        <v>0</v>
      </c>
      <c r="AC195" s="658">
        <f>IF($C195="","",SUMIFS(EXPENSES!$I$12:$I$4011,EXPENSES!$U$12:$U$4011,$C195,EXPENSES!$N$12:$N$4011,REPORT!AC$34,EXPENSES!$M$12:$M$4011,REPORT!AC$31))</f>
        <v>0</v>
      </c>
      <c r="AD195" s="658">
        <f>IF($C195="","",SUMIFS(EXPENSES!$I$12:$I$4011,EXPENSES!$U$12:$U$4011,$C195,EXPENSES!$N$12:$N$4011,REPORT!AD$34,EXPENSES!$M$12:$M$4011,REPORT!AD$31))</f>
        <v>0</v>
      </c>
      <c r="AE195" s="658">
        <f>IF($C195="","",SUMIFS(EXPENSES!$I$12:$I$4011,EXPENSES!$U$12:$U$4011,$C195,EXPENSES!$N$12:$N$4011,REPORT!AE$34,EXPENSES!$M$12:$M$4011,REPORT!AE$31))</f>
        <v>0</v>
      </c>
      <c r="AF195" s="658">
        <f>IF($C195="","",SUMIFS(EXPENSES!$I$12:$I$4011,EXPENSES!$U$12:$U$4011,$C195,EXPENSES!$N$12:$N$4011,REPORT!AF$34,EXPENSES!$M$12:$M$4011,REPORT!AF$31))</f>
        <v>0</v>
      </c>
      <c r="AG195" s="658">
        <f>IF($C195="","",SUMIFS(EXPENSES!$I$12:$I$4011,EXPENSES!$U$12:$U$4011,$C195,EXPENSES!$N$12:$N$4011,REPORT!AG$34,EXPENSES!$M$12:$M$4011,REPORT!AG$31))</f>
        <v>0</v>
      </c>
      <c r="AH195" s="658">
        <f>IF($C195="","",SUMIFS(EXPENSES!$I$12:$I$4011,EXPENSES!$U$12:$U$4011,$C195,EXPENSES!$N$12:$N$4011,REPORT!AH$34,EXPENSES!$M$12:$M$4011,REPORT!AH$31))</f>
        <v>0</v>
      </c>
      <c r="AI195" s="658">
        <f>IF($C195="","",SUMIFS(EXPENSES!$I$12:$I$4011,EXPENSES!$U$12:$U$4011,$C195,EXPENSES!$N$12:$N$4011,REPORT!AI$34,EXPENSES!$M$12:$M$4011,REPORT!AI$31))</f>
        <v>0</v>
      </c>
      <c r="AJ195" s="658">
        <f>IF($C195="","",SUMIFS(EXPENSES!$I$12:$I$4011,EXPENSES!$U$12:$U$4011,$C195,EXPENSES!$N$12:$N$4011,REPORT!AJ$34,EXPENSES!$M$12:$M$4011,REPORT!AJ$31))</f>
        <v>0</v>
      </c>
      <c r="AK195" s="658">
        <f>IF($C195="","",SUMIFS(EXPENSES!$I$12:$I$4011,EXPENSES!$U$12:$U$4011,$C195,EXPENSES!$N$12:$N$4011,REPORT!AK$34,EXPENSES!$M$12:$M$4011,REPORT!AK$31))</f>
        <v>0</v>
      </c>
      <c r="AL195" s="658">
        <f>IF($C195="","",SUMIFS(EXPENSES!$I$12:$I$4011,EXPENSES!$U$12:$U$4011,$C195,EXPENSES!$N$12:$N$4011,REPORT!AL$34,EXPENSES!$M$12:$M$4011,REPORT!AL$31))</f>
        <v>0</v>
      </c>
      <c r="AM195" s="658">
        <f>IF($C195="","",SUMIFS(EXPENSES!$I$12:$I$4011,EXPENSES!$U$12:$U$4011,$C195,EXPENSES!$N$12:$N$4011,REPORT!AM$34,EXPENSES!$M$12:$M$4011,REPORT!AM$31))</f>
        <v>0</v>
      </c>
      <c r="AN195" s="658">
        <f>IF($C195="","",SUMIFS(EXPENSES!$I$12:$I$4011,EXPENSES!$U$12:$U$4011,$C195,EXPENSES!$N$12:$N$4011,REPORT!AN$34,EXPENSES!$M$12:$M$4011,REPORT!AN$31))</f>
        <v>0</v>
      </c>
      <c r="AO195" s="658">
        <f>IF($C195="","",SUMIFS(EXPENSES!$I$12:$I$4011,EXPENSES!$U$12:$U$4011,$C195,EXPENSES!$N$12:$N$4011,REPORT!AO$34,EXPENSES!$M$12:$M$4011,REPORT!AO$31))</f>
        <v>0</v>
      </c>
      <c r="AP195" s="658">
        <f>IF($C195="","",SUMIFS(EXPENSES!$I$12:$I$4011,EXPENSES!$U$12:$U$4011,$C195,EXPENSES!$N$12:$N$4011,REPORT!AP$34,EXPENSES!$M$12:$M$4011,REPORT!AP$31))</f>
        <v>0</v>
      </c>
      <c r="AQ195" s="658">
        <f>IF($C195="","",SUMIFS(EXPENSES!$I$12:$I$4011,EXPENSES!$U$12:$U$4011,$C195,EXPENSES!$N$12:$N$4011,REPORT!AQ$34,EXPENSES!$M$12:$M$4011,REPORT!AQ$31))</f>
        <v>0</v>
      </c>
      <c r="AR195" s="658">
        <f>IF($C195="","",SUMIFS(EXPENSES!$I$12:$I$4011,EXPENSES!$U$12:$U$4011,$C195,EXPENSES!$N$12:$N$4011,REPORT!AR$34,EXPENSES!$M$12:$M$4011,REPORT!AR$31))</f>
        <v>0</v>
      </c>
      <c r="AS195" s="658">
        <f>IF($C195="","",SUMIFS(EXPENSES!$I$12:$I$4011,EXPENSES!$U$12:$U$4011,$C195,EXPENSES!$N$12:$N$4011,REPORT!AS$34,EXPENSES!$M$12:$M$4011,REPORT!AS$31))</f>
        <v>0</v>
      </c>
      <c r="AT195" s="658">
        <f>IF($C195="","",SUMIFS(EXPENSES!$I$12:$I$4011,EXPENSES!$U$12:$U$4011,$C195,EXPENSES!$N$12:$N$4011,REPORT!AT$34,EXPENSES!$M$12:$M$4011,REPORT!AT$31))</f>
        <v>0</v>
      </c>
      <c r="AU195" s="658">
        <f>IF($C195="","",SUMIFS(EXPENSES!$I$12:$I$4011,EXPENSES!$U$12:$U$4011,$C195,EXPENSES!$N$12:$N$4011,REPORT!AU$34,EXPENSES!$M$12:$M$4011,REPORT!AU$31))</f>
        <v>0</v>
      </c>
      <c r="AV195" s="658">
        <f>IF($C195="","",SUMIFS(EXPENSES!$I$12:$I$4011,EXPENSES!$U$12:$U$4011,$C195,EXPENSES!$N$12:$N$4011,REPORT!AV$34,EXPENSES!$M$12:$M$4011,REPORT!AV$31))</f>
        <v>0</v>
      </c>
      <c r="AW195" s="658">
        <f>IF($C195="","",SUMIFS(EXPENSES!$I$12:$I$4011,EXPENSES!$U$12:$U$4011,$C195,EXPENSES!$N$12:$N$4011,REPORT!AW$34,EXPENSES!$M$12:$M$4011,REPORT!AW$31))</f>
        <v>0</v>
      </c>
      <c r="AX195" s="658">
        <f>IF($C195="","",SUMIFS(EXPENSES!$I$12:$I$4011,EXPENSES!$U$12:$U$4011,$C195,EXPENSES!$N$12:$N$4011,REPORT!AX$34,EXPENSES!$M$12:$M$4011,REPORT!AX$31))</f>
        <v>0</v>
      </c>
      <c r="AY195" s="658">
        <f>IF($C195="","",SUMIFS(EXPENSES!$I$12:$I$4011,EXPENSES!$U$12:$U$4011,$C195,EXPENSES!$N$12:$N$4011,REPORT!AY$34,EXPENSES!$M$12:$M$4011,REPORT!AY$31))</f>
        <v>0</v>
      </c>
      <c r="AZ195" s="658">
        <f>IF($C195="","",SUMIFS(EXPENSES!$I$12:$I$4011,EXPENSES!$U$12:$U$4011,$C195,EXPENSES!$N$12:$N$4011,REPORT!AZ$34,EXPENSES!$M$12:$M$4011,REPORT!AZ$31))</f>
        <v>0</v>
      </c>
      <c r="BA195" s="658">
        <f>IF($C195="","",SUMIFS(EXPENSES!$I$12:$I$4011,EXPENSES!$U$12:$U$4011,$C195,EXPENSES!$N$12:$N$4011,REPORT!BA$34,EXPENSES!$M$12:$M$4011,REPORT!BA$31))</f>
        <v>0</v>
      </c>
      <c r="BB195" s="658">
        <f>IF($C195="","",SUMIFS(EXPENSES!$I$12:$I$4011,EXPENSES!$U$12:$U$4011,$C195,EXPENSES!$N$12:$N$4011,REPORT!BB$34,EXPENSES!$M$12:$M$4011,REPORT!BB$31))</f>
        <v>0</v>
      </c>
      <c r="BC195" s="658">
        <f>IF($C195="","",SUMIFS(EXPENSES!$I$12:$I$4011,EXPENSES!$U$12:$U$4011,$C195,EXPENSES!$N$12:$N$4011,REPORT!BC$34,EXPENSES!$M$12:$M$4011,REPORT!BC$31))</f>
        <v>0</v>
      </c>
      <c r="BD195" s="658">
        <f>IF($C195="","",SUMIFS(EXPENSES!$I$12:$I$4011,EXPENSES!$U$12:$U$4011,$C195,EXPENSES!$N$12:$N$4011,REPORT!BD$34,EXPENSES!$M$12:$M$4011,REPORT!BD$31))</f>
        <v>0</v>
      </c>
      <c r="BE195" s="658">
        <f>IF($C195="","",SUMIFS(EXPENSES!$I$12:$I$4011,EXPENSES!$U$12:$U$4011,$C195,EXPENSES!$N$12:$N$4011,REPORT!BE$34,EXPENSES!$M$12:$M$4011,REPORT!BE$31))</f>
        <v>0</v>
      </c>
      <c r="BF195" s="658">
        <f>IF($C195="","",SUMIFS(EXPENSES!$I$12:$I$4011,EXPENSES!$U$12:$U$4011,$C195,EXPENSES!$N$12:$N$4011,REPORT!BF$34,EXPENSES!$M$12:$M$4011,REPORT!BF$31))</f>
        <v>0</v>
      </c>
      <c r="BG195" s="658">
        <f>IF($C195="","",SUMIFS(EXPENSES!$I$12:$I$4011,EXPENSES!$U$12:$U$4011,$C195,EXPENSES!$N$12:$N$4011,REPORT!BG$34,EXPENSES!$M$12:$M$4011,REPORT!BG$31))</f>
        <v>0</v>
      </c>
      <c r="BH195" s="658">
        <f>IF($C195="","",SUMIFS(EXPENSES!$I$12:$I$4011,EXPENSES!$U$12:$U$4011,$C195,EXPENSES!$N$12:$N$4011,REPORT!BH$34,EXPENSES!$M$12:$M$4011,REPORT!BH$31))</f>
        <v>0</v>
      </c>
      <c r="BI195" s="658">
        <f>IF($C195="","",SUMIFS(EXPENSES!$I$12:$I$4011,EXPENSES!$U$12:$U$4011,$C195,EXPENSES!$N$12:$N$4011,REPORT!BI$34,EXPENSES!$M$12:$M$4011,REPORT!BI$31))</f>
        <v>0</v>
      </c>
      <c r="BJ195" s="658">
        <f>IF($C195="","",SUMIFS(EXPENSES!$I$12:$I$4011,EXPENSES!$U$12:$U$4011,$C195,EXPENSES!$N$12:$N$4011,REPORT!BJ$34,EXPENSES!$M$12:$M$4011,REPORT!BJ$31))</f>
        <v>0</v>
      </c>
      <c r="BK195" s="654"/>
      <c r="BL195" s="655"/>
      <c r="BM195" s="655"/>
    </row>
    <row r="196" spans="1:65" s="656" customFormat="1" outlineLevel="2" x14ac:dyDescent="0.3">
      <c r="A196" s="639"/>
      <c r="B196" s="640"/>
      <c r="C196" s="641" t="str">
        <f>IFERROR(BUDGET!C179,"")</f>
        <v>C1-03</v>
      </c>
      <c r="D196" s="642">
        <f>IFERROR(BUDGET!D179,"")</f>
        <v>0</v>
      </c>
      <c r="E196" s="643" t="str">
        <f>IFERROR(BUDGET!E179,"")</f>
        <v>x</v>
      </c>
      <c r="F196" s="644">
        <f>IF(OR(BUDGET!$N$14="",BUDGET!$N$14="Initial Budget"),BUDGET!N179,BUDGET!BA179)</f>
        <v>0</v>
      </c>
      <c r="G196" s="798"/>
      <c r="H196" s="661">
        <f>SUMIFS(EXPENSES!$I$12:$I$4011,EXPENSES!$U$12:$U$4011,REPORT!C196)</f>
        <v>0</v>
      </c>
      <c r="I196" s="657">
        <f t="shared" si="456"/>
        <v>0</v>
      </c>
      <c r="J196" s="645">
        <f t="shared" si="535"/>
        <v>0</v>
      </c>
      <c r="K196" s="647"/>
      <c r="L196" s="648"/>
      <c r="M196" s="649"/>
      <c r="N196" s="650"/>
      <c r="O196" s="651" t="str">
        <f t="shared" si="610"/>
        <v/>
      </c>
      <c r="P196" s="651" t="str">
        <f t="shared" si="610"/>
        <v/>
      </c>
      <c r="Q196" s="651" t="str">
        <f t="shared" si="610"/>
        <v/>
      </c>
      <c r="R196" s="651" t="str">
        <f t="shared" si="610"/>
        <v/>
      </c>
      <c r="S196" s="651" t="str">
        <f t="shared" si="610"/>
        <v/>
      </c>
      <c r="T196" s="651" t="str">
        <f t="shared" si="610"/>
        <v/>
      </c>
      <c r="U196" s="651" t="str">
        <f t="shared" si="610"/>
        <v/>
      </c>
      <c r="V196" s="651" t="str">
        <f t="shared" si="610"/>
        <v/>
      </c>
      <c r="W196" s="651" t="str">
        <f t="shared" si="610"/>
        <v/>
      </c>
      <c r="X196" s="651" t="str">
        <f t="shared" si="610"/>
        <v/>
      </c>
      <c r="Y196" s="652">
        <f t="shared" si="455"/>
        <v>0</v>
      </c>
      <c r="Z196" s="653"/>
      <c r="AA196" s="658">
        <f>IF($C196="","",SUMIFS(EXPENSES!$I$12:$I$4011,EXPENSES!$U$12:$U$4011,$C196,EXPENSES!$N$12:$N$4011,REPORT!AA$34,EXPENSES!$M$12:$M$4011,REPORT!AA$31))</f>
        <v>0</v>
      </c>
      <c r="AB196" s="658">
        <f>IF($C196="","",SUMIFS(EXPENSES!$I$12:$I$4011,EXPENSES!$U$12:$U$4011,$C196,EXPENSES!$N$12:$N$4011,REPORT!AB$34,EXPENSES!$M$12:$M$4011,REPORT!AB$31))</f>
        <v>0</v>
      </c>
      <c r="AC196" s="658">
        <f>IF($C196="","",SUMIFS(EXPENSES!$I$12:$I$4011,EXPENSES!$U$12:$U$4011,$C196,EXPENSES!$N$12:$N$4011,REPORT!AC$34,EXPENSES!$M$12:$M$4011,REPORT!AC$31))</f>
        <v>0</v>
      </c>
      <c r="AD196" s="658">
        <f>IF($C196="","",SUMIFS(EXPENSES!$I$12:$I$4011,EXPENSES!$U$12:$U$4011,$C196,EXPENSES!$N$12:$N$4011,REPORT!AD$34,EXPENSES!$M$12:$M$4011,REPORT!AD$31))</f>
        <v>0</v>
      </c>
      <c r="AE196" s="658">
        <f>IF($C196="","",SUMIFS(EXPENSES!$I$12:$I$4011,EXPENSES!$U$12:$U$4011,$C196,EXPENSES!$N$12:$N$4011,REPORT!AE$34,EXPENSES!$M$12:$M$4011,REPORT!AE$31))</f>
        <v>0</v>
      </c>
      <c r="AF196" s="658">
        <f>IF($C196="","",SUMIFS(EXPENSES!$I$12:$I$4011,EXPENSES!$U$12:$U$4011,$C196,EXPENSES!$N$12:$N$4011,REPORT!AF$34,EXPENSES!$M$12:$M$4011,REPORT!AF$31))</f>
        <v>0</v>
      </c>
      <c r="AG196" s="658">
        <f>IF($C196="","",SUMIFS(EXPENSES!$I$12:$I$4011,EXPENSES!$U$12:$U$4011,$C196,EXPENSES!$N$12:$N$4011,REPORT!AG$34,EXPENSES!$M$12:$M$4011,REPORT!AG$31))</f>
        <v>0</v>
      </c>
      <c r="AH196" s="658">
        <f>IF($C196="","",SUMIFS(EXPENSES!$I$12:$I$4011,EXPENSES!$U$12:$U$4011,$C196,EXPENSES!$N$12:$N$4011,REPORT!AH$34,EXPENSES!$M$12:$M$4011,REPORT!AH$31))</f>
        <v>0</v>
      </c>
      <c r="AI196" s="658">
        <f>IF($C196="","",SUMIFS(EXPENSES!$I$12:$I$4011,EXPENSES!$U$12:$U$4011,$C196,EXPENSES!$N$12:$N$4011,REPORT!AI$34,EXPENSES!$M$12:$M$4011,REPORT!AI$31))</f>
        <v>0</v>
      </c>
      <c r="AJ196" s="658">
        <f>IF($C196="","",SUMIFS(EXPENSES!$I$12:$I$4011,EXPENSES!$U$12:$U$4011,$C196,EXPENSES!$N$12:$N$4011,REPORT!AJ$34,EXPENSES!$M$12:$M$4011,REPORT!AJ$31))</f>
        <v>0</v>
      </c>
      <c r="AK196" s="658">
        <f>IF($C196="","",SUMIFS(EXPENSES!$I$12:$I$4011,EXPENSES!$U$12:$U$4011,$C196,EXPENSES!$N$12:$N$4011,REPORT!AK$34,EXPENSES!$M$12:$M$4011,REPORT!AK$31))</f>
        <v>0</v>
      </c>
      <c r="AL196" s="658">
        <f>IF($C196="","",SUMIFS(EXPENSES!$I$12:$I$4011,EXPENSES!$U$12:$U$4011,$C196,EXPENSES!$N$12:$N$4011,REPORT!AL$34,EXPENSES!$M$12:$M$4011,REPORT!AL$31))</f>
        <v>0</v>
      </c>
      <c r="AM196" s="658">
        <f>IF($C196="","",SUMIFS(EXPENSES!$I$12:$I$4011,EXPENSES!$U$12:$U$4011,$C196,EXPENSES!$N$12:$N$4011,REPORT!AM$34,EXPENSES!$M$12:$M$4011,REPORT!AM$31))</f>
        <v>0</v>
      </c>
      <c r="AN196" s="658">
        <f>IF($C196="","",SUMIFS(EXPENSES!$I$12:$I$4011,EXPENSES!$U$12:$U$4011,$C196,EXPENSES!$N$12:$N$4011,REPORT!AN$34,EXPENSES!$M$12:$M$4011,REPORT!AN$31))</f>
        <v>0</v>
      </c>
      <c r="AO196" s="658">
        <f>IF($C196="","",SUMIFS(EXPENSES!$I$12:$I$4011,EXPENSES!$U$12:$U$4011,$C196,EXPENSES!$N$12:$N$4011,REPORT!AO$34,EXPENSES!$M$12:$M$4011,REPORT!AO$31))</f>
        <v>0</v>
      </c>
      <c r="AP196" s="658">
        <f>IF($C196="","",SUMIFS(EXPENSES!$I$12:$I$4011,EXPENSES!$U$12:$U$4011,$C196,EXPENSES!$N$12:$N$4011,REPORT!AP$34,EXPENSES!$M$12:$M$4011,REPORT!AP$31))</f>
        <v>0</v>
      </c>
      <c r="AQ196" s="658">
        <f>IF($C196="","",SUMIFS(EXPENSES!$I$12:$I$4011,EXPENSES!$U$12:$U$4011,$C196,EXPENSES!$N$12:$N$4011,REPORT!AQ$34,EXPENSES!$M$12:$M$4011,REPORT!AQ$31))</f>
        <v>0</v>
      </c>
      <c r="AR196" s="658">
        <f>IF($C196="","",SUMIFS(EXPENSES!$I$12:$I$4011,EXPENSES!$U$12:$U$4011,$C196,EXPENSES!$N$12:$N$4011,REPORT!AR$34,EXPENSES!$M$12:$M$4011,REPORT!AR$31))</f>
        <v>0</v>
      </c>
      <c r="AS196" s="658">
        <f>IF($C196="","",SUMIFS(EXPENSES!$I$12:$I$4011,EXPENSES!$U$12:$U$4011,$C196,EXPENSES!$N$12:$N$4011,REPORT!AS$34,EXPENSES!$M$12:$M$4011,REPORT!AS$31))</f>
        <v>0</v>
      </c>
      <c r="AT196" s="658">
        <f>IF($C196="","",SUMIFS(EXPENSES!$I$12:$I$4011,EXPENSES!$U$12:$U$4011,$C196,EXPENSES!$N$12:$N$4011,REPORT!AT$34,EXPENSES!$M$12:$M$4011,REPORT!AT$31))</f>
        <v>0</v>
      </c>
      <c r="AU196" s="658">
        <f>IF($C196="","",SUMIFS(EXPENSES!$I$12:$I$4011,EXPENSES!$U$12:$U$4011,$C196,EXPENSES!$N$12:$N$4011,REPORT!AU$34,EXPENSES!$M$12:$M$4011,REPORT!AU$31))</f>
        <v>0</v>
      </c>
      <c r="AV196" s="658">
        <f>IF($C196="","",SUMIFS(EXPENSES!$I$12:$I$4011,EXPENSES!$U$12:$U$4011,$C196,EXPENSES!$N$12:$N$4011,REPORT!AV$34,EXPENSES!$M$12:$M$4011,REPORT!AV$31))</f>
        <v>0</v>
      </c>
      <c r="AW196" s="658">
        <f>IF($C196="","",SUMIFS(EXPENSES!$I$12:$I$4011,EXPENSES!$U$12:$U$4011,$C196,EXPENSES!$N$12:$N$4011,REPORT!AW$34,EXPENSES!$M$12:$M$4011,REPORT!AW$31))</f>
        <v>0</v>
      </c>
      <c r="AX196" s="658">
        <f>IF($C196="","",SUMIFS(EXPENSES!$I$12:$I$4011,EXPENSES!$U$12:$U$4011,$C196,EXPENSES!$N$12:$N$4011,REPORT!AX$34,EXPENSES!$M$12:$M$4011,REPORT!AX$31))</f>
        <v>0</v>
      </c>
      <c r="AY196" s="658">
        <f>IF($C196="","",SUMIFS(EXPENSES!$I$12:$I$4011,EXPENSES!$U$12:$U$4011,$C196,EXPENSES!$N$12:$N$4011,REPORT!AY$34,EXPENSES!$M$12:$M$4011,REPORT!AY$31))</f>
        <v>0</v>
      </c>
      <c r="AZ196" s="658">
        <f>IF($C196="","",SUMIFS(EXPENSES!$I$12:$I$4011,EXPENSES!$U$12:$U$4011,$C196,EXPENSES!$N$12:$N$4011,REPORT!AZ$34,EXPENSES!$M$12:$M$4011,REPORT!AZ$31))</f>
        <v>0</v>
      </c>
      <c r="BA196" s="658">
        <f>IF($C196="","",SUMIFS(EXPENSES!$I$12:$I$4011,EXPENSES!$U$12:$U$4011,$C196,EXPENSES!$N$12:$N$4011,REPORT!BA$34,EXPENSES!$M$12:$M$4011,REPORT!BA$31))</f>
        <v>0</v>
      </c>
      <c r="BB196" s="658">
        <f>IF($C196="","",SUMIFS(EXPENSES!$I$12:$I$4011,EXPENSES!$U$12:$U$4011,$C196,EXPENSES!$N$12:$N$4011,REPORT!BB$34,EXPENSES!$M$12:$M$4011,REPORT!BB$31))</f>
        <v>0</v>
      </c>
      <c r="BC196" s="658">
        <f>IF($C196="","",SUMIFS(EXPENSES!$I$12:$I$4011,EXPENSES!$U$12:$U$4011,$C196,EXPENSES!$N$12:$N$4011,REPORT!BC$34,EXPENSES!$M$12:$M$4011,REPORT!BC$31))</f>
        <v>0</v>
      </c>
      <c r="BD196" s="658">
        <f>IF($C196="","",SUMIFS(EXPENSES!$I$12:$I$4011,EXPENSES!$U$12:$U$4011,$C196,EXPENSES!$N$12:$N$4011,REPORT!BD$34,EXPENSES!$M$12:$M$4011,REPORT!BD$31))</f>
        <v>0</v>
      </c>
      <c r="BE196" s="658">
        <f>IF($C196="","",SUMIFS(EXPENSES!$I$12:$I$4011,EXPENSES!$U$12:$U$4011,$C196,EXPENSES!$N$12:$N$4011,REPORT!BE$34,EXPENSES!$M$12:$M$4011,REPORT!BE$31))</f>
        <v>0</v>
      </c>
      <c r="BF196" s="658">
        <f>IF($C196="","",SUMIFS(EXPENSES!$I$12:$I$4011,EXPENSES!$U$12:$U$4011,$C196,EXPENSES!$N$12:$N$4011,REPORT!BF$34,EXPENSES!$M$12:$M$4011,REPORT!BF$31))</f>
        <v>0</v>
      </c>
      <c r="BG196" s="658">
        <f>IF($C196="","",SUMIFS(EXPENSES!$I$12:$I$4011,EXPENSES!$U$12:$U$4011,$C196,EXPENSES!$N$12:$N$4011,REPORT!BG$34,EXPENSES!$M$12:$M$4011,REPORT!BG$31))</f>
        <v>0</v>
      </c>
      <c r="BH196" s="658">
        <f>IF($C196="","",SUMIFS(EXPENSES!$I$12:$I$4011,EXPENSES!$U$12:$U$4011,$C196,EXPENSES!$N$12:$N$4011,REPORT!BH$34,EXPENSES!$M$12:$M$4011,REPORT!BH$31))</f>
        <v>0</v>
      </c>
      <c r="BI196" s="658">
        <f>IF($C196="","",SUMIFS(EXPENSES!$I$12:$I$4011,EXPENSES!$U$12:$U$4011,$C196,EXPENSES!$N$12:$N$4011,REPORT!BI$34,EXPENSES!$M$12:$M$4011,REPORT!BI$31))</f>
        <v>0</v>
      </c>
      <c r="BJ196" s="658">
        <f>IF($C196="","",SUMIFS(EXPENSES!$I$12:$I$4011,EXPENSES!$U$12:$U$4011,$C196,EXPENSES!$N$12:$N$4011,REPORT!BJ$34,EXPENSES!$M$12:$M$4011,REPORT!BJ$31))</f>
        <v>0</v>
      </c>
      <c r="BK196" s="654"/>
      <c r="BL196" s="655"/>
      <c r="BM196" s="655"/>
    </row>
    <row r="197" spans="1:65" s="656" customFormat="1" outlineLevel="2" x14ac:dyDescent="0.3">
      <c r="A197" s="639"/>
      <c r="B197" s="640"/>
      <c r="C197" s="641" t="str">
        <f>IFERROR(BUDGET!C180,"")</f>
        <v>C1-04</v>
      </c>
      <c r="D197" s="642">
        <f>IFERROR(BUDGET!D180,"")</f>
        <v>0</v>
      </c>
      <c r="E197" s="643" t="str">
        <f>IFERROR(BUDGET!E180,"")</f>
        <v>x</v>
      </c>
      <c r="F197" s="644">
        <f>IF(OR(BUDGET!$N$14="",BUDGET!$N$14="Initial Budget"),BUDGET!N180,BUDGET!BA180)</f>
        <v>0</v>
      </c>
      <c r="G197" s="798"/>
      <c r="H197" s="661">
        <f>SUMIFS(EXPENSES!$I$12:$I$4011,EXPENSES!$U$12:$U$4011,REPORT!C197)</f>
        <v>0</v>
      </c>
      <c r="I197" s="657">
        <f t="shared" si="456"/>
        <v>0</v>
      </c>
      <c r="J197" s="645">
        <f t="shared" si="535"/>
        <v>0</v>
      </c>
      <c r="K197" s="647"/>
      <c r="L197" s="648"/>
      <c r="M197" s="649"/>
      <c r="N197" s="650"/>
      <c r="O197" s="651" t="str">
        <f t="shared" si="610"/>
        <v/>
      </c>
      <c r="P197" s="651" t="str">
        <f t="shared" si="610"/>
        <v/>
      </c>
      <c r="Q197" s="651" t="str">
        <f t="shared" si="610"/>
        <v/>
      </c>
      <c r="R197" s="651" t="str">
        <f t="shared" si="610"/>
        <v/>
      </c>
      <c r="S197" s="651" t="str">
        <f t="shared" si="610"/>
        <v/>
      </c>
      <c r="T197" s="651" t="str">
        <f t="shared" si="610"/>
        <v/>
      </c>
      <c r="U197" s="651" t="str">
        <f t="shared" si="610"/>
        <v/>
      </c>
      <c r="V197" s="651" t="str">
        <f t="shared" si="610"/>
        <v/>
      </c>
      <c r="W197" s="651" t="str">
        <f t="shared" si="610"/>
        <v/>
      </c>
      <c r="X197" s="651" t="str">
        <f t="shared" si="610"/>
        <v/>
      </c>
      <c r="Y197" s="652">
        <f t="shared" si="455"/>
        <v>0</v>
      </c>
      <c r="Z197" s="653"/>
      <c r="AA197" s="658">
        <f>IF($C197="","",SUMIFS(EXPENSES!$I$12:$I$4011,EXPENSES!$U$12:$U$4011,$C197,EXPENSES!$N$12:$N$4011,REPORT!AA$34,EXPENSES!$M$12:$M$4011,REPORT!AA$31))</f>
        <v>0</v>
      </c>
      <c r="AB197" s="658">
        <f>IF($C197="","",SUMIFS(EXPENSES!$I$12:$I$4011,EXPENSES!$U$12:$U$4011,$C197,EXPENSES!$N$12:$N$4011,REPORT!AB$34,EXPENSES!$M$12:$M$4011,REPORT!AB$31))</f>
        <v>0</v>
      </c>
      <c r="AC197" s="658">
        <f>IF($C197="","",SUMIFS(EXPENSES!$I$12:$I$4011,EXPENSES!$U$12:$U$4011,$C197,EXPENSES!$N$12:$N$4011,REPORT!AC$34,EXPENSES!$M$12:$M$4011,REPORT!AC$31))</f>
        <v>0</v>
      </c>
      <c r="AD197" s="658">
        <f>IF($C197="","",SUMIFS(EXPENSES!$I$12:$I$4011,EXPENSES!$U$12:$U$4011,$C197,EXPENSES!$N$12:$N$4011,REPORT!AD$34,EXPENSES!$M$12:$M$4011,REPORT!AD$31))</f>
        <v>0</v>
      </c>
      <c r="AE197" s="658">
        <f>IF($C197="","",SUMIFS(EXPENSES!$I$12:$I$4011,EXPENSES!$U$12:$U$4011,$C197,EXPENSES!$N$12:$N$4011,REPORT!AE$34,EXPENSES!$M$12:$M$4011,REPORT!AE$31))</f>
        <v>0</v>
      </c>
      <c r="AF197" s="658">
        <f>IF($C197="","",SUMIFS(EXPENSES!$I$12:$I$4011,EXPENSES!$U$12:$U$4011,$C197,EXPENSES!$N$12:$N$4011,REPORT!AF$34,EXPENSES!$M$12:$M$4011,REPORT!AF$31))</f>
        <v>0</v>
      </c>
      <c r="AG197" s="658">
        <f>IF($C197="","",SUMIFS(EXPENSES!$I$12:$I$4011,EXPENSES!$U$12:$U$4011,$C197,EXPENSES!$N$12:$N$4011,REPORT!AG$34,EXPENSES!$M$12:$M$4011,REPORT!AG$31))</f>
        <v>0</v>
      </c>
      <c r="AH197" s="658">
        <f>IF($C197="","",SUMIFS(EXPENSES!$I$12:$I$4011,EXPENSES!$U$12:$U$4011,$C197,EXPENSES!$N$12:$N$4011,REPORT!AH$34,EXPENSES!$M$12:$M$4011,REPORT!AH$31))</f>
        <v>0</v>
      </c>
      <c r="AI197" s="658">
        <f>IF($C197="","",SUMIFS(EXPENSES!$I$12:$I$4011,EXPENSES!$U$12:$U$4011,$C197,EXPENSES!$N$12:$N$4011,REPORT!AI$34,EXPENSES!$M$12:$M$4011,REPORT!AI$31))</f>
        <v>0</v>
      </c>
      <c r="AJ197" s="658">
        <f>IF($C197="","",SUMIFS(EXPENSES!$I$12:$I$4011,EXPENSES!$U$12:$U$4011,$C197,EXPENSES!$N$12:$N$4011,REPORT!AJ$34,EXPENSES!$M$12:$M$4011,REPORT!AJ$31))</f>
        <v>0</v>
      </c>
      <c r="AK197" s="658">
        <f>IF($C197="","",SUMIFS(EXPENSES!$I$12:$I$4011,EXPENSES!$U$12:$U$4011,$C197,EXPENSES!$N$12:$N$4011,REPORT!AK$34,EXPENSES!$M$12:$M$4011,REPORT!AK$31))</f>
        <v>0</v>
      </c>
      <c r="AL197" s="658">
        <f>IF($C197="","",SUMIFS(EXPENSES!$I$12:$I$4011,EXPENSES!$U$12:$U$4011,$C197,EXPENSES!$N$12:$N$4011,REPORT!AL$34,EXPENSES!$M$12:$M$4011,REPORT!AL$31))</f>
        <v>0</v>
      </c>
      <c r="AM197" s="658">
        <f>IF($C197="","",SUMIFS(EXPENSES!$I$12:$I$4011,EXPENSES!$U$12:$U$4011,$C197,EXPENSES!$N$12:$N$4011,REPORT!AM$34,EXPENSES!$M$12:$M$4011,REPORT!AM$31))</f>
        <v>0</v>
      </c>
      <c r="AN197" s="658">
        <f>IF($C197="","",SUMIFS(EXPENSES!$I$12:$I$4011,EXPENSES!$U$12:$U$4011,$C197,EXPENSES!$N$12:$N$4011,REPORT!AN$34,EXPENSES!$M$12:$M$4011,REPORT!AN$31))</f>
        <v>0</v>
      </c>
      <c r="AO197" s="658">
        <f>IF($C197="","",SUMIFS(EXPENSES!$I$12:$I$4011,EXPENSES!$U$12:$U$4011,$C197,EXPENSES!$N$12:$N$4011,REPORT!AO$34,EXPENSES!$M$12:$M$4011,REPORT!AO$31))</f>
        <v>0</v>
      </c>
      <c r="AP197" s="658">
        <f>IF($C197="","",SUMIFS(EXPENSES!$I$12:$I$4011,EXPENSES!$U$12:$U$4011,$C197,EXPENSES!$N$12:$N$4011,REPORT!AP$34,EXPENSES!$M$12:$M$4011,REPORT!AP$31))</f>
        <v>0</v>
      </c>
      <c r="AQ197" s="658">
        <f>IF($C197="","",SUMIFS(EXPENSES!$I$12:$I$4011,EXPENSES!$U$12:$U$4011,$C197,EXPENSES!$N$12:$N$4011,REPORT!AQ$34,EXPENSES!$M$12:$M$4011,REPORT!AQ$31))</f>
        <v>0</v>
      </c>
      <c r="AR197" s="658">
        <f>IF($C197="","",SUMIFS(EXPENSES!$I$12:$I$4011,EXPENSES!$U$12:$U$4011,$C197,EXPENSES!$N$12:$N$4011,REPORT!AR$34,EXPENSES!$M$12:$M$4011,REPORT!AR$31))</f>
        <v>0</v>
      </c>
      <c r="AS197" s="658">
        <f>IF($C197="","",SUMIFS(EXPENSES!$I$12:$I$4011,EXPENSES!$U$12:$U$4011,$C197,EXPENSES!$N$12:$N$4011,REPORT!AS$34,EXPENSES!$M$12:$M$4011,REPORT!AS$31))</f>
        <v>0</v>
      </c>
      <c r="AT197" s="658">
        <f>IF($C197="","",SUMIFS(EXPENSES!$I$12:$I$4011,EXPENSES!$U$12:$U$4011,$C197,EXPENSES!$N$12:$N$4011,REPORT!AT$34,EXPENSES!$M$12:$M$4011,REPORT!AT$31))</f>
        <v>0</v>
      </c>
      <c r="AU197" s="658">
        <f>IF($C197="","",SUMIFS(EXPENSES!$I$12:$I$4011,EXPENSES!$U$12:$U$4011,$C197,EXPENSES!$N$12:$N$4011,REPORT!AU$34,EXPENSES!$M$12:$M$4011,REPORT!AU$31))</f>
        <v>0</v>
      </c>
      <c r="AV197" s="658">
        <f>IF($C197="","",SUMIFS(EXPENSES!$I$12:$I$4011,EXPENSES!$U$12:$U$4011,$C197,EXPENSES!$N$12:$N$4011,REPORT!AV$34,EXPENSES!$M$12:$M$4011,REPORT!AV$31))</f>
        <v>0</v>
      </c>
      <c r="AW197" s="658">
        <f>IF($C197="","",SUMIFS(EXPENSES!$I$12:$I$4011,EXPENSES!$U$12:$U$4011,$C197,EXPENSES!$N$12:$N$4011,REPORT!AW$34,EXPENSES!$M$12:$M$4011,REPORT!AW$31))</f>
        <v>0</v>
      </c>
      <c r="AX197" s="658">
        <f>IF($C197="","",SUMIFS(EXPENSES!$I$12:$I$4011,EXPENSES!$U$12:$U$4011,$C197,EXPENSES!$N$12:$N$4011,REPORT!AX$34,EXPENSES!$M$12:$M$4011,REPORT!AX$31))</f>
        <v>0</v>
      </c>
      <c r="AY197" s="658">
        <f>IF($C197="","",SUMIFS(EXPENSES!$I$12:$I$4011,EXPENSES!$U$12:$U$4011,$C197,EXPENSES!$N$12:$N$4011,REPORT!AY$34,EXPENSES!$M$12:$M$4011,REPORT!AY$31))</f>
        <v>0</v>
      </c>
      <c r="AZ197" s="658">
        <f>IF($C197="","",SUMIFS(EXPENSES!$I$12:$I$4011,EXPENSES!$U$12:$U$4011,$C197,EXPENSES!$N$12:$N$4011,REPORT!AZ$34,EXPENSES!$M$12:$M$4011,REPORT!AZ$31))</f>
        <v>0</v>
      </c>
      <c r="BA197" s="658">
        <f>IF($C197="","",SUMIFS(EXPENSES!$I$12:$I$4011,EXPENSES!$U$12:$U$4011,$C197,EXPENSES!$N$12:$N$4011,REPORT!BA$34,EXPENSES!$M$12:$M$4011,REPORT!BA$31))</f>
        <v>0</v>
      </c>
      <c r="BB197" s="658">
        <f>IF($C197="","",SUMIFS(EXPENSES!$I$12:$I$4011,EXPENSES!$U$12:$U$4011,$C197,EXPENSES!$N$12:$N$4011,REPORT!BB$34,EXPENSES!$M$12:$M$4011,REPORT!BB$31))</f>
        <v>0</v>
      </c>
      <c r="BC197" s="658">
        <f>IF($C197="","",SUMIFS(EXPENSES!$I$12:$I$4011,EXPENSES!$U$12:$U$4011,$C197,EXPENSES!$N$12:$N$4011,REPORT!BC$34,EXPENSES!$M$12:$M$4011,REPORT!BC$31))</f>
        <v>0</v>
      </c>
      <c r="BD197" s="658">
        <f>IF($C197="","",SUMIFS(EXPENSES!$I$12:$I$4011,EXPENSES!$U$12:$U$4011,$C197,EXPENSES!$N$12:$N$4011,REPORT!BD$34,EXPENSES!$M$12:$M$4011,REPORT!BD$31))</f>
        <v>0</v>
      </c>
      <c r="BE197" s="658">
        <f>IF($C197="","",SUMIFS(EXPENSES!$I$12:$I$4011,EXPENSES!$U$12:$U$4011,$C197,EXPENSES!$N$12:$N$4011,REPORT!BE$34,EXPENSES!$M$12:$M$4011,REPORT!BE$31))</f>
        <v>0</v>
      </c>
      <c r="BF197" s="658">
        <f>IF($C197="","",SUMIFS(EXPENSES!$I$12:$I$4011,EXPENSES!$U$12:$U$4011,$C197,EXPENSES!$N$12:$N$4011,REPORT!BF$34,EXPENSES!$M$12:$M$4011,REPORT!BF$31))</f>
        <v>0</v>
      </c>
      <c r="BG197" s="658">
        <f>IF($C197="","",SUMIFS(EXPENSES!$I$12:$I$4011,EXPENSES!$U$12:$U$4011,$C197,EXPENSES!$N$12:$N$4011,REPORT!BG$34,EXPENSES!$M$12:$M$4011,REPORT!BG$31))</f>
        <v>0</v>
      </c>
      <c r="BH197" s="658">
        <f>IF($C197="","",SUMIFS(EXPENSES!$I$12:$I$4011,EXPENSES!$U$12:$U$4011,$C197,EXPENSES!$N$12:$N$4011,REPORT!BH$34,EXPENSES!$M$12:$M$4011,REPORT!BH$31))</f>
        <v>0</v>
      </c>
      <c r="BI197" s="658">
        <f>IF($C197="","",SUMIFS(EXPENSES!$I$12:$I$4011,EXPENSES!$U$12:$U$4011,$C197,EXPENSES!$N$12:$N$4011,REPORT!BI$34,EXPENSES!$M$12:$M$4011,REPORT!BI$31))</f>
        <v>0</v>
      </c>
      <c r="BJ197" s="658">
        <f>IF($C197="","",SUMIFS(EXPENSES!$I$12:$I$4011,EXPENSES!$U$12:$U$4011,$C197,EXPENSES!$N$12:$N$4011,REPORT!BJ$34,EXPENSES!$M$12:$M$4011,REPORT!BJ$31))</f>
        <v>0</v>
      </c>
      <c r="BK197" s="654"/>
      <c r="BL197" s="655"/>
      <c r="BM197" s="655"/>
    </row>
    <row r="198" spans="1:65" s="656" customFormat="1" outlineLevel="2" x14ac:dyDescent="0.3">
      <c r="A198" s="639"/>
      <c r="B198" s="640"/>
      <c r="C198" s="641" t="str">
        <f>IFERROR(BUDGET!C181,"")</f>
        <v>C1-05</v>
      </c>
      <c r="D198" s="642">
        <f>IFERROR(BUDGET!D181,"")</f>
        <v>0</v>
      </c>
      <c r="E198" s="643" t="str">
        <f>IFERROR(BUDGET!E181,"")</f>
        <v>x</v>
      </c>
      <c r="F198" s="644">
        <f>IF(OR(BUDGET!$N$14="",BUDGET!$N$14="Initial Budget"),BUDGET!N181,BUDGET!BA181)</f>
        <v>0</v>
      </c>
      <c r="G198" s="798"/>
      <c r="H198" s="661">
        <f>SUMIFS(EXPENSES!$I$12:$I$4011,EXPENSES!$U$12:$U$4011,REPORT!C198)</f>
        <v>0</v>
      </c>
      <c r="I198" s="657">
        <f t="shared" si="456"/>
        <v>0</v>
      </c>
      <c r="J198" s="645">
        <f t="shared" si="535"/>
        <v>0</v>
      </c>
      <c r="K198" s="647"/>
      <c r="L198" s="648"/>
      <c r="M198" s="649"/>
      <c r="N198" s="650"/>
      <c r="O198" s="651" t="str">
        <f t="shared" si="610"/>
        <v/>
      </c>
      <c r="P198" s="651" t="str">
        <f t="shared" si="610"/>
        <v/>
      </c>
      <c r="Q198" s="651" t="str">
        <f t="shared" si="610"/>
        <v/>
      </c>
      <c r="R198" s="651" t="str">
        <f t="shared" si="610"/>
        <v/>
      </c>
      <c r="S198" s="651" t="str">
        <f t="shared" si="610"/>
        <v/>
      </c>
      <c r="T198" s="651" t="str">
        <f t="shared" si="610"/>
        <v/>
      </c>
      <c r="U198" s="651" t="str">
        <f t="shared" si="610"/>
        <v/>
      </c>
      <c r="V198" s="651" t="str">
        <f t="shared" si="610"/>
        <v/>
      </c>
      <c r="W198" s="651" t="str">
        <f t="shared" si="610"/>
        <v/>
      </c>
      <c r="X198" s="651" t="str">
        <f t="shared" si="610"/>
        <v/>
      </c>
      <c r="Y198" s="652">
        <f t="shared" si="455"/>
        <v>0</v>
      </c>
      <c r="Z198" s="653"/>
      <c r="AA198" s="658">
        <f>IF($C198="","",SUMIFS(EXPENSES!$I$12:$I$4011,EXPENSES!$U$12:$U$4011,$C198,EXPENSES!$N$12:$N$4011,REPORT!AA$34,EXPENSES!$M$12:$M$4011,REPORT!AA$31))</f>
        <v>0</v>
      </c>
      <c r="AB198" s="658">
        <f>IF($C198="","",SUMIFS(EXPENSES!$I$12:$I$4011,EXPENSES!$U$12:$U$4011,$C198,EXPENSES!$N$12:$N$4011,REPORT!AB$34,EXPENSES!$M$12:$M$4011,REPORT!AB$31))</f>
        <v>0</v>
      </c>
      <c r="AC198" s="658">
        <f>IF($C198="","",SUMIFS(EXPENSES!$I$12:$I$4011,EXPENSES!$U$12:$U$4011,$C198,EXPENSES!$N$12:$N$4011,REPORT!AC$34,EXPENSES!$M$12:$M$4011,REPORT!AC$31))</f>
        <v>0</v>
      </c>
      <c r="AD198" s="658">
        <f>IF($C198="","",SUMIFS(EXPENSES!$I$12:$I$4011,EXPENSES!$U$12:$U$4011,$C198,EXPENSES!$N$12:$N$4011,REPORT!AD$34,EXPENSES!$M$12:$M$4011,REPORT!AD$31))</f>
        <v>0</v>
      </c>
      <c r="AE198" s="658">
        <f>IF($C198="","",SUMIFS(EXPENSES!$I$12:$I$4011,EXPENSES!$U$12:$U$4011,$C198,EXPENSES!$N$12:$N$4011,REPORT!AE$34,EXPENSES!$M$12:$M$4011,REPORT!AE$31))</f>
        <v>0</v>
      </c>
      <c r="AF198" s="658">
        <f>IF($C198="","",SUMIFS(EXPENSES!$I$12:$I$4011,EXPENSES!$U$12:$U$4011,$C198,EXPENSES!$N$12:$N$4011,REPORT!AF$34,EXPENSES!$M$12:$M$4011,REPORT!AF$31))</f>
        <v>0</v>
      </c>
      <c r="AG198" s="658">
        <f>IF($C198="","",SUMIFS(EXPENSES!$I$12:$I$4011,EXPENSES!$U$12:$U$4011,$C198,EXPENSES!$N$12:$N$4011,REPORT!AG$34,EXPENSES!$M$12:$M$4011,REPORT!AG$31))</f>
        <v>0</v>
      </c>
      <c r="AH198" s="658">
        <f>IF($C198="","",SUMIFS(EXPENSES!$I$12:$I$4011,EXPENSES!$U$12:$U$4011,$C198,EXPENSES!$N$12:$N$4011,REPORT!AH$34,EXPENSES!$M$12:$M$4011,REPORT!AH$31))</f>
        <v>0</v>
      </c>
      <c r="AI198" s="658">
        <f>IF($C198="","",SUMIFS(EXPENSES!$I$12:$I$4011,EXPENSES!$U$12:$U$4011,$C198,EXPENSES!$N$12:$N$4011,REPORT!AI$34,EXPENSES!$M$12:$M$4011,REPORT!AI$31))</f>
        <v>0</v>
      </c>
      <c r="AJ198" s="658">
        <f>IF($C198="","",SUMIFS(EXPENSES!$I$12:$I$4011,EXPENSES!$U$12:$U$4011,$C198,EXPENSES!$N$12:$N$4011,REPORT!AJ$34,EXPENSES!$M$12:$M$4011,REPORT!AJ$31))</f>
        <v>0</v>
      </c>
      <c r="AK198" s="658">
        <f>IF($C198="","",SUMIFS(EXPENSES!$I$12:$I$4011,EXPENSES!$U$12:$U$4011,$C198,EXPENSES!$N$12:$N$4011,REPORT!AK$34,EXPENSES!$M$12:$M$4011,REPORT!AK$31))</f>
        <v>0</v>
      </c>
      <c r="AL198" s="658">
        <f>IF($C198="","",SUMIFS(EXPENSES!$I$12:$I$4011,EXPENSES!$U$12:$U$4011,$C198,EXPENSES!$N$12:$N$4011,REPORT!AL$34,EXPENSES!$M$12:$M$4011,REPORT!AL$31))</f>
        <v>0</v>
      </c>
      <c r="AM198" s="658">
        <f>IF($C198="","",SUMIFS(EXPENSES!$I$12:$I$4011,EXPENSES!$U$12:$U$4011,$C198,EXPENSES!$N$12:$N$4011,REPORT!AM$34,EXPENSES!$M$12:$M$4011,REPORT!AM$31))</f>
        <v>0</v>
      </c>
      <c r="AN198" s="658">
        <f>IF($C198="","",SUMIFS(EXPENSES!$I$12:$I$4011,EXPENSES!$U$12:$U$4011,$C198,EXPENSES!$N$12:$N$4011,REPORT!AN$34,EXPENSES!$M$12:$M$4011,REPORT!AN$31))</f>
        <v>0</v>
      </c>
      <c r="AO198" s="658">
        <f>IF($C198="","",SUMIFS(EXPENSES!$I$12:$I$4011,EXPENSES!$U$12:$U$4011,$C198,EXPENSES!$N$12:$N$4011,REPORT!AO$34,EXPENSES!$M$12:$M$4011,REPORT!AO$31))</f>
        <v>0</v>
      </c>
      <c r="AP198" s="658">
        <f>IF($C198="","",SUMIFS(EXPENSES!$I$12:$I$4011,EXPENSES!$U$12:$U$4011,$C198,EXPENSES!$N$12:$N$4011,REPORT!AP$34,EXPENSES!$M$12:$M$4011,REPORT!AP$31))</f>
        <v>0</v>
      </c>
      <c r="AQ198" s="658">
        <f>IF($C198="","",SUMIFS(EXPENSES!$I$12:$I$4011,EXPENSES!$U$12:$U$4011,$C198,EXPENSES!$N$12:$N$4011,REPORT!AQ$34,EXPENSES!$M$12:$M$4011,REPORT!AQ$31))</f>
        <v>0</v>
      </c>
      <c r="AR198" s="658">
        <f>IF($C198="","",SUMIFS(EXPENSES!$I$12:$I$4011,EXPENSES!$U$12:$U$4011,$C198,EXPENSES!$N$12:$N$4011,REPORT!AR$34,EXPENSES!$M$12:$M$4011,REPORT!AR$31))</f>
        <v>0</v>
      </c>
      <c r="AS198" s="658">
        <f>IF($C198="","",SUMIFS(EXPENSES!$I$12:$I$4011,EXPENSES!$U$12:$U$4011,$C198,EXPENSES!$N$12:$N$4011,REPORT!AS$34,EXPENSES!$M$12:$M$4011,REPORT!AS$31))</f>
        <v>0</v>
      </c>
      <c r="AT198" s="658">
        <f>IF($C198="","",SUMIFS(EXPENSES!$I$12:$I$4011,EXPENSES!$U$12:$U$4011,$C198,EXPENSES!$N$12:$N$4011,REPORT!AT$34,EXPENSES!$M$12:$M$4011,REPORT!AT$31))</f>
        <v>0</v>
      </c>
      <c r="AU198" s="658">
        <f>IF($C198="","",SUMIFS(EXPENSES!$I$12:$I$4011,EXPENSES!$U$12:$U$4011,$C198,EXPENSES!$N$12:$N$4011,REPORT!AU$34,EXPENSES!$M$12:$M$4011,REPORT!AU$31))</f>
        <v>0</v>
      </c>
      <c r="AV198" s="658">
        <f>IF($C198="","",SUMIFS(EXPENSES!$I$12:$I$4011,EXPENSES!$U$12:$U$4011,$C198,EXPENSES!$N$12:$N$4011,REPORT!AV$34,EXPENSES!$M$12:$M$4011,REPORT!AV$31))</f>
        <v>0</v>
      </c>
      <c r="AW198" s="658">
        <f>IF($C198="","",SUMIFS(EXPENSES!$I$12:$I$4011,EXPENSES!$U$12:$U$4011,$C198,EXPENSES!$N$12:$N$4011,REPORT!AW$34,EXPENSES!$M$12:$M$4011,REPORT!AW$31))</f>
        <v>0</v>
      </c>
      <c r="AX198" s="658">
        <f>IF($C198="","",SUMIFS(EXPENSES!$I$12:$I$4011,EXPENSES!$U$12:$U$4011,$C198,EXPENSES!$N$12:$N$4011,REPORT!AX$34,EXPENSES!$M$12:$M$4011,REPORT!AX$31))</f>
        <v>0</v>
      </c>
      <c r="AY198" s="658">
        <f>IF($C198="","",SUMIFS(EXPENSES!$I$12:$I$4011,EXPENSES!$U$12:$U$4011,$C198,EXPENSES!$N$12:$N$4011,REPORT!AY$34,EXPENSES!$M$12:$M$4011,REPORT!AY$31))</f>
        <v>0</v>
      </c>
      <c r="AZ198" s="658">
        <f>IF($C198="","",SUMIFS(EXPENSES!$I$12:$I$4011,EXPENSES!$U$12:$U$4011,$C198,EXPENSES!$N$12:$N$4011,REPORT!AZ$34,EXPENSES!$M$12:$M$4011,REPORT!AZ$31))</f>
        <v>0</v>
      </c>
      <c r="BA198" s="658">
        <f>IF($C198="","",SUMIFS(EXPENSES!$I$12:$I$4011,EXPENSES!$U$12:$U$4011,$C198,EXPENSES!$N$12:$N$4011,REPORT!BA$34,EXPENSES!$M$12:$M$4011,REPORT!BA$31))</f>
        <v>0</v>
      </c>
      <c r="BB198" s="658">
        <f>IF($C198="","",SUMIFS(EXPENSES!$I$12:$I$4011,EXPENSES!$U$12:$U$4011,$C198,EXPENSES!$N$12:$N$4011,REPORT!BB$34,EXPENSES!$M$12:$M$4011,REPORT!BB$31))</f>
        <v>0</v>
      </c>
      <c r="BC198" s="658">
        <f>IF($C198="","",SUMIFS(EXPENSES!$I$12:$I$4011,EXPENSES!$U$12:$U$4011,$C198,EXPENSES!$N$12:$N$4011,REPORT!BC$34,EXPENSES!$M$12:$M$4011,REPORT!BC$31))</f>
        <v>0</v>
      </c>
      <c r="BD198" s="658">
        <f>IF($C198="","",SUMIFS(EXPENSES!$I$12:$I$4011,EXPENSES!$U$12:$U$4011,$C198,EXPENSES!$N$12:$N$4011,REPORT!BD$34,EXPENSES!$M$12:$M$4011,REPORT!BD$31))</f>
        <v>0</v>
      </c>
      <c r="BE198" s="658">
        <f>IF($C198="","",SUMIFS(EXPENSES!$I$12:$I$4011,EXPENSES!$U$12:$U$4011,$C198,EXPENSES!$N$12:$N$4011,REPORT!BE$34,EXPENSES!$M$12:$M$4011,REPORT!BE$31))</f>
        <v>0</v>
      </c>
      <c r="BF198" s="658">
        <f>IF($C198="","",SUMIFS(EXPENSES!$I$12:$I$4011,EXPENSES!$U$12:$U$4011,$C198,EXPENSES!$N$12:$N$4011,REPORT!BF$34,EXPENSES!$M$12:$M$4011,REPORT!BF$31))</f>
        <v>0</v>
      </c>
      <c r="BG198" s="658">
        <f>IF($C198="","",SUMIFS(EXPENSES!$I$12:$I$4011,EXPENSES!$U$12:$U$4011,$C198,EXPENSES!$N$12:$N$4011,REPORT!BG$34,EXPENSES!$M$12:$M$4011,REPORT!BG$31))</f>
        <v>0</v>
      </c>
      <c r="BH198" s="658">
        <f>IF($C198="","",SUMIFS(EXPENSES!$I$12:$I$4011,EXPENSES!$U$12:$U$4011,$C198,EXPENSES!$N$12:$N$4011,REPORT!BH$34,EXPENSES!$M$12:$M$4011,REPORT!BH$31))</f>
        <v>0</v>
      </c>
      <c r="BI198" s="658">
        <f>IF($C198="","",SUMIFS(EXPENSES!$I$12:$I$4011,EXPENSES!$U$12:$U$4011,$C198,EXPENSES!$N$12:$N$4011,REPORT!BI$34,EXPENSES!$M$12:$M$4011,REPORT!BI$31))</f>
        <v>0</v>
      </c>
      <c r="BJ198" s="658">
        <f>IF($C198="","",SUMIFS(EXPENSES!$I$12:$I$4011,EXPENSES!$U$12:$U$4011,$C198,EXPENSES!$N$12:$N$4011,REPORT!BJ$34,EXPENSES!$M$12:$M$4011,REPORT!BJ$31))</f>
        <v>0</v>
      </c>
      <c r="BK198" s="654"/>
      <c r="BL198" s="655"/>
      <c r="BM198" s="655"/>
    </row>
    <row r="199" spans="1:65" s="656" customFormat="1" outlineLevel="2" x14ac:dyDescent="0.3">
      <c r="A199" s="639"/>
      <c r="B199" s="640"/>
      <c r="C199" s="641" t="str">
        <f>IFERROR(BUDGET!C182,"")</f>
        <v>C1-06</v>
      </c>
      <c r="D199" s="642">
        <f>IFERROR(BUDGET!D182,"")</f>
        <v>0</v>
      </c>
      <c r="E199" s="643" t="str">
        <f>IFERROR(BUDGET!E182,"")</f>
        <v>x</v>
      </c>
      <c r="F199" s="644">
        <f>IF(OR(BUDGET!$N$14="",BUDGET!$N$14="Initial Budget"),BUDGET!N182,BUDGET!BA182)</f>
        <v>0</v>
      </c>
      <c r="G199" s="798"/>
      <c r="H199" s="661">
        <f>SUMIFS(EXPENSES!$I$12:$I$4011,EXPENSES!$U$12:$U$4011,REPORT!C199)</f>
        <v>0</v>
      </c>
      <c r="I199" s="657">
        <f t="shared" si="456"/>
        <v>0</v>
      </c>
      <c r="J199" s="645">
        <f t="shared" si="535"/>
        <v>0</v>
      </c>
      <c r="K199" s="647"/>
      <c r="L199" s="648"/>
      <c r="M199" s="649"/>
      <c r="N199" s="650"/>
      <c r="O199" s="651" t="str">
        <f t="shared" si="610"/>
        <v/>
      </c>
      <c r="P199" s="651" t="str">
        <f t="shared" si="610"/>
        <v/>
      </c>
      <c r="Q199" s="651" t="str">
        <f t="shared" si="610"/>
        <v/>
      </c>
      <c r="R199" s="651" t="str">
        <f t="shared" si="610"/>
        <v/>
      </c>
      <c r="S199" s="651" t="str">
        <f t="shared" si="610"/>
        <v/>
      </c>
      <c r="T199" s="651" t="str">
        <f t="shared" si="610"/>
        <v/>
      </c>
      <c r="U199" s="651" t="str">
        <f t="shared" si="610"/>
        <v/>
      </c>
      <c r="V199" s="651" t="str">
        <f t="shared" si="610"/>
        <v/>
      </c>
      <c r="W199" s="651" t="str">
        <f t="shared" si="610"/>
        <v/>
      </c>
      <c r="X199" s="651" t="str">
        <f t="shared" si="610"/>
        <v/>
      </c>
      <c r="Y199" s="652">
        <f t="shared" si="455"/>
        <v>0</v>
      </c>
      <c r="Z199" s="653"/>
      <c r="AA199" s="658">
        <f>IF($C199="","",SUMIFS(EXPENSES!$I$12:$I$4011,EXPENSES!$U$12:$U$4011,$C199,EXPENSES!$N$12:$N$4011,REPORT!AA$34,EXPENSES!$M$12:$M$4011,REPORT!AA$31))</f>
        <v>0</v>
      </c>
      <c r="AB199" s="658">
        <f>IF($C199="","",SUMIFS(EXPENSES!$I$12:$I$4011,EXPENSES!$U$12:$U$4011,$C199,EXPENSES!$N$12:$N$4011,REPORT!AB$34,EXPENSES!$M$12:$M$4011,REPORT!AB$31))</f>
        <v>0</v>
      </c>
      <c r="AC199" s="658">
        <f>IF($C199="","",SUMIFS(EXPENSES!$I$12:$I$4011,EXPENSES!$U$12:$U$4011,$C199,EXPENSES!$N$12:$N$4011,REPORT!AC$34,EXPENSES!$M$12:$M$4011,REPORT!AC$31))</f>
        <v>0</v>
      </c>
      <c r="AD199" s="658">
        <f>IF($C199="","",SUMIFS(EXPENSES!$I$12:$I$4011,EXPENSES!$U$12:$U$4011,$C199,EXPENSES!$N$12:$N$4011,REPORT!AD$34,EXPENSES!$M$12:$M$4011,REPORT!AD$31))</f>
        <v>0</v>
      </c>
      <c r="AE199" s="658">
        <f>IF($C199="","",SUMIFS(EXPENSES!$I$12:$I$4011,EXPENSES!$U$12:$U$4011,$C199,EXPENSES!$N$12:$N$4011,REPORT!AE$34,EXPENSES!$M$12:$M$4011,REPORT!AE$31))</f>
        <v>0</v>
      </c>
      <c r="AF199" s="658">
        <f>IF($C199="","",SUMIFS(EXPENSES!$I$12:$I$4011,EXPENSES!$U$12:$U$4011,$C199,EXPENSES!$N$12:$N$4011,REPORT!AF$34,EXPENSES!$M$12:$M$4011,REPORT!AF$31))</f>
        <v>0</v>
      </c>
      <c r="AG199" s="658">
        <f>IF($C199="","",SUMIFS(EXPENSES!$I$12:$I$4011,EXPENSES!$U$12:$U$4011,$C199,EXPENSES!$N$12:$N$4011,REPORT!AG$34,EXPENSES!$M$12:$M$4011,REPORT!AG$31))</f>
        <v>0</v>
      </c>
      <c r="AH199" s="658">
        <f>IF($C199="","",SUMIFS(EXPENSES!$I$12:$I$4011,EXPENSES!$U$12:$U$4011,$C199,EXPENSES!$N$12:$N$4011,REPORT!AH$34,EXPENSES!$M$12:$M$4011,REPORT!AH$31))</f>
        <v>0</v>
      </c>
      <c r="AI199" s="658">
        <f>IF($C199="","",SUMIFS(EXPENSES!$I$12:$I$4011,EXPENSES!$U$12:$U$4011,$C199,EXPENSES!$N$12:$N$4011,REPORT!AI$34,EXPENSES!$M$12:$M$4011,REPORT!AI$31))</f>
        <v>0</v>
      </c>
      <c r="AJ199" s="658">
        <f>IF($C199="","",SUMIFS(EXPENSES!$I$12:$I$4011,EXPENSES!$U$12:$U$4011,$C199,EXPENSES!$N$12:$N$4011,REPORT!AJ$34,EXPENSES!$M$12:$M$4011,REPORT!AJ$31))</f>
        <v>0</v>
      </c>
      <c r="AK199" s="658">
        <f>IF($C199="","",SUMIFS(EXPENSES!$I$12:$I$4011,EXPENSES!$U$12:$U$4011,$C199,EXPENSES!$N$12:$N$4011,REPORT!AK$34,EXPENSES!$M$12:$M$4011,REPORT!AK$31))</f>
        <v>0</v>
      </c>
      <c r="AL199" s="658">
        <f>IF($C199="","",SUMIFS(EXPENSES!$I$12:$I$4011,EXPENSES!$U$12:$U$4011,$C199,EXPENSES!$N$12:$N$4011,REPORT!AL$34,EXPENSES!$M$12:$M$4011,REPORT!AL$31))</f>
        <v>0</v>
      </c>
      <c r="AM199" s="658">
        <f>IF($C199="","",SUMIFS(EXPENSES!$I$12:$I$4011,EXPENSES!$U$12:$U$4011,$C199,EXPENSES!$N$12:$N$4011,REPORT!AM$34,EXPENSES!$M$12:$M$4011,REPORT!AM$31))</f>
        <v>0</v>
      </c>
      <c r="AN199" s="658">
        <f>IF($C199="","",SUMIFS(EXPENSES!$I$12:$I$4011,EXPENSES!$U$12:$U$4011,$C199,EXPENSES!$N$12:$N$4011,REPORT!AN$34,EXPENSES!$M$12:$M$4011,REPORT!AN$31))</f>
        <v>0</v>
      </c>
      <c r="AO199" s="658">
        <f>IF($C199="","",SUMIFS(EXPENSES!$I$12:$I$4011,EXPENSES!$U$12:$U$4011,$C199,EXPENSES!$N$12:$N$4011,REPORT!AO$34,EXPENSES!$M$12:$M$4011,REPORT!AO$31))</f>
        <v>0</v>
      </c>
      <c r="AP199" s="658">
        <f>IF($C199="","",SUMIFS(EXPENSES!$I$12:$I$4011,EXPENSES!$U$12:$U$4011,$C199,EXPENSES!$N$12:$N$4011,REPORT!AP$34,EXPENSES!$M$12:$M$4011,REPORT!AP$31))</f>
        <v>0</v>
      </c>
      <c r="AQ199" s="658">
        <f>IF($C199="","",SUMIFS(EXPENSES!$I$12:$I$4011,EXPENSES!$U$12:$U$4011,$C199,EXPENSES!$N$12:$N$4011,REPORT!AQ$34,EXPENSES!$M$12:$M$4011,REPORT!AQ$31))</f>
        <v>0</v>
      </c>
      <c r="AR199" s="658">
        <f>IF($C199="","",SUMIFS(EXPENSES!$I$12:$I$4011,EXPENSES!$U$12:$U$4011,$C199,EXPENSES!$N$12:$N$4011,REPORT!AR$34,EXPENSES!$M$12:$M$4011,REPORT!AR$31))</f>
        <v>0</v>
      </c>
      <c r="AS199" s="658">
        <f>IF($C199="","",SUMIFS(EXPENSES!$I$12:$I$4011,EXPENSES!$U$12:$U$4011,$C199,EXPENSES!$N$12:$N$4011,REPORT!AS$34,EXPENSES!$M$12:$M$4011,REPORT!AS$31))</f>
        <v>0</v>
      </c>
      <c r="AT199" s="658">
        <f>IF($C199="","",SUMIFS(EXPENSES!$I$12:$I$4011,EXPENSES!$U$12:$U$4011,$C199,EXPENSES!$N$12:$N$4011,REPORT!AT$34,EXPENSES!$M$12:$M$4011,REPORT!AT$31))</f>
        <v>0</v>
      </c>
      <c r="AU199" s="658">
        <f>IF($C199="","",SUMIFS(EXPENSES!$I$12:$I$4011,EXPENSES!$U$12:$U$4011,$C199,EXPENSES!$N$12:$N$4011,REPORT!AU$34,EXPENSES!$M$12:$M$4011,REPORT!AU$31))</f>
        <v>0</v>
      </c>
      <c r="AV199" s="658">
        <f>IF($C199="","",SUMIFS(EXPENSES!$I$12:$I$4011,EXPENSES!$U$12:$U$4011,$C199,EXPENSES!$N$12:$N$4011,REPORT!AV$34,EXPENSES!$M$12:$M$4011,REPORT!AV$31))</f>
        <v>0</v>
      </c>
      <c r="AW199" s="658">
        <f>IF($C199="","",SUMIFS(EXPENSES!$I$12:$I$4011,EXPENSES!$U$12:$U$4011,$C199,EXPENSES!$N$12:$N$4011,REPORT!AW$34,EXPENSES!$M$12:$M$4011,REPORT!AW$31))</f>
        <v>0</v>
      </c>
      <c r="AX199" s="658">
        <f>IF($C199="","",SUMIFS(EXPENSES!$I$12:$I$4011,EXPENSES!$U$12:$U$4011,$C199,EXPENSES!$N$12:$N$4011,REPORT!AX$34,EXPENSES!$M$12:$M$4011,REPORT!AX$31))</f>
        <v>0</v>
      </c>
      <c r="AY199" s="658">
        <f>IF($C199="","",SUMIFS(EXPENSES!$I$12:$I$4011,EXPENSES!$U$12:$U$4011,$C199,EXPENSES!$N$12:$N$4011,REPORT!AY$34,EXPENSES!$M$12:$M$4011,REPORT!AY$31))</f>
        <v>0</v>
      </c>
      <c r="AZ199" s="658">
        <f>IF($C199="","",SUMIFS(EXPENSES!$I$12:$I$4011,EXPENSES!$U$12:$U$4011,$C199,EXPENSES!$N$12:$N$4011,REPORT!AZ$34,EXPENSES!$M$12:$M$4011,REPORT!AZ$31))</f>
        <v>0</v>
      </c>
      <c r="BA199" s="658">
        <f>IF($C199="","",SUMIFS(EXPENSES!$I$12:$I$4011,EXPENSES!$U$12:$U$4011,$C199,EXPENSES!$N$12:$N$4011,REPORT!BA$34,EXPENSES!$M$12:$M$4011,REPORT!BA$31))</f>
        <v>0</v>
      </c>
      <c r="BB199" s="658">
        <f>IF($C199="","",SUMIFS(EXPENSES!$I$12:$I$4011,EXPENSES!$U$12:$U$4011,$C199,EXPENSES!$N$12:$N$4011,REPORT!BB$34,EXPENSES!$M$12:$M$4011,REPORT!BB$31))</f>
        <v>0</v>
      </c>
      <c r="BC199" s="658">
        <f>IF($C199="","",SUMIFS(EXPENSES!$I$12:$I$4011,EXPENSES!$U$12:$U$4011,$C199,EXPENSES!$N$12:$N$4011,REPORT!BC$34,EXPENSES!$M$12:$M$4011,REPORT!BC$31))</f>
        <v>0</v>
      </c>
      <c r="BD199" s="658">
        <f>IF($C199="","",SUMIFS(EXPENSES!$I$12:$I$4011,EXPENSES!$U$12:$U$4011,$C199,EXPENSES!$N$12:$N$4011,REPORT!BD$34,EXPENSES!$M$12:$M$4011,REPORT!BD$31))</f>
        <v>0</v>
      </c>
      <c r="BE199" s="658">
        <f>IF($C199="","",SUMIFS(EXPENSES!$I$12:$I$4011,EXPENSES!$U$12:$U$4011,$C199,EXPENSES!$N$12:$N$4011,REPORT!BE$34,EXPENSES!$M$12:$M$4011,REPORT!BE$31))</f>
        <v>0</v>
      </c>
      <c r="BF199" s="658">
        <f>IF($C199="","",SUMIFS(EXPENSES!$I$12:$I$4011,EXPENSES!$U$12:$U$4011,$C199,EXPENSES!$N$12:$N$4011,REPORT!BF$34,EXPENSES!$M$12:$M$4011,REPORT!BF$31))</f>
        <v>0</v>
      </c>
      <c r="BG199" s="658">
        <f>IF($C199="","",SUMIFS(EXPENSES!$I$12:$I$4011,EXPENSES!$U$12:$U$4011,$C199,EXPENSES!$N$12:$N$4011,REPORT!BG$34,EXPENSES!$M$12:$M$4011,REPORT!BG$31))</f>
        <v>0</v>
      </c>
      <c r="BH199" s="658">
        <f>IF($C199="","",SUMIFS(EXPENSES!$I$12:$I$4011,EXPENSES!$U$12:$U$4011,$C199,EXPENSES!$N$12:$N$4011,REPORT!BH$34,EXPENSES!$M$12:$M$4011,REPORT!BH$31))</f>
        <v>0</v>
      </c>
      <c r="BI199" s="658">
        <f>IF($C199="","",SUMIFS(EXPENSES!$I$12:$I$4011,EXPENSES!$U$12:$U$4011,$C199,EXPENSES!$N$12:$N$4011,REPORT!BI$34,EXPENSES!$M$12:$M$4011,REPORT!BI$31))</f>
        <v>0</v>
      </c>
      <c r="BJ199" s="658">
        <f>IF($C199="","",SUMIFS(EXPENSES!$I$12:$I$4011,EXPENSES!$U$12:$U$4011,$C199,EXPENSES!$N$12:$N$4011,REPORT!BJ$34,EXPENSES!$M$12:$M$4011,REPORT!BJ$31))</f>
        <v>0</v>
      </c>
      <c r="BK199" s="654"/>
      <c r="BL199" s="655"/>
      <c r="BM199" s="655"/>
    </row>
    <row r="200" spans="1:65" s="656" customFormat="1" outlineLevel="2" x14ac:dyDescent="0.3">
      <c r="A200" s="639"/>
      <c r="B200" s="640"/>
      <c r="C200" s="641" t="str">
        <f>IFERROR(BUDGET!C183,"")</f>
        <v>C1-07</v>
      </c>
      <c r="D200" s="642">
        <f>IFERROR(BUDGET!D183,"")</f>
        <v>0</v>
      </c>
      <c r="E200" s="643" t="str">
        <f>IFERROR(BUDGET!E183,"")</f>
        <v>x</v>
      </c>
      <c r="F200" s="644">
        <f>IF(OR(BUDGET!$N$14="",BUDGET!$N$14="Initial Budget"),BUDGET!N183,BUDGET!BA183)</f>
        <v>0</v>
      </c>
      <c r="G200" s="798"/>
      <c r="H200" s="661">
        <f>SUMIFS(EXPENSES!$I$12:$I$4011,EXPENSES!$U$12:$U$4011,REPORT!C200)</f>
        <v>0</v>
      </c>
      <c r="I200" s="657">
        <f t="shared" si="456"/>
        <v>0</v>
      </c>
      <c r="J200" s="645">
        <f t="shared" si="535"/>
        <v>0</v>
      </c>
      <c r="K200" s="647"/>
      <c r="L200" s="648"/>
      <c r="M200" s="649"/>
      <c r="N200" s="650"/>
      <c r="O200" s="651" t="str">
        <f t="shared" si="610"/>
        <v/>
      </c>
      <c r="P200" s="651" t="str">
        <f t="shared" si="610"/>
        <v/>
      </c>
      <c r="Q200" s="651" t="str">
        <f t="shared" si="610"/>
        <v/>
      </c>
      <c r="R200" s="651" t="str">
        <f t="shared" si="610"/>
        <v/>
      </c>
      <c r="S200" s="651" t="str">
        <f t="shared" si="610"/>
        <v/>
      </c>
      <c r="T200" s="651" t="str">
        <f t="shared" si="610"/>
        <v/>
      </c>
      <c r="U200" s="651" t="str">
        <f t="shared" si="610"/>
        <v/>
      </c>
      <c r="V200" s="651" t="str">
        <f t="shared" si="610"/>
        <v/>
      </c>
      <c r="W200" s="651" t="str">
        <f t="shared" si="610"/>
        <v/>
      </c>
      <c r="X200" s="651" t="str">
        <f t="shared" si="610"/>
        <v/>
      </c>
      <c r="Y200" s="652">
        <f t="shared" si="455"/>
        <v>0</v>
      </c>
      <c r="Z200" s="653"/>
      <c r="AA200" s="658">
        <f>IF($C200="","",SUMIFS(EXPENSES!$I$12:$I$4011,EXPENSES!$U$12:$U$4011,$C200,EXPENSES!$N$12:$N$4011,REPORT!AA$34,EXPENSES!$M$12:$M$4011,REPORT!AA$31))</f>
        <v>0</v>
      </c>
      <c r="AB200" s="658">
        <f>IF($C200="","",SUMIFS(EXPENSES!$I$12:$I$4011,EXPENSES!$U$12:$U$4011,$C200,EXPENSES!$N$12:$N$4011,REPORT!AB$34,EXPENSES!$M$12:$M$4011,REPORT!AB$31))</f>
        <v>0</v>
      </c>
      <c r="AC200" s="658">
        <f>IF($C200="","",SUMIFS(EXPENSES!$I$12:$I$4011,EXPENSES!$U$12:$U$4011,$C200,EXPENSES!$N$12:$N$4011,REPORT!AC$34,EXPENSES!$M$12:$M$4011,REPORT!AC$31))</f>
        <v>0</v>
      </c>
      <c r="AD200" s="658">
        <f>IF($C200="","",SUMIFS(EXPENSES!$I$12:$I$4011,EXPENSES!$U$12:$U$4011,$C200,EXPENSES!$N$12:$N$4011,REPORT!AD$34,EXPENSES!$M$12:$M$4011,REPORT!AD$31))</f>
        <v>0</v>
      </c>
      <c r="AE200" s="658">
        <f>IF($C200="","",SUMIFS(EXPENSES!$I$12:$I$4011,EXPENSES!$U$12:$U$4011,$C200,EXPENSES!$N$12:$N$4011,REPORT!AE$34,EXPENSES!$M$12:$M$4011,REPORT!AE$31))</f>
        <v>0</v>
      </c>
      <c r="AF200" s="658">
        <f>IF($C200="","",SUMIFS(EXPENSES!$I$12:$I$4011,EXPENSES!$U$12:$U$4011,$C200,EXPENSES!$N$12:$N$4011,REPORT!AF$34,EXPENSES!$M$12:$M$4011,REPORT!AF$31))</f>
        <v>0</v>
      </c>
      <c r="AG200" s="658">
        <f>IF($C200="","",SUMIFS(EXPENSES!$I$12:$I$4011,EXPENSES!$U$12:$U$4011,$C200,EXPENSES!$N$12:$N$4011,REPORT!AG$34,EXPENSES!$M$12:$M$4011,REPORT!AG$31))</f>
        <v>0</v>
      </c>
      <c r="AH200" s="658">
        <f>IF($C200="","",SUMIFS(EXPENSES!$I$12:$I$4011,EXPENSES!$U$12:$U$4011,$C200,EXPENSES!$N$12:$N$4011,REPORT!AH$34,EXPENSES!$M$12:$M$4011,REPORT!AH$31))</f>
        <v>0</v>
      </c>
      <c r="AI200" s="658">
        <f>IF($C200="","",SUMIFS(EXPENSES!$I$12:$I$4011,EXPENSES!$U$12:$U$4011,$C200,EXPENSES!$N$12:$N$4011,REPORT!AI$34,EXPENSES!$M$12:$M$4011,REPORT!AI$31))</f>
        <v>0</v>
      </c>
      <c r="AJ200" s="658">
        <f>IF($C200="","",SUMIFS(EXPENSES!$I$12:$I$4011,EXPENSES!$U$12:$U$4011,$C200,EXPENSES!$N$12:$N$4011,REPORT!AJ$34,EXPENSES!$M$12:$M$4011,REPORT!AJ$31))</f>
        <v>0</v>
      </c>
      <c r="AK200" s="658">
        <f>IF($C200="","",SUMIFS(EXPENSES!$I$12:$I$4011,EXPENSES!$U$12:$U$4011,$C200,EXPENSES!$N$12:$N$4011,REPORT!AK$34,EXPENSES!$M$12:$M$4011,REPORT!AK$31))</f>
        <v>0</v>
      </c>
      <c r="AL200" s="658">
        <f>IF($C200="","",SUMIFS(EXPENSES!$I$12:$I$4011,EXPENSES!$U$12:$U$4011,$C200,EXPENSES!$N$12:$N$4011,REPORT!AL$34,EXPENSES!$M$12:$M$4011,REPORT!AL$31))</f>
        <v>0</v>
      </c>
      <c r="AM200" s="658">
        <f>IF($C200="","",SUMIFS(EXPENSES!$I$12:$I$4011,EXPENSES!$U$12:$U$4011,$C200,EXPENSES!$N$12:$N$4011,REPORT!AM$34,EXPENSES!$M$12:$M$4011,REPORT!AM$31))</f>
        <v>0</v>
      </c>
      <c r="AN200" s="658">
        <f>IF($C200="","",SUMIFS(EXPENSES!$I$12:$I$4011,EXPENSES!$U$12:$U$4011,$C200,EXPENSES!$N$12:$N$4011,REPORT!AN$34,EXPENSES!$M$12:$M$4011,REPORT!AN$31))</f>
        <v>0</v>
      </c>
      <c r="AO200" s="658">
        <f>IF($C200="","",SUMIFS(EXPENSES!$I$12:$I$4011,EXPENSES!$U$12:$U$4011,$C200,EXPENSES!$N$12:$N$4011,REPORT!AO$34,EXPENSES!$M$12:$M$4011,REPORT!AO$31))</f>
        <v>0</v>
      </c>
      <c r="AP200" s="658">
        <f>IF($C200="","",SUMIFS(EXPENSES!$I$12:$I$4011,EXPENSES!$U$12:$U$4011,$C200,EXPENSES!$N$12:$N$4011,REPORT!AP$34,EXPENSES!$M$12:$M$4011,REPORT!AP$31))</f>
        <v>0</v>
      </c>
      <c r="AQ200" s="658">
        <f>IF($C200="","",SUMIFS(EXPENSES!$I$12:$I$4011,EXPENSES!$U$12:$U$4011,$C200,EXPENSES!$N$12:$N$4011,REPORT!AQ$34,EXPENSES!$M$12:$M$4011,REPORT!AQ$31))</f>
        <v>0</v>
      </c>
      <c r="AR200" s="658">
        <f>IF($C200="","",SUMIFS(EXPENSES!$I$12:$I$4011,EXPENSES!$U$12:$U$4011,$C200,EXPENSES!$N$12:$N$4011,REPORT!AR$34,EXPENSES!$M$12:$M$4011,REPORT!AR$31))</f>
        <v>0</v>
      </c>
      <c r="AS200" s="658">
        <f>IF($C200="","",SUMIFS(EXPENSES!$I$12:$I$4011,EXPENSES!$U$12:$U$4011,$C200,EXPENSES!$N$12:$N$4011,REPORT!AS$34,EXPENSES!$M$12:$M$4011,REPORT!AS$31))</f>
        <v>0</v>
      </c>
      <c r="AT200" s="658">
        <f>IF($C200="","",SUMIFS(EXPENSES!$I$12:$I$4011,EXPENSES!$U$12:$U$4011,$C200,EXPENSES!$N$12:$N$4011,REPORT!AT$34,EXPENSES!$M$12:$M$4011,REPORT!AT$31))</f>
        <v>0</v>
      </c>
      <c r="AU200" s="658">
        <f>IF($C200="","",SUMIFS(EXPENSES!$I$12:$I$4011,EXPENSES!$U$12:$U$4011,$C200,EXPENSES!$N$12:$N$4011,REPORT!AU$34,EXPENSES!$M$12:$M$4011,REPORT!AU$31))</f>
        <v>0</v>
      </c>
      <c r="AV200" s="658">
        <f>IF($C200="","",SUMIFS(EXPENSES!$I$12:$I$4011,EXPENSES!$U$12:$U$4011,$C200,EXPENSES!$N$12:$N$4011,REPORT!AV$34,EXPENSES!$M$12:$M$4011,REPORT!AV$31))</f>
        <v>0</v>
      </c>
      <c r="AW200" s="658">
        <f>IF($C200="","",SUMIFS(EXPENSES!$I$12:$I$4011,EXPENSES!$U$12:$U$4011,$C200,EXPENSES!$N$12:$N$4011,REPORT!AW$34,EXPENSES!$M$12:$M$4011,REPORT!AW$31))</f>
        <v>0</v>
      </c>
      <c r="AX200" s="658">
        <f>IF($C200="","",SUMIFS(EXPENSES!$I$12:$I$4011,EXPENSES!$U$12:$U$4011,$C200,EXPENSES!$N$12:$N$4011,REPORT!AX$34,EXPENSES!$M$12:$M$4011,REPORT!AX$31))</f>
        <v>0</v>
      </c>
      <c r="AY200" s="658">
        <f>IF($C200="","",SUMIFS(EXPENSES!$I$12:$I$4011,EXPENSES!$U$12:$U$4011,$C200,EXPENSES!$N$12:$N$4011,REPORT!AY$34,EXPENSES!$M$12:$M$4011,REPORT!AY$31))</f>
        <v>0</v>
      </c>
      <c r="AZ200" s="658">
        <f>IF($C200="","",SUMIFS(EXPENSES!$I$12:$I$4011,EXPENSES!$U$12:$U$4011,$C200,EXPENSES!$N$12:$N$4011,REPORT!AZ$34,EXPENSES!$M$12:$M$4011,REPORT!AZ$31))</f>
        <v>0</v>
      </c>
      <c r="BA200" s="658">
        <f>IF($C200="","",SUMIFS(EXPENSES!$I$12:$I$4011,EXPENSES!$U$12:$U$4011,$C200,EXPENSES!$N$12:$N$4011,REPORT!BA$34,EXPENSES!$M$12:$M$4011,REPORT!BA$31))</f>
        <v>0</v>
      </c>
      <c r="BB200" s="658">
        <f>IF($C200="","",SUMIFS(EXPENSES!$I$12:$I$4011,EXPENSES!$U$12:$U$4011,$C200,EXPENSES!$N$12:$N$4011,REPORT!BB$34,EXPENSES!$M$12:$M$4011,REPORT!BB$31))</f>
        <v>0</v>
      </c>
      <c r="BC200" s="658">
        <f>IF($C200="","",SUMIFS(EXPENSES!$I$12:$I$4011,EXPENSES!$U$12:$U$4011,$C200,EXPENSES!$N$12:$N$4011,REPORT!BC$34,EXPENSES!$M$12:$M$4011,REPORT!BC$31))</f>
        <v>0</v>
      </c>
      <c r="BD200" s="658">
        <f>IF($C200="","",SUMIFS(EXPENSES!$I$12:$I$4011,EXPENSES!$U$12:$U$4011,$C200,EXPENSES!$N$12:$N$4011,REPORT!BD$34,EXPENSES!$M$12:$M$4011,REPORT!BD$31))</f>
        <v>0</v>
      </c>
      <c r="BE200" s="658">
        <f>IF($C200="","",SUMIFS(EXPENSES!$I$12:$I$4011,EXPENSES!$U$12:$U$4011,$C200,EXPENSES!$N$12:$N$4011,REPORT!BE$34,EXPENSES!$M$12:$M$4011,REPORT!BE$31))</f>
        <v>0</v>
      </c>
      <c r="BF200" s="658">
        <f>IF($C200="","",SUMIFS(EXPENSES!$I$12:$I$4011,EXPENSES!$U$12:$U$4011,$C200,EXPENSES!$N$12:$N$4011,REPORT!BF$34,EXPENSES!$M$12:$M$4011,REPORT!BF$31))</f>
        <v>0</v>
      </c>
      <c r="BG200" s="658">
        <f>IF($C200="","",SUMIFS(EXPENSES!$I$12:$I$4011,EXPENSES!$U$12:$U$4011,$C200,EXPENSES!$N$12:$N$4011,REPORT!BG$34,EXPENSES!$M$12:$M$4011,REPORT!BG$31))</f>
        <v>0</v>
      </c>
      <c r="BH200" s="658">
        <f>IF($C200="","",SUMIFS(EXPENSES!$I$12:$I$4011,EXPENSES!$U$12:$U$4011,$C200,EXPENSES!$N$12:$N$4011,REPORT!BH$34,EXPENSES!$M$12:$M$4011,REPORT!BH$31))</f>
        <v>0</v>
      </c>
      <c r="BI200" s="658">
        <f>IF($C200="","",SUMIFS(EXPENSES!$I$12:$I$4011,EXPENSES!$U$12:$U$4011,$C200,EXPENSES!$N$12:$N$4011,REPORT!BI$34,EXPENSES!$M$12:$M$4011,REPORT!BI$31))</f>
        <v>0</v>
      </c>
      <c r="BJ200" s="658">
        <f>IF($C200="","",SUMIFS(EXPENSES!$I$12:$I$4011,EXPENSES!$U$12:$U$4011,$C200,EXPENSES!$N$12:$N$4011,REPORT!BJ$34,EXPENSES!$M$12:$M$4011,REPORT!BJ$31))</f>
        <v>0</v>
      </c>
      <c r="BK200" s="654"/>
      <c r="BL200" s="655"/>
      <c r="BM200" s="655"/>
    </row>
    <row r="201" spans="1:65" s="656" customFormat="1" outlineLevel="2" x14ac:dyDescent="0.3">
      <c r="A201" s="639"/>
      <c r="B201" s="640"/>
      <c r="C201" s="641" t="str">
        <f>IFERROR(BUDGET!C184,"")</f>
        <v>C1-08</v>
      </c>
      <c r="D201" s="642">
        <f>IFERROR(BUDGET!D184,"")</f>
        <v>0</v>
      </c>
      <c r="E201" s="643" t="str">
        <f>IFERROR(BUDGET!E184,"")</f>
        <v>x</v>
      </c>
      <c r="F201" s="644">
        <f>IF(OR(BUDGET!$N$14="",BUDGET!$N$14="Initial Budget"),BUDGET!N184,BUDGET!BA184)</f>
        <v>0</v>
      </c>
      <c r="G201" s="798"/>
      <c r="H201" s="661">
        <f>SUMIFS(EXPENSES!$I$12:$I$4011,EXPENSES!$U$12:$U$4011,REPORT!C201)</f>
        <v>0</v>
      </c>
      <c r="I201" s="657">
        <f t="shared" si="456"/>
        <v>0</v>
      </c>
      <c r="J201" s="645">
        <f t="shared" si="535"/>
        <v>0</v>
      </c>
      <c r="K201" s="647"/>
      <c r="L201" s="648"/>
      <c r="M201" s="649"/>
      <c r="N201" s="650"/>
      <c r="O201" s="651" t="str">
        <f t="shared" si="610"/>
        <v/>
      </c>
      <c r="P201" s="651" t="str">
        <f t="shared" si="610"/>
        <v/>
      </c>
      <c r="Q201" s="651" t="str">
        <f t="shared" si="610"/>
        <v/>
      </c>
      <c r="R201" s="651" t="str">
        <f t="shared" si="610"/>
        <v/>
      </c>
      <c r="S201" s="651" t="str">
        <f t="shared" si="610"/>
        <v/>
      </c>
      <c r="T201" s="651" t="str">
        <f t="shared" si="610"/>
        <v/>
      </c>
      <c r="U201" s="651" t="str">
        <f t="shared" si="610"/>
        <v/>
      </c>
      <c r="V201" s="651" t="str">
        <f t="shared" si="610"/>
        <v/>
      </c>
      <c r="W201" s="651" t="str">
        <f t="shared" si="610"/>
        <v/>
      </c>
      <c r="X201" s="651" t="str">
        <f t="shared" si="610"/>
        <v/>
      </c>
      <c r="Y201" s="652">
        <f t="shared" si="455"/>
        <v>0</v>
      </c>
      <c r="Z201" s="653"/>
      <c r="AA201" s="658">
        <f>IF($C201="","",SUMIFS(EXPENSES!$I$12:$I$4011,EXPENSES!$U$12:$U$4011,$C201,EXPENSES!$N$12:$N$4011,REPORT!AA$34,EXPENSES!$M$12:$M$4011,REPORT!AA$31))</f>
        <v>0</v>
      </c>
      <c r="AB201" s="658">
        <f>IF($C201="","",SUMIFS(EXPENSES!$I$12:$I$4011,EXPENSES!$U$12:$U$4011,$C201,EXPENSES!$N$12:$N$4011,REPORT!AB$34,EXPENSES!$M$12:$M$4011,REPORT!AB$31))</f>
        <v>0</v>
      </c>
      <c r="AC201" s="658">
        <f>IF($C201="","",SUMIFS(EXPENSES!$I$12:$I$4011,EXPENSES!$U$12:$U$4011,$C201,EXPENSES!$N$12:$N$4011,REPORT!AC$34,EXPENSES!$M$12:$M$4011,REPORT!AC$31))</f>
        <v>0</v>
      </c>
      <c r="AD201" s="658">
        <f>IF($C201="","",SUMIFS(EXPENSES!$I$12:$I$4011,EXPENSES!$U$12:$U$4011,$C201,EXPENSES!$N$12:$N$4011,REPORT!AD$34,EXPENSES!$M$12:$M$4011,REPORT!AD$31))</f>
        <v>0</v>
      </c>
      <c r="AE201" s="658">
        <f>IF($C201="","",SUMIFS(EXPENSES!$I$12:$I$4011,EXPENSES!$U$12:$U$4011,$C201,EXPENSES!$N$12:$N$4011,REPORT!AE$34,EXPENSES!$M$12:$M$4011,REPORT!AE$31))</f>
        <v>0</v>
      </c>
      <c r="AF201" s="658">
        <f>IF($C201="","",SUMIFS(EXPENSES!$I$12:$I$4011,EXPENSES!$U$12:$U$4011,$C201,EXPENSES!$N$12:$N$4011,REPORT!AF$34,EXPENSES!$M$12:$M$4011,REPORT!AF$31))</f>
        <v>0</v>
      </c>
      <c r="AG201" s="658">
        <f>IF($C201="","",SUMIFS(EXPENSES!$I$12:$I$4011,EXPENSES!$U$12:$U$4011,$C201,EXPENSES!$N$12:$N$4011,REPORT!AG$34,EXPENSES!$M$12:$M$4011,REPORT!AG$31))</f>
        <v>0</v>
      </c>
      <c r="AH201" s="658">
        <f>IF($C201="","",SUMIFS(EXPENSES!$I$12:$I$4011,EXPENSES!$U$12:$U$4011,$C201,EXPENSES!$N$12:$N$4011,REPORT!AH$34,EXPENSES!$M$12:$M$4011,REPORT!AH$31))</f>
        <v>0</v>
      </c>
      <c r="AI201" s="658">
        <f>IF($C201="","",SUMIFS(EXPENSES!$I$12:$I$4011,EXPENSES!$U$12:$U$4011,$C201,EXPENSES!$N$12:$N$4011,REPORT!AI$34,EXPENSES!$M$12:$M$4011,REPORT!AI$31))</f>
        <v>0</v>
      </c>
      <c r="AJ201" s="658">
        <f>IF($C201="","",SUMIFS(EXPENSES!$I$12:$I$4011,EXPENSES!$U$12:$U$4011,$C201,EXPENSES!$N$12:$N$4011,REPORT!AJ$34,EXPENSES!$M$12:$M$4011,REPORT!AJ$31))</f>
        <v>0</v>
      </c>
      <c r="AK201" s="658">
        <f>IF($C201="","",SUMIFS(EXPENSES!$I$12:$I$4011,EXPENSES!$U$12:$U$4011,$C201,EXPENSES!$N$12:$N$4011,REPORT!AK$34,EXPENSES!$M$12:$M$4011,REPORT!AK$31))</f>
        <v>0</v>
      </c>
      <c r="AL201" s="658">
        <f>IF($C201="","",SUMIFS(EXPENSES!$I$12:$I$4011,EXPENSES!$U$12:$U$4011,$C201,EXPENSES!$N$12:$N$4011,REPORT!AL$34,EXPENSES!$M$12:$M$4011,REPORT!AL$31))</f>
        <v>0</v>
      </c>
      <c r="AM201" s="658">
        <f>IF($C201="","",SUMIFS(EXPENSES!$I$12:$I$4011,EXPENSES!$U$12:$U$4011,$C201,EXPENSES!$N$12:$N$4011,REPORT!AM$34,EXPENSES!$M$12:$M$4011,REPORT!AM$31))</f>
        <v>0</v>
      </c>
      <c r="AN201" s="658">
        <f>IF($C201="","",SUMIFS(EXPENSES!$I$12:$I$4011,EXPENSES!$U$12:$U$4011,$C201,EXPENSES!$N$12:$N$4011,REPORT!AN$34,EXPENSES!$M$12:$M$4011,REPORT!AN$31))</f>
        <v>0</v>
      </c>
      <c r="AO201" s="658">
        <f>IF($C201="","",SUMIFS(EXPENSES!$I$12:$I$4011,EXPENSES!$U$12:$U$4011,$C201,EXPENSES!$N$12:$N$4011,REPORT!AO$34,EXPENSES!$M$12:$M$4011,REPORT!AO$31))</f>
        <v>0</v>
      </c>
      <c r="AP201" s="658">
        <f>IF($C201="","",SUMIFS(EXPENSES!$I$12:$I$4011,EXPENSES!$U$12:$U$4011,$C201,EXPENSES!$N$12:$N$4011,REPORT!AP$34,EXPENSES!$M$12:$M$4011,REPORT!AP$31))</f>
        <v>0</v>
      </c>
      <c r="AQ201" s="658">
        <f>IF($C201="","",SUMIFS(EXPENSES!$I$12:$I$4011,EXPENSES!$U$12:$U$4011,$C201,EXPENSES!$N$12:$N$4011,REPORT!AQ$34,EXPENSES!$M$12:$M$4011,REPORT!AQ$31))</f>
        <v>0</v>
      </c>
      <c r="AR201" s="658">
        <f>IF($C201="","",SUMIFS(EXPENSES!$I$12:$I$4011,EXPENSES!$U$12:$U$4011,$C201,EXPENSES!$N$12:$N$4011,REPORT!AR$34,EXPENSES!$M$12:$M$4011,REPORT!AR$31))</f>
        <v>0</v>
      </c>
      <c r="AS201" s="658">
        <f>IF($C201="","",SUMIFS(EXPENSES!$I$12:$I$4011,EXPENSES!$U$12:$U$4011,$C201,EXPENSES!$N$12:$N$4011,REPORT!AS$34,EXPENSES!$M$12:$M$4011,REPORT!AS$31))</f>
        <v>0</v>
      </c>
      <c r="AT201" s="658">
        <f>IF($C201="","",SUMIFS(EXPENSES!$I$12:$I$4011,EXPENSES!$U$12:$U$4011,$C201,EXPENSES!$N$12:$N$4011,REPORT!AT$34,EXPENSES!$M$12:$M$4011,REPORT!AT$31))</f>
        <v>0</v>
      </c>
      <c r="AU201" s="658">
        <f>IF($C201="","",SUMIFS(EXPENSES!$I$12:$I$4011,EXPENSES!$U$12:$U$4011,$C201,EXPENSES!$N$12:$N$4011,REPORT!AU$34,EXPENSES!$M$12:$M$4011,REPORT!AU$31))</f>
        <v>0</v>
      </c>
      <c r="AV201" s="658">
        <f>IF($C201="","",SUMIFS(EXPENSES!$I$12:$I$4011,EXPENSES!$U$12:$U$4011,$C201,EXPENSES!$N$12:$N$4011,REPORT!AV$34,EXPENSES!$M$12:$M$4011,REPORT!AV$31))</f>
        <v>0</v>
      </c>
      <c r="AW201" s="658">
        <f>IF($C201="","",SUMIFS(EXPENSES!$I$12:$I$4011,EXPENSES!$U$12:$U$4011,$C201,EXPENSES!$N$12:$N$4011,REPORT!AW$34,EXPENSES!$M$12:$M$4011,REPORT!AW$31))</f>
        <v>0</v>
      </c>
      <c r="AX201" s="658">
        <f>IF($C201="","",SUMIFS(EXPENSES!$I$12:$I$4011,EXPENSES!$U$12:$U$4011,$C201,EXPENSES!$N$12:$N$4011,REPORT!AX$34,EXPENSES!$M$12:$M$4011,REPORT!AX$31))</f>
        <v>0</v>
      </c>
      <c r="AY201" s="658">
        <f>IF($C201="","",SUMIFS(EXPENSES!$I$12:$I$4011,EXPENSES!$U$12:$U$4011,$C201,EXPENSES!$N$12:$N$4011,REPORT!AY$34,EXPENSES!$M$12:$M$4011,REPORT!AY$31))</f>
        <v>0</v>
      </c>
      <c r="AZ201" s="658">
        <f>IF($C201="","",SUMIFS(EXPENSES!$I$12:$I$4011,EXPENSES!$U$12:$U$4011,$C201,EXPENSES!$N$12:$N$4011,REPORT!AZ$34,EXPENSES!$M$12:$M$4011,REPORT!AZ$31))</f>
        <v>0</v>
      </c>
      <c r="BA201" s="658">
        <f>IF($C201="","",SUMIFS(EXPENSES!$I$12:$I$4011,EXPENSES!$U$12:$U$4011,$C201,EXPENSES!$N$12:$N$4011,REPORT!BA$34,EXPENSES!$M$12:$M$4011,REPORT!BA$31))</f>
        <v>0</v>
      </c>
      <c r="BB201" s="658">
        <f>IF($C201="","",SUMIFS(EXPENSES!$I$12:$I$4011,EXPENSES!$U$12:$U$4011,$C201,EXPENSES!$N$12:$N$4011,REPORT!BB$34,EXPENSES!$M$12:$M$4011,REPORT!BB$31))</f>
        <v>0</v>
      </c>
      <c r="BC201" s="658">
        <f>IF($C201="","",SUMIFS(EXPENSES!$I$12:$I$4011,EXPENSES!$U$12:$U$4011,$C201,EXPENSES!$N$12:$N$4011,REPORT!BC$34,EXPENSES!$M$12:$M$4011,REPORT!BC$31))</f>
        <v>0</v>
      </c>
      <c r="BD201" s="658">
        <f>IF($C201="","",SUMIFS(EXPENSES!$I$12:$I$4011,EXPENSES!$U$12:$U$4011,$C201,EXPENSES!$N$12:$N$4011,REPORT!BD$34,EXPENSES!$M$12:$M$4011,REPORT!BD$31))</f>
        <v>0</v>
      </c>
      <c r="BE201" s="658">
        <f>IF($C201="","",SUMIFS(EXPENSES!$I$12:$I$4011,EXPENSES!$U$12:$U$4011,$C201,EXPENSES!$N$12:$N$4011,REPORT!BE$34,EXPENSES!$M$12:$M$4011,REPORT!BE$31))</f>
        <v>0</v>
      </c>
      <c r="BF201" s="658">
        <f>IF($C201="","",SUMIFS(EXPENSES!$I$12:$I$4011,EXPENSES!$U$12:$U$4011,$C201,EXPENSES!$N$12:$N$4011,REPORT!BF$34,EXPENSES!$M$12:$M$4011,REPORT!BF$31))</f>
        <v>0</v>
      </c>
      <c r="BG201" s="658">
        <f>IF($C201="","",SUMIFS(EXPENSES!$I$12:$I$4011,EXPENSES!$U$12:$U$4011,$C201,EXPENSES!$N$12:$N$4011,REPORT!BG$34,EXPENSES!$M$12:$M$4011,REPORT!BG$31))</f>
        <v>0</v>
      </c>
      <c r="BH201" s="658">
        <f>IF($C201="","",SUMIFS(EXPENSES!$I$12:$I$4011,EXPENSES!$U$12:$U$4011,$C201,EXPENSES!$N$12:$N$4011,REPORT!BH$34,EXPENSES!$M$12:$M$4011,REPORT!BH$31))</f>
        <v>0</v>
      </c>
      <c r="BI201" s="658">
        <f>IF($C201="","",SUMIFS(EXPENSES!$I$12:$I$4011,EXPENSES!$U$12:$U$4011,$C201,EXPENSES!$N$12:$N$4011,REPORT!BI$34,EXPENSES!$M$12:$M$4011,REPORT!BI$31))</f>
        <v>0</v>
      </c>
      <c r="BJ201" s="658">
        <f>IF($C201="","",SUMIFS(EXPENSES!$I$12:$I$4011,EXPENSES!$U$12:$U$4011,$C201,EXPENSES!$N$12:$N$4011,REPORT!BJ$34,EXPENSES!$M$12:$M$4011,REPORT!BJ$31))</f>
        <v>0</v>
      </c>
      <c r="BK201" s="654"/>
      <c r="BL201" s="655"/>
      <c r="BM201" s="655"/>
    </row>
    <row r="202" spans="1:65" s="656" customFormat="1" outlineLevel="2" x14ac:dyDescent="0.3">
      <c r="A202" s="639"/>
      <c r="B202" s="640"/>
      <c r="C202" s="641" t="str">
        <f>IFERROR(BUDGET!C185,"")</f>
        <v>C1-09</v>
      </c>
      <c r="D202" s="642">
        <f>IFERROR(BUDGET!D185,"")</f>
        <v>0</v>
      </c>
      <c r="E202" s="643" t="str">
        <f>IFERROR(BUDGET!E185,"")</f>
        <v>x</v>
      </c>
      <c r="F202" s="644">
        <f>IF(OR(BUDGET!$N$14="",BUDGET!$N$14="Initial Budget"),BUDGET!N185,BUDGET!BA185)</f>
        <v>0</v>
      </c>
      <c r="G202" s="798"/>
      <c r="H202" s="661">
        <f>SUMIFS(EXPENSES!$I$12:$I$4011,EXPENSES!$U$12:$U$4011,REPORT!C202)</f>
        <v>0</v>
      </c>
      <c r="I202" s="657">
        <f t="shared" si="456"/>
        <v>0</v>
      </c>
      <c r="J202" s="645">
        <f t="shared" si="535"/>
        <v>0</v>
      </c>
      <c r="K202" s="647"/>
      <c r="L202" s="648"/>
      <c r="M202" s="649"/>
      <c r="N202" s="650"/>
      <c r="O202" s="651" t="str">
        <f t="shared" si="610"/>
        <v/>
      </c>
      <c r="P202" s="651" t="str">
        <f t="shared" si="610"/>
        <v/>
      </c>
      <c r="Q202" s="651" t="str">
        <f t="shared" si="610"/>
        <v/>
      </c>
      <c r="R202" s="651" t="str">
        <f t="shared" si="610"/>
        <v/>
      </c>
      <c r="S202" s="651" t="str">
        <f t="shared" si="610"/>
        <v/>
      </c>
      <c r="T202" s="651" t="str">
        <f t="shared" si="610"/>
        <v/>
      </c>
      <c r="U202" s="651" t="str">
        <f t="shared" si="610"/>
        <v/>
      </c>
      <c r="V202" s="651" t="str">
        <f t="shared" si="610"/>
        <v/>
      </c>
      <c r="W202" s="651" t="str">
        <f t="shared" si="610"/>
        <v/>
      </c>
      <c r="X202" s="651" t="str">
        <f t="shared" si="610"/>
        <v/>
      </c>
      <c r="Y202" s="652">
        <f t="shared" si="455"/>
        <v>0</v>
      </c>
      <c r="Z202" s="653"/>
      <c r="AA202" s="658">
        <f>IF($C202="","",SUMIFS(EXPENSES!$I$12:$I$4011,EXPENSES!$U$12:$U$4011,$C202,EXPENSES!$N$12:$N$4011,REPORT!AA$34,EXPENSES!$M$12:$M$4011,REPORT!AA$31))</f>
        <v>0</v>
      </c>
      <c r="AB202" s="658">
        <f>IF($C202="","",SUMIFS(EXPENSES!$I$12:$I$4011,EXPENSES!$U$12:$U$4011,$C202,EXPENSES!$N$12:$N$4011,REPORT!AB$34,EXPENSES!$M$12:$M$4011,REPORT!AB$31))</f>
        <v>0</v>
      </c>
      <c r="AC202" s="658">
        <f>IF($C202="","",SUMIFS(EXPENSES!$I$12:$I$4011,EXPENSES!$U$12:$U$4011,$C202,EXPENSES!$N$12:$N$4011,REPORT!AC$34,EXPENSES!$M$12:$M$4011,REPORT!AC$31))</f>
        <v>0</v>
      </c>
      <c r="AD202" s="658">
        <f>IF($C202="","",SUMIFS(EXPENSES!$I$12:$I$4011,EXPENSES!$U$12:$U$4011,$C202,EXPENSES!$N$12:$N$4011,REPORT!AD$34,EXPENSES!$M$12:$M$4011,REPORT!AD$31))</f>
        <v>0</v>
      </c>
      <c r="AE202" s="658">
        <f>IF($C202="","",SUMIFS(EXPENSES!$I$12:$I$4011,EXPENSES!$U$12:$U$4011,$C202,EXPENSES!$N$12:$N$4011,REPORT!AE$34,EXPENSES!$M$12:$M$4011,REPORT!AE$31))</f>
        <v>0</v>
      </c>
      <c r="AF202" s="658">
        <f>IF($C202="","",SUMIFS(EXPENSES!$I$12:$I$4011,EXPENSES!$U$12:$U$4011,$C202,EXPENSES!$N$12:$N$4011,REPORT!AF$34,EXPENSES!$M$12:$M$4011,REPORT!AF$31))</f>
        <v>0</v>
      </c>
      <c r="AG202" s="658">
        <f>IF($C202="","",SUMIFS(EXPENSES!$I$12:$I$4011,EXPENSES!$U$12:$U$4011,$C202,EXPENSES!$N$12:$N$4011,REPORT!AG$34,EXPENSES!$M$12:$M$4011,REPORT!AG$31))</f>
        <v>0</v>
      </c>
      <c r="AH202" s="658">
        <f>IF($C202="","",SUMIFS(EXPENSES!$I$12:$I$4011,EXPENSES!$U$12:$U$4011,$C202,EXPENSES!$N$12:$N$4011,REPORT!AH$34,EXPENSES!$M$12:$M$4011,REPORT!AH$31))</f>
        <v>0</v>
      </c>
      <c r="AI202" s="658">
        <f>IF($C202="","",SUMIFS(EXPENSES!$I$12:$I$4011,EXPENSES!$U$12:$U$4011,$C202,EXPENSES!$N$12:$N$4011,REPORT!AI$34,EXPENSES!$M$12:$M$4011,REPORT!AI$31))</f>
        <v>0</v>
      </c>
      <c r="AJ202" s="658">
        <f>IF($C202="","",SUMIFS(EXPENSES!$I$12:$I$4011,EXPENSES!$U$12:$U$4011,$C202,EXPENSES!$N$12:$N$4011,REPORT!AJ$34,EXPENSES!$M$12:$M$4011,REPORT!AJ$31))</f>
        <v>0</v>
      </c>
      <c r="AK202" s="658">
        <f>IF($C202="","",SUMIFS(EXPENSES!$I$12:$I$4011,EXPENSES!$U$12:$U$4011,$C202,EXPENSES!$N$12:$N$4011,REPORT!AK$34,EXPENSES!$M$12:$M$4011,REPORT!AK$31))</f>
        <v>0</v>
      </c>
      <c r="AL202" s="658">
        <f>IF($C202="","",SUMIFS(EXPENSES!$I$12:$I$4011,EXPENSES!$U$12:$U$4011,$C202,EXPENSES!$N$12:$N$4011,REPORT!AL$34,EXPENSES!$M$12:$M$4011,REPORT!AL$31))</f>
        <v>0</v>
      </c>
      <c r="AM202" s="658">
        <f>IF($C202="","",SUMIFS(EXPENSES!$I$12:$I$4011,EXPENSES!$U$12:$U$4011,$C202,EXPENSES!$N$12:$N$4011,REPORT!AM$34,EXPENSES!$M$12:$M$4011,REPORT!AM$31))</f>
        <v>0</v>
      </c>
      <c r="AN202" s="658">
        <f>IF($C202="","",SUMIFS(EXPENSES!$I$12:$I$4011,EXPENSES!$U$12:$U$4011,$C202,EXPENSES!$N$12:$N$4011,REPORT!AN$34,EXPENSES!$M$12:$M$4011,REPORT!AN$31))</f>
        <v>0</v>
      </c>
      <c r="AO202" s="658">
        <f>IF($C202="","",SUMIFS(EXPENSES!$I$12:$I$4011,EXPENSES!$U$12:$U$4011,$C202,EXPENSES!$N$12:$N$4011,REPORT!AO$34,EXPENSES!$M$12:$M$4011,REPORT!AO$31))</f>
        <v>0</v>
      </c>
      <c r="AP202" s="658">
        <f>IF($C202="","",SUMIFS(EXPENSES!$I$12:$I$4011,EXPENSES!$U$12:$U$4011,$C202,EXPENSES!$N$12:$N$4011,REPORT!AP$34,EXPENSES!$M$12:$M$4011,REPORT!AP$31))</f>
        <v>0</v>
      </c>
      <c r="AQ202" s="658">
        <f>IF($C202="","",SUMIFS(EXPENSES!$I$12:$I$4011,EXPENSES!$U$12:$U$4011,$C202,EXPENSES!$N$12:$N$4011,REPORT!AQ$34,EXPENSES!$M$12:$M$4011,REPORT!AQ$31))</f>
        <v>0</v>
      </c>
      <c r="AR202" s="658">
        <f>IF($C202="","",SUMIFS(EXPENSES!$I$12:$I$4011,EXPENSES!$U$12:$U$4011,$C202,EXPENSES!$N$12:$N$4011,REPORT!AR$34,EXPENSES!$M$12:$M$4011,REPORT!AR$31))</f>
        <v>0</v>
      </c>
      <c r="AS202" s="658">
        <f>IF($C202="","",SUMIFS(EXPENSES!$I$12:$I$4011,EXPENSES!$U$12:$U$4011,$C202,EXPENSES!$N$12:$N$4011,REPORT!AS$34,EXPENSES!$M$12:$M$4011,REPORT!AS$31))</f>
        <v>0</v>
      </c>
      <c r="AT202" s="658">
        <f>IF($C202="","",SUMIFS(EXPENSES!$I$12:$I$4011,EXPENSES!$U$12:$U$4011,$C202,EXPENSES!$N$12:$N$4011,REPORT!AT$34,EXPENSES!$M$12:$M$4011,REPORT!AT$31))</f>
        <v>0</v>
      </c>
      <c r="AU202" s="658">
        <f>IF($C202="","",SUMIFS(EXPENSES!$I$12:$I$4011,EXPENSES!$U$12:$U$4011,$C202,EXPENSES!$N$12:$N$4011,REPORT!AU$34,EXPENSES!$M$12:$M$4011,REPORT!AU$31))</f>
        <v>0</v>
      </c>
      <c r="AV202" s="658">
        <f>IF($C202="","",SUMIFS(EXPENSES!$I$12:$I$4011,EXPENSES!$U$12:$U$4011,$C202,EXPENSES!$N$12:$N$4011,REPORT!AV$34,EXPENSES!$M$12:$M$4011,REPORT!AV$31))</f>
        <v>0</v>
      </c>
      <c r="AW202" s="658">
        <f>IF($C202="","",SUMIFS(EXPENSES!$I$12:$I$4011,EXPENSES!$U$12:$U$4011,$C202,EXPENSES!$N$12:$N$4011,REPORT!AW$34,EXPENSES!$M$12:$M$4011,REPORT!AW$31))</f>
        <v>0</v>
      </c>
      <c r="AX202" s="658">
        <f>IF($C202="","",SUMIFS(EXPENSES!$I$12:$I$4011,EXPENSES!$U$12:$U$4011,$C202,EXPENSES!$N$12:$N$4011,REPORT!AX$34,EXPENSES!$M$12:$M$4011,REPORT!AX$31))</f>
        <v>0</v>
      </c>
      <c r="AY202" s="658">
        <f>IF($C202="","",SUMIFS(EXPENSES!$I$12:$I$4011,EXPENSES!$U$12:$U$4011,$C202,EXPENSES!$N$12:$N$4011,REPORT!AY$34,EXPENSES!$M$12:$M$4011,REPORT!AY$31))</f>
        <v>0</v>
      </c>
      <c r="AZ202" s="658">
        <f>IF($C202="","",SUMIFS(EXPENSES!$I$12:$I$4011,EXPENSES!$U$12:$U$4011,$C202,EXPENSES!$N$12:$N$4011,REPORT!AZ$34,EXPENSES!$M$12:$M$4011,REPORT!AZ$31))</f>
        <v>0</v>
      </c>
      <c r="BA202" s="658">
        <f>IF($C202="","",SUMIFS(EXPENSES!$I$12:$I$4011,EXPENSES!$U$12:$U$4011,$C202,EXPENSES!$N$12:$N$4011,REPORT!BA$34,EXPENSES!$M$12:$M$4011,REPORT!BA$31))</f>
        <v>0</v>
      </c>
      <c r="BB202" s="658">
        <f>IF($C202="","",SUMIFS(EXPENSES!$I$12:$I$4011,EXPENSES!$U$12:$U$4011,$C202,EXPENSES!$N$12:$N$4011,REPORT!BB$34,EXPENSES!$M$12:$M$4011,REPORT!BB$31))</f>
        <v>0</v>
      </c>
      <c r="BC202" s="658">
        <f>IF($C202="","",SUMIFS(EXPENSES!$I$12:$I$4011,EXPENSES!$U$12:$U$4011,$C202,EXPENSES!$N$12:$N$4011,REPORT!BC$34,EXPENSES!$M$12:$M$4011,REPORT!BC$31))</f>
        <v>0</v>
      </c>
      <c r="BD202" s="658">
        <f>IF($C202="","",SUMIFS(EXPENSES!$I$12:$I$4011,EXPENSES!$U$12:$U$4011,$C202,EXPENSES!$N$12:$N$4011,REPORT!BD$34,EXPENSES!$M$12:$M$4011,REPORT!BD$31))</f>
        <v>0</v>
      </c>
      <c r="BE202" s="658">
        <f>IF($C202="","",SUMIFS(EXPENSES!$I$12:$I$4011,EXPENSES!$U$12:$U$4011,$C202,EXPENSES!$N$12:$N$4011,REPORT!BE$34,EXPENSES!$M$12:$M$4011,REPORT!BE$31))</f>
        <v>0</v>
      </c>
      <c r="BF202" s="658">
        <f>IF($C202="","",SUMIFS(EXPENSES!$I$12:$I$4011,EXPENSES!$U$12:$U$4011,$C202,EXPENSES!$N$12:$N$4011,REPORT!BF$34,EXPENSES!$M$12:$M$4011,REPORT!BF$31))</f>
        <v>0</v>
      </c>
      <c r="BG202" s="658">
        <f>IF($C202="","",SUMIFS(EXPENSES!$I$12:$I$4011,EXPENSES!$U$12:$U$4011,$C202,EXPENSES!$N$12:$N$4011,REPORT!BG$34,EXPENSES!$M$12:$M$4011,REPORT!BG$31))</f>
        <v>0</v>
      </c>
      <c r="BH202" s="658">
        <f>IF($C202="","",SUMIFS(EXPENSES!$I$12:$I$4011,EXPENSES!$U$12:$U$4011,$C202,EXPENSES!$N$12:$N$4011,REPORT!BH$34,EXPENSES!$M$12:$M$4011,REPORT!BH$31))</f>
        <v>0</v>
      </c>
      <c r="BI202" s="658">
        <f>IF($C202="","",SUMIFS(EXPENSES!$I$12:$I$4011,EXPENSES!$U$12:$U$4011,$C202,EXPENSES!$N$12:$N$4011,REPORT!BI$34,EXPENSES!$M$12:$M$4011,REPORT!BI$31))</f>
        <v>0</v>
      </c>
      <c r="BJ202" s="658">
        <f>IF($C202="","",SUMIFS(EXPENSES!$I$12:$I$4011,EXPENSES!$U$12:$U$4011,$C202,EXPENSES!$N$12:$N$4011,REPORT!BJ$34,EXPENSES!$M$12:$M$4011,REPORT!BJ$31))</f>
        <v>0</v>
      </c>
      <c r="BK202" s="654"/>
      <c r="BL202" s="655"/>
      <c r="BM202" s="655"/>
    </row>
    <row r="203" spans="1:65" s="656" customFormat="1" outlineLevel="2" x14ac:dyDescent="0.3">
      <c r="A203" s="639"/>
      <c r="B203" s="640"/>
      <c r="C203" s="641" t="str">
        <f>IFERROR(BUDGET!C186,"")</f>
        <v>C1-10</v>
      </c>
      <c r="D203" s="642">
        <f>IFERROR(BUDGET!D186,"")</f>
        <v>0</v>
      </c>
      <c r="E203" s="659" t="str">
        <f>IFERROR(BUDGET!E186,"")</f>
        <v>x</v>
      </c>
      <c r="F203" s="660">
        <f>IF(OR(BUDGET!$N$14="",BUDGET!$N$14="Initial Budget"),BUDGET!N186,BUDGET!BA186)</f>
        <v>0</v>
      </c>
      <c r="G203" s="799"/>
      <c r="H203" s="661">
        <f>SUMIFS(EXPENSES!$I$12:$I$4011,EXPENSES!$U$12:$U$4011,REPORT!C203)</f>
        <v>0</v>
      </c>
      <c r="I203" s="657">
        <f t="shared" si="456"/>
        <v>0</v>
      </c>
      <c r="J203" s="661">
        <f t="shared" si="535"/>
        <v>0</v>
      </c>
      <c r="K203" s="647"/>
      <c r="L203" s="648"/>
      <c r="M203" s="649"/>
      <c r="N203" s="650"/>
      <c r="O203" s="651" t="str">
        <f t="shared" si="610"/>
        <v/>
      </c>
      <c r="P203" s="651" t="str">
        <f t="shared" si="610"/>
        <v/>
      </c>
      <c r="Q203" s="651" t="str">
        <f t="shared" si="610"/>
        <v/>
      </c>
      <c r="R203" s="651" t="str">
        <f t="shared" si="610"/>
        <v/>
      </c>
      <c r="S203" s="651" t="str">
        <f t="shared" si="610"/>
        <v/>
      </c>
      <c r="T203" s="651" t="str">
        <f t="shared" si="610"/>
        <v/>
      </c>
      <c r="U203" s="651" t="str">
        <f t="shared" si="610"/>
        <v/>
      </c>
      <c r="V203" s="651" t="str">
        <f t="shared" si="610"/>
        <v/>
      </c>
      <c r="W203" s="651" t="str">
        <f t="shared" si="610"/>
        <v/>
      </c>
      <c r="X203" s="651" t="str">
        <f t="shared" si="610"/>
        <v/>
      </c>
      <c r="Y203" s="652">
        <f t="shared" si="455"/>
        <v>0</v>
      </c>
      <c r="Z203" s="653"/>
      <c r="AA203" s="662">
        <f>IF($C203="","",SUMIFS(EXPENSES!$I$12:$I$4011,EXPENSES!$U$12:$U$4011,$C203,EXPENSES!$N$12:$N$4011,REPORT!AA$34,EXPENSES!$M$12:$M$4011,REPORT!AA$31))</f>
        <v>0</v>
      </c>
      <c r="AB203" s="662">
        <f>IF($C203="","",SUMIFS(EXPENSES!$I$12:$I$4011,EXPENSES!$U$12:$U$4011,$C203,EXPENSES!$N$12:$N$4011,REPORT!AB$34,EXPENSES!$M$12:$M$4011,REPORT!AB$31))</f>
        <v>0</v>
      </c>
      <c r="AC203" s="662">
        <f>IF($C203="","",SUMIFS(EXPENSES!$I$12:$I$4011,EXPENSES!$U$12:$U$4011,$C203,EXPENSES!$N$12:$N$4011,REPORT!AC$34,EXPENSES!$M$12:$M$4011,REPORT!AC$31))</f>
        <v>0</v>
      </c>
      <c r="AD203" s="662">
        <f>IF($C203="","",SUMIFS(EXPENSES!$I$12:$I$4011,EXPENSES!$U$12:$U$4011,$C203,EXPENSES!$N$12:$N$4011,REPORT!AD$34,EXPENSES!$M$12:$M$4011,REPORT!AD$31))</f>
        <v>0</v>
      </c>
      <c r="AE203" s="662">
        <f>IF($C203="","",SUMIFS(EXPENSES!$I$12:$I$4011,EXPENSES!$U$12:$U$4011,$C203,EXPENSES!$N$12:$N$4011,REPORT!AE$34,EXPENSES!$M$12:$M$4011,REPORT!AE$31))</f>
        <v>0</v>
      </c>
      <c r="AF203" s="662">
        <f>IF($C203="","",SUMIFS(EXPENSES!$I$12:$I$4011,EXPENSES!$U$12:$U$4011,$C203,EXPENSES!$N$12:$N$4011,REPORT!AF$34,EXPENSES!$M$12:$M$4011,REPORT!AF$31))</f>
        <v>0</v>
      </c>
      <c r="AG203" s="662">
        <f>IF($C203="","",SUMIFS(EXPENSES!$I$12:$I$4011,EXPENSES!$U$12:$U$4011,$C203,EXPENSES!$N$12:$N$4011,REPORT!AG$34,EXPENSES!$M$12:$M$4011,REPORT!AG$31))</f>
        <v>0</v>
      </c>
      <c r="AH203" s="662">
        <f>IF($C203="","",SUMIFS(EXPENSES!$I$12:$I$4011,EXPENSES!$U$12:$U$4011,$C203,EXPENSES!$N$12:$N$4011,REPORT!AH$34,EXPENSES!$M$12:$M$4011,REPORT!AH$31))</f>
        <v>0</v>
      </c>
      <c r="AI203" s="662">
        <f>IF($C203="","",SUMIFS(EXPENSES!$I$12:$I$4011,EXPENSES!$U$12:$U$4011,$C203,EXPENSES!$N$12:$N$4011,REPORT!AI$34,EXPENSES!$M$12:$M$4011,REPORT!AI$31))</f>
        <v>0</v>
      </c>
      <c r="AJ203" s="662">
        <f>IF($C203="","",SUMIFS(EXPENSES!$I$12:$I$4011,EXPENSES!$U$12:$U$4011,$C203,EXPENSES!$N$12:$N$4011,REPORT!AJ$34,EXPENSES!$M$12:$M$4011,REPORT!AJ$31))</f>
        <v>0</v>
      </c>
      <c r="AK203" s="662">
        <f>IF($C203="","",SUMIFS(EXPENSES!$I$12:$I$4011,EXPENSES!$U$12:$U$4011,$C203,EXPENSES!$N$12:$N$4011,REPORT!AK$34,EXPENSES!$M$12:$M$4011,REPORT!AK$31))</f>
        <v>0</v>
      </c>
      <c r="AL203" s="662">
        <f>IF($C203="","",SUMIFS(EXPENSES!$I$12:$I$4011,EXPENSES!$U$12:$U$4011,$C203,EXPENSES!$N$12:$N$4011,REPORT!AL$34,EXPENSES!$M$12:$M$4011,REPORT!AL$31))</f>
        <v>0</v>
      </c>
      <c r="AM203" s="662">
        <f>IF($C203="","",SUMIFS(EXPENSES!$I$12:$I$4011,EXPENSES!$U$12:$U$4011,$C203,EXPENSES!$N$12:$N$4011,REPORT!AM$34,EXPENSES!$M$12:$M$4011,REPORT!AM$31))</f>
        <v>0</v>
      </c>
      <c r="AN203" s="662">
        <f>IF($C203="","",SUMIFS(EXPENSES!$I$12:$I$4011,EXPENSES!$U$12:$U$4011,$C203,EXPENSES!$N$12:$N$4011,REPORT!AN$34,EXPENSES!$M$12:$M$4011,REPORT!AN$31))</f>
        <v>0</v>
      </c>
      <c r="AO203" s="662">
        <f>IF($C203="","",SUMIFS(EXPENSES!$I$12:$I$4011,EXPENSES!$U$12:$U$4011,$C203,EXPENSES!$N$12:$N$4011,REPORT!AO$34,EXPENSES!$M$12:$M$4011,REPORT!AO$31))</f>
        <v>0</v>
      </c>
      <c r="AP203" s="662">
        <f>IF($C203="","",SUMIFS(EXPENSES!$I$12:$I$4011,EXPENSES!$U$12:$U$4011,$C203,EXPENSES!$N$12:$N$4011,REPORT!AP$34,EXPENSES!$M$12:$M$4011,REPORT!AP$31))</f>
        <v>0</v>
      </c>
      <c r="AQ203" s="662">
        <f>IF($C203="","",SUMIFS(EXPENSES!$I$12:$I$4011,EXPENSES!$U$12:$U$4011,$C203,EXPENSES!$N$12:$N$4011,REPORT!AQ$34,EXPENSES!$M$12:$M$4011,REPORT!AQ$31))</f>
        <v>0</v>
      </c>
      <c r="AR203" s="662">
        <f>IF($C203="","",SUMIFS(EXPENSES!$I$12:$I$4011,EXPENSES!$U$12:$U$4011,$C203,EXPENSES!$N$12:$N$4011,REPORT!AR$34,EXPENSES!$M$12:$M$4011,REPORT!AR$31))</f>
        <v>0</v>
      </c>
      <c r="AS203" s="662">
        <f>IF($C203="","",SUMIFS(EXPENSES!$I$12:$I$4011,EXPENSES!$U$12:$U$4011,$C203,EXPENSES!$N$12:$N$4011,REPORT!AS$34,EXPENSES!$M$12:$M$4011,REPORT!AS$31))</f>
        <v>0</v>
      </c>
      <c r="AT203" s="662">
        <f>IF($C203="","",SUMIFS(EXPENSES!$I$12:$I$4011,EXPENSES!$U$12:$U$4011,$C203,EXPENSES!$N$12:$N$4011,REPORT!AT$34,EXPENSES!$M$12:$M$4011,REPORT!AT$31))</f>
        <v>0</v>
      </c>
      <c r="AU203" s="662">
        <f>IF($C203="","",SUMIFS(EXPENSES!$I$12:$I$4011,EXPENSES!$U$12:$U$4011,$C203,EXPENSES!$N$12:$N$4011,REPORT!AU$34,EXPENSES!$M$12:$M$4011,REPORT!AU$31))</f>
        <v>0</v>
      </c>
      <c r="AV203" s="662">
        <f>IF($C203="","",SUMIFS(EXPENSES!$I$12:$I$4011,EXPENSES!$U$12:$U$4011,$C203,EXPENSES!$N$12:$N$4011,REPORT!AV$34,EXPENSES!$M$12:$M$4011,REPORT!AV$31))</f>
        <v>0</v>
      </c>
      <c r="AW203" s="662">
        <f>IF($C203="","",SUMIFS(EXPENSES!$I$12:$I$4011,EXPENSES!$U$12:$U$4011,$C203,EXPENSES!$N$12:$N$4011,REPORT!AW$34,EXPENSES!$M$12:$M$4011,REPORT!AW$31))</f>
        <v>0</v>
      </c>
      <c r="AX203" s="662">
        <f>IF($C203="","",SUMIFS(EXPENSES!$I$12:$I$4011,EXPENSES!$U$12:$U$4011,$C203,EXPENSES!$N$12:$N$4011,REPORT!AX$34,EXPENSES!$M$12:$M$4011,REPORT!AX$31))</f>
        <v>0</v>
      </c>
      <c r="AY203" s="662">
        <f>IF($C203="","",SUMIFS(EXPENSES!$I$12:$I$4011,EXPENSES!$U$12:$U$4011,$C203,EXPENSES!$N$12:$N$4011,REPORT!AY$34,EXPENSES!$M$12:$M$4011,REPORT!AY$31))</f>
        <v>0</v>
      </c>
      <c r="AZ203" s="662">
        <f>IF($C203="","",SUMIFS(EXPENSES!$I$12:$I$4011,EXPENSES!$U$12:$U$4011,$C203,EXPENSES!$N$12:$N$4011,REPORT!AZ$34,EXPENSES!$M$12:$M$4011,REPORT!AZ$31))</f>
        <v>0</v>
      </c>
      <c r="BA203" s="662">
        <f>IF($C203="","",SUMIFS(EXPENSES!$I$12:$I$4011,EXPENSES!$U$12:$U$4011,$C203,EXPENSES!$N$12:$N$4011,REPORT!BA$34,EXPENSES!$M$12:$M$4011,REPORT!BA$31))</f>
        <v>0</v>
      </c>
      <c r="BB203" s="662">
        <f>IF($C203="","",SUMIFS(EXPENSES!$I$12:$I$4011,EXPENSES!$U$12:$U$4011,$C203,EXPENSES!$N$12:$N$4011,REPORT!BB$34,EXPENSES!$M$12:$M$4011,REPORT!BB$31))</f>
        <v>0</v>
      </c>
      <c r="BC203" s="662">
        <f>IF($C203="","",SUMIFS(EXPENSES!$I$12:$I$4011,EXPENSES!$U$12:$U$4011,$C203,EXPENSES!$N$12:$N$4011,REPORT!BC$34,EXPENSES!$M$12:$M$4011,REPORT!BC$31))</f>
        <v>0</v>
      </c>
      <c r="BD203" s="662">
        <f>IF($C203="","",SUMIFS(EXPENSES!$I$12:$I$4011,EXPENSES!$U$12:$U$4011,$C203,EXPENSES!$N$12:$N$4011,REPORT!BD$34,EXPENSES!$M$12:$M$4011,REPORT!BD$31))</f>
        <v>0</v>
      </c>
      <c r="BE203" s="662">
        <f>IF($C203="","",SUMIFS(EXPENSES!$I$12:$I$4011,EXPENSES!$U$12:$U$4011,$C203,EXPENSES!$N$12:$N$4011,REPORT!BE$34,EXPENSES!$M$12:$M$4011,REPORT!BE$31))</f>
        <v>0</v>
      </c>
      <c r="BF203" s="662">
        <f>IF($C203="","",SUMIFS(EXPENSES!$I$12:$I$4011,EXPENSES!$U$12:$U$4011,$C203,EXPENSES!$N$12:$N$4011,REPORT!BF$34,EXPENSES!$M$12:$M$4011,REPORT!BF$31))</f>
        <v>0</v>
      </c>
      <c r="BG203" s="662">
        <f>IF($C203="","",SUMIFS(EXPENSES!$I$12:$I$4011,EXPENSES!$U$12:$U$4011,$C203,EXPENSES!$N$12:$N$4011,REPORT!BG$34,EXPENSES!$M$12:$M$4011,REPORT!BG$31))</f>
        <v>0</v>
      </c>
      <c r="BH203" s="662">
        <f>IF($C203="","",SUMIFS(EXPENSES!$I$12:$I$4011,EXPENSES!$U$12:$U$4011,$C203,EXPENSES!$N$12:$N$4011,REPORT!BH$34,EXPENSES!$M$12:$M$4011,REPORT!BH$31))</f>
        <v>0</v>
      </c>
      <c r="BI203" s="662">
        <f>IF($C203="","",SUMIFS(EXPENSES!$I$12:$I$4011,EXPENSES!$U$12:$U$4011,$C203,EXPENSES!$N$12:$N$4011,REPORT!BI$34,EXPENSES!$M$12:$M$4011,REPORT!BI$31))</f>
        <v>0</v>
      </c>
      <c r="BJ203" s="662">
        <f>IF($C203="","",SUMIFS(EXPENSES!$I$12:$I$4011,EXPENSES!$U$12:$U$4011,$C203,EXPENSES!$N$12:$N$4011,REPORT!BJ$34,EXPENSES!$M$12:$M$4011,REPORT!BJ$31))</f>
        <v>0</v>
      </c>
      <c r="BK203" s="654"/>
      <c r="BL203" s="655"/>
      <c r="BM203" s="655"/>
    </row>
    <row r="204" spans="1:65" s="474" customFormat="1" ht="28.5" customHeight="1" outlineLevel="1" x14ac:dyDescent="0.3">
      <c r="A204" s="632"/>
      <c r="B204" s="617"/>
      <c r="C204" s="618" t="str">
        <f>IFERROR(BUDGET!C187,"")</f>
        <v>C2</v>
      </c>
      <c r="D204" s="634"/>
      <c r="E204" s="619">
        <f>IFERROR(BUDGET!E187,"")</f>
        <v>0</v>
      </c>
      <c r="F204" s="620">
        <f>SUM(F205:F214)</f>
        <v>0</v>
      </c>
      <c r="G204" s="797">
        <f>IF(OR(BUDGET!$N$14="",BUDGET!$N$14="Initial Budget"),REPORT!F204-BUDGET!N187,REPORT!F204-BUDGET!BA187)</f>
        <v>0</v>
      </c>
      <c r="H204" s="620">
        <f>SUM(H205:H214)</f>
        <v>0</v>
      </c>
      <c r="I204" s="621">
        <f t="shared" si="456"/>
        <v>0</v>
      </c>
      <c r="J204" s="622">
        <f t="shared" si="535"/>
        <v>0</v>
      </c>
      <c r="K204" s="635"/>
      <c r="L204" s="636"/>
      <c r="M204" s="637"/>
      <c r="N204" s="626">
        <f>H204-SUM(AA204:BJ204)</f>
        <v>0</v>
      </c>
      <c r="O204" s="627">
        <f t="shared" ref="O204" si="611">SUM(O205:O214)</f>
        <v>0</v>
      </c>
      <c r="P204" s="627">
        <f t="shared" ref="P204:X204" si="612">SUM(P205:P214)</f>
        <v>0</v>
      </c>
      <c r="Q204" s="627">
        <f t="shared" si="612"/>
        <v>0</v>
      </c>
      <c r="R204" s="627">
        <f t="shared" si="612"/>
        <v>0</v>
      </c>
      <c r="S204" s="627">
        <f t="shared" si="612"/>
        <v>0</v>
      </c>
      <c r="T204" s="627">
        <f t="shared" si="612"/>
        <v>0</v>
      </c>
      <c r="U204" s="627">
        <f t="shared" si="612"/>
        <v>0</v>
      </c>
      <c r="V204" s="627">
        <f t="shared" si="612"/>
        <v>0</v>
      </c>
      <c r="W204" s="627">
        <f t="shared" si="612"/>
        <v>0</v>
      </c>
      <c r="X204" s="627">
        <f t="shared" si="612"/>
        <v>0</v>
      </c>
      <c r="Y204" s="628">
        <f t="shared" si="455"/>
        <v>0</v>
      </c>
      <c r="Z204" s="629"/>
      <c r="AA204" s="622">
        <f>SUM(AA205:AA214)</f>
        <v>0</v>
      </c>
      <c r="AB204" s="622">
        <f t="shared" ref="AB204" si="613">SUM(AB205:AB214)</f>
        <v>0</v>
      </c>
      <c r="AC204" s="622">
        <f t="shared" ref="AC204" si="614">SUM(AC205:AC214)</f>
        <v>0</v>
      </c>
      <c r="AD204" s="622">
        <f t="shared" ref="AD204" si="615">SUM(AD205:AD214)</f>
        <v>0</v>
      </c>
      <c r="AE204" s="622">
        <f t="shared" ref="AE204" si="616">SUM(AE205:AE214)</f>
        <v>0</v>
      </c>
      <c r="AF204" s="622">
        <f t="shared" ref="AF204" si="617">SUM(AF205:AF214)</f>
        <v>0</v>
      </c>
      <c r="AG204" s="622">
        <f t="shared" ref="AG204" si="618">SUM(AG205:AG214)</f>
        <v>0</v>
      </c>
      <c r="AH204" s="622">
        <f t="shared" ref="AH204" si="619">SUM(AH205:AH214)</f>
        <v>0</v>
      </c>
      <c r="AI204" s="622">
        <f t="shared" ref="AI204" si="620">SUM(AI205:AI214)</f>
        <v>0</v>
      </c>
      <c r="AJ204" s="622">
        <f t="shared" ref="AJ204" si="621">SUM(AJ205:AJ214)</f>
        <v>0</v>
      </c>
      <c r="AK204" s="622">
        <f t="shared" ref="AK204" si="622">SUM(AK205:AK214)</f>
        <v>0</v>
      </c>
      <c r="AL204" s="622">
        <f t="shared" ref="AL204" si="623">SUM(AL205:AL214)</f>
        <v>0</v>
      </c>
      <c r="AM204" s="622">
        <f t="shared" ref="AM204" si="624">SUM(AM205:AM214)</f>
        <v>0</v>
      </c>
      <c r="AN204" s="622">
        <f t="shared" ref="AN204" si="625">SUM(AN205:AN214)</f>
        <v>0</v>
      </c>
      <c r="AO204" s="622">
        <f t="shared" ref="AO204" si="626">SUM(AO205:AO214)</f>
        <v>0</v>
      </c>
      <c r="AP204" s="622">
        <f t="shared" ref="AP204" si="627">SUM(AP205:AP214)</f>
        <v>0</v>
      </c>
      <c r="AQ204" s="622">
        <f t="shared" ref="AQ204" si="628">SUM(AQ205:AQ214)</f>
        <v>0</v>
      </c>
      <c r="AR204" s="622">
        <f t="shared" ref="AR204" si="629">SUM(AR205:AR214)</f>
        <v>0</v>
      </c>
      <c r="AS204" s="622">
        <f t="shared" ref="AS204" si="630">SUM(AS205:AS214)</f>
        <v>0</v>
      </c>
      <c r="AT204" s="622">
        <f t="shared" ref="AT204" si="631">SUM(AT205:AT214)</f>
        <v>0</v>
      </c>
      <c r="AU204" s="622">
        <f t="shared" ref="AU204" si="632">SUM(AU205:AU214)</f>
        <v>0</v>
      </c>
      <c r="AV204" s="622">
        <f t="shared" ref="AV204" si="633">SUM(AV205:AV214)</f>
        <v>0</v>
      </c>
      <c r="AW204" s="622">
        <f t="shared" ref="AW204" si="634">SUM(AW205:AW214)</f>
        <v>0</v>
      </c>
      <c r="AX204" s="622">
        <f t="shared" ref="AX204" si="635">SUM(AX205:AX214)</f>
        <v>0</v>
      </c>
      <c r="AY204" s="622">
        <f t="shared" ref="AY204" si="636">SUM(AY205:AY214)</f>
        <v>0</v>
      </c>
      <c r="AZ204" s="622">
        <f t="shared" ref="AZ204" si="637">SUM(AZ205:AZ214)</f>
        <v>0</v>
      </c>
      <c r="BA204" s="622">
        <f t="shared" ref="BA204" si="638">SUM(BA205:BA214)</f>
        <v>0</v>
      </c>
      <c r="BB204" s="622">
        <f t="shared" ref="BB204" si="639">SUM(BB205:BB214)</f>
        <v>0</v>
      </c>
      <c r="BC204" s="622">
        <f t="shared" ref="BC204" si="640">SUM(BC205:BC214)</f>
        <v>0</v>
      </c>
      <c r="BD204" s="622">
        <f t="shared" ref="BD204" si="641">SUM(BD205:BD214)</f>
        <v>0</v>
      </c>
      <c r="BE204" s="622">
        <f t="shared" ref="BE204" si="642">SUM(BE205:BE214)</f>
        <v>0</v>
      </c>
      <c r="BF204" s="622">
        <f t="shared" ref="BF204" si="643">SUM(BF205:BF214)</f>
        <v>0</v>
      </c>
      <c r="BG204" s="622">
        <f t="shared" ref="BG204" si="644">SUM(BG205:BG214)</f>
        <v>0</v>
      </c>
      <c r="BH204" s="622">
        <f t="shared" ref="BH204" si="645">SUM(BH205:BH214)</f>
        <v>0</v>
      </c>
      <c r="BI204" s="622">
        <f t="shared" ref="BI204" si="646">SUM(BI205:BI214)</f>
        <v>0</v>
      </c>
      <c r="BJ204" s="622">
        <f t="shared" ref="BJ204" si="647">SUM(BJ205:BJ214)</f>
        <v>0</v>
      </c>
      <c r="BK204" s="630"/>
      <c r="BL204" s="631"/>
      <c r="BM204" s="631"/>
    </row>
    <row r="205" spans="1:65" s="656" customFormat="1" outlineLevel="2" x14ac:dyDescent="0.3">
      <c r="A205" s="639"/>
      <c r="B205" s="663"/>
      <c r="C205" s="664" t="str">
        <f>IFERROR(BUDGET!C188,"")</f>
        <v>C2-01</v>
      </c>
      <c r="D205" s="665">
        <f>IFERROR(BUDGET!D188,"")</f>
        <v>0</v>
      </c>
      <c r="E205" s="666" t="str">
        <f>IFERROR(BUDGET!E188,"")</f>
        <v>x</v>
      </c>
      <c r="F205" s="644">
        <f>IF(OR(BUDGET!$N$14="",BUDGET!$N$14="Initial Budget"),BUDGET!N188,BUDGET!BA188)</f>
        <v>0</v>
      </c>
      <c r="G205" s="801"/>
      <c r="H205" s="661">
        <f>SUMIFS(EXPENSES!$I$12:$I$4011,EXPENSES!$U$12:$U$4011,REPORT!C205)</f>
        <v>0</v>
      </c>
      <c r="I205" s="667">
        <f t="shared" si="456"/>
        <v>0</v>
      </c>
      <c r="J205" s="668">
        <f t="shared" si="535"/>
        <v>0</v>
      </c>
      <c r="K205" s="647"/>
      <c r="L205" s="648"/>
      <c r="M205" s="649"/>
      <c r="N205" s="669"/>
      <c r="O205" s="651" t="str">
        <f>IF($D205="","",IF($D205=O$33,$H205,""))</f>
        <v/>
      </c>
      <c r="P205" s="651" t="str">
        <f t="shared" ref="P205:X205" si="648">IF($D205="","",IF($D205=P$33,$H205,""))</f>
        <v/>
      </c>
      <c r="Q205" s="651" t="str">
        <f t="shared" si="648"/>
        <v/>
      </c>
      <c r="R205" s="651" t="str">
        <f t="shared" si="648"/>
        <v/>
      </c>
      <c r="S205" s="651" t="str">
        <f t="shared" si="648"/>
        <v/>
      </c>
      <c r="T205" s="651" t="str">
        <f t="shared" si="648"/>
        <v/>
      </c>
      <c r="U205" s="651" t="str">
        <f t="shared" si="648"/>
        <v/>
      </c>
      <c r="V205" s="651" t="str">
        <f t="shared" si="648"/>
        <v/>
      </c>
      <c r="W205" s="651" t="str">
        <f t="shared" si="648"/>
        <v/>
      </c>
      <c r="X205" s="651" t="str">
        <f t="shared" si="648"/>
        <v/>
      </c>
      <c r="Y205" s="670">
        <f t="shared" si="455"/>
        <v>0</v>
      </c>
      <c r="Z205" s="671"/>
      <c r="AA205" s="645">
        <f>IF($C205="","",SUMIFS(EXPENSES!$I$12:$I$4011,EXPENSES!$U$12:$U$4011,$C205,EXPENSES!$N$12:$N$4011,REPORT!AA$34,EXPENSES!$M$12:$M$4011,REPORT!AA$31))</f>
        <v>0</v>
      </c>
      <c r="AB205" s="645">
        <f>IF($C205="","",SUMIFS(EXPENSES!$I$12:$I$4011,EXPENSES!$U$12:$U$4011,$C205,EXPENSES!$N$12:$N$4011,REPORT!AB$34,EXPENSES!$M$12:$M$4011,REPORT!AB$31))</f>
        <v>0</v>
      </c>
      <c r="AC205" s="645">
        <f>IF($C205="","",SUMIFS(EXPENSES!$I$12:$I$4011,EXPENSES!$U$12:$U$4011,$C205,EXPENSES!$N$12:$N$4011,REPORT!AC$34,EXPENSES!$M$12:$M$4011,REPORT!AC$31))</f>
        <v>0</v>
      </c>
      <c r="AD205" s="645">
        <f>IF($C205="","",SUMIFS(EXPENSES!$I$12:$I$4011,EXPENSES!$U$12:$U$4011,$C205,EXPENSES!$N$12:$N$4011,REPORT!AD$34,EXPENSES!$M$12:$M$4011,REPORT!AD$31))</f>
        <v>0</v>
      </c>
      <c r="AE205" s="645">
        <f>IF($C205="","",SUMIFS(EXPENSES!$I$12:$I$4011,EXPENSES!$U$12:$U$4011,$C205,EXPENSES!$N$12:$N$4011,REPORT!AE$34,EXPENSES!$M$12:$M$4011,REPORT!AE$31))</f>
        <v>0</v>
      </c>
      <c r="AF205" s="645">
        <f>IF($C205="","",SUMIFS(EXPENSES!$I$12:$I$4011,EXPENSES!$U$12:$U$4011,$C205,EXPENSES!$N$12:$N$4011,REPORT!AF$34,EXPENSES!$M$12:$M$4011,REPORT!AF$31))</f>
        <v>0</v>
      </c>
      <c r="AG205" s="645">
        <f>IF($C205="","",SUMIFS(EXPENSES!$I$12:$I$4011,EXPENSES!$U$12:$U$4011,$C205,EXPENSES!$N$12:$N$4011,REPORT!AG$34,EXPENSES!$M$12:$M$4011,REPORT!AG$31))</f>
        <v>0</v>
      </c>
      <c r="AH205" s="645">
        <f>IF($C205="","",SUMIFS(EXPENSES!$I$12:$I$4011,EXPENSES!$U$12:$U$4011,$C205,EXPENSES!$N$12:$N$4011,REPORT!AH$34,EXPENSES!$M$12:$M$4011,REPORT!AH$31))</f>
        <v>0</v>
      </c>
      <c r="AI205" s="645">
        <f>IF($C205="","",SUMIFS(EXPENSES!$I$12:$I$4011,EXPENSES!$U$12:$U$4011,$C205,EXPENSES!$N$12:$N$4011,REPORT!AI$34,EXPENSES!$M$12:$M$4011,REPORT!AI$31))</f>
        <v>0</v>
      </c>
      <c r="AJ205" s="645">
        <f>IF($C205="","",SUMIFS(EXPENSES!$I$12:$I$4011,EXPENSES!$U$12:$U$4011,$C205,EXPENSES!$N$12:$N$4011,REPORT!AJ$34,EXPENSES!$M$12:$M$4011,REPORT!AJ$31))</f>
        <v>0</v>
      </c>
      <c r="AK205" s="645">
        <f>IF($C205="","",SUMIFS(EXPENSES!$I$12:$I$4011,EXPENSES!$U$12:$U$4011,$C205,EXPENSES!$N$12:$N$4011,REPORT!AK$34,EXPENSES!$M$12:$M$4011,REPORT!AK$31))</f>
        <v>0</v>
      </c>
      <c r="AL205" s="645">
        <f>IF($C205="","",SUMIFS(EXPENSES!$I$12:$I$4011,EXPENSES!$U$12:$U$4011,$C205,EXPENSES!$N$12:$N$4011,REPORT!AL$34,EXPENSES!$M$12:$M$4011,REPORT!AL$31))</f>
        <v>0</v>
      </c>
      <c r="AM205" s="645">
        <f>IF($C205="","",SUMIFS(EXPENSES!$I$12:$I$4011,EXPENSES!$U$12:$U$4011,$C205,EXPENSES!$N$12:$N$4011,REPORT!AM$34,EXPENSES!$M$12:$M$4011,REPORT!AM$31))</f>
        <v>0</v>
      </c>
      <c r="AN205" s="645">
        <f>IF($C205="","",SUMIFS(EXPENSES!$I$12:$I$4011,EXPENSES!$U$12:$U$4011,$C205,EXPENSES!$N$12:$N$4011,REPORT!AN$34,EXPENSES!$M$12:$M$4011,REPORT!AN$31))</f>
        <v>0</v>
      </c>
      <c r="AO205" s="645">
        <f>IF($C205="","",SUMIFS(EXPENSES!$I$12:$I$4011,EXPENSES!$U$12:$U$4011,$C205,EXPENSES!$N$12:$N$4011,REPORT!AO$34,EXPENSES!$M$12:$M$4011,REPORT!AO$31))</f>
        <v>0</v>
      </c>
      <c r="AP205" s="645">
        <f>IF($C205="","",SUMIFS(EXPENSES!$I$12:$I$4011,EXPENSES!$U$12:$U$4011,$C205,EXPENSES!$N$12:$N$4011,REPORT!AP$34,EXPENSES!$M$12:$M$4011,REPORT!AP$31))</f>
        <v>0</v>
      </c>
      <c r="AQ205" s="645">
        <f>IF($C205="","",SUMIFS(EXPENSES!$I$12:$I$4011,EXPENSES!$U$12:$U$4011,$C205,EXPENSES!$N$12:$N$4011,REPORT!AQ$34,EXPENSES!$M$12:$M$4011,REPORT!AQ$31))</f>
        <v>0</v>
      </c>
      <c r="AR205" s="645">
        <f>IF($C205="","",SUMIFS(EXPENSES!$I$12:$I$4011,EXPENSES!$U$12:$U$4011,$C205,EXPENSES!$N$12:$N$4011,REPORT!AR$34,EXPENSES!$M$12:$M$4011,REPORT!AR$31))</f>
        <v>0</v>
      </c>
      <c r="AS205" s="645">
        <f>IF($C205="","",SUMIFS(EXPENSES!$I$12:$I$4011,EXPENSES!$U$12:$U$4011,$C205,EXPENSES!$N$12:$N$4011,REPORT!AS$34,EXPENSES!$M$12:$M$4011,REPORT!AS$31))</f>
        <v>0</v>
      </c>
      <c r="AT205" s="645">
        <f>IF($C205="","",SUMIFS(EXPENSES!$I$12:$I$4011,EXPENSES!$U$12:$U$4011,$C205,EXPENSES!$N$12:$N$4011,REPORT!AT$34,EXPENSES!$M$12:$M$4011,REPORT!AT$31))</f>
        <v>0</v>
      </c>
      <c r="AU205" s="645">
        <f>IF($C205="","",SUMIFS(EXPENSES!$I$12:$I$4011,EXPENSES!$U$12:$U$4011,$C205,EXPENSES!$N$12:$N$4011,REPORT!AU$34,EXPENSES!$M$12:$M$4011,REPORT!AU$31))</f>
        <v>0</v>
      </c>
      <c r="AV205" s="645">
        <f>IF($C205="","",SUMIFS(EXPENSES!$I$12:$I$4011,EXPENSES!$U$12:$U$4011,$C205,EXPENSES!$N$12:$N$4011,REPORT!AV$34,EXPENSES!$M$12:$M$4011,REPORT!AV$31))</f>
        <v>0</v>
      </c>
      <c r="AW205" s="645">
        <f>IF($C205="","",SUMIFS(EXPENSES!$I$12:$I$4011,EXPENSES!$U$12:$U$4011,$C205,EXPENSES!$N$12:$N$4011,REPORT!AW$34,EXPENSES!$M$12:$M$4011,REPORT!AW$31))</f>
        <v>0</v>
      </c>
      <c r="AX205" s="645">
        <f>IF($C205="","",SUMIFS(EXPENSES!$I$12:$I$4011,EXPENSES!$U$12:$U$4011,$C205,EXPENSES!$N$12:$N$4011,REPORT!AX$34,EXPENSES!$M$12:$M$4011,REPORT!AX$31))</f>
        <v>0</v>
      </c>
      <c r="AY205" s="645">
        <f>IF($C205="","",SUMIFS(EXPENSES!$I$12:$I$4011,EXPENSES!$U$12:$U$4011,$C205,EXPENSES!$N$12:$N$4011,REPORT!AY$34,EXPENSES!$M$12:$M$4011,REPORT!AY$31))</f>
        <v>0</v>
      </c>
      <c r="AZ205" s="645">
        <f>IF($C205="","",SUMIFS(EXPENSES!$I$12:$I$4011,EXPENSES!$U$12:$U$4011,$C205,EXPENSES!$N$12:$N$4011,REPORT!AZ$34,EXPENSES!$M$12:$M$4011,REPORT!AZ$31))</f>
        <v>0</v>
      </c>
      <c r="BA205" s="645">
        <f>IF($C205="","",SUMIFS(EXPENSES!$I$12:$I$4011,EXPENSES!$U$12:$U$4011,$C205,EXPENSES!$N$12:$N$4011,REPORT!BA$34,EXPENSES!$M$12:$M$4011,REPORT!BA$31))</f>
        <v>0</v>
      </c>
      <c r="BB205" s="645">
        <f>IF($C205="","",SUMIFS(EXPENSES!$I$12:$I$4011,EXPENSES!$U$12:$U$4011,$C205,EXPENSES!$N$12:$N$4011,REPORT!BB$34,EXPENSES!$M$12:$M$4011,REPORT!BB$31))</f>
        <v>0</v>
      </c>
      <c r="BC205" s="645">
        <f>IF($C205="","",SUMIFS(EXPENSES!$I$12:$I$4011,EXPENSES!$U$12:$U$4011,$C205,EXPENSES!$N$12:$N$4011,REPORT!BC$34,EXPENSES!$M$12:$M$4011,REPORT!BC$31))</f>
        <v>0</v>
      </c>
      <c r="BD205" s="645">
        <f>IF($C205="","",SUMIFS(EXPENSES!$I$12:$I$4011,EXPENSES!$U$12:$U$4011,$C205,EXPENSES!$N$12:$N$4011,REPORT!BD$34,EXPENSES!$M$12:$M$4011,REPORT!BD$31))</f>
        <v>0</v>
      </c>
      <c r="BE205" s="645">
        <f>IF($C205="","",SUMIFS(EXPENSES!$I$12:$I$4011,EXPENSES!$U$12:$U$4011,$C205,EXPENSES!$N$12:$N$4011,REPORT!BE$34,EXPENSES!$M$12:$M$4011,REPORT!BE$31))</f>
        <v>0</v>
      </c>
      <c r="BF205" s="645">
        <f>IF($C205="","",SUMIFS(EXPENSES!$I$12:$I$4011,EXPENSES!$U$12:$U$4011,$C205,EXPENSES!$N$12:$N$4011,REPORT!BF$34,EXPENSES!$M$12:$M$4011,REPORT!BF$31))</f>
        <v>0</v>
      </c>
      <c r="BG205" s="645">
        <f>IF($C205="","",SUMIFS(EXPENSES!$I$12:$I$4011,EXPENSES!$U$12:$U$4011,$C205,EXPENSES!$N$12:$N$4011,REPORT!BG$34,EXPENSES!$M$12:$M$4011,REPORT!BG$31))</f>
        <v>0</v>
      </c>
      <c r="BH205" s="645">
        <f>IF($C205="","",SUMIFS(EXPENSES!$I$12:$I$4011,EXPENSES!$U$12:$U$4011,$C205,EXPENSES!$N$12:$N$4011,REPORT!BH$34,EXPENSES!$M$12:$M$4011,REPORT!BH$31))</f>
        <v>0</v>
      </c>
      <c r="BI205" s="645">
        <f>IF($C205="","",SUMIFS(EXPENSES!$I$12:$I$4011,EXPENSES!$U$12:$U$4011,$C205,EXPENSES!$N$12:$N$4011,REPORT!BI$34,EXPENSES!$M$12:$M$4011,REPORT!BI$31))</f>
        <v>0</v>
      </c>
      <c r="BJ205" s="645">
        <f>IF($C205="","",SUMIFS(EXPENSES!$I$12:$I$4011,EXPENSES!$U$12:$U$4011,$C205,EXPENSES!$N$12:$N$4011,REPORT!BJ$34,EXPENSES!$M$12:$M$4011,REPORT!BJ$31))</f>
        <v>0</v>
      </c>
      <c r="BK205" s="672"/>
      <c r="BL205" s="655"/>
      <c r="BM205" s="655"/>
    </row>
    <row r="206" spans="1:65" s="656" customFormat="1" outlineLevel="2" x14ac:dyDescent="0.3">
      <c r="A206" s="639"/>
      <c r="B206" s="663"/>
      <c r="C206" s="664" t="str">
        <f>IFERROR(BUDGET!C189,"")</f>
        <v>C2-02</v>
      </c>
      <c r="D206" s="665">
        <f>IFERROR(BUDGET!D189,"")</f>
        <v>0</v>
      </c>
      <c r="E206" s="666" t="str">
        <f>IFERROR(BUDGET!E189,"")</f>
        <v>x</v>
      </c>
      <c r="F206" s="644">
        <f>IF(OR(BUDGET!$N$14="",BUDGET!$N$14="Initial Budget"),BUDGET!N189,BUDGET!BA189)</f>
        <v>0</v>
      </c>
      <c r="G206" s="801"/>
      <c r="H206" s="661">
        <f>SUMIFS(EXPENSES!$I$12:$I$4011,EXPENSES!$U$12:$U$4011,REPORT!C206)</f>
        <v>0</v>
      </c>
      <c r="I206" s="667">
        <f t="shared" si="456"/>
        <v>0</v>
      </c>
      <c r="J206" s="668">
        <f t="shared" si="535"/>
        <v>0</v>
      </c>
      <c r="K206" s="647"/>
      <c r="L206" s="648"/>
      <c r="M206" s="649"/>
      <c r="N206" s="669"/>
      <c r="O206" s="651" t="str">
        <f t="shared" ref="O206:X214" si="649">IF($D206="","",IF($D206=O$33,$H206,""))</f>
        <v/>
      </c>
      <c r="P206" s="651" t="str">
        <f>IF($D206="","",IF($D206=P$33,$H206,""))</f>
        <v/>
      </c>
      <c r="Q206" s="651" t="str">
        <f t="shared" si="649"/>
        <v/>
      </c>
      <c r="R206" s="651" t="str">
        <f t="shared" si="649"/>
        <v/>
      </c>
      <c r="S206" s="651" t="str">
        <f t="shared" si="649"/>
        <v/>
      </c>
      <c r="T206" s="651" t="str">
        <f t="shared" si="649"/>
        <v/>
      </c>
      <c r="U206" s="651" t="str">
        <f t="shared" si="649"/>
        <v/>
      </c>
      <c r="V206" s="651" t="str">
        <f t="shared" si="649"/>
        <v/>
      </c>
      <c r="W206" s="651" t="str">
        <f t="shared" si="649"/>
        <v/>
      </c>
      <c r="X206" s="651" t="str">
        <f t="shared" si="649"/>
        <v/>
      </c>
      <c r="Y206" s="670">
        <f t="shared" ref="Y206:Y236" si="650">H206-SUM(O206:X206)</f>
        <v>0</v>
      </c>
      <c r="Z206" s="671"/>
      <c r="AA206" s="658">
        <f>IF($C206="","",SUMIFS(EXPENSES!$I$12:$I$4011,EXPENSES!$U$12:$U$4011,$C206,EXPENSES!$N$12:$N$4011,REPORT!AA$34,EXPENSES!$M$12:$M$4011,REPORT!AA$31))</f>
        <v>0</v>
      </c>
      <c r="AB206" s="658">
        <f>IF($C206="","",SUMIFS(EXPENSES!$I$12:$I$4011,EXPENSES!$U$12:$U$4011,$C206,EXPENSES!$N$12:$N$4011,REPORT!AB$34,EXPENSES!$M$12:$M$4011,REPORT!AB$31))</f>
        <v>0</v>
      </c>
      <c r="AC206" s="658">
        <f>IF($C206="","",SUMIFS(EXPENSES!$I$12:$I$4011,EXPENSES!$U$12:$U$4011,$C206,EXPENSES!$N$12:$N$4011,REPORT!AC$34,EXPENSES!$M$12:$M$4011,REPORT!AC$31))</f>
        <v>0</v>
      </c>
      <c r="AD206" s="658">
        <f>IF($C206="","",SUMIFS(EXPENSES!$I$12:$I$4011,EXPENSES!$U$12:$U$4011,$C206,EXPENSES!$N$12:$N$4011,REPORT!AD$34,EXPENSES!$M$12:$M$4011,REPORT!AD$31))</f>
        <v>0</v>
      </c>
      <c r="AE206" s="658">
        <f>IF($C206="","",SUMIFS(EXPENSES!$I$12:$I$4011,EXPENSES!$U$12:$U$4011,$C206,EXPENSES!$N$12:$N$4011,REPORT!AE$34,EXPENSES!$M$12:$M$4011,REPORT!AE$31))</f>
        <v>0</v>
      </c>
      <c r="AF206" s="658">
        <f>IF($C206="","",SUMIFS(EXPENSES!$I$12:$I$4011,EXPENSES!$U$12:$U$4011,$C206,EXPENSES!$N$12:$N$4011,REPORT!AF$34,EXPENSES!$M$12:$M$4011,REPORT!AF$31))</f>
        <v>0</v>
      </c>
      <c r="AG206" s="658">
        <f>IF($C206="","",SUMIFS(EXPENSES!$I$12:$I$4011,EXPENSES!$U$12:$U$4011,$C206,EXPENSES!$N$12:$N$4011,REPORT!AG$34,EXPENSES!$M$12:$M$4011,REPORT!AG$31))</f>
        <v>0</v>
      </c>
      <c r="AH206" s="658">
        <f>IF($C206="","",SUMIFS(EXPENSES!$I$12:$I$4011,EXPENSES!$U$12:$U$4011,$C206,EXPENSES!$N$12:$N$4011,REPORT!AH$34,EXPENSES!$M$12:$M$4011,REPORT!AH$31))</f>
        <v>0</v>
      </c>
      <c r="AI206" s="658">
        <f>IF($C206="","",SUMIFS(EXPENSES!$I$12:$I$4011,EXPENSES!$U$12:$U$4011,$C206,EXPENSES!$N$12:$N$4011,REPORT!AI$34,EXPENSES!$M$12:$M$4011,REPORT!AI$31))</f>
        <v>0</v>
      </c>
      <c r="AJ206" s="658">
        <f>IF($C206="","",SUMIFS(EXPENSES!$I$12:$I$4011,EXPENSES!$U$12:$U$4011,$C206,EXPENSES!$N$12:$N$4011,REPORT!AJ$34,EXPENSES!$M$12:$M$4011,REPORT!AJ$31))</f>
        <v>0</v>
      </c>
      <c r="AK206" s="658">
        <f>IF($C206="","",SUMIFS(EXPENSES!$I$12:$I$4011,EXPENSES!$U$12:$U$4011,$C206,EXPENSES!$N$12:$N$4011,REPORT!AK$34,EXPENSES!$M$12:$M$4011,REPORT!AK$31))</f>
        <v>0</v>
      </c>
      <c r="AL206" s="658">
        <f>IF($C206="","",SUMIFS(EXPENSES!$I$12:$I$4011,EXPENSES!$U$12:$U$4011,$C206,EXPENSES!$N$12:$N$4011,REPORT!AL$34,EXPENSES!$M$12:$M$4011,REPORT!AL$31))</f>
        <v>0</v>
      </c>
      <c r="AM206" s="658">
        <f>IF($C206="","",SUMIFS(EXPENSES!$I$12:$I$4011,EXPENSES!$U$12:$U$4011,$C206,EXPENSES!$N$12:$N$4011,REPORT!AM$34,EXPENSES!$M$12:$M$4011,REPORT!AM$31))</f>
        <v>0</v>
      </c>
      <c r="AN206" s="658">
        <f>IF($C206="","",SUMIFS(EXPENSES!$I$12:$I$4011,EXPENSES!$U$12:$U$4011,$C206,EXPENSES!$N$12:$N$4011,REPORT!AN$34,EXPENSES!$M$12:$M$4011,REPORT!AN$31))</f>
        <v>0</v>
      </c>
      <c r="AO206" s="658">
        <f>IF($C206="","",SUMIFS(EXPENSES!$I$12:$I$4011,EXPENSES!$U$12:$U$4011,$C206,EXPENSES!$N$12:$N$4011,REPORT!AO$34,EXPENSES!$M$12:$M$4011,REPORT!AO$31))</f>
        <v>0</v>
      </c>
      <c r="AP206" s="658">
        <f>IF($C206="","",SUMIFS(EXPENSES!$I$12:$I$4011,EXPENSES!$U$12:$U$4011,$C206,EXPENSES!$N$12:$N$4011,REPORT!AP$34,EXPENSES!$M$12:$M$4011,REPORT!AP$31))</f>
        <v>0</v>
      </c>
      <c r="AQ206" s="658">
        <f>IF($C206="","",SUMIFS(EXPENSES!$I$12:$I$4011,EXPENSES!$U$12:$U$4011,$C206,EXPENSES!$N$12:$N$4011,REPORT!AQ$34,EXPENSES!$M$12:$M$4011,REPORT!AQ$31))</f>
        <v>0</v>
      </c>
      <c r="AR206" s="658">
        <f>IF($C206="","",SUMIFS(EXPENSES!$I$12:$I$4011,EXPENSES!$U$12:$U$4011,$C206,EXPENSES!$N$12:$N$4011,REPORT!AR$34,EXPENSES!$M$12:$M$4011,REPORT!AR$31))</f>
        <v>0</v>
      </c>
      <c r="AS206" s="658">
        <f>IF($C206="","",SUMIFS(EXPENSES!$I$12:$I$4011,EXPENSES!$U$12:$U$4011,$C206,EXPENSES!$N$12:$N$4011,REPORT!AS$34,EXPENSES!$M$12:$M$4011,REPORT!AS$31))</f>
        <v>0</v>
      </c>
      <c r="AT206" s="658">
        <f>IF($C206="","",SUMIFS(EXPENSES!$I$12:$I$4011,EXPENSES!$U$12:$U$4011,$C206,EXPENSES!$N$12:$N$4011,REPORT!AT$34,EXPENSES!$M$12:$M$4011,REPORT!AT$31))</f>
        <v>0</v>
      </c>
      <c r="AU206" s="658">
        <f>IF($C206="","",SUMIFS(EXPENSES!$I$12:$I$4011,EXPENSES!$U$12:$U$4011,$C206,EXPENSES!$N$12:$N$4011,REPORT!AU$34,EXPENSES!$M$12:$M$4011,REPORT!AU$31))</f>
        <v>0</v>
      </c>
      <c r="AV206" s="658">
        <f>IF($C206="","",SUMIFS(EXPENSES!$I$12:$I$4011,EXPENSES!$U$12:$U$4011,$C206,EXPENSES!$N$12:$N$4011,REPORT!AV$34,EXPENSES!$M$12:$M$4011,REPORT!AV$31))</f>
        <v>0</v>
      </c>
      <c r="AW206" s="658">
        <f>IF($C206="","",SUMIFS(EXPENSES!$I$12:$I$4011,EXPENSES!$U$12:$U$4011,$C206,EXPENSES!$N$12:$N$4011,REPORT!AW$34,EXPENSES!$M$12:$M$4011,REPORT!AW$31))</f>
        <v>0</v>
      </c>
      <c r="AX206" s="658">
        <f>IF($C206="","",SUMIFS(EXPENSES!$I$12:$I$4011,EXPENSES!$U$12:$U$4011,$C206,EXPENSES!$N$12:$N$4011,REPORT!AX$34,EXPENSES!$M$12:$M$4011,REPORT!AX$31))</f>
        <v>0</v>
      </c>
      <c r="AY206" s="658">
        <f>IF($C206="","",SUMIFS(EXPENSES!$I$12:$I$4011,EXPENSES!$U$12:$U$4011,$C206,EXPENSES!$N$12:$N$4011,REPORT!AY$34,EXPENSES!$M$12:$M$4011,REPORT!AY$31))</f>
        <v>0</v>
      </c>
      <c r="AZ206" s="658">
        <f>IF($C206="","",SUMIFS(EXPENSES!$I$12:$I$4011,EXPENSES!$U$12:$U$4011,$C206,EXPENSES!$N$12:$N$4011,REPORT!AZ$34,EXPENSES!$M$12:$M$4011,REPORT!AZ$31))</f>
        <v>0</v>
      </c>
      <c r="BA206" s="658">
        <f>IF($C206="","",SUMIFS(EXPENSES!$I$12:$I$4011,EXPENSES!$U$12:$U$4011,$C206,EXPENSES!$N$12:$N$4011,REPORT!BA$34,EXPENSES!$M$12:$M$4011,REPORT!BA$31))</f>
        <v>0</v>
      </c>
      <c r="BB206" s="658">
        <f>IF($C206="","",SUMIFS(EXPENSES!$I$12:$I$4011,EXPENSES!$U$12:$U$4011,$C206,EXPENSES!$N$12:$N$4011,REPORT!BB$34,EXPENSES!$M$12:$M$4011,REPORT!BB$31))</f>
        <v>0</v>
      </c>
      <c r="BC206" s="658">
        <f>IF($C206="","",SUMIFS(EXPENSES!$I$12:$I$4011,EXPENSES!$U$12:$U$4011,$C206,EXPENSES!$N$12:$N$4011,REPORT!BC$34,EXPENSES!$M$12:$M$4011,REPORT!BC$31))</f>
        <v>0</v>
      </c>
      <c r="BD206" s="658">
        <f>IF($C206="","",SUMIFS(EXPENSES!$I$12:$I$4011,EXPENSES!$U$12:$U$4011,$C206,EXPENSES!$N$12:$N$4011,REPORT!BD$34,EXPENSES!$M$12:$M$4011,REPORT!BD$31))</f>
        <v>0</v>
      </c>
      <c r="BE206" s="658">
        <f>IF($C206="","",SUMIFS(EXPENSES!$I$12:$I$4011,EXPENSES!$U$12:$U$4011,$C206,EXPENSES!$N$12:$N$4011,REPORT!BE$34,EXPENSES!$M$12:$M$4011,REPORT!BE$31))</f>
        <v>0</v>
      </c>
      <c r="BF206" s="658">
        <f>IF($C206="","",SUMIFS(EXPENSES!$I$12:$I$4011,EXPENSES!$U$12:$U$4011,$C206,EXPENSES!$N$12:$N$4011,REPORT!BF$34,EXPENSES!$M$12:$M$4011,REPORT!BF$31))</f>
        <v>0</v>
      </c>
      <c r="BG206" s="658">
        <f>IF($C206="","",SUMIFS(EXPENSES!$I$12:$I$4011,EXPENSES!$U$12:$U$4011,$C206,EXPENSES!$N$12:$N$4011,REPORT!BG$34,EXPENSES!$M$12:$M$4011,REPORT!BG$31))</f>
        <v>0</v>
      </c>
      <c r="BH206" s="658">
        <f>IF($C206="","",SUMIFS(EXPENSES!$I$12:$I$4011,EXPENSES!$U$12:$U$4011,$C206,EXPENSES!$N$12:$N$4011,REPORT!BH$34,EXPENSES!$M$12:$M$4011,REPORT!BH$31))</f>
        <v>0</v>
      </c>
      <c r="BI206" s="658">
        <f>IF($C206="","",SUMIFS(EXPENSES!$I$12:$I$4011,EXPENSES!$U$12:$U$4011,$C206,EXPENSES!$N$12:$N$4011,REPORT!BI$34,EXPENSES!$M$12:$M$4011,REPORT!BI$31))</f>
        <v>0</v>
      </c>
      <c r="BJ206" s="658">
        <f>IF($C206="","",SUMIFS(EXPENSES!$I$12:$I$4011,EXPENSES!$U$12:$U$4011,$C206,EXPENSES!$N$12:$N$4011,REPORT!BJ$34,EXPENSES!$M$12:$M$4011,REPORT!BJ$31))</f>
        <v>0</v>
      </c>
      <c r="BK206" s="672"/>
      <c r="BL206" s="655"/>
      <c r="BM206" s="655"/>
    </row>
    <row r="207" spans="1:65" s="656" customFormat="1" outlineLevel="2" x14ac:dyDescent="0.3">
      <c r="A207" s="639"/>
      <c r="B207" s="663"/>
      <c r="C207" s="664" t="str">
        <f>IFERROR(BUDGET!C190,"")</f>
        <v>C2-03</v>
      </c>
      <c r="D207" s="665">
        <f>IFERROR(BUDGET!D190,"")</f>
        <v>0</v>
      </c>
      <c r="E207" s="666" t="str">
        <f>IFERROR(BUDGET!E190,"")</f>
        <v>x</v>
      </c>
      <c r="F207" s="644">
        <f>IF(OR(BUDGET!$N$14="",BUDGET!$N$14="Initial Budget"),BUDGET!N190,BUDGET!BA190)</f>
        <v>0</v>
      </c>
      <c r="G207" s="801"/>
      <c r="H207" s="661">
        <f>SUMIFS(EXPENSES!$I$12:$I$4011,EXPENSES!$U$12:$U$4011,REPORT!C207)</f>
        <v>0</v>
      </c>
      <c r="I207" s="667">
        <f t="shared" si="456"/>
        <v>0</v>
      </c>
      <c r="J207" s="668">
        <f t="shared" si="535"/>
        <v>0</v>
      </c>
      <c r="K207" s="647"/>
      <c r="L207" s="648"/>
      <c r="M207" s="649"/>
      <c r="N207" s="669"/>
      <c r="O207" s="651" t="str">
        <f t="shared" si="649"/>
        <v/>
      </c>
      <c r="P207" s="651" t="str">
        <f t="shared" si="649"/>
        <v/>
      </c>
      <c r="Q207" s="651" t="str">
        <f t="shared" si="649"/>
        <v/>
      </c>
      <c r="R207" s="651" t="str">
        <f t="shared" si="649"/>
        <v/>
      </c>
      <c r="S207" s="651" t="str">
        <f t="shared" si="649"/>
        <v/>
      </c>
      <c r="T207" s="651" t="str">
        <f t="shared" si="649"/>
        <v/>
      </c>
      <c r="U207" s="651" t="str">
        <f t="shared" si="649"/>
        <v/>
      </c>
      <c r="V207" s="651" t="str">
        <f t="shared" si="649"/>
        <v/>
      </c>
      <c r="W207" s="651" t="str">
        <f t="shared" si="649"/>
        <v/>
      </c>
      <c r="X207" s="651" t="str">
        <f t="shared" si="649"/>
        <v/>
      </c>
      <c r="Y207" s="670">
        <f t="shared" si="650"/>
        <v>0</v>
      </c>
      <c r="Z207" s="671"/>
      <c r="AA207" s="658">
        <f>IF($C207="","",SUMIFS(EXPENSES!$I$12:$I$4011,EXPENSES!$U$12:$U$4011,$C207,EXPENSES!$N$12:$N$4011,REPORT!AA$34,EXPENSES!$M$12:$M$4011,REPORT!AA$31))</f>
        <v>0</v>
      </c>
      <c r="AB207" s="658">
        <f>IF($C207="","",SUMIFS(EXPENSES!$I$12:$I$4011,EXPENSES!$U$12:$U$4011,$C207,EXPENSES!$N$12:$N$4011,REPORT!AB$34,EXPENSES!$M$12:$M$4011,REPORT!AB$31))</f>
        <v>0</v>
      </c>
      <c r="AC207" s="658">
        <f>IF($C207="","",SUMIFS(EXPENSES!$I$12:$I$4011,EXPENSES!$U$12:$U$4011,$C207,EXPENSES!$N$12:$N$4011,REPORT!AC$34,EXPENSES!$M$12:$M$4011,REPORT!AC$31))</f>
        <v>0</v>
      </c>
      <c r="AD207" s="658">
        <f>IF($C207="","",SUMIFS(EXPENSES!$I$12:$I$4011,EXPENSES!$U$12:$U$4011,$C207,EXPENSES!$N$12:$N$4011,REPORT!AD$34,EXPENSES!$M$12:$M$4011,REPORT!AD$31))</f>
        <v>0</v>
      </c>
      <c r="AE207" s="658">
        <f>IF($C207="","",SUMIFS(EXPENSES!$I$12:$I$4011,EXPENSES!$U$12:$U$4011,$C207,EXPENSES!$N$12:$N$4011,REPORT!AE$34,EXPENSES!$M$12:$M$4011,REPORT!AE$31))</f>
        <v>0</v>
      </c>
      <c r="AF207" s="658">
        <f>IF($C207="","",SUMIFS(EXPENSES!$I$12:$I$4011,EXPENSES!$U$12:$U$4011,$C207,EXPENSES!$N$12:$N$4011,REPORT!AF$34,EXPENSES!$M$12:$M$4011,REPORT!AF$31))</f>
        <v>0</v>
      </c>
      <c r="AG207" s="658">
        <f>IF($C207="","",SUMIFS(EXPENSES!$I$12:$I$4011,EXPENSES!$U$12:$U$4011,$C207,EXPENSES!$N$12:$N$4011,REPORT!AG$34,EXPENSES!$M$12:$M$4011,REPORT!AG$31))</f>
        <v>0</v>
      </c>
      <c r="AH207" s="658">
        <f>IF($C207="","",SUMIFS(EXPENSES!$I$12:$I$4011,EXPENSES!$U$12:$U$4011,$C207,EXPENSES!$N$12:$N$4011,REPORT!AH$34,EXPENSES!$M$12:$M$4011,REPORT!AH$31))</f>
        <v>0</v>
      </c>
      <c r="AI207" s="658">
        <f>IF($C207="","",SUMIFS(EXPENSES!$I$12:$I$4011,EXPENSES!$U$12:$U$4011,$C207,EXPENSES!$N$12:$N$4011,REPORT!AI$34,EXPENSES!$M$12:$M$4011,REPORT!AI$31))</f>
        <v>0</v>
      </c>
      <c r="AJ207" s="658">
        <f>IF($C207="","",SUMIFS(EXPENSES!$I$12:$I$4011,EXPENSES!$U$12:$U$4011,$C207,EXPENSES!$N$12:$N$4011,REPORT!AJ$34,EXPENSES!$M$12:$M$4011,REPORT!AJ$31))</f>
        <v>0</v>
      </c>
      <c r="AK207" s="658">
        <f>IF($C207="","",SUMIFS(EXPENSES!$I$12:$I$4011,EXPENSES!$U$12:$U$4011,$C207,EXPENSES!$N$12:$N$4011,REPORT!AK$34,EXPENSES!$M$12:$M$4011,REPORT!AK$31))</f>
        <v>0</v>
      </c>
      <c r="AL207" s="658">
        <f>IF($C207="","",SUMIFS(EXPENSES!$I$12:$I$4011,EXPENSES!$U$12:$U$4011,$C207,EXPENSES!$N$12:$N$4011,REPORT!AL$34,EXPENSES!$M$12:$M$4011,REPORT!AL$31))</f>
        <v>0</v>
      </c>
      <c r="AM207" s="658">
        <f>IF($C207="","",SUMIFS(EXPENSES!$I$12:$I$4011,EXPENSES!$U$12:$U$4011,$C207,EXPENSES!$N$12:$N$4011,REPORT!AM$34,EXPENSES!$M$12:$M$4011,REPORT!AM$31))</f>
        <v>0</v>
      </c>
      <c r="AN207" s="658">
        <f>IF($C207="","",SUMIFS(EXPENSES!$I$12:$I$4011,EXPENSES!$U$12:$U$4011,$C207,EXPENSES!$N$12:$N$4011,REPORT!AN$34,EXPENSES!$M$12:$M$4011,REPORT!AN$31))</f>
        <v>0</v>
      </c>
      <c r="AO207" s="658">
        <f>IF($C207="","",SUMIFS(EXPENSES!$I$12:$I$4011,EXPENSES!$U$12:$U$4011,$C207,EXPENSES!$N$12:$N$4011,REPORT!AO$34,EXPENSES!$M$12:$M$4011,REPORT!AO$31))</f>
        <v>0</v>
      </c>
      <c r="AP207" s="658">
        <f>IF($C207="","",SUMIFS(EXPENSES!$I$12:$I$4011,EXPENSES!$U$12:$U$4011,$C207,EXPENSES!$N$12:$N$4011,REPORT!AP$34,EXPENSES!$M$12:$M$4011,REPORT!AP$31))</f>
        <v>0</v>
      </c>
      <c r="AQ207" s="658">
        <f>IF($C207="","",SUMIFS(EXPENSES!$I$12:$I$4011,EXPENSES!$U$12:$U$4011,$C207,EXPENSES!$N$12:$N$4011,REPORT!AQ$34,EXPENSES!$M$12:$M$4011,REPORT!AQ$31))</f>
        <v>0</v>
      </c>
      <c r="AR207" s="658">
        <f>IF($C207="","",SUMIFS(EXPENSES!$I$12:$I$4011,EXPENSES!$U$12:$U$4011,$C207,EXPENSES!$N$12:$N$4011,REPORT!AR$34,EXPENSES!$M$12:$M$4011,REPORT!AR$31))</f>
        <v>0</v>
      </c>
      <c r="AS207" s="658">
        <f>IF($C207="","",SUMIFS(EXPENSES!$I$12:$I$4011,EXPENSES!$U$12:$U$4011,$C207,EXPENSES!$N$12:$N$4011,REPORT!AS$34,EXPENSES!$M$12:$M$4011,REPORT!AS$31))</f>
        <v>0</v>
      </c>
      <c r="AT207" s="658">
        <f>IF($C207="","",SUMIFS(EXPENSES!$I$12:$I$4011,EXPENSES!$U$12:$U$4011,$C207,EXPENSES!$N$12:$N$4011,REPORT!AT$34,EXPENSES!$M$12:$M$4011,REPORT!AT$31))</f>
        <v>0</v>
      </c>
      <c r="AU207" s="658">
        <f>IF($C207="","",SUMIFS(EXPENSES!$I$12:$I$4011,EXPENSES!$U$12:$U$4011,$C207,EXPENSES!$N$12:$N$4011,REPORT!AU$34,EXPENSES!$M$12:$M$4011,REPORT!AU$31))</f>
        <v>0</v>
      </c>
      <c r="AV207" s="658">
        <f>IF($C207="","",SUMIFS(EXPENSES!$I$12:$I$4011,EXPENSES!$U$12:$U$4011,$C207,EXPENSES!$N$12:$N$4011,REPORT!AV$34,EXPENSES!$M$12:$M$4011,REPORT!AV$31))</f>
        <v>0</v>
      </c>
      <c r="AW207" s="658">
        <f>IF($C207="","",SUMIFS(EXPENSES!$I$12:$I$4011,EXPENSES!$U$12:$U$4011,$C207,EXPENSES!$N$12:$N$4011,REPORT!AW$34,EXPENSES!$M$12:$M$4011,REPORT!AW$31))</f>
        <v>0</v>
      </c>
      <c r="AX207" s="658">
        <f>IF($C207="","",SUMIFS(EXPENSES!$I$12:$I$4011,EXPENSES!$U$12:$U$4011,$C207,EXPENSES!$N$12:$N$4011,REPORT!AX$34,EXPENSES!$M$12:$M$4011,REPORT!AX$31))</f>
        <v>0</v>
      </c>
      <c r="AY207" s="658">
        <f>IF($C207="","",SUMIFS(EXPENSES!$I$12:$I$4011,EXPENSES!$U$12:$U$4011,$C207,EXPENSES!$N$12:$N$4011,REPORT!AY$34,EXPENSES!$M$12:$M$4011,REPORT!AY$31))</f>
        <v>0</v>
      </c>
      <c r="AZ207" s="658">
        <f>IF($C207="","",SUMIFS(EXPENSES!$I$12:$I$4011,EXPENSES!$U$12:$U$4011,$C207,EXPENSES!$N$12:$N$4011,REPORT!AZ$34,EXPENSES!$M$12:$M$4011,REPORT!AZ$31))</f>
        <v>0</v>
      </c>
      <c r="BA207" s="658">
        <f>IF($C207="","",SUMIFS(EXPENSES!$I$12:$I$4011,EXPENSES!$U$12:$U$4011,$C207,EXPENSES!$N$12:$N$4011,REPORT!BA$34,EXPENSES!$M$12:$M$4011,REPORT!BA$31))</f>
        <v>0</v>
      </c>
      <c r="BB207" s="658">
        <f>IF($C207="","",SUMIFS(EXPENSES!$I$12:$I$4011,EXPENSES!$U$12:$U$4011,$C207,EXPENSES!$N$12:$N$4011,REPORT!BB$34,EXPENSES!$M$12:$M$4011,REPORT!BB$31))</f>
        <v>0</v>
      </c>
      <c r="BC207" s="658">
        <f>IF($C207="","",SUMIFS(EXPENSES!$I$12:$I$4011,EXPENSES!$U$12:$U$4011,$C207,EXPENSES!$N$12:$N$4011,REPORT!BC$34,EXPENSES!$M$12:$M$4011,REPORT!BC$31))</f>
        <v>0</v>
      </c>
      <c r="BD207" s="658">
        <f>IF($C207="","",SUMIFS(EXPENSES!$I$12:$I$4011,EXPENSES!$U$12:$U$4011,$C207,EXPENSES!$N$12:$N$4011,REPORT!BD$34,EXPENSES!$M$12:$M$4011,REPORT!BD$31))</f>
        <v>0</v>
      </c>
      <c r="BE207" s="658">
        <f>IF($C207="","",SUMIFS(EXPENSES!$I$12:$I$4011,EXPENSES!$U$12:$U$4011,$C207,EXPENSES!$N$12:$N$4011,REPORT!BE$34,EXPENSES!$M$12:$M$4011,REPORT!BE$31))</f>
        <v>0</v>
      </c>
      <c r="BF207" s="658">
        <f>IF($C207="","",SUMIFS(EXPENSES!$I$12:$I$4011,EXPENSES!$U$12:$U$4011,$C207,EXPENSES!$N$12:$N$4011,REPORT!BF$34,EXPENSES!$M$12:$M$4011,REPORT!BF$31))</f>
        <v>0</v>
      </c>
      <c r="BG207" s="658">
        <f>IF($C207="","",SUMIFS(EXPENSES!$I$12:$I$4011,EXPENSES!$U$12:$U$4011,$C207,EXPENSES!$N$12:$N$4011,REPORT!BG$34,EXPENSES!$M$12:$M$4011,REPORT!BG$31))</f>
        <v>0</v>
      </c>
      <c r="BH207" s="658">
        <f>IF($C207="","",SUMIFS(EXPENSES!$I$12:$I$4011,EXPENSES!$U$12:$U$4011,$C207,EXPENSES!$N$12:$N$4011,REPORT!BH$34,EXPENSES!$M$12:$M$4011,REPORT!BH$31))</f>
        <v>0</v>
      </c>
      <c r="BI207" s="658">
        <f>IF($C207="","",SUMIFS(EXPENSES!$I$12:$I$4011,EXPENSES!$U$12:$U$4011,$C207,EXPENSES!$N$12:$N$4011,REPORT!BI$34,EXPENSES!$M$12:$M$4011,REPORT!BI$31))</f>
        <v>0</v>
      </c>
      <c r="BJ207" s="658">
        <f>IF($C207="","",SUMIFS(EXPENSES!$I$12:$I$4011,EXPENSES!$U$12:$U$4011,$C207,EXPENSES!$N$12:$N$4011,REPORT!BJ$34,EXPENSES!$M$12:$M$4011,REPORT!BJ$31))</f>
        <v>0</v>
      </c>
      <c r="BK207" s="672"/>
      <c r="BL207" s="655"/>
      <c r="BM207" s="655"/>
    </row>
    <row r="208" spans="1:65" s="656" customFormat="1" outlineLevel="2" x14ac:dyDescent="0.3">
      <c r="A208" s="639"/>
      <c r="B208" s="663"/>
      <c r="C208" s="664" t="str">
        <f>IFERROR(BUDGET!C191,"")</f>
        <v>C2-04</v>
      </c>
      <c r="D208" s="665">
        <f>IFERROR(BUDGET!D191,"")</f>
        <v>0</v>
      </c>
      <c r="E208" s="666" t="str">
        <f>IFERROR(BUDGET!E191,"")</f>
        <v>x</v>
      </c>
      <c r="F208" s="644">
        <f>IF(OR(BUDGET!$N$14="",BUDGET!$N$14="Initial Budget"),BUDGET!N191,BUDGET!BA191)</f>
        <v>0</v>
      </c>
      <c r="G208" s="801"/>
      <c r="H208" s="661">
        <f>SUMIFS(EXPENSES!$I$12:$I$4011,EXPENSES!$U$12:$U$4011,REPORT!C208)</f>
        <v>0</v>
      </c>
      <c r="I208" s="667">
        <f t="shared" si="456"/>
        <v>0</v>
      </c>
      <c r="J208" s="668">
        <f t="shared" si="535"/>
        <v>0</v>
      </c>
      <c r="K208" s="647"/>
      <c r="L208" s="648"/>
      <c r="M208" s="649"/>
      <c r="N208" s="669"/>
      <c r="O208" s="651" t="str">
        <f t="shared" si="649"/>
        <v/>
      </c>
      <c r="P208" s="651" t="str">
        <f t="shared" si="649"/>
        <v/>
      </c>
      <c r="Q208" s="651" t="str">
        <f t="shared" si="649"/>
        <v/>
      </c>
      <c r="R208" s="651" t="str">
        <f t="shared" si="649"/>
        <v/>
      </c>
      <c r="S208" s="651" t="str">
        <f t="shared" si="649"/>
        <v/>
      </c>
      <c r="T208" s="651" t="str">
        <f t="shared" si="649"/>
        <v/>
      </c>
      <c r="U208" s="651" t="str">
        <f t="shared" si="649"/>
        <v/>
      </c>
      <c r="V208" s="651" t="str">
        <f t="shared" si="649"/>
        <v/>
      </c>
      <c r="W208" s="651" t="str">
        <f t="shared" si="649"/>
        <v/>
      </c>
      <c r="X208" s="651" t="str">
        <f t="shared" si="649"/>
        <v/>
      </c>
      <c r="Y208" s="670">
        <f t="shared" si="650"/>
        <v>0</v>
      </c>
      <c r="Z208" s="671"/>
      <c r="AA208" s="658">
        <f>IF($C208="","",SUMIFS(EXPENSES!$I$12:$I$4011,EXPENSES!$U$12:$U$4011,$C208,EXPENSES!$N$12:$N$4011,REPORT!AA$34,EXPENSES!$M$12:$M$4011,REPORT!AA$31))</f>
        <v>0</v>
      </c>
      <c r="AB208" s="658">
        <f>IF($C208="","",SUMIFS(EXPENSES!$I$12:$I$4011,EXPENSES!$U$12:$U$4011,$C208,EXPENSES!$N$12:$N$4011,REPORT!AB$34,EXPENSES!$M$12:$M$4011,REPORT!AB$31))</f>
        <v>0</v>
      </c>
      <c r="AC208" s="658">
        <f>IF($C208="","",SUMIFS(EXPENSES!$I$12:$I$4011,EXPENSES!$U$12:$U$4011,$C208,EXPENSES!$N$12:$N$4011,REPORT!AC$34,EXPENSES!$M$12:$M$4011,REPORT!AC$31))</f>
        <v>0</v>
      </c>
      <c r="AD208" s="658">
        <f>IF($C208="","",SUMIFS(EXPENSES!$I$12:$I$4011,EXPENSES!$U$12:$U$4011,$C208,EXPENSES!$N$12:$N$4011,REPORT!AD$34,EXPENSES!$M$12:$M$4011,REPORT!AD$31))</f>
        <v>0</v>
      </c>
      <c r="AE208" s="658">
        <f>IF($C208="","",SUMIFS(EXPENSES!$I$12:$I$4011,EXPENSES!$U$12:$U$4011,$C208,EXPENSES!$N$12:$N$4011,REPORT!AE$34,EXPENSES!$M$12:$M$4011,REPORT!AE$31))</f>
        <v>0</v>
      </c>
      <c r="AF208" s="658">
        <f>IF($C208="","",SUMIFS(EXPENSES!$I$12:$I$4011,EXPENSES!$U$12:$U$4011,$C208,EXPENSES!$N$12:$N$4011,REPORT!AF$34,EXPENSES!$M$12:$M$4011,REPORT!AF$31))</f>
        <v>0</v>
      </c>
      <c r="AG208" s="658">
        <f>IF($C208="","",SUMIFS(EXPENSES!$I$12:$I$4011,EXPENSES!$U$12:$U$4011,$C208,EXPENSES!$N$12:$N$4011,REPORT!AG$34,EXPENSES!$M$12:$M$4011,REPORT!AG$31))</f>
        <v>0</v>
      </c>
      <c r="AH208" s="658">
        <f>IF($C208="","",SUMIFS(EXPENSES!$I$12:$I$4011,EXPENSES!$U$12:$U$4011,$C208,EXPENSES!$N$12:$N$4011,REPORT!AH$34,EXPENSES!$M$12:$M$4011,REPORT!AH$31))</f>
        <v>0</v>
      </c>
      <c r="AI208" s="658">
        <f>IF($C208="","",SUMIFS(EXPENSES!$I$12:$I$4011,EXPENSES!$U$12:$U$4011,$C208,EXPENSES!$N$12:$N$4011,REPORT!AI$34,EXPENSES!$M$12:$M$4011,REPORT!AI$31))</f>
        <v>0</v>
      </c>
      <c r="AJ208" s="658">
        <f>IF($C208="","",SUMIFS(EXPENSES!$I$12:$I$4011,EXPENSES!$U$12:$U$4011,$C208,EXPENSES!$N$12:$N$4011,REPORT!AJ$34,EXPENSES!$M$12:$M$4011,REPORT!AJ$31))</f>
        <v>0</v>
      </c>
      <c r="AK208" s="658">
        <f>IF($C208="","",SUMIFS(EXPENSES!$I$12:$I$4011,EXPENSES!$U$12:$U$4011,$C208,EXPENSES!$N$12:$N$4011,REPORT!AK$34,EXPENSES!$M$12:$M$4011,REPORT!AK$31))</f>
        <v>0</v>
      </c>
      <c r="AL208" s="658">
        <f>IF($C208="","",SUMIFS(EXPENSES!$I$12:$I$4011,EXPENSES!$U$12:$U$4011,$C208,EXPENSES!$N$12:$N$4011,REPORT!AL$34,EXPENSES!$M$12:$M$4011,REPORT!AL$31))</f>
        <v>0</v>
      </c>
      <c r="AM208" s="658">
        <f>IF($C208="","",SUMIFS(EXPENSES!$I$12:$I$4011,EXPENSES!$U$12:$U$4011,$C208,EXPENSES!$N$12:$N$4011,REPORT!AM$34,EXPENSES!$M$12:$M$4011,REPORT!AM$31))</f>
        <v>0</v>
      </c>
      <c r="AN208" s="658">
        <f>IF($C208="","",SUMIFS(EXPENSES!$I$12:$I$4011,EXPENSES!$U$12:$U$4011,$C208,EXPENSES!$N$12:$N$4011,REPORT!AN$34,EXPENSES!$M$12:$M$4011,REPORT!AN$31))</f>
        <v>0</v>
      </c>
      <c r="AO208" s="658">
        <f>IF($C208="","",SUMIFS(EXPENSES!$I$12:$I$4011,EXPENSES!$U$12:$U$4011,$C208,EXPENSES!$N$12:$N$4011,REPORT!AO$34,EXPENSES!$M$12:$M$4011,REPORT!AO$31))</f>
        <v>0</v>
      </c>
      <c r="AP208" s="658">
        <f>IF($C208="","",SUMIFS(EXPENSES!$I$12:$I$4011,EXPENSES!$U$12:$U$4011,$C208,EXPENSES!$N$12:$N$4011,REPORT!AP$34,EXPENSES!$M$12:$M$4011,REPORT!AP$31))</f>
        <v>0</v>
      </c>
      <c r="AQ208" s="658">
        <f>IF($C208="","",SUMIFS(EXPENSES!$I$12:$I$4011,EXPENSES!$U$12:$U$4011,$C208,EXPENSES!$N$12:$N$4011,REPORT!AQ$34,EXPENSES!$M$12:$M$4011,REPORT!AQ$31))</f>
        <v>0</v>
      </c>
      <c r="AR208" s="658">
        <f>IF($C208="","",SUMIFS(EXPENSES!$I$12:$I$4011,EXPENSES!$U$12:$U$4011,$C208,EXPENSES!$N$12:$N$4011,REPORT!AR$34,EXPENSES!$M$12:$M$4011,REPORT!AR$31))</f>
        <v>0</v>
      </c>
      <c r="AS208" s="658">
        <f>IF($C208="","",SUMIFS(EXPENSES!$I$12:$I$4011,EXPENSES!$U$12:$U$4011,$C208,EXPENSES!$N$12:$N$4011,REPORT!AS$34,EXPENSES!$M$12:$M$4011,REPORT!AS$31))</f>
        <v>0</v>
      </c>
      <c r="AT208" s="658">
        <f>IF($C208="","",SUMIFS(EXPENSES!$I$12:$I$4011,EXPENSES!$U$12:$U$4011,$C208,EXPENSES!$N$12:$N$4011,REPORT!AT$34,EXPENSES!$M$12:$M$4011,REPORT!AT$31))</f>
        <v>0</v>
      </c>
      <c r="AU208" s="658">
        <f>IF($C208="","",SUMIFS(EXPENSES!$I$12:$I$4011,EXPENSES!$U$12:$U$4011,$C208,EXPENSES!$N$12:$N$4011,REPORT!AU$34,EXPENSES!$M$12:$M$4011,REPORT!AU$31))</f>
        <v>0</v>
      </c>
      <c r="AV208" s="658">
        <f>IF($C208="","",SUMIFS(EXPENSES!$I$12:$I$4011,EXPENSES!$U$12:$U$4011,$C208,EXPENSES!$N$12:$N$4011,REPORT!AV$34,EXPENSES!$M$12:$M$4011,REPORT!AV$31))</f>
        <v>0</v>
      </c>
      <c r="AW208" s="658">
        <f>IF($C208="","",SUMIFS(EXPENSES!$I$12:$I$4011,EXPENSES!$U$12:$U$4011,$C208,EXPENSES!$N$12:$N$4011,REPORT!AW$34,EXPENSES!$M$12:$M$4011,REPORT!AW$31))</f>
        <v>0</v>
      </c>
      <c r="AX208" s="658">
        <f>IF($C208="","",SUMIFS(EXPENSES!$I$12:$I$4011,EXPENSES!$U$12:$U$4011,$C208,EXPENSES!$N$12:$N$4011,REPORT!AX$34,EXPENSES!$M$12:$M$4011,REPORT!AX$31))</f>
        <v>0</v>
      </c>
      <c r="AY208" s="658">
        <f>IF($C208="","",SUMIFS(EXPENSES!$I$12:$I$4011,EXPENSES!$U$12:$U$4011,$C208,EXPENSES!$N$12:$N$4011,REPORT!AY$34,EXPENSES!$M$12:$M$4011,REPORT!AY$31))</f>
        <v>0</v>
      </c>
      <c r="AZ208" s="658">
        <f>IF($C208="","",SUMIFS(EXPENSES!$I$12:$I$4011,EXPENSES!$U$12:$U$4011,$C208,EXPENSES!$N$12:$N$4011,REPORT!AZ$34,EXPENSES!$M$12:$M$4011,REPORT!AZ$31))</f>
        <v>0</v>
      </c>
      <c r="BA208" s="658">
        <f>IF($C208="","",SUMIFS(EXPENSES!$I$12:$I$4011,EXPENSES!$U$12:$U$4011,$C208,EXPENSES!$N$12:$N$4011,REPORT!BA$34,EXPENSES!$M$12:$M$4011,REPORT!BA$31))</f>
        <v>0</v>
      </c>
      <c r="BB208" s="658">
        <f>IF($C208="","",SUMIFS(EXPENSES!$I$12:$I$4011,EXPENSES!$U$12:$U$4011,$C208,EXPENSES!$N$12:$N$4011,REPORT!BB$34,EXPENSES!$M$12:$M$4011,REPORT!BB$31))</f>
        <v>0</v>
      </c>
      <c r="BC208" s="658">
        <f>IF($C208="","",SUMIFS(EXPENSES!$I$12:$I$4011,EXPENSES!$U$12:$U$4011,$C208,EXPENSES!$N$12:$N$4011,REPORT!BC$34,EXPENSES!$M$12:$M$4011,REPORT!BC$31))</f>
        <v>0</v>
      </c>
      <c r="BD208" s="658">
        <f>IF($C208="","",SUMIFS(EXPENSES!$I$12:$I$4011,EXPENSES!$U$12:$U$4011,$C208,EXPENSES!$N$12:$N$4011,REPORT!BD$34,EXPENSES!$M$12:$M$4011,REPORT!BD$31))</f>
        <v>0</v>
      </c>
      <c r="BE208" s="658">
        <f>IF($C208="","",SUMIFS(EXPENSES!$I$12:$I$4011,EXPENSES!$U$12:$U$4011,$C208,EXPENSES!$N$12:$N$4011,REPORT!BE$34,EXPENSES!$M$12:$M$4011,REPORT!BE$31))</f>
        <v>0</v>
      </c>
      <c r="BF208" s="658">
        <f>IF($C208="","",SUMIFS(EXPENSES!$I$12:$I$4011,EXPENSES!$U$12:$U$4011,$C208,EXPENSES!$N$12:$N$4011,REPORT!BF$34,EXPENSES!$M$12:$M$4011,REPORT!BF$31))</f>
        <v>0</v>
      </c>
      <c r="BG208" s="658">
        <f>IF($C208="","",SUMIFS(EXPENSES!$I$12:$I$4011,EXPENSES!$U$12:$U$4011,$C208,EXPENSES!$N$12:$N$4011,REPORT!BG$34,EXPENSES!$M$12:$M$4011,REPORT!BG$31))</f>
        <v>0</v>
      </c>
      <c r="BH208" s="658">
        <f>IF($C208="","",SUMIFS(EXPENSES!$I$12:$I$4011,EXPENSES!$U$12:$U$4011,$C208,EXPENSES!$N$12:$N$4011,REPORT!BH$34,EXPENSES!$M$12:$M$4011,REPORT!BH$31))</f>
        <v>0</v>
      </c>
      <c r="BI208" s="658">
        <f>IF($C208="","",SUMIFS(EXPENSES!$I$12:$I$4011,EXPENSES!$U$12:$U$4011,$C208,EXPENSES!$N$12:$N$4011,REPORT!BI$34,EXPENSES!$M$12:$M$4011,REPORT!BI$31))</f>
        <v>0</v>
      </c>
      <c r="BJ208" s="658">
        <f>IF($C208="","",SUMIFS(EXPENSES!$I$12:$I$4011,EXPENSES!$U$12:$U$4011,$C208,EXPENSES!$N$12:$N$4011,REPORT!BJ$34,EXPENSES!$M$12:$M$4011,REPORT!BJ$31))</f>
        <v>0</v>
      </c>
      <c r="BK208" s="672"/>
      <c r="BL208" s="655"/>
      <c r="BM208" s="655"/>
    </row>
    <row r="209" spans="1:65" s="656" customFormat="1" outlineLevel="2" x14ac:dyDescent="0.3">
      <c r="A209" s="639"/>
      <c r="B209" s="663"/>
      <c r="C209" s="664" t="str">
        <f>IFERROR(BUDGET!C192,"")</f>
        <v>C2-05</v>
      </c>
      <c r="D209" s="665">
        <f>IFERROR(BUDGET!D192,"")</f>
        <v>0</v>
      </c>
      <c r="E209" s="666" t="str">
        <f>IFERROR(BUDGET!E192,"")</f>
        <v>x</v>
      </c>
      <c r="F209" s="644">
        <f>IF(OR(BUDGET!$N$14="",BUDGET!$N$14="Initial Budget"),BUDGET!N192,BUDGET!BA192)</f>
        <v>0</v>
      </c>
      <c r="G209" s="801"/>
      <c r="H209" s="661">
        <f>SUMIFS(EXPENSES!$I$12:$I$4011,EXPENSES!$U$12:$U$4011,REPORT!C209)</f>
        <v>0</v>
      </c>
      <c r="I209" s="667">
        <f t="shared" si="456"/>
        <v>0</v>
      </c>
      <c r="J209" s="668">
        <f t="shared" si="535"/>
        <v>0</v>
      </c>
      <c r="K209" s="647"/>
      <c r="L209" s="648"/>
      <c r="M209" s="649"/>
      <c r="N209" s="669"/>
      <c r="O209" s="651" t="str">
        <f t="shared" si="649"/>
        <v/>
      </c>
      <c r="P209" s="651" t="str">
        <f t="shared" si="649"/>
        <v/>
      </c>
      <c r="Q209" s="651" t="str">
        <f t="shared" si="649"/>
        <v/>
      </c>
      <c r="R209" s="651" t="str">
        <f t="shared" si="649"/>
        <v/>
      </c>
      <c r="S209" s="651" t="str">
        <f t="shared" si="649"/>
        <v/>
      </c>
      <c r="T209" s="651" t="str">
        <f t="shared" si="649"/>
        <v/>
      </c>
      <c r="U209" s="651" t="str">
        <f t="shared" si="649"/>
        <v/>
      </c>
      <c r="V209" s="651" t="str">
        <f t="shared" si="649"/>
        <v/>
      </c>
      <c r="W209" s="651" t="str">
        <f t="shared" si="649"/>
        <v/>
      </c>
      <c r="X209" s="651" t="str">
        <f t="shared" si="649"/>
        <v/>
      </c>
      <c r="Y209" s="670">
        <f t="shared" si="650"/>
        <v>0</v>
      </c>
      <c r="Z209" s="671"/>
      <c r="AA209" s="658">
        <f>IF($C209="","",SUMIFS(EXPENSES!$I$12:$I$4011,EXPENSES!$U$12:$U$4011,$C209,EXPENSES!$N$12:$N$4011,REPORT!AA$34,EXPENSES!$M$12:$M$4011,REPORT!AA$31))</f>
        <v>0</v>
      </c>
      <c r="AB209" s="658">
        <f>IF($C209="","",SUMIFS(EXPENSES!$I$12:$I$4011,EXPENSES!$U$12:$U$4011,$C209,EXPENSES!$N$12:$N$4011,REPORT!AB$34,EXPENSES!$M$12:$M$4011,REPORT!AB$31))</f>
        <v>0</v>
      </c>
      <c r="AC209" s="658">
        <f>IF($C209="","",SUMIFS(EXPENSES!$I$12:$I$4011,EXPENSES!$U$12:$U$4011,$C209,EXPENSES!$N$12:$N$4011,REPORT!AC$34,EXPENSES!$M$12:$M$4011,REPORT!AC$31))</f>
        <v>0</v>
      </c>
      <c r="AD209" s="658">
        <f>IF($C209="","",SUMIFS(EXPENSES!$I$12:$I$4011,EXPENSES!$U$12:$U$4011,$C209,EXPENSES!$N$12:$N$4011,REPORT!AD$34,EXPENSES!$M$12:$M$4011,REPORT!AD$31))</f>
        <v>0</v>
      </c>
      <c r="AE209" s="658">
        <f>IF($C209="","",SUMIFS(EXPENSES!$I$12:$I$4011,EXPENSES!$U$12:$U$4011,$C209,EXPENSES!$N$12:$N$4011,REPORT!AE$34,EXPENSES!$M$12:$M$4011,REPORT!AE$31))</f>
        <v>0</v>
      </c>
      <c r="AF209" s="658">
        <f>IF($C209="","",SUMIFS(EXPENSES!$I$12:$I$4011,EXPENSES!$U$12:$U$4011,$C209,EXPENSES!$N$12:$N$4011,REPORT!AF$34,EXPENSES!$M$12:$M$4011,REPORT!AF$31))</f>
        <v>0</v>
      </c>
      <c r="AG209" s="658">
        <f>IF($C209="","",SUMIFS(EXPENSES!$I$12:$I$4011,EXPENSES!$U$12:$U$4011,$C209,EXPENSES!$N$12:$N$4011,REPORT!AG$34,EXPENSES!$M$12:$M$4011,REPORT!AG$31))</f>
        <v>0</v>
      </c>
      <c r="AH209" s="658">
        <f>IF($C209="","",SUMIFS(EXPENSES!$I$12:$I$4011,EXPENSES!$U$12:$U$4011,$C209,EXPENSES!$N$12:$N$4011,REPORT!AH$34,EXPENSES!$M$12:$M$4011,REPORT!AH$31))</f>
        <v>0</v>
      </c>
      <c r="AI209" s="658">
        <f>IF($C209="","",SUMIFS(EXPENSES!$I$12:$I$4011,EXPENSES!$U$12:$U$4011,$C209,EXPENSES!$N$12:$N$4011,REPORT!AI$34,EXPENSES!$M$12:$M$4011,REPORT!AI$31))</f>
        <v>0</v>
      </c>
      <c r="AJ209" s="658">
        <f>IF($C209="","",SUMIFS(EXPENSES!$I$12:$I$4011,EXPENSES!$U$12:$U$4011,$C209,EXPENSES!$N$12:$N$4011,REPORT!AJ$34,EXPENSES!$M$12:$M$4011,REPORT!AJ$31))</f>
        <v>0</v>
      </c>
      <c r="AK209" s="658">
        <f>IF($C209="","",SUMIFS(EXPENSES!$I$12:$I$4011,EXPENSES!$U$12:$U$4011,$C209,EXPENSES!$N$12:$N$4011,REPORT!AK$34,EXPENSES!$M$12:$M$4011,REPORT!AK$31))</f>
        <v>0</v>
      </c>
      <c r="AL209" s="658">
        <f>IF($C209="","",SUMIFS(EXPENSES!$I$12:$I$4011,EXPENSES!$U$12:$U$4011,$C209,EXPENSES!$N$12:$N$4011,REPORT!AL$34,EXPENSES!$M$12:$M$4011,REPORT!AL$31))</f>
        <v>0</v>
      </c>
      <c r="AM209" s="658">
        <f>IF($C209="","",SUMIFS(EXPENSES!$I$12:$I$4011,EXPENSES!$U$12:$U$4011,$C209,EXPENSES!$N$12:$N$4011,REPORT!AM$34,EXPENSES!$M$12:$M$4011,REPORT!AM$31))</f>
        <v>0</v>
      </c>
      <c r="AN209" s="658">
        <f>IF($C209="","",SUMIFS(EXPENSES!$I$12:$I$4011,EXPENSES!$U$12:$U$4011,$C209,EXPENSES!$N$12:$N$4011,REPORT!AN$34,EXPENSES!$M$12:$M$4011,REPORT!AN$31))</f>
        <v>0</v>
      </c>
      <c r="AO209" s="658">
        <f>IF($C209="","",SUMIFS(EXPENSES!$I$12:$I$4011,EXPENSES!$U$12:$U$4011,$C209,EXPENSES!$N$12:$N$4011,REPORT!AO$34,EXPENSES!$M$12:$M$4011,REPORT!AO$31))</f>
        <v>0</v>
      </c>
      <c r="AP209" s="658">
        <f>IF($C209="","",SUMIFS(EXPENSES!$I$12:$I$4011,EXPENSES!$U$12:$U$4011,$C209,EXPENSES!$N$12:$N$4011,REPORT!AP$34,EXPENSES!$M$12:$M$4011,REPORT!AP$31))</f>
        <v>0</v>
      </c>
      <c r="AQ209" s="658">
        <f>IF($C209="","",SUMIFS(EXPENSES!$I$12:$I$4011,EXPENSES!$U$12:$U$4011,$C209,EXPENSES!$N$12:$N$4011,REPORT!AQ$34,EXPENSES!$M$12:$M$4011,REPORT!AQ$31))</f>
        <v>0</v>
      </c>
      <c r="AR209" s="658">
        <f>IF($C209="","",SUMIFS(EXPENSES!$I$12:$I$4011,EXPENSES!$U$12:$U$4011,$C209,EXPENSES!$N$12:$N$4011,REPORT!AR$34,EXPENSES!$M$12:$M$4011,REPORT!AR$31))</f>
        <v>0</v>
      </c>
      <c r="AS209" s="658">
        <f>IF($C209="","",SUMIFS(EXPENSES!$I$12:$I$4011,EXPENSES!$U$12:$U$4011,$C209,EXPENSES!$N$12:$N$4011,REPORT!AS$34,EXPENSES!$M$12:$M$4011,REPORT!AS$31))</f>
        <v>0</v>
      </c>
      <c r="AT209" s="658">
        <f>IF($C209="","",SUMIFS(EXPENSES!$I$12:$I$4011,EXPENSES!$U$12:$U$4011,$C209,EXPENSES!$N$12:$N$4011,REPORT!AT$34,EXPENSES!$M$12:$M$4011,REPORT!AT$31))</f>
        <v>0</v>
      </c>
      <c r="AU209" s="658">
        <f>IF($C209="","",SUMIFS(EXPENSES!$I$12:$I$4011,EXPENSES!$U$12:$U$4011,$C209,EXPENSES!$N$12:$N$4011,REPORT!AU$34,EXPENSES!$M$12:$M$4011,REPORT!AU$31))</f>
        <v>0</v>
      </c>
      <c r="AV209" s="658">
        <f>IF($C209="","",SUMIFS(EXPENSES!$I$12:$I$4011,EXPENSES!$U$12:$U$4011,$C209,EXPENSES!$N$12:$N$4011,REPORT!AV$34,EXPENSES!$M$12:$M$4011,REPORT!AV$31))</f>
        <v>0</v>
      </c>
      <c r="AW209" s="658">
        <f>IF($C209="","",SUMIFS(EXPENSES!$I$12:$I$4011,EXPENSES!$U$12:$U$4011,$C209,EXPENSES!$N$12:$N$4011,REPORT!AW$34,EXPENSES!$M$12:$M$4011,REPORT!AW$31))</f>
        <v>0</v>
      </c>
      <c r="AX209" s="658">
        <f>IF($C209="","",SUMIFS(EXPENSES!$I$12:$I$4011,EXPENSES!$U$12:$U$4011,$C209,EXPENSES!$N$12:$N$4011,REPORT!AX$34,EXPENSES!$M$12:$M$4011,REPORT!AX$31))</f>
        <v>0</v>
      </c>
      <c r="AY209" s="658">
        <f>IF($C209="","",SUMIFS(EXPENSES!$I$12:$I$4011,EXPENSES!$U$12:$U$4011,$C209,EXPENSES!$N$12:$N$4011,REPORT!AY$34,EXPENSES!$M$12:$M$4011,REPORT!AY$31))</f>
        <v>0</v>
      </c>
      <c r="AZ209" s="658">
        <f>IF($C209="","",SUMIFS(EXPENSES!$I$12:$I$4011,EXPENSES!$U$12:$U$4011,$C209,EXPENSES!$N$12:$N$4011,REPORT!AZ$34,EXPENSES!$M$12:$M$4011,REPORT!AZ$31))</f>
        <v>0</v>
      </c>
      <c r="BA209" s="658">
        <f>IF($C209="","",SUMIFS(EXPENSES!$I$12:$I$4011,EXPENSES!$U$12:$U$4011,$C209,EXPENSES!$N$12:$N$4011,REPORT!BA$34,EXPENSES!$M$12:$M$4011,REPORT!BA$31))</f>
        <v>0</v>
      </c>
      <c r="BB209" s="658">
        <f>IF($C209="","",SUMIFS(EXPENSES!$I$12:$I$4011,EXPENSES!$U$12:$U$4011,$C209,EXPENSES!$N$12:$N$4011,REPORT!BB$34,EXPENSES!$M$12:$M$4011,REPORT!BB$31))</f>
        <v>0</v>
      </c>
      <c r="BC209" s="658">
        <f>IF($C209="","",SUMIFS(EXPENSES!$I$12:$I$4011,EXPENSES!$U$12:$U$4011,$C209,EXPENSES!$N$12:$N$4011,REPORT!BC$34,EXPENSES!$M$12:$M$4011,REPORT!BC$31))</f>
        <v>0</v>
      </c>
      <c r="BD209" s="658">
        <f>IF($C209="","",SUMIFS(EXPENSES!$I$12:$I$4011,EXPENSES!$U$12:$U$4011,$C209,EXPENSES!$N$12:$N$4011,REPORT!BD$34,EXPENSES!$M$12:$M$4011,REPORT!BD$31))</f>
        <v>0</v>
      </c>
      <c r="BE209" s="658">
        <f>IF($C209="","",SUMIFS(EXPENSES!$I$12:$I$4011,EXPENSES!$U$12:$U$4011,$C209,EXPENSES!$N$12:$N$4011,REPORT!BE$34,EXPENSES!$M$12:$M$4011,REPORT!BE$31))</f>
        <v>0</v>
      </c>
      <c r="BF209" s="658">
        <f>IF($C209="","",SUMIFS(EXPENSES!$I$12:$I$4011,EXPENSES!$U$12:$U$4011,$C209,EXPENSES!$N$12:$N$4011,REPORT!BF$34,EXPENSES!$M$12:$M$4011,REPORT!BF$31))</f>
        <v>0</v>
      </c>
      <c r="BG209" s="658">
        <f>IF($C209="","",SUMIFS(EXPENSES!$I$12:$I$4011,EXPENSES!$U$12:$U$4011,$C209,EXPENSES!$N$12:$N$4011,REPORT!BG$34,EXPENSES!$M$12:$M$4011,REPORT!BG$31))</f>
        <v>0</v>
      </c>
      <c r="BH209" s="658">
        <f>IF($C209="","",SUMIFS(EXPENSES!$I$12:$I$4011,EXPENSES!$U$12:$U$4011,$C209,EXPENSES!$N$12:$N$4011,REPORT!BH$34,EXPENSES!$M$12:$M$4011,REPORT!BH$31))</f>
        <v>0</v>
      </c>
      <c r="BI209" s="658">
        <f>IF($C209="","",SUMIFS(EXPENSES!$I$12:$I$4011,EXPENSES!$U$12:$U$4011,$C209,EXPENSES!$N$12:$N$4011,REPORT!BI$34,EXPENSES!$M$12:$M$4011,REPORT!BI$31))</f>
        <v>0</v>
      </c>
      <c r="BJ209" s="658">
        <f>IF($C209="","",SUMIFS(EXPENSES!$I$12:$I$4011,EXPENSES!$U$12:$U$4011,$C209,EXPENSES!$N$12:$N$4011,REPORT!BJ$34,EXPENSES!$M$12:$M$4011,REPORT!BJ$31))</f>
        <v>0</v>
      </c>
      <c r="BK209" s="672"/>
      <c r="BL209" s="655"/>
      <c r="BM209" s="655"/>
    </row>
    <row r="210" spans="1:65" s="656" customFormat="1" outlineLevel="2" x14ac:dyDescent="0.3">
      <c r="A210" s="639"/>
      <c r="B210" s="663"/>
      <c r="C210" s="664" t="str">
        <f>IFERROR(BUDGET!C193,"")</f>
        <v>C2-06</v>
      </c>
      <c r="D210" s="665">
        <f>IFERROR(BUDGET!D193,"")</f>
        <v>0</v>
      </c>
      <c r="E210" s="666" t="str">
        <f>IFERROR(BUDGET!E193,"")</f>
        <v>x</v>
      </c>
      <c r="F210" s="644">
        <f>IF(OR(BUDGET!$N$14="",BUDGET!$N$14="Initial Budget"),BUDGET!N193,BUDGET!BA193)</f>
        <v>0</v>
      </c>
      <c r="G210" s="801"/>
      <c r="H210" s="661">
        <f>SUMIFS(EXPENSES!$I$12:$I$4011,EXPENSES!$U$12:$U$4011,REPORT!C210)</f>
        <v>0</v>
      </c>
      <c r="I210" s="667">
        <f t="shared" si="456"/>
        <v>0</v>
      </c>
      <c r="J210" s="668">
        <f t="shared" si="535"/>
        <v>0</v>
      </c>
      <c r="K210" s="647"/>
      <c r="L210" s="648"/>
      <c r="M210" s="649"/>
      <c r="N210" s="669"/>
      <c r="O210" s="651" t="str">
        <f t="shared" si="649"/>
        <v/>
      </c>
      <c r="P210" s="651" t="str">
        <f t="shared" si="649"/>
        <v/>
      </c>
      <c r="Q210" s="651" t="str">
        <f t="shared" si="649"/>
        <v/>
      </c>
      <c r="R210" s="651" t="str">
        <f t="shared" si="649"/>
        <v/>
      </c>
      <c r="S210" s="651" t="str">
        <f t="shared" si="649"/>
        <v/>
      </c>
      <c r="T210" s="651" t="str">
        <f t="shared" si="649"/>
        <v/>
      </c>
      <c r="U210" s="651" t="str">
        <f t="shared" si="649"/>
        <v/>
      </c>
      <c r="V210" s="651" t="str">
        <f t="shared" si="649"/>
        <v/>
      </c>
      <c r="W210" s="651" t="str">
        <f t="shared" si="649"/>
        <v/>
      </c>
      <c r="X210" s="651" t="str">
        <f t="shared" si="649"/>
        <v/>
      </c>
      <c r="Y210" s="670">
        <f t="shared" si="650"/>
        <v>0</v>
      </c>
      <c r="Z210" s="671"/>
      <c r="AA210" s="658">
        <f>IF($C210="","",SUMIFS(EXPENSES!$I$12:$I$4011,EXPENSES!$U$12:$U$4011,$C210,EXPENSES!$N$12:$N$4011,REPORT!AA$34,EXPENSES!$M$12:$M$4011,REPORT!AA$31))</f>
        <v>0</v>
      </c>
      <c r="AB210" s="658">
        <f>IF($C210="","",SUMIFS(EXPENSES!$I$12:$I$4011,EXPENSES!$U$12:$U$4011,$C210,EXPENSES!$N$12:$N$4011,REPORT!AB$34,EXPENSES!$M$12:$M$4011,REPORT!AB$31))</f>
        <v>0</v>
      </c>
      <c r="AC210" s="658">
        <f>IF($C210="","",SUMIFS(EXPENSES!$I$12:$I$4011,EXPENSES!$U$12:$U$4011,$C210,EXPENSES!$N$12:$N$4011,REPORT!AC$34,EXPENSES!$M$12:$M$4011,REPORT!AC$31))</f>
        <v>0</v>
      </c>
      <c r="AD210" s="658">
        <f>IF($C210="","",SUMIFS(EXPENSES!$I$12:$I$4011,EXPENSES!$U$12:$U$4011,$C210,EXPENSES!$N$12:$N$4011,REPORT!AD$34,EXPENSES!$M$12:$M$4011,REPORT!AD$31))</f>
        <v>0</v>
      </c>
      <c r="AE210" s="658">
        <f>IF($C210="","",SUMIFS(EXPENSES!$I$12:$I$4011,EXPENSES!$U$12:$U$4011,$C210,EXPENSES!$N$12:$N$4011,REPORT!AE$34,EXPENSES!$M$12:$M$4011,REPORT!AE$31))</f>
        <v>0</v>
      </c>
      <c r="AF210" s="658">
        <f>IF($C210="","",SUMIFS(EXPENSES!$I$12:$I$4011,EXPENSES!$U$12:$U$4011,$C210,EXPENSES!$N$12:$N$4011,REPORT!AF$34,EXPENSES!$M$12:$M$4011,REPORT!AF$31))</f>
        <v>0</v>
      </c>
      <c r="AG210" s="658">
        <f>IF($C210="","",SUMIFS(EXPENSES!$I$12:$I$4011,EXPENSES!$U$12:$U$4011,$C210,EXPENSES!$N$12:$N$4011,REPORT!AG$34,EXPENSES!$M$12:$M$4011,REPORT!AG$31))</f>
        <v>0</v>
      </c>
      <c r="AH210" s="658">
        <f>IF($C210="","",SUMIFS(EXPENSES!$I$12:$I$4011,EXPENSES!$U$12:$U$4011,$C210,EXPENSES!$N$12:$N$4011,REPORT!AH$34,EXPENSES!$M$12:$M$4011,REPORT!AH$31))</f>
        <v>0</v>
      </c>
      <c r="AI210" s="658">
        <f>IF($C210="","",SUMIFS(EXPENSES!$I$12:$I$4011,EXPENSES!$U$12:$U$4011,$C210,EXPENSES!$N$12:$N$4011,REPORT!AI$34,EXPENSES!$M$12:$M$4011,REPORT!AI$31))</f>
        <v>0</v>
      </c>
      <c r="AJ210" s="658">
        <f>IF($C210="","",SUMIFS(EXPENSES!$I$12:$I$4011,EXPENSES!$U$12:$U$4011,$C210,EXPENSES!$N$12:$N$4011,REPORT!AJ$34,EXPENSES!$M$12:$M$4011,REPORT!AJ$31))</f>
        <v>0</v>
      </c>
      <c r="AK210" s="658">
        <f>IF($C210="","",SUMIFS(EXPENSES!$I$12:$I$4011,EXPENSES!$U$12:$U$4011,$C210,EXPENSES!$N$12:$N$4011,REPORT!AK$34,EXPENSES!$M$12:$M$4011,REPORT!AK$31))</f>
        <v>0</v>
      </c>
      <c r="AL210" s="658">
        <f>IF($C210="","",SUMIFS(EXPENSES!$I$12:$I$4011,EXPENSES!$U$12:$U$4011,$C210,EXPENSES!$N$12:$N$4011,REPORT!AL$34,EXPENSES!$M$12:$M$4011,REPORT!AL$31))</f>
        <v>0</v>
      </c>
      <c r="AM210" s="658">
        <f>IF($C210="","",SUMIFS(EXPENSES!$I$12:$I$4011,EXPENSES!$U$12:$U$4011,$C210,EXPENSES!$N$12:$N$4011,REPORT!AM$34,EXPENSES!$M$12:$M$4011,REPORT!AM$31))</f>
        <v>0</v>
      </c>
      <c r="AN210" s="658">
        <f>IF($C210="","",SUMIFS(EXPENSES!$I$12:$I$4011,EXPENSES!$U$12:$U$4011,$C210,EXPENSES!$N$12:$N$4011,REPORT!AN$34,EXPENSES!$M$12:$M$4011,REPORT!AN$31))</f>
        <v>0</v>
      </c>
      <c r="AO210" s="658">
        <f>IF($C210="","",SUMIFS(EXPENSES!$I$12:$I$4011,EXPENSES!$U$12:$U$4011,$C210,EXPENSES!$N$12:$N$4011,REPORT!AO$34,EXPENSES!$M$12:$M$4011,REPORT!AO$31))</f>
        <v>0</v>
      </c>
      <c r="AP210" s="658">
        <f>IF($C210="","",SUMIFS(EXPENSES!$I$12:$I$4011,EXPENSES!$U$12:$U$4011,$C210,EXPENSES!$N$12:$N$4011,REPORT!AP$34,EXPENSES!$M$12:$M$4011,REPORT!AP$31))</f>
        <v>0</v>
      </c>
      <c r="AQ210" s="658">
        <f>IF($C210="","",SUMIFS(EXPENSES!$I$12:$I$4011,EXPENSES!$U$12:$U$4011,$C210,EXPENSES!$N$12:$N$4011,REPORT!AQ$34,EXPENSES!$M$12:$M$4011,REPORT!AQ$31))</f>
        <v>0</v>
      </c>
      <c r="AR210" s="658">
        <f>IF($C210="","",SUMIFS(EXPENSES!$I$12:$I$4011,EXPENSES!$U$12:$U$4011,$C210,EXPENSES!$N$12:$N$4011,REPORT!AR$34,EXPENSES!$M$12:$M$4011,REPORT!AR$31))</f>
        <v>0</v>
      </c>
      <c r="AS210" s="658">
        <f>IF($C210="","",SUMIFS(EXPENSES!$I$12:$I$4011,EXPENSES!$U$12:$U$4011,$C210,EXPENSES!$N$12:$N$4011,REPORT!AS$34,EXPENSES!$M$12:$M$4011,REPORT!AS$31))</f>
        <v>0</v>
      </c>
      <c r="AT210" s="658">
        <f>IF($C210="","",SUMIFS(EXPENSES!$I$12:$I$4011,EXPENSES!$U$12:$U$4011,$C210,EXPENSES!$N$12:$N$4011,REPORT!AT$34,EXPENSES!$M$12:$M$4011,REPORT!AT$31))</f>
        <v>0</v>
      </c>
      <c r="AU210" s="658">
        <f>IF($C210="","",SUMIFS(EXPENSES!$I$12:$I$4011,EXPENSES!$U$12:$U$4011,$C210,EXPENSES!$N$12:$N$4011,REPORT!AU$34,EXPENSES!$M$12:$M$4011,REPORT!AU$31))</f>
        <v>0</v>
      </c>
      <c r="AV210" s="658">
        <f>IF($C210="","",SUMIFS(EXPENSES!$I$12:$I$4011,EXPENSES!$U$12:$U$4011,$C210,EXPENSES!$N$12:$N$4011,REPORT!AV$34,EXPENSES!$M$12:$M$4011,REPORT!AV$31))</f>
        <v>0</v>
      </c>
      <c r="AW210" s="658">
        <f>IF($C210="","",SUMIFS(EXPENSES!$I$12:$I$4011,EXPENSES!$U$12:$U$4011,$C210,EXPENSES!$N$12:$N$4011,REPORT!AW$34,EXPENSES!$M$12:$M$4011,REPORT!AW$31))</f>
        <v>0</v>
      </c>
      <c r="AX210" s="658">
        <f>IF($C210="","",SUMIFS(EXPENSES!$I$12:$I$4011,EXPENSES!$U$12:$U$4011,$C210,EXPENSES!$N$12:$N$4011,REPORT!AX$34,EXPENSES!$M$12:$M$4011,REPORT!AX$31))</f>
        <v>0</v>
      </c>
      <c r="AY210" s="658">
        <f>IF($C210="","",SUMIFS(EXPENSES!$I$12:$I$4011,EXPENSES!$U$12:$U$4011,$C210,EXPENSES!$N$12:$N$4011,REPORT!AY$34,EXPENSES!$M$12:$M$4011,REPORT!AY$31))</f>
        <v>0</v>
      </c>
      <c r="AZ210" s="658">
        <f>IF($C210="","",SUMIFS(EXPENSES!$I$12:$I$4011,EXPENSES!$U$12:$U$4011,$C210,EXPENSES!$N$12:$N$4011,REPORT!AZ$34,EXPENSES!$M$12:$M$4011,REPORT!AZ$31))</f>
        <v>0</v>
      </c>
      <c r="BA210" s="658">
        <f>IF($C210="","",SUMIFS(EXPENSES!$I$12:$I$4011,EXPENSES!$U$12:$U$4011,$C210,EXPENSES!$N$12:$N$4011,REPORT!BA$34,EXPENSES!$M$12:$M$4011,REPORT!BA$31))</f>
        <v>0</v>
      </c>
      <c r="BB210" s="658">
        <f>IF($C210="","",SUMIFS(EXPENSES!$I$12:$I$4011,EXPENSES!$U$12:$U$4011,$C210,EXPENSES!$N$12:$N$4011,REPORT!BB$34,EXPENSES!$M$12:$M$4011,REPORT!BB$31))</f>
        <v>0</v>
      </c>
      <c r="BC210" s="658">
        <f>IF($C210="","",SUMIFS(EXPENSES!$I$12:$I$4011,EXPENSES!$U$12:$U$4011,$C210,EXPENSES!$N$12:$N$4011,REPORT!BC$34,EXPENSES!$M$12:$M$4011,REPORT!BC$31))</f>
        <v>0</v>
      </c>
      <c r="BD210" s="658">
        <f>IF($C210="","",SUMIFS(EXPENSES!$I$12:$I$4011,EXPENSES!$U$12:$U$4011,$C210,EXPENSES!$N$12:$N$4011,REPORT!BD$34,EXPENSES!$M$12:$M$4011,REPORT!BD$31))</f>
        <v>0</v>
      </c>
      <c r="BE210" s="658">
        <f>IF($C210="","",SUMIFS(EXPENSES!$I$12:$I$4011,EXPENSES!$U$12:$U$4011,$C210,EXPENSES!$N$12:$N$4011,REPORT!BE$34,EXPENSES!$M$12:$M$4011,REPORT!BE$31))</f>
        <v>0</v>
      </c>
      <c r="BF210" s="658">
        <f>IF($C210="","",SUMIFS(EXPENSES!$I$12:$I$4011,EXPENSES!$U$12:$U$4011,$C210,EXPENSES!$N$12:$N$4011,REPORT!BF$34,EXPENSES!$M$12:$M$4011,REPORT!BF$31))</f>
        <v>0</v>
      </c>
      <c r="BG210" s="658">
        <f>IF($C210="","",SUMIFS(EXPENSES!$I$12:$I$4011,EXPENSES!$U$12:$U$4011,$C210,EXPENSES!$N$12:$N$4011,REPORT!BG$34,EXPENSES!$M$12:$M$4011,REPORT!BG$31))</f>
        <v>0</v>
      </c>
      <c r="BH210" s="658">
        <f>IF($C210="","",SUMIFS(EXPENSES!$I$12:$I$4011,EXPENSES!$U$12:$U$4011,$C210,EXPENSES!$N$12:$N$4011,REPORT!BH$34,EXPENSES!$M$12:$M$4011,REPORT!BH$31))</f>
        <v>0</v>
      </c>
      <c r="BI210" s="658">
        <f>IF($C210="","",SUMIFS(EXPENSES!$I$12:$I$4011,EXPENSES!$U$12:$U$4011,$C210,EXPENSES!$N$12:$N$4011,REPORT!BI$34,EXPENSES!$M$12:$M$4011,REPORT!BI$31))</f>
        <v>0</v>
      </c>
      <c r="BJ210" s="658">
        <f>IF($C210="","",SUMIFS(EXPENSES!$I$12:$I$4011,EXPENSES!$U$12:$U$4011,$C210,EXPENSES!$N$12:$N$4011,REPORT!BJ$34,EXPENSES!$M$12:$M$4011,REPORT!BJ$31))</f>
        <v>0</v>
      </c>
      <c r="BK210" s="672"/>
      <c r="BL210" s="655"/>
      <c r="BM210" s="655"/>
    </row>
    <row r="211" spans="1:65" s="656" customFormat="1" outlineLevel="2" x14ac:dyDescent="0.3">
      <c r="A211" s="639"/>
      <c r="B211" s="663"/>
      <c r="C211" s="664" t="str">
        <f>IFERROR(BUDGET!C194,"")</f>
        <v>C2-07</v>
      </c>
      <c r="D211" s="665">
        <f>IFERROR(BUDGET!D194,"")</f>
        <v>0</v>
      </c>
      <c r="E211" s="666" t="str">
        <f>IFERROR(BUDGET!E194,"")</f>
        <v>x</v>
      </c>
      <c r="F211" s="644">
        <f>IF(OR(BUDGET!$N$14="",BUDGET!$N$14="Initial Budget"),BUDGET!N194,BUDGET!BA194)</f>
        <v>0</v>
      </c>
      <c r="G211" s="801"/>
      <c r="H211" s="661">
        <f>SUMIFS(EXPENSES!$I$12:$I$4011,EXPENSES!$U$12:$U$4011,REPORT!C211)</f>
        <v>0</v>
      </c>
      <c r="I211" s="667">
        <f t="shared" si="456"/>
        <v>0</v>
      </c>
      <c r="J211" s="668">
        <f t="shared" si="535"/>
        <v>0</v>
      </c>
      <c r="K211" s="647"/>
      <c r="L211" s="648"/>
      <c r="M211" s="649"/>
      <c r="N211" s="669"/>
      <c r="O211" s="651" t="str">
        <f t="shared" si="649"/>
        <v/>
      </c>
      <c r="P211" s="651" t="str">
        <f t="shared" si="649"/>
        <v/>
      </c>
      <c r="Q211" s="651" t="str">
        <f t="shared" si="649"/>
        <v/>
      </c>
      <c r="R211" s="651" t="str">
        <f t="shared" si="649"/>
        <v/>
      </c>
      <c r="S211" s="651" t="str">
        <f t="shared" si="649"/>
        <v/>
      </c>
      <c r="T211" s="651" t="str">
        <f t="shared" si="649"/>
        <v/>
      </c>
      <c r="U211" s="651" t="str">
        <f t="shared" si="649"/>
        <v/>
      </c>
      <c r="V211" s="651" t="str">
        <f t="shared" si="649"/>
        <v/>
      </c>
      <c r="W211" s="651" t="str">
        <f t="shared" si="649"/>
        <v/>
      </c>
      <c r="X211" s="651" t="str">
        <f t="shared" si="649"/>
        <v/>
      </c>
      <c r="Y211" s="670">
        <f t="shared" si="650"/>
        <v>0</v>
      </c>
      <c r="Z211" s="671"/>
      <c r="AA211" s="658">
        <f>IF($C211="","",SUMIFS(EXPENSES!$I$12:$I$4011,EXPENSES!$U$12:$U$4011,$C211,EXPENSES!$N$12:$N$4011,REPORT!AA$34,EXPENSES!$M$12:$M$4011,REPORT!AA$31))</f>
        <v>0</v>
      </c>
      <c r="AB211" s="658">
        <f>IF($C211="","",SUMIFS(EXPENSES!$I$12:$I$4011,EXPENSES!$U$12:$U$4011,$C211,EXPENSES!$N$12:$N$4011,REPORT!AB$34,EXPENSES!$M$12:$M$4011,REPORT!AB$31))</f>
        <v>0</v>
      </c>
      <c r="AC211" s="658">
        <f>IF($C211="","",SUMIFS(EXPENSES!$I$12:$I$4011,EXPENSES!$U$12:$U$4011,$C211,EXPENSES!$N$12:$N$4011,REPORT!AC$34,EXPENSES!$M$12:$M$4011,REPORT!AC$31))</f>
        <v>0</v>
      </c>
      <c r="AD211" s="658">
        <f>IF($C211="","",SUMIFS(EXPENSES!$I$12:$I$4011,EXPENSES!$U$12:$U$4011,$C211,EXPENSES!$N$12:$N$4011,REPORT!AD$34,EXPENSES!$M$12:$M$4011,REPORT!AD$31))</f>
        <v>0</v>
      </c>
      <c r="AE211" s="658">
        <f>IF($C211="","",SUMIFS(EXPENSES!$I$12:$I$4011,EXPENSES!$U$12:$U$4011,$C211,EXPENSES!$N$12:$N$4011,REPORT!AE$34,EXPENSES!$M$12:$M$4011,REPORT!AE$31))</f>
        <v>0</v>
      </c>
      <c r="AF211" s="658">
        <f>IF($C211="","",SUMIFS(EXPENSES!$I$12:$I$4011,EXPENSES!$U$12:$U$4011,$C211,EXPENSES!$N$12:$N$4011,REPORT!AF$34,EXPENSES!$M$12:$M$4011,REPORT!AF$31))</f>
        <v>0</v>
      </c>
      <c r="AG211" s="658">
        <f>IF($C211="","",SUMIFS(EXPENSES!$I$12:$I$4011,EXPENSES!$U$12:$U$4011,$C211,EXPENSES!$N$12:$N$4011,REPORT!AG$34,EXPENSES!$M$12:$M$4011,REPORT!AG$31))</f>
        <v>0</v>
      </c>
      <c r="AH211" s="658">
        <f>IF($C211="","",SUMIFS(EXPENSES!$I$12:$I$4011,EXPENSES!$U$12:$U$4011,$C211,EXPENSES!$N$12:$N$4011,REPORT!AH$34,EXPENSES!$M$12:$M$4011,REPORT!AH$31))</f>
        <v>0</v>
      </c>
      <c r="AI211" s="658">
        <f>IF($C211="","",SUMIFS(EXPENSES!$I$12:$I$4011,EXPENSES!$U$12:$U$4011,$C211,EXPENSES!$N$12:$N$4011,REPORT!AI$34,EXPENSES!$M$12:$M$4011,REPORT!AI$31))</f>
        <v>0</v>
      </c>
      <c r="AJ211" s="658">
        <f>IF($C211="","",SUMIFS(EXPENSES!$I$12:$I$4011,EXPENSES!$U$12:$U$4011,$C211,EXPENSES!$N$12:$N$4011,REPORT!AJ$34,EXPENSES!$M$12:$M$4011,REPORT!AJ$31))</f>
        <v>0</v>
      </c>
      <c r="AK211" s="658">
        <f>IF($C211="","",SUMIFS(EXPENSES!$I$12:$I$4011,EXPENSES!$U$12:$U$4011,$C211,EXPENSES!$N$12:$N$4011,REPORT!AK$34,EXPENSES!$M$12:$M$4011,REPORT!AK$31))</f>
        <v>0</v>
      </c>
      <c r="AL211" s="658">
        <f>IF($C211="","",SUMIFS(EXPENSES!$I$12:$I$4011,EXPENSES!$U$12:$U$4011,$C211,EXPENSES!$N$12:$N$4011,REPORT!AL$34,EXPENSES!$M$12:$M$4011,REPORT!AL$31))</f>
        <v>0</v>
      </c>
      <c r="AM211" s="658">
        <f>IF($C211="","",SUMIFS(EXPENSES!$I$12:$I$4011,EXPENSES!$U$12:$U$4011,$C211,EXPENSES!$N$12:$N$4011,REPORT!AM$34,EXPENSES!$M$12:$M$4011,REPORT!AM$31))</f>
        <v>0</v>
      </c>
      <c r="AN211" s="658">
        <f>IF($C211="","",SUMIFS(EXPENSES!$I$12:$I$4011,EXPENSES!$U$12:$U$4011,$C211,EXPENSES!$N$12:$N$4011,REPORT!AN$34,EXPENSES!$M$12:$M$4011,REPORT!AN$31))</f>
        <v>0</v>
      </c>
      <c r="AO211" s="658">
        <f>IF($C211="","",SUMIFS(EXPENSES!$I$12:$I$4011,EXPENSES!$U$12:$U$4011,$C211,EXPENSES!$N$12:$N$4011,REPORT!AO$34,EXPENSES!$M$12:$M$4011,REPORT!AO$31))</f>
        <v>0</v>
      </c>
      <c r="AP211" s="658">
        <f>IF($C211="","",SUMIFS(EXPENSES!$I$12:$I$4011,EXPENSES!$U$12:$U$4011,$C211,EXPENSES!$N$12:$N$4011,REPORT!AP$34,EXPENSES!$M$12:$M$4011,REPORT!AP$31))</f>
        <v>0</v>
      </c>
      <c r="AQ211" s="658">
        <f>IF($C211="","",SUMIFS(EXPENSES!$I$12:$I$4011,EXPENSES!$U$12:$U$4011,$C211,EXPENSES!$N$12:$N$4011,REPORT!AQ$34,EXPENSES!$M$12:$M$4011,REPORT!AQ$31))</f>
        <v>0</v>
      </c>
      <c r="AR211" s="658">
        <f>IF($C211="","",SUMIFS(EXPENSES!$I$12:$I$4011,EXPENSES!$U$12:$U$4011,$C211,EXPENSES!$N$12:$N$4011,REPORT!AR$34,EXPENSES!$M$12:$M$4011,REPORT!AR$31))</f>
        <v>0</v>
      </c>
      <c r="AS211" s="658">
        <f>IF($C211="","",SUMIFS(EXPENSES!$I$12:$I$4011,EXPENSES!$U$12:$U$4011,$C211,EXPENSES!$N$12:$N$4011,REPORT!AS$34,EXPENSES!$M$12:$M$4011,REPORT!AS$31))</f>
        <v>0</v>
      </c>
      <c r="AT211" s="658">
        <f>IF($C211="","",SUMIFS(EXPENSES!$I$12:$I$4011,EXPENSES!$U$12:$U$4011,$C211,EXPENSES!$N$12:$N$4011,REPORT!AT$34,EXPENSES!$M$12:$M$4011,REPORT!AT$31))</f>
        <v>0</v>
      </c>
      <c r="AU211" s="658">
        <f>IF($C211="","",SUMIFS(EXPENSES!$I$12:$I$4011,EXPENSES!$U$12:$U$4011,$C211,EXPENSES!$N$12:$N$4011,REPORT!AU$34,EXPENSES!$M$12:$M$4011,REPORT!AU$31))</f>
        <v>0</v>
      </c>
      <c r="AV211" s="658">
        <f>IF($C211="","",SUMIFS(EXPENSES!$I$12:$I$4011,EXPENSES!$U$12:$U$4011,$C211,EXPENSES!$N$12:$N$4011,REPORT!AV$34,EXPENSES!$M$12:$M$4011,REPORT!AV$31))</f>
        <v>0</v>
      </c>
      <c r="AW211" s="658">
        <f>IF($C211="","",SUMIFS(EXPENSES!$I$12:$I$4011,EXPENSES!$U$12:$U$4011,$C211,EXPENSES!$N$12:$N$4011,REPORT!AW$34,EXPENSES!$M$12:$M$4011,REPORT!AW$31))</f>
        <v>0</v>
      </c>
      <c r="AX211" s="658">
        <f>IF($C211="","",SUMIFS(EXPENSES!$I$12:$I$4011,EXPENSES!$U$12:$U$4011,$C211,EXPENSES!$N$12:$N$4011,REPORT!AX$34,EXPENSES!$M$12:$M$4011,REPORT!AX$31))</f>
        <v>0</v>
      </c>
      <c r="AY211" s="658">
        <f>IF($C211="","",SUMIFS(EXPENSES!$I$12:$I$4011,EXPENSES!$U$12:$U$4011,$C211,EXPENSES!$N$12:$N$4011,REPORT!AY$34,EXPENSES!$M$12:$M$4011,REPORT!AY$31))</f>
        <v>0</v>
      </c>
      <c r="AZ211" s="658">
        <f>IF($C211="","",SUMIFS(EXPENSES!$I$12:$I$4011,EXPENSES!$U$12:$U$4011,$C211,EXPENSES!$N$12:$N$4011,REPORT!AZ$34,EXPENSES!$M$12:$M$4011,REPORT!AZ$31))</f>
        <v>0</v>
      </c>
      <c r="BA211" s="658">
        <f>IF($C211="","",SUMIFS(EXPENSES!$I$12:$I$4011,EXPENSES!$U$12:$U$4011,$C211,EXPENSES!$N$12:$N$4011,REPORT!BA$34,EXPENSES!$M$12:$M$4011,REPORT!BA$31))</f>
        <v>0</v>
      </c>
      <c r="BB211" s="658">
        <f>IF($C211="","",SUMIFS(EXPENSES!$I$12:$I$4011,EXPENSES!$U$12:$U$4011,$C211,EXPENSES!$N$12:$N$4011,REPORT!BB$34,EXPENSES!$M$12:$M$4011,REPORT!BB$31))</f>
        <v>0</v>
      </c>
      <c r="BC211" s="658">
        <f>IF($C211="","",SUMIFS(EXPENSES!$I$12:$I$4011,EXPENSES!$U$12:$U$4011,$C211,EXPENSES!$N$12:$N$4011,REPORT!BC$34,EXPENSES!$M$12:$M$4011,REPORT!BC$31))</f>
        <v>0</v>
      </c>
      <c r="BD211" s="658">
        <f>IF($C211="","",SUMIFS(EXPENSES!$I$12:$I$4011,EXPENSES!$U$12:$U$4011,$C211,EXPENSES!$N$12:$N$4011,REPORT!BD$34,EXPENSES!$M$12:$M$4011,REPORT!BD$31))</f>
        <v>0</v>
      </c>
      <c r="BE211" s="658">
        <f>IF($C211="","",SUMIFS(EXPENSES!$I$12:$I$4011,EXPENSES!$U$12:$U$4011,$C211,EXPENSES!$N$12:$N$4011,REPORT!BE$34,EXPENSES!$M$12:$M$4011,REPORT!BE$31))</f>
        <v>0</v>
      </c>
      <c r="BF211" s="658">
        <f>IF($C211="","",SUMIFS(EXPENSES!$I$12:$I$4011,EXPENSES!$U$12:$U$4011,$C211,EXPENSES!$N$12:$N$4011,REPORT!BF$34,EXPENSES!$M$12:$M$4011,REPORT!BF$31))</f>
        <v>0</v>
      </c>
      <c r="BG211" s="658">
        <f>IF($C211="","",SUMIFS(EXPENSES!$I$12:$I$4011,EXPENSES!$U$12:$U$4011,$C211,EXPENSES!$N$12:$N$4011,REPORT!BG$34,EXPENSES!$M$12:$M$4011,REPORT!BG$31))</f>
        <v>0</v>
      </c>
      <c r="BH211" s="658">
        <f>IF($C211="","",SUMIFS(EXPENSES!$I$12:$I$4011,EXPENSES!$U$12:$U$4011,$C211,EXPENSES!$N$12:$N$4011,REPORT!BH$34,EXPENSES!$M$12:$M$4011,REPORT!BH$31))</f>
        <v>0</v>
      </c>
      <c r="BI211" s="658">
        <f>IF($C211="","",SUMIFS(EXPENSES!$I$12:$I$4011,EXPENSES!$U$12:$U$4011,$C211,EXPENSES!$N$12:$N$4011,REPORT!BI$34,EXPENSES!$M$12:$M$4011,REPORT!BI$31))</f>
        <v>0</v>
      </c>
      <c r="BJ211" s="658">
        <f>IF($C211="","",SUMIFS(EXPENSES!$I$12:$I$4011,EXPENSES!$U$12:$U$4011,$C211,EXPENSES!$N$12:$N$4011,REPORT!BJ$34,EXPENSES!$M$12:$M$4011,REPORT!BJ$31))</f>
        <v>0</v>
      </c>
      <c r="BK211" s="672"/>
      <c r="BL211" s="655"/>
      <c r="BM211" s="655"/>
    </row>
    <row r="212" spans="1:65" s="656" customFormat="1" outlineLevel="2" x14ac:dyDescent="0.3">
      <c r="A212" s="639"/>
      <c r="B212" s="663"/>
      <c r="C212" s="664" t="str">
        <f>IFERROR(BUDGET!C195,"")</f>
        <v>C2-08</v>
      </c>
      <c r="D212" s="665">
        <f>IFERROR(BUDGET!D195,"")</f>
        <v>0</v>
      </c>
      <c r="E212" s="666" t="str">
        <f>IFERROR(BUDGET!E195,"")</f>
        <v>x</v>
      </c>
      <c r="F212" s="644">
        <f>IF(OR(BUDGET!$N$14="",BUDGET!$N$14="Initial Budget"),BUDGET!N195,BUDGET!BA195)</f>
        <v>0</v>
      </c>
      <c r="G212" s="801"/>
      <c r="H212" s="661">
        <f>SUMIFS(EXPENSES!$I$12:$I$4011,EXPENSES!$U$12:$U$4011,REPORT!C212)</f>
        <v>0</v>
      </c>
      <c r="I212" s="667">
        <f t="shared" si="456"/>
        <v>0</v>
      </c>
      <c r="J212" s="668">
        <f t="shared" si="535"/>
        <v>0</v>
      </c>
      <c r="K212" s="647"/>
      <c r="L212" s="648"/>
      <c r="M212" s="649"/>
      <c r="N212" s="669"/>
      <c r="O212" s="651" t="str">
        <f t="shared" si="649"/>
        <v/>
      </c>
      <c r="P212" s="651" t="str">
        <f t="shared" si="649"/>
        <v/>
      </c>
      <c r="Q212" s="651" t="str">
        <f t="shared" si="649"/>
        <v/>
      </c>
      <c r="R212" s="651" t="str">
        <f t="shared" si="649"/>
        <v/>
      </c>
      <c r="S212" s="651" t="str">
        <f t="shared" si="649"/>
        <v/>
      </c>
      <c r="T212" s="651" t="str">
        <f t="shared" si="649"/>
        <v/>
      </c>
      <c r="U212" s="651" t="str">
        <f t="shared" si="649"/>
        <v/>
      </c>
      <c r="V212" s="651" t="str">
        <f t="shared" si="649"/>
        <v/>
      </c>
      <c r="W212" s="651" t="str">
        <f t="shared" si="649"/>
        <v/>
      </c>
      <c r="X212" s="651" t="str">
        <f t="shared" si="649"/>
        <v/>
      </c>
      <c r="Y212" s="670">
        <f t="shared" si="650"/>
        <v>0</v>
      </c>
      <c r="Z212" s="671"/>
      <c r="AA212" s="658">
        <f>IF($C212="","",SUMIFS(EXPENSES!$I$12:$I$4011,EXPENSES!$U$12:$U$4011,$C212,EXPENSES!$N$12:$N$4011,REPORT!AA$34,EXPENSES!$M$12:$M$4011,REPORT!AA$31))</f>
        <v>0</v>
      </c>
      <c r="AB212" s="658">
        <f>IF($C212="","",SUMIFS(EXPENSES!$I$12:$I$4011,EXPENSES!$U$12:$U$4011,$C212,EXPENSES!$N$12:$N$4011,REPORT!AB$34,EXPENSES!$M$12:$M$4011,REPORT!AB$31))</f>
        <v>0</v>
      </c>
      <c r="AC212" s="658">
        <f>IF($C212="","",SUMIFS(EXPENSES!$I$12:$I$4011,EXPENSES!$U$12:$U$4011,$C212,EXPENSES!$N$12:$N$4011,REPORT!AC$34,EXPENSES!$M$12:$M$4011,REPORT!AC$31))</f>
        <v>0</v>
      </c>
      <c r="AD212" s="658">
        <f>IF($C212="","",SUMIFS(EXPENSES!$I$12:$I$4011,EXPENSES!$U$12:$U$4011,$C212,EXPENSES!$N$12:$N$4011,REPORT!AD$34,EXPENSES!$M$12:$M$4011,REPORT!AD$31))</f>
        <v>0</v>
      </c>
      <c r="AE212" s="658">
        <f>IF($C212="","",SUMIFS(EXPENSES!$I$12:$I$4011,EXPENSES!$U$12:$U$4011,$C212,EXPENSES!$N$12:$N$4011,REPORT!AE$34,EXPENSES!$M$12:$M$4011,REPORT!AE$31))</f>
        <v>0</v>
      </c>
      <c r="AF212" s="658">
        <f>IF($C212="","",SUMIFS(EXPENSES!$I$12:$I$4011,EXPENSES!$U$12:$U$4011,$C212,EXPENSES!$N$12:$N$4011,REPORT!AF$34,EXPENSES!$M$12:$M$4011,REPORT!AF$31))</f>
        <v>0</v>
      </c>
      <c r="AG212" s="658">
        <f>IF($C212="","",SUMIFS(EXPENSES!$I$12:$I$4011,EXPENSES!$U$12:$U$4011,$C212,EXPENSES!$N$12:$N$4011,REPORT!AG$34,EXPENSES!$M$12:$M$4011,REPORT!AG$31))</f>
        <v>0</v>
      </c>
      <c r="AH212" s="658">
        <f>IF($C212="","",SUMIFS(EXPENSES!$I$12:$I$4011,EXPENSES!$U$12:$U$4011,$C212,EXPENSES!$N$12:$N$4011,REPORT!AH$34,EXPENSES!$M$12:$M$4011,REPORT!AH$31))</f>
        <v>0</v>
      </c>
      <c r="AI212" s="658">
        <f>IF($C212="","",SUMIFS(EXPENSES!$I$12:$I$4011,EXPENSES!$U$12:$U$4011,$C212,EXPENSES!$N$12:$N$4011,REPORT!AI$34,EXPENSES!$M$12:$M$4011,REPORT!AI$31))</f>
        <v>0</v>
      </c>
      <c r="AJ212" s="658">
        <f>IF($C212="","",SUMIFS(EXPENSES!$I$12:$I$4011,EXPENSES!$U$12:$U$4011,$C212,EXPENSES!$N$12:$N$4011,REPORT!AJ$34,EXPENSES!$M$12:$M$4011,REPORT!AJ$31))</f>
        <v>0</v>
      </c>
      <c r="AK212" s="658">
        <f>IF($C212="","",SUMIFS(EXPENSES!$I$12:$I$4011,EXPENSES!$U$12:$U$4011,$C212,EXPENSES!$N$12:$N$4011,REPORT!AK$34,EXPENSES!$M$12:$M$4011,REPORT!AK$31))</f>
        <v>0</v>
      </c>
      <c r="AL212" s="658">
        <f>IF($C212="","",SUMIFS(EXPENSES!$I$12:$I$4011,EXPENSES!$U$12:$U$4011,$C212,EXPENSES!$N$12:$N$4011,REPORT!AL$34,EXPENSES!$M$12:$M$4011,REPORT!AL$31))</f>
        <v>0</v>
      </c>
      <c r="AM212" s="658">
        <f>IF($C212="","",SUMIFS(EXPENSES!$I$12:$I$4011,EXPENSES!$U$12:$U$4011,$C212,EXPENSES!$N$12:$N$4011,REPORT!AM$34,EXPENSES!$M$12:$M$4011,REPORT!AM$31))</f>
        <v>0</v>
      </c>
      <c r="AN212" s="658">
        <f>IF($C212="","",SUMIFS(EXPENSES!$I$12:$I$4011,EXPENSES!$U$12:$U$4011,$C212,EXPENSES!$N$12:$N$4011,REPORT!AN$34,EXPENSES!$M$12:$M$4011,REPORT!AN$31))</f>
        <v>0</v>
      </c>
      <c r="AO212" s="658">
        <f>IF($C212="","",SUMIFS(EXPENSES!$I$12:$I$4011,EXPENSES!$U$12:$U$4011,$C212,EXPENSES!$N$12:$N$4011,REPORT!AO$34,EXPENSES!$M$12:$M$4011,REPORT!AO$31))</f>
        <v>0</v>
      </c>
      <c r="AP212" s="658">
        <f>IF($C212="","",SUMIFS(EXPENSES!$I$12:$I$4011,EXPENSES!$U$12:$U$4011,$C212,EXPENSES!$N$12:$N$4011,REPORT!AP$34,EXPENSES!$M$12:$M$4011,REPORT!AP$31))</f>
        <v>0</v>
      </c>
      <c r="AQ212" s="658">
        <f>IF($C212="","",SUMIFS(EXPENSES!$I$12:$I$4011,EXPENSES!$U$12:$U$4011,$C212,EXPENSES!$N$12:$N$4011,REPORT!AQ$34,EXPENSES!$M$12:$M$4011,REPORT!AQ$31))</f>
        <v>0</v>
      </c>
      <c r="AR212" s="658">
        <f>IF($C212="","",SUMIFS(EXPENSES!$I$12:$I$4011,EXPENSES!$U$12:$U$4011,$C212,EXPENSES!$N$12:$N$4011,REPORT!AR$34,EXPENSES!$M$12:$M$4011,REPORT!AR$31))</f>
        <v>0</v>
      </c>
      <c r="AS212" s="658">
        <f>IF($C212="","",SUMIFS(EXPENSES!$I$12:$I$4011,EXPENSES!$U$12:$U$4011,$C212,EXPENSES!$N$12:$N$4011,REPORT!AS$34,EXPENSES!$M$12:$M$4011,REPORT!AS$31))</f>
        <v>0</v>
      </c>
      <c r="AT212" s="658">
        <f>IF($C212="","",SUMIFS(EXPENSES!$I$12:$I$4011,EXPENSES!$U$12:$U$4011,$C212,EXPENSES!$N$12:$N$4011,REPORT!AT$34,EXPENSES!$M$12:$M$4011,REPORT!AT$31))</f>
        <v>0</v>
      </c>
      <c r="AU212" s="658">
        <f>IF($C212="","",SUMIFS(EXPENSES!$I$12:$I$4011,EXPENSES!$U$12:$U$4011,$C212,EXPENSES!$N$12:$N$4011,REPORT!AU$34,EXPENSES!$M$12:$M$4011,REPORT!AU$31))</f>
        <v>0</v>
      </c>
      <c r="AV212" s="658">
        <f>IF($C212="","",SUMIFS(EXPENSES!$I$12:$I$4011,EXPENSES!$U$12:$U$4011,$C212,EXPENSES!$N$12:$N$4011,REPORT!AV$34,EXPENSES!$M$12:$M$4011,REPORT!AV$31))</f>
        <v>0</v>
      </c>
      <c r="AW212" s="658">
        <f>IF($C212="","",SUMIFS(EXPENSES!$I$12:$I$4011,EXPENSES!$U$12:$U$4011,$C212,EXPENSES!$N$12:$N$4011,REPORT!AW$34,EXPENSES!$M$12:$M$4011,REPORT!AW$31))</f>
        <v>0</v>
      </c>
      <c r="AX212" s="658">
        <f>IF($C212="","",SUMIFS(EXPENSES!$I$12:$I$4011,EXPENSES!$U$12:$U$4011,$C212,EXPENSES!$N$12:$N$4011,REPORT!AX$34,EXPENSES!$M$12:$M$4011,REPORT!AX$31))</f>
        <v>0</v>
      </c>
      <c r="AY212" s="658">
        <f>IF($C212="","",SUMIFS(EXPENSES!$I$12:$I$4011,EXPENSES!$U$12:$U$4011,$C212,EXPENSES!$N$12:$N$4011,REPORT!AY$34,EXPENSES!$M$12:$M$4011,REPORT!AY$31))</f>
        <v>0</v>
      </c>
      <c r="AZ212" s="658">
        <f>IF($C212="","",SUMIFS(EXPENSES!$I$12:$I$4011,EXPENSES!$U$12:$U$4011,$C212,EXPENSES!$N$12:$N$4011,REPORT!AZ$34,EXPENSES!$M$12:$M$4011,REPORT!AZ$31))</f>
        <v>0</v>
      </c>
      <c r="BA212" s="658">
        <f>IF($C212="","",SUMIFS(EXPENSES!$I$12:$I$4011,EXPENSES!$U$12:$U$4011,$C212,EXPENSES!$N$12:$N$4011,REPORT!BA$34,EXPENSES!$M$12:$M$4011,REPORT!BA$31))</f>
        <v>0</v>
      </c>
      <c r="BB212" s="658">
        <f>IF($C212="","",SUMIFS(EXPENSES!$I$12:$I$4011,EXPENSES!$U$12:$U$4011,$C212,EXPENSES!$N$12:$N$4011,REPORT!BB$34,EXPENSES!$M$12:$M$4011,REPORT!BB$31))</f>
        <v>0</v>
      </c>
      <c r="BC212" s="658">
        <f>IF($C212="","",SUMIFS(EXPENSES!$I$12:$I$4011,EXPENSES!$U$12:$U$4011,$C212,EXPENSES!$N$12:$N$4011,REPORT!BC$34,EXPENSES!$M$12:$M$4011,REPORT!BC$31))</f>
        <v>0</v>
      </c>
      <c r="BD212" s="658">
        <f>IF($C212="","",SUMIFS(EXPENSES!$I$12:$I$4011,EXPENSES!$U$12:$U$4011,$C212,EXPENSES!$N$12:$N$4011,REPORT!BD$34,EXPENSES!$M$12:$M$4011,REPORT!BD$31))</f>
        <v>0</v>
      </c>
      <c r="BE212" s="658">
        <f>IF($C212="","",SUMIFS(EXPENSES!$I$12:$I$4011,EXPENSES!$U$12:$U$4011,$C212,EXPENSES!$N$12:$N$4011,REPORT!BE$34,EXPENSES!$M$12:$M$4011,REPORT!BE$31))</f>
        <v>0</v>
      </c>
      <c r="BF212" s="658">
        <f>IF($C212="","",SUMIFS(EXPENSES!$I$12:$I$4011,EXPENSES!$U$12:$U$4011,$C212,EXPENSES!$N$12:$N$4011,REPORT!BF$34,EXPENSES!$M$12:$M$4011,REPORT!BF$31))</f>
        <v>0</v>
      </c>
      <c r="BG212" s="658">
        <f>IF($C212="","",SUMIFS(EXPENSES!$I$12:$I$4011,EXPENSES!$U$12:$U$4011,$C212,EXPENSES!$N$12:$N$4011,REPORT!BG$34,EXPENSES!$M$12:$M$4011,REPORT!BG$31))</f>
        <v>0</v>
      </c>
      <c r="BH212" s="658">
        <f>IF($C212="","",SUMIFS(EXPENSES!$I$12:$I$4011,EXPENSES!$U$12:$U$4011,$C212,EXPENSES!$N$12:$N$4011,REPORT!BH$34,EXPENSES!$M$12:$M$4011,REPORT!BH$31))</f>
        <v>0</v>
      </c>
      <c r="BI212" s="658">
        <f>IF($C212="","",SUMIFS(EXPENSES!$I$12:$I$4011,EXPENSES!$U$12:$U$4011,$C212,EXPENSES!$N$12:$N$4011,REPORT!BI$34,EXPENSES!$M$12:$M$4011,REPORT!BI$31))</f>
        <v>0</v>
      </c>
      <c r="BJ212" s="658">
        <f>IF($C212="","",SUMIFS(EXPENSES!$I$12:$I$4011,EXPENSES!$U$12:$U$4011,$C212,EXPENSES!$N$12:$N$4011,REPORT!BJ$34,EXPENSES!$M$12:$M$4011,REPORT!BJ$31))</f>
        <v>0</v>
      </c>
      <c r="BK212" s="672"/>
      <c r="BL212" s="655"/>
      <c r="BM212" s="655"/>
    </row>
    <row r="213" spans="1:65" s="656" customFormat="1" outlineLevel="2" x14ac:dyDescent="0.3">
      <c r="A213" s="639"/>
      <c r="B213" s="663"/>
      <c r="C213" s="664" t="str">
        <f>IFERROR(BUDGET!C196,"")</f>
        <v>C2-09</v>
      </c>
      <c r="D213" s="665">
        <f>IFERROR(BUDGET!D196,"")</f>
        <v>0</v>
      </c>
      <c r="E213" s="666" t="str">
        <f>IFERROR(BUDGET!E196,"")</f>
        <v>x</v>
      </c>
      <c r="F213" s="644">
        <f>IF(OR(BUDGET!$N$14="",BUDGET!$N$14="Initial Budget"),BUDGET!N196,BUDGET!BA196)</f>
        <v>0</v>
      </c>
      <c r="G213" s="801"/>
      <c r="H213" s="661">
        <f>SUMIFS(EXPENSES!$I$12:$I$4011,EXPENSES!$U$12:$U$4011,REPORT!C213)</f>
        <v>0</v>
      </c>
      <c r="I213" s="667">
        <f t="shared" si="456"/>
        <v>0</v>
      </c>
      <c r="J213" s="668">
        <f t="shared" si="535"/>
        <v>0</v>
      </c>
      <c r="K213" s="647"/>
      <c r="L213" s="648"/>
      <c r="M213" s="649"/>
      <c r="N213" s="669"/>
      <c r="O213" s="651" t="str">
        <f t="shared" si="649"/>
        <v/>
      </c>
      <c r="P213" s="651" t="str">
        <f t="shared" si="649"/>
        <v/>
      </c>
      <c r="Q213" s="651" t="str">
        <f t="shared" si="649"/>
        <v/>
      </c>
      <c r="R213" s="651" t="str">
        <f t="shared" si="649"/>
        <v/>
      </c>
      <c r="S213" s="651" t="str">
        <f t="shared" si="649"/>
        <v/>
      </c>
      <c r="T213" s="651" t="str">
        <f t="shared" si="649"/>
        <v/>
      </c>
      <c r="U213" s="651" t="str">
        <f t="shared" si="649"/>
        <v/>
      </c>
      <c r="V213" s="651" t="str">
        <f t="shared" si="649"/>
        <v/>
      </c>
      <c r="W213" s="651" t="str">
        <f t="shared" si="649"/>
        <v/>
      </c>
      <c r="X213" s="651" t="str">
        <f t="shared" si="649"/>
        <v/>
      </c>
      <c r="Y213" s="670">
        <f t="shared" si="650"/>
        <v>0</v>
      </c>
      <c r="Z213" s="671"/>
      <c r="AA213" s="658">
        <f>IF($C213="","",SUMIFS(EXPENSES!$I$12:$I$4011,EXPENSES!$U$12:$U$4011,$C213,EXPENSES!$N$12:$N$4011,REPORT!AA$34,EXPENSES!$M$12:$M$4011,REPORT!AA$31))</f>
        <v>0</v>
      </c>
      <c r="AB213" s="658">
        <f>IF($C213="","",SUMIFS(EXPENSES!$I$12:$I$4011,EXPENSES!$U$12:$U$4011,$C213,EXPENSES!$N$12:$N$4011,REPORT!AB$34,EXPENSES!$M$12:$M$4011,REPORT!AB$31))</f>
        <v>0</v>
      </c>
      <c r="AC213" s="658">
        <f>IF($C213="","",SUMIFS(EXPENSES!$I$12:$I$4011,EXPENSES!$U$12:$U$4011,$C213,EXPENSES!$N$12:$N$4011,REPORT!AC$34,EXPENSES!$M$12:$M$4011,REPORT!AC$31))</f>
        <v>0</v>
      </c>
      <c r="AD213" s="658">
        <f>IF($C213="","",SUMIFS(EXPENSES!$I$12:$I$4011,EXPENSES!$U$12:$U$4011,$C213,EXPENSES!$N$12:$N$4011,REPORT!AD$34,EXPENSES!$M$12:$M$4011,REPORT!AD$31))</f>
        <v>0</v>
      </c>
      <c r="AE213" s="658">
        <f>IF($C213="","",SUMIFS(EXPENSES!$I$12:$I$4011,EXPENSES!$U$12:$U$4011,$C213,EXPENSES!$N$12:$N$4011,REPORT!AE$34,EXPENSES!$M$12:$M$4011,REPORT!AE$31))</f>
        <v>0</v>
      </c>
      <c r="AF213" s="658">
        <f>IF($C213="","",SUMIFS(EXPENSES!$I$12:$I$4011,EXPENSES!$U$12:$U$4011,$C213,EXPENSES!$N$12:$N$4011,REPORT!AF$34,EXPENSES!$M$12:$M$4011,REPORT!AF$31))</f>
        <v>0</v>
      </c>
      <c r="AG213" s="658">
        <f>IF($C213="","",SUMIFS(EXPENSES!$I$12:$I$4011,EXPENSES!$U$12:$U$4011,$C213,EXPENSES!$N$12:$N$4011,REPORT!AG$34,EXPENSES!$M$12:$M$4011,REPORT!AG$31))</f>
        <v>0</v>
      </c>
      <c r="AH213" s="658">
        <f>IF($C213="","",SUMIFS(EXPENSES!$I$12:$I$4011,EXPENSES!$U$12:$U$4011,$C213,EXPENSES!$N$12:$N$4011,REPORT!AH$34,EXPENSES!$M$12:$M$4011,REPORT!AH$31))</f>
        <v>0</v>
      </c>
      <c r="AI213" s="658">
        <f>IF($C213="","",SUMIFS(EXPENSES!$I$12:$I$4011,EXPENSES!$U$12:$U$4011,$C213,EXPENSES!$N$12:$N$4011,REPORT!AI$34,EXPENSES!$M$12:$M$4011,REPORT!AI$31))</f>
        <v>0</v>
      </c>
      <c r="AJ213" s="658">
        <f>IF($C213="","",SUMIFS(EXPENSES!$I$12:$I$4011,EXPENSES!$U$12:$U$4011,$C213,EXPENSES!$N$12:$N$4011,REPORT!AJ$34,EXPENSES!$M$12:$M$4011,REPORT!AJ$31))</f>
        <v>0</v>
      </c>
      <c r="AK213" s="658">
        <f>IF($C213="","",SUMIFS(EXPENSES!$I$12:$I$4011,EXPENSES!$U$12:$U$4011,$C213,EXPENSES!$N$12:$N$4011,REPORT!AK$34,EXPENSES!$M$12:$M$4011,REPORT!AK$31))</f>
        <v>0</v>
      </c>
      <c r="AL213" s="658">
        <f>IF($C213="","",SUMIFS(EXPENSES!$I$12:$I$4011,EXPENSES!$U$12:$U$4011,$C213,EXPENSES!$N$12:$N$4011,REPORT!AL$34,EXPENSES!$M$12:$M$4011,REPORT!AL$31))</f>
        <v>0</v>
      </c>
      <c r="AM213" s="658">
        <f>IF($C213="","",SUMIFS(EXPENSES!$I$12:$I$4011,EXPENSES!$U$12:$U$4011,$C213,EXPENSES!$N$12:$N$4011,REPORT!AM$34,EXPENSES!$M$12:$M$4011,REPORT!AM$31))</f>
        <v>0</v>
      </c>
      <c r="AN213" s="658">
        <f>IF($C213="","",SUMIFS(EXPENSES!$I$12:$I$4011,EXPENSES!$U$12:$U$4011,$C213,EXPENSES!$N$12:$N$4011,REPORT!AN$34,EXPENSES!$M$12:$M$4011,REPORT!AN$31))</f>
        <v>0</v>
      </c>
      <c r="AO213" s="658">
        <f>IF($C213="","",SUMIFS(EXPENSES!$I$12:$I$4011,EXPENSES!$U$12:$U$4011,$C213,EXPENSES!$N$12:$N$4011,REPORT!AO$34,EXPENSES!$M$12:$M$4011,REPORT!AO$31))</f>
        <v>0</v>
      </c>
      <c r="AP213" s="658">
        <f>IF($C213="","",SUMIFS(EXPENSES!$I$12:$I$4011,EXPENSES!$U$12:$U$4011,$C213,EXPENSES!$N$12:$N$4011,REPORT!AP$34,EXPENSES!$M$12:$M$4011,REPORT!AP$31))</f>
        <v>0</v>
      </c>
      <c r="AQ213" s="658">
        <f>IF($C213="","",SUMIFS(EXPENSES!$I$12:$I$4011,EXPENSES!$U$12:$U$4011,$C213,EXPENSES!$N$12:$N$4011,REPORT!AQ$34,EXPENSES!$M$12:$M$4011,REPORT!AQ$31))</f>
        <v>0</v>
      </c>
      <c r="AR213" s="658">
        <f>IF($C213="","",SUMIFS(EXPENSES!$I$12:$I$4011,EXPENSES!$U$12:$U$4011,$C213,EXPENSES!$N$12:$N$4011,REPORT!AR$34,EXPENSES!$M$12:$M$4011,REPORT!AR$31))</f>
        <v>0</v>
      </c>
      <c r="AS213" s="658">
        <f>IF($C213="","",SUMIFS(EXPENSES!$I$12:$I$4011,EXPENSES!$U$12:$U$4011,$C213,EXPENSES!$N$12:$N$4011,REPORT!AS$34,EXPENSES!$M$12:$M$4011,REPORT!AS$31))</f>
        <v>0</v>
      </c>
      <c r="AT213" s="658">
        <f>IF($C213="","",SUMIFS(EXPENSES!$I$12:$I$4011,EXPENSES!$U$12:$U$4011,$C213,EXPENSES!$N$12:$N$4011,REPORT!AT$34,EXPENSES!$M$12:$M$4011,REPORT!AT$31))</f>
        <v>0</v>
      </c>
      <c r="AU213" s="658">
        <f>IF($C213="","",SUMIFS(EXPENSES!$I$12:$I$4011,EXPENSES!$U$12:$U$4011,$C213,EXPENSES!$N$12:$N$4011,REPORT!AU$34,EXPENSES!$M$12:$M$4011,REPORT!AU$31))</f>
        <v>0</v>
      </c>
      <c r="AV213" s="658">
        <f>IF($C213="","",SUMIFS(EXPENSES!$I$12:$I$4011,EXPENSES!$U$12:$U$4011,$C213,EXPENSES!$N$12:$N$4011,REPORT!AV$34,EXPENSES!$M$12:$M$4011,REPORT!AV$31))</f>
        <v>0</v>
      </c>
      <c r="AW213" s="658">
        <f>IF($C213="","",SUMIFS(EXPENSES!$I$12:$I$4011,EXPENSES!$U$12:$U$4011,$C213,EXPENSES!$N$12:$N$4011,REPORT!AW$34,EXPENSES!$M$12:$M$4011,REPORT!AW$31))</f>
        <v>0</v>
      </c>
      <c r="AX213" s="658">
        <f>IF($C213="","",SUMIFS(EXPENSES!$I$12:$I$4011,EXPENSES!$U$12:$U$4011,$C213,EXPENSES!$N$12:$N$4011,REPORT!AX$34,EXPENSES!$M$12:$M$4011,REPORT!AX$31))</f>
        <v>0</v>
      </c>
      <c r="AY213" s="658">
        <f>IF($C213="","",SUMIFS(EXPENSES!$I$12:$I$4011,EXPENSES!$U$12:$U$4011,$C213,EXPENSES!$N$12:$N$4011,REPORT!AY$34,EXPENSES!$M$12:$M$4011,REPORT!AY$31))</f>
        <v>0</v>
      </c>
      <c r="AZ213" s="658">
        <f>IF($C213="","",SUMIFS(EXPENSES!$I$12:$I$4011,EXPENSES!$U$12:$U$4011,$C213,EXPENSES!$N$12:$N$4011,REPORT!AZ$34,EXPENSES!$M$12:$M$4011,REPORT!AZ$31))</f>
        <v>0</v>
      </c>
      <c r="BA213" s="658">
        <f>IF($C213="","",SUMIFS(EXPENSES!$I$12:$I$4011,EXPENSES!$U$12:$U$4011,$C213,EXPENSES!$N$12:$N$4011,REPORT!BA$34,EXPENSES!$M$12:$M$4011,REPORT!BA$31))</f>
        <v>0</v>
      </c>
      <c r="BB213" s="658">
        <f>IF($C213="","",SUMIFS(EXPENSES!$I$12:$I$4011,EXPENSES!$U$12:$U$4011,$C213,EXPENSES!$N$12:$N$4011,REPORT!BB$34,EXPENSES!$M$12:$M$4011,REPORT!BB$31))</f>
        <v>0</v>
      </c>
      <c r="BC213" s="658">
        <f>IF($C213="","",SUMIFS(EXPENSES!$I$12:$I$4011,EXPENSES!$U$12:$U$4011,$C213,EXPENSES!$N$12:$N$4011,REPORT!BC$34,EXPENSES!$M$12:$M$4011,REPORT!BC$31))</f>
        <v>0</v>
      </c>
      <c r="BD213" s="658">
        <f>IF($C213="","",SUMIFS(EXPENSES!$I$12:$I$4011,EXPENSES!$U$12:$U$4011,$C213,EXPENSES!$N$12:$N$4011,REPORT!BD$34,EXPENSES!$M$12:$M$4011,REPORT!BD$31))</f>
        <v>0</v>
      </c>
      <c r="BE213" s="658">
        <f>IF($C213="","",SUMIFS(EXPENSES!$I$12:$I$4011,EXPENSES!$U$12:$U$4011,$C213,EXPENSES!$N$12:$N$4011,REPORT!BE$34,EXPENSES!$M$12:$M$4011,REPORT!BE$31))</f>
        <v>0</v>
      </c>
      <c r="BF213" s="658">
        <f>IF($C213="","",SUMIFS(EXPENSES!$I$12:$I$4011,EXPENSES!$U$12:$U$4011,$C213,EXPENSES!$N$12:$N$4011,REPORT!BF$34,EXPENSES!$M$12:$M$4011,REPORT!BF$31))</f>
        <v>0</v>
      </c>
      <c r="BG213" s="658">
        <f>IF($C213="","",SUMIFS(EXPENSES!$I$12:$I$4011,EXPENSES!$U$12:$U$4011,$C213,EXPENSES!$N$12:$N$4011,REPORT!BG$34,EXPENSES!$M$12:$M$4011,REPORT!BG$31))</f>
        <v>0</v>
      </c>
      <c r="BH213" s="658">
        <f>IF($C213="","",SUMIFS(EXPENSES!$I$12:$I$4011,EXPENSES!$U$12:$U$4011,$C213,EXPENSES!$N$12:$N$4011,REPORT!BH$34,EXPENSES!$M$12:$M$4011,REPORT!BH$31))</f>
        <v>0</v>
      </c>
      <c r="BI213" s="658">
        <f>IF($C213="","",SUMIFS(EXPENSES!$I$12:$I$4011,EXPENSES!$U$12:$U$4011,$C213,EXPENSES!$N$12:$N$4011,REPORT!BI$34,EXPENSES!$M$12:$M$4011,REPORT!BI$31))</f>
        <v>0</v>
      </c>
      <c r="BJ213" s="658">
        <f>IF($C213="","",SUMIFS(EXPENSES!$I$12:$I$4011,EXPENSES!$U$12:$U$4011,$C213,EXPENSES!$N$12:$N$4011,REPORT!BJ$34,EXPENSES!$M$12:$M$4011,REPORT!BJ$31))</f>
        <v>0</v>
      </c>
      <c r="BK213" s="672"/>
      <c r="BL213" s="655"/>
      <c r="BM213" s="655"/>
    </row>
    <row r="214" spans="1:65" s="656" customFormat="1" outlineLevel="2" x14ac:dyDescent="0.3">
      <c r="A214" s="639"/>
      <c r="B214" s="663"/>
      <c r="C214" s="664" t="str">
        <f>IFERROR(BUDGET!C197,"")</f>
        <v>C2-10</v>
      </c>
      <c r="D214" s="665">
        <f>IFERROR(BUDGET!D197,"")</f>
        <v>0</v>
      </c>
      <c r="E214" s="673" t="str">
        <f>IFERROR(BUDGET!E197,"")</f>
        <v>x</v>
      </c>
      <c r="F214" s="660">
        <f>IF(OR(BUDGET!$N$14="",BUDGET!$N$14="Initial Budget"),BUDGET!N197,BUDGET!BA197)</f>
        <v>0</v>
      </c>
      <c r="G214" s="799"/>
      <c r="H214" s="661">
        <f>SUMIFS(EXPENSES!$I$12:$I$4011,EXPENSES!$U$12:$U$4011,REPORT!C214)</f>
        <v>0</v>
      </c>
      <c r="I214" s="667">
        <f t="shared" si="456"/>
        <v>0</v>
      </c>
      <c r="J214" s="674">
        <f t="shared" si="535"/>
        <v>0</v>
      </c>
      <c r="K214" s="647"/>
      <c r="L214" s="648"/>
      <c r="M214" s="649"/>
      <c r="N214" s="669"/>
      <c r="O214" s="651" t="str">
        <f t="shared" si="649"/>
        <v/>
      </c>
      <c r="P214" s="651" t="str">
        <f t="shared" si="649"/>
        <v/>
      </c>
      <c r="Q214" s="651" t="str">
        <f t="shared" si="649"/>
        <v/>
      </c>
      <c r="R214" s="651" t="str">
        <f t="shared" si="649"/>
        <v/>
      </c>
      <c r="S214" s="651" t="str">
        <f t="shared" si="649"/>
        <v/>
      </c>
      <c r="T214" s="651" t="str">
        <f t="shared" si="649"/>
        <v/>
      </c>
      <c r="U214" s="651" t="str">
        <f t="shared" si="649"/>
        <v/>
      </c>
      <c r="V214" s="651" t="str">
        <f t="shared" si="649"/>
        <v/>
      </c>
      <c r="W214" s="651" t="str">
        <f t="shared" si="649"/>
        <v/>
      </c>
      <c r="X214" s="651" t="str">
        <f t="shared" si="649"/>
        <v/>
      </c>
      <c r="Y214" s="670">
        <f t="shared" si="650"/>
        <v>0</v>
      </c>
      <c r="Z214" s="671"/>
      <c r="AA214" s="662">
        <f>IF($C214="","",SUMIFS(EXPENSES!$I$12:$I$4011,EXPENSES!$U$12:$U$4011,$C214,EXPENSES!$N$12:$N$4011,REPORT!AA$34,EXPENSES!$M$12:$M$4011,REPORT!AA$31))</f>
        <v>0</v>
      </c>
      <c r="AB214" s="662">
        <f>IF($C214="","",SUMIFS(EXPENSES!$I$12:$I$4011,EXPENSES!$U$12:$U$4011,$C214,EXPENSES!$N$12:$N$4011,REPORT!AB$34,EXPENSES!$M$12:$M$4011,REPORT!AB$31))</f>
        <v>0</v>
      </c>
      <c r="AC214" s="662">
        <f>IF($C214="","",SUMIFS(EXPENSES!$I$12:$I$4011,EXPENSES!$U$12:$U$4011,$C214,EXPENSES!$N$12:$N$4011,REPORT!AC$34,EXPENSES!$M$12:$M$4011,REPORT!AC$31))</f>
        <v>0</v>
      </c>
      <c r="AD214" s="662">
        <f>IF($C214="","",SUMIFS(EXPENSES!$I$12:$I$4011,EXPENSES!$U$12:$U$4011,$C214,EXPENSES!$N$12:$N$4011,REPORT!AD$34,EXPENSES!$M$12:$M$4011,REPORT!AD$31))</f>
        <v>0</v>
      </c>
      <c r="AE214" s="662">
        <f>IF($C214="","",SUMIFS(EXPENSES!$I$12:$I$4011,EXPENSES!$U$12:$U$4011,$C214,EXPENSES!$N$12:$N$4011,REPORT!AE$34,EXPENSES!$M$12:$M$4011,REPORT!AE$31))</f>
        <v>0</v>
      </c>
      <c r="AF214" s="662">
        <f>IF($C214="","",SUMIFS(EXPENSES!$I$12:$I$4011,EXPENSES!$U$12:$U$4011,$C214,EXPENSES!$N$12:$N$4011,REPORT!AF$34,EXPENSES!$M$12:$M$4011,REPORT!AF$31))</f>
        <v>0</v>
      </c>
      <c r="AG214" s="662">
        <f>IF($C214="","",SUMIFS(EXPENSES!$I$12:$I$4011,EXPENSES!$U$12:$U$4011,$C214,EXPENSES!$N$12:$N$4011,REPORT!AG$34,EXPENSES!$M$12:$M$4011,REPORT!AG$31))</f>
        <v>0</v>
      </c>
      <c r="AH214" s="662">
        <f>IF($C214="","",SUMIFS(EXPENSES!$I$12:$I$4011,EXPENSES!$U$12:$U$4011,$C214,EXPENSES!$N$12:$N$4011,REPORT!AH$34,EXPENSES!$M$12:$M$4011,REPORT!AH$31))</f>
        <v>0</v>
      </c>
      <c r="AI214" s="662">
        <f>IF($C214="","",SUMIFS(EXPENSES!$I$12:$I$4011,EXPENSES!$U$12:$U$4011,$C214,EXPENSES!$N$12:$N$4011,REPORT!AI$34,EXPENSES!$M$12:$M$4011,REPORT!AI$31))</f>
        <v>0</v>
      </c>
      <c r="AJ214" s="662">
        <f>IF($C214="","",SUMIFS(EXPENSES!$I$12:$I$4011,EXPENSES!$U$12:$U$4011,$C214,EXPENSES!$N$12:$N$4011,REPORT!AJ$34,EXPENSES!$M$12:$M$4011,REPORT!AJ$31))</f>
        <v>0</v>
      </c>
      <c r="AK214" s="662">
        <f>IF($C214="","",SUMIFS(EXPENSES!$I$12:$I$4011,EXPENSES!$U$12:$U$4011,$C214,EXPENSES!$N$12:$N$4011,REPORT!AK$34,EXPENSES!$M$12:$M$4011,REPORT!AK$31))</f>
        <v>0</v>
      </c>
      <c r="AL214" s="662">
        <f>IF($C214="","",SUMIFS(EXPENSES!$I$12:$I$4011,EXPENSES!$U$12:$U$4011,$C214,EXPENSES!$N$12:$N$4011,REPORT!AL$34,EXPENSES!$M$12:$M$4011,REPORT!AL$31))</f>
        <v>0</v>
      </c>
      <c r="AM214" s="662">
        <f>IF($C214="","",SUMIFS(EXPENSES!$I$12:$I$4011,EXPENSES!$U$12:$U$4011,$C214,EXPENSES!$N$12:$N$4011,REPORT!AM$34,EXPENSES!$M$12:$M$4011,REPORT!AM$31))</f>
        <v>0</v>
      </c>
      <c r="AN214" s="662">
        <f>IF($C214="","",SUMIFS(EXPENSES!$I$12:$I$4011,EXPENSES!$U$12:$U$4011,$C214,EXPENSES!$N$12:$N$4011,REPORT!AN$34,EXPENSES!$M$12:$M$4011,REPORT!AN$31))</f>
        <v>0</v>
      </c>
      <c r="AO214" s="662">
        <f>IF($C214="","",SUMIFS(EXPENSES!$I$12:$I$4011,EXPENSES!$U$12:$U$4011,$C214,EXPENSES!$N$12:$N$4011,REPORT!AO$34,EXPENSES!$M$12:$M$4011,REPORT!AO$31))</f>
        <v>0</v>
      </c>
      <c r="AP214" s="662">
        <f>IF($C214="","",SUMIFS(EXPENSES!$I$12:$I$4011,EXPENSES!$U$12:$U$4011,$C214,EXPENSES!$N$12:$N$4011,REPORT!AP$34,EXPENSES!$M$12:$M$4011,REPORT!AP$31))</f>
        <v>0</v>
      </c>
      <c r="AQ214" s="662">
        <f>IF($C214="","",SUMIFS(EXPENSES!$I$12:$I$4011,EXPENSES!$U$12:$U$4011,$C214,EXPENSES!$N$12:$N$4011,REPORT!AQ$34,EXPENSES!$M$12:$M$4011,REPORT!AQ$31))</f>
        <v>0</v>
      </c>
      <c r="AR214" s="662">
        <f>IF($C214="","",SUMIFS(EXPENSES!$I$12:$I$4011,EXPENSES!$U$12:$U$4011,$C214,EXPENSES!$N$12:$N$4011,REPORT!AR$34,EXPENSES!$M$12:$M$4011,REPORT!AR$31))</f>
        <v>0</v>
      </c>
      <c r="AS214" s="662">
        <f>IF($C214="","",SUMIFS(EXPENSES!$I$12:$I$4011,EXPENSES!$U$12:$U$4011,$C214,EXPENSES!$N$12:$N$4011,REPORT!AS$34,EXPENSES!$M$12:$M$4011,REPORT!AS$31))</f>
        <v>0</v>
      </c>
      <c r="AT214" s="662">
        <f>IF($C214="","",SUMIFS(EXPENSES!$I$12:$I$4011,EXPENSES!$U$12:$U$4011,$C214,EXPENSES!$N$12:$N$4011,REPORT!AT$34,EXPENSES!$M$12:$M$4011,REPORT!AT$31))</f>
        <v>0</v>
      </c>
      <c r="AU214" s="662">
        <f>IF($C214="","",SUMIFS(EXPENSES!$I$12:$I$4011,EXPENSES!$U$12:$U$4011,$C214,EXPENSES!$N$12:$N$4011,REPORT!AU$34,EXPENSES!$M$12:$M$4011,REPORT!AU$31))</f>
        <v>0</v>
      </c>
      <c r="AV214" s="662">
        <f>IF($C214="","",SUMIFS(EXPENSES!$I$12:$I$4011,EXPENSES!$U$12:$U$4011,$C214,EXPENSES!$N$12:$N$4011,REPORT!AV$34,EXPENSES!$M$12:$M$4011,REPORT!AV$31))</f>
        <v>0</v>
      </c>
      <c r="AW214" s="662">
        <f>IF($C214="","",SUMIFS(EXPENSES!$I$12:$I$4011,EXPENSES!$U$12:$U$4011,$C214,EXPENSES!$N$12:$N$4011,REPORT!AW$34,EXPENSES!$M$12:$M$4011,REPORT!AW$31))</f>
        <v>0</v>
      </c>
      <c r="AX214" s="662">
        <f>IF($C214="","",SUMIFS(EXPENSES!$I$12:$I$4011,EXPENSES!$U$12:$U$4011,$C214,EXPENSES!$N$12:$N$4011,REPORT!AX$34,EXPENSES!$M$12:$M$4011,REPORT!AX$31))</f>
        <v>0</v>
      </c>
      <c r="AY214" s="662">
        <f>IF($C214="","",SUMIFS(EXPENSES!$I$12:$I$4011,EXPENSES!$U$12:$U$4011,$C214,EXPENSES!$N$12:$N$4011,REPORT!AY$34,EXPENSES!$M$12:$M$4011,REPORT!AY$31))</f>
        <v>0</v>
      </c>
      <c r="AZ214" s="662">
        <f>IF($C214="","",SUMIFS(EXPENSES!$I$12:$I$4011,EXPENSES!$U$12:$U$4011,$C214,EXPENSES!$N$12:$N$4011,REPORT!AZ$34,EXPENSES!$M$12:$M$4011,REPORT!AZ$31))</f>
        <v>0</v>
      </c>
      <c r="BA214" s="662">
        <f>IF($C214="","",SUMIFS(EXPENSES!$I$12:$I$4011,EXPENSES!$U$12:$U$4011,$C214,EXPENSES!$N$12:$N$4011,REPORT!BA$34,EXPENSES!$M$12:$M$4011,REPORT!BA$31))</f>
        <v>0</v>
      </c>
      <c r="BB214" s="662">
        <f>IF($C214="","",SUMIFS(EXPENSES!$I$12:$I$4011,EXPENSES!$U$12:$U$4011,$C214,EXPENSES!$N$12:$N$4011,REPORT!BB$34,EXPENSES!$M$12:$M$4011,REPORT!BB$31))</f>
        <v>0</v>
      </c>
      <c r="BC214" s="662">
        <f>IF($C214="","",SUMIFS(EXPENSES!$I$12:$I$4011,EXPENSES!$U$12:$U$4011,$C214,EXPENSES!$N$12:$N$4011,REPORT!BC$34,EXPENSES!$M$12:$M$4011,REPORT!BC$31))</f>
        <v>0</v>
      </c>
      <c r="BD214" s="662">
        <f>IF($C214="","",SUMIFS(EXPENSES!$I$12:$I$4011,EXPENSES!$U$12:$U$4011,$C214,EXPENSES!$N$12:$N$4011,REPORT!BD$34,EXPENSES!$M$12:$M$4011,REPORT!BD$31))</f>
        <v>0</v>
      </c>
      <c r="BE214" s="662">
        <f>IF($C214="","",SUMIFS(EXPENSES!$I$12:$I$4011,EXPENSES!$U$12:$U$4011,$C214,EXPENSES!$N$12:$N$4011,REPORT!BE$34,EXPENSES!$M$12:$M$4011,REPORT!BE$31))</f>
        <v>0</v>
      </c>
      <c r="BF214" s="662">
        <f>IF($C214="","",SUMIFS(EXPENSES!$I$12:$I$4011,EXPENSES!$U$12:$U$4011,$C214,EXPENSES!$N$12:$N$4011,REPORT!BF$34,EXPENSES!$M$12:$M$4011,REPORT!BF$31))</f>
        <v>0</v>
      </c>
      <c r="BG214" s="662">
        <f>IF($C214="","",SUMIFS(EXPENSES!$I$12:$I$4011,EXPENSES!$U$12:$U$4011,$C214,EXPENSES!$N$12:$N$4011,REPORT!BG$34,EXPENSES!$M$12:$M$4011,REPORT!BG$31))</f>
        <v>0</v>
      </c>
      <c r="BH214" s="662">
        <f>IF($C214="","",SUMIFS(EXPENSES!$I$12:$I$4011,EXPENSES!$U$12:$U$4011,$C214,EXPENSES!$N$12:$N$4011,REPORT!BH$34,EXPENSES!$M$12:$M$4011,REPORT!BH$31))</f>
        <v>0</v>
      </c>
      <c r="BI214" s="662">
        <f>IF($C214="","",SUMIFS(EXPENSES!$I$12:$I$4011,EXPENSES!$U$12:$U$4011,$C214,EXPENSES!$N$12:$N$4011,REPORT!BI$34,EXPENSES!$M$12:$M$4011,REPORT!BI$31))</f>
        <v>0</v>
      </c>
      <c r="BJ214" s="662">
        <f>IF($C214="","",SUMIFS(EXPENSES!$I$12:$I$4011,EXPENSES!$U$12:$U$4011,$C214,EXPENSES!$N$12:$N$4011,REPORT!BJ$34,EXPENSES!$M$12:$M$4011,REPORT!BJ$31))</f>
        <v>0</v>
      </c>
      <c r="BK214" s="672"/>
      <c r="BL214" s="655"/>
      <c r="BM214" s="655"/>
    </row>
    <row r="215" spans="1:65" s="474" customFormat="1" ht="28.5" customHeight="1" outlineLevel="1" x14ac:dyDescent="0.3">
      <c r="A215" s="632"/>
      <c r="B215" s="617"/>
      <c r="C215" s="618" t="str">
        <f>IFERROR(BUDGET!C198,"")</f>
        <v>C3</v>
      </c>
      <c r="D215" s="634"/>
      <c r="E215" s="619">
        <f>IFERROR(BUDGET!E198,"")</f>
        <v>0</v>
      </c>
      <c r="F215" s="620">
        <f>SUM(F216:F225)</f>
        <v>0</v>
      </c>
      <c r="G215" s="797">
        <f>IF(OR(BUDGET!$N$14="",BUDGET!$N$14="Initial Budget"),REPORT!F215-BUDGET!N198,REPORT!F215-BUDGET!BA198)</f>
        <v>0</v>
      </c>
      <c r="H215" s="620">
        <f>SUM(H216:H225)</f>
        <v>0</v>
      </c>
      <c r="I215" s="621">
        <f t="shared" si="456"/>
        <v>0</v>
      </c>
      <c r="J215" s="622">
        <f t="shared" si="535"/>
        <v>0</v>
      </c>
      <c r="K215" s="635"/>
      <c r="L215" s="636"/>
      <c r="M215" s="637"/>
      <c r="N215" s="626">
        <f>H215-SUM(AA215:BJ215)</f>
        <v>0</v>
      </c>
      <c r="O215" s="627">
        <f t="shared" ref="O215" si="651">SUM(O216:O225)</f>
        <v>0</v>
      </c>
      <c r="P215" s="627">
        <f t="shared" ref="P215:X215" si="652">SUM(P216:P225)</f>
        <v>0</v>
      </c>
      <c r="Q215" s="627">
        <f t="shared" si="652"/>
        <v>0</v>
      </c>
      <c r="R215" s="627">
        <f t="shared" si="652"/>
        <v>0</v>
      </c>
      <c r="S215" s="627">
        <f t="shared" si="652"/>
        <v>0</v>
      </c>
      <c r="T215" s="627">
        <f t="shared" si="652"/>
        <v>0</v>
      </c>
      <c r="U215" s="627">
        <f t="shared" si="652"/>
        <v>0</v>
      </c>
      <c r="V215" s="627">
        <f t="shared" si="652"/>
        <v>0</v>
      </c>
      <c r="W215" s="627">
        <f t="shared" si="652"/>
        <v>0</v>
      </c>
      <c r="X215" s="627">
        <f t="shared" si="652"/>
        <v>0</v>
      </c>
      <c r="Y215" s="628">
        <f t="shared" si="650"/>
        <v>0</v>
      </c>
      <c r="Z215" s="629"/>
      <c r="AA215" s="622">
        <f>SUM(AA216:AA225)</f>
        <v>0</v>
      </c>
      <c r="AB215" s="622">
        <f t="shared" ref="AB215" si="653">SUM(AB216:AB225)</f>
        <v>0</v>
      </c>
      <c r="AC215" s="622">
        <f t="shared" ref="AC215" si="654">SUM(AC216:AC225)</f>
        <v>0</v>
      </c>
      <c r="AD215" s="622">
        <f t="shared" ref="AD215" si="655">SUM(AD216:AD225)</f>
        <v>0</v>
      </c>
      <c r="AE215" s="622">
        <f t="shared" ref="AE215" si="656">SUM(AE216:AE225)</f>
        <v>0</v>
      </c>
      <c r="AF215" s="622">
        <f t="shared" ref="AF215" si="657">SUM(AF216:AF225)</f>
        <v>0</v>
      </c>
      <c r="AG215" s="622">
        <f t="shared" ref="AG215" si="658">SUM(AG216:AG225)</f>
        <v>0</v>
      </c>
      <c r="AH215" s="622">
        <f t="shared" ref="AH215" si="659">SUM(AH216:AH225)</f>
        <v>0</v>
      </c>
      <c r="AI215" s="622">
        <f t="shared" ref="AI215" si="660">SUM(AI216:AI225)</f>
        <v>0</v>
      </c>
      <c r="AJ215" s="622">
        <f t="shared" ref="AJ215" si="661">SUM(AJ216:AJ225)</f>
        <v>0</v>
      </c>
      <c r="AK215" s="622">
        <f t="shared" ref="AK215" si="662">SUM(AK216:AK225)</f>
        <v>0</v>
      </c>
      <c r="AL215" s="622">
        <f t="shared" ref="AL215" si="663">SUM(AL216:AL225)</f>
        <v>0</v>
      </c>
      <c r="AM215" s="622">
        <f t="shared" ref="AM215" si="664">SUM(AM216:AM225)</f>
        <v>0</v>
      </c>
      <c r="AN215" s="622">
        <f t="shared" ref="AN215" si="665">SUM(AN216:AN225)</f>
        <v>0</v>
      </c>
      <c r="AO215" s="622">
        <f t="shared" ref="AO215" si="666">SUM(AO216:AO225)</f>
        <v>0</v>
      </c>
      <c r="AP215" s="622">
        <f t="shared" ref="AP215" si="667">SUM(AP216:AP225)</f>
        <v>0</v>
      </c>
      <c r="AQ215" s="622">
        <f t="shared" ref="AQ215" si="668">SUM(AQ216:AQ225)</f>
        <v>0</v>
      </c>
      <c r="AR215" s="622">
        <f t="shared" ref="AR215" si="669">SUM(AR216:AR225)</f>
        <v>0</v>
      </c>
      <c r="AS215" s="622">
        <f t="shared" ref="AS215" si="670">SUM(AS216:AS225)</f>
        <v>0</v>
      </c>
      <c r="AT215" s="622">
        <f t="shared" ref="AT215" si="671">SUM(AT216:AT225)</f>
        <v>0</v>
      </c>
      <c r="AU215" s="622">
        <f t="shared" ref="AU215" si="672">SUM(AU216:AU225)</f>
        <v>0</v>
      </c>
      <c r="AV215" s="622">
        <f t="shared" ref="AV215" si="673">SUM(AV216:AV225)</f>
        <v>0</v>
      </c>
      <c r="AW215" s="622">
        <f t="shared" ref="AW215" si="674">SUM(AW216:AW225)</f>
        <v>0</v>
      </c>
      <c r="AX215" s="622">
        <f t="shared" ref="AX215" si="675">SUM(AX216:AX225)</f>
        <v>0</v>
      </c>
      <c r="AY215" s="622">
        <f t="shared" ref="AY215" si="676">SUM(AY216:AY225)</f>
        <v>0</v>
      </c>
      <c r="AZ215" s="622">
        <f t="shared" ref="AZ215" si="677">SUM(AZ216:AZ225)</f>
        <v>0</v>
      </c>
      <c r="BA215" s="622">
        <f t="shared" ref="BA215" si="678">SUM(BA216:BA225)</f>
        <v>0</v>
      </c>
      <c r="BB215" s="622">
        <f t="shared" ref="BB215" si="679">SUM(BB216:BB225)</f>
        <v>0</v>
      </c>
      <c r="BC215" s="622">
        <f t="shared" ref="BC215" si="680">SUM(BC216:BC225)</f>
        <v>0</v>
      </c>
      <c r="BD215" s="622">
        <f t="shared" ref="BD215" si="681">SUM(BD216:BD225)</f>
        <v>0</v>
      </c>
      <c r="BE215" s="622">
        <f t="shared" ref="BE215" si="682">SUM(BE216:BE225)</f>
        <v>0</v>
      </c>
      <c r="BF215" s="622">
        <f t="shared" ref="BF215" si="683">SUM(BF216:BF225)</f>
        <v>0</v>
      </c>
      <c r="BG215" s="622">
        <f t="shared" ref="BG215" si="684">SUM(BG216:BG225)</f>
        <v>0</v>
      </c>
      <c r="BH215" s="622">
        <f t="shared" ref="BH215" si="685">SUM(BH216:BH225)</f>
        <v>0</v>
      </c>
      <c r="BI215" s="622">
        <f t="shared" ref="BI215" si="686">SUM(BI216:BI225)</f>
        <v>0</v>
      </c>
      <c r="BJ215" s="622">
        <f t="shared" ref="BJ215" si="687">SUM(BJ216:BJ225)</f>
        <v>0</v>
      </c>
      <c r="BK215" s="630"/>
      <c r="BL215" s="631"/>
      <c r="BM215" s="631"/>
    </row>
    <row r="216" spans="1:65" s="656" customFormat="1" outlineLevel="2" x14ac:dyDescent="0.3">
      <c r="A216" s="639"/>
      <c r="B216" s="640"/>
      <c r="C216" s="641" t="str">
        <f>IFERROR(BUDGET!C199,"")</f>
        <v>C3-01</v>
      </c>
      <c r="D216" s="642">
        <f>IFERROR(BUDGET!D199,"")</f>
        <v>0</v>
      </c>
      <c r="E216" s="643" t="str">
        <f>IFERROR(BUDGET!E199,"")</f>
        <v>x</v>
      </c>
      <c r="F216" s="644">
        <f>IF(OR(BUDGET!$N$14="",BUDGET!$N$14="Initial Budget"),BUDGET!N199,BUDGET!BA199)</f>
        <v>0</v>
      </c>
      <c r="G216" s="798"/>
      <c r="H216" s="661">
        <f>SUMIFS(EXPENSES!$I$12:$I$4011,EXPENSES!$U$12:$U$4011,REPORT!C216)</f>
        <v>0</v>
      </c>
      <c r="I216" s="657">
        <f t="shared" si="456"/>
        <v>0</v>
      </c>
      <c r="J216" s="645">
        <f t="shared" si="535"/>
        <v>0</v>
      </c>
      <c r="K216" s="647"/>
      <c r="L216" s="648"/>
      <c r="M216" s="649"/>
      <c r="N216" s="650"/>
      <c r="O216" s="651" t="str">
        <f>IF($D216="","",IF($D216=O$33,$H216,""))</f>
        <v/>
      </c>
      <c r="P216" s="651" t="str">
        <f t="shared" ref="P216:X216" si="688">IF($D216="","",IF($D216=P$33,$H216,""))</f>
        <v/>
      </c>
      <c r="Q216" s="651" t="str">
        <f t="shared" si="688"/>
        <v/>
      </c>
      <c r="R216" s="651" t="str">
        <f t="shared" si="688"/>
        <v/>
      </c>
      <c r="S216" s="651" t="str">
        <f t="shared" si="688"/>
        <v/>
      </c>
      <c r="T216" s="651" t="str">
        <f t="shared" si="688"/>
        <v/>
      </c>
      <c r="U216" s="651" t="str">
        <f t="shared" si="688"/>
        <v/>
      </c>
      <c r="V216" s="651" t="str">
        <f t="shared" si="688"/>
        <v/>
      </c>
      <c r="W216" s="651" t="str">
        <f t="shared" si="688"/>
        <v/>
      </c>
      <c r="X216" s="651" t="str">
        <f t="shared" si="688"/>
        <v/>
      </c>
      <c r="Y216" s="652">
        <f t="shared" si="650"/>
        <v>0</v>
      </c>
      <c r="Z216" s="653"/>
      <c r="AA216" s="645">
        <f>IF($C216="","",SUMIFS(EXPENSES!$I$12:$I$4011,EXPENSES!$U$12:$U$4011,$C216,EXPENSES!$N$12:$N$4011,REPORT!AA$34,EXPENSES!$M$12:$M$4011,REPORT!AA$31))</f>
        <v>0</v>
      </c>
      <c r="AB216" s="645">
        <f>IF($C216="","",SUMIFS(EXPENSES!$I$12:$I$4011,EXPENSES!$U$12:$U$4011,$C216,EXPENSES!$N$12:$N$4011,REPORT!AB$34,EXPENSES!$M$12:$M$4011,REPORT!AB$31))</f>
        <v>0</v>
      </c>
      <c r="AC216" s="645">
        <f>IF($C216="","",SUMIFS(EXPENSES!$I$12:$I$4011,EXPENSES!$U$12:$U$4011,$C216,EXPENSES!$N$12:$N$4011,REPORT!AC$34,EXPENSES!$M$12:$M$4011,REPORT!AC$31))</f>
        <v>0</v>
      </c>
      <c r="AD216" s="645">
        <f>IF($C216="","",SUMIFS(EXPENSES!$I$12:$I$4011,EXPENSES!$U$12:$U$4011,$C216,EXPENSES!$N$12:$N$4011,REPORT!AD$34,EXPENSES!$M$12:$M$4011,REPORT!AD$31))</f>
        <v>0</v>
      </c>
      <c r="AE216" s="645">
        <f>IF($C216="","",SUMIFS(EXPENSES!$I$12:$I$4011,EXPENSES!$U$12:$U$4011,$C216,EXPENSES!$N$12:$N$4011,REPORT!AE$34,EXPENSES!$M$12:$M$4011,REPORT!AE$31))</f>
        <v>0</v>
      </c>
      <c r="AF216" s="645">
        <f>IF($C216="","",SUMIFS(EXPENSES!$I$12:$I$4011,EXPENSES!$U$12:$U$4011,$C216,EXPENSES!$N$12:$N$4011,REPORT!AF$34,EXPENSES!$M$12:$M$4011,REPORT!AF$31))</f>
        <v>0</v>
      </c>
      <c r="AG216" s="645">
        <f>IF($C216="","",SUMIFS(EXPENSES!$I$12:$I$4011,EXPENSES!$U$12:$U$4011,$C216,EXPENSES!$N$12:$N$4011,REPORT!AG$34,EXPENSES!$M$12:$M$4011,REPORT!AG$31))</f>
        <v>0</v>
      </c>
      <c r="AH216" s="645">
        <f>IF($C216="","",SUMIFS(EXPENSES!$I$12:$I$4011,EXPENSES!$U$12:$U$4011,$C216,EXPENSES!$N$12:$N$4011,REPORT!AH$34,EXPENSES!$M$12:$M$4011,REPORT!AH$31))</f>
        <v>0</v>
      </c>
      <c r="AI216" s="645">
        <f>IF($C216="","",SUMIFS(EXPENSES!$I$12:$I$4011,EXPENSES!$U$12:$U$4011,$C216,EXPENSES!$N$12:$N$4011,REPORT!AI$34,EXPENSES!$M$12:$M$4011,REPORT!AI$31))</f>
        <v>0</v>
      </c>
      <c r="AJ216" s="645">
        <f>IF($C216="","",SUMIFS(EXPENSES!$I$12:$I$4011,EXPENSES!$U$12:$U$4011,$C216,EXPENSES!$N$12:$N$4011,REPORT!AJ$34,EXPENSES!$M$12:$M$4011,REPORT!AJ$31))</f>
        <v>0</v>
      </c>
      <c r="AK216" s="645">
        <f>IF($C216="","",SUMIFS(EXPENSES!$I$12:$I$4011,EXPENSES!$U$12:$U$4011,$C216,EXPENSES!$N$12:$N$4011,REPORT!AK$34,EXPENSES!$M$12:$M$4011,REPORT!AK$31))</f>
        <v>0</v>
      </c>
      <c r="AL216" s="645">
        <f>IF($C216="","",SUMIFS(EXPENSES!$I$12:$I$4011,EXPENSES!$U$12:$U$4011,$C216,EXPENSES!$N$12:$N$4011,REPORT!AL$34,EXPENSES!$M$12:$M$4011,REPORT!AL$31))</f>
        <v>0</v>
      </c>
      <c r="AM216" s="645">
        <f>IF($C216="","",SUMIFS(EXPENSES!$I$12:$I$4011,EXPENSES!$U$12:$U$4011,$C216,EXPENSES!$N$12:$N$4011,REPORT!AM$34,EXPENSES!$M$12:$M$4011,REPORT!AM$31))</f>
        <v>0</v>
      </c>
      <c r="AN216" s="645">
        <f>IF($C216="","",SUMIFS(EXPENSES!$I$12:$I$4011,EXPENSES!$U$12:$U$4011,$C216,EXPENSES!$N$12:$N$4011,REPORT!AN$34,EXPENSES!$M$12:$M$4011,REPORT!AN$31))</f>
        <v>0</v>
      </c>
      <c r="AO216" s="645">
        <f>IF($C216="","",SUMIFS(EXPENSES!$I$12:$I$4011,EXPENSES!$U$12:$U$4011,$C216,EXPENSES!$N$12:$N$4011,REPORT!AO$34,EXPENSES!$M$12:$M$4011,REPORT!AO$31))</f>
        <v>0</v>
      </c>
      <c r="AP216" s="645">
        <f>IF($C216="","",SUMIFS(EXPENSES!$I$12:$I$4011,EXPENSES!$U$12:$U$4011,$C216,EXPENSES!$N$12:$N$4011,REPORT!AP$34,EXPENSES!$M$12:$M$4011,REPORT!AP$31))</f>
        <v>0</v>
      </c>
      <c r="AQ216" s="645">
        <f>IF($C216="","",SUMIFS(EXPENSES!$I$12:$I$4011,EXPENSES!$U$12:$U$4011,$C216,EXPENSES!$N$12:$N$4011,REPORT!AQ$34,EXPENSES!$M$12:$M$4011,REPORT!AQ$31))</f>
        <v>0</v>
      </c>
      <c r="AR216" s="645">
        <f>IF($C216="","",SUMIFS(EXPENSES!$I$12:$I$4011,EXPENSES!$U$12:$U$4011,$C216,EXPENSES!$N$12:$N$4011,REPORT!AR$34,EXPENSES!$M$12:$M$4011,REPORT!AR$31))</f>
        <v>0</v>
      </c>
      <c r="AS216" s="645">
        <f>IF($C216="","",SUMIFS(EXPENSES!$I$12:$I$4011,EXPENSES!$U$12:$U$4011,$C216,EXPENSES!$N$12:$N$4011,REPORT!AS$34,EXPENSES!$M$12:$M$4011,REPORT!AS$31))</f>
        <v>0</v>
      </c>
      <c r="AT216" s="645">
        <f>IF($C216="","",SUMIFS(EXPENSES!$I$12:$I$4011,EXPENSES!$U$12:$U$4011,$C216,EXPENSES!$N$12:$N$4011,REPORT!AT$34,EXPENSES!$M$12:$M$4011,REPORT!AT$31))</f>
        <v>0</v>
      </c>
      <c r="AU216" s="645">
        <f>IF($C216="","",SUMIFS(EXPENSES!$I$12:$I$4011,EXPENSES!$U$12:$U$4011,$C216,EXPENSES!$N$12:$N$4011,REPORT!AU$34,EXPENSES!$M$12:$M$4011,REPORT!AU$31))</f>
        <v>0</v>
      </c>
      <c r="AV216" s="645">
        <f>IF($C216="","",SUMIFS(EXPENSES!$I$12:$I$4011,EXPENSES!$U$12:$U$4011,$C216,EXPENSES!$N$12:$N$4011,REPORT!AV$34,EXPENSES!$M$12:$M$4011,REPORT!AV$31))</f>
        <v>0</v>
      </c>
      <c r="AW216" s="645">
        <f>IF($C216="","",SUMIFS(EXPENSES!$I$12:$I$4011,EXPENSES!$U$12:$U$4011,$C216,EXPENSES!$N$12:$N$4011,REPORT!AW$34,EXPENSES!$M$12:$M$4011,REPORT!AW$31))</f>
        <v>0</v>
      </c>
      <c r="AX216" s="645">
        <f>IF($C216="","",SUMIFS(EXPENSES!$I$12:$I$4011,EXPENSES!$U$12:$U$4011,$C216,EXPENSES!$N$12:$N$4011,REPORT!AX$34,EXPENSES!$M$12:$M$4011,REPORT!AX$31))</f>
        <v>0</v>
      </c>
      <c r="AY216" s="645">
        <f>IF($C216="","",SUMIFS(EXPENSES!$I$12:$I$4011,EXPENSES!$U$12:$U$4011,$C216,EXPENSES!$N$12:$N$4011,REPORT!AY$34,EXPENSES!$M$12:$M$4011,REPORT!AY$31))</f>
        <v>0</v>
      </c>
      <c r="AZ216" s="645">
        <f>IF($C216="","",SUMIFS(EXPENSES!$I$12:$I$4011,EXPENSES!$U$12:$U$4011,$C216,EXPENSES!$N$12:$N$4011,REPORT!AZ$34,EXPENSES!$M$12:$M$4011,REPORT!AZ$31))</f>
        <v>0</v>
      </c>
      <c r="BA216" s="645">
        <f>IF($C216="","",SUMIFS(EXPENSES!$I$12:$I$4011,EXPENSES!$U$12:$U$4011,$C216,EXPENSES!$N$12:$N$4011,REPORT!BA$34,EXPENSES!$M$12:$M$4011,REPORT!BA$31))</f>
        <v>0</v>
      </c>
      <c r="BB216" s="645">
        <f>IF($C216="","",SUMIFS(EXPENSES!$I$12:$I$4011,EXPENSES!$U$12:$U$4011,$C216,EXPENSES!$N$12:$N$4011,REPORT!BB$34,EXPENSES!$M$12:$M$4011,REPORT!BB$31))</f>
        <v>0</v>
      </c>
      <c r="BC216" s="645">
        <f>IF($C216="","",SUMIFS(EXPENSES!$I$12:$I$4011,EXPENSES!$U$12:$U$4011,$C216,EXPENSES!$N$12:$N$4011,REPORT!BC$34,EXPENSES!$M$12:$M$4011,REPORT!BC$31))</f>
        <v>0</v>
      </c>
      <c r="BD216" s="645">
        <f>IF($C216="","",SUMIFS(EXPENSES!$I$12:$I$4011,EXPENSES!$U$12:$U$4011,$C216,EXPENSES!$N$12:$N$4011,REPORT!BD$34,EXPENSES!$M$12:$M$4011,REPORT!BD$31))</f>
        <v>0</v>
      </c>
      <c r="BE216" s="645">
        <f>IF($C216="","",SUMIFS(EXPENSES!$I$12:$I$4011,EXPENSES!$U$12:$U$4011,$C216,EXPENSES!$N$12:$N$4011,REPORT!BE$34,EXPENSES!$M$12:$M$4011,REPORT!BE$31))</f>
        <v>0</v>
      </c>
      <c r="BF216" s="645">
        <f>IF($C216="","",SUMIFS(EXPENSES!$I$12:$I$4011,EXPENSES!$U$12:$U$4011,$C216,EXPENSES!$N$12:$N$4011,REPORT!BF$34,EXPENSES!$M$12:$M$4011,REPORT!BF$31))</f>
        <v>0</v>
      </c>
      <c r="BG216" s="645">
        <f>IF($C216="","",SUMIFS(EXPENSES!$I$12:$I$4011,EXPENSES!$U$12:$U$4011,$C216,EXPENSES!$N$12:$N$4011,REPORT!BG$34,EXPENSES!$M$12:$M$4011,REPORT!BG$31))</f>
        <v>0</v>
      </c>
      <c r="BH216" s="645">
        <f>IF($C216="","",SUMIFS(EXPENSES!$I$12:$I$4011,EXPENSES!$U$12:$U$4011,$C216,EXPENSES!$N$12:$N$4011,REPORT!BH$34,EXPENSES!$M$12:$M$4011,REPORT!BH$31))</f>
        <v>0</v>
      </c>
      <c r="BI216" s="645">
        <f>IF($C216="","",SUMIFS(EXPENSES!$I$12:$I$4011,EXPENSES!$U$12:$U$4011,$C216,EXPENSES!$N$12:$N$4011,REPORT!BI$34,EXPENSES!$M$12:$M$4011,REPORT!BI$31))</f>
        <v>0</v>
      </c>
      <c r="BJ216" s="645">
        <f>IF($C216="","",SUMIFS(EXPENSES!$I$12:$I$4011,EXPENSES!$U$12:$U$4011,$C216,EXPENSES!$N$12:$N$4011,REPORT!BJ$34,EXPENSES!$M$12:$M$4011,REPORT!BJ$31))</f>
        <v>0</v>
      </c>
      <c r="BK216" s="654"/>
      <c r="BL216" s="655"/>
      <c r="BM216" s="655"/>
    </row>
    <row r="217" spans="1:65" s="656" customFormat="1" outlineLevel="2" x14ac:dyDescent="0.3">
      <c r="A217" s="639"/>
      <c r="B217" s="640"/>
      <c r="C217" s="641" t="str">
        <f>IFERROR(BUDGET!C200,"")</f>
        <v>C3-02</v>
      </c>
      <c r="D217" s="642">
        <f>IFERROR(BUDGET!D200,"")</f>
        <v>0</v>
      </c>
      <c r="E217" s="643" t="str">
        <f>IFERROR(BUDGET!E200,"")</f>
        <v>x</v>
      </c>
      <c r="F217" s="644">
        <f>IF(OR(BUDGET!$N$14="",BUDGET!$N$14="Initial Budget"),BUDGET!N200,BUDGET!BA200)</f>
        <v>0</v>
      </c>
      <c r="G217" s="798"/>
      <c r="H217" s="661">
        <f>SUMIFS(EXPENSES!$I$12:$I$4011,EXPENSES!$U$12:$U$4011,REPORT!C217)</f>
        <v>0</v>
      </c>
      <c r="I217" s="657">
        <f t="shared" si="456"/>
        <v>0</v>
      </c>
      <c r="J217" s="645">
        <f t="shared" si="535"/>
        <v>0</v>
      </c>
      <c r="K217" s="647"/>
      <c r="L217" s="648"/>
      <c r="M217" s="649"/>
      <c r="N217" s="650"/>
      <c r="O217" s="651" t="str">
        <f t="shared" ref="O217:X225" si="689">IF($D217="","",IF($D217=O$33,$H217,""))</f>
        <v/>
      </c>
      <c r="P217" s="651" t="str">
        <f>IF($D217="","",IF($D217=P$33,$H217,""))</f>
        <v/>
      </c>
      <c r="Q217" s="651" t="str">
        <f t="shared" si="689"/>
        <v/>
      </c>
      <c r="R217" s="651" t="str">
        <f t="shared" si="689"/>
        <v/>
      </c>
      <c r="S217" s="651" t="str">
        <f t="shared" si="689"/>
        <v/>
      </c>
      <c r="T217" s="651" t="str">
        <f t="shared" si="689"/>
        <v/>
      </c>
      <c r="U217" s="651" t="str">
        <f t="shared" si="689"/>
        <v/>
      </c>
      <c r="V217" s="651" t="str">
        <f t="shared" si="689"/>
        <v/>
      </c>
      <c r="W217" s="651" t="str">
        <f t="shared" si="689"/>
        <v/>
      </c>
      <c r="X217" s="651" t="str">
        <f t="shared" si="689"/>
        <v/>
      </c>
      <c r="Y217" s="652">
        <f t="shared" si="650"/>
        <v>0</v>
      </c>
      <c r="Z217" s="653"/>
      <c r="AA217" s="658">
        <f>IF($C217="","",SUMIFS(EXPENSES!$I$12:$I$4011,EXPENSES!$U$12:$U$4011,$C217,EXPENSES!$N$12:$N$4011,REPORT!AA$34,EXPENSES!$M$12:$M$4011,REPORT!AA$31))</f>
        <v>0</v>
      </c>
      <c r="AB217" s="658">
        <f>IF($C217="","",SUMIFS(EXPENSES!$I$12:$I$4011,EXPENSES!$U$12:$U$4011,$C217,EXPENSES!$N$12:$N$4011,REPORT!AB$34,EXPENSES!$M$12:$M$4011,REPORT!AB$31))</f>
        <v>0</v>
      </c>
      <c r="AC217" s="658">
        <f>IF($C217="","",SUMIFS(EXPENSES!$I$12:$I$4011,EXPENSES!$U$12:$U$4011,$C217,EXPENSES!$N$12:$N$4011,REPORT!AC$34,EXPENSES!$M$12:$M$4011,REPORT!AC$31))</f>
        <v>0</v>
      </c>
      <c r="AD217" s="658">
        <f>IF($C217="","",SUMIFS(EXPENSES!$I$12:$I$4011,EXPENSES!$U$12:$U$4011,$C217,EXPENSES!$N$12:$N$4011,REPORT!AD$34,EXPENSES!$M$12:$M$4011,REPORT!AD$31))</f>
        <v>0</v>
      </c>
      <c r="AE217" s="658">
        <f>IF($C217="","",SUMIFS(EXPENSES!$I$12:$I$4011,EXPENSES!$U$12:$U$4011,$C217,EXPENSES!$N$12:$N$4011,REPORT!AE$34,EXPENSES!$M$12:$M$4011,REPORT!AE$31))</f>
        <v>0</v>
      </c>
      <c r="AF217" s="658">
        <f>IF($C217="","",SUMIFS(EXPENSES!$I$12:$I$4011,EXPENSES!$U$12:$U$4011,$C217,EXPENSES!$N$12:$N$4011,REPORT!AF$34,EXPENSES!$M$12:$M$4011,REPORT!AF$31))</f>
        <v>0</v>
      </c>
      <c r="AG217" s="658">
        <f>IF($C217="","",SUMIFS(EXPENSES!$I$12:$I$4011,EXPENSES!$U$12:$U$4011,$C217,EXPENSES!$N$12:$N$4011,REPORT!AG$34,EXPENSES!$M$12:$M$4011,REPORT!AG$31))</f>
        <v>0</v>
      </c>
      <c r="AH217" s="658">
        <f>IF($C217="","",SUMIFS(EXPENSES!$I$12:$I$4011,EXPENSES!$U$12:$U$4011,$C217,EXPENSES!$N$12:$N$4011,REPORT!AH$34,EXPENSES!$M$12:$M$4011,REPORT!AH$31))</f>
        <v>0</v>
      </c>
      <c r="AI217" s="658">
        <f>IF($C217="","",SUMIFS(EXPENSES!$I$12:$I$4011,EXPENSES!$U$12:$U$4011,$C217,EXPENSES!$N$12:$N$4011,REPORT!AI$34,EXPENSES!$M$12:$M$4011,REPORT!AI$31))</f>
        <v>0</v>
      </c>
      <c r="AJ217" s="658">
        <f>IF($C217="","",SUMIFS(EXPENSES!$I$12:$I$4011,EXPENSES!$U$12:$U$4011,$C217,EXPENSES!$N$12:$N$4011,REPORT!AJ$34,EXPENSES!$M$12:$M$4011,REPORT!AJ$31))</f>
        <v>0</v>
      </c>
      <c r="AK217" s="658">
        <f>IF($C217="","",SUMIFS(EXPENSES!$I$12:$I$4011,EXPENSES!$U$12:$U$4011,$C217,EXPENSES!$N$12:$N$4011,REPORT!AK$34,EXPENSES!$M$12:$M$4011,REPORT!AK$31))</f>
        <v>0</v>
      </c>
      <c r="AL217" s="658">
        <f>IF($C217="","",SUMIFS(EXPENSES!$I$12:$I$4011,EXPENSES!$U$12:$U$4011,$C217,EXPENSES!$N$12:$N$4011,REPORT!AL$34,EXPENSES!$M$12:$M$4011,REPORT!AL$31))</f>
        <v>0</v>
      </c>
      <c r="AM217" s="658">
        <f>IF($C217="","",SUMIFS(EXPENSES!$I$12:$I$4011,EXPENSES!$U$12:$U$4011,$C217,EXPENSES!$N$12:$N$4011,REPORT!AM$34,EXPENSES!$M$12:$M$4011,REPORT!AM$31))</f>
        <v>0</v>
      </c>
      <c r="AN217" s="658">
        <f>IF($C217="","",SUMIFS(EXPENSES!$I$12:$I$4011,EXPENSES!$U$12:$U$4011,$C217,EXPENSES!$N$12:$N$4011,REPORT!AN$34,EXPENSES!$M$12:$M$4011,REPORT!AN$31))</f>
        <v>0</v>
      </c>
      <c r="AO217" s="658">
        <f>IF($C217="","",SUMIFS(EXPENSES!$I$12:$I$4011,EXPENSES!$U$12:$U$4011,$C217,EXPENSES!$N$12:$N$4011,REPORT!AO$34,EXPENSES!$M$12:$M$4011,REPORT!AO$31))</f>
        <v>0</v>
      </c>
      <c r="AP217" s="658">
        <f>IF($C217="","",SUMIFS(EXPENSES!$I$12:$I$4011,EXPENSES!$U$12:$U$4011,$C217,EXPENSES!$N$12:$N$4011,REPORT!AP$34,EXPENSES!$M$12:$M$4011,REPORT!AP$31))</f>
        <v>0</v>
      </c>
      <c r="AQ217" s="658">
        <f>IF($C217="","",SUMIFS(EXPENSES!$I$12:$I$4011,EXPENSES!$U$12:$U$4011,$C217,EXPENSES!$N$12:$N$4011,REPORT!AQ$34,EXPENSES!$M$12:$M$4011,REPORT!AQ$31))</f>
        <v>0</v>
      </c>
      <c r="AR217" s="658">
        <f>IF($C217="","",SUMIFS(EXPENSES!$I$12:$I$4011,EXPENSES!$U$12:$U$4011,$C217,EXPENSES!$N$12:$N$4011,REPORT!AR$34,EXPENSES!$M$12:$M$4011,REPORT!AR$31))</f>
        <v>0</v>
      </c>
      <c r="AS217" s="658">
        <f>IF($C217="","",SUMIFS(EXPENSES!$I$12:$I$4011,EXPENSES!$U$12:$U$4011,$C217,EXPENSES!$N$12:$N$4011,REPORT!AS$34,EXPENSES!$M$12:$M$4011,REPORT!AS$31))</f>
        <v>0</v>
      </c>
      <c r="AT217" s="658">
        <f>IF($C217="","",SUMIFS(EXPENSES!$I$12:$I$4011,EXPENSES!$U$12:$U$4011,$C217,EXPENSES!$N$12:$N$4011,REPORT!AT$34,EXPENSES!$M$12:$M$4011,REPORT!AT$31))</f>
        <v>0</v>
      </c>
      <c r="AU217" s="658">
        <f>IF($C217="","",SUMIFS(EXPENSES!$I$12:$I$4011,EXPENSES!$U$12:$U$4011,$C217,EXPENSES!$N$12:$N$4011,REPORT!AU$34,EXPENSES!$M$12:$M$4011,REPORT!AU$31))</f>
        <v>0</v>
      </c>
      <c r="AV217" s="658">
        <f>IF($C217="","",SUMIFS(EXPENSES!$I$12:$I$4011,EXPENSES!$U$12:$U$4011,$C217,EXPENSES!$N$12:$N$4011,REPORT!AV$34,EXPENSES!$M$12:$M$4011,REPORT!AV$31))</f>
        <v>0</v>
      </c>
      <c r="AW217" s="658">
        <f>IF($C217="","",SUMIFS(EXPENSES!$I$12:$I$4011,EXPENSES!$U$12:$U$4011,$C217,EXPENSES!$N$12:$N$4011,REPORT!AW$34,EXPENSES!$M$12:$M$4011,REPORT!AW$31))</f>
        <v>0</v>
      </c>
      <c r="AX217" s="658">
        <f>IF($C217="","",SUMIFS(EXPENSES!$I$12:$I$4011,EXPENSES!$U$12:$U$4011,$C217,EXPENSES!$N$12:$N$4011,REPORT!AX$34,EXPENSES!$M$12:$M$4011,REPORT!AX$31))</f>
        <v>0</v>
      </c>
      <c r="AY217" s="658">
        <f>IF($C217="","",SUMIFS(EXPENSES!$I$12:$I$4011,EXPENSES!$U$12:$U$4011,$C217,EXPENSES!$N$12:$N$4011,REPORT!AY$34,EXPENSES!$M$12:$M$4011,REPORT!AY$31))</f>
        <v>0</v>
      </c>
      <c r="AZ217" s="658">
        <f>IF($C217="","",SUMIFS(EXPENSES!$I$12:$I$4011,EXPENSES!$U$12:$U$4011,$C217,EXPENSES!$N$12:$N$4011,REPORT!AZ$34,EXPENSES!$M$12:$M$4011,REPORT!AZ$31))</f>
        <v>0</v>
      </c>
      <c r="BA217" s="658">
        <f>IF($C217="","",SUMIFS(EXPENSES!$I$12:$I$4011,EXPENSES!$U$12:$U$4011,$C217,EXPENSES!$N$12:$N$4011,REPORT!BA$34,EXPENSES!$M$12:$M$4011,REPORT!BA$31))</f>
        <v>0</v>
      </c>
      <c r="BB217" s="658">
        <f>IF($C217="","",SUMIFS(EXPENSES!$I$12:$I$4011,EXPENSES!$U$12:$U$4011,$C217,EXPENSES!$N$12:$N$4011,REPORT!BB$34,EXPENSES!$M$12:$M$4011,REPORT!BB$31))</f>
        <v>0</v>
      </c>
      <c r="BC217" s="658">
        <f>IF($C217="","",SUMIFS(EXPENSES!$I$12:$I$4011,EXPENSES!$U$12:$U$4011,$C217,EXPENSES!$N$12:$N$4011,REPORT!BC$34,EXPENSES!$M$12:$M$4011,REPORT!BC$31))</f>
        <v>0</v>
      </c>
      <c r="BD217" s="658">
        <f>IF($C217="","",SUMIFS(EXPENSES!$I$12:$I$4011,EXPENSES!$U$12:$U$4011,$C217,EXPENSES!$N$12:$N$4011,REPORT!BD$34,EXPENSES!$M$12:$M$4011,REPORT!BD$31))</f>
        <v>0</v>
      </c>
      <c r="BE217" s="658">
        <f>IF($C217="","",SUMIFS(EXPENSES!$I$12:$I$4011,EXPENSES!$U$12:$U$4011,$C217,EXPENSES!$N$12:$N$4011,REPORT!BE$34,EXPENSES!$M$12:$M$4011,REPORT!BE$31))</f>
        <v>0</v>
      </c>
      <c r="BF217" s="658">
        <f>IF($C217="","",SUMIFS(EXPENSES!$I$12:$I$4011,EXPENSES!$U$12:$U$4011,$C217,EXPENSES!$N$12:$N$4011,REPORT!BF$34,EXPENSES!$M$12:$M$4011,REPORT!BF$31))</f>
        <v>0</v>
      </c>
      <c r="BG217" s="658">
        <f>IF($C217="","",SUMIFS(EXPENSES!$I$12:$I$4011,EXPENSES!$U$12:$U$4011,$C217,EXPENSES!$N$12:$N$4011,REPORT!BG$34,EXPENSES!$M$12:$M$4011,REPORT!BG$31))</f>
        <v>0</v>
      </c>
      <c r="BH217" s="658">
        <f>IF($C217="","",SUMIFS(EXPENSES!$I$12:$I$4011,EXPENSES!$U$12:$U$4011,$C217,EXPENSES!$N$12:$N$4011,REPORT!BH$34,EXPENSES!$M$12:$M$4011,REPORT!BH$31))</f>
        <v>0</v>
      </c>
      <c r="BI217" s="658">
        <f>IF($C217="","",SUMIFS(EXPENSES!$I$12:$I$4011,EXPENSES!$U$12:$U$4011,$C217,EXPENSES!$N$12:$N$4011,REPORT!BI$34,EXPENSES!$M$12:$M$4011,REPORT!BI$31))</f>
        <v>0</v>
      </c>
      <c r="BJ217" s="658">
        <f>IF($C217="","",SUMIFS(EXPENSES!$I$12:$I$4011,EXPENSES!$U$12:$U$4011,$C217,EXPENSES!$N$12:$N$4011,REPORT!BJ$34,EXPENSES!$M$12:$M$4011,REPORT!BJ$31))</f>
        <v>0</v>
      </c>
      <c r="BK217" s="654"/>
      <c r="BL217" s="655"/>
      <c r="BM217" s="655"/>
    </row>
    <row r="218" spans="1:65" s="656" customFormat="1" outlineLevel="2" x14ac:dyDescent="0.3">
      <c r="A218" s="639"/>
      <c r="B218" s="640"/>
      <c r="C218" s="641" t="str">
        <f>IFERROR(BUDGET!C201,"")</f>
        <v>C3-03</v>
      </c>
      <c r="D218" s="642">
        <f>IFERROR(BUDGET!D201,"")</f>
        <v>0</v>
      </c>
      <c r="E218" s="643" t="str">
        <f>IFERROR(BUDGET!E201,"")</f>
        <v>x</v>
      </c>
      <c r="F218" s="644">
        <f>IF(OR(BUDGET!$N$14="",BUDGET!$N$14="Initial Budget"),BUDGET!N201,BUDGET!BA201)</f>
        <v>0</v>
      </c>
      <c r="G218" s="798"/>
      <c r="H218" s="661">
        <f>SUMIFS(EXPENSES!$I$12:$I$4011,EXPENSES!$U$12:$U$4011,REPORT!C218)</f>
        <v>0</v>
      </c>
      <c r="I218" s="657">
        <f t="shared" si="456"/>
        <v>0</v>
      </c>
      <c r="J218" s="645">
        <f t="shared" si="535"/>
        <v>0</v>
      </c>
      <c r="K218" s="647"/>
      <c r="L218" s="648"/>
      <c r="M218" s="649"/>
      <c r="N218" s="650"/>
      <c r="O218" s="651" t="str">
        <f t="shared" si="689"/>
        <v/>
      </c>
      <c r="P218" s="651" t="str">
        <f t="shared" si="689"/>
        <v/>
      </c>
      <c r="Q218" s="651" t="str">
        <f t="shared" si="689"/>
        <v/>
      </c>
      <c r="R218" s="651" t="str">
        <f t="shared" si="689"/>
        <v/>
      </c>
      <c r="S218" s="651" t="str">
        <f t="shared" si="689"/>
        <v/>
      </c>
      <c r="T218" s="651" t="str">
        <f t="shared" si="689"/>
        <v/>
      </c>
      <c r="U218" s="651" t="str">
        <f t="shared" si="689"/>
        <v/>
      </c>
      <c r="V218" s="651" t="str">
        <f t="shared" si="689"/>
        <v/>
      </c>
      <c r="W218" s="651" t="str">
        <f t="shared" si="689"/>
        <v/>
      </c>
      <c r="X218" s="651" t="str">
        <f t="shared" si="689"/>
        <v/>
      </c>
      <c r="Y218" s="652">
        <f t="shared" si="650"/>
        <v>0</v>
      </c>
      <c r="Z218" s="653"/>
      <c r="AA218" s="658">
        <f>IF($C218="","",SUMIFS(EXPENSES!$I$12:$I$4011,EXPENSES!$U$12:$U$4011,$C218,EXPENSES!$N$12:$N$4011,REPORT!AA$34,EXPENSES!$M$12:$M$4011,REPORT!AA$31))</f>
        <v>0</v>
      </c>
      <c r="AB218" s="658">
        <f>IF($C218="","",SUMIFS(EXPENSES!$I$12:$I$4011,EXPENSES!$U$12:$U$4011,$C218,EXPENSES!$N$12:$N$4011,REPORT!AB$34,EXPENSES!$M$12:$M$4011,REPORT!AB$31))</f>
        <v>0</v>
      </c>
      <c r="AC218" s="658">
        <f>IF($C218="","",SUMIFS(EXPENSES!$I$12:$I$4011,EXPENSES!$U$12:$U$4011,$C218,EXPENSES!$N$12:$N$4011,REPORT!AC$34,EXPENSES!$M$12:$M$4011,REPORT!AC$31))</f>
        <v>0</v>
      </c>
      <c r="AD218" s="658">
        <f>IF($C218="","",SUMIFS(EXPENSES!$I$12:$I$4011,EXPENSES!$U$12:$U$4011,$C218,EXPENSES!$N$12:$N$4011,REPORT!AD$34,EXPENSES!$M$12:$M$4011,REPORT!AD$31))</f>
        <v>0</v>
      </c>
      <c r="AE218" s="658">
        <f>IF($C218="","",SUMIFS(EXPENSES!$I$12:$I$4011,EXPENSES!$U$12:$U$4011,$C218,EXPENSES!$N$12:$N$4011,REPORT!AE$34,EXPENSES!$M$12:$M$4011,REPORT!AE$31))</f>
        <v>0</v>
      </c>
      <c r="AF218" s="658">
        <f>IF($C218="","",SUMIFS(EXPENSES!$I$12:$I$4011,EXPENSES!$U$12:$U$4011,$C218,EXPENSES!$N$12:$N$4011,REPORT!AF$34,EXPENSES!$M$12:$M$4011,REPORT!AF$31))</f>
        <v>0</v>
      </c>
      <c r="AG218" s="658">
        <f>IF($C218="","",SUMIFS(EXPENSES!$I$12:$I$4011,EXPENSES!$U$12:$U$4011,$C218,EXPENSES!$N$12:$N$4011,REPORT!AG$34,EXPENSES!$M$12:$M$4011,REPORT!AG$31))</f>
        <v>0</v>
      </c>
      <c r="AH218" s="658">
        <f>IF($C218="","",SUMIFS(EXPENSES!$I$12:$I$4011,EXPENSES!$U$12:$U$4011,$C218,EXPENSES!$N$12:$N$4011,REPORT!AH$34,EXPENSES!$M$12:$M$4011,REPORT!AH$31))</f>
        <v>0</v>
      </c>
      <c r="AI218" s="658">
        <f>IF($C218="","",SUMIFS(EXPENSES!$I$12:$I$4011,EXPENSES!$U$12:$U$4011,$C218,EXPENSES!$N$12:$N$4011,REPORT!AI$34,EXPENSES!$M$12:$M$4011,REPORT!AI$31))</f>
        <v>0</v>
      </c>
      <c r="AJ218" s="658">
        <f>IF($C218="","",SUMIFS(EXPENSES!$I$12:$I$4011,EXPENSES!$U$12:$U$4011,$C218,EXPENSES!$N$12:$N$4011,REPORT!AJ$34,EXPENSES!$M$12:$M$4011,REPORT!AJ$31))</f>
        <v>0</v>
      </c>
      <c r="AK218" s="658">
        <f>IF($C218="","",SUMIFS(EXPENSES!$I$12:$I$4011,EXPENSES!$U$12:$U$4011,$C218,EXPENSES!$N$12:$N$4011,REPORT!AK$34,EXPENSES!$M$12:$M$4011,REPORT!AK$31))</f>
        <v>0</v>
      </c>
      <c r="AL218" s="658">
        <f>IF($C218="","",SUMIFS(EXPENSES!$I$12:$I$4011,EXPENSES!$U$12:$U$4011,$C218,EXPENSES!$N$12:$N$4011,REPORT!AL$34,EXPENSES!$M$12:$M$4011,REPORT!AL$31))</f>
        <v>0</v>
      </c>
      <c r="AM218" s="658">
        <f>IF($C218="","",SUMIFS(EXPENSES!$I$12:$I$4011,EXPENSES!$U$12:$U$4011,$C218,EXPENSES!$N$12:$N$4011,REPORT!AM$34,EXPENSES!$M$12:$M$4011,REPORT!AM$31))</f>
        <v>0</v>
      </c>
      <c r="AN218" s="658">
        <f>IF($C218="","",SUMIFS(EXPENSES!$I$12:$I$4011,EXPENSES!$U$12:$U$4011,$C218,EXPENSES!$N$12:$N$4011,REPORT!AN$34,EXPENSES!$M$12:$M$4011,REPORT!AN$31))</f>
        <v>0</v>
      </c>
      <c r="AO218" s="658">
        <f>IF($C218="","",SUMIFS(EXPENSES!$I$12:$I$4011,EXPENSES!$U$12:$U$4011,$C218,EXPENSES!$N$12:$N$4011,REPORT!AO$34,EXPENSES!$M$12:$M$4011,REPORT!AO$31))</f>
        <v>0</v>
      </c>
      <c r="AP218" s="658">
        <f>IF($C218="","",SUMIFS(EXPENSES!$I$12:$I$4011,EXPENSES!$U$12:$U$4011,$C218,EXPENSES!$N$12:$N$4011,REPORT!AP$34,EXPENSES!$M$12:$M$4011,REPORT!AP$31))</f>
        <v>0</v>
      </c>
      <c r="AQ218" s="658">
        <f>IF($C218="","",SUMIFS(EXPENSES!$I$12:$I$4011,EXPENSES!$U$12:$U$4011,$C218,EXPENSES!$N$12:$N$4011,REPORT!AQ$34,EXPENSES!$M$12:$M$4011,REPORT!AQ$31))</f>
        <v>0</v>
      </c>
      <c r="AR218" s="658">
        <f>IF($C218="","",SUMIFS(EXPENSES!$I$12:$I$4011,EXPENSES!$U$12:$U$4011,$C218,EXPENSES!$N$12:$N$4011,REPORT!AR$34,EXPENSES!$M$12:$M$4011,REPORT!AR$31))</f>
        <v>0</v>
      </c>
      <c r="AS218" s="658">
        <f>IF($C218="","",SUMIFS(EXPENSES!$I$12:$I$4011,EXPENSES!$U$12:$U$4011,$C218,EXPENSES!$N$12:$N$4011,REPORT!AS$34,EXPENSES!$M$12:$M$4011,REPORT!AS$31))</f>
        <v>0</v>
      </c>
      <c r="AT218" s="658">
        <f>IF($C218="","",SUMIFS(EXPENSES!$I$12:$I$4011,EXPENSES!$U$12:$U$4011,$C218,EXPENSES!$N$12:$N$4011,REPORT!AT$34,EXPENSES!$M$12:$M$4011,REPORT!AT$31))</f>
        <v>0</v>
      </c>
      <c r="AU218" s="658">
        <f>IF($C218="","",SUMIFS(EXPENSES!$I$12:$I$4011,EXPENSES!$U$12:$U$4011,$C218,EXPENSES!$N$12:$N$4011,REPORT!AU$34,EXPENSES!$M$12:$M$4011,REPORT!AU$31))</f>
        <v>0</v>
      </c>
      <c r="AV218" s="658">
        <f>IF($C218="","",SUMIFS(EXPENSES!$I$12:$I$4011,EXPENSES!$U$12:$U$4011,$C218,EXPENSES!$N$12:$N$4011,REPORT!AV$34,EXPENSES!$M$12:$M$4011,REPORT!AV$31))</f>
        <v>0</v>
      </c>
      <c r="AW218" s="658">
        <f>IF($C218="","",SUMIFS(EXPENSES!$I$12:$I$4011,EXPENSES!$U$12:$U$4011,$C218,EXPENSES!$N$12:$N$4011,REPORT!AW$34,EXPENSES!$M$12:$M$4011,REPORT!AW$31))</f>
        <v>0</v>
      </c>
      <c r="AX218" s="658">
        <f>IF($C218="","",SUMIFS(EXPENSES!$I$12:$I$4011,EXPENSES!$U$12:$U$4011,$C218,EXPENSES!$N$12:$N$4011,REPORT!AX$34,EXPENSES!$M$12:$M$4011,REPORT!AX$31))</f>
        <v>0</v>
      </c>
      <c r="AY218" s="658">
        <f>IF($C218="","",SUMIFS(EXPENSES!$I$12:$I$4011,EXPENSES!$U$12:$U$4011,$C218,EXPENSES!$N$12:$N$4011,REPORT!AY$34,EXPENSES!$M$12:$M$4011,REPORT!AY$31))</f>
        <v>0</v>
      </c>
      <c r="AZ218" s="658">
        <f>IF($C218="","",SUMIFS(EXPENSES!$I$12:$I$4011,EXPENSES!$U$12:$U$4011,$C218,EXPENSES!$N$12:$N$4011,REPORT!AZ$34,EXPENSES!$M$12:$M$4011,REPORT!AZ$31))</f>
        <v>0</v>
      </c>
      <c r="BA218" s="658">
        <f>IF($C218="","",SUMIFS(EXPENSES!$I$12:$I$4011,EXPENSES!$U$12:$U$4011,$C218,EXPENSES!$N$12:$N$4011,REPORT!BA$34,EXPENSES!$M$12:$M$4011,REPORT!BA$31))</f>
        <v>0</v>
      </c>
      <c r="BB218" s="658">
        <f>IF($C218="","",SUMIFS(EXPENSES!$I$12:$I$4011,EXPENSES!$U$12:$U$4011,$C218,EXPENSES!$N$12:$N$4011,REPORT!BB$34,EXPENSES!$M$12:$M$4011,REPORT!BB$31))</f>
        <v>0</v>
      </c>
      <c r="BC218" s="658">
        <f>IF($C218="","",SUMIFS(EXPENSES!$I$12:$I$4011,EXPENSES!$U$12:$U$4011,$C218,EXPENSES!$N$12:$N$4011,REPORT!BC$34,EXPENSES!$M$12:$M$4011,REPORT!BC$31))</f>
        <v>0</v>
      </c>
      <c r="BD218" s="658">
        <f>IF($C218="","",SUMIFS(EXPENSES!$I$12:$I$4011,EXPENSES!$U$12:$U$4011,$C218,EXPENSES!$N$12:$N$4011,REPORT!BD$34,EXPENSES!$M$12:$M$4011,REPORT!BD$31))</f>
        <v>0</v>
      </c>
      <c r="BE218" s="658">
        <f>IF($C218="","",SUMIFS(EXPENSES!$I$12:$I$4011,EXPENSES!$U$12:$U$4011,$C218,EXPENSES!$N$12:$N$4011,REPORT!BE$34,EXPENSES!$M$12:$M$4011,REPORT!BE$31))</f>
        <v>0</v>
      </c>
      <c r="BF218" s="658">
        <f>IF($C218="","",SUMIFS(EXPENSES!$I$12:$I$4011,EXPENSES!$U$12:$U$4011,$C218,EXPENSES!$N$12:$N$4011,REPORT!BF$34,EXPENSES!$M$12:$M$4011,REPORT!BF$31))</f>
        <v>0</v>
      </c>
      <c r="BG218" s="658">
        <f>IF($C218="","",SUMIFS(EXPENSES!$I$12:$I$4011,EXPENSES!$U$12:$U$4011,$C218,EXPENSES!$N$12:$N$4011,REPORT!BG$34,EXPENSES!$M$12:$M$4011,REPORT!BG$31))</f>
        <v>0</v>
      </c>
      <c r="BH218" s="658">
        <f>IF($C218="","",SUMIFS(EXPENSES!$I$12:$I$4011,EXPENSES!$U$12:$U$4011,$C218,EXPENSES!$N$12:$N$4011,REPORT!BH$34,EXPENSES!$M$12:$M$4011,REPORT!BH$31))</f>
        <v>0</v>
      </c>
      <c r="BI218" s="658">
        <f>IF($C218="","",SUMIFS(EXPENSES!$I$12:$I$4011,EXPENSES!$U$12:$U$4011,$C218,EXPENSES!$N$12:$N$4011,REPORT!BI$34,EXPENSES!$M$12:$M$4011,REPORT!BI$31))</f>
        <v>0</v>
      </c>
      <c r="BJ218" s="658">
        <f>IF($C218="","",SUMIFS(EXPENSES!$I$12:$I$4011,EXPENSES!$U$12:$U$4011,$C218,EXPENSES!$N$12:$N$4011,REPORT!BJ$34,EXPENSES!$M$12:$M$4011,REPORT!BJ$31))</f>
        <v>0</v>
      </c>
      <c r="BK218" s="654"/>
      <c r="BL218" s="655"/>
      <c r="BM218" s="655"/>
    </row>
    <row r="219" spans="1:65" s="656" customFormat="1" outlineLevel="2" x14ac:dyDescent="0.3">
      <c r="A219" s="639"/>
      <c r="B219" s="640"/>
      <c r="C219" s="641" t="str">
        <f>IFERROR(BUDGET!C202,"")</f>
        <v>C3-04</v>
      </c>
      <c r="D219" s="642">
        <f>IFERROR(BUDGET!D202,"")</f>
        <v>0</v>
      </c>
      <c r="E219" s="643" t="str">
        <f>IFERROR(BUDGET!E202,"")</f>
        <v>x</v>
      </c>
      <c r="F219" s="644">
        <f>IF(OR(BUDGET!$N$14="",BUDGET!$N$14="Initial Budget"),BUDGET!N202,BUDGET!BA202)</f>
        <v>0</v>
      </c>
      <c r="G219" s="798"/>
      <c r="H219" s="661">
        <f>SUMIFS(EXPENSES!$I$12:$I$4011,EXPENSES!$U$12:$U$4011,REPORT!C219)</f>
        <v>0</v>
      </c>
      <c r="I219" s="657">
        <f t="shared" si="456"/>
        <v>0</v>
      </c>
      <c r="J219" s="645">
        <f t="shared" si="535"/>
        <v>0</v>
      </c>
      <c r="K219" s="647"/>
      <c r="L219" s="648"/>
      <c r="M219" s="649"/>
      <c r="N219" s="650"/>
      <c r="O219" s="651" t="str">
        <f t="shared" si="689"/>
        <v/>
      </c>
      <c r="P219" s="651" t="str">
        <f t="shared" si="689"/>
        <v/>
      </c>
      <c r="Q219" s="651" t="str">
        <f t="shared" si="689"/>
        <v/>
      </c>
      <c r="R219" s="651" t="str">
        <f t="shared" si="689"/>
        <v/>
      </c>
      <c r="S219" s="651" t="str">
        <f t="shared" si="689"/>
        <v/>
      </c>
      <c r="T219" s="651" t="str">
        <f t="shared" si="689"/>
        <v/>
      </c>
      <c r="U219" s="651" t="str">
        <f t="shared" si="689"/>
        <v/>
      </c>
      <c r="V219" s="651" t="str">
        <f t="shared" si="689"/>
        <v/>
      </c>
      <c r="W219" s="651" t="str">
        <f t="shared" si="689"/>
        <v/>
      </c>
      <c r="X219" s="651" t="str">
        <f t="shared" si="689"/>
        <v/>
      </c>
      <c r="Y219" s="652">
        <f t="shared" si="650"/>
        <v>0</v>
      </c>
      <c r="Z219" s="653"/>
      <c r="AA219" s="658">
        <f>IF($C219="","",SUMIFS(EXPENSES!$I$12:$I$4011,EXPENSES!$U$12:$U$4011,$C219,EXPENSES!$N$12:$N$4011,REPORT!AA$34,EXPENSES!$M$12:$M$4011,REPORT!AA$31))</f>
        <v>0</v>
      </c>
      <c r="AB219" s="658">
        <f>IF($C219="","",SUMIFS(EXPENSES!$I$12:$I$4011,EXPENSES!$U$12:$U$4011,$C219,EXPENSES!$N$12:$N$4011,REPORT!AB$34,EXPENSES!$M$12:$M$4011,REPORT!AB$31))</f>
        <v>0</v>
      </c>
      <c r="AC219" s="658">
        <f>IF($C219="","",SUMIFS(EXPENSES!$I$12:$I$4011,EXPENSES!$U$12:$U$4011,$C219,EXPENSES!$N$12:$N$4011,REPORT!AC$34,EXPENSES!$M$12:$M$4011,REPORT!AC$31))</f>
        <v>0</v>
      </c>
      <c r="AD219" s="658">
        <f>IF($C219="","",SUMIFS(EXPENSES!$I$12:$I$4011,EXPENSES!$U$12:$U$4011,$C219,EXPENSES!$N$12:$N$4011,REPORT!AD$34,EXPENSES!$M$12:$M$4011,REPORT!AD$31))</f>
        <v>0</v>
      </c>
      <c r="AE219" s="658">
        <f>IF($C219="","",SUMIFS(EXPENSES!$I$12:$I$4011,EXPENSES!$U$12:$U$4011,$C219,EXPENSES!$N$12:$N$4011,REPORT!AE$34,EXPENSES!$M$12:$M$4011,REPORT!AE$31))</f>
        <v>0</v>
      </c>
      <c r="AF219" s="658">
        <f>IF($C219="","",SUMIFS(EXPENSES!$I$12:$I$4011,EXPENSES!$U$12:$U$4011,$C219,EXPENSES!$N$12:$N$4011,REPORT!AF$34,EXPENSES!$M$12:$M$4011,REPORT!AF$31))</f>
        <v>0</v>
      </c>
      <c r="AG219" s="658">
        <f>IF($C219="","",SUMIFS(EXPENSES!$I$12:$I$4011,EXPENSES!$U$12:$U$4011,$C219,EXPENSES!$N$12:$N$4011,REPORT!AG$34,EXPENSES!$M$12:$M$4011,REPORT!AG$31))</f>
        <v>0</v>
      </c>
      <c r="AH219" s="658">
        <f>IF($C219="","",SUMIFS(EXPENSES!$I$12:$I$4011,EXPENSES!$U$12:$U$4011,$C219,EXPENSES!$N$12:$N$4011,REPORT!AH$34,EXPENSES!$M$12:$M$4011,REPORT!AH$31))</f>
        <v>0</v>
      </c>
      <c r="AI219" s="658">
        <f>IF($C219="","",SUMIFS(EXPENSES!$I$12:$I$4011,EXPENSES!$U$12:$U$4011,$C219,EXPENSES!$N$12:$N$4011,REPORT!AI$34,EXPENSES!$M$12:$M$4011,REPORT!AI$31))</f>
        <v>0</v>
      </c>
      <c r="AJ219" s="658">
        <f>IF($C219="","",SUMIFS(EXPENSES!$I$12:$I$4011,EXPENSES!$U$12:$U$4011,$C219,EXPENSES!$N$12:$N$4011,REPORT!AJ$34,EXPENSES!$M$12:$M$4011,REPORT!AJ$31))</f>
        <v>0</v>
      </c>
      <c r="AK219" s="658">
        <f>IF($C219="","",SUMIFS(EXPENSES!$I$12:$I$4011,EXPENSES!$U$12:$U$4011,$C219,EXPENSES!$N$12:$N$4011,REPORT!AK$34,EXPENSES!$M$12:$M$4011,REPORT!AK$31))</f>
        <v>0</v>
      </c>
      <c r="AL219" s="658">
        <f>IF($C219="","",SUMIFS(EXPENSES!$I$12:$I$4011,EXPENSES!$U$12:$U$4011,$C219,EXPENSES!$N$12:$N$4011,REPORT!AL$34,EXPENSES!$M$12:$M$4011,REPORT!AL$31))</f>
        <v>0</v>
      </c>
      <c r="AM219" s="658">
        <f>IF($C219="","",SUMIFS(EXPENSES!$I$12:$I$4011,EXPENSES!$U$12:$U$4011,$C219,EXPENSES!$N$12:$N$4011,REPORT!AM$34,EXPENSES!$M$12:$M$4011,REPORT!AM$31))</f>
        <v>0</v>
      </c>
      <c r="AN219" s="658">
        <f>IF($C219="","",SUMIFS(EXPENSES!$I$12:$I$4011,EXPENSES!$U$12:$U$4011,$C219,EXPENSES!$N$12:$N$4011,REPORT!AN$34,EXPENSES!$M$12:$M$4011,REPORT!AN$31))</f>
        <v>0</v>
      </c>
      <c r="AO219" s="658">
        <f>IF($C219="","",SUMIFS(EXPENSES!$I$12:$I$4011,EXPENSES!$U$12:$U$4011,$C219,EXPENSES!$N$12:$N$4011,REPORT!AO$34,EXPENSES!$M$12:$M$4011,REPORT!AO$31))</f>
        <v>0</v>
      </c>
      <c r="AP219" s="658">
        <f>IF($C219="","",SUMIFS(EXPENSES!$I$12:$I$4011,EXPENSES!$U$12:$U$4011,$C219,EXPENSES!$N$12:$N$4011,REPORT!AP$34,EXPENSES!$M$12:$M$4011,REPORT!AP$31))</f>
        <v>0</v>
      </c>
      <c r="AQ219" s="658">
        <f>IF($C219="","",SUMIFS(EXPENSES!$I$12:$I$4011,EXPENSES!$U$12:$U$4011,$C219,EXPENSES!$N$12:$N$4011,REPORT!AQ$34,EXPENSES!$M$12:$M$4011,REPORT!AQ$31))</f>
        <v>0</v>
      </c>
      <c r="AR219" s="658">
        <f>IF($C219="","",SUMIFS(EXPENSES!$I$12:$I$4011,EXPENSES!$U$12:$U$4011,$C219,EXPENSES!$N$12:$N$4011,REPORT!AR$34,EXPENSES!$M$12:$M$4011,REPORT!AR$31))</f>
        <v>0</v>
      </c>
      <c r="AS219" s="658">
        <f>IF($C219="","",SUMIFS(EXPENSES!$I$12:$I$4011,EXPENSES!$U$12:$U$4011,$C219,EXPENSES!$N$12:$N$4011,REPORT!AS$34,EXPENSES!$M$12:$M$4011,REPORT!AS$31))</f>
        <v>0</v>
      </c>
      <c r="AT219" s="658">
        <f>IF($C219="","",SUMIFS(EXPENSES!$I$12:$I$4011,EXPENSES!$U$12:$U$4011,$C219,EXPENSES!$N$12:$N$4011,REPORT!AT$34,EXPENSES!$M$12:$M$4011,REPORT!AT$31))</f>
        <v>0</v>
      </c>
      <c r="AU219" s="658">
        <f>IF($C219="","",SUMIFS(EXPENSES!$I$12:$I$4011,EXPENSES!$U$12:$U$4011,$C219,EXPENSES!$N$12:$N$4011,REPORT!AU$34,EXPENSES!$M$12:$M$4011,REPORT!AU$31))</f>
        <v>0</v>
      </c>
      <c r="AV219" s="658">
        <f>IF($C219="","",SUMIFS(EXPENSES!$I$12:$I$4011,EXPENSES!$U$12:$U$4011,$C219,EXPENSES!$N$12:$N$4011,REPORT!AV$34,EXPENSES!$M$12:$M$4011,REPORT!AV$31))</f>
        <v>0</v>
      </c>
      <c r="AW219" s="658">
        <f>IF($C219="","",SUMIFS(EXPENSES!$I$12:$I$4011,EXPENSES!$U$12:$U$4011,$C219,EXPENSES!$N$12:$N$4011,REPORT!AW$34,EXPENSES!$M$12:$M$4011,REPORT!AW$31))</f>
        <v>0</v>
      </c>
      <c r="AX219" s="658">
        <f>IF($C219="","",SUMIFS(EXPENSES!$I$12:$I$4011,EXPENSES!$U$12:$U$4011,$C219,EXPENSES!$N$12:$N$4011,REPORT!AX$34,EXPENSES!$M$12:$M$4011,REPORT!AX$31))</f>
        <v>0</v>
      </c>
      <c r="AY219" s="658">
        <f>IF($C219="","",SUMIFS(EXPENSES!$I$12:$I$4011,EXPENSES!$U$12:$U$4011,$C219,EXPENSES!$N$12:$N$4011,REPORT!AY$34,EXPENSES!$M$12:$M$4011,REPORT!AY$31))</f>
        <v>0</v>
      </c>
      <c r="AZ219" s="658">
        <f>IF($C219="","",SUMIFS(EXPENSES!$I$12:$I$4011,EXPENSES!$U$12:$U$4011,$C219,EXPENSES!$N$12:$N$4011,REPORT!AZ$34,EXPENSES!$M$12:$M$4011,REPORT!AZ$31))</f>
        <v>0</v>
      </c>
      <c r="BA219" s="658">
        <f>IF($C219="","",SUMIFS(EXPENSES!$I$12:$I$4011,EXPENSES!$U$12:$U$4011,$C219,EXPENSES!$N$12:$N$4011,REPORT!BA$34,EXPENSES!$M$12:$M$4011,REPORT!BA$31))</f>
        <v>0</v>
      </c>
      <c r="BB219" s="658">
        <f>IF($C219="","",SUMIFS(EXPENSES!$I$12:$I$4011,EXPENSES!$U$12:$U$4011,$C219,EXPENSES!$N$12:$N$4011,REPORT!BB$34,EXPENSES!$M$12:$M$4011,REPORT!BB$31))</f>
        <v>0</v>
      </c>
      <c r="BC219" s="658">
        <f>IF($C219="","",SUMIFS(EXPENSES!$I$12:$I$4011,EXPENSES!$U$12:$U$4011,$C219,EXPENSES!$N$12:$N$4011,REPORT!BC$34,EXPENSES!$M$12:$M$4011,REPORT!BC$31))</f>
        <v>0</v>
      </c>
      <c r="BD219" s="658">
        <f>IF($C219="","",SUMIFS(EXPENSES!$I$12:$I$4011,EXPENSES!$U$12:$U$4011,$C219,EXPENSES!$N$12:$N$4011,REPORT!BD$34,EXPENSES!$M$12:$M$4011,REPORT!BD$31))</f>
        <v>0</v>
      </c>
      <c r="BE219" s="658">
        <f>IF($C219="","",SUMIFS(EXPENSES!$I$12:$I$4011,EXPENSES!$U$12:$U$4011,$C219,EXPENSES!$N$12:$N$4011,REPORT!BE$34,EXPENSES!$M$12:$M$4011,REPORT!BE$31))</f>
        <v>0</v>
      </c>
      <c r="BF219" s="658">
        <f>IF($C219="","",SUMIFS(EXPENSES!$I$12:$I$4011,EXPENSES!$U$12:$U$4011,$C219,EXPENSES!$N$12:$N$4011,REPORT!BF$34,EXPENSES!$M$12:$M$4011,REPORT!BF$31))</f>
        <v>0</v>
      </c>
      <c r="BG219" s="658">
        <f>IF($C219="","",SUMIFS(EXPENSES!$I$12:$I$4011,EXPENSES!$U$12:$U$4011,$C219,EXPENSES!$N$12:$N$4011,REPORT!BG$34,EXPENSES!$M$12:$M$4011,REPORT!BG$31))</f>
        <v>0</v>
      </c>
      <c r="BH219" s="658">
        <f>IF($C219="","",SUMIFS(EXPENSES!$I$12:$I$4011,EXPENSES!$U$12:$U$4011,$C219,EXPENSES!$N$12:$N$4011,REPORT!BH$34,EXPENSES!$M$12:$M$4011,REPORT!BH$31))</f>
        <v>0</v>
      </c>
      <c r="BI219" s="658">
        <f>IF($C219="","",SUMIFS(EXPENSES!$I$12:$I$4011,EXPENSES!$U$12:$U$4011,$C219,EXPENSES!$N$12:$N$4011,REPORT!BI$34,EXPENSES!$M$12:$M$4011,REPORT!BI$31))</f>
        <v>0</v>
      </c>
      <c r="BJ219" s="658">
        <f>IF($C219="","",SUMIFS(EXPENSES!$I$12:$I$4011,EXPENSES!$U$12:$U$4011,$C219,EXPENSES!$N$12:$N$4011,REPORT!BJ$34,EXPENSES!$M$12:$M$4011,REPORT!BJ$31))</f>
        <v>0</v>
      </c>
      <c r="BK219" s="654"/>
      <c r="BL219" s="655"/>
      <c r="BM219" s="655"/>
    </row>
    <row r="220" spans="1:65" s="656" customFormat="1" outlineLevel="2" x14ac:dyDescent="0.3">
      <c r="A220" s="639"/>
      <c r="B220" s="640"/>
      <c r="C220" s="641" t="str">
        <f>IFERROR(BUDGET!C203,"")</f>
        <v>C3-05</v>
      </c>
      <c r="D220" s="642">
        <f>IFERROR(BUDGET!D203,"")</f>
        <v>0</v>
      </c>
      <c r="E220" s="643" t="str">
        <f>IFERROR(BUDGET!E203,"")</f>
        <v>x</v>
      </c>
      <c r="F220" s="644">
        <f>IF(OR(BUDGET!$N$14="",BUDGET!$N$14="Initial Budget"),BUDGET!N203,BUDGET!BA203)</f>
        <v>0</v>
      </c>
      <c r="G220" s="798"/>
      <c r="H220" s="661">
        <f>SUMIFS(EXPENSES!$I$12:$I$4011,EXPENSES!$U$12:$U$4011,REPORT!C220)</f>
        <v>0</v>
      </c>
      <c r="I220" s="657">
        <f t="shared" si="456"/>
        <v>0</v>
      </c>
      <c r="J220" s="645">
        <f t="shared" si="535"/>
        <v>0</v>
      </c>
      <c r="K220" s="647"/>
      <c r="L220" s="648"/>
      <c r="M220" s="649"/>
      <c r="N220" s="650"/>
      <c r="O220" s="651" t="str">
        <f t="shared" si="689"/>
        <v/>
      </c>
      <c r="P220" s="651" t="str">
        <f t="shared" si="689"/>
        <v/>
      </c>
      <c r="Q220" s="651" t="str">
        <f t="shared" si="689"/>
        <v/>
      </c>
      <c r="R220" s="651" t="str">
        <f t="shared" si="689"/>
        <v/>
      </c>
      <c r="S220" s="651" t="str">
        <f t="shared" si="689"/>
        <v/>
      </c>
      <c r="T220" s="651" t="str">
        <f t="shared" si="689"/>
        <v/>
      </c>
      <c r="U220" s="651" t="str">
        <f t="shared" si="689"/>
        <v/>
      </c>
      <c r="V220" s="651" t="str">
        <f t="shared" si="689"/>
        <v/>
      </c>
      <c r="W220" s="651" t="str">
        <f t="shared" si="689"/>
        <v/>
      </c>
      <c r="X220" s="651" t="str">
        <f t="shared" si="689"/>
        <v/>
      </c>
      <c r="Y220" s="652">
        <f t="shared" si="650"/>
        <v>0</v>
      </c>
      <c r="Z220" s="653"/>
      <c r="AA220" s="658">
        <f>IF($C220="","",SUMIFS(EXPENSES!$I$12:$I$4011,EXPENSES!$U$12:$U$4011,$C220,EXPENSES!$N$12:$N$4011,REPORT!AA$34,EXPENSES!$M$12:$M$4011,REPORT!AA$31))</f>
        <v>0</v>
      </c>
      <c r="AB220" s="658">
        <f>IF($C220="","",SUMIFS(EXPENSES!$I$12:$I$4011,EXPENSES!$U$12:$U$4011,$C220,EXPENSES!$N$12:$N$4011,REPORT!AB$34,EXPENSES!$M$12:$M$4011,REPORT!AB$31))</f>
        <v>0</v>
      </c>
      <c r="AC220" s="658">
        <f>IF($C220="","",SUMIFS(EXPENSES!$I$12:$I$4011,EXPENSES!$U$12:$U$4011,$C220,EXPENSES!$N$12:$N$4011,REPORT!AC$34,EXPENSES!$M$12:$M$4011,REPORT!AC$31))</f>
        <v>0</v>
      </c>
      <c r="AD220" s="658">
        <f>IF($C220="","",SUMIFS(EXPENSES!$I$12:$I$4011,EXPENSES!$U$12:$U$4011,$C220,EXPENSES!$N$12:$N$4011,REPORT!AD$34,EXPENSES!$M$12:$M$4011,REPORT!AD$31))</f>
        <v>0</v>
      </c>
      <c r="AE220" s="658">
        <f>IF($C220="","",SUMIFS(EXPENSES!$I$12:$I$4011,EXPENSES!$U$12:$U$4011,$C220,EXPENSES!$N$12:$N$4011,REPORT!AE$34,EXPENSES!$M$12:$M$4011,REPORT!AE$31))</f>
        <v>0</v>
      </c>
      <c r="AF220" s="658">
        <f>IF($C220="","",SUMIFS(EXPENSES!$I$12:$I$4011,EXPENSES!$U$12:$U$4011,$C220,EXPENSES!$N$12:$N$4011,REPORT!AF$34,EXPENSES!$M$12:$M$4011,REPORT!AF$31))</f>
        <v>0</v>
      </c>
      <c r="AG220" s="658">
        <f>IF($C220="","",SUMIFS(EXPENSES!$I$12:$I$4011,EXPENSES!$U$12:$U$4011,$C220,EXPENSES!$N$12:$N$4011,REPORT!AG$34,EXPENSES!$M$12:$M$4011,REPORT!AG$31))</f>
        <v>0</v>
      </c>
      <c r="AH220" s="658">
        <f>IF($C220="","",SUMIFS(EXPENSES!$I$12:$I$4011,EXPENSES!$U$12:$U$4011,$C220,EXPENSES!$N$12:$N$4011,REPORT!AH$34,EXPENSES!$M$12:$M$4011,REPORT!AH$31))</f>
        <v>0</v>
      </c>
      <c r="AI220" s="658">
        <f>IF($C220="","",SUMIFS(EXPENSES!$I$12:$I$4011,EXPENSES!$U$12:$U$4011,$C220,EXPENSES!$N$12:$N$4011,REPORT!AI$34,EXPENSES!$M$12:$M$4011,REPORT!AI$31))</f>
        <v>0</v>
      </c>
      <c r="AJ220" s="658">
        <f>IF($C220="","",SUMIFS(EXPENSES!$I$12:$I$4011,EXPENSES!$U$12:$U$4011,$C220,EXPENSES!$N$12:$N$4011,REPORT!AJ$34,EXPENSES!$M$12:$M$4011,REPORT!AJ$31))</f>
        <v>0</v>
      </c>
      <c r="AK220" s="658">
        <f>IF($C220="","",SUMIFS(EXPENSES!$I$12:$I$4011,EXPENSES!$U$12:$U$4011,$C220,EXPENSES!$N$12:$N$4011,REPORT!AK$34,EXPENSES!$M$12:$M$4011,REPORT!AK$31))</f>
        <v>0</v>
      </c>
      <c r="AL220" s="658">
        <f>IF($C220="","",SUMIFS(EXPENSES!$I$12:$I$4011,EXPENSES!$U$12:$U$4011,$C220,EXPENSES!$N$12:$N$4011,REPORT!AL$34,EXPENSES!$M$12:$M$4011,REPORT!AL$31))</f>
        <v>0</v>
      </c>
      <c r="AM220" s="658">
        <f>IF($C220="","",SUMIFS(EXPENSES!$I$12:$I$4011,EXPENSES!$U$12:$U$4011,$C220,EXPENSES!$N$12:$N$4011,REPORT!AM$34,EXPENSES!$M$12:$M$4011,REPORT!AM$31))</f>
        <v>0</v>
      </c>
      <c r="AN220" s="658">
        <f>IF($C220="","",SUMIFS(EXPENSES!$I$12:$I$4011,EXPENSES!$U$12:$U$4011,$C220,EXPENSES!$N$12:$N$4011,REPORT!AN$34,EXPENSES!$M$12:$M$4011,REPORT!AN$31))</f>
        <v>0</v>
      </c>
      <c r="AO220" s="658">
        <f>IF($C220="","",SUMIFS(EXPENSES!$I$12:$I$4011,EXPENSES!$U$12:$U$4011,$C220,EXPENSES!$N$12:$N$4011,REPORT!AO$34,EXPENSES!$M$12:$M$4011,REPORT!AO$31))</f>
        <v>0</v>
      </c>
      <c r="AP220" s="658">
        <f>IF($C220="","",SUMIFS(EXPENSES!$I$12:$I$4011,EXPENSES!$U$12:$U$4011,$C220,EXPENSES!$N$12:$N$4011,REPORT!AP$34,EXPENSES!$M$12:$M$4011,REPORT!AP$31))</f>
        <v>0</v>
      </c>
      <c r="AQ220" s="658">
        <f>IF($C220="","",SUMIFS(EXPENSES!$I$12:$I$4011,EXPENSES!$U$12:$U$4011,$C220,EXPENSES!$N$12:$N$4011,REPORT!AQ$34,EXPENSES!$M$12:$M$4011,REPORT!AQ$31))</f>
        <v>0</v>
      </c>
      <c r="AR220" s="658">
        <f>IF($C220="","",SUMIFS(EXPENSES!$I$12:$I$4011,EXPENSES!$U$12:$U$4011,$C220,EXPENSES!$N$12:$N$4011,REPORT!AR$34,EXPENSES!$M$12:$M$4011,REPORT!AR$31))</f>
        <v>0</v>
      </c>
      <c r="AS220" s="658">
        <f>IF($C220="","",SUMIFS(EXPENSES!$I$12:$I$4011,EXPENSES!$U$12:$U$4011,$C220,EXPENSES!$N$12:$N$4011,REPORT!AS$34,EXPENSES!$M$12:$M$4011,REPORT!AS$31))</f>
        <v>0</v>
      </c>
      <c r="AT220" s="658">
        <f>IF($C220="","",SUMIFS(EXPENSES!$I$12:$I$4011,EXPENSES!$U$12:$U$4011,$C220,EXPENSES!$N$12:$N$4011,REPORT!AT$34,EXPENSES!$M$12:$M$4011,REPORT!AT$31))</f>
        <v>0</v>
      </c>
      <c r="AU220" s="658">
        <f>IF($C220="","",SUMIFS(EXPENSES!$I$12:$I$4011,EXPENSES!$U$12:$U$4011,$C220,EXPENSES!$N$12:$N$4011,REPORT!AU$34,EXPENSES!$M$12:$M$4011,REPORT!AU$31))</f>
        <v>0</v>
      </c>
      <c r="AV220" s="658">
        <f>IF($C220="","",SUMIFS(EXPENSES!$I$12:$I$4011,EXPENSES!$U$12:$U$4011,$C220,EXPENSES!$N$12:$N$4011,REPORT!AV$34,EXPENSES!$M$12:$M$4011,REPORT!AV$31))</f>
        <v>0</v>
      </c>
      <c r="AW220" s="658">
        <f>IF($C220="","",SUMIFS(EXPENSES!$I$12:$I$4011,EXPENSES!$U$12:$U$4011,$C220,EXPENSES!$N$12:$N$4011,REPORT!AW$34,EXPENSES!$M$12:$M$4011,REPORT!AW$31))</f>
        <v>0</v>
      </c>
      <c r="AX220" s="658">
        <f>IF($C220="","",SUMIFS(EXPENSES!$I$12:$I$4011,EXPENSES!$U$12:$U$4011,$C220,EXPENSES!$N$12:$N$4011,REPORT!AX$34,EXPENSES!$M$12:$M$4011,REPORT!AX$31))</f>
        <v>0</v>
      </c>
      <c r="AY220" s="658">
        <f>IF($C220="","",SUMIFS(EXPENSES!$I$12:$I$4011,EXPENSES!$U$12:$U$4011,$C220,EXPENSES!$N$12:$N$4011,REPORT!AY$34,EXPENSES!$M$12:$M$4011,REPORT!AY$31))</f>
        <v>0</v>
      </c>
      <c r="AZ220" s="658">
        <f>IF($C220="","",SUMIFS(EXPENSES!$I$12:$I$4011,EXPENSES!$U$12:$U$4011,$C220,EXPENSES!$N$12:$N$4011,REPORT!AZ$34,EXPENSES!$M$12:$M$4011,REPORT!AZ$31))</f>
        <v>0</v>
      </c>
      <c r="BA220" s="658">
        <f>IF($C220="","",SUMIFS(EXPENSES!$I$12:$I$4011,EXPENSES!$U$12:$U$4011,$C220,EXPENSES!$N$12:$N$4011,REPORT!BA$34,EXPENSES!$M$12:$M$4011,REPORT!BA$31))</f>
        <v>0</v>
      </c>
      <c r="BB220" s="658">
        <f>IF($C220="","",SUMIFS(EXPENSES!$I$12:$I$4011,EXPENSES!$U$12:$U$4011,$C220,EXPENSES!$N$12:$N$4011,REPORT!BB$34,EXPENSES!$M$12:$M$4011,REPORT!BB$31))</f>
        <v>0</v>
      </c>
      <c r="BC220" s="658">
        <f>IF($C220="","",SUMIFS(EXPENSES!$I$12:$I$4011,EXPENSES!$U$12:$U$4011,$C220,EXPENSES!$N$12:$N$4011,REPORT!BC$34,EXPENSES!$M$12:$M$4011,REPORT!BC$31))</f>
        <v>0</v>
      </c>
      <c r="BD220" s="658">
        <f>IF($C220="","",SUMIFS(EXPENSES!$I$12:$I$4011,EXPENSES!$U$12:$U$4011,$C220,EXPENSES!$N$12:$N$4011,REPORT!BD$34,EXPENSES!$M$12:$M$4011,REPORT!BD$31))</f>
        <v>0</v>
      </c>
      <c r="BE220" s="658">
        <f>IF($C220="","",SUMIFS(EXPENSES!$I$12:$I$4011,EXPENSES!$U$12:$U$4011,$C220,EXPENSES!$N$12:$N$4011,REPORT!BE$34,EXPENSES!$M$12:$M$4011,REPORT!BE$31))</f>
        <v>0</v>
      </c>
      <c r="BF220" s="658">
        <f>IF($C220="","",SUMIFS(EXPENSES!$I$12:$I$4011,EXPENSES!$U$12:$U$4011,$C220,EXPENSES!$N$12:$N$4011,REPORT!BF$34,EXPENSES!$M$12:$M$4011,REPORT!BF$31))</f>
        <v>0</v>
      </c>
      <c r="BG220" s="658">
        <f>IF($C220="","",SUMIFS(EXPENSES!$I$12:$I$4011,EXPENSES!$U$12:$U$4011,$C220,EXPENSES!$N$12:$N$4011,REPORT!BG$34,EXPENSES!$M$12:$M$4011,REPORT!BG$31))</f>
        <v>0</v>
      </c>
      <c r="BH220" s="658">
        <f>IF($C220="","",SUMIFS(EXPENSES!$I$12:$I$4011,EXPENSES!$U$12:$U$4011,$C220,EXPENSES!$N$12:$N$4011,REPORT!BH$34,EXPENSES!$M$12:$M$4011,REPORT!BH$31))</f>
        <v>0</v>
      </c>
      <c r="BI220" s="658">
        <f>IF($C220="","",SUMIFS(EXPENSES!$I$12:$I$4011,EXPENSES!$U$12:$U$4011,$C220,EXPENSES!$N$12:$N$4011,REPORT!BI$34,EXPENSES!$M$12:$M$4011,REPORT!BI$31))</f>
        <v>0</v>
      </c>
      <c r="BJ220" s="658">
        <f>IF($C220="","",SUMIFS(EXPENSES!$I$12:$I$4011,EXPENSES!$U$12:$U$4011,$C220,EXPENSES!$N$12:$N$4011,REPORT!BJ$34,EXPENSES!$M$12:$M$4011,REPORT!BJ$31))</f>
        <v>0</v>
      </c>
      <c r="BK220" s="654"/>
      <c r="BL220" s="655"/>
      <c r="BM220" s="655"/>
    </row>
    <row r="221" spans="1:65" s="656" customFormat="1" outlineLevel="2" x14ac:dyDescent="0.3">
      <c r="A221" s="639"/>
      <c r="B221" s="640"/>
      <c r="C221" s="641" t="str">
        <f>IFERROR(BUDGET!C204,"")</f>
        <v>C3-06</v>
      </c>
      <c r="D221" s="642">
        <f>IFERROR(BUDGET!D204,"")</f>
        <v>0</v>
      </c>
      <c r="E221" s="643" t="str">
        <f>IFERROR(BUDGET!E204,"")</f>
        <v>x</v>
      </c>
      <c r="F221" s="644">
        <f>IF(OR(BUDGET!$N$14="",BUDGET!$N$14="Initial Budget"),BUDGET!N204,BUDGET!BA204)</f>
        <v>0</v>
      </c>
      <c r="G221" s="798"/>
      <c r="H221" s="661">
        <f>SUMIFS(EXPENSES!$I$12:$I$4011,EXPENSES!$U$12:$U$4011,REPORT!C221)</f>
        <v>0</v>
      </c>
      <c r="I221" s="657">
        <f t="shared" si="456"/>
        <v>0</v>
      </c>
      <c r="J221" s="645">
        <f t="shared" si="535"/>
        <v>0</v>
      </c>
      <c r="K221" s="647"/>
      <c r="L221" s="648"/>
      <c r="M221" s="649"/>
      <c r="N221" s="650"/>
      <c r="O221" s="651" t="str">
        <f t="shared" si="689"/>
        <v/>
      </c>
      <c r="P221" s="651" t="str">
        <f t="shared" si="689"/>
        <v/>
      </c>
      <c r="Q221" s="651" t="str">
        <f t="shared" si="689"/>
        <v/>
      </c>
      <c r="R221" s="651" t="str">
        <f t="shared" si="689"/>
        <v/>
      </c>
      <c r="S221" s="651" t="str">
        <f t="shared" si="689"/>
        <v/>
      </c>
      <c r="T221" s="651" t="str">
        <f t="shared" si="689"/>
        <v/>
      </c>
      <c r="U221" s="651" t="str">
        <f t="shared" si="689"/>
        <v/>
      </c>
      <c r="V221" s="651" t="str">
        <f t="shared" si="689"/>
        <v/>
      </c>
      <c r="W221" s="651" t="str">
        <f t="shared" si="689"/>
        <v/>
      </c>
      <c r="X221" s="651" t="str">
        <f t="shared" si="689"/>
        <v/>
      </c>
      <c r="Y221" s="652">
        <f t="shared" si="650"/>
        <v>0</v>
      </c>
      <c r="Z221" s="653"/>
      <c r="AA221" s="658">
        <f>IF($C221="","",SUMIFS(EXPENSES!$I$12:$I$4011,EXPENSES!$U$12:$U$4011,$C221,EXPENSES!$N$12:$N$4011,REPORT!AA$34,EXPENSES!$M$12:$M$4011,REPORT!AA$31))</f>
        <v>0</v>
      </c>
      <c r="AB221" s="658">
        <f>IF($C221="","",SUMIFS(EXPENSES!$I$12:$I$4011,EXPENSES!$U$12:$U$4011,$C221,EXPENSES!$N$12:$N$4011,REPORT!AB$34,EXPENSES!$M$12:$M$4011,REPORT!AB$31))</f>
        <v>0</v>
      </c>
      <c r="AC221" s="658">
        <f>IF($C221="","",SUMIFS(EXPENSES!$I$12:$I$4011,EXPENSES!$U$12:$U$4011,$C221,EXPENSES!$N$12:$N$4011,REPORT!AC$34,EXPENSES!$M$12:$M$4011,REPORT!AC$31))</f>
        <v>0</v>
      </c>
      <c r="AD221" s="658">
        <f>IF($C221="","",SUMIFS(EXPENSES!$I$12:$I$4011,EXPENSES!$U$12:$U$4011,$C221,EXPENSES!$N$12:$N$4011,REPORT!AD$34,EXPENSES!$M$12:$M$4011,REPORT!AD$31))</f>
        <v>0</v>
      </c>
      <c r="AE221" s="658">
        <f>IF($C221="","",SUMIFS(EXPENSES!$I$12:$I$4011,EXPENSES!$U$12:$U$4011,$C221,EXPENSES!$N$12:$N$4011,REPORT!AE$34,EXPENSES!$M$12:$M$4011,REPORT!AE$31))</f>
        <v>0</v>
      </c>
      <c r="AF221" s="658">
        <f>IF($C221="","",SUMIFS(EXPENSES!$I$12:$I$4011,EXPENSES!$U$12:$U$4011,$C221,EXPENSES!$N$12:$N$4011,REPORT!AF$34,EXPENSES!$M$12:$M$4011,REPORT!AF$31))</f>
        <v>0</v>
      </c>
      <c r="AG221" s="658">
        <f>IF($C221="","",SUMIFS(EXPENSES!$I$12:$I$4011,EXPENSES!$U$12:$U$4011,$C221,EXPENSES!$N$12:$N$4011,REPORT!AG$34,EXPENSES!$M$12:$M$4011,REPORT!AG$31))</f>
        <v>0</v>
      </c>
      <c r="AH221" s="658">
        <f>IF($C221="","",SUMIFS(EXPENSES!$I$12:$I$4011,EXPENSES!$U$12:$U$4011,$C221,EXPENSES!$N$12:$N$4011,REPORT!AH$34,EXPENSES!$M$12:$M$4011,REPORT!AH$31))</f>
        <v>0</v>
      </c>
      <c r="AI221" s="658">
        <f>IF($C221="","",SUMIFS(EXPENSES!$I$12:$I$4011,EXPENSES!$U$12:$U$4011,$C221,EXPENSES!$N$12:$N$4011,REPORT!AI$34,EXPENSES!$M$12:$M$4011,REPORT!AI$31))</f>
        <v>0</v>
      </c>
      <c r="AJ221" s="658">
        <f>IF($C221="","",SUMIFS(EXPENSES!$I$12:$I$4011,EXPENSES!$U$12:$U$4011,$C221,EXPENSES!$N$12:$N$4011,REPORT!AJ$34,EXPENSES!$M$12:$M$4011,REPORT!AJ$31))</f>
        <v>0</v>
      </c>
      <c r="AK221" s="658">
        <f>IF($C221="","",SUMIFS(EXPENSES!$I$12:$I$4011,EXPENSES!$U$12:$U$4011,$C221,EXPENSES!$N$12:$N$4011,REPORT!AK$34,EXPENSES!$M$12:$M$4011,REPORT!AK$31))</f>
        <v>0</v>
      </c>
      <c r="AL221" s="658">
        <f>IF($C221="","",SUMIFS(EXPENSES!$I$12:$I$4011,EXPENSES!$U$12:$U$4011,$C221,EXPENSES!$N$12:$N$4011,REPORT!AL$34,EXPENSES!$M$12:$M$4011,REPORT!AL$31))</f>
        <v>0</v>
      </c>
      <c r="AM221" s="658">
        <f>IF($C221="","",SUMIFS(EXPENSES!$I$12:$I$4011,EXPENSES!$U$12:$U$4011,$C221,EXPENSES!$N$12:$N$4011,REPORT!AM$34,EXPENSES!$M$12:$M$4011,REPORT!AM$31))</f>
        <v>0</v>
      </c>
      <c r="AN221" s="658">
        <f>IF($C221="","",SUMIFS(EXPENSES!$I$12:$I$4011,EXPENSES!$U$12:$U$4011,$C221,EXPENSES!$N$12:$N$4011,REPORT!AN$34,EXPENSES!$M$12:$M$4011,REPORT!AN$31))</f>
        <v>0</v>
      </c>
      <c r="AO221" s="658">
        <f>IF($C221="","",SUMIFS(EXPENSES!$I$12:$I$4011,EXPENSES!$U$12:$U$4011,$C221,EXPENSES!$N$12:$N$4011,REPORT!AO$34,EXPENSES!$M$12:$M$4011,REPORT!AO$31))</f>
        <v>0</v>
      </c>
      <c r="AP221" s="658">
        <f>IF($C221="","",SUMIFS(EXPENSES!$I$12:$I$4011,EXPENSES!$U$12:$U$4011,$C221,EXPENSES!$N$12:$N$4011,REPORT!AP$34,EXPENSES!$M$12:$M$4011,REPORT!AP$31))</f>
        <v>0</v>
      </c>
      <c r="AQ221" s="658">
        <f>IF($C221="","",SUMIFS(EXPENSES!$I$12:$I$4011,EXPENSES!$U$12:$U$4011,$C221,EXPENSES!$N$12:$N$4011,REPORT!AQ$34,EXPENSES!$M$12:$M$4011,REPORT!AQ$31))</f>
        <v>0</v>
      </c>
      <c r="AR221" s="658">
        <f>IF($C221="","",SUMIFS(EXPENSES!$I$12:$I$4011,EXPENSES!$U$12:$U$4011,$C221,EXPENSES!$N$12:$N$4011,REPORT!AR$34,EXPENSES!$M$12:$M$4011,REPORT!AR$31))</f>
        <v>0</v>
      </c>
      <c r="AS221" s="658">
        <f>IF($C221="","",SUMIFS(EXPENSES!$I$12:$I$4011,EXPENSES!$U$12:$U$4011,$C221,EXPENSES!$N$12:$N$4011,REPORT!AS$34,EXPENSES!$M$12:$M$4011,REPORT!AS$31))</f>
        <v>0</v>
      </c>
      <c r="AT221" s="658">
        <f>IF($C221="","",SUMIFS(EXPENSES!$I$12:$I$4011,EXPENSES!$U$12:$U$4011,$C221,EXPENSES!$N$12:$N$4011,REPORT!AT$34,EXPENSES!$M$12:$M$4011,REPORT!AT$31))</f>
        <v>0</v>
      </c>
      <c r="AU221" s="658">
        <f>IF($C221="","",SUMIFS(EXPENSES!$I$12:$I$4011,EXPENSES!$U$12:$U$4011,$C221,EXPENSES!$N$12:$N$4011,REPORT!AU$34,EXPENSES!$M$12:$M$4011,REPORT!AU$31))</f>
        <v>0</v>
      </c>
      <c r="AV221" s="658">
        <f>IF($C221="","",SUMIFS(EXPENSES!$I$12:$I$4011,EXPENSES!$U$12:$U$4011,$C221,EXPENSES!$N$12:$N$4011,REPORT!AV$34,EXPENSES!$M$12:$M$4011,REPORT!AV$31))</f>
        <v>0</v>
      </c>
      <c r="AW221" s="658">
        <f>IF($C221="","",SUMIFS(EXPENSES!$I$12:$I$4011,EXPENSES!$U$12:$U$4011,$C221,EXPENSES!$N$12:$N$4011,REPORT!AW$34,EXPENSES!$M$12:$M$4011,REPORT!AW$31))</f>
        <v>0</v>
      </c>
      <c r="AX221" s="658">
        <f>IF($C221="","",SUMIFS(EXPENSES!$I$12:$I$4011,EXPENSES!$U$12:$U$4011,$C221,EXPENSES!$N$12:$N$4011,REPORT!AX$34,EXPENSES!$M$12:$M$4011,REPORT!AX$31))</f>
        <v>0</v>
      </c>
      <c r="AY221" s="658">
        <f>IF($C221="","",SUMIFS(EXPENSES!$I$12:$I$4011,EXPENSES!$U$12:$U$4011,$C221,EXPENSES!$N$12:$N$4011,REPORT!AY$34,EXPENSES!$M$12:$M$4011,REPORT!AY$31))</f>
        <v>0</v>
      </c>
      <c r="AZ221" s="658">
        <f>IF($C221="","",SUMIFS(EXPENSES!$I$12:$I$4011,EXPENSES!$U$12:$U$4011,$C221,EXPENSES!$N$12:$N$4011,REPORT!AZ$34,EXPENSES!$M$12:$M$4011,REPORT!AZ$31))</f>
        <v>0</v>
      </c>
      <c r="BA221" s="658">
        <f>IF($C221="","",SUMIFS(EXPENSES!$I$12:$I$4011,EXPENSES!$U$12:$U$4011,$C221,EXPENSES!$N$12:$N$4011,REPORT!BA$34,EXPENSES!$M$12:$M$4011,REPORT!BA$31))</f>
        <v>0</v>
      </c>
      <c r="BB221" s="658">
        <f>IF($C221="","",SUMIFS(EXPENSES!$I$12:$I$4011,EXPENSES!$U$12:$U$4011,$C221,EXPENSES!$N$12:$N$4011,REPORT!BB$34,EXPENSES!$M$12:$M$4011,REPORT!BB$31))</f>
        <v>0</v>
      </c>
      <c r="BC221" s="658">
        <f>IF($C221="","",SUMIFS(EXPENSES!$I$12:$I$4011,EXPENSES!$U$12:$U$4011,$C221,EXPENSES!$N$12:$N$4011,REPORT!BC$34,EXPENSES!$M$12:$M$4011,REPORT!BC$31))</f>
        <v>0</v>
      </c>
      <c r="BD221" s="658">
        <f>IF($C221="","",SUMIFS(EXPENSES!$I$12:$I$4011,EXPENSES!$U$12:$U$4011,$C221,EXPENSES!$N$12:$N$4011,REPORT!BD$34,EXPENSES!$M$12:$M$4011,REPORT!BD$31))</f>
        <v>0</v>
      </c>
      <c r="BE221" s="658">
        <f>IF($C221="","",SUMIFS(EXPENSES!$I$12:$I$4011,EXPENSES!$U$12:$U$4011,$C221,EXPENSES!$N$12:$N$4011,REPORT!BE$34,EXPENSES!$M$12:$M$4011,REPORT!BE$31))</f>
        <v>0</v>
      </c>
      <c r="BF221" s="658">
        <f>IF($C221="","",SUMIFS(EXPENSES!$I$12:$I$4011,EXPENSES!$U$12:$U$4011,$C221,EXPENSES!$N$12:$N$4011,REPORT!BF$34,EXPENSES!$M$12:$M$4011,REPORT!BF$31))</f>
        <v>0</v>
      </c>
      <c r="BG221" s="658">
        <f>IF($C221="","",SUMIFS(EXPENSES!$I$12:$I$4011,EXPENSES!$U$12:$U$4011,$C221,EXPENSES!$N$12:$N$4011,REPORT!BG$34,EXPENSES!$M$12:$M$4011,REPORT!BG$31))</f>
        <v>0</v>
      </c>
      <c r="BH221" s="658">
        <f>IF($C221="","",SUMIFS(EXPENSES!$I$12:$I$4011,EXPENSES!$U$12:$U$4011,$C221,EXPENSES!$N$12:$N$4011,REPORT!BH$34,EXPENSES!$M$12:$M$4011,REPORT!BH$31))</f>
        <v>0</v>
      </c>
      <c r="BI221" s="658">
        <f>IF($C221="","",SUMIFS(EXPENSES!$I$12:$I$4011,EXPENSES!$U$12:$U$4011,$C221,EXPENSES!$N$12:$N$4011,REPORT!BI$34,EXPENSES!$M$12:$M$4011,REPORT!BI$31))</f>
        <v>0</v>
      </c>
      <c r="BJ221" s="658">
        <f>IF($C221="","",SUMIFS(EXPENSES!$I$12:$I$4011,EXPENSES!$U$12:$U$4011,$C221,EXPENSES!$N$12:$N$4011,REPORT!BJ$34,EXPENSES!$M$12:$M$4011,REPORT!BJ$31))</f>
        <v>0</v>
      </c>
      <c r="BK221" s="654"/>
      <c r="BL221" s="655"/>
      <c r="BM221" s="655"/>
    </row>
    <row r="222" spans="1:65" s="656" customFormat="1" outlineLevel="2" x14ac:dyDescent="0.3">
      <c r="A222" s="639"/>
      <c r="B222" s="640"/>
      <c r="C222" s="641" t="str">
        <f>IFERROR(BUDGET!C205,"")</f>
        <v>C3-07</v>
      </c>
      <c r="D222" s="642">
        <f>IFERROR(BUDGET!D205,"")</f>
        <v>0</v>
      </c>
      <c r="E222" s="643" t="str">
        <f>IFERROR(BUDGET!E205,"")</f>
        <v>x</v>
      </c>
      <c r="F222" s="644">
        <f>IF(OR(BUDGET!$N$14="",BUDGET!$N$14="Initial Budget"),BUDGET!N205,BUDGET!BA205)</f>
        <v>0</v>
      </c>
      <c r="G222" s="798"/>
      <c r="H222" s="661">
        <f>SUMIFS(EXPENSES!$I$12:$I$4011,EXPENSES!$U$12:$U$4011,REPORT!C222)</f>
        <v>0</v>
      </c>
      <c r="I222" s="657">
        <f t="shared" si="456"/>
        <v>0</v>
      </c>
      <c r="J222" s="645">
        <f t="shared" ref="J222:J236" si="690">IF(C222="","",F222-H222)</f>
        <v>0</v>
      </c>
      <c r="K222" s="647"/>
      <c r="L222" s="648"/>
      <c r="M222" s="649"/>
      <c r="N222" s="650"/>
      <c r="O222" s="651" t="str">
        <f t="shared" si="689"/>
        <v/>
      </c>
      <c r="P222" s="651" t="str">
        <f t="shared" si="689"/>
        <v/>
      </c>
      <c r="Q222" s="651" t="str">
        <f t="shared" si="689"/>
        <v/>
      </c>
      <c r="R222" s="651" t="str">
        <f t="shared" si="689"/>
        <v/>
      </c>
      <c r="S222" s="651" t="str">
        <f t="shared" si="689"/>
        <v/>
      </c>
      <c r="T222" s="651" t="str">
        <f t="shared" si="689"/>
        <v/>
      </c>
      <c r="U222" s="651" t="str">
        <f t="shared" si="689"/>
        <v/>
      </c>
      <c r="V222" s="651" t="str">
        <f t="shared" si="689"/>
        <v/>
      </c>
      <c r="W222" s="651" t="str">
        <f t="shared" si="689"/>
        <v/>
      </c>
      <c r="X222" s="651" t="str">
        <f t="shared" si="689"/>
        <v/>
      </c>
      <c r="Y222" s="652">
        <f t="shared" si="650"/>
        <v>0</v>
      </c>
      <c r="Z222" s="653"/>
      <c r="AA222" s="658">
        <f>IF($C222="","",SUMIFS(EXPENSES!$I$12:$I$4011,EXPENSES!$U$12:$U$4011,$C222,EXPENSES!$N$12:$N$4011,REPORT!AA$34,EXPENSES!$M$12:$M$4011,REPORT!AA$31))</f>
        <v>0</v>
      </c>
      <c r="AB222" s="658">
        <f>IF($C222="","",SUMIFS(EXPENSES!$I$12:$I$4011,EXPENSES!$U$12:$U$4011,$C222,EXPENSES!$N$12:$N$4011,REPORT!AB$34,EXPENSES!$M$12:$M$4011,REPORT!AB$31))</f>
        <v>0</v>
      </c>
      <c r="AC222" s="658">
        <f>IF($C222="","",SUMIFS(EXPENSES!$I$12:$I$4011,EXPENSES!$U$12:$U$4011,$C222,EXPENSES!$N$12:$N$4011,REPORT!AC$34,EXPENSES!$M$12:$M$4011,REPORT!AC$31))</f>
        <v>0</v>
      </c>
      <c r="AD222" s="658">
        <f>IF($C222="","",SUMIFS(EXPENSES!$I$12:$I$4011,EXPENSES!$U$12:$U$4011,$C222,EXPENSES!$N$12:$N$4011,REPORT!AD$34,EXPENSES!$M$12:$M$4011,REPORT!AD$31))</f>
        <v>0</v>
      </c>
      <c r="AE222" s="658">
        <f>IF($C222="","",SUMIFS(EXPENSES!$I$12:$I$4011,EXPENSES!$U$12:$U$4011,$C222,EXPENSES!$N$12:$N$4011,REPORT!AE$34,EXPENSES!$M$12:$M$4011,REPORT!AE$31))</f>
        <v>0</v>
      </c>
      <c r="AF222" s="658">
        <f>IF($C222="","",SUMIFS(EXPENSES!$I$12:$I$4011,EXPENSES!$U$12:$U$4011,$C222,EXPENSES!$N$12:$N$4011,REPORT!AF$34,EXPENSES!$M$12:$M$4011,REPORT!AF$31))</f>
        <v>0</v>
      </c>
      <c r="AG222" s="658">
        <f>IF($C222="","",SUMIFS(EXPENSES!$I$12:$I$4011,EXPENSES!$U$12:$U$4011,$C222,EXPENSES!$N$12:$N$4011,REPORT!AG$34,EXPENSES!$M$12:$M$4011,REPORT!AG$31))</f>
        <v>0</v>
      </c>
      <c r="AH222" s="658">
        <f>IF($C222="","",SUMIFS(EXPENSES!$I$12:$I$4011,EXPENSES!$U$12:$U$4011,$C222,EXPENSES!$N$12:$N$4011,REPORT!AH$34,EXPENSES!$M$12:$M$4011,REPORT!AH$31))</f>
        <v>0</v>
      </c>
      <c r="AI222" s="658">
        <f>IF($C222="","",SUMIFS(EXPENSES!$I$12:$I$4011,EXPENSES!$U$12:$U$4011,$C222,EXPENSES!$N$12:$N$4011,REPORT!AI$34,EXPENSES!$M$12:$M$4011,REPORT!AI$31))</f>
        <v>0</v>
      </c>
      <c r="AJ222" s="658">
        <f>IF($C222="","",SUMIFS(EXPENSES!$I$12:$I$4011,EXPENSES!$U$12:$U$4011,$C222,EXPENSES!$N$12:$N$4011,REPORT!AJ$34,EXPENSES!$M$12:$M$4011,REPORT!AJ$31))</f>
        <v>0</v>
      </c>
      <c r="AK222" s="658">
        <f>IF($C222="","",SUMIFS(EXPENSES!$I$12:$I$4011,EXPENSES!$U$12:$U$4011,$C222,EXPENSES!$N$12:$N$4011,REPORT!AK$34,EXPENSES!$M$12:$M$4011,REPORT!AK$31))</f>
        <v>0</v>
      </c>
      <c r="AL222" s="658">
        <f>IF($C222="","",SUMIFS(EXPENSES!$I$12:$I$4011,EXPENSES!$U$12:$U$4011,$C222,EXPENSES!$N$12:$N$4011,REPORT!AL$34,EXPENSES!$M$12:$M$4011,REPORT!AL$31))</f>
        <v>0</v>
      </c>
      <c r="AM222" s="658">
        <f>IF($C222="","",SUMIFS(EXPENSES!$I$12:$I$4011,EXPENSES!$U$12:$U$4011,$C222,EXPENSES!$N$12:$N$4011,REPORT!AM$34,EXPENSES!$M$12:$M$4011,REPORT!AM$31))</f>
        <v>0</v>
      </c>
      <c r="AN222" s="658">
        <f>IF($C222="","",SUMIFS(EXPENSES!$I$12:$I$4011,EXPENSES!$U$12:$U$4011,$C222,EXPENSES!$N$12:$N$4011,REPORT!AN$34,EXPENSES!$M$12:$M$4011,REPORT!AN$31))</f>
        <v>0</v>
      </c>
      <c r="AO222" s="658">
        <f>IF($C222="","",SUMIFS(EXPENSES!$I$12:$I$4011,EXPENSES!$U$12:$U$4011,$C222,EXPENSES!$N$12:$N$4011,REPORT!AO$34,EXPENSES!$M$12:$M$4011,REPORT!AO$31))</f>
        <v>0</v>
      </c>
      <c r="AP222" s="658">
        <f>IF($C222="","",SUMIFS(EXPENSES!$I$12:$I$4011,EXPENSES!$U$12:$U$4011,$C222,EXPENSES!$N$12:$N$4011,REPORT!AP$34,EXPENSES!$M$12:$M$4011,REPORT!AP$31))</f>
        <v>0</v>
      </c>
      <c r="AQ222" s="658">
        <f>IF($C222="","",SUMIFS(EXPENSES!$I$12:$I$4011,EXPENSES!$U$12:$U$4011,$C222,EXPENSES!$N$12:$N$4011,REPORT!AQ$34,EXPENSES!$M$12:$M$4011,REPORT!AQ$31))</f>
        <v>0</v>
      </c>
      <c r="AR222" s="658">
        <f>IF($C222="","",SUMIFS(EXPENSES!$I$12:$I$4011,EXPENSES!$U$12:$U$4011,$C222,EXPENSES!$N$12:$N$4011,REPORT!AR$34,EXPENSES!$M$12:$M$4011,REPORT!AR$31))</f>
        <v>0</v>
      </c>
      <c r="AS222" s="658">
        <f>IF($C222="","",SUMIFS(EXPENSES!$I$12:$I$4011,EXPENSES!$U$12:$U$4011,$C222,EXPENSES!$N$12:$N$4011,REPORT!AS$34,EXPENSES!$M$12:$M$4011,REPORT!AS$31))</f>
        <v>0</v>
      </c>
      <c r="AT222" s="658">
        <f>IF($C222="","",SUMIFS(EXPENSES!$I$12:$I$4011,EXPENSES!$U$12:$U$4011,$C222,EXPENSES!$N$12:$N$4011,REPORT!AT$34,EXPENSES!$M$12:$M$4011,REPORT!AT$31))</f>
        <v>0</v>
      </c>
      <c r="AU222" s="658">
        <f>IF($C222="","",SUMIFS(EXPENSES!$I$12:$I$4011,EXPENSES!$U$12:$U$4011,$C222,EXPENSES!$N$12:$N$4011,REPORT!AU$34,EXPENSES!$M$12:$M$4011,REPORT!AU$31))</f>
        <v>0</v>
      </c>
      <c r="AV222" s="658">
        <f>IF($C222="","",SUMIFS(EXPENSES!$I$12:$I$4011,EXPENSES!$U$12:$U$4011,$C222,EXPENSES!$N$12:$N$4011,REPORT!AV$34,EXPENSES!$M$12:$M$4011,REPORT!AV$31))</f>
        <v>0</v>
      </c>
      <c r="AW222" s="658">
        <f>IF($C222="","",SUMIFS(EXPENSES!$I$12:$I$4011,EXPENSES!$U$12:$U$4011,$C222,EXPENSES!$N$12:$N$4011,REPORT!AW$34,EXPENSES!$M$12:$M$4011,REPORT!AW$31))</f>
        <v>0</v>
      </c>
      <c r="AX222" s="658">
        <f>IF($C222="","",SUMIFS(EXPENSES!$I$12:$I$4011,EXPENSES!$U$12:$U$4011,$C222,EXPENSES!$N$12:$N$4011,REPORT!AX$34,EXPENSES!$M$12:$M$4011,REPORT!AX$31))</f>
        <v>0</v>
      </c>
      <c r="AY222" s="658">
        <f>IF($C222="","",SUMIFS(EXPENSES!$I$12:$I$4011,EXPENSES!$U$12:$U$4011,$C222,EXPENSES!$N$12:$N$4011,REPORT!AY$34,EXPENSES!$M$12:$M$4011,REPORT!AY$31))</f>
        <v>0</v>
      </c>
      <c r="AZ222" s="658">
        <f>IF($C222="","",SUMIFS(EXPENSES!$I$12:$I$4011,EXPENSES!$U$12:$U$4011,$C222,EXPENSES!$N$12:$N$4011,REPORT!AZ$34,EXPENSES!$M$12:$M$4011,REPORT!AZ$31))</f>
        <v>0</v>
      </c>
      <c r="BA222" s="658">
        <f>IF($C222="","",SUMIFS(EXPENSES!$I$12:$I$4011,EXPENSES!$U$12:$U$4011,$C222,EXPENSES!$N$12:$N$4011,REPORT!BA$34,EXPENSES!$M$12:$M$4011,REPORT!BA$31))</f>
        <v>0</v>
      </c>
      <c r="BB222" s="658">
        <f>IF($C222="","",SUMIFS(EXPENSES!$I$12:$I$4011,EXPENSES!$U$12:$U$4011,$C222,EXPENSES!$N$12:$N$4011,REPORT!BB$34,EXPENSES!$M$12:$M$4011,REPORT!BB$31))</f>
        <v>0</v>
      </c>
      <c r="BC222" s="658">
        <f>IF($C222="","",SUMIFS(EXPENSES!$I$12:$I$4011,EXPENSES!$U$12:$U$4011,$C222,EXPENSES!$N$12:$N$4011,REPORT!BC$34,EXPENSES!$M$12:$M$4011,REPORT!BC$31))</f>
        <v>0</v>
      </c>
      <c r="BD222" s="658">
        <f>IF($C222="","",SUMIFS(EXPENSES!$I$12:$I$4011,EXPENSES!$U$12:$U$4011,$C222,EXPENSES!$N$12:$N$4011,REPORT!BD$34,EXPENSES!$M$12:$M$4011,REPORT!BD$31))</f>
        <v>0</v>
      </c>
      <c r="BE222" s="658">
        <f>IF($C222="","",SUMIFS(EXPENSES!$I$12:$I$4011,EXPENSES!$U$12:$U$4011,$C222,EXPENSES!$N$12:$N$4011,REPORT!BE$34,EXPENSES!$M$12:$M$4011,REPORT!BE$31))</f>
        <v>0</v>
      </c>
      <c r="BF222" s="658">
        <f>IF($C222="","",SUMIFS(EXPENSES!$I$12:$I$4011,EXPENSES!$U$12:$U$4011,$C222,EXPENSES!$N$12:$N$4011,REPORT!BF$34,EXPENSES!$M$12:$M$4011,REPORT!BF$31))</f>
        <v>0</v>
      </c>
      <c r="BG222" s="658">
        <f>IF($C222="","",SUMIFS(EXPENSES!$I$12:$I$4011,EXPENSES!$U$12:$U$4011,$C222,EXPENSES!$N$12:$N$4011,REPORT!BG$34,EXPENSES!$M$12:$M$4011,REPORT!BG$31))</f>
        <v>0</v>
      </c>
      <c r="BH222" s="658">
        <f>IF($C222="","",SUMIFS(EXPENSES!$I$12:$I$4011,EXPENSES!$U$12:$U$4011,$C222,EXPENSES!$N$12:$N$4011,REPORT!BH$34,EXPENSES!$M$12:$M$4011,REPORT!BH$31))</f>
        <v>0</v>
      </c>
      <c r="BI222" s="658">
        <f>IF($C222="","",SUMIFS(EXPENSES!$I$12:$I$4011,EXPENSES!$U$12:$U$4011,$C222,EXPENSES!$N$12:$N$4011,REPORT!BI$34,EXPENSES!$M$12:$M$4011,REPORT!BI$31))</f>
        <v>0</v>
      </c>
      <c r="BJ222" s="658">
        <f>IF($C222="","",SUMIFS(EXPENSES!$I$12:$I$4011,EXPENSES!$U$12:$U$4011,$C222,EXPENSES!$N$12:$N$4011,REPORT!BJ$34,EXPENSES!$M$12:$M$4011,REPORT!BJ$31))</f>
        <v>0</v>
      </c>
      <c r="BK222" s="654"/>
      <c r="BL222" s="655"/>
      <c r="BM222" s="655"/>
    </row>
    <row r="223" spans="1:65" s="656" customFormat="1" outlineLevel="2" x14ac:dyDescent="0.3">
      <c r="A223" s="639"/>
      <c r="B223" s="640"/>
      <c r="C223" s="641" t="str">
        <f>IFERROR(BUDGET!C206,"")</f>
        <v>C3-08</v>
      </c>
      <c r="D223" s="642">
        <f>IFERROR(BUDGET!D206,"")</f>
        <v>0</v>
      </c>
      <c r="E223" s="643" t="str">
        <f>IFERROR(BUDGET!E206,"")</f>
        <v>x</v>
      </c>
      <c r="F223" s="644">
        <f>IF(OR(BUDGET!$N$14="",BUDGET!$N$14="Initial Budget"),BUDGET!N206,BUDGET!BA206)</f>
        <v>0</v>
      </c>
      <c r="G223" s="798"/>
      <c r="H223" s="661">
        <f>SUMIFS(EXPENSES!$I$12:$I$4011,EXPENSES!$U$12:$U$4011,REPORT!C223)</f>
        <v>0</v>
      </c>
      <c r="I223" s="657">
        <f t="shared" si="456"/>
        <v>0</v>
      </c>
      <c r="J223" s="645">
        <f t="shared" si="690"/>
        <v>0</v>
      </c>
      <c r="K223" s="647"/>
      <c r="L223" s="648"/>
      <c r="M223" s="649"/>
      <c r="N223" s="650"/>
      <c r="O223" s="651" t="str">
        <f t="shared" si="689"/>
        <v/>
      </c>
      <c r="P223" s="651" t="str">
        <f t="shared" si="689"/>
        <v/>
      </c>
      <c r="Q223" s="651" t="str">
        <f t="shared" si="689"/>
        <v/>
      </c>
      <c r="R223" s="651" t="str">
        <f t="shared" si="689"/>
        <v/>
      </c>
      <c r="S223" s="651" t="str">
        <f t="shared" si="689"/>
        <v/>
      </c>
      <c r="T223" s="651" t="str">
        <f t="shared" si="689"/>
        <v/>
      </c>
      <c r="U223" s="651" t="str">
        <f t="shared" si="689"/>
        <v/>
      </c>
      <c r="V223" s="651" t="str">
        <f t="shared" si="689"/>
        <v/>
      </c>
      <c r="W223" s="651" t="str">
        <f t="shared" si="689"/>
        <v/>
      </c>
      <c r="X223" s="651" t="str">
        <f t="shared" si="689"/>
        <v/>
      </c>
      <c r="Y223" s="652">
        <f t="shared" si="650"/>
        <v>0</v>
      </c>
      <c r="Z223" s="653"/>
      <c r="AA223" s="658">
        <f>IF($C223="","",SUMIFS(EXPENSES!$I$12:$I$4011,EXPENSES!$U$12:$U$4011,$C223,EXPENSES!$N$12:$N$4011,REPORT!AA$34,EXPENSES!$M$12:$M$4011,REPORT!AA$31))</f>
        <v>0</v>
      </c>
      <c r="AB223" s="658">
        <f>IF($C223="","",SUMIFS(EXPENSES!$I$12:$I$4011,EXPENSES!$U$12:$U$4011,$C223,EXPENSES!$N$12:$N$4011,REPORT!AB$34,EXPENSES!$M$12:$M$4011,REPORT!AB$31))</f>
        <v>0</v>
      </c>
      <c r="AC223" s="658">
        <f>IF($C223="","",SUMIFS(EXPENSES!$I$12:$I$4011,EXPENSES!$U$12:$U$4011,$C223,EXPENSES!$N$12:$N$4011,REPORT!AC$34,EXPENSES!$M$12:$M$4011,REPORT!AC$31))</f>
        <v>0</v>
      </c>
      <c r="AD223" s="658">
        <f>IF($C223="","",SUMIFS(EXPENSES!$I$12:$I$4011,EXPENSES!$U$12:$U$4011,$C223,EXPENSES!$N$12:$N$4011,REPORT!AD$34,EXPENSES!$M$12:$M$4011,REPORT!AD$31))</f>
        <v>0</v>
      </c>
      <c r="AE223" s="658">
        <f>IF($C223="","",SUMIFS(EXPENSES!$I$12:$I$4011,EXPENSES!$U$12:$U$4011,$C223,EXPENSES!$N$12:$N$4011,REPORT!AE$34,EXPENSES!$M$12:$M$4011,REPORT!AE$31))</f>
        <v>0</v>
      </c>
      <c r="AF223" s="658">
        <f>IF($C223="","",SUMIFS(EXPENSES!$I$12:$I$4011,EXPENSES!$U$12:$U$4011,$C223,EXPENSES!$N$12:$N$4011,REPORT!AF$34,EXPENSES!$M$12:$M$4011,REPORT!AF$31))</f>
        <v>0</v>
      </c>
      <c r="AG223" s="658">
        <f>IF($C223="","",SUMIFS(EXPENSES!$I$12:$I$4011,EXPENSES!$U$12:$U$4011,$C223,EXPENSES!$N$12:$N$4011,REPORT!AG$34,EXPENSES!$M$12:$M$4011,REPORT!AG$31))</f>
        <v>0</v>
      </c>
      <c r="AH223" s="658">
        <f>IF($C223="","",SUMIFS(EXPENSES!$I$12:$I$4011,EXPENSES!$U$12:$U$4011,$C223,EXPENSES!$N$12:$N$4011,REPORT!AH$34,EXPENSES!$M$12:$M$4011,REPORT!AH$31))</f>
        <v>0</v>
      </c>
      <c r="AI223" s="658">
        <f>IF($C223="","",SUMIFS(EXPENSES!$I$12:$I$4011,EXPENSES!$U$12:$U$4011,$C223,EXPENSES!$N$12:$N$4011,REPORT!AI$34,EXPENSES!$M$12:$M$4011,REPORT!AI$31))</f>
        <v>0</v>
      </c>
      <c r="AJ223" s="658">
        <f>IF($C223="","",SUMIFS(EXPENSES!$I$12:$I$4011,EXPENSES!$U$12:$U$4011,$C223,EXPENSES!$N$12:$N$4011,REPORT!AJ$34,EXPENSES!$M$12:$M$4011,REPORT!AJ$31))</f>
        <v>0</v>
      </c>
      <c r="AK223" s="658">
        <f>IF($C223="","",SUMIFS(EXPENSES!$I$12:$I$4011,EXPENSES!$U$12:$U$4011,$C223,EXPENSES!$N$12:$N$4011,REPORT!AK$34,EXPENSES!$M$12:$M$4011,REPORT!AK$31))</f>
        <v>0</v>
      </c>
      <c r="AL223" s="658">
        <f>IF($C223="","",SUMIFS(EXPENSES!$I$12:$I$4011,EXPENSES!$U$12:$U$4011,$C223,EXPENSES!$N$12:$N$4011,REPORT!AL$34,EXPENSES!$M$12:$M$4011,REPORT!AL$31))</f>
        <v>0</v>
      </c>
      <c r="AM223" s="658">
        <f>IF($C223="","",SUMIFS(EXPENSES!$I$12:$I$4011,EXPENSES!$U$12:$U$4011,$C223,EXPENSES!$N$12:$N$4011,REPORT!AM$34,EXPENSES!$M$12:$M$4011,REPORT!AM$31))</f>
        <v>0</v>
      </c>
      <c r="AN223" s="658">
        <f>IF($C223="","",SUMIFS(EXPENSES!$I$12:$I$4011,EXPENSES!$U$12:$U$4011,$C223,EXPENSES!$N$12:$N$4011,REPORT!AN$34,EXPENSES!$M$12:$M$4011,REPORT!AN$31))</f>
        <v>0</v>
      </c>
      <c r="AO223" s="658">
        <f>IF($C223="","",SUMIFS(EXPENSES!$I$12:$I$4011,EXPENSES!$U$12:$U$4011,$C223,EXPENSES!$N$12:$N$4011,REPORT!AO$34,EXPENSES!$M$12:$M$4011,REPORT!AO$31))</f>
        <v>0</v>
      </c>
      <c r="AP223" s="658">
        <f>IF($C223="","",SUMIFS(EXPENSES!$I$12:$I$4011,EXPENSES!$U$12:$U$4011,$C223,EXPENSES!$N$12:$N$4011,REPORT!AP$34,EXPENSES!$M$12:$M$4011,REPORT!AP$31))</f>
        <v>0</v>
      </c>
      <c r="AQ223" s="658">
        <f>IF($C223="","",SUMIFS(EXPENSES!$I$12:$I$4011,EXPENSES!$U$12:$U$4011,$C223,EXPENSES!$N$12:$N$4011,REPORT!AQ$34,EXPENSES!$M$12:$M$4011,REPORT!AQ$31))</f>
        <v>0</v>
      </c>
      <c r="AR223" s="658">
        <f>IF($C223="","",SUMIFS(EXPENSES!$I$12:$I$4011,EXPENSES!$U$12:$U$4011,$C223,EXPENSES!$N$12:$N$4011,REPORT!AR$34,EXPENSES!$M$12:$M$4011,REPORT!AR$31))</f>
        <v>0</v>
      </c>
      <c r="AS223" s="658">
        <f>IF($C223="","",SUMIFS(EXPENSES!$I$12:$I$4011,EXPENSES!$U$12:$U$4011,$C223,EXPENSES!$N$12:$N$4011,REPORT!AS$34,EXPENSES!$M$12:$M$4011,REPORT!AS$31))</f>
        <v>0</v>
      </c>
      <c r="AT223" s="658">
        <f>IF($C223="","",SUMIFS(EXPENSES!$I$12:$I$4011,EXPENSES!$U$12:$U$4011,$C223,EXPENSES!$N$12:$N$4011,REPORT!AT$34,EXPENSES!$M$12:$M$4011,REPORT!AT$31))</f>
        <v>0</v>
      </c>
      <c r="AU223" s="658">
        <f>IF($C223="","",SUMIFS(EXPENSES!$I$12:$I$4011,EXPENSES!$U$12:$U$4011,$C223,EXPENSES!$N$12:$N$4011,REPORT!AU$34,EXPENSES!$M$12:$M$4011,REPORT!AU$31))</f>
        <v>0</v>
      </c>
      <c r="AV223" s="658">
        <f>IF($C223="","",SUMIFS(EXPENSES!$I$12:$I$4011,EXPENSES!$U$12:$U$4011,$C223,EXPENSES!$N$12:$N$4011,REPORT!AV$34,EXPENSES!$M$12:$M$4011,REPORT!AV$31))</f>
        <v>0</v>
      </c>
      <c r="AW223" s="658">
        <f>IF($C223="","",SUMIFS(EXPENSES!$I$12:$I$4011,EXPENSES!$U$12:$U$4011,$C223,EXPENSES!$N$12:$N$4011,REPORT!AW$34,EXPENSES!$M$12:$M$4011,REPORT!AW$31))</f>
        <v>0</v>
      </c>
      <c r="AX223" s="658">
        <f>IF($C223="","",SUMIFS(EXPENSES!$I$12:$I$4011,EXPENSES!$U$12:$U$4011,$C223,EXPENSES!$N$12:$N$4011,REPORT!AX$34,EXPENSES!$M$12:$M$4011,REPORT!AX$31))</f>
        <v>0</v>
      </c>
      <c r="AY223" s="658">
        <f>IF($C223="","",SUMIFS(EXPENSES!$I$12:$I$4011,EXPENSES!$U$12:$U$4011,$C223,EXPENSES!$N$12:$N$4011,REPORT!AY$34,EXPENSES!$M$12:$M$4011,REPORT!AY$31))</f>
        <v>0</v>
      </c>
      <c r="AZ223" s="658">
        <f>IF($C223="","",SUMIFS(EXPENSES!$I$12:$I$4011,EXPENSES!$U$12:$U$4011,$C223,EXPENSES!$N$12:$N$4011,REPORT!AZ$34,EXPENSES!$M$12:$M$4011,REPORT!AZ$31))</f>
        <v>0</v>
      </c>
      <c r="BA223" s="658">
        <f>IF($C223="","",SUMIFS(EXPENSES!$I$12:$I$4011,EXPENSES!$U$12:$U$4011,$C223,EXPENSES!$N$12:$N$4011,REPORT!BA$34,EXPENSES!$M$12:$M$4011,REPORT!BA$31))</f>
        <v>0</v>
      </c>
      <c r="BB223" s="658">
        <f>IF($C223="","",SUMIFS(EXPENSES!$I$12:$I$4011,EXPENSES!$U$12:$U$4011,$C223,EXPENSES!$N$12:$N$4011,REPORT!BB$34,EXPENSES!$M$12:$M$4011,REPORT!BB$31))</f>
        <v>0</v>
      </c>
      <c r="BC223" s="658">
        <f>IF($C223="","",SUMIFS(EXPENSES!$I$12:$I$4011,EXPENSES!$U$12:$U$4011,$C223,EXPENSES!$N$12:$N$4011,REPORT!BC$34,EXPENSES!$M$12:$M$4011,REPORT!BC$31))</f>
        <v>0</v>
      </c>
      <c r="BD223" s="658">
        <f>IF($C223="","",SUMIFS(EXPENSES!$I$12:$I$4011,EXPENSES!$U$12:$U$4011,$C223,EXPENSES!$N$12:$N$4011,REPORT!BD$34,EXPENSES!$M$12:$M$4011,REPORT!BD$31))</f>
        <v>0</v>
      </c>
      <c r="BE223" s="658">
        <f>IF($C223="","",SUMIFS(EXPENSES!$I$12:$I$4011,EXPENSES!$U$12:$U$4011,$C223,EXPENSES!$N$12:$N$4011,REPORT!BE$34,EXPENSES!$M$12:$M$4011,REPORT!BE$31))</f>
        <v>0</v>
      </c>
      <c r="BF223" s="658">
        <f>IF($C223="","",SUMIFS(EXPENSES!$I$12:$I$4011,EXPENSES!$U$12:$U$4011,$C223,EXPENSES!$N$12:$N$4011,REPORT!BF$34,EXPENSES!$M$12:$M$4011,REPORT!BF$31))</f>
        <v>0</v>
      </c>
      <c r="BG223" s="658">
        <f>IF($C223="","",SUMIFS(EXPENSES!$I$12:$I$4011,EXPENSES!$U$12:$U$4011,$C223,EXPENSES!$N$12:$N$4011,REPORT!BG$34,EXPENSES!$M$12:$M$4011,REPORT!BG$31))</f>
        <v>0</v>
      </c>
      <c r="BH223" s="658">
        <f>IF($C223="","",SUMIFS(EXPENSES!$I$12:$I$4011,EXPENSES!$U$12:$U$4011,$C223,EXPENSES!$N$12:$N$4011,REPORT!BH$34,EXPENSES!$M$12:$M$4011,REPORT!BH$31))</f>
        <v>0</v>
      </c>
      <c r="BI223" s="658">
        <f>IF($C223="","",SUMIFS(EXPENSES!$I$12:$I$4011,EXPENSES!$U$12:$U$4011,$C223,EXPENSES!$N$12:$N$4011,REPORT!BI$34,EXPENSES!$M$12:$M$4011,REPORT!BI$31))</f>
        <v>0</v>
      </c>
      <c r="BJ223" s="658">
        <f>IF($C223="","",SUMIFS(EXPENSES!$I$12:$I$4011,EXPENSES!$U$12:$U$4011,$C223,EXPENSES!$N$12:$N$4011,REPORT!BJ$34,EXPENSES!$M$12:$M$4011,REPORT!BJ$31))</f>
        <v>0</v>
      </c>
      <c r="BK223" s="654"/>
      <c r="BL223" s="655"/>
      <c r="BM223" s="655"/>
    </row>
    <row r="224" spans="1:65" s="656" customFormat="1" outlineLevel="2" x14ac:dyDescent="0.3">
      <c r="A224" s="639"/>
      <c r="B224" s="640"/>
      <c r="C224" s="641" t="str">
        <f>IFERROR(BUDGET!C207,"")</f>
        <v>C3-09</v>
      </c>
      <c r="D224" s="642">
        <f>IFERROR(BUDGET!D207,"")</f>
        <v>0</v>
      </c>
      <c r="E224" s="643" t="str">
        <f>IFERROR(BUDGET!E207,"")</f>
        <v>x</v>
      </c>
      <c r="F224" s="644">
        <f>IF(OR(BUDGET!$N$14="",BUDGET!$N$14="Initial Budget"),BUDGET!N207,BUDGET!BA207)</f>
        <v>0</v>
      </c>
      <c r="G224" s="798"/>
      <c r="H224" s="661">
        <f>SUMIFS(EXPENSES!$I$12:$I$4011,EXPENSES!$U$12:$U$4011,REPORT!C224)</f>
        <v>0</v>
      </c>
      <c r="I224" s="657">
        <f t="shared" si="456"/>
        <v>0</v>
      </c>
      <c r="J224" s="645">
        <f t="shared" si="690"/>
        <v>0</v>
      </c>
      <c r="K224" s="647"/>
      <c r="L224" s="648"/>
      <c r="M224" s="649"/>
      <c r="N224" s="650"/>
      <c r="O224" s="651" t="str">
        <f t="shared" si="689"/>
        <v/>
      </c>
      <c r="P224" s="651" t="str">
        <f t="shared" si="689"/>
        <v/>
      </c>
      <c r="Q224" s="651" t="str">
        <f t="shared" si="689"/>
        <v/>
      </c>
      <c r="R224" s="651" t="str">
        <f t="shared" si="689"/>
        <v/>
      </c>
      <c r="S224" s="651" t="str">
        <f t="shared" si="689"/>
        <v/>
      </c>
      <c r="T224" s="651" t="str">
        <f t="shared" si="689"/>
        <v/>
      </c>
      <c r="U224" s="651" t="str">
        <f t="shared" si="689"/>
        <v/>
      </c>
      <c r="V224" s="651" t="str">
        <f t="shared" si="689"/>
        <v/>
      </c>
      <c r="W224" s="651" t="str">
        <f t="shared" si="689"/>
        <v/>
      </c>
      <c r="X224" s="651" t="str">
        <f t="shared" si="689"/>
        <v/>
      </c>
      <c r="Y224" s="652">
        <f t="shared" si="650"/>
        <v>0</v>
      </c>
      <c r="Z224" s="653"/>
      <c r="AA224" s="658">
        <f>IF($C224="","",SUMIFS(EXPENSES!$I$12:$I$4011,EXPENSES!$U$12:$U$4011,$C224,EXPENSES!$N$12:$N$4011,REPORT!AA$34,EXPENSES!$M$12:$M$4011,REPORT!AA$31))</f>
        <v>0</v>
      </c>
      <c r="AB224" s="658">
        <f>IF($C224="","",SUMIFS(EXPENSES!$I$12:$I$4011,EXPENSES!$U$12:$U$4011,$C224,EXPENSES!$N$12:$N$4011,REPORT!AB$34,EXPENSES!$M$12:$M$4011,REPORT!AB$31))</f>
        <v>0</v>
      </c>
      <c r="AC224" s="658">
        <f>IF($C224="","",SUMIFS(EXPENSES!$I$12:$I$4011,EXPENSES!$U$12:$U$4011,$C224,EXPENSES!$N$12:$N$4011,REPORT!AC$34,EXPENSES!$M$12:$M$4011,REPORT!AC$31))</f>
        <v>0</v>
      </c>
      <c r="AD224" s="658">
        <f>IF($C224="","",SUMIFS(EXPENSES!$I$12:$I$4011,EXPENSES!$U$12:$U$4011,$C224,EXPENSES!$N$12:$N$4011,REPORT!AD$34,EXPENSES!$M$12:$M$4011,REPORT!AD$31))</f>
        <v>0</v>
      </c>
      <c r="AE224" s="658">
        <f>IF($C224="","",SUMIFS(EXPENSES!$I$12:$I$4011,EXPENSES!$U$12:$U$4011,$C224,EXPENSES!$N$12:$N$4011,REPORT!AE$34,EXPENSES!$M$12:$M$4011,REPORT!AE$31))</f>
        <v>0</v>
      </c>
      <c r="AF224" s="658">
        <f>IF($C224="","",SUMIFS(EXPENSES!$I$12:$I$4011,EXPENSES!$U$12:$U$4011,$C224,EXPENSES!$N$12:$N$4011,REPORT!AF$34,EXPENSES!$M$12:$M$4011,REPORT!AF$31))</f>
        <v>0</v>
      </c>
      <c r="AG224" s="658">
        <f>IF($C224="","",SUMIFS(EXPENSES!$I$12:$I$4011,EXPENSES!$U$12:$U$4011,$C224,EXPENSES!$N$12:$N$4011,REPORT!AG$34,EXPENSES!$M$12:$M$4011,REPORT!AG$31))</f>
        <v>0</v>
      </c>
      <c r="AH224" s="658">
        <f>IF($C224="","",SUMIFS(EXPENSES!$I$12:$I$4011,EXPENSES!$U$12:$U$4011,$C224,EXPENSES!$N$12:$N$4011,REPORT!AH$34,EXPENSES!$M$12:$M$4011,REPORT!AH$31))</f>
        <v>0</v>
      </c>
      <c r="AI224" s="658">
        <f>IF($C224="","",SUMIFS(EXPENSES!$I$12:$I$4011,EXPENSES!$U$12:$U$4011,$C224,EXPENSES!$N$12:$N$4011,REPORT!AI$34,EXPENSES!$M$12:$M$4011,REPORT!AI$31))</f>
        <v>0</v>
      </c>
      <c r="AJ224" s="658">
        <f>IF($C224="","",SUMIFS(EXPENSES!$I$12:$I$4011,EXPENSES!$U$12:$U$4011,$C224,EXPENSES!$N$12:$N$4011,REPORT!AJ$34,EXPENSES!$M$12:$M$4011,REPORT!AJ$31))</f>
        <v>0</v>
      </c>
      <c r="AK224" s="658">
        <f>IF($C224="","",SUMIFS(EXPENSES!$I$12:$I$4011,EXPENSES!$U$12:$U$4011,$C224,EXPENSES!$N$12:$N$4011,REPORT!AK$34,EXPENSES!$M$12:$M$4011,REPORT!AK$31))</f>
        <v>0</v>
      </c>
      <c r="AL224" s="658">
        <f>IF($C224="","",SUMIFS(EXPENSES!$I$12:$I$4011,EXPENSES!$U$12:$U$4011,$C224,EXPENSES!$N$12:$N$4011,REPORT!AL$34,EXPENSES!$M$12:$M$4011,REPORT!AL$31))</f>
        <v>0</v>
      </c>
      <c r="AM224" s="658">
        <f>IF($C224="","",SUMIFS(EXPENSES!$I$12:$I$4011,EXPENSES!$U$12:$U$4011,$C224,EXPENSES!$N$12:$N$4011,REPORT!AM$34,EXPENSES!$M$12:$M$4011,REPORT!AM$31))</f>
        <v>0</v>
      </c>
      <c r="AN224" s="658">
        <f>IF($C224="","",SUMIFS(EXPENSES!$I$12:$I$4011,EXPENSES!$U$12:$U$4011,$C224,EXPENSES!$N$12:$N$4011,REPORT!AN$34,EXPENSES!$M$12:$M$4011,REPORT!AN$31))</f>
        <v>0</v>
      </c>
      <c r="AO224" s="658">
        <f>IF($C224="","",SUMIFS(EXPENSES!$I$12:$I$4011,EXPENSES!$U$12:$U$4011,$C224,EXPENSES!$N$12:$N$4011,REPORT!AO$34,EXPENSES!$M$12:$M$4011,REPORT!AO$31))</f>
        <v>0</v>
      </c>
      <c r="AP224" s="658">
        <f>IF($C224="","",SUMIFS(EXPENSES!$I$12:$I$4011,EXPENSES!$U$12:$U$4011,$C224,EXPENSES!$N$12:$N$4011,REPORT!AP$34,EXPENSES!$M$12:$M$4011,REPORT!AP$31))</f>
        <v>0</v>
      </c>
      <c r="AQ224" s="658">
        <f>IF($C224="","",SUMIFS(EXPENSES!$I$12:$I$4011,EXPENSES!$U$12:$U$4011,$C224,EXPENSES!$N$12:$N$4011,REPORT!AQ$34,EXPENSES!$M$12:$M$4011,REPORT!AQ$31))</f>
        <v>0</v>
      </c>
      <c r="AR224" s="658">
        <f>IF($C224="","",SUMIFS(EXPENSES!$I$12:$I$4011,EXPENSES!$U$12:$U$4011,$C224,EXPENSES!$N$12:$N$4011,REPORT!AR$34,EXPENSES!$M$12:$M$4011,REPORT!AR$31))</f>
        <v>0</v>
      </c>
      <c r="AS224" s="658">
        <f>IF($C224="","",SUMIFS(EXPENSES!$I$12:$I$4011,EXPENSES!$U$12:$U$4011,$C224,EXPENSES!$N$12:$N$4011,REPORT!AS$34,EXPENSES!$M$12:$M$4011,REPORT!AS$31))</f>
        <v>0</v>
      </c>
      <c r="AT224" s="658">
        <f>IF($C224="","",SUMIFS(EXPENSES!$I$12:$I$4011,EXPENSES!$U$12:$U$4011,$C224,EXPENSES!$N$12:$N$4011,REPORT!AT$34,EXPENSES!$M$12:$M$4011,REPORT!AT$31))</f>
        <v>0</v>
      </c>
      <c r="AU224" s="658">
        <f>IF($C224="","",SUMIFS(EXPENSES!$I$12:$I$4011,EXPENSES!$U$12:$U$4011,$C224,EXPENSES!$N$12:$N$4011,REPORT!AU$34,EXPENSES!$M$12:$M$4011,REPORT!AU$31))</f>
        <v>0</v>
      </c>
      <c r="AV224" s="658">
        <f>IF($C224="","",SUMIFS(EXPENSES!$I$12:$I$4011,EXPENSES!$U$12:$U$4011,$C224,EXPENSES!$N$12:$N$4011,REPORT!AV$34,EXPENSES!$M$12:$M$4011,REPORT!AV$31))</f>
        <v>0</v>
      </c>
      <c r="AW224" s="658">
        <f>IF($C224="","",SUMIFS(EXPENSES!$I$12:$I$4011,EXPENSES!$U$12:$U$4011,$C224,EXPENSES!$N$12:$N$4011,REPORT!AW$34,EXPENSES!$M$12:$M$4011,REPORT!AW$31))</f>
        <v>0</v>
      </c>
      <c r="AX224" s="658">
        <f>IF($C224="","",SUMIFS(EXPENSES!$I$12:$I$4011,EXPENSES!$U$12:$U$4011,$C224,EXPENSES!$N$12:$N$4011,REPORT!AX$34,EXPENSES!$M$12:$M$4011,REPORT!AX$31))</f>
        <v>0</v>
      </c>
      <c r="AY224" s="658">
        <f>IF($C224="","",SUMIFS(EXPENSES!$I$12:$I$4011,EXPENSES!$U$12:$U$4011,$C224,EXPENSES!$N$12:$N$4011,REPORT!AY$34,EXPENSES!$M$12:$M$4011,REPORT!AY$31))</f>
        <v>0</v>
      </c>
      <c r="AZ224" s="658">
        <f>IF($C224="","",SUMIFS(EXPENSES!$I$12:$I$4011,EXPENSES!$U$12:$U$4011,$C224,EXPENSES!$N$12:$N$4011,REPORT!AZ$34,EXPENSES!$M$12:$M$4011,REPORT!AZ$31))</f>
        <v>0</v>
      </c>
      <c r="BA224" s="658">
        <f>IF($C224="","",SUMIFS(EXPENSES!$I$12:$I$4011,EXPENSES!$U$12:$U$4011,$C224,EXPENSES!$N$12:$N$4011,REPORT!BA$34,EXPENSES!$M$12:$M$4011,REPORT!BA$31))</f>
        <v>0</v>
      </c>
      <c r="BB224" s="658">
        <f>IF($C224="","",SUMIFS(EXPENSES!$I$12:$I$4011,EXPENSES!$U$12:$U$4011,$C224,EXPENSES!$N$12:$N$4011,REPORT!BB$34,EXPENSES!$M$12:$M$4011,REPORT!BB$31))</f>
        <v>0</v>
      </c>
      <c r="BC224" s="658">
        <f>IF($C224="","",SUMIFS(EXPENSES!$I$12:$I$4011,EXPENSES!$U$12:$U$4011,$C224,EXPENSES!$N$12:$N$4011,REPORT!BC$34,EXPENSES!$M$12:$M$4011,REPORT!BC$31))</f>
        <v>0</v>
      </c>
      <c r="BD224" s="658">
        <f>IF($C224="","",SUMIFS(EXPENSES!$I$12:$I$4011,EXPENSES!$U$12:$U$4011,$C224,EXPENSES!$N$12:$N$4011,REPORT!BD$34,EXPENSES!$M$12:$M$4011,REPORT!BD$31))</f>
        <v>0</v>
      </c>
      <c r="BE224" s="658">
        <f>IF($C224="","",SUMIFS(EXPENSES!$I$12:$I$4011,EXPENSES!$U$12:$U$4011,$C224,EXPENSES!$N$12:$N$4011,REPORT!BE$34,EXPENSES!$M$12:$M$4011,REPORT!BE$31))</f>
        <v>0</v>
      </c>
      <c r="BF224" s="658">
        <f>IF($C224="","",SUMIFS(EXPENSES!$I$12:$I$4011,EXPENSES!$U$12:$U$4011,$C224,EXPENSES!$N$12:$N$4011,REPORT!BF$34,EXPENSES!$M$12:$M$4011,REPORT!BF$31))</f>
        <v>0</v>
      </c>
      <c r="BG224" s="658">
        <f>IF($C224="","",SUMIFS(EXPENSES!$I$12:$I$4011,EXPENSES!$U$12:$U$4011,$C224,EXPENSES!$N$12:$N$4011,REPORT!BG$34,EXPENSES!$M$12:$M$4011,REPORT!BG$31))</f>
        <v>0</v>
      </c>
      <c r="BH224" s="658">
        <f>IF($C224="","",SUMIFS(EXPENSES!$I$12:$I$4011,EXPENSES!$U$12:$U$4011,$C224,EXPENSES!$N$12:$N$4011,REPORT!BH$34,EXPENSES!$M$12:$M$4011,REPORT!BH$31))</f>
        <v>0</v>
      </c>
      <c r="BI224" s="658">
        <f>IF($C224="","",SUMIFS(EXPENSES!$I$12:$I$4011,EXPENSES!$U$12:$U$4011,$C224,EXPENSES!$N$12:$N$4011,REPORT!BI$34,EXPENSES!$M$12:$M$4011,REPORT!BI$31))</f>
        <v>0</v>
      </c>
      <c r="BJ224" s="658">
        <f>IF($C224="","",SUMIFS(EXPENSES!$I$12:$I$4011,EXPENSES!$U$12:$U$4011,$C224,EXPENSES!$N$12:$N$4011,REPORT!BJ$34,EXPENSES!$M$12:$M$4011,REPORT!BJ$31))</f>
        <v>0</v>
      </c>
      <c r="BK224" s="654"/>
      <c r="BL224" s="655"/>
      <c r="BM224" s="655"/>
    </row>
    <row r="225" spans="1:66" s="656" customFormat="1" outlineLevel="2" x14ac:dyDescent="0.3">
      <c r="A225" s="639"/>
      <c r="B225" s="640"/>
      <c r="C225" s="641" t="str">
        <f>IFERROR(BUDGET!C208,"")</f>
        <v>C3-10</v>
      </c>
      <c r="D225" s="642">
        <f>IFERROR(BUDGET!D208,"")</f>
        <v>0</v>
      </c>
      <c r="E225" s="659" t="str">
        <f>IFERROR(BUDGET!E208,"")</f>
        <v>x</v>
      </c>
      <c r="F225" s="660">
        <f>IF(OR(BUDGET!$N$14="",BUDGET!$N$14="Initial Budget"),BUDGET!N208,BUDGET!BA208)</f>
        <v>0</v>
      </c>
      <c r="G225" s="799"/>
      <c r="H225" s="661">
        <f>SUMIFS(EXPENSES!$I$12:$I$4011,EXPENSES!$U$12:$U$4011,REPORT!C225)</f>
        <v>0</v>
      </c>
      <c r="I225" s="657">
        <f t="shared" si="456"/>
        <v>0</v>
      </c>
      <c r="J225" s="661">
        <f t="shared" si="690"/>
        <v>0</v>
      </c>
      <c r="K225" s="647"/>
      <c r="L225" s="648"/>
      <c r="M225" s="649"/>
      <c r="N225" s="650"/>
      <c r="O225" s="651" t="str">
        <f t="shared" si="689"/>
        <v/>
      </c>
      <c r="P225" s="651" t="str">
        <f t="shared" si="689"/>
        <v/>
      </c>
      <c r="Q225" s="651" t="str">
        <f t="shared" si="689"/>
        <v/>
      </c>
      <c r="R225" s="651" t="str">
        <f t="shared" si="689"/>
        <v/>
      </c>
      <c r="S225" s="651" t="str">
        <f t="shared" si="689"/>
        <v/>
      </c>
      <c r="T225" s="651" t="str">
        <f t="shared" si="689"/>
        <v/>
      </c>
      <c r="U225" s="651" t="str">
        <f t="shared" si="689"/>
        <v/>
      </c>
      <c r="V225" s="651" t="str">
        <f t="shared" si="689"/>
        <v/>
      </c>
      <c r="W225" s="651" t="str">
        <f t="shared" si="689"/>
        <v/>
      </c>
      <c r="X225" s="651" t="str">
        <f t="shared" si="689"/>
        <v/>
      </c>
      <c r="Y225" s="652">
        <f t="shared" si="650"/>
        <v>0</v>
      </c>
      <c r="Z225" s="653"/>
      <c r="AA225" s="662">
        <f>IF($C225="","",SUMIFS(EXPENSES!$I$12:$I$4011,EXPENSES!$U$12:$U$4011,$C225,EXPENSES!$N$12:$N$4011,REPORT!AA$34,EXPENSES!$M$12:$M$4011,REPORT!AA$31))</f>
        <v>0</v>
      </c>
      <c r="AB225" s="662">
        <f>IF($C225="","",SUMIFS(EXPENSES!$I$12:$I$4011,EXPENSES!$U$12:$U$4011,$C225,EXPENSES!$N$12:$N$4011,REPORT!AB$34,EXPENSES!$M$12:$M$4011,REPORT!AB$31))</f>
        <v>0</v>
      </c>
      <c r="AC225" s="662">
        <f>IF($C225="","",SUMIFS(EXPENSES!$I$12:$I$4011,EXPENSES!$U$12:$U$4011,$C225,EXPENSES!$N$12:$N$4011,REPORT!AC$34,EXPENSES!$M$12:$M$4011,REPORT!AC$31))</f>
        <v>0</v>
      </c>
      <c r="AD225" s="662">
        <f>IF($C225="","",SUMIFS(EXPENSES!$I$12:$I$4011,EXPENSES!$U$12:$U$4011,$C225,EXPENSES!$N$12:$N$4011,REPORT!AD$34,EXPENSES!$M$12:$M$4011,REPORT!AD$31))</f>
        <v>0</v>
      </c>
      <c r="AE225" s="662">
        <f>IF($C225="","",SUMIFS(EXPENSES!$I$12:$I$4011,EXPENSES!$U$12:$U$4011,$C225,EXPENSES!$N$12:$N$4011,REPORT!AE$34,EXPENSES!$M$12:$M$4011,REPORT!AE$31))</f>
        <v>0</v>
      </c>
      <c r="AF225" s="662">
        <f>IF($C225="","",SUMIFS(EXPENSES!$I$12:$I$4011,EXPENSES!$U$12:$U$4011,$C225,EXPENSES!$N$12:$N$4011,REPORT!AF$34,EXPENSES!$M$12:$M$4011,REPORT!AF$31))</f>
        <v>0</v>
      </c>
      <c r="AG225" s="662">
        <f>IF($C225="","",SUMIFS(EXPENSES!$I$12:$I$4011,EXPENSES!$U$12:$U$4011,$C225,EXPENSES!$N$12:$N$4011,REPORT!AG$34,EXPENSES!$M$12:$M$4011,REPORT!AG$31))</f>
        <v>0</v>
      </c>
      <c r="AH225" s="662">
        <f>IF($C225="","",SUMIFS(EXPENSES!$I$12:$I$4011,EXPENSES!$U$12:$U$4011,$C225,EXPENSES!$N$12:$N$4011,REPORT!AH$34,EXPENSES!$M$12:$M$4011,REPORT!AH$31))</f>
        <v>0</v>
      </c>
      <c r="AI225" s="662">
        <f>IF($C225="","",SUMIFS(EXPENSES!$I$12:$I$4011,EXPENSES!$U$12:$U$4011,$C225,EXPENSES!$N$12:$N$4011,REPORT!AI$34,EXPENSES!$M$12:$M$4011,REPORT!AI$31))</f>
        <v>0</v>
      </c>
      <c r="AJ225" s="662">
        <f>IF($C225="","",SUMIFS(EXPENSES!$I$12:$I$4011,EXPENSES!$U$12:$U$4011,$C225,EXPENSES!$N$12:$N$4011,REPORT!AJ$34,EXPENSES!$M$12:$M$4011,REPORT!AJ$31))</f>
        <v>0</v>
      </c>
      <c r="AK225" s="662">
        <f>IF($C225="","",SUMIFS(EXPENSES!$I$12:$I$4011,EXPENSES!$U$12:$U$4011,$C225,EXPENSES!$N$12:$N$4011,REPORT!AK$34,EXPENSES!$M$12:$M$4011,REPORT!AK$31))</f>
        <v>0</v>
      </c>
      <c r="AL225" s="662">
        <f>IF($C225="","",SUMIFS(EXPENSES!$I$12:$I$4011,EXPENSES!$U$12:$U$4011,$C225,EXPENSES!$N$12:$N$4011,REPORT!AL$34,EXPENSES!$M$12:$M$4011,REPORT!AL$31))</f>
        <v>0</v>
      </c>
      <c r="AM225" s="662">
        <f>IF($C225="","",SUMIFS(EXPENSES!$I$12:$I$4011,EXPENSES!$U$12:$U$4011,$C225,EXPENSES!$N$12:$N$4011,REPORT!AM$34,EXPENSES!$M$12:$M$4011,REPORT!AM$31))</f>
        <v>0</v>
      </c>
      <c r="AN225" s="662">
        <f>IF($C225="","",SUMIFS(EXPENSES!$I$12:$I$4011,EXPENSES!$U$12:$U$4011,$C225,EXPENSES!$N$12:$N$4011,REPORT!AN$34,EXPENSES!$M$12:$M$4011,REPORT!AN$31))</f>
        <v>0</v>
      </c>
      <c r="AO225" s="662">
        <f>IF($C225="","",SUMIFS(EXPENSES!$I$12:$I$4011,EXPENSES!$U$12:$U$4011,$C225,EXPENSES!$N$12:$N$4011,REPORT!AO$34,EXPENSES!$M$12:$M$4011,REPORT!AO$31))</f>
        <v>0</v>
      </c>
      <c r="AP225" s="662">
        <f>IF($C225="","",SUMIFS(EXPENSES!$I$12:$I$4011,EXPENSES!$U$12:$U$4011,$C225,EXPENSES!$N$12:$N$4011,REPORT!AP$34,EXPENSES!$M$12:$M$4011,REPORT!AP$31))</f>
        <v>0</v>
      </c>
      <c r="AQ225" s="662">
        <f>IF($C225="","",SUMIFS(EXPENSES!$I$12:$I$4011,EXPENSES!$U$12:$U$4011,$C225,EXPENSES!$N$12:$N$4011,REPORT!AQ$34,EXPENSES!$M$12:$M$4011,REPORT!AQ$31))</f>
        <v>0</v>
      </c>
      <c r="AR225" s="662">
        <f>IF($C225="","",SUMIFS(EXPENSES!$I$12:$I$4011,EXPENSES!$U$12:$U$4011,$C225,EXPENSES!$N$12:$N$4011,REPORT!AR$34,EXPENSES!$M$12:$M$4011,REPORT!AR$31))</f>
        <v>0</v>
      </c>
      <c r="AS225" s="662">
        <f>IF($C225="","",SUMIFS(EXPENSES!$I$12:$I$4011,EXPENSES!$U$12:$U$4011,$C225,EXPENSES!$N$12:$N$4011,REPORT!AS$34,EXPENSES!$M$12:$M$4011,REPORT!AS$31))</f>
        <v>0</v>
      </c>
      <c r="AT225" s="662">
        <f>IF($C225="","",SUMIFS(EXPENSES!$I$12:$I$4011,EXPENSES!$U$12:$U$4011,$C225,EXPENSES!$N$12:$N$4011,REPORT!AT$34,EXPENSES!$M$12:$M$4011,REPORT!AT$31))</f>
        <v>0</v>
      </c>
      <c r="AU225" s="662">
        <f>IF($C225="","",SUMIFS(EXPENSES!$I$12:$I$4011,EXPENSES!$U$12:$U$4011,$C225,EXPENSES!$N$12:$N$4011,REPORT!AU$34,EXPENSES!$M$12:$M$4011,REPORT!AU$31))</f>
        <v>0</v>
      </c>
      <c r="AV225" s="662">
        <f>IF($C225="","",SUMIFS(EXPENSES!$I$12:$I$4011,EXPENSES!$U$12:$U$4011,$C225,EXPENSES!$N$12:$N$4011,REPORT!AV$34,EXPENSES!$M$12:$M$4011,REPORT!AV$31))</f>
        <v>0</v>
      </c>
      <c r="AW225" s="662">
        <f>IF($C225="","",SUMIFS(EXPENSES!$I$12:$I$4011,EXPENSES!$U$12:$U$4011,$C225,EXPENSES!$N$12:$N$4011,REPORT!AW$34,EXPENSES!$M$12:$M$4011,REPORT!AW$31))</f>
        <v>0</v>
      </c>
      <c r="AX225" s="662">
        <f>IF($C225="","",SUMIFS(EXPENSES!$I$12:$I$4011,EXPENSES!$U$12:$U$4011,$C225,EXPENSES!$N$12:$N$4011,REPORT!AX$34,EXPENSES!$M$12:$M$4011,REPORT!AX$31))</f>
        <v>0</v>
      </c>
      <c r="AY225" s="662">
        <f>IF($C225="","",SUMIFS(EXPENSES!$I$12:$I$4011,EXPENSES!$U$12:$U$4011,$C225,EXPENSES!$N$12:$N$4011,REPORT!AY$34,EXPENSES!$M$12:$M$4011,REPORT!AY$31))</f>
        <v>0</v>
      </c>
      <c r="AZ225" s="662">
        <f>IF($C225="","",SUMIFS(EXPENSES!$I$12:$I$4011,EXPENSES!$U$12:$U$4011,$C225,EXPENSES!$N$12:$N$4011,REPORT!AZ$34,EXPENSES!$M$12:$M$4011,REPORT!AZ$31))</f>
        <v>0</v>
      </c>
      <c r="BA225" s="662">
        <f>IF($C225="","",SUMIFS(EXPENSES!$I$12:$I$4011,EXPENSES!$U$12:$U$4011,$C225,EXPENSES!$N$12:$N$4011,REPORT!BA$34,EXPENSES!$M$12:$M$4011,REPORT!BA$31))</f>
        <v>0</v>
      </c>
      <c r="BB225" s="662">
        <f>IF($C225="","",SUMIFS(EXPENSES!$I$12:$I$4011,EXPENSES!$U$12:$U$4011,$C225,EXPENSES!$N$12:$N$4011,REPORT!BB$34,EXPENSES!$M$12:$M$4011,REPORT!BB$31))</f>
        <v>0</v>
      </c>
      <c r="BC225" s="662">
        <f>IF($C225="","",SUMIFS(EXPENSES!$I$12:$I$4011,EXPENSES!$U$12:$U$4011,$C225,EXPENSES!$N$12:$N$4011,REPORT!BC$34,EXPENSES!$M$12:$M$4011,REPORT!BC$31))</f>
        <v>0</v>
      </c>
      <c r="BD225" s="662">
        <f>IF($C225="","",SUMIFS(EXPENSES!$I$12:$I$4011,EXPENSES!$U$12:$U$4011,$C225,EXPENSES!$N$12:$N$4011,REPORT!BD$34,EXPENSES!$M$12:$M$4011,REPORT!BD$31))</f>
        <v>0</v>
      </c>
      <c r="BE225" s="662">
        <f>IF($C225="","",SUMIFS(EXPENSES!$I$12:$I$4011,EXPENSES!$U$12:$U$4011,$C225,EXPENSES!$N$12:$N$4011,REPORT!BE$34,EXPENSES!$M$12:$M$4011,REPORT!BE$31))</f>
        <v>0</v>
      </c>
      <c r="BF225" s="662">
        <f>IF($C225="","",SUMIFS(EXPENSES!$I$12:$I$4011,EXPENSES!$U$12:$U$4011,$C225,EXPENSES!$N$12:$N$4011,REPORT!BF$34,EXPENSES!$M$12:$M$4011,REPORT!BF$31))</f>
        <v>0</v>
      </c>
      <c r="BG225" s="662">
        <f>IF($C225="","",SUMIFS(EXPENSES!$I$12:$I$4011,EXPENSES!$U$12:$U$4011,$C225,EXPENSES!$N$12:$N$4011,REPORT!BG$34,EXPENSES!$M$12:$M$4011,REPORT!BG$31))</f>
        <v>0</v>
      </c>
      <c r="BH225" s="662">
        <f>IF($C225="","",SUMIFS(EXPENSES!$I$12:$I$4011,EXPENSES!$U$12:$U$4011,$C225,EXPENSES!$N$12:$N$4011,REPORT!BH$34,EXPENSES!$M$12:$M$4011,REPORT!BH$31))</f>
        <v>0</v>
      </c>
      <c r="BI225" s="662">
        <f>IF($C225="","",SUMIFS(EXPENSES!$I$12:$I$4011,EXPENSES!$U$12:$U$4011,$C225,EXPENSES!$N$12:$N$4011,REPORT!BI$34,EXPENSES!$M$12:$M$4011,REPORT!BI$31))</f>
        <v>0</v>
      </c>
      <c r="BJ225" s="662">
        <f>IF($C225="","",SUMIFS(EXPENSES!$I$12:$I$4011,EXPENSES!$U$12:$U$4011,$C225,EXPENSES!$N$12:$N$4011,REPORT!BJ$34,EXPENSES!$M$12:$M$4011,REPORT!BJ$31))</f>
        <v>0</v>
      </c>
      <c r="BK225" s="654"/>
      <c r="BL225" s="655"/>
      <c r="BM225" s="655"/>
    </row>
    <row r="226" spans="1:66" s="474" customFormat="1" ht="28.5" customHeight="1" outlineLevel="1" x14ac:dyDescent="0.3">
      <c r="A226" s="632"/>
      <c r="B226" s="617"/>
      <c r="C226" s="618" t="str">
        <f>IFERROR(BUDGET!C209,"")</f>
        <v>C4</v>
      </c>
      <c r="D226" s="634"/>
      <c r="E226" s="619">
        <f>IFERROR(BUDGET!E209,"")</f>
        <v>0</v>
      </c>
      <c r="F226" s="620">
        <f>SUM(F227:F236)</f>
        <v>0</v>
      </c>
      <c r="G226" s="797">
        <f>IF(OR(BUDGET!$N$14="",BUDGET!$N$14="Initial Budget"),REPORT!F226-BUDGET!N209,REPORT!F226-BUDGET!BA209)</f>
        <v>0</v>
      </c>
      <c r="H226" s="620">
        <f>SUM(H227:H236)</f>
        <v>0</v>
      </c>
      <c r="I226" s="621">
        <f t="shared" si="456"/>
        <v>0</v>
      </c>
      <c r="J226" s="622">
        <f t="shared" si="690"/>
        <v>0</v>
      </c>
      <c r="K226" s="635"/>
      <c r="L226" s="636"/>
      <c r="M226" s="637"/>
      <c r="N226" s="626">
        <f>H226-SUM(AA226:BJ226)</f>
        <v>0</v>
      </c>
      <c r="O226" s="627">
        <f t="shared" ref="O226" si="691">SUM(O227:O236)</f>
        <v>0</v>
      </c>
      <c r="P226" s="627">
        <f t="shared" ref="P226:X226" si="692">SUM(P227:P236)</f>
        <v>0</v>
      </c>
      <c r="Q226" s="627">
        <f t="shared" si="692"/>
        <v>0</v>
      </c>
      <c r="R226" s="627">
        <f t="shared" si="692"/>
        <v>0</v>
      </c>
      <c r="S226" s="627">
        <f t="shared" si="692"/>
        <v>0</v>
      </c>
      <c r="T226" s="627">
        <f t="shared" si="692"/>
        <v>0</v>
      </c>
      <c r="U226" s="627">
        <f t="shared" si="692"/>
        <v>0</v>
      </c>
      <c r="V226" s="627">
        <f t="shared" si="692"/>
        <v>0</v>
      </c>
      <c r="W226" s="627">
        <f t="shared" si="692"/>
        <v>0</v>
      </c>
      <c r="X226" s="627">
        <f t="shared" si="692"/>
        <v>0</v>
      </c>
      <c r="Y226" s="628">
        <f t="shared" si="650"/>
        <v>0</v>
      </c>
      <c r="Z226" s="629"/>
      <c r="AA226" s="622">
        <f>SUM(AA227:AA236)</f>
        <v>0</v>
      </c>
      <c r="AB226" s="622">
        <f t="shared" ref="AB226" si="693">SUM(AB227:AB236)</f>
        <v>0</v>
      </c>
      <c r="AC226" s="622">
        <f t="shared" ref="AC226" si="694">SUM(AC227:AC236)</f>
        <v>0</v>
      </c>
      <c r="AD226" s="622">
        <f t="shared" ref="AD226" si="695">SUM(AD227:AD236)</f>
        <v>0</v>
      </c>
      <c r="AE226" s="622">
        <f t="shared" ref="AE226" si="696">SUM(AE227:AE236)</f>
        <v>0</v>
      </c>
      <c r="AF226" s="622">
        <f t="shared" ref="AF226" si="697">SUM(AF227:AF236)</f>
        <v>0</v>
      </c>
      <c r="AG226" s="622">
        <f t="shared" ref="AG226" si="698">SUM(AG227:AG236)</f>
        <v>0</v>
      </c>
      <c r="AH226" s="622">
        <f t="shared" ref="AH226" si="699">SUM(AH227:AH236)</f>
        <v>0</v>
      </c>
      <c r="AI226" s="622">
        <f t="shared" ref="AI226" si="700">SUM(AI227:AI236)</f>
        <v>0</v>
      </c>
      <c r="AJ226" s="622">
        <f t="shared" ref="AJ226" si="701">SUM(AJ227:AJ236)</f>
        <v>0</v>
      </c>
      <c r="AK226" s="622">
        <f t="shared" ref="AK226" si="702">SUM(AK227:AK236)</f>
        <v>0</v>
      </c>
      <c r="AL226" s="622">
        <f t="shared" ref="AL226" si="703">SUM(AL227:AL236)</f>
        <v>0</v>
      </c>
      <c r="AM226" s="622">
        <f t="shared" ref="AM226" si="704">SUM(AM227:AM236)</f>
        <v>0</v>
      </c>
      <c r="AN226" s="622">
        <f t="shared" ref="AN226" si="705">SUM(AN227:AN236)</f>
        <v>0</v>
      </c>
      <c r="AO226" s="622">
        <f t="shared" ref="AO226" si="706">SUM(AO227:AO236)</f>
        <v>0</v>
      </c>
      <c r="AP226" s="622">
        <f t="shared" ref="AP226" si="707">SUM(AP227:AP236)</f>
        <v>0</v>
      </c>
      <c r="AQ226" s="622">
        <f t="shared" ref="AQ226" si="708">SUM(AQ227:AQ236)</f>
        <v>0</v>
      </c>
      <c r="AR226" s="622">
        <f t="shared" ref="AR226" si="709">SUM(AR227:AR236)</f>
        <v>0</v>
      </c>
      <c r="AS226" s="622">
        <f t="shared" ref="AS226" si="710">SUM(AS227:AS236)</f>
        <v>0</v>
      </c>
      <c r="AT226" s="622">
        <f t="shared" ref="AT226" si="711">SUM(AT227:AT236)</f>
        <v>0</v>
      </c>
      <c r="AU226" s="622">
        <f t="shared" ref="AU226" si="712">SUM(AU227:AU236)</f>
        <v>0</v>
      </c>
      <c r="AV226" s="622">
        <f t="shared" ref="AV226" si="713">SUM(AV227:AV236)</f>
        <v>0</v>
      </c>
      <c r="AW226" s="622">
        <f t="shared" ref="AW226" si="714">SUM(AW227:AW236)</f>
        <v>0</v>
      </c>
      <c r="AX226" s="622">
        <f t="shared" ref="AX226" si="715">SUM(AX227:AX236)</f>
        <v>0</v>
      </c>
      <c r="AY226" s="622">
        <f t="shared" ref="AY226" si="716">SUM(AY227:AY236)</f>
        <v>0</v>
      </c>
      <c r="AZ226" s="622">
        <f t="shared" ref="AZ226" si="717">SUM(AZ227:AZ236)</f>
        <v>0</v>
      </c>
      <c r="BA226" s="622">
        <f t="shared" ref="BA226" si="718">SUM(BA227:BA236)</f>
        <v>0</v>
      </c>
      <c r="BB226" s="622">
        <f t="shared" ref="BB226" si="719">SUM(BB227:BB236)</f>
        <v>0</v>
      </c>
      <c r="BC226" s="622">
        <f t="shared" ref="BC226" si="720">SUM(BC227:BC236)</f>
        <v>0</v>
      </c>
      <c r="BD226" s="622">
        <f t="shared" ref="BD226" si="721">SUM(BD227:BD236)</f>
        <v>0</v>
      </c>
      <c r="BE226" s="622">
        <f t="shared" ref="BE226" si="722">SUM(BE227:BE236)</f>
        <v>0</v>
      </c>
      <c r="BF226" s="622">
        <f t="shared" ref="BF226" si="723">SUM(BF227:BF236)</f>
        <v>0</v>
      </c>
      <c r="BG226" s="622">
        <f t="shared" ref="BG226" si="724">SUM(BG227:BG236)</f>
        <v>0</v>
      </c>
      <c r="BH226" s="622">
        <f t="shared" ref="BH226" si="725">SUM(BH227:BH236)</f>
        <v>0</v>
      </c>
      <c r="BI226" s="622">
        <f t="shared" ref="BI226" si="726">SUM(BI227:BI236)</f>
        <v>0</v>
      </c>
      <c r="BJ226" s="622">
        <f t="shared" ref="BJ226" si="727">SUM(BJ227:BJ236)</f>
        <v>0</v>
      </c>
      <c r="BK226" s="630"/>
      <c r="BL226" s="631"/>
      <c r="BM226" s="631"/>
    </row>
    <row r="227" spans="1:66" s="656" customFormat="1" outlineLevel="2" x14ac:dyDescent="0.3">
      <c r="A227" s="639"/>
      <c r="B227" s="640"/>
      <c r="C227" s="641" t="str">
        <f>IFERROR(BUDGET!C210,"")</f>
        <v>C4-01</v>
      </c>
      <c r="D227" s="642">
        <f>IFERROR(BUDGET!D210,"")</f>
        <v>0</v>
      </c>
      <c r="E227" s="643" t="str">
        <f>IFERROR(BUDGET!E210,"")</f>
        <v>x</v>
      </c>
      <c r="F227" s="644">
        <f>IF(OR(BUDGET!$N$14="",BUDGET!$N$14="Initial Budget"),BUDGET!N210,BUDGET!BA210)</f>
        <v>0</v>
      </c>
      <c r="G227" s="798"/>
      <c r="H227" s="661">
        <f>SUMIFS(EXPENSES!$I$12:$I$4011,EXPENSES!$U$12:$U$4011,REPORT!C227)</f>
        <v>0</v>
      </c>
      <c r="I227" s="657">
        <f t="shared" si="456"/>
        <v>0</v>
      </c>
      <c r="J227" s="645">
        <f t="shared" si="690"/>
        <v>0</v>
      </c>
      <c r="K227" s="647"/>
      <c r="L227" s="648"/>
      <c r="M227" s="649"/>
      <c r="N227" s="650"/>
      <c r="O227" s="651" t="str">
        <f>IF($D227="","",IF($D227=O$33,$H227,""))</f>
        <v/>
      </c>
      <c r="P227" s="651" t="str">
        <f t="shared" ref="P227:X227" si="728">IF($D227="","",IF($D227=P$33,$H227,""))</f>
        <v/>
      </c>
      <c r="Q227" s="651" t="str">
        <f t="shared" si="728"/>
        <v/>
      </c>
      <c r="R227" s="651" t="str">
        <f t="shared" si="728"/>
        <v/>
      </c>
      <c r="S227" s="651" t="str">
        <f t="shared" si="728"/>
        <v/>
      </c>
      <c r="T227" s="651" t="str">
        <f t="shared" si="728"/>
        <v/>
      </c>
      <c r="U227" s="651" t="str">
        <f t="shared" si="728"/>
        <v/>
      </c>
      <c r="V227" s="651" t="str">
        <f t="shared" si="728"/>
        <v/>
      </c>
      <c r="W227" s="651" t="str">
        <f t="shared" si="728"/>
        <v/>
      </c>
      <c r="X227" s="651" t="str">
        <f t="shared" si="728"/>
        <v/>
      </c>
      <c r="Y227" s="652">
        <f t="shared" si="650"/>
        <v>0</v>
      </c>
      <c r="Z227" s="653"/>
      <c r="AA227" s="645">
        <f>IF($C227="","",SUMIFS(EXPENSES!$I$12:$I$4011,EXPENSES!$U$12:$U$4011,$C227,EXPENSES!$N$12:$N$4011,REPORT!AA$34,EXPENSES!$M$12:$M$4011,REPORT!AA$31))</f>
        <v>0</v>
      </c>
      <c r="AB227" s="645">
        <f>IF($C227="","",SUMIFS(EXPENSES!$I$12:$I$4011,EXPENSES!$U$12:$U$4011,$C227,EXPENSES!$N$12:$N$4011,REPORT!AB$34,EXPENSES!$M$12:$M$4011,REPORT!AB$31))</f>
        <v>0</v>
      </c>
      <c r="AC227" s="645">
        <f>IF($C227="","",SUMIFS(EXPENSES!$I$12:$I$4011,EXPENSES!$U$12:$U$4011,$C227,EXPENSES!$N$12:$N$4011,REPORT!AC$34,EXPENSES!$M$12:$M$4011,REPORT!AC$31))</f>
        <v>0</v>
      </c>
      <c r="AD227" s="645">
        <f>IF($C227="","",SUMIFS(EXPENSES!$I$12:$I$4011,EXPENSES!$U$12:$U$4011,$C227,EXPENSES!$N$12:$N$4011,REPORT!AD$34,EXPENSES!$M$12:$M$4011,REPORT!AD$31))</f>
        <v>0</v>
      </c>
      <c r="AE227" s="645">
        <f>IF($C227="","",SUMIFS(EXPENSES!$I$12:$I$4011,EXPENSES!$U$12:$U$4011,$C227,EXPENSES!$N$12:$N$4011,REPORT!AE$34,EXPENSES!$M$12:$M$4011,REPORT!AE$31))</f>
        <v>0</v>
      </c>
      <c r="AF227" s="645">
        <f>IF($C227="","",SUMIFS(EXPENSES!$I$12:$I$4011,EXPENSES!$U$12:$U$4011,$C227,EXPENSES!$N$12:$N$4011,REPORT!AF$34,EXPENSES!$M$12:$M$4011,REPORT!AF$31))</f>
        <v>0</v>
      </c>
      <c r="AG227" s="645">
        <f>IF($C227="","",SUMIFS(EXPENSES!$I$12:$I$4011,EXPENSES!$U$12:$U$4011,$C227,EXPENSES!$N$12:$N$4011,REPORT!AG$34,EXPENSES!$M$12:$M$4011,REPORT!AG$31))</f>
        <v>0</v>
      </c>
      <c r="AH227" s="645">
        <f>IF($C227="","",SUMIFS(EXPENSES!$I$12:$I$4011,EXPENSES!$U$12:$U$4011,$C227,EXPENSES!$N$12:$N$4011,REPORT!AH$34,EXPENSES!$M$12:$M$4011,REPORT!AH$31))</f>
        <v>0</v>
      </c>
      <c r="AI227" s="645">
        <f>IF($C227="","",SUMIFS(EXPENSES!$I$12:$I$4011,EXPENSES!$U$12:$U$4011,$C227,EXPENSES!$N$12:$N$4011,REPORT!AI$34,EXPENSES!$M$12:$M$4011,REPORT!AI$31))</f>
        <v>0</v>
      </c>
      <c r="AJ227" s="645">
        <f>IF($C227="","",SUMIFS(EXPENSES!$I$12:$I$4011,EXPENSES!$U$12:$U$4011,$C227,EXPENSES!$N$12:$N$4011,REPORT!AJ$34,EXPENSES!$M$12:$M$4011,REPORT!AJ$31))</f>
        <v>0</v>
      </c>
      <c r="AK227" s="645">
        <f>IF($C227="","",SUMIFS(EXPENSES!$I$12:$I$4011,EXPENSES!$U$12:$U$4011,$C227,EXPENSES!$N$12:$N$4011,REPORT!AK$34,EXPENSES!$M$12:$M$4011,REPORT!AK$31))</f>
        <v>0</v>
      </c>
      <c r="AL227" s="645">
        <f>IF($C227="","",SUMIFS(EXPENSES!$I$12:$I$4011,EXPENSES!$U$12:$U$4011,$C227,EXPENSES!$N$12:$N$4011,REPORT!AL$34,EXPENSES!$M$12:$M$4011,REPORT!AL$31))</f>
        <v>0</v>
      </c>
      <c r="AM227" s="645">
        <f>IF($C227="","",SUMIFS(EXPENSES!$I$12:$I$4011,EXPENSES!$U$12:$U$4011,$C227,EXPENSES!$N$12:$N$4011,REPORT!AM$34,EXPENSES!$M$12:$M$4011,REPORT!AM$31))</f>
        <v>0</v>
      </c>
      <c r="AN227" s="645">
        <f>IF($C227="","",SUMIFS(EXPENSES!$I$12:$I$4011,EXPENSES!$U$12:$U$4011,$C227,EXPENSES!$N$12:$N$4011,REPORT!AN$34,EXPENSES!$M$12:$M$4011,REPORT!AN$31))</f>
        <v>0</v>
      </c>
      <c r="AO227" s="645">
        <f>IF($C227="","",SUMIFS(EXPENSES!$I$12:$I$4011,EXPENSES!$U$12:$U$4011,$C227,EXPENSES!$N$12:$N$4011,REPORT!AO$34,EXPENSES!$M$12:$M$4011,REPORT!AO$31))</f>
        <v>0</v>
      </c>
      <c r="AP227" s="645">
        <f>IF($C227="","",SUMIFS(EXPENSES!$I$12:$I$4011,EXPENSES!$U$12:$U$4011,$C227,EXPENSES!$N$12:$N$4011,REPORT!AP$34,EXPENSES!$M$12:$M$4011,REPORT!AP$31))</f>
        <v>0</v>
      </c>
      <c r="AQ227" s="645">
        <f>IF($C227="","",SUMIFS(EXPENSES!$I$12:$I$4011,EXPENSES!$U$12:$U$4011,$C227,EXPENSES!$N$12:$N$4011,REPORT!AQ$34,EXPENSES!$M$12:$M$4011,REPORT!AQ$31))</f>
        <v>0</v>
      </c>
      <c r="AR227" s="645">
        <f>IF($C227="","",SUMIFS(EXPENSES!$I$12:$I$4011,EXPENSES!$U$12:$U$4011,$C227,EXPENSES!$N$12:$N$4011,REPORT!AR$34,EXPENSES!$M$12:$M$4011,REPORT!AR$31))</f>
        <v>0</v>
      </c>
      <c r="AS227" s="645">
        <f>IF($C227="","",SUMIFS(EXPENSES!$I$12:$I$4011,EXPENSES!$U$12:$U$4011,$C227,EXPENSES!$N$12:$N$4011,REPORT!AS$34,EXPENSES!$M$12:$M$4011,REPORT!AS$31))</f>
        <v>0</v>
      </c>
      <c r="AT227" s="645">
        <f>IF($C227="","",SUMIFS(EXPENSES!$I$12:$I$4011,EXPENSES!$U$12:$U$4011,$C227,EXPENSES!$N$12:$N$4011,REPORT!AT$34,EXPENSES!$M$12:$M$4011,REPORT!AT$31))</f>
        <v>0</v>
      </c>
      <c r="AU227" s="645">
        <f>IF($C227="","",SUMIFS(EXPENSES!$I$12:$I$4011,EXPENSES!$U$12:$U$4011,$C227,EXPENSES!$N$12:$N$4011,REPORT!AU$34,EXPENSES!$M$12:$M$4011,REPORT!AU$31))</f>
        <v>0</v>
      </c>
      <c r="AV227" s="645">
        <f>IF($C227="","",SUMIFS(EXPENSES!$I$12:$I$4011,EXPENSES!$U$12:$U$4011,$C227,EXPENSES!$N$12:$N$4011,REPORT!AV$34,EXPENSES!$M$12:$M$4011,REPORT!AV$31))</f>
        <v>0</v>
      </c>
      <c r="AW227" s="645">
        <f>IF($C227="","",SUMIFS(EXPENSES!$I$12:$I$4011,EXPENSES!$U$12:$U$4011,$C227,EXPENSES!$N$12:$N$4011,REPORT!AW$34,EXPENSES!$M$12:$M$4011,REPORT!AW$31))</f>
        <v>0</v>
      </c>
      <c r="AX227" s="645">
        <f>IF($C227="","",SUMIFS(EXPENSES!$I$12:$I$4011,EXPENSES!$U$12:$U$4011,$C227,EXPENSES!$N$12:$N$4011,REPORT!AX$34,EXPENSES!$M$12:$M$4011,REPORT!AX$31))</f>
        <v>0</v>
      </c>
      <c r="AY227" s="645">
        <f>IF($C227="","",SUMIFS(EXPENSES!$I$12:$I$4011,EXPENSES!$U$12:$U$4011,$C227,EXPENSES!$N$12:$N$4011,REPORT!AY$34,EXPENSES!$M$12:$M$4011,REPORT!AY$31))</f>
        <v>0</v>
      </c>
      <c r="AZ227" s="645">
        <f>IF($C227="","",SUMIFS(EXPENSES!$I$12:$I$4011,EXPENSES!$U$12:$U$4011,$C227,EXPENSES!$N$12:$N$4011,REPORT!AZ$34,EXPENSES!$M$12:$M$4011,REPORT!AZ$31))</f>
        <v>0</v>
      </c>
      <c r="BA227" s="645">
        <f>IF($C227="","",SUMIFS(EXPENSES!$I$12:$I$4011,EXPENSES!$U$12:$U$4011,$C227,EXPENSES!$N$12:$N$4011,REPORT!BA$34,EXPENSES!$M$12:$M$4011,REPORT!BA$31))</f>
        <v>0</v>
      </c>
      <c r="BB227" s="645">
        <f>IF($C227="","",SUMIFS(EXPENSES!$I$12:$I$4011,EXPENSES!$U$12:$U$4011,$C227,EXPENSES!$N$12:$N$4011,REPORT!BB$34,EXPENSES!$M$12:$M$4011,REPORT!BB$31))</f>
        <v>0</v>
      </c>
      <c r="BC227" s="645">
        <f>IF($C227="","",SUMIFS(EXPENSES!$I$12:$I$4011,EXPENSES!$U$12:$U$4011,$C227,EXPENSES!$N$12:$N$4011,REPORT!BC$34,EXPENSES!$M$12:$M$4011,REPORT!BC$31))</f>
        <v>0</v>
      </c>
      <c r="BD227" s="645">
        <f>IF($C227="","",SUMIFS(EXPENSES!$I$12:$I$4011,EXPENSES!$U$12:$U$4011,$C227,EXPENSES!$N$12:$N$4011,REPORT!BD$34,EXPENSES!$M$12:$M$4011,REPORT!BD$31))</f>
        <v>0</v>
      </c>
      <c r="BE227" s="645">
        <f>IF($C227="","",SUMIFS(EXPENSES!$I$12:$I$4011,EXPENSES!$U$12:$U$4011,$C227,EXPENSES!$N$12:$N$4011,REPORT!BE$34,EXPENSES!$M$12:$M$4011,REPORT!BE$31))</f>
        <v>0</v>
      </c>
      <c r="BF227" s="645">
        <f>IF($C227="","",SUMIFS(EXPENSES!$I$12:$I$4011,EXPENSES!$U$12:$U$4011,$C227,EXPENSES!$N$12:$N$4011,REPORT!BF$34,EXPENSES!$M$12:$M$4011,REPORT!BF$31))</f>
        <v>0</v>
      </c>
      <c r="BG227" s="645">
        <f>IF($C227="","",SUMIFS(EXPENSES!$I$12:$I$4011,EXPENSES!$U$12:$U$4011,$C227,EXPENSES!$N$12:$N$4011,REPORT!BG$34,EXPENSES!$M$12:$M$4011,REPORT!BG$31))</f>
        <v>0</v>
      </c>
      <c r="BH227" s="645">
        <f>IF($C227="","",SUMIFS(EXPENSES!$I$12:$I$4011,EXPENSES!$U$12:$U$4011,$C227,EXPENSES!$N$12:$N$4011,REPORT!BH$34,EXPENSES!$M$12:$M$4011,REPORT!BH$31))</f>
        <v>0</v>
      </c>
      <c r="BI227" s="645">
        <f>IF($C227="","",SUMIFS(EXPENSES!$I$12:$I$4011,EXPENSES!$U$12:$U$4011,$C227,EXPENSES!$N$12:$N$4011,REPORT!BI$34,EXPENSES!$M$12:$M$4011,REPORT!BI$31))</f>
        <v>0</v>
      </c>
      <c r="BJ227" s="645">
        <f>IF($C227="","",SUMIFS(EXPENSES!$I$12:$I$4011,EXPENSES!$U$12:$U$4011,$C227,EXPENSES!$N$12:$N$4011,REPORT!BJ$34,EXPENSES!$M$12:$M$4011,REPORT!BJ$31))</f>
        <v>0</v>
      </c>
      <c r="BK227" s="654"/>
      <c r="BL227" s="655"/>
      <c r="BM227" s="655"/>
    </row>
    <row r="228" spans="1:66" s="656" customFormat="1" outlineLevel="2" x14ac:dyDescent="0.3">
      <c r="A228" s="639"/>
      <c r="B228" s="640"/>
      <c r="C228" s="641" t="str">
        <f>IFERROR(BUDGET!C211,"")</f>
        <v>C4-02</v>
      </c>
      <c r="D228" s="642">
        <f>IFERROR(BUDGET!D211,"")</f>
        <v>0</v>
      </c>
      <c r="E228" s="643" t="str">
        <f>IFERROR(BUDGET!E211,"")</f>
        <v>x</v>
      </c>
      <c r="F228" s="644">
        <f>IF(OR(BUDGET!$N$14="",BUDGET!$N$14="Initial Budget"),BUDGET!N211,BUDGET!BA211)</f>
        <v>0</v>
      </c>
      <c r="G228" s="798"/>
      <c r="H228" s="661">
        <f>SUMIFS(EXPENSES!$I$12:$I$4011,EXPENSES!$U$12:$U$4011,REPORT!C228)</f>
        <v>0</v>
      </c>
      <c r="I228" s="657">
        <f t="shared" si="456"/>
        <v>0</v>
      </c>
      <c r="J228" s="645">
        <f t="shared" si="690"/>
        <v>0</v>
      </c>
      <c r="K228" s="647"/>
      <c r="L228" s="648"/>
      <c r="M228" s="649"/>
      <c r="N228" s="650"/>
      <c r="O228" s="651" t="str">
        <f t="shared" ref="O228:X236" si="729">IF($D228="","",IF($D228=O$33,$H228,""))</f>
        <v/>
      </c>
      <c r="P228" s="651" t="str">
        <f>IF($D228="","",IF($D228=P$33,$H228,""))</f>
        <v/>
      </c>
      <c r="Q228" s="651" t="str">
        <f t="shared" si="729"/>
        <v/>
      </c>
      <c r="R228" s="651" t="str">
        <f t="shared" si="729"/>
        <v/>
      </c>
      <c r="S228" s="651" t="str">
        <f t="shared" si="729"/>
        <v/>
      </c>
      <c r="T228" s="651" t="str">
        <f t="shared" si="729"/>
        <v/>
      </c>
      <c r="U228" s="651" t="str">
        <f t="shared" si="729"/>
        <v/>
      </c>
      <c r="V228" s="651" t="str">
        <f t="shared" si="729"/>
        <v/>
      </c>
      <c r="W228" s="651" t="str">
        <f t="shared" si="729"/>
        <v/>
      </c>
      <c r="X228" s="651" t="str">
        <f t="shared" si="729"/>
        <v/>
      </c>
      <c r="Y228" s="652">
        <f t="shared" si="650"/>
        <v>0</v>
      </c>
      <c r="Z228" s="653"/>
      <c r="AA228" s="658">
        <f>IF($C228="","",SUMIFS(EXPENSES!$I$12:$I$4011,EXPENSES!$U$12:$U$4011,$C228,EXPENSES!$N$12:$N$4011,REPORT!AA$34,EXPENSES!$M$12:$M$4011,REPORT!AA$31))</f>
        <v>0</v>
      </c>
      <c r="AB228" s="658">
        <f>IF($C228="","",SUMIFS(EXPENSES!$I$12:$I$4011,EXPENSES!$U$12:$U$4011,$C228,EXPENSES!$N$12:$N$4011,REPORT!AB$34,EXPENSES!$M$12:$M$4011,REPORT!AB$31))</f>
        <v>0</v>
      </c>
      <c r="AC228" s="658">
        <f>IF($C228="","",SUMIFS(EXPENSES!$I$12:$I$4011,EXPENSES!$U$12:$U$4011,$C228,EXPENSES!$N$12:$N$4011,REPORT!AC$34,EXPENSES!$M$12:$M$4011,REPORT!AC$31))</f>
        <v>0</v>
      </c>
      <c r="AD228" s="658">
        <f>IF($C228="","",SUMIFS(EXPENSES!$I$12:$I$4011,EXPENSES!$U$12:$U$4011,$C228,EXPENSES!$N$12:$N$4011,REPORT!AD$34,EXPENSES!$M$12:$M$4011,REPORT!AD$31))</f>
        <v>0</v>
      </c>
      <c r="AE228" s="658">
        <f>IF($C228="","",SUMIFS(EXPENSES!$I$12:$I$4011,EXPENSES!$U$12:$U$4011,$C228,EXPENSES!$N$12:$N$4011,REPORT!AE$34,EXPENSES!$M$12:$M$4011,REPORT!AE$31))</f>
        <v>0</v>
      </c>
      <c r="AF228" s="658">
        <f>IF($C228="","",SUMIFS(EXPENSES!$I$12:$I$4011,EXPENSES!$U$12:$U$4011,$C228,EXPENSES!$N$12:$N$4011,REPORT!AF$34,EXPENSES!$M$12:$M$4011,REPORT!AF$31))</f>
        <v>0</v>
      </c>
      <c r="AG228" s="658">
        <f>IF($C228="","",SUMIFS(EXPENSES!$I$12:$I$4011,EXPENSES!$U$12:$U$4011,$C228,EXPENSES!$N$12:$N$4011,REPORT!AG$34,EXPENSES!$M$12:$M$4011,REPORT!AG$31))</f>
        <v>0</v>
      </c>
      <c r="AH228" s="658">
        <f>IF($C228="","",SUMIFS(EXPENSES!$I$12:$I$4011,EXPENSES!$U$12:$U$4011,$C228,EXPENSES!$N$12:$N$4011,REPORT!AH$34,EXPENSES!$M$12:$M$4011,REPORT!AH$31))</f>
        <v>0</v>
      </c>
      <c r="AI228" s="658">
        <f>IF($C228="","",SUMIFS(EXPENSES!$I$12:$I$4011,EXPENSES!$U$12:$U$4011,$C228,EXPENSES!$N$12:$N$4011,REPORT!AI$34,EXPENSES!$M$12:$M$4011,REPORT!AI$31))</f>
        <v>0</v>
      </c>
      <c r="AJ228" s="658">
        <f>IF($C228="","",SUMIFS(EXPENSES!$I$12:$I$4011,EXPENSES!$U$12:$U$4011,$C228,EXPENSES!$N$12:$N$4011,REPORT!AJ$34,EXPENSES!$M$12:$M$4011,REPORT!AJ$31))</f>
        <v>0</v>
      </c>
      <c r="AK228" s="658">
        <f>IF($C228="","",SUMIFS(EXPENSES!$I$12:$I$4011,EXPENSES!$U$12:$U$4011,$C228,EXPENSES!$N$12:$N$4011,REPORT!AK$34,EXPENSES!$M$12:$M$4011,REPORT!AK$31))</f>
        <v>0</v>
      </c>
      <c r="AL228" s="658">
        <f>IF($C228="","",SUMIFS(EXPENSES!$I$12:$I$4011,EXPENSES!$U$12:$U$4011,$C228,EXPENSES!$N$12:$N$4011,REPORT!AL$34,EXPENSES!$M$12:$M$4011,REPORT!AL$31))</f>
        <v>0</v>
      </c>
      <c r="AM228" s="658">
        <f>IF($C228="","",SUMIFS(EXPENSES!$I$12:$I$4011,EXPENSES!$U$12:$U$4011,$C228,EXPENSES!$N$12:$N$4011,REPORT!AM$34,EXPENSES!$M$12:$M$4011,REPORT!AM$31))</f>
        <v>0</v>
      </c>
      <c r="AN228" s="658">
        <f>IF($C228="","",SUMIFS(EXPENSES!$I$12:$I$4011,EXPENSES!$U$12:$U$4011,$C228,EXPENSES!$N$12:$N$4011,REPORT!AN$34,EXPENSES!$M$12:$M$4011,REPORT!AN$31))</f>
        <v>0</v>
      </c>
      <c r="AO228" s="658">
        <f>IF($C228="","",SUMIFS(EXPENSES!$I$12:$I$4011,EXPENSES!$U$12:$U$4011,$C228,EXPENSES!$N$12:$N$4011,REPORT!AO$34,EXPENSES!$M$12:$M$4011,REPORT!AO$31))</f>
        <v>0</v>
      </c>
      <c r="AP228" s="658">
        <f>IF($C228="","",SUMIFS(EXPENSES!$I$12:$I$4011,EXPENSES!$U$12:$U$4011,$C228,EXPENSES!$N$12:$N$4011,REPORT!AP$34,EXPENSES!$M$12:$M$4011,REPORT!AP$31))</f>
        <v>0</v>
      </c>
      <c r="AQ228" s="658">
        <f>IF($C228="","",SUMIFS(EXPENSES!$I$12:$I$4011,EXPENSES!$U$12:$U$4011,$C228,EXPENSES!$N$12:$N$4011,REPORT!AQ$34,EXPENSES!$M$12:$M$4011,REPORT!AQ$31))</f>
        <v>0</v>
      </c>
      <c r="AR228" s="658">
        <f>IF($C228="","",SUMIFS(EXPENSES!$I$12:$I$4011,EXPENSES!$U$12:$U$4011,$C228,EXPENSES!$N$12:$N$4011,REPORT!AR$34,EXPENSES!$M$12:$M$4011,REPORT!AR$31))</f>
        <v>0</v>
      </c>
      <c r="AS228" s="658">
        <f>IF($C228="","",SUMIFS(EXPENSES!$I$12:$I$4011,EXPENSES!$U$12:$U$4011,$C228,EXPENSES!$N$12:$N$4011,REPORT!AS$34,EXPENSES!$M$12:$M$4011,REPORT!AS$31))</f>
        <v>0</v>
      </c>
      <c r="AT228" s="658">
        <f>IF($C228="","",SUMIFS(EXPENSES!$I$12:$I$4011,EXPENSES!$U$12:$U$4011,$C228,EXPENSES!$N$12:$N$4011,REPORT!AT$34,EXPENSES!$M$12:$M$4011,REPORT!AT$31))</f>
        <v>0</v>
      </c>
      <c r="AU228" s="658">
        <f>IF($C228="","",SUMIFS(EXPENSES!$I$12:$I$4011,EXPENSES!$U$12:$U$4011,$C228,EXPENSES!$N$12:$N$4011,REPORT!AU$34,EXPENSES!$M$12:$M$4011,REPORT!AU$31))</f>
        <v>0</v>
      </c>
      <c r="AV228" s="658">
        <f>IF($C228="","",SUMIFS(EXPENSES!$I$12:$I$4011,EXPENSES!$U$12:$U$4011,$C228,EXPENSES!$N$12:$N$4011,REPORT!AV$34,EXPENSES!$M$12:$M$4011,REPORT!AV$31))</f>
        <v>0</v>
      </c>
      <c r="AW228" s="658">
        <f>IF($C228="","",SUMIFS(EXPENSES!$I$12:$I$4011,EXPENSES!$U$12:$U$4011,$C228,EXPENSES!$N$12:$N$4011,REPORT!AW$34,EXPENSES!$M$12:$M$4011,REPORT!AW$31))</f>
        <v>0</v>
      </c>
      <c r="AX228" s="658">
        <f>IF($C228="","",SUMIFS(EXPENSES!$I$12:$I$4011,EXPENSES!$U$12:$U$4011,$C228,EXPENSES!$N$12:$N$4011,REPORT!AX$34,EXPENSES!$M$12:$M$4011,REPORT!AX$31))</f>
        <v>0</v>
      </c>
      <c r="AY228" s="658">
        <f>IF($C228="","",SUMIFS(EXPENSES!$I$12:$I$4011,EXPENSES!$U$12:$U$4011,$C228,EXPENSES!$N$12:$N$4011,REPORT!AY$34,EXPENSES!$M$12:$M$4011,REPORT!AY$31))</f>
        <v>0</v>
      </c>
      <c r="AZ228" s="658">
        <f>IF($C228="","",SUMIFS(EXPENSES!$I$12:$I$4011,EXPENSES!$U$12:$U$4011,$C228,EXPENSES!$N$12:$N$4011,REPORT!AZ$34,EXPENSES!$M$12:$M$4011,REPORT!AZ$31))</f>
        <v>0</v>
      </c>
      <c r="BA228" s="658">
        <f>IF($C228="","",SUMIFS(EXPENSES!$I$12:$I$4011,EXPENSES!$U$12:$U$4011,$C228,EXPENSES!$N$12:$N$4011,REPORT!BA$34,EXPENSES!$M$12:$M$4011,REPORT!BA$31))</f>
        <v>0</v>
      </c>
      <c r="BB228" s="658">
        <f>IF($C228="","",SUMIFS(EXPENSES!$I$12:$I$4011,EXPENSES!$U$12:$U$4011,$C228,EXPENSES!$N$12:$N$4011,REPORT!BB$34,EXPENSES!$M$12:$M$4011,REPORT!BB$31))</f>
        <v>0</v>
      </c>
      <c r="BC228" s="658">
        <f>IF($C228="","",SUMIFS(EXPENSES!$I$12:$I$4011,EXPENSES!$U$12:$U$4011,$C228,EXPENSES!$N$12:$N$4011,REPORT!BC$34,EXPENSES!$M$12:$M$4011,REPORT!BC$31))</f>
        <v>0</v>
      </c>
      <c r="BD228" s="658">
        <f>IF($C228="","",SUMIFS(EXPENSES!$I$12:$I$4011,EXPENSES!$U$12:$U$4011,$C228,EXPENSES!$N$12:$N$4011,REPORT!BD$34,EXPENSES!$M$12:$M$4011,REPORT!BD$31))</f>
        <v>0</v>
      </c>
      <c r="BE228" s="658">
        <f>IF($C228="","",SUMIFS(EXPENSES!$I$12:$I$4011,EXPENSES!$U$12:$U$4011,$C228,EXPENSES!$N$12:$N$4011,REPORT!BE$34,EXPENSES!$M$12:$M$4011,REPORT!BE$31))</f>
        <v>0</v>
      </c>
      <c r="BF228" s="658">
        <f>IF($C228="","",SUMIFS(EXPENSES!$I$12:$I$4011,EXPENSES!$U$12:$U$4011,$C228,EXPENSES!$N$12:$N$4011,REPORT!BF$34,EXPENSES!$M$12:$M$4011,REPORT!BF$31))</f>
        <v>0</v>
      </c>
      <c r="BG228" s="658">
        <f>IF($C228="","",SUMIFS(EXPENSES!$I$12:$I$4011,EXPENSES!$U$12:$U$4011,$C228,EXPENSES!$N$12:$N$4011,REPORT!BG$34,EXPENSES!$M$12:$M$4011,REPORT!BG$31))</f>
        <v>0</v>
      </c>
      <c r="BH228" s="658">
        <f>IF($C228="","",SUMIFS(EXPENSES!$I$12:$I$4011,EXPENSES!$U$12:$U$4011,$C228,EXPENSES!$N$12:$N$4011,REPORT!BH$34,EXPENSES!$M$12:$M$4011,REPORT!BH$31))</f>
        <v>0</v>
      </c>
      <c r="BI228" s="658">
        <f>IF($C228="","",SUMIFS(EXPENSES!$I$12:$I$4011,EXPENSES!$U$12:$U$4011,$C228,EXPENSES!$N$12:$N$4011,REPORT!BI$34,EXPENSES!$M$12:$M$4011,REPORT!BI$31))</f>
        <v>0</v>
      </c>
      <c r="BJ228" s="658">
        <f>IF($C228="","",SUMIFS(EXPENSES!$I$12:$I$4011,EXPENSES!$U$12:$U$4011,$C228,EXPENSES!$N$12:$N$4011,REPORT!BJ$34,EXPENSES!$M$12:$M$4011,REPORT!BJ$31))</f>
        <v>0</v>
      </c>
      <c r="BK228" s="654"/>
      <c r="BL228" s="655"/>
      <c r="BM228" s="655"/>
    </row>
    <row r="229" spans="1:66" s="656" customFormat="1" outlineLevel="2" x14ac:dyDescent="0.3">
      <c r="A229" s="639"/>
      <c r="B229" s="640"/>
      <c r="C229" s="641" t="str">
        <f>IFERROR(BUDGET!C212,"")</f>
        <v>C4-03</v>
      </c>
      <c r="D229" s="642">
        <f>IFERROR(BUDGET!D212,"")</f>
        <v>0</v>
      </c>
      <c r="E229" s="643" t="str">
        <f>IFERROR(BUDGET!E212,"")</f>
        <v>x</v>
      </c>
      <c r="F229" s="644">
        <f>IF(OR(BUDGET!$N$14="",BUDGET!$N$14="Initial Budget"),BUDGET!N212,BUDGET!BA212)</f>
        <v>0</v>
      </c>
      <c r="G229" s="798"/>
      <c r="H229" s="661">
        <f>SUMIFS(EXPENSES!$I$12:$I$4011,EXPENSES!$U$12:$U$4011,REPORT!C229)</f>
        <v>0</v>
      </c>
      <c r="I229" s="657">
        <f t="shared" ref="I229:I236" si="730">IFERROR(IF(AND(F229=0,H229=0),0,IF(AND(F229=0,H229&lt;&gt;0),"Unbudgeted",H229/F229)),"")</f>
        <v>0</v>
      </c>
      <c r="J229" s="645">
        <f t="shared" si="690"/>
        <v>0</v>
      </c>
      <c r="K229" s="647"/>
      <c r="L229" s="648"/>
      <c r="M229" s="649"/>
      <c r="N229" s="650"/>
      <c r="O229" s="651" t="str">
        <f t="shared" si="729"/>
        <v/>
      </c>
      <c r="P229" s="651" t="str">
        <f t="shared" si="729"/>
        <v/>
      </c>
      <c r="Q229" s="651" t="str">
        <f t="shared" si="729"/>
        <v/>
      </c>
      <c r="R229" s="651" t="str">
        <f t="shared" si="729"/>
        <v/>
      </c>
      <c r="S229" s="651" t="str">
        <f t="shared" si="729"/>
        <v/>
      </c>
      <c r="T229" s="651" t="str">
        <f t="shared" si="729"/>
        <v/>
      </c>
      <c r="U229" s="651" t="str">
        <f t="shared" si="729"/>
        <v/>
      </c>
      <c r="V229" s="651" t="str">
        <f t="shared" si="729"/>
        <v/>
      </c>
      <c r="W229" s="651" t="str">
        <f t="shared" si="729"/>
        <v/>
      </c>
      <c r="X229" s="651" t="str">
        <f t="shared" si="729"/>
        <v/>
      </c>
      <c r="Y229" s="652">
        <f t="shared" si="650"/>
        <v>0</v>
      </c>
      <c r="Z229" s="653"/>
      <c r="AA229" s="658">
        <f>IF($C229="","",SUMIFS(EXPENSES!$I$12:$I$4011,EXPENSES!$U$12:$U$4011,$C229,EXPENSES!$N$12:$N$4011,REPORT!AA$34,EXPENSES!$M$12:$M$4011,REPORT!AA$31))</f>
        <v>0</v>
      </c>
      <c r="AB229" s="658">
        <f>IF($C229="","",SUMIFS(EXPENSES!$I$12:$I$4011,EXPENSES!$U$12:$U$4011,$C229,EXPENSES!$N$12:$N$4011,REPORT!AB$34,EXPENSES!$M$12:$M$4011,REPORT!AB$31))</f>
        <v>0</v>
      </c>
      <c r="AC229" s="658">
        <f>IF($C229="","",SUMIFS(EXPENSES!$I$12:$I$4011,EXPENSES!$U$12:$U$4011,$C229,EXPENSES!$N$12:$N$4011,REPORT!AC$34,EXPENSES!$M$12:$M$4011,REPORT!AC$31))</f>
        <v>0</v>
      </c>
      <c r="AD229" s="658">
        <f>IF($C229="","",SUMIFS(EXPENSES!$I$12:$I$4011,EXPENSES!$U$12:$U$4011,$C229,EXPENSES!$N$12:$N$4011,REPORT!AD$34,EXPENSES!$M$12:$M$4011,REPORT!AD$31))</f>
        <v>0</v>
      </c>
      <c r="AE229" s="658">
        <f>IF($C229="","",SUMIFS(EXPENSES!$I$12:$I$4011,EXPENSES!$U$12:$U$4011,$C229,EXPENSES!$N$12:$N$4011,REPORT!AE$34,EXPENSES!$M$12:$M$4011,REPORT!AE$31))</f>
        <v>0</v>
      </c>
      <c r="AF229" s="658">
        <f>IF($C229="","",SUMIFS(EXPENSES!$I$12:$I$4011,EXPENSES!$U$12:$U$4011,$C229,EXPENSES!$N$12:$N$4011,REPORT!AF$34,EXPENSES!$M$12:$M$4011,REPORT!AF$31))</f>
        <v>0</v>
      </c>
      <c r="AG229" s="658">
        <f>IF($C229="","",SUMIFS(EXPENSES!$I$12:$I$4011,EXPENSES!$U$12:$U$4011,$C229,EXPENSES!$N$12:$N$4011,REPORT!AG$34,EXPENSES!$M$12:$M$4011,REPORT!AG$31))</f>
        <v>0</v>
      </c>
      <c r="AH229" s="658">
        <f>IF($C229="","",SUMIFS(EXPENSES!$I$12:$I$4011,EXPENSES!$U$12:$U$4011,$C229,EXPENSES!$N$12:$N$4011,REPORT!AH$34,EXPENSES!$M$12:$M$4011,REPORT!AH$31))</f>
        <v>0</v>
      </c>
      <c r="AI229" s="658">
        <f>IF($C229="","",SUMIFS(EXPENSES!$I$12:$I$4011,EXPENSES!$U$12:$U$4011,$C229,EXPENSES!$N$12:$N$4011,REPORT!AI$34,EXPENSES!$M$12:$M$4011,REPORT!AI$31))</f>
        <v>0</v>
      </c>
      <c r="AJ229" s="658">
        <f>IF($C229="","",SUMIFS(EXPENSES!$I$12:$I$4011,EXPENSES!$U$12:$U$4011,$C229,EXPENSES!$N$12:$N$4011,REPORT!AJ$34,EXPENSES!$M$12:$M$4011,REPORT!AJ$31))</f>
        <v>0</v>
      </c>
      <c r="AK229" s="658">
        <f>IF($C229="","",SUMIFS(EXPENSES!$I$12:$I$4011,EXPENSES!$U$12:$U$4011,$C229,EXPENSES!$N$12:$N$4011,REPORT!AK$34,EXPENSES!$M$12:$M$4011,REPORT!AK$31))</f>
        <v>0</v>
      </c>
      <c r="AL229" s="658">
        <f>IF($C229="","",SUMIFS(EXPENSES!$I$12:$I$4011,EXPENSES!$U$12:$U$4011,$C229,EXPENSES!$N$12:$N$4011,REPORT!AL$34,EXPENSES!$M$12:$M$4011,REPORT!AL$31))</f>
        <v>0</v>
      </c>
      <c r="AM229" s="658">
        <f>IF($C229="","",SUMIFS(EXPENSES!$I$12:$I$4011,EXPENSES!$U$12:$U$4011,$C229,EXPENSES!$N$12:$N$4011,REPORT!AM$34,EXPENSES!$M$12:$M$4011,REPORT!AM$31))</f>
        <v>0</v>
      </c>
      <c r="AN229" s="658">
        <f>IF($C229="","",SUMIFS(EXPENSES!$I$12:$I$4011,EXPENSES!$U$12:$U$4011,$C229,EXPENSES!$N$12:$N$4011,REPORT!AN$34,EXPENSES!$M$12:$M$4011,REPORT!AN$31))</f>
        <v>0</v>
      </c>
      <c r="AO229" s="658">
        <f>IF($C229="","",SUMIFS(EXPENSES!$I$12:$I$4011,EXPENSES!$U$12:$U$4011,$C229,EXPENSES!$N$12:$N$4011,REPORT!AO$34,EXPENSES!$M$12:$M$4011,REPORT!AO$31))</f>
        <v>0</v>
      </c>
      <c r="AP229" s="658">
        <f>IF($C229="","",SUMIFS(EXPENSES!$I$12:$I$4011,EXPENSES!$U$12:$U$4011,$C229,EXPENSES!$N$12:$N$4011,REPORT!AP$34,EXPENSES!$M$12:$M$4011,REPORT!AP$31))</f>
        <v>0</v>
      </c>
      <c r="AQ229" s="658">
        <f>IF($C229="","",SUMIFS(EXPENSES!$I$12:$I$4011,EXPENSES!$U$12:$U$4011,$C229,EXPENSES!$N$12:$N$4011,REPORT!AQ$34,EXPENSES!$M$12:$M$4011,REPORT!AQ$31))</f>
        <v>0</v>
      </c>
      <c r="AR229" s="658">
        <f>IF($C229="","",SUMIFS(EXPENSES!$I$12:$I$4011,EXPENSES!$U$12:$U$4011,$C229,EXPENSES!$N$12:$N$4011,REPORT!AR$34,EXPENSES!$M$12:$M$4011,REPORT!AR$31))</f>
        <v>0</v>
      </c>
      <c r="AS229" s="658">
        <f>IF($C229="","",SUMIFS(EXPENSES!$I$12:$I$4011,EXPENSES!$U$12:$U$4011,$C229,EXPENSES!$N$12:$N$4011,REPORT!AS$34,EXPENSES!$M$12:$M$4011,REPORT!AS$31))</f>
        <v>0</v>
      </c>
      <c r="AT229" s="658">
        <f>IF($C229="","",SUMIFS(EXPENSES!$I$12:$I$4011,EXPENSES!$U$12:$U$4011,$C229,EXPENSES!$N$12:$N$4011,REPORT!AT$34,EXPENSES!$M$12:$M$4011,REPORT!AT$31))</f>
        <v>0</v>
      </c>
      <c r="AU229" s="658">
        <f>IF($C229="","",SUMIFS(EXPENSES!$I$12:$I$4011,EXPENSES!$U$12:$U$4011,$C229,EXPENSES!$N$12:$N$4011,REPORT!AU$34,EXPENSES!$M$12:$M$4011,REPORT!AU$31))</f>
        <v>0</v>
      </c>
      <c r="AV229" s="658">
        <f>IF($C229="","",SUMIFS(EXPENSES!$I$12:$I$4011,EXPENSES!$U$12:$U$4011,$C229,EXPENSES!$N$12:$N$4011,REPORT!AV$34,EXPENSES!$M$12:$M$4011,REPORT!AV$31))</f>
        <v>0</v>
      </c>
      <c r="AW229" s="658">
        <f>IF($C229="","",SUMIFS(EXPENSES!$I$12:$I$4011,EXPENSES!$U$12:$U$4011,$C229,EXPENSES!$N$12:$N$4011,REPORT!AW$34,EXPENSES!$M$12:$M$4011,REPORT!AW$31))</f>
        <v>0</v>
      </c>
      <c r="AX229" s="658">
        <f>IF($C229="","",SUMIFS(EXPENSES!$I$12:$I$4011,EXPENSES!$U$12:$U$4011,$C229,EXPENSES!$N$12:$N$4011,REPORT!AX$34,EXPENSES!$M$12:$M$4011,REPORT!AX$31))</f>
        <v>0</v>
      </c>
      <c r="AY229" s="658">
        <f>IF($C229="","",SUMIFS(EXPENSES!$I$12:$I$4011,EXPENSES!$U$12:$U$4011,$C229,EXPENSES!$N$12:$N$4011,REPORT!AY$34,EXPENSES!$M$12:$M$4011,REPORT!AY$31))</f>
        <v>0</v>
      </c>
      <c r="AZ229" s="658">
        <f>IF($C229="","",SUMIFS(EXPENSES!$I$12:$I$4011,EXPENSES!$U$12:$U$4011,$C229,EXPENSES!$N$12:$N$4011,REPORT!AZ$34,EXPENSES!$M$12:$M$4011,REPORT!AZ$31))</f>
        <v>0</v>
      </c>
      <c r="BA229" s="658">
        <f>IF($C229="","",SUMIFS(EXPENSES!$I$12:$I$4011,EXPENSES!$U$12:$U$4011,$C229,EXPENSES!$N$12:$N$4011,REPORT!BA$34,EXPENSES!$M$12:$M$4011,REPORT!BA$31))</f>
        <v>0</v>
      </c>
      <c r="BB229" s="658">
        <f>IF($C229="","",SUMIFS(EXPENSES!$I$12:$I$4011,EXPENSES!$U$12:$U$4011,$C229,EXPENSES!$N$12:$N$4011,REPORT!BB$34,EXPENSES!$M$12:$M$4011,REPORT!BB$31))</f>
        <v>0</v>
      </c>
      <c r="BC229" s="658">
        <f>IF($C229="","",SUMIFS(EXPENSES!$I$12:$I$4011,EXPENSES!$U$12:$U$4011,$C229,EXPENSES!$N$12:$N$4011,REPORT!BC$34,EXPENSES!$M$12:$M$4011,REPORT!BC$31))</f>
        <v>0</v>
      </c>
      <c r="BD229" s="658">
        <f>IF($C229="","",SUMIFS(EXPENSES!$I$12:$I$4011,EXPENSES!$U$12:$U$4011,$C229,EXPENSES!$N$12:$N$4011,REPORT!BD$34,EXPENSES!$M$12:$M$4011,REPORT!BD$31))</f>
        <v>0</v>
      </c>
      <c r="BE229" s="658">
        <f>IF($C229="","",SUMIFS(EXPENSES!$I$12:$I$4011,EXPENSES!$U$12:$U$4011,$C229,EXPENSES!$N$12:$N$4011,REPORT!BE$34,EXPENSES!$M$12:$M$4011,REPORT!BE$31))</f>
        <v>0</v>
      </c>
      <c r="BF229" s="658">
        <f>IF($C229="","",SUMIFS(EXPENSES!$I$12:$I$4011,EXPENSES!$U$12:$U$4011,$C229,EXPENSES!$N$12:$N$4011,REPORT!BF$34,EXPENSES!$M$12:$M$4011,REPORT!BF$31))</f>
        <v>0</v>
      </c>
      <c r="BG229" s="658">
        <f>IF($C229="","",SUMIFS(EXPENSES!$I$12:$I$4011,EXPENSES!$U$12:$U$4011,$C229,EXPENSES!$N$12:$N$4011,REPORT!BG$34,EXPENSES!$M$12:$M$4011,REPORT!BG$31))</f>
        <v>0</v>
      </c>
      <c r="BH229" s="658">
        <f>IF($C229="","",SUMIFS(EXPENSES!$I$12:$I$4011,EXPENSES!$U$12:$U$4011,$C229,EXPENSES!$N$12:$N$4011,REPORT!BH$34,EXPENSES!$M$12:$M$4011,REPORT!BH$31))</f>
        <v>0</v>
      </c>
      <c r="BI229" s="658">
        <f>IF($C229="","",SUMIFS(EXPENSES!$I$12:$I$4011,EXPENSES!$U$12:$U$4011,$C229,EXPENSES!$N$12:$N$4011,REPORT!BI$34,EXPENSES!$M$12:$M$4011,REPORT!BI$31))</f>
        <v>0</v>
      </c>
      <c r="BJ229" s="658">
        <f>IF($C229="","",SUMIFS(EXPENSES!$I$12:$I$4011,EXPENSES!$U$12:$U$4011,$C229,EXPENSES!$N$12:$N$4011,REPORT!BJ$34,EXPENSES!$M$12:$M$4011,REPORT!BJ$31))</f>
        <v>0</v>
      </c>
      <c r="BK229" s="654"/>
      <c r="BL229" s="655"/>
      <c r="BM229" s="655"/>
    </row>
    <row r="230" spans="1:66" s="656" customFormat="1" outlineLevel="2" x14ac:dyDescent="0.3">
      <c r="A230" s="639"/>
      <c r="B230" s="640"/>
      <c r="C230" s="641" t="str">
        <f>IFERROR(BUDGET!C213,"")</f>
        <v>C4-04</v>
      </c>
      <c r="D230" s="642">
        <f>IFERROR(BUDGET!D213,"")</f>
        <v>0</v>
      </c>
      <c r="E230" s="643" t="str">
        <f>IFERROR(BUDGET!E213,"")</f>
        <v>x</v>
      </c>
      <c r="F230" s="644">
        <f>IF(OR(BUDGET!$N$14="",BUDGET!$N$14="Initial Budget"),BUDGET!N213,BUDGET!BA213)</f>
        <v>0</v>
      </c>
      <c r="G230" s="798"/>
      <c r="H230" s="661">
        <f>SUMIFS(EXPENSES!$I$12:$I$4011,EXPENSES!$U$12:$U$4011,REPORT!C230)</f>
        <v>0</v>
      </c>
      <c r="I230" s="657">
        <f t="shared" si="730"/>
        <v>0</v>
      </c>
      <c r="J230" s="645">
        <f t="shared" si="690"/>
        <v>0</v>
      </c>
      <c r="K230" s="647"/>
      <c r="L230" s="648"/>
      <c r="M230" s="649"/>
      <c r="N230" s="650"/>
      <c r="O230" s="651" t="str">
        <f t="shared" si="729"/>
        <v/>
      </c>
      <c r="P230" s="651" t="str">
        <f t="shared" si="729"/>
        <v/>
      </c>
      <c r="Q230" s="651" t="str">
        <f t="shared" si="729"/>
        <v/>
      </c>
      <c r="R230" s="651" t="str">
        <f t="shared" si="729"/>
        <v/>
      </c>
      <c r="S230" s="651" t="str">
        <f t="shared" si="729"/>
        <v/>
      </c>
      <c r="T230" s="651" t="str">
        <f t="shared" si="729"/>
        <v/>
      </c>
      <c r="U230" s="651" t="str">
        <f t="shared" si="729"/>
        <v/>
      </c>
      <c r="V230" s="651" t="str">
        <f t="shared" si="729"/>
        <v/>
      </c>
      <c r="W230" s="651" t="str">
        <f t="shared" si="729"/>
        <v/>
      </c>
      <c r="X230" s="651" t="str">
        <f t="shared" si="729"/>
        <v/>
      </c>
      <c r="Y230" s="652">
        <f t="shared" si="650"/>
        <v>0</v>
      </c>
      <c r="Z230" s="653"/>
      <c r="AA230" s="658">
        <f>IF($C230="","",SUMIFS(EXPENSES!$I$12:$I$4011,EXPENSES!$U$12:$U$4011,$C230,EXPENSES!$N$12:$N$4011,REPORT!AA$34,EXPENSES!$M$12:$M$4011,REPORT!AA$31))</f>
        <v>0</v>
      </c>
      <c r="AB230" s="658">
        <f>IF($C230="","",SUMIFS(EXPENSES!$I$12:$I$4011,EXPENSES!$U$12:$U$4011,$C230,EXPENSES!$N$12:$N$4011,REPORT!AB$34,EXPENSES!$M$12:$M$4011,REPORT!AB$31))</f>
        <v>0</v>
      </c>
      <c r="AC230" s="658">
        <f>IF($C230="","",SUMIFS(EXPENSES!$I$12:$I$4011,EXPENSES!$U$12:$U$4011,$C230,EXPENSES!$N$12:$N$4011,REPORT!AC$34,EXPENSES!$M$12:$M$4011,REPORT!AC$31))</f>
        <v>0</v>
      </c>
      <c r="AD230" s="658">
        <f>IF($C230="","",SUMIFS(EXPENSES!$I$12:$I$4011,EXPENSES!$U$12:$U$4011,$C230,EXPENSES!$N$12:$N$4011,REPORT!AD$34,EXPENSES!$M$12:$M$4011,REPORT!AD$31))</f>
        <v>0</v>
      </c>
      <c r="AE230" s="658">
        <f>IF($C230="","",SUMIFS(EXPENSES!$I$12:$I$4011,EXPENSES!$U$12:$U$4011,$C230,EXPENSES!$N$12:$N$4011,REPORT!AE$34,EXPENSES!$M$12:$M$4011,REPORT!AE$31))</f>
        <v>0</v>
      </c>
      <c r="AF230" s="658">
        <f>IF($C230="","",SUMIFS(EXPENSES!$I$12:$I$4011,EXPENSES!$U$12:$U$4011,$C230,EXPENSES!$N$12:$N$4011,REPORT!AF$34,EXPENSES!$M$12:$M$4011,REPORT!AF$31))</f>
        <v>0</v>
      </c>
      <c r="AG230" s="658">
        <f>IF($C230="","",SUMIFS(EXPENSES!$I$12:$I$4011,EXPENSES!$U$12:$U$4011,$C230,EXPENSES!$N$12:$N$4011,REPORT!AG$34,EXPENSES!$M$12:$M$4011,REPORT!AG$31))</f>
        <v>0</v>
      </c>
      <c r="AH230" s="658">
        <f>IF($C230="","",SUMIFS(EXPENSES!$I$12:$I$4011,EXPENSES!$U$12:$U$4011,$C230,EXPENSES!$N$12:$N$4011,REPORT!AH$34,EXPENSES!$M$12:$M$4011,REPORT!AH$31))</f>
        <v>0</v>
      </c>
      <c r="AI230" s="658">
        <f>IF($C230="","",SUMIFS(EXPENSES!$I$12:$I$4011,EXPENSES!$U$12:$U$4011,$C230,EXPENSES!$N$12:$N$4011,REPORT!AI$34,EXPENSES!$M$12:$M$4011,REPORT!AI$31))</f>
        <v>0</v>
      </c>
      <c r="AJ230" s="658">
        <f>IF($C230="","",SUMIFS(EXPENSES!$I$12:$I$4011,EXPENSES!$U$12:$U$4011,$C230,EXPENSES!$N$12:$N$4011,REPORT!AJ$34,EXPENSES!$M$12:$M$4011,REPORT!AJ$31))</f>
        <v>0</v>
      </c>
      <c r="AK230" s="658">
        <f>IF($C230="","",SUMIFS(EXPENSES!$I$12:$I$4011,EXPENSES!$U$12:$U$4011,$C230,EXPENSES!$N$12:$N$4011,REPORT!AK$34,EXPENSES!$M$12:$M$4011,REPORT!AK$31))</f>
        <v>0</v>
      </c>
      <c r="AL230" s="658">
        <f>IF($C230="","",SUMIFS(EXPENSES!$I$12:$I$4011,EXPENSES!$U$12:$U$4011,$C230,EXPENSES!$N$12:$N$4011,REPORT!AL$34,EXPENSES!$M$12:$M$4011,REPORT!AL$31))</f>
        <v>0</v>
      </c>
      <c r="AM230" s="658">
        <f>IF($C230="","",SUMIFS(EXPENSES!$I$12:$I$4011,EXPENSES!$U$12:$U$4011,$C230,EXPENSES!$N$12:$N$4011,REPORT!AM$34,EXPENSES!$M$12:$M$4011,REPORT!AM$31))</f>
        <v>0</v>
      </c>
      <c r="AN230" s="658">
        <f>IF($C230="","",SUMIFS(EXPENSES!$I$12:$I$4011,EXPENSES!$U$12:$U$4011,$C230,EXPENSES!$N$12:$N$4011,REPORT!AN$34,EXPENSES!$M$12:$M$4011,REPORT!AN$31))</f>
        <v>0</v>
      </c>
      <c r="AO230" s="658">
        <f>IF($C230="","",SUMIFS(EXPENSES!$I$12:$I$4011,EXPENSES!$U$12:$U$4011,$C230,EXPENSES!$N$12:$N$4011,REPORT!AO$34,EXPENSES!$M$12:$M$4011,REPORT!AO$31))</f>
        <v>0</v>
      </c>
      <c r="AP230" s="658">
        <f>IF($C230="","",SUMIFS(EXPENSES!$I$12:$I$4011,EXPENSES!$U$12:$U$4011,$C230,EXPENSES!$N$12:$N$4011,REPORT!AP$34,EXPENSES!$M$12:$M$4011,REPORT!AP$31))</f>
        <v>0</v>
      </c>
      <c r="AQ230" s="658">
        <f>IF($C230="","",SUMIFS(EXPENSES!$I$12:$I$4011,EXPENSES!$U$12:$U$4011,$C230,EXPENSES!$N$12:$N$4011,REPORT!AQ$34,EXPENSES!$M$12:$M$4011,REPORT!AQ$31))</f>
        <v>0</v>
      </c>
      <c r="AR230" s="658">
        <f>IF($C230="","",SUMIFS(EXPENSES!$I$12:$I$4011,EXPENSES!$U$12:$U$4011,$C230,EXPENSES!$N$12:$N$4011,REPORT!AR$34,EXPENSES!$M$12:$M$4011,REPORT!AR$31))</f>
        <v>0</v>
      </c>
      <c r="AS230" s="658">
        <f>IF($C230="","",SUMIFS(EXPENSES!$I$12:$I$4011,EXPENSES!$U$12:$U$4011,$C230,EXPENSES!$N$12:$N$4011,REPORT!AS$34,EXPENSES!$M$12:$M$4011,REPORT!AS$31))</f>
        <v>0</v>
      </c>
      <c r="AT230" s="658">
        <f>IF($C230="","",SUMIFS(EXPENSES!$I$12:$I$4011,EXPENSES!$U$12:$U$4011,$C230,EXPENSES!$N$12:$N$4011,REPORT!AT$34,EXPENSES!$M$12:$M$4011,REPORT!AT$31))</f>
        <v>0</v>
      </c>
      <c r="AU230" s="658">
        <f>IF($C230="","",SUMIFS(EXPENSES!$I$12:$I$4011,EXPENSES!$U$12:$U$4011,$C230,EXPENSES!$N$12:$N$4011,REPORT!AU$34,EXPENSES!$M$12:$M$4011,REPORT!AU$31))</f>
        <v>0</v>
      </c>
      <c r="AV230" s="658">
        <f>IF($C230="","",SUMIFS(EXPENSES!$I$12:$I$4011,EXPENSES!$U$12:$U$4011,$C230,EXPENSES!$N$12:$N$4011,REPORT!AV$34,EXPENSES!$M$12:$M$4011,REPORT!AV$31))</f>
        <v>0</v>
      </c>
      <c r="AW230" s="658">
        <f>IF($C230="","",SUMIFS(EXPENSES!$I$12:$I$4011,EXPENSES!$U$12:$U$4011,$C230,EXPENSES!$N$12:$N$4011,REPORT!AW$34,EXPENSES!$M$12:$M$4011,REPORT!AW$31))</f>
        <v>0</v>
      </c>
      <c r="AX230" s="658">
        <f>IF($C230="","",SUMIFS(EXPENSES!$I$12:$I$4011,EXPENSES!$U$12:$U$4011,$C230,EXPENSES!$N$12:$N$4011,REPORT!AX$34,EXPENSES!$M$12:$M$4011,REPORT!AX$31))</f>
        <v>0</v>
      </c>
      <c r="AY230" s="658">
        <f>IF($C230="","",SUMIFS(EXPENSES!$I$12:$I$4011,EXPENSES!$U$12:$U$4011,$C230,EXPENSES!$N$12:$N$4011,REPORT!AY$34,EXPENSES!$M$12:$M$4011,REPORT!AY$31))</f>
        <v>0</v>
      </c>
      <c r="AZ230" s="658">
        <f>IF($C230="","",SUMIFS(EXPENSES!$I$12:$I$4011,EXPENSES!$U$12:$U$4011,$C230,EXPENSES!$N$12:$N$4011,REPORT!AZ$34,EXPENSES!$M$12:$M$4011,REPORT!AZ$31))</f>
        <v>0</v>
      </c>
      <c r="BA230" s="658">
        <f>IF($C230="","",SUMIFS(EXPENSES!$I$12:$I$4011,EXPENSES!$U$12:$U$4011,$C230,EXPENSES!$N$12:$N$4011,REPORT!BA$34,EXPENSES!$M$12:$M$4011,REPORT!BA$31))</f>
        <v>0</v>
      </c>
      <c r="BB230" s="658">
        <f>IF($C230="","",SUMIFS(EXPENSES!$I$12:$I$4011,EXPENSES!$U$12:$U$4011,$C230,EXPENSES!$N$12:$N$4011,REPORT!BB$34,EXPENSES!$M$12:$M$4011,REPORT!BB$31))</f>
        <v>0</v>
      </c>
      <c r="BC230" s="658">
        <f>IF($C230="","",SUMIFS(EXPENSES!$I$12:$I$4011,EXPENSES!$U$12:$U$4011,$C230,EXPENSES!$N$12:$N$4011,REPORT!BC$34,EXPENSES!$M$12:$M$4011,REPORT!BC$31))</f>
        <v>0</v>
      </c>
      <c r="BD230" s="658">
        <f>IF($C230="","",SUMIFS(EXPENSES!$I$12:$I$4011,EXPENSES!$U$12:$U$4011,$C230,EXPENSES!$N$12:$N$4011,REPORT!BD$34,EXPENSES!$M$12:$M$4011,REPORT!BD$31))</f>
        <v>0</v>
      </c>
      <c r="BE230" s="658">
        <f>IF($C230="","",SUMIFS(EXPENSES!$I$12:$I$4011,EXPENSES!$U$12:$U$4011,$C230,EXPENSES!$N$12:$N$4011,REPORT!BE$34,EXPENSES!$M$12:$M$4011,REPORT!BE$31))</f>
        <v>0</v>
      </c>
      <c r="BF230" s="658">
        <f>IF($C230="","",SUMIFS(EXPENSES!$I$12:$I$4011,EXPENSES!$U$12:$U$4011,$C230,EXPENSES!$N$12:$N$4011,REPORT!BF$34,EXPENSES!$M$12:$M$4011,REPORT!BF$31))</f>
        <v>0</v>
      </c>
      <c r="BG230" s="658">
        <f>IF($C230="","",SUMIFS(EXPENSES!$I$12:$I$4011,EXPENSES!$U$12:$U$4011,$C230,EXPENSES!$N$12:$N$4011,REPORT!BG$34,EXPENSES!$M$12:$M$4011,REPORT!BG$31))</f>
        <v>0</v>
      </c>
      <c r="BH230" s="658">
        <f>IF($C230="","",SUMIFS(EXPENSES!$I$12:$I$4011,EXPENSES!$U$12:$U$4011,$C230,EXPENSES!$N$12:$N$4011,REPORT!BH$34,EXPENSES!$M$12:$M$4011,REPORT!BH$31))</f>
        <v>0</v>
      </c>
      <c r="BI230" s="658">
        <f>IF($C230="","",SUMIFS(EXPENSES!$I$12:$I$4011,EXPENSES!$U$12:$U$4011,$C230,EXPENSES!$N$12:$N$4011,REPORT!BI$34,EXPENSES!$M$12:$M$4011,REPORT!BI$31))</f>
        <v>0</v>
      </c>
      <c r="BJ230" s="658">
        <f>IF($C230="","",SUMIFS(EXPENSES!$I$12:$I$4011,EXPENSES!$U$12:$U$4011,$C230,EXPENSES!$N$12:$N$4011,REPORT!BJ$34,EXPENSES!$M$12:$M$4011,REPORT!BJ$31))</f>
        <v>0</v>
      </c>
      <c r="BK230" s="654"/>
      <c r="BL230" s="655"/>
      <c r="BM230" s="655"/>
    </row>
    <row r="231" spans="1:66" s="656" customFormat="1" outlineLevel="2" x14ac:dyDescent="0.3">
      <c r="A231" s="639"/>
      <c r="B231" s="640"/>
      <c r="C231" s="641" t="str">
        <f>IFERROR(BUDGET!C214,"")</f>
        <v>C4-05</v>
      </c>
      <c r="D231" s="642">
        <f>IFERROR(BUDGET!D214,"")</f>
        <v>0</v>
      </c>
      <c r="E231" s="643" t="str">
        <f>IFERROR(BUDGET!E214,"")</f>
        <v>x</v>
      </c>
      <c r="F231" s="644">
        <f>IF(OR(BUDGET!$N$14="",BUDGET!$N$14="Initial Budget"),BUDGET!N214,BUDGET!BA214)</f>
        <v>0</v>
      </c>
      <c r="G231" s="798"/>
      <c r="H231" s="661">
        <f>SUMIFS(EXPENSES!$I$12:$I$4011,EXPENSES!$U$12:$U$4011,REPORT!C231)</f>
        <v>0</v>
      </c>
      <c r="I231" s="657">
        <f t="shared" si="730"/>
        <v>0</v>
      </c>
      <c r="J231" s="645">
        <f t="shared" si="690"/>
        <v>0</v>
      </c>
      <c r="K231" s="647"/>
      <c r="L231" s="648"/>
      <c r="M231" s="649"/>
      <c r="N231" s="650"/>
      <c r="O231" s="651" t="str">
        <f t="shared" si="729"/>
        <v/>
      </c>
      <c r="P231" s="651" t="str">
        <f t="shared" si="729"/>
        <v/>
      </c>
      <c r="Q231" s="651" t="str">
        <f t="shared" si="729"/>
        <v/>
      </c>
      <c r="R231" s="651" t="str">
        <f t="shared" si="729"/>
        <v/>
      </c>
      <c r="S231" s="651" t="str">
        <f t="shared" si="729"/>
        <v/>
      </c>
      <c r="T231" s="651" t="str">
        <f t="shared" si="729"/>
        <v/>
      </c>
      <c r="U231" s="651" t="str">
        <f t="shared" si="729"/>
        <v/>
      </c>
      <c r="V231" s="651" t="str">
        <f t="shared" si="729"/>
        <v/>
      </c>
      <c r="W231" s="651" t="str">
        <f t="shared" si="729"/>
        <v/>
      </c>
      <c r="X231" s="651" t="str">
        <f t="shared" si="729"/>
        <v/>
      </c>
      <c r="Y231" s="652">
        <f t="shared" si="650"/>
        <v>0</v>
      </c>
      <c r="Z231" s="653"/>
      <c r="AA231" s="658">
        <f>IF($C231="","",SUMIFS(EXPENSES!$I$12:$I$4011,EXPENSES!$U$12:$U$4011,$C231,EXPENSES!$N$12:$N$4011,REPORT!AA$34,EXPENSES!$M$12:$M$4011,REPORT!AA$31))</f>
        <v>0</v>
      </c>
      <c r="AB231" s="658">
        <f>IF($C231="","",SUMIFS(EXPENSES!$I$12:$I$4011,EXPENSES!$U$12:$U$4011,$C231,EXPENSES!$N$12:$N$4011,REPORT!AB$34,EXPENSES!$M$12:$M$4011,REPORT!AB$31))</f>
        <v>0</v>
      </c>
      <c r="AC231" s="658">
        <f>IF($C231="","",SUMIFS(EXPENSES!$I$12:$I$4011,EXPENSES!$U$12:$U$4011,$C231,EXPENSES!$N$12:$N$4011,REPORT!AC$34,EXPENSES!$M$12:$M$4011,REPORT!AC$31))</f>
        <v>0</v>
      </c>
      <c r="AD231" s="658">
        <f>IF($C231="","",SUMIFS(EXPENSES!$I$12:$I$4011,EXPENSES!$U$12:$U$4011,$C231,EXPENSES!$N$12:$N$4011,REPORT!AD$34,EXPENSES!$M$12:$M$4011,REPORT!AD$31))</f>
        <v>0</v>
      </c>
      <c r="AE231" s="658">
        <f>IF($C231="","",SUMIFS(EXPENSES!$I$12:$I$4011,EXPENSES!$U$12:$U$4011,$C231,EXPENSES!$N$12:$N$4011,REPORT!AE$34,EXPENSES!$M$12:$M$4011,REPORT!AE$31))</f>
        <v>0</v>
      </c>
      <c r="AF231" s="658">
        <f>IF($C231="","",SUMIFS(EXPENSES!$I$12:$I$4011,EXPENSES!$U$12:$U$4011,$C231,EXPENSES!$N$12:$N$4011,REPORT!AF$34,EXPENSES!$M$12:$M$4011,REPORT!AF$31))</f>
        <v>0</v>
      </c>
      <c r="AG231" s="658">
        <f>IF($C231="","",SUMIFS(EXPENSES!$I$12:$I$4011,EXPENSES!$U$12:$U$4011,$C231,EXPENSES!$N$12:$N$4011,REPORT!AG$34,EXPENSES!$M$12:$M$4011,REPORT!AG$31))</f>
        <v>0</v>
      </c>
      <c r="AH231" s="658">
        <f>IF($C231="","",SUMIFS(EXPENSES!$I$12:$I$4011,EXPENSES!$U$12:$U$4011,$C231,EXPENSES!$N$12:$N$4011,REPORT!AH$34,EXPENSES!$M$12:$M$4011,REPORT!AH$31))</f>
        <v>0</v>
      </c>
      <c r="AI231" s="658">
        <f>IF($C231="","",SUMIFS(EXPENSES!$I$12:$I$4011,EXPENSES!$U$12:$U$4011,$C231,EXPENSES!$N$12:$N$4011,REPORT!AI$34,EXPENSES!$M$12:$M$4011,REPORT!AI$31))</f>
        <v>0</v>
      </c>
      <c r="AJ231" s="658">
        <f>IF($C231="","",SUMIFS(EXPENSES!$I$12:$I$4011,EXPENSES!$U$12:$U$4011,$C231,EXPENSES!$N$12:$N$4011,REPORT!AJ$34,EXPENSES!$M$12:$M$4011,REPORT!AJ$31))</f>
        <v>0</v>
      </c>
      <c r="AK231" s="658">
        <f>IF($C231="","",SUMIFS(EXPENSES!$I$12:$I$4011,EXPENSES!$U$12:$U$4011,$C231,EXPENSES!$N$12:$N$4011,REPORT!AK$34,EXPENSES!$M$12:$M$4011,REPORT!AK$31))</f>
        <v>0</v>
      </c>
      <c r="AL231" s="658">
        <f>IF($C231="","",SUMIFS(EXPENSES!$I$12:$I$4011,EXPENSES!$U$12:$U$4011,$C231,EXPENSES!$N$12:$N$4011,REPORT!AL$34,EXPENSES!$M$12:$M$4011,REPORT!AL$31))</f>
        <v>0</v>
      </c>
      <c r="AM231" s="658">
        <f>IF($C231="","",SUMIFS(EXPENSES!$I$12:$I$4011,EXPENSES!$U$12:$U$4011,$C231,EXPENSES!$N$12:$N$4011,REPORT!AM$34,EXPENSES!$M$12:$M$4011,REPORT!AM$31))</f>
        <v>0</v>
      </c>
      <c r="AN231" s="658">
        <f>IF($C231="","",SUMIFS(EXPENSES!$I$12:$I$4011,EXPENSES!$U$12:$U$4011,$C231,EXPENSES!$N$12:$N$4011,REPORT!AN$34,EXPENSES!$M$12:$M$4011,REPORT!AN$31))</f>
        <v>0</v>
      </c>
      <c r="AO231" s="658">
        <f>IF($C231="","",SUMIFS(EXPENSES!$I$12:$I$4011,EXPENSES!$U$12:$U$4011,$C231,EXPENSES!$N$12:$N$4011,REPORT!AO$34,EXPENSES!$M$12:$M$4011,REPORT!AO$31))</f>
        <v>0</v>
      </c>
      <c r="AP231" s="658">
        <f>IF($C231="","",SUMIFS(EXPENSES!$I$12:$I$4011,EXPENSES!$U$12:$U$4011,$C231,EXPENSES!$N$12:$N$4011,REPORT!AP$34,EXPENSES!$M$12:$M$4011,REPORT!AP$31))</f>
        <v>0</v>
      </c>
      <c r="AQ231" s="658">
        <f>IF($C231="","",SUMIFS(EXPENSES!$I$12:$I$4011,EXPENSES!$U$12:$U$4011,$C231,EXPENSES!$N$12:$N$4011,REPORT!AQ$34,EXPENSES!$M$12:$M$4011,REPORT!AQ$31))</f>
        <v>0</v>
      </c>
      <c r="AR231" s="658">
        <f>IF($C231="","",SUMIFS(EXPENSES!$I$12:$I$4011,EXPENSES!$U$12:$U$4011,$C231,EXPENSES!$N$12:$N$4011,REPORT!AR$34,EXPENSES!$M$12:$M$4011,REPORT!AR$31))</f>
        <v>0</v>
      </c>
      <c r="AS231" s="658">
        <f>IF($C231="","",SUMIFS(EXPENSES!$I$12:$I$4011,EXPENSES!$U$12:$U$4011,$C231,EXPENSES!$N$12:$N$4011,REPORT!AS$34,EXPENSES!$M$12:$M$4011,REPORT!AS$31))</f>
        <v>0</v>
      </c>
      <c r="AT231" s="658">
        <f>IF($C231="","",SUMIFS(EXPENSES!$I$12:$I$4011,EXPENSES!$U$12:$U$4011,$C231,EXPENSES!$N$12:$N$4011,REPORT!AT$34,EXPENSES!$M$12:$M$4011,REPORT!AT$31))</f>
        <v>0</v>
      </c>
      <c r="AU231" s="658">
        <f>IF($C231="","",SUMIFS(EXPENSES!$I$12:$I$4011,EXPENSES!$U$12:$U$4011,$C231,EXPENSES!$N$12:$N$4011,REPORT!AU$34,EXPENSES!$M$12:$M$4011,REPORT!AU$31))</f>
        <v>0</v>
      </c>
      <c r="AV231" s="658">
        <f>IF($C231="","",SUMIFS(EXPENSES!$I$12:$I$4011,EXPENSES!$U$12:$U$4011,$C231,EXPENSES!$N$12:$N$4011,REPORT!AV$34,EXPENSES!$M$12:$M$4011,REPORT!AV$31))</f>
        <v>0</v>
      </c>
      <c r="AW231" s="658">
        <f>IF($C231="","",SUMIFS(EXPENSES!$I$12:$I$4011,EXPENSES!$U$12:$U$4011,$C231,EXPENSES!$N$12:$N$4011,REPORT!AW$34,EXPENSES!$M$12:$M$4011,REPORT!AW$31))</f>
        <v>0</v>
      </c>
      <c r="AX231" s="658">
        <f>IF($C231="","",SUMIFS(EXPENSES!$I$12:$I$4011,EXPENSES!$U$12:$U$4011,$C231,EXPENSES!$N$12:$N$4011,REPORT!AX$34,EXPENSES!$M$12:$M$4011,REPORT!AX$31))</f>
        <v>0</v>
      </c>
      <c r="AY231" s="658">
        <f>IF($C231="","",SUMIFS(EXPENSES!$I$12:$I$4011,EXPENSES!$U$12:$U$4011,$C231,EXPENSES!$N$12:$N$4011,REPORT!AY$34,EXPENSES!$M$12:$M$4011,REPORT!AY$31))</f>
        <v>0</v>
      </c>
      <c r="AZ231" s="658">
        <f>IF($C231="","",SUMIFS(EXPENSES!$I$12:$I$4011,EXPENSES!$U$12:$U$4011,$C231,EXPENSES!$N$12:$N$4011,REPORT!AZ$34,EXPENSES!$M$12:$M$4011,REPORT!AZ$31))</f>
        <v>0</v>
      </c>
      <c r="BA231" s="658">
        <f>IF($C231="","",SUMIFS(EXPENSES!$I$12:$I$4011,EXPENSES!$U$12:$U$4011,$C231,EXPENSES!$N$12:$N$4011,REPORT!BA$34,EXPENSES!$M$12:$M$4011,REPORT!BA$31))</f>
        <v>0</v>
      </c>
      <c r="BB231" s="658">
        <f>IF($C231="","",SUMIFS(EXPENSES!$I$12:$I$4011,EXPENSES!$U$12:$U$4011,$C231,EXPENSES!$N$12:$N$4011,REPORT!BB$34,EXPENSES!$M$12:$M$4011,REPORT!BB$31))</f>
        <v>0</v>
      </c>
      <c r="BC231" s="658">
        <f>IF($C231="","",SUMIFS(EXPENSES!$I$12:$I$4011,EXPENSES!$U$12:$U$4011,$C231,EXPENSES!$N$12:$N$4011,REPORT!BC$34,EXPENSES!$M$12:$M$4011,REPORT!BC$31))</f>
        <v>0</v>
      </c>
      <c r="BD231" s="658">
        <f>IF($C231="","",SUMIFS(EXPENSES!$I$12:$I$4011,EXPENSES!$U$12:$U$4011,$C231,EXPENSES!$N$12:$N$4011,REPORT!BD$34,EXPENSES!$M$12:$M$4011,REPORT!BD$31))</f>
        <v>0</v>
      </c>
      <c r="BE231" s="658">
        <f>IF($C231="","",SUMIFS(EXPENSES!$I$12:$I$4011,EXPENSES!$U$12:$U$4011,$C231,EXPENSES!$N$12:$N$4011,REPORT!BE$34,EXPENSES!$M$12:$M$4011,REPORT!BE$31))</f>
        <v>0</v>
      </c>
      <c r="BF231" s="658">
        <f>IF($C231="","",SUMIFS(EXPENSES!$I$12:$I$4011,EXPENSES!$U$12:$U$4011,$C231,EXPENSES!$N$12:$N$4011,REPORT!BF$34,EXPENSES!$M$12:$M$4011,REPORT!BF$31))</f>
        <v>0</v>
      </c>
      <c r="BG231" s="658">
        <f>IF($C231="","",SUMIFS(EXPENSES!$I$12:$I$4011,EXPENSES!$U$12:$U$4011,$C231,EXPENSES!$N$12:$N$4011,REPORT!BG$34,EXPENSES!$M$12:$M$4011,REPORT!BG$31))</f>
        <v>0</v>
      </c>
      <c r="BH231" s="658">
        <f>IF($C231="","",SUMIFS(EXPENSES!$I$12:$I$4011,EXPENSES!$U$12:$U$4011,$C231,EXPENSES!$N$12:$N$4011,REPORT!BH$34,EXPENSES!$M$12:$M$4011,REPORT!BH$31))</f>
        <v>0</v>
      </c>
      <c r="BI231" s="658">
        <f>IF($C231="","",SUMIFS(EXPENSES!$I$12:$I$4011,EXPENSES!$U$12:$U$4011,$C231,EXPENSES!$N$12:$N$4011,REPORT!BI$34,EXPENSES!$M$12:$M$4011,REPORT!BI$31))</f>
        <v>0</v>
      </c>
      <c r="BJ231" s="658">
        <f>IF($C231="","",SUMIFS(EXPENSES!$I$12:$I$4011,EXPENSES!$U$12:$U$4011,$C231,EXPENSES!$N$12:$N$4011,REPORT!BJ$34,EXPENSES!$M$12:$M$4011,REPORT!BJ$31))</f>
        <v>0</v>
      </c>
      <c r="BK231" s="654"/>
      <c r="BL231" s="655"/>
      <c r="BM231" s="655"/>
    </row>
    <row r="232" spans="1:66" s="656" customFormat="1" outlineLevel="2" x14ac:dyDescent="0.3">
      <c r="A232" s="639"/>
      <c r="B232" s="640"/>
      <c r="C232" s="641" t="str">
        <f>IFERROR(BUDGET!C215,"")</f>
        <v>C4-06</v>
      </c>
      <c r="D232" s="642">
        <f>IFERROR(BUDGET!D215,"")</f>
        <v>0</v>
      </c>
      <c r="E232" s="643" t="str">
        <f>IFERROR(BUDGET!E215,"")</f>
        <v>x</v>
      </c>
      <c r="F232" s="644">
        <f>IF(OR(BUDGET!$N$14="",BUDGET!$N$14="Initial Budget"),BUDGET!N215,BUDGET!BA215)</f>
        <v>0</v>
      </c>
      <c r="G232" s="798"/>
      <c r="H232" s="661">
        <f>SUMIFS(EXPENSES!$I$12:$I$4011,EXPENSES!$U$12:$U$4011,REPORT!C232)</f>
        <v>0</v>
      </c>
      <c r="I232" s="657">
        <f t="shared" si="730"/>
        <v>0</v>
      </c>
      <c r="J232" s="645">
        <f t="shared" si="690"/>
        <v>0</v>
      </c>
      <c r="K232" s="647"/>
      <c r="L232" s="648"/>
      <c r="M232" s="649"/>
      <c r="N232" s="650"/>
      <c r="O232" s="651" t="str">
        <f t="shared" si="729"/>
        <v/>
      </c>
      <c r="P232" s="651" t="str">
        <f t="shared" si="729"/>
        <v/>
      </c>
      <c r="Q232" s="651" t="str">
        <f t="shared" si="729"/>
        <v/>
      </c>
      <c r="R232" s="651" t="str">
        <f t="shared" si="729"/>
        <v/>
      </c>
      <c r="S232" s="651" t="str">
        <f t="shared" si="729"/>
        <v/>
      </c>
      <c r="T232" s="651" t="str">
        <f t="shared" si="729"/>
        <v/>
      </c>
      <c r="U232" s="651" t="str">
        <f t="shared" si="729"/>
        <v/>
      </c>
      <c r="V232" s="651" t="str">
        <f t="shared" si="729"/>
        <v/>
      </c>
      <c r="W232" s="651" t="str">
        <f t="shared" si="729"/>
        <v/>
      </c>
      <c r="X232" s="651" t="str">
        <f t="shared" si="729"/>
        <v/>
      </c>
      <c r="Y232" s="652">
        <f t="shared" si="650"/>
        <v>0</v>
      </c>
      <c r="Z232" s="653"/>
      <c r="AA232" s="658">
        <f>IF($C232="","",SUMIFS(EXPENSES!$I$12:$I$4011,EXPENSES!$U$12:$U$4011,$C232,EXPENSES!$N$12:$N$4011,REPORT!AA$34,EXPENSES!$M$12:$M$4011,REPORT!AA$31))</f>
        <v>0</v>
      </c>
      <c r="AB232" s="658">
        <f>IF($C232="","",SUMIFS(EXPENSES!$I$12:$I$4011,EXPENSES!$U$12:$U$4011,$C232,EXPENSES!$N$12:$N$4011,REPORT!AB$34,EXPENSES!$M$12:$M$4011,REPORT!AB$31))</f>
        <v>0</v>
      </c>
      <c r="AC232" s="658">
        <f>IF($C232="","",SUMIFS(EXPENSES!$I$12:$I$4011,EXPENSES!$U$12:$U$4011,$C232,EXPENSES!$N$12:$N$4011,REPORT!AC$34,EXPENSES!$M$12:$M$4011,REPORT!AC$31))</f>
        <v>0</v>
      </c>
      <c r="AD232" s="658">
        <f>IF($C232="","",SUMIFS(EXPENSES!$I$12:$I$4011,EXPENSES!$U$12:$U$4011,$C232,EXPENSES!$N$12:$N$4011,REPORT!AD$34,EXPENSES!$M$12:$M$4011,REPORT!AD$31))</f>
        <v>0</v>
      </c>
      <c r="AE232" s="658">
        <f>IF($C232="","",SUMIFS(EXPENSES!$I$12:$I$4011,EXPENSES!$U$12:$U$4011,$C232,EXPENSES!$N$12:$N$4011,REPORT!AE$34,EXPENSES!$M$12:$M$4011,REPORT!AE$31))</f>
        <v>0</v>
      </c>
      <c r="AF232" s="658">
        <f>IF($C232="","",SUMIFS(EXPENSES!$I$12:$I$4011,EXPENSES!$U$12:$U$4011,$C232,EXPENSES!$N$12:$N$4011,REPORT!AF$34,EXPENSES!$M$12:$M$4011,REPORT!AF$31))</f>
        <v>0</v>
      </c>
      <c r="AG232" s="658">
        <f>IF($C232="","",SUMIFS(EXPENSES!$I$12:$I$4011,EXPENSES!$U$12:$U$4011,$C232,EXPENSES!$N$12:$N$4011,REPORT!AG$34,EXPENSES!$M$12:$M$4011,REPORT!AG$31))</f>
        <v>0</v>
      </c>
      <c r="AH232" s="658">
        <f>IF($C232="","",SUMIFS(EXPENSES!$I$12:$I$4011,EXPENSES!$U$12:$U$4011,$C232,EXPENSES!$N$12:$N$4011,REPORT!AH$34,EXPENSES!$M$12:$M$4011,REPORT!AH$31))</f>
        <v>0</v>
      </c>
      <c r="AI232" s="658">
        <f>IF($C232="","",SUMIFS(EXPENSES!$I$12:$I$4011,EXPENSES!$U$12:$U$4011,$C232,EXPENSES!$N$12:$N$4011,REPORT!AI$34,EXPENSES!$M$12:$M$4011,REPORT!AI$31))</f>
        <v>0</v>
      </c>
      <c r="AJ232" s="658">
        <f>IF($C232="","",SUMIFS(EXPENSES!$I$12:$I$4011,EXPENSES!$U$12:$U$4011,$C232,EXPENSES!$N$12:$N$4011,REPORT!AJ$34,EXPENSES!$M$12:$M$4011,REPORT!AJ$31))</f>
        <v>0</v>
      </c>
      <c r="AK232" s="658">
        <f>IF($C232="","",SUMIFS(EXPENSES!$I$12:$I$4011,EXPENSES!$U$12:$U$4011,$C232,EXPENSES!$N$12:$N$4011,REPORT!AK$34,EXPENSES!$M$12:$M$4011,REPORT!AK$31))</f>
        <v>0</v>
      </c>
      <c r="AL232" s="658">
        <f>IF($C232="","",SUMIFS(EXPENSES!$I$12:$I$4011,EXPENSES!$U$12:$U$4011,$C232,EXPENSES!$N$12:$N$4011,REPORT!AL$34,EXPENSES!$M$12:$M$4011,REPORT!AL$31))</f>
        <v>0</v>
      </c>
      <c r="AM232" s="658">
        <f>IF($C232="","",SUMIFS(EXPENSES!$I$12:$I$4011,EXPENSES!$U$12:$U$4011,$C232,EXPENSES!$N$12:$N$4011,REPORT!AM$34,EXPENSES!$M$12:$M$4011,REPORT!AM$31))</f>
        <v>0</v>
      </c>
      <c r="AN232" s="658">
        <f>IF($C232="","",SUMIFS(EXPENSES!$I$12:$I$4011,EXPENSES!$U$12:$U$4011,$C232,EXPENSES!$N$12:$N$4011,REPORT!AN$34,EXPENSES!$M$12:$M$4011,REPORT!AN$31))</f>
        <v>0</v>
      </c>
      <c r="AO232" s="658">
        <f>IF($C232="","",SUMIFS(EXPENSES!$I$12:$I$4011,EXPENSES!$U$12:$U$4011,$C232,EXPENSES!$N$12:$N$4011,REPORT!AO$34,EXPENSES!$M$12:$M$4011,REPORT!AO$31))</f>
        <v>0</v>
      </c>
      <c r="AP232" s="658">
        <f>IF($C232="","",SUMIFS(EXPENSES!$I$12:$I$4011,EXPENSES!$U$12:$U$4011,$C232,EXPENSES!$N$12:$N$4011,REPORT!AP$34,EXPENSES!$M$12:$M$4011,REPORT!AP$31))</f>
        <v>0</v>
      </c>
      <c r="AQ232" s="658">
        <f>IF($C232="","",SUMIFS(EXPENSES!$I$12:$I$4011,EXPENSES!$U$12:$U$4011,$C232,EXPENSES!$N$12:$N$4011,REPORT!AQ$34,EXPENSES!$M$12:$M$4011,REPORT!AQ$31))</f>
        <v>0</v>
      </c>
      <c r="AR232" s="658">
        <f>IF($C232="","",SUMIFS(EXPENSES!$I$12:$I$4011,EXPENSES!$U$12:$U$4011,$C232,EXPENSES!$N$12:$N$4011,REPORT!AR$34,EXPENSES!$M$12:$M$4011,REPORT!AR$31))</f>
        <v>0</v>
      </c>
      <c r="AS232" s="658">
        <f>IF($C232="","",SUMIFS(EXPENSES!$I$12:$I$4011,EXPENSES!$U$12:$U$4011,$C232,EXPENSES!$N$12:$N$4011,REPORT!AS$34,EXPENSES!$M$12:$M$4011,REPORT!AS$31))</f>
        <v>0</v>
      </c>
      <c r="AT232" s="658">
        <f>IF($C232="","",SUMIFS(EXPENSES!$I$12:$I$4011,EXPENSES!$U$12:$U$4011,$C232,EXPENSES!$N$12:$N$4011,REPORT!AT$34,EXPENSES!$M$12:$M$4011,REPORT!AT$31))</f>
        <v>0</v>
      </c>
      <c r="AU232" s="658">
        <f>IF($C232="","",SUMIFS(EXPENSES!$I$12:$I$4011,EXPENSES!$U$12:$U$4011,$C232,EXPENSES!$N$12:$N$4011,REPORT!AU$34,EXPENSES!$M$12:$M$4011,REPORT!AU$31))</f>
        <v>0</v>
      </c>
      <c r="AV232" s="658">
        <f>IF($C232="","",SUMIFS(EXPENSES!$I$12:$I$4011,EXPENSES!$U$12:$U$4011,$C232,EXPENSES!$N$12:$N$4011,REPORT!AV$34,EXPENSES!$M$12:$M$4011,REPORT!AV$31))</f>
        <v>0</v>
      </c>
      <c r="AW232" s="658">
        <f>IF($C232="","",SUMIFS(EXPENSES!$I$12:$I$4011,EXPENSES!$U$12:$U$4011,$C232,EXPENSES!$N$12:$N$4011,REPORT!AW$34,EXPENSES!$M$12:$M$4011,REPORT!AW$31))</f>
        <v>0</v>
      </c>
      <c r="AX232" s="658">
        <f>IF($C232="","",SUMIFS(EXPENSES!$I$12:$I$4011,EXPENSES!$U$12:$U$4011,$C232,EXPENSES!$N$12:$N$4011,REPORT!AX$34,EXPENSES!$M$12:$M$4011,REPORT!AX$31))</f>
        <v>0</v>
      </c>
      <c r="AY232" s="658">
        <f>IF($C232="","",SUMIFS(EXPENSES!$I$12:$I$4011,EXPENSES!$U$12:$U$4011,$C232,EXPENSES!$N$12:$N$4011,REPORT!AY$34,EXPENSES!$M$12:$M$4011,REPORT!AY$31))</f>
        <v>0</v>
      </c>
      <c r="AZ232" s="658">
        <f>IF($C232="","",SUMIFS(EXPENSES!$I$12:$I$4011,EXPENSES!$U$12:$U$4011,$C232,EXPENSES!$N$12:$N$4011,REPORT!AZ$34,EXPENSES!$M$12:$M$4011,REPORT!AZ$31))</f>
        <v>0</v>
      </c>
      <c r="BA232" s="658">
        <f>IF($C232="","",SUMIFS(EXPENSES!$I$12:$I$4011,EXPENSES!$U$12:$U$4011,$C232,EXPENSES!$N$12:$N$4011,REPORT!BA$34,EXPENSES!$M$12:$M$4011,REPORT!BA$31))</f>
        <v>0</v>
      </c>
      <c r="BB232" s="658">
        <f>IF($C232="","",SUMIFS(EXPENSES!$I$12:$I$4011,EXPENSES!$U$12:$U$4011,$C232,EXPENSES!$N$12:$N$4011,REPORT!BB$34,EXPENSES!$M$12:$M$4011,REPORT!BB$31))</f>
        <v>0</v>
      </c>
      <c r="BC232" s="658">
        <f>IF($C232="","",SUMIFS(EXPENSES!$I$12:$I$4011,EXPENSES!$U$12:$U$4011,$C232,EXPENSES!$N$12:$N$4011,REPORT!BC$34,EXPENSES!$M$12:$M$4011,REPORT!BC$31))</f>
        <v>0</v>
      </c>
      <c r="BD232" s="658">
        <f>IF($C232="","",SUMIFS(EXPENSES!$I$12:$I$4011,EXPENSES!$U$12:$U$4011,$C232,EXPENSES!$N$12:$N$4011,REPORT!BD$34,EXPENSES!$M$12:$M$4011,REPORT!BD$31))</f>
        <v>0</v>
      </c>
      <c r="BE232" s="658">
        <f>IF($C232="","",SUMIFS(EXPENSES!$I$12:$I$4011,EXPENSES!$U$12:$U$4011,$C232,EXPENSES!$N$12:$N$4011,REPORT!BE$34,EXPENSES!$M$12:$M$4011,REPORT!BE$31))</f>
        <v>0</v>
      </c>
      <c r="BF232" s="658">
        <f>IF($C232="","",SUMIFS(EXPENSES!$I$12:$I$4011,EXPENSES!$U$12:$U$4011,$C232,EXPENSES!$N$12:$N$4011,REPORT!BF$34,EXPENSES!$M$12:$M$4011,REPORT!BF$31))</f>
        <v>0</v>
      </c>
      <c r="BG232" s="658">
        <f>IF($C232="","",SUMIFS(EXPENSES!$I$12:$I$4011,EXPENSES!$U$12:$U$4011,$C232,EXPENSES!$N$12:$N$4011,REPORT!BG$34,EXPENSES!$M$12:$M$4011,REPORT!BG$31))</f>
        <v>0</v>
      </c>
      <c r="BH232" s="658">
        <f>IF($C232="","",SUMIFS(EXPENSES!$I$12:$I$4011,EXPENSES!$U$12:$U$4011,$C232,EXPENSES!$N$12:$N$4011,REPORT!BH$34,EXPENSES!$M$12:$M$4011,REPORT!BH$31))</f>
        <v>0</v>
      </c>
      <c r="BI232" s="658">
        <f>IF($C232="","",SUMIFS(EXPENSES!$I$12:$I$4011,EXPENSES!$U$12:$U$4011,$C232,EXPENSES!$N$12:$N$4011,REPORT!BI$34,EXPENSES!$M$12:$M$4011,REPORT!BI$31))</f>
        <v>0</v>
      </c>
      <c r="BJ232" s="658">
        <f>IF($C232="","",SUMIFS(EXPENSES!$I$12:$I$4011,EXPENSES!$U$12:$U$4011,$C232,EXPENSES!$N$12:$N$4011,REPORT!BJ$34,EXPENSES!$M$12:$M$4011,REPORT!BJ$31))</f>
        <v>0</v>
      </c>
      <c r="BK232" s="654"/>
      <c r="BL232" s="655"/>
      <c r="BM232" s="655"/>
    </row>
    <row r="233" spans="1:66" s="656" customFormat="1" outlineLevel="2" x14ac:dyDescent="0.3">
      <c r="A233" s="639"/>
      <c r="B233" s="640"/>
      <c r="C233" s="641" t="str">
        <f>IFERROR(BUDGET!C216,"")</f>
        <v>C4-07</v>
      </c>
      <c r="D233" s="642">
        <f>IFERROR(BUDGET!D216,"")</f>
        <v>0</v>
      </c>
      <c r="E233" s="643" t="str">
        <f>IFERROR(BUDGET!E216,"")</f>
        <v>x</v>
      </c>
      <c r="F233" s="644">
        <f>IF(OR(BUDGET!$N$14="",BUDGET!$N$14="Initial Budget"),BUDGET!N216,BUDGET!BA216)</f>
        <v>0</v>
      </c>
      <c r="G233" s="798"/>
      <c r="H233" s="661">
        <f>SUMIFS(EXPENSES!$I$12:$I$4011,EXPENSES!$U$12:$U$4011,REPORT!C233)</f>
        <v>0</v>
      </c>
      <c r="I233" s="657">
        <f t="shared" si="730"/>
        <v>0</v>
      </c>
      <c r="J233" s="645">
        <f t="shared" si="690"/>
        <v>0</v>
      </c>
      <c r="K233" s="647"/>
      <c r="L233" s="648"/>
      <c r="M233" s="649"/>
      <c r="N233" s="650"/>
      <c r="O233" s="651" t="str">
        <f t="shared" si="729"/>
        <v/>
      </c>
      <c r="P233" s="651" t="str">
        <f t="shared" si="729"/>
        <v/>
      </c>
      <c r="Q233" s="651" t="str">
        <f t="shared" si="729"/>
        <v/>
      </c>
      <c r="R233" s="651" t="str">
        <f t="shared" si="729"/>
        <v/>
      </c>
      <c r="S233" s="651" t="str">
        <f t="shared" si="729"/>
        <v/>
      </c>
      <c r="T233" s="651" t="str">
        <f t="shared" si="729"/>
        <v/>
      </c>
      <c r="U233" s="651" t="str">
        <f t="shared" si="729"/>
        <v/>
      </c>
      <c r="V233" s="651" t="str">
        <f t="shared" si="729"/>
        <v/>
      </c>
      <c r="W233" s="651" t="str">
        <f t="shared" si="729"/>
        <v/>
      </c>
      <c r="X233" s="651" t="str">
        <f t="shared" si="729"/>
        <v/>
      </c>
      <c r="Y233" s="652">
        <f t="shared" si="650"/>
        <v>0</v>
      </c>
      <c r="Z233" s="653"/>
      <c r="AA233" s="658">
        <f>IF($C233="","",SUMIFS(EXPENSES!$I$12:$I$4011,EXPENSES!$U$12:$U$4011,$C233,EXPENSES!$N$12:$N$4011,REPORT!AA$34,EXPENSES!$M$12:$M$4011,REPORT!AA$31))</f>
        <v>0</v>
      </c>
      <c r="AB233" s="658">
        <f>IF($C233="","",SUMIFS(EXPENSES!$I$12:$I$4011,EXPENSES!$U$12:$U$4011,$C233,EXPENSES!$N$12:$N$4011,REPORT!AB$34,EXPENSES!$M$12:$M$4011,REPORT!AB$31))</f>
        <v>0</v>
      </c>
      <c r="AC233" s="658">
        <f>IF($C233="","",SUMIFS(EXPENSES!$I$12:$I$4011,EXPENSES!$U$12:$U$4011,$C233,EXPENSES!$N$12:$N$4011,REPORT!AC$34,EXPENSES!$M$12:$M$4011,REPORT!AC$31))</f>
        <v>0</v>
      </c>
      <c r="AD233" s="658">
        <f>IF($C233="","",SUMIFS(EXPENSES!$I$12:$I$4011,EXPENSES!$U$12:$U$4011,$C233,EXPENSES!$N$12:$N$4011,REPORT!AD$34,EXPENSES!$M$12:$M$4011,REPORT!AD$31))</f>
        <v>0</v>
      </c>
      <c r="AE233" s="658">
        <f>IF($C233="","",SUMIFS(EXPENSES!$I$12:$I$4011,EXPENSES!$U$12:$U$4011,$C233,EXPENSES!$N$12:$N$4011,REPORT!AE$34,EXPENSES!$M$12:$M$4011,REPORT!AE$31))</f>
        <v>0</v>
      </c>
      <c r="AF233" s="658">
        <f>IF($C233="","",SUMIFS(EXPENSES!$I$12:$I$4011,EXPENSES!$U$12:$U$4011,$C233,EXPENSES!$N$12:$N$4011,REPORT!AF$34,EXPENSES!$M$12:$M$4011,REPORT!AF$31))</f>
        <v>0</v>
      </c>
      <c r="AG233" s="658">
        <f>IF($C233="","",SUMIFS(EXPENSES!$I$12:$I$4011,EXPENSES!$U$12:$U$4011,$C233,EXPENSES!$N$12:$N$4011,REPORT!AG$34,EXPENSES!$M$12:$M$4011,REPORT!AG$31))</f>
        <v>0</v>
      </c>
      <c r="AH233" s="658">
        <f>IF($C233="","",SUMIFS(EXPENSES!$I$12:$I$4011,EXPENSES!$U$12:$U$4011,$C233,EXPENSES!$N$12:$N$4011,REPORT!AH$34,EXPENSES!$M$12:$M$4011,REPORT!AH$31))</f>
        <v>0</v>
      </c>
      <c r="AI233" s="658">
        <f>IF($C233="","",SUMIFS(EXPENSES!$I$12:$I$4011,EXPENSES!$U$12:$U$4011,$C233,EXPENSES!$N$12:$N$4011,REPORT!AI$34,EXPENSES!$M$12:$M$4011,REPORT!AI$31))</f>
        <v>0</v>
      </c>
      <c r="AJ233" s="658">
        <f>IF($C233="","",SUMIFS(EXPENSES!$I$12:$I$4011,EXPENSES!$U$12:$U$4011,$C233,EXPENSES!$N$12:$N$4011,REPORT!AJ$34,EXPENSES!$M$12:$M$4011,REPORT!AJ$31))</f>
        <v>0</v>
      </c>
      <c r="AK233" s="658">
        <f>IF($C233="","",SUMIFS(EXPENSES!$I$12:$I$4011,EXPENSES!$U$12:$U$4011,$C233,EXPENSES!$N$12:$N$4011,REPORT!AK$34,EXPENSES!$M$12:$M$4011,REPORT!AK$31))</f>
        <v>0</v>
      </c>
      <c r="AL233" s="658">
        <f>IF($C233="","",SUMIFS(EXPENSES!$I$12:$I$4011,EXPENSES!$U$12:$U$4011,$C233,EXPENSES!$N$12:$N$4011,REPORT!AL$34,EXPENSES!$M$12:$M$4011,REPORT!AL$31))</f>
        <v>0</v>
      </c>
      <c r="AM233" s="658">
        <f>IF($C233="","",SUMIFS(EXPENSES!$I$12:$I$4011,EXPENSES!$U$12:$U$4011,$C233,EXPENSES!$N$12:$N$4011,REPORT!AM$34,EXPENSES!$M$12:$M$4011,REPORT!AM$31))</f>
        <v>0</v>
      </c>
      <c r="AN233" s="658">
        <f>IF($C233="","",SUMIFS(EXPENSES!$I$12:$I$4011,EXPENSES!$U$12:$U$4011,$C233,EXPENSES!$N$12:$N$4011,REPORT!AN$34,EXPENSES!$M$12:$M$4011,REPORT!AN$31))</f>
        <v>0</v>
      </c>
      <c r="AO233" s="658">
        <f>IF($C233="","",SUMIFS(EXPENSES!$I$12:$I$4011,EXPENSES!$U$12:$U$4011,$C233,EXPENSES!$N$12:$N$4011,REPORT!AO$34,EXPENSES!$M$12:$M$4011,REPORT!AO$31))</f>
        <v>0</v>
      </c>
      <c r="AP233" s="658">
        <f>IF($C233="","",SUMIFS(EXPENSES!$I$12:$I$4011,EXPENSES!$U$12:$U$4011,$C233,EXPENSES!$N$12:$N$4011,REPORT!AP$34,EXPENSES!$M$12:$M$4011,REPORT!AP$31))</f>
        <v>0</v>
      </c>
      <c r="AQ233" s="658">
        <f>IF($C233="","",SUMIFS(EXPENSES!$I$12:$I$4011,EXPENSES!$U$12:$U$4011,$C233,EXPENSES!$N$12:$N$4011,REPORT!AQ$34,EXPENSES!$M$12:$M$4011,REPORT!AQ$31))</f>
        <v>0</v>
      </c>
      <c r="AR233" s="658">
        <f>IF($C233="","",SUMIFS(EXPENSES!$I$12:$I$4011,EXPENSES!$U$12:$U$4011,$C233,EXPENSES!$N$12:$N$4011,REPORT!AR$34,EXPENSES!$M$12:$M$4011,REPORT!AR$31))</f>
        <v>0</v>
      </c>
      <c r="AS233" s="658">
        <f>IF($C233="","",SUMIFS(EXPENSES!$I$12:$I$4011,EXPENSES!$U$12:$U$4011,$C233,EXPENSES!$N$12:$N$4011,REPORT!AS$34,EXPENSES!$M$12:$M$4011,REPORT!AS$31))</f>
        <v>0</v>
      </c>
      <c r="AT233" s="658">
        <f>IF($C233="","",SUMIFS(EXPENSES!$I$12:$I$4011,EXPENSES!$U$12:$U$4011,$C233,EXPENSES!$N$12:$N$4011,REPORT!AT$34,EXPENSES!$M$12:$M$4011,REPORT!AT$31))</f>
        <v>0</v>
      </c>
      <c r="AU233" s="658">
        <f>IF($C233="","",SUMIFS(EXPENSES!$I$12:$I$4011,EXPENSES!$U$12:$U$4011,$C233,EXPENSES!$N$12:$N$4011,REPORT!AU$34,EXPENSES!$M$12:$M$4011,REPORT!AU$31))</f>
        <v>0</v>
      </c>
      <c r="AV233" s="658">
        <f>IF($C233="","",SUMIFS(EXPENSES!$I$12:$I$4011,EXPENSES!$U$12:$U$4011,$C233,EXPENSES!$N$12:$N$4011,REPORT!AV$34,EXPENSES!$M$12:$M$4011,REPORT!AV$31))</f>
        <v>0</v>
      </c>
      <c r="AW233" s="658">
        <f>IF($C233="","",SUMIFS(EXPENSES!$I$12:$I$4011,EXPENSES!$U$12:$U$4011,$C233,EXPENSES!$N$12:$N$4011,REPORT!AW$34,EXPENSES!$M$12:$M$4011,REPORT!AW$31))</f>
        <v>0</v>
      </c>
      <c r="AX233" s="658">
        <f>IF($C233="","",SUMIFS(EXPENSES!$I$12:$I$4011,EXPENSES!$U$12:$U$4011,$C233,EXPENSES!$N$12:$N$4011,REPORT!AX$34,EXPENSES!$M$12:$M$4011,REPORT!AX$31))</f>
        <v>0</v>
      </c>
      <c r="AY233" s="658">
        <f>IF($C233="","",SUMIFS(EXPENSES!$I$12:$I$4011,EXPENSES!$U$12:$U$4011,$C233,EXPENSES!$N$12:$N$4011,REPORT!AY$34,EXPENSES!$M$12:$M$4011,REPORT!AY$31))</f>
        <v>0</v>
      </c>
      <c r="AZ233" s="658">
        <f>IF($C233="","",SUMIFS(EXPENSES!$I$12:$I$4011,EXPENSES!$U$12:$U$4011,$C233,EXPENSES!$N$12:$N$4011,REPORT!AZ$34,EXPENSES!$M$12:$M$4011,REPORT!AZ$31))</f>
        <v>0</v>
      </c>
      <c r="BA233" s="658">
        <f>IF($C233="","",SUMIFS(EXPENSES!$I$12:$I$4011,EXPENSES!$U$12:$U$4011,$C233,EXPENSES!$N$12:$N$4011,REPORT!BA$34,EXPENSES!$M$12:$M$4011,REPORT!BA$31))</f>
        <v>0</v>
      </c>
      <c r="BB233" s="658">
        <f>IF($C233="","",SUMIFS(EXPENSES!$I$12:$I$4011,EXPENSES!$U$12:$U$4011,$C233,EXPENSES!$N$12:$N$4011,REPORT!BB$34,EXPENSES!$M$12:$M$4011,REPORT!BB$31))</f>
        <v>0</v>
      </c>
      <c r="BC233" s="658">
        <f>IF($C233="","",SUMIFS(EXPENSES!$I$12:$I$4011,EXPENSES!$U$12:$U$4011,$C233,EXPENSES!$N$12:$N$4011,REPORT!BC$34,EXPENSES!$M$12:$M$4011,REPORT!BC$31))</f>
        <v>0</v>
      </c>
      <c r="BD233" s="658">
        <f>IF($C233="","",SUMIFS(EXPENSES!$I$12:$I$4011,EXPENSES!$U$12:$U$4011,$C233,EXPENSES!$N$12:$N$4011,REPORT!BD$34,EXPENSES!$M$12:$M$4011,REPORT!BD$31))</f>
        <v>0</v>
      </c>
      <c r="BE233" s="658">
        <f>IF($C233="","",SUMIFS(EXPENSES!$I$12:$I$4011,EXPENSES!$U$12:$U$4011,$C233,EXPENSES!$N$12:$N$4011,REPORT!BE$34,EXPENSES!$M$12:$M$4011,REPORT!BE$31))</f>
        <v>0</v>
      </c>
      <c r="BF233" s="658">
        <f>IF($C233="","",SUMIFS(EXPENSES!$I$12:$I$4011,EXPENSES!$U$12:$U$4011,$C233,EXPENSES!$N$12:$N$4011,REPORT!BF$34,EXPENSES!$M$12:$M$4011,REPORT!BF$31))</f>
        <v>0</v>
      </c>
      <c r="BG233" s="658">
        <f>IF($C233="","",SUMIFS(EXPENSES!$I$12:$I$4011,EXPENSES!$U$12:$U$4011,$C233,EXPENSES!$N$12:$N$4011,REPORT!BG$34,EXPENSES!$M$12:$M$4011,REPORT!BG$31))</f>
        <v>0</v>
      </c>
      <c r="BH233" s="658">
        <f>IF($C233="","",SUMIFS(EXPENSES!$I$12:$I$4011,EXPENSES!$U$12:$U$4011,$C233,EXPENSES!$N$12:$N$4011,REPORT!BH$34,EXPENSES!$M$12:$M$4011,REPORT!BH$31))</f>
        <v>0</v>
      </c>
      <c r="BI233" s="658">
        <f>IF($C233="","",SUMIFS(EXPENSES!$I$12:$I$4011,EXPENSES!$U$12:$U$4011,$C233,EXPENSES!$N$12:$N$4011,REPORT!BI$34,EXPENSES!$M$12:$M$4011,REPORT!BI$31))</f>
        <v>0</v>
      </c>
      <c r="BJ233" s="658">
        <f>IF($C233="","",SUMIFS(EXPENSES!$I$12:$I$4011,EXPENSES!$U$12:$U$4011,$C233,EXPENSES!$N$12:$N$4011,REPORT!BJ$34,EXPENSES!$M$12:$M$4011,REPORT!BJ$31))</f>
        <v>0</v>
      </c>
      <c r="BK233" s="654"/>
      <c r="BL233" s="655"/>
      <c r="BM233" s="655"/>
    </row>
    <row r="234" spans="1:66" s="656" customFormat="1" outlineLevel="2" x14ac:dyDescent="0.3">
      <c r="A234" s="639"/>
      <c r="B234" s="640"/>
      <c r="C234" s="641" t="str">
        <f>IFERROR(BUDGET!C217,"")</f>
        <v>C4-08</v>
      </c>
      <c r="D234" s="642">
        <f>IFERROR(BUDGET!D217,"")</f>
        <v>0</v>
      </c>
      <c r="E234" s="643" t="str">
        <f>IFERROR(BUDGET!E217,"")</f>
        <v>x</v>
      </c>
      <c r="F234" s="644">
        <f>IF(OR(BUDGET!$N$14="",BUDGET!$N$14="Initial Budget"),BUDGET!N217,BUDGET!BA217)</f>
        <v>0</v>
      </c>
      <c r="G234" s="798"/>
      <c r="H234" s="661">
        <f>SUMIFS(EXPENSES!$I$12:$I$4011,EXPENSES!$U$12:$U$4011,REPORT!C234)</f>
        <v>0</v>
      </c>
      <c r="I234" s="657">
        <f t="shared" si="730"/>
        <v>0</v>
      </c>
      <c r="J234" s="645">
        <f t="shared" si="690"/>
        <v>0</v>
      </c>
      <c r="K234" s="647"/>
      <c r="L234" s="648"/>
      <c r="M234" s="649"/>
      <c r="N234" s="650"/>
      <c r="O234" s="651" t="str">
        <f t="shared" si="729"/>
        <v/>
      </c>
      <c r="P234" s="651" t="str">
        <f t="shared" si="729"/>
        <v/>
      </c>
      <c r="Q234" s="651" t="str">
        <f t="shared" si="729"/>
        <v/>
      </c>
      <c r="R234" s="651" t="str">
        <f t="shared" si="729"/>
        <v/>
      </c>
      <c r="S234" s="651" t="str">
        <f t="shared" si="729"/>
        <v/>
      </c>
      <c r="T234" s="651" t="str">
        <f t="shared" si="729"/>
        <v/>
      </c>
      <c r="U234" s="651" t="str">
        <f t="shared" si="729"/>
        <v/>
      </c>
      <c r="V234" s="651" t="str">
        <f t="shared" si="729"/>
        <v/>
      </c>
      <c r="W234" s="651" t="str">
        <f t="shared" si="729"/>
        <v/>
      </c>
      <c r="X234" s="651" t="str">
        <f t="shared" si="729"/>
        <v/>
      </c>
      <c r="Y234" s="652">
        <f t="shared" si="650"/>
        <v>0</v>
      </c>
      <c r="Z234" s="653"/>
      <c r="AA234" s="658">
        <f>IF($C234="","",SUMIFS(EXPENSES!$I$12:$I$4011,EXPENSES!$U$12:$U$4011,$C234,EXPENSES!$N$12:$N$4011,REPORT!AA$34,EXPENSES!$M$12:$M$4011,REPORT!AA$31))</f>
        <v>0</v>
      </c>
      <c r="AB234" s="658">
        <f>IF($C234="","",SUMIFS(EXPENSES!$I$12:$I$4011,EXPENSES!$U$12:$U$4011,$C234,EXPENSES!$N$12:$N$4011,REPORT!AB$34,EXPENSES!$M$12:$M$4011,REPORT!AB$31))</f>
        <v>0</v>
      </c>
      <c r="AC234" s="658">
        <f>IF($C234="","",SUMIFS(EXPENSES!$I$12:$I$4011,EXPENSES!$U$12:$U$4011,$C234,EXPENSES!$N$12:$N$4011,REPORT!AC$34,EXPENSES!$M$12:$M$4011,REPORT!AC$31))</f>
        <v>0</v>
      </c>
      <c r="AD234" s="658">
        <f>IF($C234="","",SUMIFS(EXPENSES!$I$12:$I$4011,EXPENSES!$U$12:$U$4011,$C234,EXPENSES!$N$12:$N$4011,REPORT!AD$34,EXPENSES!$M$12:$M$4011,REPORT!AD$31))</f>
        <v>0</v>
      </c>
      <c r="AE234" s="658">
        <f>IF($C234="","",SUMIFS(EXPENSES!$I$12:$I$4011,EXPENSES!$U$12:$U$4011,$C234,EXPENSES!$N$12:$N$4011,REPORT!AE$34,EXPENSES!$M$12:$M$4011,REPORT!AE$31))</f>
        <v>0</v>
      </c>
      <c r="AF234" s="658">
        <f>IF($C234="","",SUMIFS(EXPENSES!$I$12:$I$4011,EXPENSES!$U$12:$U$4011,$C234,EXPENSES!$N$12:$N$4011,REPORT!AF$34,EXPENSES!$M$12:$M$4011,REPORT!AF$31))</f>
        <v>0</v>
      </c>
      <c r="AG234" s="658">
        <f>IF($C234="","",SUMIFS(EXPENSES!$I$12:$I$4011,EXPENSES!$U$12:$U$4011,$C234,EXPENSES!$N$12:$N$4011,REPORT!AG$34,EXPENSES!$M$12:$M$4011,REPORT!AG$31))</f>
        <v>0</v>
      </c>
      <c r="AH234" s="658">
        <f>IF($C234="","",SUMIFS(EXPENSES!$I$12:$I$4011,EXPENSES!$U$12:$U$4011,$C234,EXPENSES!$N$12:$N$4011,REPORT!AH$34,EXPENSES!$M$12:$M$4011,REPORT!AH$31))</f>
        <v>0</v>
      </c>
      <c r="AI234" s="658">
        <f>IF($C234="","",SUMIFS(EXPENSES!$I$12:$I$4011,EXPENSES!$U$12:$U$4011,$C234,EXPENSES!$N$12:$N$4011,REPORT!AI$34,EXPENSES!$M$12:$M$4011,REPORT!AI$31))</f>
        <v>0</v>
      </c>
      <c r="AJ234" s="658">
        <f>IF($C234="","",SUMIFS(EXPENSES!$I$12:$I$4011,EXPENSES!$U$12:$U$4011,$C234,EXPENSES!$N$12:$N$4011,REPORT!AJ$34,EXPENSES!$M$12:$M$4011,REPORT!AJ$31))</f>
        <v>0</v>
      </c>
      <c r="AK234" s="658">
        <f>IF($C234="","",SUMIFS(EXPENSES!$I$12:$I$4011,EXPENSES!$U$12:$U$4011,$C234,EXPENSES!$N$12:$N$4011,REPORT!AK$34,EXPENSES!$M$12:$M$4011,REPORT!AK$31))</f>
        <v>0</v>
      </c>
      <c r="AL234" s="658">
        <f>IF($C234="","",SUMIFS(EXPENSES!$I$12:$I$4011,EXPENSES!$U$12:$U$4011,$C234,EXPENSES!$N$12:$N$4011,REPORT!AL$34,EXPENSES!$M$12:$M$4011,REPORT!AL$31))</f>
        <v>0</v>
      </c>
      <c r="AM234" s="658">
        <f>IF($C234="","",SUMIFS(EXPENSES!$I$12:$I$4011,EXPENSES!$U$12:$U$4011,$C234,EXPENSES!$N$12:$N$4011,REPORT!AM$34,EXPENSES!$M$12:$M$4011,REPORT!AM$31))</f>
        <v>0</v>
      </c>
      <c r="AN234" s="658">
        <f>IF($C234="","",SUMIFS(EXPENSES!$I$12:$I$4011,EXPENSES!$U$12:$U$4011,$C234,EXPENSES!$N$12:$N$4011,REPORT!AN$34,EXPENSES!$M$12:$M$4011,REPORT!AN$31))</f>
        <v>0</v>
      </c>
      <c r="AO234" s="658">
        <f>IF($C234="","",SUMIFS(EXPENSES!$I$12:$I$4011,EXPENSES!$U$12:$U$4011,$C234,EXPENSES!$N$12:$N$4011,REPORT!AO$34,EXPENSES!$M$12:$M$4011,REPORT!AO$31))</f>
        <v>0</v>
      </c>
      <c r="AP234" s="658">
        <f>IF($C234="","",SUMIFS(EXPENSES!$I$12:$I$4011,EXPENSES!$U$12:$U$4011,$C234,EXPENSES!$N$12:$N$4011,REPORT!AP$34,EXPENSES!$M$12:$M$4011,REPORT!AP$31))</f>
        <v>0</v>
      </c>
      <c r="AQ234" s="658">
        <f>IF($C234="","",SUMIFS(EXPENSES!$I$12:$I$4011,EXPENSES!$U$12:$U$4011,$C234,EXPENSES!$N$12:$N$4011,REPORT!AQ$34,EXPENSES!$M$12:$M$4011,REPORT!AQ$31))</f>
        <v>0</v>
      </c>
      <c r="AR234" s="658">
        <f>IF($C234="","",SUMIFS(EXPENSES!$I$12:$I$4011,EXPENSES!$U$12:$U$4011,$C234,EXPENSES!$N$12:$N$4011,REPORT!AR$34,EXPENSES!$M$12:$M$4011,REPORT!AR$31))</f>
        <v>0</v>
      </c>
      <c r="AS234" s="658">
        <f>IF($C234="","",SUMIFS(EXPENSES!$I$12:$I$4011,EXPENSES!$U$12:$U$4011,$C234,EXPENSES!$N$12:$N$4011,REPORT!AS$34,EXPENSES!$M$12:$M$4011,REPORT!AS$31))</f>
        <v>0</v>
      </c>
      <c r="AT234" s="658">
        <f>IF($C234="","",SUMIFS(EXPENSES!$I$12:$I$4011,EXPENSES!$U$12:$U$4011,$C234,EXPENSES!$N$12:$N$4011,REPORT!AT$34,EXPENSES!$M$12:$M$4011,REPORT!AT$31))</f>
        <v>0</v>
      </c>
      <c r="AU234" s="658">
        <f>IF($C234="","",SUMIFS(EXPENSES!$I$12:$I$4011,EXPENSES!$U$12:$U$4011,$C234,EXPENSES!$N$12:$N$4011,REPORT!AU$34,EXPENSES!$M$12:$M$4011,REPORT!AU$31))</f>
        <v>0</v>
      </c>
      <c r="AV234" s="658">
        <f>IF($C234="","",SUMIFS(EXPENSES!$I$12:$I$4011,EXPENSES!$U$12:$U$4011,$C234,EXPENSES!$N$12:$N$4011,REPORT!AV$34,EXPENSES!$M$12:$M$4011,REPORT!AV$31))</f>
        <v>0</v>
      </c>
      <c r="AW234" s="658">
        <f>IF($C234="","",SUMIFS(EXPENSES!$I$12:$I$4011,EXPENSES!$U$12:$U$4011,$C234,EXPENSES!$N$12:$N$4011,REPORT!AW$34,EXPENSES!$M$12:$M$4011,REPORT!AW$31))</f>
        <v>0</v>
      </c>
      <c r="AX234" s="658">
        <f>IF($C234="","",SUMIFS(EXPENSES!$I$12:$I$4011,EXPENSES!$U$12:$U$4011,$C234,EXPENSES!$N$12:$N$4011,REPORT!AX$34,EXPENSES!$M$12:$M$4011,REPORT!AX$31))</f>
        <v>0</v>
      </c>
      <c r="AY234" s="658">
        <f>IF($C234="","",SUMIFS(EXPENSES!$I$12:$I$4011,EXPENSES!$U$12:$U$4011,$C234,EXPENSES!$N$12:$N$4011,REPORT!AY$34,EXPENSES!$M$12:$M$4011,REPORT!AY$31))</f>
        <v>0</v>
      </c>
      <c r="AZ234" s="658">
        <f>IF($C234="","",SUMIFS(EXPENSES!$I$12:$I$4011,EXPENSES!$U$12:$U$4011,$C234,EXPENSES!$N$12:$N$4011,REPORT!AZ$34,EXPENSES!$M$12:$M$4011,REPORT!AZ$31))</f>
        <v>0</v>
      </c>
      <c r="BA234" s="658">
        <f>IF($C234="","",SUMIFS(EXPENSES!$I$12:$I$4011,EXPENSES!$U$12:$U$4011,$C234,EXPENSES!$N$12:$N$4011,REPORT!BA$34,EXPENSES!$M$12:$M$4011,REPORT!BA$31))</f>
        <v>0</v>
      </c>
      <c r="BB234" s="658">
        <f>IF($C234="","",SUMIFS(EXPENSES!$I$12:$I$4011,EXPENSES!$U$12:$U$4011,$C234,EXPENSES!$N$12:$N$4011,REPORT!BB$34,EXPENSES!$M$12:$M$4011,REPORT!BB$31))</f>
        <v>0</v>
      </c>
      <c r="BC234" s="658">
        <f>IF($C234="","",SUMIFS(EXPENSES!$I$12:$I$4011,EXPENSES!$U$12:$U$4011,$C234,EXPENSES!$N$12:$N$4011,REPORT!BC$34,EXPENSES!$M$12:$M$4011,REPORT!BC$31))</f>
        <v>0</v>
      </c>
      <c r="BD234" s="658">
        <f>IF($C234="","",SUMIFS(EXPENSES!$I$12:$I$4011,EXPENSES!$U$12:$U$4011,$C234,EXPENSES!$N$12:$N$4011,REPORT!BD$34,EXPENSES!$M$12:$M$4011,REPORT!BD$31))</f>
        <v>0</v>
      </c>
      <c r="BE234" s="658">
        <f>IF($C234="","",SUMIFS(EXPENSES!$I$12:$I$4011,EXPENSES!$U$12:$U$4011,$C234,EXPENSES!$N$12:$N$4011,REPORT!BE$34,EXPENSES!$M$12:$M$4011,REPORT!BE$31))</f>
        <v>0</v>
      </c>
      <c r="BF234" s="658">
        <f>IF($C234="","",SUMIFS(EXPENSES!$I$12:$I$4011,EXPENSES!$U$12:$U$4011,$C234,EXPENSES!$N$12:$N$4011,REPORT!BF$34,EXPENSES!$M$12:$M$4011,REPORT!BF$31))</f>
        <v>0</v>
      </c>
      <c r="BG234" s="658">
        <f>IF($C234="","",SUMIFS(EXPENSES!$I$12:$I$4011,EXPENSES!$U$12:$U$4011,$C234,EXPENSES!$N$12:$N$4011,REPORT!BG$34,EXPENSES!$M$12:$M$4011,REPORT!BG$31))</f>
        <v>0</v>
      </c>
      <c r="BH234" s="658">
        <f>IF($C234="","",SUMIFS(EXPENSES!$I$12:$I$4011,EXPENSES!$U$12:$U$4011,$C234,EXPENSES!$N$12:$N$4011,REPORT!BH$34,EXPENSES!$M$12:$M$4011,REPORT!BH$31))</f>
        <v>0</v>
      </c>
      <c r="BI234" s="658">
        <f>IF($C234="","",SUMIFS(EXPENSES!$I$12:$I$4011,EXPENSES!$U$12:$U$4011,$C234,EXPENSES!$N$12:$N$4011,REPORT!BI$34,EXPENSES!$M$12:$M$4011,REPORT!BI$31))</f>
        <v>0</v>
      </c>
      <c r="BJ234" s="658">
        <f>IF($C234="","",SUMIFS(EXPENSES!$I$12:$I$4011,EXPENSES!$U$12:$U$4011,$C234,EXPENSES!$N$12:$N$4011,REPORT!BJ$34,EXPENSES!$M$12:$M$4011,REPORT!BJ$31))</f>
        <v>0</v>
      </c>
      <c r="BK234" s="654"/>
      <c r="BL234" s="655"/>
      <c r="BM234" s="655"/>
    </row>
    <row r="235" spans="1:66" s="656" customFormat="1" outlineLevel="2" x14ac:dyDescent="0.3">
      <c r="A235" s="639"/>
      <c r="B235" s="640"/>
      <c r="C235" s="641" t="str">
        <f>IFERROR(BUDGET!C218,"")</f>
        <v>C4-09</v>
      </c>
      <c r="D235" s="642">
        <f>IFERROR(BUDGET!D218,"")</f>
        <v>0</v>
      </c>
      <c r="E235" s="643" t="str">
        <f>IFERROR(BUDGET!E218,"")</f>
        <v>x</v>
      </c>
      <c r="F235" s="644">
        <f>IF(OR(BUDGET!$N$14="",BUDGET!$N$14="Initial Budget"),BUDGET!N218,BUDGET!BA218)</f>
        <v>0</v>
      </c>
      <c r="G235" s="798"/>
      <c r="H235" s="661">
        <f>SUMIFS(EXPENSES!$I$12:$I$4011,EXPENSES!$U$12:$U$4011,REPORT!C235)</f>
        <v>0</v>
      </c>
      <c r="I235" s="657">
        <f t="shared" si="730"/>
        <v>0</v>
      </c>
      <c r="J235" s="645">
        <f t="shared" si="690"/>
        <v>0</v>
      </c>
      <c r="K235" s="647"/>
      <c r="L235" s="648"/>
      <c r="M235" s="649"/>
      <c r="N235" s="650"/>
      <c r="O235" s="651" t="str">
        <f t="shared" si="729"/>
        <v/>
      </c>
      <c r="P235" s="651" t="str">
        <f t="shared" si="729"/>
        <v/>
      </c>
      <c r="Q235" s="651" t="str">
        <f t="shared" si="729"/>
        <v/>
      </c>
      <c r="R235" s="651" t="str">
        <f t="shared" si="729"/>
        <v/>
      </c>
      <c r="S235" s="651" t="str">
        <f t="shared" si="729"/>
        <v/>
      </c>
      <c r="T235" s="651" t="str">
        <f t="shared" si="729"/>
        <v/>
      </c>
      <c r="U235" s="651" t="str">
        <f t="shared" si="729"/>
        <v/>
      </c>
      <c r="V235" s="651" t="str">
        <f t="shared" si="729"/>
        <v/>
      </c>
      <c r="W235" s="651" t="str">
        <f t="shared" si="729"/>
        <v/>
      </c>
      <c r="X235" s="651" t="str">
        <f t="shared" si="729"/>
        <v/>
      </c>
      <c r="Y235" s="652">
        <f t="shared" si="650"/>
        <v>0</v>
      </c>
      <c r="Z235" s="653"/>
      <c r="AA235" s="658">
        <f>IF($C235="","",SUMIFS(EXPENSES!$I$12:$I$4011,EXPENSES!$U$12:$U$4011,$C235,EXPENSES!$N$12:$N$4011,REPORT!AA$34,EXPENSES!$M$12:$M$4011,REPORT!AA$31))</f>
        <v>0</v>
      </c>
      <c r="AB235" s="658">
        <f>IF($C235="","",SUMIFS(EXPENSES!$I$12:$I$4011,EXPENSES!$U$12:$U$4011,$C235,EXPENSES!$N$12:$N$4011,REPORT!AB$34,EXPENSES!$M$12:$M$4011,REPORT!AB$31))</f>
        <v>0</v>
      </c>
      <c r="AC235" s="658">
        <f>IF($C235="","",SUMIFS(EXPENSES!$I$12:$I$4011,EXPENSES!$U$12:$U$4011,$C235,EXPENSES!$N$12:$N$4011,REPORT!AC$34,EXPENSES!$M$12:$M$4011,REPORT!AC$31))</f>
        <v>0</v>
      </c>
      <c r="AD235" s="658">
        <f>IF($C235="","",SUMIFS(EXPENSES!$I$12:$I$4011,EXPENSES!$U$12:$U$4011,$C235,EXPENSES!$N$12:$N$4011,REPORT!AD$34,EXPENSES!$M$12:$M$4011,REPORT!AD$31))</f>
        <v>0</v>
      </c>
      <c r="AE235" s="658">
        <f>IF($C235="","",SUMIFS(EXPENSES!$I$12:$I$4011,EXPENSES!$U$12:$U$4011,$C235,EXPENSES!$N$12:$N$4011,REPORT!AE$34,EXPENSES!$M$12:$M$4011,REPORT!AE$31))</f>
        <v>0</v>
      </c>
      <c r="AF235" s="658">
        <f>IF($C235="","",SUMIFS(EXPENSES!$I$12:$I$4011,EXPENSES!$U$12:$U$4011,$C235,EXPENSES!$N$12:$N$4011,REPORT!AF$34,EXPENSES!$M$12:$M$4011,REPORT!AF$31))</f>
        <v>0</v>
      </c>
      <c r="AG235" s="658">
        <f>IF($C235="","",SUMIFS(EXPENSES!$I$12:$I$4011,EXPENSES!$U$12:$U$4011,$C235,EXPENSES!$N$12:$N$4011,REPORT!AG$34,EXPENSES!$M$12:$M$4011,REPORT!AG$31))</f>
        <v>0</v>
      </c>
      <c r="AH235" s="658">
        <f>IF($C235="","",SUMIFS(EXPENSES!$I$12:$I$4011,EXPENSES!$U$12:$U$4011,$C235,EXPENSES!$N$12:$N$4011,REPORT!AH$34,EXPENSES!$M$12:$M$4011,REPORT!AH$31))</f>
        <v>0</v>
      </c>
      <c r="AI235" s="658">
        <f>IF($C235="","",SUMIFS(EXPENSES!$I$12:$I$4011,EXPENSES!$U$12:$U$4011,$C235,EXPENSES!$N$12:$N$4011,REPORT!AI$34,EXPENSES!$M$12:$M$4011,REPORT!AI$31))</f>
        <v>0</v>
      </c>
      <c r="AJ235" s="658">
        <f>IF($C235="","",SUMIFS(EXPENSES!$I$12:$I$4011,EXPENSES!$U$12:$U$4011,$C235,EXPENSES!$N$12:$N$4011,REPORT!AJ$34,EXPENSES!$M$12:$M$4011,REPORT!AJ$31))</f>
        <v>0</v>
      </c>
      <c r="AK235" s="658">
        <f>IF($C235="","",SUMIFS(EXPENSES!$I$12:$I$4011,EXPENSES!$U$12:$U$4011,$C235,EXPENSES!$N$12:$N$4011,REPORT!AK$34,EXPENSES!$M$12:$M$4011,REPORT!AK$31))</f>
        <v>0</v>
      </c>
      <c r="AL235" s="658">
        <f>IF($C235="","",SUMIFS(EXPENSES!$I$12:$I$4011,EXPENSES!$U$12:$U$4011,$C235,EXPENSES!$N$12:$N$4011,REPORT!AL$34,EXPENSES!$M$12:$M$4011,REPORT!AL$31))</f>
        <v>0</v>
      </c>
      <c r="AM235" s="658">
        <f>IF($C235="","",SUMIFS(EXPENSES!$I$12:$I$4011,EXPENSES!$U$12:$U$4011,$C235,EXPENSES!$N$12:$N$4011,REPORT!AM$34,EXPENSES!$M$12:$M$4011,REPORT!AM$31))</f>
        <v>0</v>
      </c>
      <c r="AN235" s="658">
        <f>IF($C235="","",SUMIFS(EXPENSES!$I$12:$I$4011,EXPENSES!$U$12:$U$4011,$C235,EXPENSES!$N$12:$N$4011,REPORT!AN$34,EXPENSES!$M$12:$M$4011,REPORT!AN$31))</f>
        <v>0</v>
      </c>
      <c r="AO235" s="658">
        <f>IF($C235="","",SUMIFS(EXPENSES!$I$12:$I$4011,EXPENSES!$U$12:$U$4011,$C235,EXPENSES!$N$12:$N$4011,REPORT!AO$34,EXPENSES!$M$12:$M$4011,REPORT!AO$31))</f>
        <v>0</v>
      </c>
      <c r="AP235" s="658">
        <f>IF($C235="","",SUMIFS(EXPENSES!$I$12:$I$4011,EXPENSES!$U$12:$U$4011,$C235,EXPENSES!$N$12:$N$4011,REPORT!AP$34,EXPENSES!$M$12:$M$4011,REPORT!AP$31))</f>
        <v>0</v>
      </c>
      <c r="AQ235" s="658">
        <f>IF($C235="","",SUMIFS(EXPENSES!$I$12:$I$4011,EXPENSES!$U$12:$U$4011,$C235,EXPENSES!$N$12:$N$4011,REPORT!AQ$34,EXPENSES!$M$12:$M$4011,REPORT!AQ$31))</f>
        <v>0</v>
      </c>
      <c r="AR235" s="658">
        <f>IF($C235="","",SUMIFS(EXPENSES!$I$12:$I$4011,EXPENSES!$U$12:$U$4011,$C235,EXPENSES!$N$12:$N$4011,REPORT!AR$34,EXPENSES!$M$12:$M$4011,REPORT!AR$31))</f>
        <v>0</v>
      </c>
      <c r="AS235" s="658">
        <f>IF($C235="","",SUMIFS(EXPENSES!$I$12:$I$4011,EXPENSES!$U$12:$U$4011,$C235,EXPENSES!$N$12:$N$4011,REPORT!AS$34,EXPENSES!$M$12:$M$4011,REPORT!AS$31))</f>
        <v>0</v>
      </c>
      <c r="AT235" s="658">
        <f>IF($C235="","",SUMIFS(EXPENSES!$I$12:$I$4011,EXPENSES!$U$12:$U$4011,$C235,EXPENSES!$N$12:$N$4011,REPORT!AT$34,EXPENSES!$M$12:$M$4011,REPORT!AT$31))</f>
        <v>0</v>
      </c>
      <c r="AU235" s="658">
        <f>IF($C235="","",SUMIFS(EXPENSES!$I$12:$I$4011,EXPENSES!$U$12:$U$4011,$C235,EXPENSES!$N$12:$N$4011,REPORT!AU$34,EXPENSES!$M$12:$M$4011,REPORT!AU$31))</f>
        <v>0</v>
      </c>
      <c r="AV235" s="658">
        <f>IF($C235="","",SUMIFS(EXPENSES!$I$12:$I$4011,EXPENSES!$U$12:$U$4011,$C235,EXPENSES!$N$12:$N$4011,REPORT!AV$34,EXPENSES!$M$12:$M$4011,REPORT!AV$31))</f>
        <v>0</v>
      </c>
      <c r="AW235" s="658">
        <f>IF($C235="","",SUMIFS(EXPENSES!$I$12:$I$4011,EXPENSES!$U$12:$U$4011,$C235,EXPENSES!$N$12:$N$4011,REPORT!AW$34,EXPENSES!$M$12:$M$4011,REPORT!AW$31))</f>
        <v>0</v>
      </c>
      <c r="AX235" s="658">
        <f>IF($C235="","",SUMIFS(EXPENSES!$I$12:$I$4011,EXPENSES!$U$12:$U$4011,$C235,EXPENSES!$N$12:$N$4011,REPORT!AX$34,EXPENSES!$M$12:$M$4011,REPORT!AX$31))</f>
        <v>0</v>
      </c>
      <c r="AY235" s="658">
        <f>IF($C235="","",SUMIFS(EXPENSES!$I$12:$I$4011,EXPENSES!$U$12:$U$4011,$C235,EXPENSES!$N$12:$N$4011,REPORT!AY$34,EXPENSES!$M$12:$M$4011,REPORT!AY$31))</f>
        <v>0</v>
      </c>
      <c r="AZ235" s="658">
        <f>IF($C235="","",SUMIFS(EXPENSES!$I$12:$I$4011,EXPENSES!$U$12:$U$4011,$C235,EXPENSES!$N$12:$N$4011,REPORT!AZ$34,EXPENSES!$M$12:$M$4011,REPORT!AZ$31))</f>
        <v>0</v>
      </c>
      <c r="BA235" s="658">
        <f>IF($C235="","",SUMIFS(EXPENSES!$I$12:$I$4011,EXPENSES!$U$12:$U$4011,$C235,EXPENSES!$N$12:$N$4011,REPORT!BA$34,EXPENSES!$M$12:$M$4011,REPORT!BA$31))</f>
        <v>0</v>
      </c>
      <c r="BB235" s="658">
        <f>IF($C235="","",SUMIFS(EXPENSES!$I$12:$I$4011,EXPENSES!$U$12:$U$4011,$C235,EXPENSES!$N$12:$N$4011,REPORT!BB$34,EXPENSES!$M$12:$M$4011,REPORT!BB$31))</f>
        <v>0</v>
      </c>
      <c r="BC235" s="658">
        <f>IF($C235="","",SUMIFS(EXPENSES!$I$12:$I$4011,EXPENSES!$U$12:$U$4011,$C235,EXPENSES!$N$12:$N$4011,REPORT!BC$34,EXPENSES!$M$12:$M$4011,REPORT!BC$31))</f>
        <v>0</v>
      </c>
      <c r="BD235" s="658">
        <f>IF($C235="","",SUMIFS(EXPENSES!$I$12:$I$4011,EXPENSES!$U$12:$U$4011,$C235,EXPENSES!$N$12:$N$4011,REPORT!BD$34,EXPENSES!$M$12:$M$4011,REPORT!BD$31))</f>
        <v>0</v>
      </c>
      <c r="BE235" s="658">
        <f>IF($C235="","",SUMIFS(EXPENSES!$I$12:$I$4011,EXPENSES!$U$12:$U$4011,$C235,EXPENSES!$N$12:$N$4011,REPORT!BE$34,EXPENSES!$M$12:$M$4011,REPORT!BE$31))</f>
        <v>0</v>
      </c>
      <c r="BF235" s="658">
        <f>IF($C235="","",SUMIFS(EXPENSES!$I$12:$I$4011,EXPENSES!$U$12:$U$4011,$C235,EXPENSES!$N$12:$N$4011,REPORT!BF$34,EXPENSES!$M$12:$M$4011,REPORT!BF$31))</f>
        <v>0</v>
      </c>
      <c r="BG235" s="658">
        <f>IF($C235="","",SUMIFS(EXPENSES!$I$12:$I$4011,EXPENSES!$U$12:$U$4011,$C235,EXPENSES!$N$12:$N$4011,REPORT!BG$34,EXPENSES!$M$12:$M$4011,REPORT!BG$31))</f>
        <v>0</v>
      </c>
      <c r="BH235" s="658">
        <f>IF($C235="","",SUMIFS(EXPENSES!$I$12:$I$4011,EXPENSES!$U$12:$U$4011,$C235,EXPENSES!$N$12:$N$4011,REPORT!BH$34,EXPENSES!$M$12:$M$4011,REPORT!BH$31))</f>
        <v>0</v>
      </c>
      <c r="BI235" s="658">
        <f>IF($C235="","",SUMIFS(EXPENSES!$I$12:$I$4011,EXPENSES!$U$12:$U$4011,$C235,EXPENSES!$N$12:$N$4011,REPORT!BI$34,EXPENSES!$M$12:$M$4011,REPORT!BI$31))</f>
        <v>0</v>
      </c>
      <c r="BJ235" s="658">
        <f>IF($C235="","",SUMIFS(EXPENSES!$I$12:$I$4011,EXPENSES!$U$12:$U$4011,$C235,EXPENSES!$N$12:$N$4011,REPORT!BJ$34,EXPENSES!$M$12:$M$4011,REPORT!BJ$31))</f>
        <v>0</v>
      </c>
      <c r="BK235" s="654"/>
      <c r="BL235" s="655"/>
      <c r="BM235" s="655"/>
    </row>
    <row r="236" spans="1:66" s="656" customFormat="1" outlineLevel="2" x14ac:dyDescent="0.3">
      <c r="A236" s="639"/>
      <c r="B236" s="640"/>
      <c r="C236" s="675" t="str">
        <f>IFERROR(BUDGET!C219,"")</f>
        <v>C4-10</v>
      </c>
      <c r="D236" s="676">
        <f>IFERROR(BUDGET!D219,"")</f>
        <v>0</v>
      </c>
      <c r="E236" s="659" t="str">
        <f>IFERROR(BUDGET!E219,"")</f>
        <v>x</v>
      </c>
      <c r="F236" s="660">
        <f>IF(OR(BUDGET!$N$14="",BUDGET!$N$14="Initial Budget"),BUDGET!N219,BUDGET!BA219)</f>
        <v>0</v>
      </c>
      <c r="G236" s="802"/>
      <c r="H236" s="661">
        <f>SUMIFS(EXPENSES!$I$12:$I$4011,EXPENSES!$U$12:$U$4011,REPORT!C236)</f>
        <v>0</v>
      </c>
      <c r="I236" s="761">
        <f t="shared" si="730"/>
        <v>0</v>
      </c>
      <c r="J236" s="661">
        <f t="shared" si="690"/>
        <v>0</v>
      </c>
      <c r="K236" s="647"/>
      <c r="L236" s="648"/>
      <c r="M236" s="649"/>
      <c r="N236" s="650"/>
      <c r="O236" s="810" t="str">
        <f t="shared" si="729"/>
        <v/>
      </c>
      <c r="P236" s="810" t="str">
        <f t="shared" si="729"/>
        <v/>
      </c>
      <c r="Q236" s="810" t="str">
        <f t="shared" si="729"/>
        <v/>
      </c>
      <c r="R236" s="810" t="str">
        <f t="shared" si="729"/>
        <v/>
      </c>
      <c r="S236" s="810" t="str">
        <f t="shared" si="729"/>
        <v/>
      </c>
      <c r="T236" s="810" t="str">
        <f t="shared" si="729"/>
        <v/>
      </c>
      <c r="U236" s="810" t="str">
        <f t="shared" si="729"/>
        <v/>
      </c>
      <c r="V236" s="810" t="str">
        <f t="shared" si="729"/>
        <v/>
      </c>
      <c r="W236" s="810" t="str">
        <f t="shared" si="729"/>
        <v/>
      </c>
      <c r="X236" s="810" t="str">
        <f t="shared" si="729"/>
        <v/>
      </c>
      <c r="Y236" s="652">
        <f t="shared" si="650"/>
        <v>0</v>
      </c>
      <c r="Z236" s="653"/>
      <c r="AA236" s="662">
        <f>IF($C236="","",SUMIFS(EXPENSES!$I$12:$I$4011,EXPENSES!$U$12:$U$4011,$C236,EXPENSES!$N$12:$N$4011,REPORT!AA$34,EXPENSES!$M$12:$M$4011,REPORT!AA$31))</f>
        <v>0</v>
      </c>
      <c r="AB236" s="662">
        <f>IF($C236="","",SUMIFS(EXPENSES!$I$12:$I$4011,EXPENSES!$U$12:$U$4011,$C236,EXPENSES!$N$12:$N$4011,REPORT!AB$34,EXPENSES!$M$12:$M$4011,REPORT!AB$31))</f>
        <v>0</v>
      </c>
      <c r="AC236" s="662">
        <f>IF($C236="","",SUMIFS(EXPENSES!$I$12:$I$4011,EXPENSES!$U$12:$U$4011,$C236,EXPENSES!$N$12:$N$4011,REPORT!AC$34,EXPENSES!$M$12:$M$4011,REPORT!AC$31))</f>
        <v>0</v>
      </c>
      <c r="AD236" s="662">
        <f>IF($C236="","",SUMIFS(EXPENSES!$I$12:$I$4011,EXPENSES!$U$12:$U$4011,$C236,EXPENSES!$N$12:$N$4011,REPORT!AD$34,EXPENSES!$M$12:$M$4011,REPORT!AD$31))</f>
        <v>0</v>
      </c>
      <c r="AE236" s="662">
        <f>IF($C236="","",SUMIFS(EXPENSES!$I$12:$I$4011,EXPENSES!$U$12:$U$4011,$C236,EXPENSES!$N$12:$N$4011,REPORT!AE$34,EXPENSES!$M$12:$M$4011,REPORT!AE$31))</f>
        <v>0</v>
      </c>
      <c r="AF236" s="662">
        <f>IF($C236="","",SUMIFS(EXPENSES!$I$12:$I$4011,EXPENSES!$U$12:$U$4011,$C236,EXPENSES!$N$12:$N$4011,REPORT!AF$34,EXPENSES!$M$12:$M$4011,REPORT!AF$31))</f>
        <v>0</v>
      </c>
      <c r="AG236" s="662">
        <f>IF($C236="","",SUMIFS(EXPENSES!$I$12:$I$4011,EXPENSES!$U$12:$U$4011,$C236,EXPENSES!$N$12:$N$4011,REPORT!AG$34,EXPENSES!$M$12:$M$4011,REPORT!AG$31))</f>
        <v>0</v>
      </c>
      <c r="AH236" s="662">
        <f>IF($C236="","",SUMIFS(EXPENSES!$I$12:$I$4011,EXPENSES!$U$12:$U$4011,$C236,EXPENSES!$N$12:$N$4011,REPORT!AH$34,EXPENSES!$M$12:$M$4011,REPORT!AH$31))</f>
        <v>0</v>
      </c>
      <c r="AI236" s="662">
        <f>IF($C236="","",SUMIFS(EXPENSES!$I$12:$I$4011,EXPENSES!$U$12:$U$4011,$C236,EXPENSES!$N$12:$N$4011,REPORT!AI$34,EXPENSES!$M$12:$M$4011,REPORT!AI$31))</f>
        <v>0</v>
      </c>
      <c r="AJ236" s="662">
        <f>IF($C236="","",SUMIFS(EXPENSES!$I$12:$I$4011,EXPENSES!$U$12:$U$4011,$C236,EXPENSES!$N$12:$N$4011,REPORT!AJ$34,EXPENSES!$M$12:$M$4011,REPORT!AJ$31))</f>
        <v>0</v>
      </c>
      <c r="AK236" s="662">
        <f>IF($C236="","",SUMIFS(EXPENSES!$I$12:$I$4011,EXPENSES!$U$12:$U$4011,$C236,EXPENSES!$N$12:$N$4011,REPORT!AK$34,EXPENSES!$M$12:$M$4011,REPORT!AK$31))</f>
        <v>0</v>
      </c>
      <c r="AL236" s="662">
        <f>IF($C236="","",SUMIFS(EXPENSES!$I$12:$I$4011,EXPENSES!$U$12:$U$4011,$C236,EXPENSES!$N$12:$N$4011,REPORT!AL$34,EXPENSES!$M$12:$M$4011,REPORT!AL$31))</f>
        <v>0</v>
      </c>
      <c r="AM236" s="662">
        <f>IF($C236="","",SUMIFS(EXPENSES!$I$12:$I$4011,EXPENSES!$U$12:$U$4011,$C236,EXPENSES!$N$12:$N$4011,REPORT!AM$34,EXPENSES!$M$12:$M$4011,REPORT!AM$31))</f>
        <v>0</v>
      </c>
      <c r="AN236" s="662">
        <f>IF($C236="","",SUMIFS(EXPENSES!$I$12:$I$4011,EXPENSES!$U$12:$U$4011,$C236,EXPENSES!$N$12:$N$4011,REPORT!AN$34,EXPENSES!$M$12:$M$4011,REPORT!AN$31))</f>
        <v>0</v>
      </c>
      <c r="AO236" s="662">
        <f>IF($C236="","",SUMIFS(EXPENSES!$I$12:$I$4011,EXPENSES!$U$12:$U$4011,$C236,EXPENSES!$N$12:$N$4011,REPORT!AO$34,EXPENSES!$M$12:$M$4011,REPORT!AO$31))</f>
        <v>0</v>
      </c>
      <c r="AP236" s="662">
        <f>IF($C236="","",SUMIFS(EXPENSES!$I$12:$I$4011,EXPENSES!$U$12:$U$4011,$C236,EXPENSES!$N$12:$N$4011,REPORT!AP$34,EXPENSES!$M$12:$M$4011,REPORT!AP$31))</f>
        <v>0</v>
      </c>
      <c r="AQ236" s="662">
        <f>IF($C236="","",SUMIFS(EXPENSES!$I$12:$I$4011,EXPENSES!$U$12:$U$4011,$C236,EXPENSES!$N$12:$N$4011,REPORT!AQ$34,EXPENSES!$M$12:$M$4011,REPORT!AQ$31))</f>
        <v>0</v>
      </c>
      <c r="AR236" s="662">
        <f>IF($C236="","",SUMIFS(EXPENSES!$I$12:$I$4011,EXPENSES!$U$12:$U$4011,$C236,EXPENSES!$N$12:$N$4011,REPORT!AR$34,EXPENSES!$M$12:$M$4011,REPORT!AR$31))</f>
        <v>0</v>
      </c>
      <c r="AS236" s="662">
        <f>IF($C236="","",SUMIFS(EXPENSES!$I$12:$I$4011,EXPENSES!$U$12:$U$4011,$C236,EXPENSES!$N$12:$N$4011,REPORT!AS$34,EXPENSES!$M$12:$M$4011,REPORT!AS$31))</f>
        <v>0</v>
      </c>
      <c r="AT236" s="662">
        <f>IF($C236="","",SUMIFS(EXPENSES!$I$12:$I$4011,EXPENSES!$U$12:$U$4011,$C236,EXPENSES!$N$12:$N$4011,REPORT!AT$34,EXPENSES!$M$12:$M$4011,REPORT!AT$31))</f>
        <v>0</v>
      </c>
      <c r="AU236" s="662">
        <f>IF($C236="","",SUMIFS(EXPENSES!$I$12:$I$4011,EXPENSES!$U$12:$U$4011,$C236,EXPENSES!$N$12:$N$4011,REPORT!AU$34,EXPENSES!$M$12:$M$4011,REPORT!AU$31))</f>
        <v>0</v>
      </c>
      <c r="AV236" s="662">
        <f>IF($C236="","",SUMIFS(EXPENSES!$I$12:$I$4011,EXPENSES!$U$12:$U$4011,$C236,EXPENSES!$N$12:$N$4011,REPORT!AV$34,EXPENSES!$M$12:$M$4011,REPORT!AV$31))</f>
        <v>0</v>
      </c>
      <c r="AW236" s="662">
        <f>IF($C236="","",SUMIFS(EXPENSES!$I$12:$I$4011,EXPENSES!$U$12:$U$4011,$C236,EXPENSES!$N$12:$N$4011,REPORT!AW$34,EXPENSES!$M$12:$M$4011,REPORT!AW$31))</f>
        <v>0</v>
      </c>
      <c r="AX236" s="662">
        <f>IF($C236="","",SUMIFS(EXPENSES!$I$12:$I$4011,EXPENSES!$U$12:$U$4011,$C236,EXPENSES!$N$12:$N$4011,REPORT!AX$34,EXPENSES!$M$12:$M$4011,REPORT!AX$31))</f>
        <v>0</v>
      </c>
      <c r="AY236" s="662">
        <f>IF($C236="","",SUMIFS(EXPENSES!$I$12:$I$4011,EXPENSES!$U$12:$U$4011,$C236,EXPENSES!$N$12:$N$4011,REPORT!AY$34,EXPENSES!$M$12:$M$4011,REPORT!AY$31))</f>
        <v>0</v>
      </c>
      <c r="AZ236" s="662">
        <f>IF($C236="","",SUMIFS(EXPENSES!$I$12:$I$4011,EXPENSES!$U$12:$U$4011,$C236,EXPENSES!$N$12:$N$4011,REPORT!AZ$34,EXPENSES!$M$12:$M$4011,REPORT!AZ$31))</f>
        <v>0</v>
      </c>
      <c r="BA236" s="662">
        <f>IF($C236="","",SUMIFS(EXPENSES!$I$12:$I$4011,EXPENSES!$U$12:$U$4011,$C236,EXPENSES!$N$12:$N$4011,REPORT!BA$34,EXPENSES!$M$12:$M$4011,REPORT!BA$31))</f>
        <v>0</v>
      </c>
      <c r="BB236" s="662">
        <f>IF($C236="","",SUMIFS(EXPENSES!$I$12:$I$4011,EXPENSES!$U$12:$U$4011,$C236,EXPENSES!$N$12:$N$4011,REPORT!BB$34,EXPENSES!$M$12:$M$4011,REPORT!BB$31))</f>
        <v>0</v>
      </c>
      <c r="BC236" s="662">
        <f>IF($C236="","",SUMIFS(EXPENSES!$I$12:$I$4011,EXPENSES!$U$12:$U$4011,$C236,EXPENSES!$N$12:$N$4011,REPORT!BC$34,EXPENSES!$M$12:$M$4011,REPORT!BC$31))</f>
        <v>0</v>
      </c>
      <c r="BD236" s="662">
        <f>IF($C236="","",SUMIFS(EXPENSES!$I$12:$I$4011,EXPENSES!$U$12:$U$4011,$C236,EXPENSES!$N$12:$N$4011,REPORT!BD$34,EXPENSES!$M$12:$M$4011,REPORT!BD$31))</f>
        <v>0</v>
      </c>
      <c r="BE236" s="662">
        <f>IF($C236="","",SUMIFS(EXPENSES!$I$12:$I$4011,EXPENSES!$U$12:$U$4011,$C236,EXPENSES!$N$12:$N$4011,REPORT!BE$34,EXPENSES!$M$12:$M$4011,REPORT!BE$31))</f>
        <v>0</v>
      </c>
      <c r="BF236" s="662">
        <f>IF($C236="","",SUMIFS(EXPENSES!$I$12:$I$4011,EXPENSES!$U$12:$U$4011,$C236,EXPENSES!$N$12:$N$4011,REPORT!BF$34,EXPENSES!$M$12:$M$4011,REPORT!BF$31))</f>
        <v>0</v>
      </c>
      <c r="BG236" s="662">
        <f>IF($C236="","",SUMIFS(EXPENSES!$I$12:$I$4011,EXPENSES!$U$12:$U$4011,$C236,EXPENSES!$N$12:$N$4011,REPORT!BG$34,EXPENSES!$M$12:$M$4011,REPORT!BG$31))</f>
        <v>0</v>
      </c>
      <c r="BH236" s="662">
        <f>IF($C236="","",SUMIFS(EXPENSES!$I$12:$I$4011,EXPENSES!$U$12:$U$4011,$C236,EXPENSES!$N$12:$N$4011,REPORT!BH$34,EXPENSES!$M$12:$M$4011,REPORT!BH$31))</f>
        <v>0</v>
      </c>
      <c r="BI236" s="662">
        <f>IF($C236="","",SUMIFS(EXPENSES!$I$12:$I$4011,EXPENSES!$U$12:$U$4011,$C236,EXPENSES!$N$12:$N$4011,REPORT!BI$34,EXPENSES!$M$12:$M$4011,REPORT!BI$31))</f>
        <v>0</v>
      </c>
      <c r="BJ236" s="662">
        <f>IF($C236="","",SUMIFS(EXPENSES!$I$12:$I$4011,EXPENSES!$U$12:$U$4011,$C236,EXPENSES!$N$12:$N$4011,REPORT!BJ$34,EXPENSES!$M$12:$M$4011,REPORT!BJ$31))</f>
        <v>0</v>
      </c>
      <c r="BK236" s="654"/>
      <c r="BL236" s="655"/>
      <c r="BM236" s="655"/>
    </row>
    <row r="237" spans="1:66" x14ac:dyDescent="0.3">
      <c r="B237" s="515"/>
      <c r="C237" s="433"/>
      <c r="D237" s="516"/>
      <c r="E237" s="517"/>
      <c r="F237" s="518"/>
      <c r="G237" s="436"/>
      <c r="H237" s="519"/>
      <c r="I237" s="128"/>
      <c r="J237" s="519"/>
      <c r="K237" s="128"/>
      <c r="L237" s="128"/>
      <c r="M237" s="344"/>
      <c r="N237" s="51"/>
      <c r="Y237" s="509"/>
      <c r="Z237" s="520"/>
      <c r="AA237" s="521"/>
      <c r="AB237" s="521"/>
      <c r="AC237" s="521"/>
      <c r="AD237" s="521"/>
      <c r="AE237" s="521"/>
      <c r="AF237" s="521"/>
      <c r="AG237" s="521"/>
      <c r="AH237" s="521"/>
      <c r="AI237" s="521"/>
      <c r="AJ237" s="521"/>
      <c r="AK237" s="521"/>
      <c r="AL237" s="521"/>
      <c r="AM237" s="521"/>
      <c r="AN237" s="521"/>
      <c r="AO237" s="521"/>
      <c r="AP237" s="521"/>
      <c r="AQ237" s="521"/>
      <c r="AR237" s="521"/>
      <c r="AS237" s="521"/>
      <c r="AT237" s="521"/>
      <c r="AU237" s="521"/>
      <c r="AV237" s="521"/>
      <c r="AW237" s="521"/>
      <c r="AX237" s="521"/>
      <c r="AY237" s="521"/>
      <c r="AZ237" s="521"/>
      <c r="BA237" s="521"/>
      <c r="BB237" s="521"/>
      <c r="BC237" s="521"/>
      <c r="BD237" s="521"/>
      <c r="BE237" s="521"/>
      <c r="BF237" s="521"/>
      <c r="BG237" s="521"/>
      <c r="BH237" s="521"/>
      <c r="BI237" s="521"/>
      <c r="BJ237" s="521"/>
      <c r="BK237" s="344"/>
      <c r="BN237" s="335"/>
    </row>
    <row r="238" spans="1:66" x14ac:dyDescent="0.3">
      <c r="B238" s="475"/>
      <c r="C238" s="433"/>
      <c r="D238" s="516"/>
      <c r="E238" s="522" t="s">
        <v>128</v>
      </c>
      <c r="F238" s="104">
        <f>SUM(F36:F236)/3</f>
        <v>0</v>
      </c>
      <c r="G238" s="197"/>
      <c r="H238" s="25">
        <f>SUM(H36:H236)/3</f>
        <v>0</v>
      </c>
      <c r="I238" s="760">
        <f>IFERROR(IF(AND(F238=0,H238=0),0,IF(AND(F238=0,H238&lt;&gt;0),"Unbudgeted",H238/F238)),"")</f>
        <v>0</v>
      </c>
      <c r="J238" s="25">
        <f>SUM(J36:J236)/3</f>
        <v>0</v>
      </c>
      <c r="K238" s="129"/>
      <c r="L238" s="129"/>
      <c r="M238" s="523"/>
      <c r="N238" s="51">
        <f>H238-SUM(AA238:BJ238)</f>
        <v>0</v>
      </c>
      <c r="O238" s="508">
        <f t="shared" ref="O238:X238" si="731">SUM(O36:O236)/3</f>
        <v>0</v>
      </c>
      <c r="P238" s="508">
        <f t="shared" si="731"/>
        <v>0</v>
      </c>
      <c r="Q238" s="508">
        <f t="shared" si="731"/>
        <v>0</v>
      </c>
      <c r="R238" s="508">
        <f t="shared" si="731"/>
        <v>0</v>
      </c>
      <c r="S238" s="508">
        <f t="shared" si="731"/>
        <v>0</v>
      </c>
      <c r="T238" s="508">
        <f t="shared" si="731"/>
        <v>0</v>
      </c>
      <c r="U238" s="508">
        <f t="shared" si="731"/>
        <v>0</v>
      </c>
      <c r="V238" s="508">
        <f t="shared" si="731"/>
        <v>0</v>
      </c>
      <c r="W238" s="508">
        <f t="shared" si="731"/>
        <v>0</v>
      </c>
      <c r="X238" s="508">
        <f t="shared" si="731"/>
        <v>0</v>
      </c>
      <c r="Y238" s="509">
        <f t="shared" ref="Y238" si="732">SUM(Y36:Y236)/3</f>
        <v>0</v>
      </c>
      <c r="Z238" s="510"/>
      <c r="AA238" s="25">
        <f>SUM(AA36:AA236)/3</f>
        <v>0</v>
      </c>
      <c r="AB238" s="25">
        <f t="shared" ref="AB238:BJ238" si="733">SUM(AB36:AB236)/3</f>
        <v>0</v>
      </c>
      <c r="AC238" s="25">
        <f t="shared" si="733"/>
        <v>0</v>
      </c>
      <c r="AD238" s="25">
        <f t="shared" si="733"/>
        <v>0</v>
      </c>
      <c r="AE238" s="25">
        <f t="shared" si="733"/>
        <v>0</v>
      </c>
      <c r="AF238" s="25">
        <f t="shared" si="733"/>
        <v>0</v>
      </c>
      <c r="AG238" s="25">
        <f t="shared" si="733"/>
        <v>0</v>
      </c>
      <c r="AH238" s="25">
        <f t="shared" si="733"/>
        <v>0</v>
      </c>
      <c r="AI238" s="25">
        <f t="shared" si="733"/>
        <v>0</v>
      </c>
      <c r="AJ238" s="25">
        <f t="shared" si="733"/>
        <v>0</v>
      </c>
      <c r="AK238" s="25">
        <f t="shared" si="733"/>
        <v>0</v>
      </c>
      <c r="AL238" s="25">
        <f t="shared" si="733"/>
        <v>0</v>
      </c>
      <c r="AM238" s="25">
        <f t="shared" si="733"/>
        <v>0</v>
      </c>
      <c r="AN238" s="25">
        <f t="shared" si="733"/>
        <v>0</v>
      </c>
      <c r="AO238" s="25">
        <f t="shared" si="733"/>
        <v>0</v>
      </c>
      <c r="AP238" s="25">
        <f t="shared" si="733"/>
        <v>0</v>
      </c>
      <c r="AQ238" s="25">
        <f t="shared" si="733"/>
        <v>0</v>
      </c>
      <c r="AR238" s="25">
        <f t="shared" si="733"/>
        <v>0</v>
      </c>
      <c r="AS238" s="25">
        <f t="shared" si="733"/>
        <v>0</v>
      </c>
      <c r="AT238" s="25">
        <f t="shared" si="733"/>
        <v>0</v>
      </c>
      <c r="AU238" s="25">
        <f t="shared" si="733"/>
        <v>0</v>
      </c>
      <c r="AV238" s="25">
        <f t="shared" si="733"/>
        <v>0</v>
      </c>
      <c r="AW238" s="25">
        <f t="shared" si="733"/>
        <v>0</v>
      </c>
      <c r="AX238" s="25">
        <f t="shared" si="733"/>
        <v>0</v>
      </c>
      <c r="AY238" s="25">
        <f t="shared" si="733"/>
        <v>0</v>
      </c>
      <c r="AZ238" s="25">
        <f t="shared" si="733"/>
        <v>0</v>
      </c>
      <c r="BA238" s="25">
        <f t="shared" si="733"/>
        <v>0</v>
      </c>
      <c r="BB238" s="25">
        <f t="shared" si="733"/>
        <v>0</v>
      </c>
      <c r="BC238" s="25">
        <f t="shared" si="733"/>
        <v>0</v>
      </c>
      <c r="BD238" s="25">
        <f t="shared" si="733"/>
        <v>0</v>
      </c>
      <c r="BE238" s="25">
        <f t="shared" si="733"/>
        <v>0</v>
      </c>
      <c r="BF238" s="25">
        <f t="shared" si="733"/>
        <v>0</v>
      </c>
      <c r="BG238" s="25">
        <f t="shared" si="733"/>
        <v>0</v>
      </c>
      <c r="BH238" s="25">
        <f t="shared" si="733"/>
        <v>0</v>
      </c>
      <c r="BI238" s="25">
        <f t="shared" si="733"/>
        <v>0</v>
      </c>
      <c r="BJ238" s="25">
        <f t="shared" si="733"/>
        <v>0</v>
      </c>
      <c r="BK238" s="344"/>
      <c r="BN238" s="335"/>
    </row>
    <row r="239" spans="1:66" ht="12.75" customHeight="1" x14ac:dyDescent="0.3">
      <c r="B239" s="475"/>
      <c r="C239" s="433"/>
      <c r="D239" s="516"/>
      <c r="E239" s="434"/>
      <c r="F239" s="525">
        <f>BUDGET!P223</f>
        <v>0</v>
      </c>
      <c r="G239" s="526"/>
      <c r="H239" s="527">
        <f>BUDGET!$P$223</f>
        <v>0</v>
      </c>
      <c r="I239" s="128"/>
      <c r="J239" s="528"/>
      <c r="K239" s="128"/>
      <c r="L239" s="128"/>
      <c r="M239" s="344"/>
      <c r="N239" s="51"/>
      <c r="Q239" s="524"/>
      <c r="R239" s="524"/>
      <c r="S239" s="524"/>
      <c r="T239" s="524"/>
      <c r="U239" s="524"/>
      <c r="V239" s="524"/>
      <c r="W239" s="524"/>
      <c r="X239" s="524"/>
      <c r="Y239" s="509">
        <f>BUDGET!AR223</f>
        <v>0</v>
      </c>
      <c r="Z239" s="529"/>
      <c r="AA239" s="530"/>
      <c r="AB239" s="530"/>
      <c r="AC239" s="530"/>
      <c r="AD239" s="530"/>
      <c r="AE239" s="530"/>
      <c r="AF239" s="530"/>
      <c r="AG239" s="530"/>
      <c r="AH239" s="530"/>
      <c r="AI239" s="530"/>
      <c r="AJ239" s="530"/>
      <c r="AK239" s="530"/>
      <c r="AL239" s="530"/>
      <c r="AM239" s="530"/>
      <c r="AN239" s="530"/>
      <c r="AO239" s="530"/>
      <c r="AP239" s="530"/>
      <c r="AQ239" s="530"/>
      <c r="AR239" s="530"/>
      <c r="AS239" s="530"/>
      <c r="AT239" s="530"/>
      <c r="AU239" s="530"/>
      <c r="AV239" s="530"/>
      <c r="AW239" s="530"/>
      <c r="AX239" s="530"/>
      <c r="AY239" s="530"/>
      <c r="AZ239" s="530"/>
      <c r="BA239" s="530"/>
      <c r="BB239" s="530"/>
      <c r="BC239" s="530"/>
      <c r="BD239" s="530"/>
      <c r="BE239" s="530"/>
      <c r="BF239" s="530"/>
      <c r="BG239" s="530"/>
      <c r="BH239" s="530"/>
      <c r="BI239" s="530"/>
      <c r="BJ239" s="530"/>
      <c r="BK239" s="344"/>
      <c r="BN239" s="335"/>
    </row>
    <row r="240" spans="1:66" x14ac:dyDescent="0.3">
      <c r="A240" s="531"/>
      <c r="B240" s="236" t="str">
        <f>IFERROR(BUDGET!B223,"")</f>
        <v>Z</v>
      </c>
      <c r="C240" s="532" t="s">
        <v>88</v>
      </c>
      <c r="D240" s="533"/>
      <c r="E240" s="534" t="str">
        <f>CONCATENATE("Management costs ",BUDGET!P223*100,"%  ")</f>
        <v xml:space="preserve">Management costs 0%  </v>
      </c>
      <c r="F240" s="535">
        <f>F238*$F$239</f>
        <v>0</v>
      </c>
      <c r="G240" s="197"/>
      <c r="H240" s="54">
        <f>H238*$F$239</f>
        <v>0</v>
      </c>
      <c r="I240" s="693">
        <f>IFERROR(IF(AND(F240=0,H240=0),0,IF(AND(F240=0,H240&lt;&gt;0),"Unbudgeted",H240/F240)),"")</f>
        <v>0</v>
      </c>
      <c r="J240" s="54">
        <f>J238*$F$239</f>
        <v>0</v>
      </c>
      <c r="K240" s="128"/>
      <c r="L240" s="128"/>
      <c r="M240" s="536"/>
      <c r="N240" s="51">
        <f>H240-SUM(AA240:BJ240)</f>
        <v>0</v>
      </c>
      <c r="O240" s="537">
        <f t="shared" ref="O240:X240" si="734">O238*$F$239</f>
        <v>0</v>
      </c>
      <c r="P240" s="537">
        <f t="shared" si="734"/>
        <v>0</v>
      </c>
      <c r="Q240" s="537">
        <f t="shared" si="734"/>
        <v>0</v>
      </c>
      <c r="R240" s="537">
        <f t="shared" si="734"/>
        <v>0</v>
      </c>
      <c r="S240" s="537">
        <f t="shared" si="734"/>
        <v>0</v>
      </c>
      <c r="T240" s="537">
        <f t="shared" si="734"/>
        <v>0</v>
      </c>
      <c r="U240" s="537">
        <f t="shared" si="734"/>
        <v>0</v>
      </c>
      <c r="V240" s="537">
        <f t="shared" si="734"/>
        <v>0</v>
      </c>
      <c r="W240" s="537">
        <f t="shared" si="734"/>
        <v>0</v>
      </c>
      <c r="X240" s="537">
        <f t="shared" si="734"/>
        <v>0</v>
      </c>
      <c r="Y240" s="509">
        <f t="shared" ref="Y240:AA240" si="735">Y238*$F$239</f>
        <v>0</v>
      </c>
      <c r="Z240" s="538"/>
      <c r="AA240" s="54">
        <f t="shared" si="735"/>
        <v>0</v>
      </c>
      <c r="AB240" s="54">
        <f t="shared" ref="AB240:BJ240" si="736">AB238*$F$239</f>
        <v>0</v>
      </c>
      <c r="AC240" s="54">
        <f t="shared" si="736"/>
        <v>0</v>
      </c>
      <c r="AD240" s="54">
        <f t="shared" si="736"/>
        <v>0</v>
      </c>
      <c r="AE240" s="54">
        <f t="shared" si="736"/>
        <v>0</v>
      </c>
      <c r="AF240" s="54">
        <f t="shared" si="736"/>
        <v>0</v>
      </c>
      <c r="AG240" s="54">
        <f t="shared" si="736"/>
        <v>0</v>
      </c>
      <c r="AH240" s="54">
        <f t="shared" si="736"/>
        <v>0</v>
      </c>
      <c r="AI240" s="54">
        <f t="shared" si="736"/>
        <v>0</v>
      </c>
      <c r="AJ240" s="54">
        <f t="shared" si="736"/>
        <v>0</v>
      </c>
      <c r="AK240" s="54">
        <f t="shared" si="736"/>
        <v>0</v>
      </c>
      <c r="AL240" s="54">
        <f t="shared" si="736"/>
        <v>0</v>
      </c>
      <c r="AM240" s="54">
        <f t="shared" si="736"/>
        <v>0</v>
      </c>
      <c r="AN240" s="54">
        <f t="shared" si="736"/>
        <v>0</v>
      </c>
      <c r="AO240" s="54">
        <f t="shared" si="736"/>
        <v>0</v>
      </c>
      <c r="AP240" s="54">
        <f t="shared" si="736"/>
        <v>0</v>
      </c>
      <c r="AQ240" s="54">
        <f t="shared" si="736"/>
        <v>0</v>
      </c>
      <c r="AR240" s="54">
        <f t="shared" si="736"/>
        <v>0</v>
      </c>
      <c r="AS240" s="54">
        <f t="shared" si="736"/>
        <v>0</v>
      </c>
      <c r="AT240" s="54">
        <f t="shared" si="736"/>
        <v>0</v>
      </c>
      <c r="AU240" s="54">
        <f t="shared" si="736"/>
        <v>0</v>
      </c>
      <c r="AV240" s="54">
        <f t="shared" si="736"/>
        <v>0</v>
      </c>
      <c r="AW240" s="54">
        <f t="shared" si="736"/>
        <v>0</v>
      </c>
      <c r="AX240" s="54">
        <f t="shared" si="736"/>
        <v>0</v>
      </c>
      <c r="AY240" s="54">
        <f t="shared" si="736"/>
        <v>0</v>
      </c>
      <c r="AZ240" s="54">
        <f t="shared" si="736"/>
        <v>0</v>
      </c>
      <c r="BA240" s="54">
        <f t="shared" si="736"/>
        <v>0</v>
      </c>
      <c r="BB240" s="54">
        <f t="shared" si="736"/>
        <v>0</v>
      </c>
      <c r="BC240" s="54">
        <f t="shared" si="736"/>
        <v>0</v>
      </c>
      <c r="BD240" s="54">
        <f t="shared" si="736"/>
        <v>0</v>
      </c>
      <c r="BE240" s="54">
        <f t="shared" si="736"/>
        <v>0</v>
      </c>
      <c r="BF240" s="54">
        <f t="shared" si="736"/>
        <v>0</v>
      </c>
      <c r="BG240" s="54">
        <f t="shared" si="736"/>
        <v>0</v>
      </c>
      <c r="BH240" s="54">
        <f t="shared" si="736"/>
        <v>0</v>
      </c>
      <c r="BI240" s="54">
        <f t="shared" si="736"/>
        <v>0</v>
      </c>
      <c r="BJ240" s="54">
        <f t="shared" si="736"/>
        <v>0</v>
      </c>
      <c r="BK240" s="344"/>
      <c r="BN240" s="335"/>
    </row>
    <row r="241" spans="2:66" ht="10.15" customHeight="1" x14ac:dyDescent="0.3">
      <c r="B241" s="515"/>
      <c r="C241" s="433"/>
      <c r="D241" s="516"/>
      <c r="E241" s="434"/>
      <c r="F241" s="450"/>
      <c r="G241" s="436"/>
      <c r="H241" s="436"/>
      <c r="I241" s="128"/>
      <c r="J241" s="436"/>
      <c r="K241" s="128"/>
      <c r="L241" s="128"/>
      <c r="M241" s="344"/>
      <c r="N241" s="51"/>
      <c r="O241" s="435"/>
      <c r="P241" s="435"/>
      <c r="Q241" s="435"/>
      <c r="R241" s="435"/>
      <c r="S241" s="435"/>
      <c r="T241" s="435"/>
      <c r="U241" s="435"/>
      <c r="V241" s="435"/>
      <c r="W241" s="435"/>
      <c r="X241" s="435"/>
      <c r="Y241" s="509"/>
      <c r="Z241" s="520"/>
      <c r="AA241" s="433"/>
      <c r="AB241" s="433"/>
      <c r="AC241" s="433"/>
      <c r="AD241" s="433"/>
      <c r="AE241" s="433"/>
      <c r="AF241" s="433"/>
      <c r="AG241" s="433"/>
      <c r="AH241" s="433"/>
      <c r="AI241" s="433"/>
      <c r="AJ241" s="433"/>
      <c r="AK241" s="433"/>
      <c r="AL241" s="433"/>
      <c r="AM241" s="433"/>
      <c r="AN241" s="433"/>
      <c r="AO241" s="433"/>
      <c r="AP241" s="433"/>
      <c r="AQ241" s="433"/>
      <c r="AR241" s="433"/>
      <c r="AS241" s="433"/>
      <c r="AT241" s="433"/>
      <c r="AU241" s="433"/>
      <c r="AV241" s="433"/>
      <c r="AW241" s="433"/>
      <c r="AX241" s="433"/>
      <c r="AY241" s="433"/>
      <c r="AZ241" s="433"/>
      <c r="BA241" s="433"/>
      <c r="BB241" s="433"/>
      <c r="BC241" s="433"/>
      <c r="BD241" s="433"/>
      <c r="BE241" s="433"/>
      <c r="BF241" s="433"/>
      <c r="BG241" s="433"/>
      <c r="BH241" s="433"/>
      <c r="BI241" s="433"/>
      <c r="BJ241" s="433"/>
      <c r="BK241" s="344"/>
      <c r="BN241" s="335"/>
    </row>
    <row r="242" spans="2:66" x14ac:dyDescent="0.3">
      <c r="B242" s="515"/>
      <c r="C242" s="433"/>
      <c r="D242" s="516"/>
      <c r="E242" s="522" t="s">
        <v>129</v>
      </c>
      <c r="F242" s="104">
        <f>F238+F240</f>
        <v>0</v>
      </c>
      <c r="G242" s="197"/>
      <c r="H242" s="25">
        <f>H238+H240</f>
        <v>0</v>
      </c>
      <c r="I242" s="760">
        <f>IFERROR(IF(AND(F242=0,H242=0),0,IF(AND(F242=0,H242&lt;&gt;0),"Unbudgeted",H242/F242)),"")</f>
        <v>0</v>
      </c>
      <c r="J242" s="25">
        <f>J238+J240</f>
        <v>0</v>
      </c>
      <c r="K242" s="129"/>
      <c r="L242" s="129"/>
      <c r="M242" s="539"/>
      <c r="N242" s="51">
        <f>H242-SUM(AA242:BJ242)</f>
        <v>0</v>
      </c>
      <c r="O242" s="508">
        <f t="shared" ref="O242:X242" si="737">O238+O240</f>
        <v>0</v>
      </c>
      <c r="P242" s="508">
        <f t="shared" si="737"/>
        <v>0</v>
      </c>
      <c r="Q242" s="508">
        <f t="shared" si="737"/>
        <v>0</v>
      </c>
      <c r="R242" s="508">
        <f t="shared" si="737"/>
        <v>0</v>
      </c>
      <c r="S242" s="508">
        <f t="shared" si="737"/>
        <v>0</v>
      </c>
      <c r="T242" s="508">
        <f t="shared" si="737"/>
        <v>0</v>
      </c>
      <c r="U242" s="508">
        <f t="shared" si="737"/>
        <v>0</v>
      </c>
      <c r="V242" s="508">
        <f t="shared" si="737"/>
        <v>0</v>
      </c>
      <c r="W242" s="508">
        <f t="shared" si="737"/>
        <v>0</v>
      </c>
      <c r="X242" s="508">
        <f t="shared" si="737"/>
        <v>0</v>
      </c>
      <c r="Y242" s="509">
        <f t="shared" ref="Y242:AA242" si="738">Y238+Y240</f>
        <v>0</v>
      </c>
      <c r="Z242" s="510"/>
      <c r="AA242" s="25">
        <f t="shared" si="738"/>
        <v>0</v>
      </c>
      <c r="AB242" s="25">
        <f t="shared" ref="AB242:BJ242" si="739">AB238+AB240</f>
        <v>0</v>
      </c>
      <c r="AC242" s="25">
        <f t="shared" si="739"/>
        <v>0</v>
      </c>
      <c r="AD242" s="25">
        <f t="shared" si="739"/>
        <v>0</v>
      </c>
      <c r="AE242" s="25">
        <f t="shared" si="739"/>
        <v>0</v>
      </c>
      <c r="AF242" s="25">
        <f t="shared" si="739"/>
        <v>0</v>
      </c>
      <c r="AG242" s="25">
        <f t="shared" si="739"/>
        <v>0</v>
      </c>
      <c r="AH242" s="25">
        <f t="shared" si="739"/>
        <v>0</v>
      </c>
      <c r="AI242" s="25">
        <f t="shared" si="739"/>
        <v>0</v>
      </c>
      <c r="AJ242" s="25">
        <f t="shared" si="739"/>
        <v>0</v>
      </c>
      <c r="AK242" s="25">
        <f t="shared" si="739"/>
        <v>0</v>
      </c>
      <c r="AL242" s="25">
        <f t="shared" si="739"/>
        <v>0</v>
      </c>
      <c r="AM242" s="25">
        <f t="shared" si="739"/>
        <v>0</v>
      </c>
      <c r="AN242" s="25">
        <f t="shared" si="739"/>
        <v>0</v>
      </c>
      <c r="AO242" s="25">
        <f t="shared" si="739"/>
        <v>0</v>
      </c>
      <c r="AP242" s="25">
        <f t="shared" si="739"/>
        <v>0</v>
      </c>
      <c r="AQ242" s="25">
        <f t="shared" si="739"/>
        <v>0</v>
      </c>
      <c r="AR242" s="25">
        <f t="shared" si="739"/>
        <v>0</v>
      </c>
      <c r="AS242" s="25">
        <f t="shared" si="739"/>
        <v>0</v>
      </c>
      <c r="AT242" s="25">
        <f t="shared" si="739"/>
        <v>0</v>
      </c>
      <c r="AU242" s="25">
        <f t="shared" si="739"/>
        <v>0</v>
      </c>
      <c r="AV242" s="25">
        <f t="shared" si="739"/>
        <v>0</v>
      </c>
      <c r="AW242" s="25">
        <f t="shared" si="739"/>
        <v>0</v>
      </c>
      <c r="AX242" s="25">
        <f t="shared" si="739"/>
        <v>0</v>
      </c>
      <c r="AY242" s="25">
        <f t="shared" si="739"/>
        <v>0</v>
      </c>
      <c r="AZ242" s="25">
        <f t="shared" si="739"/>
        <v>0</v>
      </c>
      <c r="BA242" s="25">
        <f t="shared" si="739"/>
        <v>0</v>
      </c>
      <c r="BB242" s="25">
        <f t="shared" si="739"/>
        <v>0</v>
      </c>
      <c r="BC242" s="25">
        <f t="shared" si="739"/>
        <v>0</v>
      </c>
      <c r="BD242" s="25">
        <f t="shared" si="739"/>
        <v>0</v>
      </c>
      <c r="BE242" s="25">
        <f t="shared" si="739"/>
        <v>0</v>
      </c>
      <c r="BF242" s="25">
        <f t="shared" si="739"/>
        <v>0</v>
      </c>
      <c r="BG242" s="25">
        <f t="shared" si="739"/>
        <v>0</v>
      </c>
      <c r="BH242" s="25">
        <f t="shared" si="739"/>
        <v>0</v>
      </c>
      <c r="BI242" s="25">
        <f t="shared" si="739"/>
        <v>0</v>
      </c>
      <c r="BJ242" s="25">
        <f t="shared" si="739"/>
        <v>0</v>
      </c>
      <c r="BK242" s="344"/>
      <c r="BN242" s="335"/>
    </row>
    <row r="243" spans="2:66" ht="11.5" customHeight="1" x14ac:dyDescent="0.3">
      <c r="B243" s="515"/>
      <c r="C243" s="433"/>
      <c r="D243" s="516"/>
      <c r="E243" s="522"/>
      <c r="F243" s="540"/>
      <c r="G243" s="433"/>
      <c r="H243" s="541"/>
      <c r="I243" s="542"/>
      <c r="J243" s="541"/>
      <c r="K243" s="542"/>
      <c r="L243" s="542"/>
      <c r="M243" s="523"/>
      <c r="N243" s="26"/>
      <c r="O243" s="543"/>
      <c r="P243" s="543"/>
      <c r="Q243" s="543"/>
      <c r="R243" s="543"/>
      <c r="S243" s="543"/>
      <c r="T243" s="543"/>
      <c r="U243" s="543"/>
      <c r="V243" s="543"/>
      <c r="W243" s="543"/>
      <c r="X243" s="543"/>
      <c r="Y243" s="492"/>
      <c r="Z243" s="510"/>
      <c r="BN243" s="335"/>
    </row>
    <row r="244" spans="2:66" x14ac:dyDescent="0.3">
      <c r="B244" s="515"/>
      <c r="C244" s="433"/>
      <c r="D244" s="516"/>
      <c r="F244" s="796" t="e">
        <f>IF(OR(BUDGET!$AY$14="",BUDGET!$AY$14="Initial Budget"),REPORT!F242-BUDGET!N225,REPORT!F242-BUDGET!BA225)</f>
        <v>#VALUE!</v>
      </c>
      <c r="H244" s="544" t="str">
        <f>IF(ROUND(H238-EXPENSES!$K$4,0)=0,"OK","PROB")</f>
        <v>OK</v>
      </c>
      <c r="M244" s="536"/>
      <c r="N244" s="26"/>
      <c r="Y244" s="449"/>
      <c r="Z244" s="449"/>
      <c r="AA244" s="449"/>
      <c r="AB244" s="449"/>
      <c r="AC244" s="449"/>
      <c r="AD244" s="449"/>
      <c r="AE244" s="449"/>
      <c r="AF244" s="449"/>
      <c r="AG244" s="449"/>
      <c r="AH244" s="449"/>
      <c r="AI244" s="449"/>
      <c r="AJ244" s="449"/>
      <c r="AK244" s="449"/>
      <c r="AL244" s="449"/>
      <c r="AM244" s="449"/>
      <c r="AN244" s="449"/>
      <c r="AO244" s="449"/>
      <c r="AP244" s="449"/>
      <c r="AQ244" s="449"/>
      <c r="AR244" s="449"/>
      <c r="AS244" s="449"/>
      <c r="AT244" s="449"/>
      <c r="AU244" s="449"/>
      <c r="AV244" s="449"/>
      <c r="AW244" s="449"/>
      <c r="AX244" s="449"/>
      <c r="AY244" s="449"/>
      <c r="AZ244" s="449"/>
      <c r="BA244" s="449"/>
      <c r="BB244" s="449"/>
      <c r="BC244" s="449"/>
      <c r="BD244" s="449"/>
      <c r="BE244" s="449"/>
      <c r="BF244" s="449"/>
      <c r="BG244" s="449"/>
      <c r="BH244" s="449"/>
      <c r="BI244" s="449"/>
      <c r="BJ244" s="449"/>
      <c r="BN244" s="335"/>
    </row>
    <row r="245" spans="2:66" x14ac:dyDescent="0.3">
      <c r="B245" s="515"/>
      <c r="C245" s="433"/>
      <c r="D245" s="516"/>
      <c r="M245" s="536"/>
      <c r="N245" s="26"/>
      <c r="Y245" s="449"/>
      <c r="Z245" s="449"/>
      <c r="AA245" s="449"/>
      <c r="AB245" s="449"/>
      <c r="AC245" s="449"/>
      <c r="AD245" s="449"/>
      <c r="AE245" s="449"/>
      <c r="AF245" s="449"/>
      <c r="AG245" s="449"/>
      <c r="AH245" s="449"/>
      <c r="AI245" s="449"/>
      <c r="AJ245" s="449"/>
      <c r="AK245" s="449"/>
      <c r="AL245" s="449"/>
      <c r="AM245" s="449"/>
      <c r="AN245" s="449"/>
      <c r="AO245" s="449"/>
      <c r="AP245" s="449"/>
      <c r="AQ245" s="449"/>
      <c r="AR245" s="449"/>
      <c r="AS245" s="449"/>
      <c r="AT245" s="449"/>
      <c r="AU245" s="449"/>
      <c r="AV245" s="449"/>
      <c r="AW245" s="449"/>
      <c r="AX245" s="449"/>
      <c r="AY245" s="449"/>
      <c r="AZ245" s="449"/>
      <c r="BA245" s="449"/>
      <c r="BB245" s="449"/>
      <c r="BC245" s="449"/>
      <c r="BD245" s="449"/>
      <c r="BE245" s="449"/>
      <c r="BF245" s="449"/>
      <c r="BG245" s="449"/>
      <c r="BH245" s="449"/>
      <c r="BI245" s="449"/>
      <c r="BJ245" s="449"/>
      <c r="BN245" s="335"/>
    </row>
    <row r="246" spans="2:66" ht="11.5" customHeight="1" x14ac:dyDescent="0.3">
      <c r="B246" s="545"/>
      <c r="C246" s="546"/>
      <c r="D246" s="547"/>
      <c r="E246" s="548"/>
      <c r="F246" s="549"/>
      <c r="G246" s="546"/>
      <c r="H246" s="550"/>
      <c r="I246" s="551"/>
      <c r="J246" s="550"/>
      <c r="K246" s="551"/>
      <c r="L246" s="551"/>
      <c r="M246" s="552"/>
      <c r="N246" s="122"/>
      <c r="O246" s="553"/>
      <c r="P246" s="553"/>
      <c r="Q246" s="553"/>
      <c r="R246" s="553"/>
      <c r="S246" s="553"/>
      <c r="T246" s="553"/>
      <c r="U246" s="553"/>
      <c r="V246" s="553"/>
      <c r="W246" s="553"/>
      <c r="X246" s="553"/>
      <c r="Y246" s="450"/>
      <c r="Z246" s="520"/>
      <c r="BN246" s="335"/>
    </row>
    <row r="247" spans="2:66" x14ac:dyDescent="0.3">
      <c r="N247" s="122"/>
      <c r="Y247" s="450"/>
      <c r="BN247" s="335"/>
    </row>
    <row r="248" spans="2:66" x14ac:dyDescent="0.3">
      <c r="BN248" s="335"/>
    </row>
    <row r="249" spans="2:66" x14ac:dyDescent="0.3">
      <c r="BN249" s="335"/>
    </row>
  </sheetData>
  <sheetProtection formatCells="0" autoFilter="0"/>
  <autoFilter ref="A33:BM236" xr:uid="{57F627B8-1B21-4790-A59C-70F0E5966DC1}"/>
  <mergeCells count="20">
    <mergeCell ref="L25:M25"/>
    <mergeCell ref="L26:M26"/>
    <mergeCell ref="L27:M27"/>
    <mergeCell ref="L16:M16"/>
    <mergeCell ref="C31:F31"/>
    <mergeCell ref="AA2:BK2"/>
    <mergeCell ref="H31:M31"/>
    <mergeCell ref="C33:C34"/>
    <mergeCell ref="E33:E34"/>
    <mergeCell ref="D33:D34"/>
    <mergeCell ref="K33:M34"/>
    <mergeCell ref="L13:M13"/>
    <mergeCell ref="L17:M17"/>
    <mergeCell ref="L18:M18"/>
    <mergeCell ref="L19:M19"/>
    <mergeCell ref="L20:M20"/>
    <mergeCell ref="L21:M21"/>
    <mergeCell ref="L22:M22"/>
    <mergeCell ref="L23:M23"/>
    <mergeCell ref="L24:M24"/>
  </mergeCells>
  <conditionalFormatting sqref="F244">
    <cfRule type="cellIs" dxfId="24" priority="1" operator="notEqual">
      <formula>0</formula>
    </cfRule>
  </conditionalFormatting>
  <conditionalFormatting sqref="F27:G28">
    <cfRule type="containsText" dxfId="23" priority="4" operator="containsText" text="PRO">
      <formula>NOT(ISERROR(SEARCH("PRO",F27)))</formula>
    </cfRule>
    <cfRule type="containsText" dxfId="22" priority="51" operator="containsText" text="OK">
      <formula>NOT(ISERROR(SEARCH("OK",F27)))</formula>
    </cfRule>
  </conditionalFormatting>
  <conditionalFormatting sqref="G30 G28">
    <cfRule type="containsText" dxfId="21" priority="102" operator="containsText" text="PRO">
      <formula>NOT(ISERROR(SEARCH("PRO",G28)))</formula>
    </cfRule>
  </conditionalFormatting>
  <conditionalFormatting sqref="G30">
    <cfRule type="containsText" dxfId="20" priority="101" operator="containsText" text="OK">
      <formula>NOT(ISERROR(SEARCH("OK",G30)))</formula>
    </cfRule>
  </conditionalFormatting>
  <conditionalFormatting sqref="H244">
    <cfRule type="containsText" dxfId="19" priority="62" operator="containsText" text="PRO">
      <formula>NOT(ISERROR(SEARCH("PRO",H244)))</formula>
    </cfRule>
    <cfRule type="containsText" dxfId="18" priority="63" operator="containsText" text="OK">
      <formula>NOT(ISERROR(SEARCH("OK",H244)))</formula>
    </cfRule>
  </conditionalFormatting>
  <conditionalFormatting sqref="I1:I2 K11:L11 I11:I12 J12 K36:L36 I36:I243 K237:L243 I246:I1048576">
    <cfRule type="cellIs" dxfId="17" priority="57" operator="greaterThan">
      <formula>1</formula>
    </cfRule>
  </conditionalFormatting>
  <conditionalFormatting sqref="I27">
    <cfRule type="notContainsBlanks" dxfId="16" priority="45">
      <formula>LEN(TRIM(I27))&gt;0</formula>
    </cfRule>
  </conditionalFormatting>
  <conditionalFormatting sqref="I27:I32">
    <cfRule type="cellIs" dxfId="15" priority="44" operator="greaterThan">
      <formula>1</formula>
    </cfRule>
  </conditionalFormatting>
  <conditionalFormatting sqref="J242">
    <cfRule type="cellIs" dxfId="14" priority="107" operator="lessThan">
      <formula>0</formula>
    </cfRule>
  </conditionalFormatting>
  <conditionalFormatting sqref="K1:L2 K30:L32 K246:L1048576">
    <cfRule type="cellIs" dxfId="13" priority="104" operator="greaterThan">
      <formula>1</formula>
    </cfRule>
  </conditionalFormatting>
  <conditionalFormatting sqref="O14:X14 N34:Z34 O36:Z236 N36:N245 Y237:Z237 O238:Z238 Q239:Z239 O240:Z243">
    <cfRule type="cellIs" dxfId="12" priority="105" operator="equal">
      <formula>"PROB"</formula>
    </cfRule>
  </conditionalFormatting>
  <conditionalFormatting sqref="O29:X29">
    <cfRule type="cellIs" dxfId="11" priority="49" operator="lessThan">
      <formula>0</formula>
    </cfRule>
    <cfRule type="containsText" dxfId="10" priority="60" operator="containsText" text="OK">
      <formula>NOT(ISERROR(SEARCH("OK",O29)))</formula>
    </cfRule>
    <cfRule type="containsText" dxfId="9" priority="61" operator="containsText" text="PRO">
      <formula>NOT(ISERROR(SEARCH("PRO",O29)))</formula>
    </cfRule>
  </conditionalFormatting>
  <printOptions horizontalCentered="1"/>
  <pageMargins left="0" right="0" top="0.25" bottom="0.25" header="0" footer="0"/>
  <pageSetup paperSize="9" scale="55"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D8C2-1A89-453D-AF06-097A643088BE}">
  <sheetPr>
    <tabColor rgb="FFFFFFCC"/>
    <outlinePr summaryBelow="0"/>
    <pageSetUpPr fitToPage="1"/>
  </sheetPr>
  <dimension ref="A1:W4011"/>
  <sheetViews>
    <sheetView zoomScaleNormal="100" workbookViewId="0">
      <pane xSplit="5" ySplit="11" topLeftCell="F12" activePane="bottomRight" state="frozen"/>
      <selection pane="topRight" activeCell="J11" sqref="J11"/>
      <selection pane="bottomLeft" activeCell="J11" sqref="J11"/>
      <selection pane="bottomRight" activeCell="K1011" sqref="K12:K1011"/>
    </sheetView>
  </sheetViews>
  <sheetFormatPr defaultColWidth="8.81640625" defaultRowHeight="13" outlineLevelCol="1" x14ac:dyDescent="0.3"/>
  <cols>
    <col min="1" max="1" width="2.453125" style="554" customWidth="1"/>
    <col min="2" max="2" width="6" style="568" bestFit="1" customWidth="1"/>
    <col min="3" max="3" width="18.453125" style="554" customWidth="1"/>
    <col min="4" max="4" width="20.81640625" style="554" customWidth="1"/>
    <col min="5" max="5" width="54.1796875" style="554" customWidth="1"/>
    <col min="6" max="6" width="15.1796875" style="569" customWidth="1"/>
    <col min="7" max="7" width="24.453125" style="554" customWidth="1"/>
    <col min="8" max="8" width="14.7265625" style="554" customWidth="1"/>
    <col min="9" max="9" width="18.1796875" style="570" customWidth="1"/>
    <col min="10" max="10" width="14.26953125" style="571" hidden="1" customWidth="1" outlineLevel="1"/>
    <col min="11" max="11" width="57.453125" style="572" customWidth="1" collapsed="1"/>
    <col min="12" max="12" width="14.26953125" style="554" customWidth="1"/>
    <col min="13" max="13" width="8.7265625" style="554" customWidth="1"/>
    <col min="14" max="14" width="10.1796875" style="554" customWidth="1"/>
    <col min="15" max="15" width="3.7265625" style="554" customWidth="1"/>
    <col min="16" max="16" width="3.453125" style="554" customWidth="1"/>
    <col min="17" max="17" width="36.81640625" style="554" customWidth="1"/>
    <col min="18" max="20" width="1.453125" style="554" customWidth="1"/>
    <col min="21" max="21" width="17.1796875" style="574" hidden="1" customWidth="1" outlineLevel="1"/>
    <col min="22" max="22" width="18.26953125" style="574" hidden="1" customWidth="1" outlineLevel="1"/>
    <col min="23" max="23" width="8.81640625" style="554" collapsed="1"/>
    <col min="24" max="16384" width="8.81640625" style="554"/>
  </cols>
  <sheetData>
    <row r="1" spans="1:22" ht="5.5" customHeight="1" x14ac:dyDescent="0.3">
      <c r="M1" s="573"/>
      <c r="N1" s="573"/>
    </row>
    <row r="2" spans="1:22" s="221" customFormat="1" ht="20.5" customHeight="1" x14ac:dyDescent="0.35">
      <c r="B2" s="566" t="s">
        <v>130</v>
      </c>
      <c r="C2" s="566"/>
      <c r="D2" s="566"/>
      <c r="E2" s="567"/>
      <c r="F2" s="567"/>
      <c r="G2" s="567"/>
      <c r="H2" s="567"/>
      <c r="I2" s="567"/>
      <c r="J2" s="567"/>
      <c r="K2" s="567"/>
      <c r="L2" s="567"/>
      <c r="M2" s="567"/>
      <c r="N2" s="567"/>
      <c r="O2" s="614"/>
      <c r="U2" s="615"/>
      <c r="V2" s="615"/>
    </row>
    <row r="3" spans="1:22" ht="8.5" customHeight="1" x14ac:dyDescent="0.3">
      <c r="B3" s="575"/>
      <c r="C3" s="1"/>
      <c r="D3" s="1"/>
      <c r="E3" s="576"/>
      <c r="F3" s="576"/>
      <c r="G3" s="576"/>
      <c r="H3" s="2"/>
      <c r="I3" s="37"/>
      <c r="J3" s="44"/>
      <c r="K3" s="34"/>
      <c r="L3" s="5"/>
      <c r="M3" s="92"/>
      <c r="N3" s="92"/>
      <c r="O3" s="577"/>
    </row>
    <row r="4" spans="1:22" ht="18.649999999999999" customHeight="1" x14ac:dyDescent="0.3">
      <c r="B4" s="575"/>
      <c r="C4" s="4" t="s">
        <v>131</v>
      </c>
      <c r="D4" s="578">
        <f>BUDGET!E4</f>
        <v>0</v>
      </c>
      <c r="E4" s="576"/>
      <c r="F4" s="576"/>
      <c r="G4" s="576"/>
      <c r="H4" s="579"/>
      <c r="I4" s="45" t="s">
        <v>132</v>
      </c>
      <c r="J4" s="44"/>
      <c r="K4" s="580">
        <f>SUM($I$12:I10001)</f>
        <v>0</v>
      </c>
      <c r="L4" s="581" t="str">
        <f>IF(BUDGET!N4="","",BUDGET!N4)</f>
        <v/>
      </c>
      <c r="M4" s="92"/>
      <c r="N4" s="92"/>
      <c r="O4" s="577"/>
    </row>
    <row r="5" spans="1:22" ht="12.75" customHeight="1" x14ac:dyDescent="0.3">
      <c r="B5" s="582"/>
      <c r="C5" s="2"/>
      <c r="D5" s="34"/>
      <c r="E5" s="576"/>
      <c r="F5" s="576"/>
      <c r="G5" s="576"/>
      <c r="H5" s="579"/>
      <c r="I5" s="46"/>
      <c r="J5" s="44"/>
      <c r="K5" s="47"/>
      <c r="L5" s="5"/>
      <c r="M5" s="92"/>
      <c r="N5" s="92"/>
      <c r="O5" s="577"/>
    </row>
    <row r="6" spans="1:22" ht="31.15" customHeight="1" x14ac:dyDescent="0.3">
      <c r="B6" s="582"/>
      <c r="C6" s="6" t="s">
        <v>133</v>
      </c>
      <c r="D6" s="583">
        <f>BUDGET!E6</f>
        <v>0</v>
      </c>
      <c r="E6" s="576"/>
      <c r="F6" s="576"/>
      <c r="G6" s="576"/>
      <c r="H6" s="579"/>
      <c r="I6" s="45"/>
      <c r="J6" s="44"/>
      <c r="K6" s="47"/>
      <c r="L6" s="2"/>
      <c r="M6" s="92"/>
      <c r="N6" s="92"/>
      <c r="O6" s="577"/>
      <c r="U6" s="584" t="s">
        <v>134</v>
      </c>
      <c r="V6" s="584"/>
    </row>
    <row r="7" spans="1:22" s="585" customFormat="1" ht="18.75" customHeight="1" x14ac:dyDescent="0.3">
      <c r="B7" s="586"/>
      <c r="C7" s="6" t="s">
        <v>135</v>
      </c>
      <c r="D7" s="587">
        <f>REPORT!J10</f>
        <v>0</v>
      </c>
      <c r="E7" s="576"/>
      <c r="F7" s="576"/>
      <c r="G7" s="576"/>
      <c r="H7" s="111"/>
      <c r="I7" s="588"/>
      <c r="J7" s="588"/>
      <c r="K7" s="576"/>
      <c r="L7" s="589"/>
      <c r="M7" s="590"/>
      <c r="N7" s="590"/>
      <c r="O7" s="591"/>
    </row>
    <row r="8" spans="1:22" s="585" customFormat="1" ht="18.75" customHeight="1" x14ac:dyDescent="0.3">
      <c r="B8" s="586"/>
      <c r="C8" s="6"/>
      <c r="D8" s="592"/>
      <c r="E8" s="593"/>
      <c r="F8" s="594"/>
      <c r="G8" s="111"/>
      <c r="H8" s="111"/>
      <c r="I8" s="588"/>
      <c r="J8" s="588"/>
      <c r="K8" s="576"/>
      <c r="L8" s="589"/>
      <c r="M8" s="590"/>
      <c r="N8" s="590"/>
      <c r="O8" s="591"/>
    </row>
    <row r="9" spans="1:22" ht="39.75" customHeight="1" x14ac:dyDescent="0.3">
      <c r="B9" s="582"/>
      <c r="C9" s="139" t="s">
        <v>136</v>
      </c>
      <c r="D9" s="140" t="s">
        <v>137</v>
      </c>
      <c r="E9" s="141" t="s">
        <v>138</v>
      </c>
      <c r="F9" s="142" t="s">
        <v>139</v>
      </c>
      <c r="G9" s="141" t="s">
        <v>140</v>
      </c>
      <c r="H9" s="143" t="s">
        <v>141</v>
      </c>
      <c r="I9" s="144" t="s">
        <v>142</v>
      </c>
      <c r="J9" s="145" t="s">
        <v>143</v>
      </c>
      <c r="K9" s="144" t="s">
        <v>21</v>
      </c>
      <c r="L9" s="146" t="s">
        <v>144</v>
      </c>
      <c r="M9" s="147" t="s">
        <v>145</v>
      </c>
      <c r="N9" s="148" t="s">
        <v>146</v>
      </c>
      <c r="O9" s="862" t="s">
        <v>60</v>
      </c>
      <c r="P9" s="863" t="s">
        <v>60</v>
      </c>
      <c r="Q9" s="861" t="s">
        <v>147</v>
      </c>
      <c r="R9" s="595"/>
      <c r="S9" s="595"/>
      <c r="T9" s="595"/>
      <c r="U9" s="859" t="s">
        <v>148</v>
      </c>
      <c r="V9" s="860" t="s">
        <v>149</v>
      </c>
    </row>
    <row r="10" spans="1:22" ht="13.5" x14ac:dyDescent="0.3">
      <c r="B10" s="582"/>
      <c r="C10" s="596"/>
      <c r="D10" s="597"/>
      <c r="E10" s="598"/>
      <c r="F10" s="599"/>
      <c r="G10" s="598"/>
      <c r="H10" s="149" t="str">
        <f>CONCATENATE("vs 1 ",L4)</f>
        <v xml:space="preserve">vs 1 </v>
      </c>
      <c r="I10" s="150" t="str">
        <f>L4</f>
        <v/>
      </c>
      <c r="J10" s="151" t="str">
        <f>BUDGET!O4</f>
        <v>CHF</v>
      </c>
      <c r="K10" s="152" t="s">
        <v>150</v>
      </c>
      <c r="L10" s="600"/>
      <c r="M10" s="601"/>
      <c r="N10" s="602"/>
      <c r="O10" s="862"/>
      <c r="P10" s="863"/>
      <c r="Q10" s="861"/>
      <c r="R10" s="595"/>
      <c r="S10" s="595"/>
      <c r="T10" s="595"/>
      <c r="U10" s="859"/>
      <c r="V10" s="860"/>
    </row>
    <row r="11" spans="1:22" ht="6.65" customHeight="1" x14ac:dyDescent="0.3">
      <c r="A11" s="8"/>
      <c r="B11" s="582"/>
      <c r="C11" s="175"/>
      <c r="D11" s="176"/>
      <c r="E11" s="177"/>
      <c r="F11" s="178"/>
      <c r="G11" s="176"/>
      <c r="H11" s="176"/>
      <c r="I11" s="174"/>
      <c r="J11" s="174"/>
      <c r="K11" s="603"/>
      <c r="L11" s="179"/>
      <c r="M11" s="604"/>
      <c r="N11" s="605"/>
      <c r="O11" s="606"/>
      <c r="P11" s="607"/>
      <c r="Q11" s="607"/>
      <c r="R11" s="607"/>
      <c r="S11" s="607"/>
      <c r="T11" s="607"/>
    </row>
    <row r="12" spans="1:22" ht="13.5" x14ac:dyDescent="0.3">
      <c r="B12" s="582">
        <f>ROW()-10</f>
        <v>2</v>
      </c>
      <c r="C12" s="153"/>
      <c r="D12" s="154"/>
      <c r="E12" s="155"/>
      <c r="F12" s="156"/>
      <c r="G12" s="157"/>
      <c r="H12" s="158"/>
      <c r="I12" s="159" t="str">
        <f>IF(E12="","",ROUND(F12*H12,2))</f>
        <v/>
      </c>
      <c r="J12" s="160" t="str">
        <f>IF(I12="","",I12/BUDGET!$O$8)</f>
        <v/>
      </c>
      <c r="K12" s="608"/>
      <c r="L12" s="161" t="str">
        <f>LEFT(K12,2)</f>
        <v/>
      </c>
      <c r="M12" s="609" t="str">
        <f t="shared" ref="M12:M75" si="0">IF(C12="","",YEAR(C12))</f>
        <v/>
      </c>
      <c r="N12" s="610" t="str">
        <f t="shared" ref="N12:N75" si="1">IF(C12="","",MONTH(C12))</f>
        <v/>
      </c>
      <c r="O12" s="577"/>
      <c r="Q12" s="611"/>
      <c r="U12" s="574" t="str">
        <f>IF(K12="","",LEFT(K12,FIND("|",K12)-1))</f>
        <v/>
      </c>
      <c r="V12" s="574" t="str">
        <f>IF($U12="","",VLOOKUP($U12,BUDGET!$C$19:$Q$401,2,FALSE))</f>
        <v/>
      </c>
    </row>
    <row r="13" spans="1:22" ht="13.5" x14ac:dyDescent="0.3">
      <c r="B13" s="582">
        <f t="shared" ref="B13:B76" si="2">ROW()-10</f>
        <v>3</v>
      </c>
      <c r="C13" s="153"/>
      <c r="D13" s="154"/>
      <c r="E13" s="155"/>
      <c r="F13" s="156"/>
      <c r="G13" s="157"/>
      <c r="H13" s="158"/>
      <c r="I13" s="162" t="str">
        <f>IF(E13="","",ROUND(F13*H13,2))</f>
        <v/>
      </c>
      <c r="J13" s="163" t="str">
        <f>IF(I13="","",I13/BUDGET!$O$8)</f>
        <v/>
      </c>
      <c r="K13" s="608"/>
      <c r="L13" s="164" t="str">
        <f t="shared" ref="L13:L75" si="3">LEFT(K13,2)</f>
        <v/>
      </c>
      <c r="M13" s="609" t="str">
        <f t="shared" si="0"/>
        <v/>
      </c>
      <c r="N13" s="610" t="str">
        <f t="shared" si="1"/>
        <v/>
      </c>
      <c r="O13" s="577"/>
      <c r="Q13" s="611"/>
      <c r="U13" s="574" t="str">
        <f t="shared" ref="U13:U76" si="4">IF(K13="","",LEFT(K13,FIND("|",K13)-1))</f>
        <v/>
      </c>
      <c r="V13" s="574" t="str">
        <f>IF($U13="","",VLOOKUP($U13,BUDGET!$C$19:$Q$401,2,FALSE))</f>
        <v/>
      </c>
    </row>
    <row r="14" spans="1:22" ht="13.5" x14ac:dyDescent="0.3">
      <c r="B14" s="582">
        <f t="shared" si="2"/>
        <v>4</v>
      </c>
      <c r="C14" s="153"/>
      <c r="D14" s="154"/>
      <c r="E14" s="155"/>
      <c r="F14" s="156"/>
      <c r="G14" s="157"/>
      <c r="H14" s="158"/>
      <c r="I14" s="162" t="str">
        <f t="shared" ref="I14:I75" si="5">IF(E14="","",ROUND(F14*H14,2))</f>
        <v/>
      </c>
      <c r="J14" s="163" t="str">
        <f>IF(I14="","",I14/BUDGET!$O$8)</f>
        <v/>
      </c>
      <c r="K14" s="608"/>
      <c r="L14" s="161" t="str">
        <f t="shared" si="3"/>
        <v/>
      </c>
      <c r="M14" s="609" t="str">
        <f t="shared" si="0"/>
        <v/>
      </c>
      <c r="N14" s="610" t="str">
        <f t="shared" si="1"/>
        <v/>
      </c>
      <c r="O14" s="577"/>
      <c r="Q14" s="611"/>
      <c r="U14" s="574" t="str">
        <f t="shared" si="4"/>
        <v/>
      </c>
      <c r="V14" s="574" t="str">
        <f>IF($U14="","",VLOOKUP($U14,BUDGET!$C$19:$Q$401,2,FALSE))</f>
        <v/>
      </c>
    </row>
    <row r="15" spans="1:22" ht="13.5" x14ac:dyDescent="0.3">
      <c r="B15" s="582">
        <f t="shared" si="2"/>
        <v>5</v>
      </c>
      <c r="C15" s="153"/>
      <c r="D15" s="154"/>
      <c r="E15" s="155"/>
      <c r="F15" s="156"/>
      <c r="G15" s="157"/>
      <c r="H15" s="158"/>
      <c r="I15" s="162" t="str">
        <f t="shared" si="5"/>
        <v/>
      </c>
      <c r="J15" s="163" t="str">
        <f>IF(I15="","",I15/BUDGET!$O$8)</f>
        <v/>
      </c>
      <c r="K15" s="608"/>
      <c r="L15" s="164" t="str">
        <f t="shared" si="3"/>
        <v/>
      </c>
      <c r="M15" s="609" t="str">
        <f t="shared" si="0"/>
        <v/>
      </c>
      <c r="N15" s="610" t="str">
        <f t="shared" si="1"/>
        <v/>
      </c>
      <c r="O15" s="577"/>
      <c r="Q15" s="611"/>
      <c r="U15" s="574" t="str">
        <f t="shared" si="4"/>
        <v/>
      </c>
      <c r="V15" s="574" t="str">
        <f>IF($U15="","",VLOOKUP($U15,BUDGET!$C$19:$Q$401,2,FALSE))</f>
        <v/>
      </c>
    </row>
    <row r="16" spans="1:22" ht="13.5" x14ac:dyDescent="0.3">
      <c r="B16" s="582">
        <f t="shared" si="2"/>
        <v>6</v>
      </c>
      <c r="C16" s="153"/>
      <c r="D16" s="154"/>
      <c r="E16" s="155"/>
      <c r="F16" s="156"/>
      <c r="G16" s="157"/>
      <c r="H16" s="158"/>
      <c r="I16" s="162" t="str">
        <f t="shared" si="5"/>
        <v/>
      </c>
      <c r="J16" s="163" t="str">
        <f>IF(I16="","",I16/BUDGET!$O$8)</f>
        <v/>
      </c>
      <c r="K16" s="608"/>
      <c r="L16" s="161" t="str">
        <f t="shared" si="3"/>
        <v/>
      </c>
      <c r="M16" s="609" t="str">
        <f t="shared" si="0"/>
        <v/>
      </c>
      <c r="N16" s="610" t="str">
        <f t="shared" si="1"/>
        <v/>
      </c>
      <c r="O16" s="577"/>
      <c r="Q16" s="611"/>
      <c r="U16" s="574" t="str">
        <f t="shared" si="4"/>
        <v/>
      </c>
      <c r="V16" s="574" t="str">
        <f>IF($U16="","",VLOOKUP($U16,BUDGET!$C$19:$Q$401,2,FALSE))</f>
        <v/>
      </c>
    </row>
    <row r="17" spans="2:22" ht="13.5" x14ac:dyDescent="0.3">
      <c r="B17" s="582">
        <f t="shared" si="2"/>
        <v>7</v>
      </c>
      <c r="C17" s="153"/>
      <c r="D17" s="154"/>
      <c r="E17" s="155"/>
      <c r="F17" s="156"/>
      <c r="G17" s="157"/>
      <c r="H17" s="158"/>
      <c r="I17" s="162" t="str">
        <f t="shared" si="5"/>
        <v/>
      </c>
      <c r="J17" s="163" t="str">
        <f>IF(I17="","",I17/BUDGET!$O$8)</f>
        <v/>
      </c>
      <c r="K17" s="608"/>
      <c r="L17" s="164" t="str">
        <f t="shared" si="3"/>
        <v/>
      </c>
      <c r="M17" s="609" t="str">
        <f t="shared" si="0"/>
        <v/>
      </c>
      <c r="N17" s="610" t="str">
        <f t="shared" si="1"/>
        <v/>
      </c>
      <c r="O17" s="577"/>
      <c r="Q17" s="611"/>
      <c r="U17" s="574" t="str">
        <f t="shared" si="4"/>
        <v/>
      </c>
      <c r="V17" s="574" t="str">
        <f>IF($U17="","",VLOOKUP($U17,BUDGET!$C$19:$Q$401,2,FALSE))</f>
        <v/>
      </c>
    </row>
    <row r="18" spans="2:22" ht="13.5" x14ac:dyDescent="0.3">
      <c r="B18" s="582">
        <f t="shared" si="2"/>
        <v>8</v>
      </c>
      <c r="C18" s="153"/>
      <c r="D18" s="154"/>
      <c r="E18" s="155"/>
      <c r="F18" s="156"/>
      <c r="G18" s="157"/>
      <c r="H18" s="158"/>
      <c r="I18" s="162" t="str">
        <f t="shared" si="5"/>
        <v/>
      </c>
      <c r="J18" s="163" t="str">
        <f>IF(I18="","",I18/BUDGET!$O$8)</f>
        <v/>
      </c>
      <c r="K18" s="608"/>
      <c r="L18" s="161" t="str">
        <f t="shared" si="3"/>
        <v/>
      </c>
      <c r="M18" s="609" t="str">
        <f t="shared" si="0"/>
        <v/>
      </c>
      <c r="N18" s="610" t="str">
        <f t="shared" si="1"/>
        <v/>
      </c>
      <c r="O18" s="577"/>
      <c r="Q18" s="611"/>
      <c r="U18" s="574" t="str">
        <f t="shared" si="4"/>
        <v/>
      </c>
      <c r="V18" s="574" t="str">
        <f>IF($U18="","",VLOOKUP($U18,BUDGET!$C$19:$Q$401,2,FALSE))</f>
        <v/>
      </c>
    </row>
    <row r="19" spans="2:22" ht="13.5" x14ac:dyDescent="0.3">
      <c r="B19" s="582">
        <f t="shared" si="2"/>
        <v>9</v>
      </c>
      <c r="C19" s="153"/>
      <c r="D19" s="154"/>
      <c r="E19" s="155"/>
      <c r="F19" s="156"/>
      <c r="G19" s="157"/>
      <c r="H19" s="158"/>
      <c r="I19" s="162" t="str">
        <f t="shared" si="5"/>
        <v/>
      </c>
      <c r="J19" s="163" t="str">
        <f>IF(I19="","",I19/BUDGET!$O$8)</f>
        <v/>
      </c>
      <c r="K19" s="608"/>
      <c r="L19" s="164" t="str">
        <f t="shared" si="3"/>
        <v/>
      </c>
      <c r="M19" s="609" t="str">
        <f t="shared" si="0"/>
        <v/>
      </c>
      <c r="N19" s="610" t="str">
        <f t="shared" si="1"/>
        <v/>
      </c>
      <c r="O19" s="577"/>
      <c r="Q19" s="611"/>
      <c r="U19" s="574" t="str">
        <f t="shared" si="4"/>
        <v/>
      </c>
      <c r="V19" s="574" t="str">
        <f>IF($U19="","",VLOOKUP($U19,BUDGET!$C$19:$Q$401,2,FALSE))</f>
        <v/>
      </c>
    </row>
    <row r="20" spans="2:22" ht="13.5" x14ac:dyDescent="0.3">
      <c r="B20" s="582">
        <f t="shared" si="2"/>
        <v>10</v>
      </c>
      <c r="C20" s="153"/>
      <c r="D20" s="154"/>
      <c r="E20" s="155"/>
      <c r="F20" s="156"/>
      <c r="G20" s="157"/>
      <c r="H20" s="158"/>
      <c r="I20" s="162" t="str">
        <f t="shared" si="5"/>
        <v/>
      </c>
      <c r="J20" s="163" t="str">
        <f>IF(I20="","",I20/BUDGET!$O$8)</f>
        <v/>
      </c>
      <c r="K20" s="608"/>
      <c r="L20" s="161" t="str">
        <f t="shared" si="3"/>
        <v/>
      </c>
      <c r="M20" s="609" t="str">
        <f t="shared" si="0"/>
        <v/>
      </c>
      <c r="N20" s="610" t="str">
        <f t="shared" si="1"/>
        <v/>
      </c>
      <c r="O20" s="577"/>
      <c r="Q20" s="611"/>
      <c r="U20" s="574" t="str">
        <f t="shared" si="4"/>
        <v/>
      </c>
      <c r="V20" s="574" t="str">
        <f>IF($U20="","",VLOOKUP($U20,BUDGET!$C$19:$Q$401,2,FALSE))</f>
        <v/>
      </c>
    </row>
    <row r="21" spans="2:22" ht="13.5" x14ac:dyDescent="0.3">
      <c r="B21" s="582">
        <f t="shared" si="2"/>
        <v>11</v>
      </c>
      <c r="C21" s="153"/>
      <c r="D21" s="154"/>
      <c r="E21" s="155"/>
      <c r="F21" s="156"/>
      <c r="G21" s="157"/>
      <c r="H21" s="158"/>
      <c r="I21" s="162" t="str">
        <f t="shared" si="5"/>
        <v/>
      </c>
      <c r="J21" s="163" t="str">
        <f>IF(I21="","",I21/BUDGET!$O$8)</f>
        <v/>
      </c>
      <c r="K21" s="608"/>
      <c r="L21" s="164" t="str">
        <f t="shared" si="3"/>
        <v/>
      </c>
      <c r="M21" s="609" t="str">
        <f t="shared" si="0"/>
        <v/>
      </c>
      <c r="N21" s="610" t="str">
        <f t="shared" si="1"/>
        <v/>
      </c>
      <c r="O21" s="577"/>
      <c r="Q21" s="611"/>
      <c r="U21" s="574" t="str">
        <f t="shared" si="4"/>
        <v/>
      </c>
      <c r="V21" s="574" t="str">
        <f>IF($U21="","",VLOOKUP($U21,BUDGET!$C$19:$Q$401,2,FALSE))</f>
        <v/>
      </c>
    </row>
    <row r="22" spans="2:22" ht="13.5" x14ac:dyDescent="0.3">
      <c r="B22" s="582">
        <f t="shared" si="2"/>
        <v>12</v>
      </c>
      <c r="C22" s="153"/>
      <c r="D22" s="154"/>
      <c r="E22" s="155"/>
      <c r="F22" s="156"/>
      <c r="G22" s="157"/>
      <c r="H22" s="158"/>
      <c r="I22" s="162" t="str">
        <f t="shared" si="5"/>
        <v/>
      </c>
      <c r="J22" s="163" t="str">
        <f>IF(I22="","",I22/BUDGET!$O$8)</f>
        <v/>
      </c>
      <c r="K22" s="608"/>
      <c r="L22" s="161" t="str">
        <f t="shared" si="3"/>
        <v/>
      </c>
      <c r="M22" s="609" t="str">
        <f t="shared" si="0"/>
        <v/>
      </c>
      <c r="N22" s="610" t="str">
        <f t="shared" si="1"/>
        <v/>
      </c>
      <c r="O22" s="577"/>
      <c r="Q22" s="611"/>
      <c r="U22" s="574" t="str">
        <f t="shared" si="4"/>
        <v/>
      </c>
      <c r="V22" s="574" t="str">
        <f>IF($U22="","",VLOOKUP($U22,BUDGET!$C$19:$Q$401,2,FALSE))</f>
        <v/>
      </c>
    </row>
    <row r="23" spans="2:22" ht="13.5" x14ac:dyDescent="0.3">
      <c r="B23" s="582">
        <f t="shared" si="2"/>
        <v>13</v>
      </c>
      <c r="C23" s="153"/>
      <c r="D23" s="154"/>
      <c r="E23" s="155"/>
      <c r="F23" s="156"/>
      <c r="G23" s="157"/>
      <c r="H23" s="158"/>
      <c r="I23" s="162" t="str">
        <f t="shared" si="5"/>
        <v/>
      </c>
      <c r="J23" s="163" t="str">
        <f>IF(I23="","",I23/BUDGET!$O$8)</f>
        <v/>
      </c>
      <c r="K23" s="608"/>
      <c r="L23" s="164" t="str">
        <f t="shared" si="3"/>
        <v/>
      </c>
      <c r="M23" s="609" t="str">
        <f t="shared" si="0"/>
        <v/>
      </c>
      <c r="N23" s="610" t="str">
        <f t="shared" si="1"/>
        <v/>
      </c>
      <c r="O23" s="577"/>
      <c r="Q23" s="611"/>
      <c r="U23" s="574" t="str">
        <f t="shared" si="4"/>
        <v/>
      </c>
      <c r="V23" s="574" t="str">
        <f>IF($U23="","",VLOOKUP($U23,BUDGET!$C$19:$Q$401,2,FALSE))</f>
        <v/>
      </c>
    </row>
    <row r="24" spans="2:22" ht="13.5" x14ac:dyDescent="0.3">
      <c r="B24" s="582">
        <f t="shared" si="2"/>
        <v>14</v>
      </c>
      <c r="C24" s="153"/>
      <c r="D24" s="154"/>
      <c r="E24" s="155"/>
      <c r="F24" s="156"/>
      <c r="G24" s="157"/>
      <c r="H24" s="158"/>
      <c r="I24" s="162" t="str">
        <f t="shared" si="5"/>
        <v/>
      </c>
      <c r="J24" s="163" t="str">
        <f>IF(I24="","",I24/BUDGET!$O$8)</f>
        <v/>
      </c>
      <c r="K24" s="608"/>
      <c r="L24" s="161" t="str">
        <f t="shared" si="3"/>
        <v/>
      </c>
      <c r="M24" s="609" t="str">
        <f t="shared" si="0"/>
        <v/>
      </c>
      <c r="N24" s="610" t="str">
        <f t="shared" si="1"/>
        <v/>
      </c>
      <c r="O24" s="577"/>
      <c r="Q24" s="611"/>
      <c r="U24" s="574" t="str">
        <f t="shared" si="4"/>
        <v/>
      </c>
      <c r="V24" s="574" t="str">
        <f>IF($U24="","",VLOOKUP($U24,BUDGET!$C$19:$Q$401,2,FALSE))</f>
        <v/>
      </c>
    </row>
    <row r="25" spans="2:22" ht="13.5" x14ac:dyDescent="0.3">
      <c r="B25" s="582">
        <f t="shared" si="2"/>
        <v>15</v>
      </c>
      <c r="C25" s="153"/>
      <c r="D25" s="154"/>
      <c r="E25" s="155"/>
      <c r="F25" s="156"/>
      <c r="G25" s="157"/>
      <c r="H25" s="158"/>
      <c r="I25" s="162" t="str">
        <f t="shared" si="5"/>
        <v/>
      </c>
      <c r="J25" s="163" t="str">
        <f>IF(I25="","",I25/BUDGET!$O$8)</f>
        <v/>
      </c>
      <c r="K25" s="608"/>
      <c r="L25" s="164" t="str">
        <f t="shared" si="3"/>
        <v/>
      </c>
      <c r="M25" s="609" t="str">
        <f t="shared" si="0"/>
        <v/>
      </c>
      <c r="N25" s="610" t="str">
        <f t="shared" si="1"/>
        <v/>
      </c>
      <c r="O25" s="577"/>
      <c r="Q25" s="611"/>
      <c r="U25" s="574" t="str">
        <f t="shared" si="4"/>
        <v/>
      </c>
      <c r="V25" s="574" t="str">
        <f>IF($U25="","",VLOOKUP($U25,BUDGET!$C$19:$Q$401,2,FALSE))</f>
        <v/>
      </c>
    </row>
    <row r="26" spans="2:22" ht="13.5" x14ac:dyDescent="0.3">
      <c r="B26" s="582">
        <f t="shared" si="2"/>
        <v>16</v>
      </c>
      <c r="C26" s="153"/>
      <c r="D26" s="154"/>
      <c r="E26" s="155"/>
      <c r="F26" s="156"/>
      <c r="G26" s="157"/>
      <c r="H26" s="158"/>
      <c r="I26" s="162" t="str">
        <f t="shared" si="5"/>
        <v/>
      </c>
      <c r="J26" s="163" t="str">
        <f>IF(I26="","",I26/BUDGET!$O$8)</f>
        <v/>
      </c>
      <c r="K26" s="608"/>
      <c r="L26" s="161" t="str">
        <f t="shared" si="3"/>
        <v/>
      </c>
      <c r="M26" s="609" t="str">
        <f t="shared" si="0"/>
        <v/>
      </c>
      <c r="N26" s="610" t="str">
        <f t="shared" si="1"/>
        <v/>
      </c>
      <c r="O26" s="577"/>
      <c r="Q26" s="611"/>
      <c r="U26" s="574" t="str">
        <f t="shared" si="4"/>
        <v/>
      </c>
      <c r="V26" s="574" t="str">
        <f>IF($U26="","",VLOOKUP($U26,BUDGET!$C$19:$Q$401,2,FALSE))</f>
        <v/>
      </c>
    </row>
    <row r="27" spans="2:22" ht="13.5" x14ac:dyDescent="0.3">
      <c r="B27" s="582">
        <f t="shared" si="2"/>
        <v>17</v>
      </c>
      <c r="C27" s="153"/>
      <c r="D27" s="154"/>
      <c r="E27" s="155"/>
      <c r="F27" s="156"/>
      <c r="G27" s="157"/>
      <c r="H27" s="158"/>
      <c r="I27" s="162" t="str">
        <f t="shared" si="5"/>
        <v/>
      </c>
      <c r="J27" s="163" t="str">
        <f>IF(I27="","",I27/BUDGET!$O$8)</f>
        <v/>
      </c>
      <c r="K27" s="608"/>
      <c r="L27" s="164" t="str">
        <f t="shared" si="3"/>
        <v/>
      </c>
      <c r="M27" s="609" t="str">
        <f t="shared" si="0"/>
        <v/>
      </c>
      <c r="N27" s="610" t="str">
        <f t="shared" si="1"/>
        <v/>
      </c>
      <c r="O27" s="577"/>
      <c r="Q27" s="611"/>
      <c r="U27" s="574" t="str">
        <f t="shared" si="4"/>
        <v/>
      </c>
      <c r="V27" s="574" t="str">
        <f>IF($U27="","",VLOOKUP($U27,BUDGET!$C$19:$Q$401,2,FALSE))</f>
        <v/>
      </c>
    </row>
    <row r="28" spans="2:22" ht="13.5" x14ac:dyDescent="0.3">
      <c r="B28" s="582">
        <f t="shared" si="2"/>
        <v>18</v>
      </c>
      <c r="C28" s="153"/>
      <c r="D28" s="154"/>
      <c r="E28" s="155"/>
      <c r="F28" s="156"/>
      <c r="G28" s="157"/>
      <c r="H28" s="158"/>
      <c r="I28" s="162" t="str">
        <f t="shared" si="5"/>
        <v/>
      </c>
      <c r="J28" s="163" t="str">
        <f>IF(I28="","",I28/BUDGET!$O$8)</f>
        <v/>
      </c>
      <c r="K28" s="608"/>
      <c r="L28" s="161" t="str">
        <f t="shared" si="3"/>
        <v/>
      </c>
      <c r="M28" s="609" t="str">
        <f t="shared" si="0"/>
        <v/>
      </c>
      <c r="N28" s="610" t="str">
        <f t="shared" si="1"/>
        <v/>
      </c>
      <c r="O28" s="577"/>
      <c r="Q28" s="611"/>
      <c r="U28" s="574" t="str">
        <f t="shared" si="4"/>
        <v/>
      </c>
      <c r="V28" s="574" t="str">
        <f>IF($U28="","",VLOOKUP($U28,BUDGET!$C$19:$Q$401,2,FALSE))</f>
        <v/>
      </c>
    </row>
    <row r="29" spans="2:22" ht="13.5" x14ac:dyDescent="0.3">
      <c r="B29" s="582">
        <f t="shared" si="2"/>
        <v>19</v>
      </c>
      <c r="C29" s="153"/>
      <c r="D29" s="154"/>
      <c r="E29" s="155"/>
      <c r="F29" s="156"/>
      <c r="G29" s="157"/>
      <c r="H29" s="158"/>
      <c r="I29" s="162" t="str">
        <f t="shared" si="5"/>
        <v/>
      </c>
      <c r="J29" s="163" t="str">
        <f>IF(I29="","",I29/BUDGET!$O$8)</f>
        <v/>
      </c>
      <c r="K29" s="608"/>
      <c r="L29" s="164" t="str">
        <f t="shared" si="3"/>
        <v/>
      </c>
      <c r="M29" s="609" t="str">
        <f t="shared" si="0"/>
        <v/>
      </c>
      <c r="N29" s="610" t="str">
        <f t="shared" si="1"/>
        <v/>
      </c>
      <c r="O29" s="577"/>
      <c r="Q29" s="611"/>
      <c r="U29" s="574" t="str">
        <f t="shared" si="4"/>
        <v/>
      </c>
      <c r="V29" s="574" t="str">
        <f>IF($U29="","",VLOOKUP($U29,BUDGET!$C$19:$Q$401,2,FALSE))</f>
        <v/>
      </c>
    </row>
    <row r="30" spans="2:22" ht="13.5" x14ac:dyDescent="0.3">
      <c r="B30" s="582">
        <f t="shared" si="2"/>
        <v>20</v>
      </c>
      <c r="C30" s="153"/>
      <c r="D30" s="154"/>
      <c r="E30" s="155"/>
      <c r="F30" s="156"/>
      <c r="G30" s="157"/>
      <c r="H30" s="158"/>
      <c r="I30" s="162" t="str">
        <f t="shared" si="5"/>
        <v/>
      </c>
      <c r="J30" s="163" t="str">
        <f>IF(I30="","",I30/BUDGET!$O$8)</f>
        <v/>
      </c>
      <c r="K30" s="608"/>
      <c r="L30" s="161" t="str">
        <f t="shared" si="3"/>
        <v/>
      </c>
      <c r="M30" s="609" t="str">
        <f t="shared" si="0"/>
        <v/>
      </c>
      <c r="N30" s="610" t="str">
        <f t="shared" si="1"/>
        <v/>
      </c>
      <c r="O30" s="577"/>
      <c r="Q30" s="611"/>
      <c r="U30" s="574" t="str">
        <f t="shared" si="4"/>
        <v/>
      </c>
      <c r="V30" s="574" t="str">
        <f>IF($U30="","",VLOOKUP($U30,BUDGET!$C$19:$Q$401,2,FALSE))</f>
        <v/>
      </c>
    </row>
    <row r="31" spans="2:22" ht="13.5" x14ac:dyDescent="0.3">
      <c r="B31" s="582">
        <f t="shared" si="2"/>
        <v>21</v>
      </c>
      <c r="C31" s="153"/>
      <c r="D31" s="154"/>
      <c r="E31" s="155"/>
      <c r="F31" s="156"/>
      <c r="G31" s="157"/>
      <c r="H31" s="158"/>
      <c r="I31" s="162" t="str">
        <f t="shared" si="5"/>
        <v/>
      </c>
      <c r="J31" s="163" t="str">
        <f>IF(I31="","",I31/BUDGET!$O$8)</f>
        <v/>
      </c>
      <c r="K31" s="608"/>
      <c r="L31" s="164" t="str">
        <f t="shared" si="3"/>
        <v/>
      </c>
      <c r="M31" s="609" t="str">
        <f t="shared" si="0"/>
        <v/>
      </c>
      <c r="N31" s="610" t="str">
        <f t="shared" si="1"/>
        <v/>
      </c>
      <c r="O31" s="577"/>
      <c r="Q31" s="611"/>
      <c r="U31" s="574" t="str">
        <f t="shared" si="4"/>
        <v/>
      </c>
      <c r="V31" s="574" t="str">
        <f>IF($U31="","",VLOOKUP($U31,BUDGET!$C$19:$Q$401,2,FALSE))</f>
        <v/>
      </c>
    </row>
    <row r="32" spans="2:22" ht="13.5" x14ac:dyDescent="0.3">
      <c r="B32" s="582">
        <f t="shared" si="2"/>
        <v>22</v>
      </c>
      <c r="C32" s="153"/>
      <c r="D32" s="154"/>
      <c r="E32" s="155"/>
      <c r="F32" s="156"/>
      <c r="G32" s="157"/>
      <c r="H32" s="158"/>
      <c r="I32" s="162" t="str">
        <f t="shared" si="5"/>
        <v/>
      </c>
      <c r="J32" s="163" t="str">
        <f>IF(I32="","",I32/BUDGET!$O$8)</f>
        <v/>
      </c>
      <c r="K32" s="608"/>
      <c r="L32" s="161" t="str">
        <f t="shared" si="3"/>
        <v/>
      </c>
      <c r="M32" s="609" t="str">
        <f t="shared" si="0"/>
        <v/>
      </c>
      <c r="N32" s="610" t="str">
        <f t="shared" si="1"/>
        <v/>
      </c>
      <c r="O32" s="577"/>
      <c r="Q32" s="611"/>
      <c r="U32" s="574" t="str">
        <f t="shared" si="4"/>
        <v/>
      </c>
      <c r="V32" s="574" t="str">
        <f>IF($U32="","",VLOOKUP($U32,BUDGET!$C$19:$Q$401,2,FALSE))</f>
        <v/>
      </c>
    </row>
    <row r="33" spans="2:22" ht="13.5" x14ac:dyDescent="0.3">
      <c r="B33" s="582">
        <f t="shared" si="2"/>
        <v>23</v>
      </c>
      <c r="C33" s="153"/>
      <c r="D33" s="154"/>
      <c r="E33" s="155"/>
      <c r="F33" s="156"/>
      <c r="G33" s="157"/>
      <c r="H33" s="158"/>
      <c r="I33" s="162" t="str">
        <f t="shared" si="5"/>
        <v/>
      </c>
      <c r="J33" s="163" t="str">
        <f>IF(I33="","",I33/BUDGET!$O$8)</f>
        <v/>
      </c>
      <c r="K33" s="608"/>
      <c r="L33" s="164" t="str">
        <f t="shared" si="3"/>
        <v/>
      </c>
      <c r="M33" s="609" t="str">
        <f t="shared" si="0"/>
        <v/>
      </c>
      <c r="N33" s="610" t="str">
        <f t="shared" si="1"/>
        <v/>
      </c>
      <c r="O33" s="577"/>
      <c r="Q33" s="611"/>
      <c r="U33" s="574" t="str">
        <f t="shared" si="4"/>
        <v/>
      </c>
      <c r="V33" s="574" t="str">
        <f>IF($U33="","",VLOOKUP($U33,BUDGET!$C$19:$Q$401,2,FALSE))</f>
        <v/>
      </c>
    </row>
    <row r="34" spans="2:22" ht="13.5" x14ac:dyDescent="0.3">
      <c r="B34" s="582">
        <f t="shared" si="2"/>
        <v>24</v>
      </c>
      <c r="C34" s="153"/>
      <c r="D34" s="154"/>
      <c r="E34" s="155"/>
      <c r="F34" s="156"/>
      <c r="G34" s="157"/>
      <c r="H34" s="158"/>
      <c r="I34" s="162" t="str">
        <f t="shared" si="5"/>
        <v/>
      </c>
      <c r="J34" s="163" t="str">
        <f>IF(I34="","",I34/BUDGET!$O$8)</f>
        <v/>
      </c>
      <c r="K34" s="608"/>
      <c r="L34" s="161" t="str">
        <f t="shared" si="3"/>
        <v/>
      </c>
      <c r="M34" s="609" t="str">
        <f t="shared" si="0"/>
        <v/>
      </c>
      <c r="N34" s="610" t="str">
        <f t="shared" si="1"/>
        <v/>
      </c>
      <c r="O34" s="577"/>
      <c r="Q34" s="611"/>
      <c r="U34" s="574" t="str">
        <f t="shared" si="4"/>
        <v/>
      </c>
      <c r="V34" s="574" t="str">
        <f>IF($U34="","",VLOOKUP($U34,BUDGET!$C$19:$Q$401,2,FALSE))</f>
        <v/>
      </c>
    </row>
    <row r="35" spans="2:22" ht="13.5" x14ac:dyDescent="0.3">
      <c r="B35" s="582">
        <f t="shared" si="2"/>
        <v>25</v>
      </c>
      <c r="C35" s="153"/>
      <c r="D35" s="154"/>
      <c r="E35" s="155"/>
      <c r="F35" s="156"/>
      <c r="G35" s="157"/>
      <c r="H35" s="158"/>
      <c r="I35" s="162" t="str">
        <f t="shared" si="5"/>
        <v/>
      </c>
      <c r="J35" s="163" t="str">
        <f>IF(I35="","",I35/BUDGET!$O$8)</f>
        <v/>
      </c>
      <c r="K35" s="608"/>
      <c r="L35" s="164" t="str">
        <f t="shared" si="3"/>
        <v/>
      </c>
      <c r="M35" s="609" t="str">
        <f t="shared" si="0"/>
        <v/>
      </c>
      <c r="N35" s="610" t="str">
        <f t="shared" si="1"/>
        <v/>
      </c>
      <c r="O35" s="577"/>
      <c r="Q35" s="611"/>
      <c r="U35" s="574" t="str">
        <f t="shared" si="4"/>
        <v/>
      </c>
      <c r="V35" s="574" t="str">
        <f>IF($U35="","",VLOOKUP($U35,BUDGET!$C$19:$Q$401,2,FALSE))</f>
        <v/>
      </c>
    </row>
    <row r="36" spans="2:22" ht="13.5" x14ac:dyDescent="0.3">
      <c r="B36" s="582">
        <f t="shared" si="2"/>
        <v>26</v>
      </c>
      <c r="C36" s="153"/>
      <c r="D36" s="154"/>
      <c r="E36" s="155"/>
      <c r="F36" s="156"/>
      <c r="G36" s="157"/>
      <c r="H36" s="158"/>
      <c r="I36" s="162" t="str">
        <f t="shared" si="5"/>
        <v/>
      </c>
      <c r="J36" s="163" t="str">
        <f>IF(I36="","",I36/BUDGET!$O$8)</f>
        <v/>
      </c>
      <c r="K36" s="608"/>
      <c r="L36" s="161" t="str">
        <f t="shared" si="3"/>
        <v/>
      </c>
      <c r="M36" s="609" t="str">
        <f t="shared" si="0"/>
        <v/>
      </c>
      <c r="N36" s="610" t="str">
        <f t="shared" si="1"/>
        <v/>
      </c>
      <c r="O36" s="577"/>
      <c r="Q36" s="611"/>
      <c r="U36" s="574" t="str">
        <f t="shared" si="4"/>
        <v/>
      </c>
      <c r="V36" s="574" t="str">
        <f>IF($U36="","",VLOOKUP($U36,BUDGET!$C$19:$Q$401,2,FALSE))</f>
        <v/>
      </c>
    </row>
    <row r="37" spans="2:22" ht="13.5" x14ac:dyDescent="0.3">
      <c r="B37" s="582">
        <f t="shared" si="2"/>
        <v>27</v>
      </c>
      <c r="C37" s="153"/>
      <c r="D37" s="154"/>
      <c r="E37" s="155"/>
      <c r="F37" s="156"/>
      <c r="G37" s="157"/>
      <c r="H37" s="158"/>
      <c r="I37" s="162" t="str">
        <f t="shared" si="5"/>
        <v/>
      </c>
      <c r="J37" s="163" t="str">
        <f>IF(I37="","",I37/BUDGET!$O$8)</f>
        <v/>
      </c>
      <c r="K37" s="608"/>
      <c r="L37" s="164" t="str">
        <f t="shared" si="3"/>
        <v/>
      </c>
      <c r="M37" s="609" t="str">
        <f t="shared" si="0"/>
        <v/>
      </c>
      <c r="N37" s="610" t="str">
        <f t="shared" si="1"/>
        <v/>
      </c>
      <c r="O37" s="577"/>
      <c r="Q37" s="611"/>
      <c r="U37" s="574" t="str">
        <f t="shared" si="4"/>
        <v/>
      </c>
      <c r="V37" s="574" t="str">
        <f>IF($U37="","",VLOOKUP($U37,BUDGET!$C$19:$Q$401,2,FALSE))</f>
        <v/>
      </c>
    </row>
    <row r="38" spans="2:22" ht="13.5" x14ac:dyDescent="0.3">
      <c r="B38" s="582">
        <f t="shared" si="2"/>
        <v>28</v>
      </c>
      <c r="C38" s="153"/>
      <c r="D38" s="154"/>
      <c r="E38" s="155"/>
      <c r="F38" s="156"/>
      <c r="G38" s="157"/>
      <c r="H38" s="158"/>
      <c r="I38" s="162" t="str">
        <f t="shared" si="5"/>
        <v/>
      </c>
      <c r="J38" s="163" t="str">
        <f>IF(I38="","",I38/BUDGET!$O$8)</f>
        <v/>
      </c>
      <c r="K38" s="608"/>
      <c r="L38" s="161" t="str">
        <f t="shared" si="3"/>
        <v/>
      </c>
      <c r="M38" s="609" t="str">
        <f t="shared" si="0"/>
        <v/>
      </c>
      <c r="N38" s="610" t="str">
        <f t="shared" si="1"/>
        <v/>
      </c>
      <c r="O38" s="577"/>
      <c r="Q38" s="611"/>
      <c r="U38" s="574" t="str">
        <f t="shared" si="4"/>
        <v/>
      </c>
      <c r="V38" s="574" t="str">
        <f>IF($U38="","",VLOOKUP($U38,BUDGET!$C$19:$Q$401,2,FALSE))</f>
        <v/>
      </c>
    </row>
    <row r="39" spans="2:22" ht="13.5" x14ac:dyDescent="0.3">
      <c r="B39" s="582">
        <f t="shared" si="2"/>
        <v>29</v>
      </c>
      <c r="C39" s="153"/>
      <c r="D39" s="154"/>
      <c r="E39" s="155"/>
      <c r="F39" s="156"/>
      <c r="G39" s="157"/>
      <c r="H39" s="158"/>
      <c r="I39" s="162" t="str">
        <f t="shared" si="5"/>
        <v/>
      </c>
      <c r="J39" s="163" t="str">
        <f>IF(I39="","",I39/BUDGET!$O$8)</f>
        <v/>
      </c>
      <c r="K39" s="608"/>
      <c r="L39" s="164" t="str">
        <f t="shared" si="3"/>
        <v/>
      </c>
      <c r="M39" s="609" t="str">
        <f t="shared" si="0"/>
        <v/>
      </c>
      <c r="N39" s="610" t="str">
        <f t="shared" si="1"/>
        <v/>
      </c>
      <c r="O39" s="577"/>
      <c r="Q39" s="611"/>
      <c r="U39" s="574" t="str">
        <f t="shared" si="4"/>
        <v/>
      </c>
      <c r="V39" s="574" t="str">
        <f>IF($U39="","",VLOOKUP($U39,BUDGET!$C$19:$Q$401,2,FALSE))</f>
        <v/>
      </c>
    </row>
    <row r="40" spans="2:22" ht="13.5" x14ac:dyDescent="0.3">
      <c r="B40" s="582">
        <f t="shared" si="2"/>
        <v>30</v>
      </c>
      <c r="C40" s="153"/>
      <c r="D40" s="154"/>
      <c r="E40" s="155"/>
      <c r="F40" s="156"/>
      <c r="G40" s="157"/>
      <c r="H40" s="158"/>
      <c r="I40" s="162" t="str">
        <f t="shared" si="5"/>
        <v/>
      </c>
      <c r="J40" s="163" t="str">
        <f>IF(I40="","",I40/BUDGET!$O$8)</f>
        <v/>
      </c>
      <c r="K40" s="608"/>
      <c r="L40" s="161" t="str">
        <f t="shared" si="3"/>
        <v/>
      </c>
      <c r="M40" s="609" t="str">
        <f t="shared" si="0"/>
        <v/>
      </c>
      <c r="N40" s="610" t="str">
        <f t="shared" si="1"/>
        <v/>
      </c>
      <c r="O40" s="577"/>
      <c r="Q40" s="611"/>
      <c r="U40" s="574" t="str">
        <f t="shared" si="4"/>
        <v/>
      </c>
      <c r="V40" s="574" t="str">
        <f>IF($U40="","",VLOOKUP($U40,BUDGET!$C$19:$Q$401,2,FALSE))</f>
        <v/>
      </c>
    </row>
    <row r="41" spans="2:22" ht="13.5" x14ac:dyDescent="0.3">
      <c r="B41" s="582">
        <f t="shared" si="2"/>
        <v>31</v>
      </c>
      <c r="C41" s="153"/>
      <c r="D41" s="154"/>
      <c r="E41" s="155"/>
      <c r="F41" s="156"/>
      <c r="G41" s="157"/>
      <c r="H41" s="158"/>
      <c r="I41" s="162" t="str">
        <f t="shared" si="5"/>
        <v/>
      </c>
      <c r="J41" s="163" t="str">
        <f>IF(I41="","",I41/BUDGET!$O$8)</f>
        <v/>
      </c>
      <c r="K41" s="608"/>
      <c r="L41" s="164" t="str">
        <f t="shared" si="3"/>
        <v/>
      </c>
      <c r="M41" s="609" t="str">
        <f t="shared" si="0"/>
        <v/>
      </c>
      <c r="N41" s="610" t="str">
        <f t="shared" si="1"/>
        <v/>
      </c>
      <c r="O41" s="577"/>
      <c r="Q41" s="611"/>
      <c r="U41" s="574" t="str">
        <f t="shared" si="4"/>
        <v/>
      </c>
      <c r="V41" s="574" t="str">
        <f>IF($U41="","",VLOOKUP($U41,BUDGET!$C$19:$Q$401,2,FALSE))</f>
        <v/>
      </c>
    </row>
    <row r="42" spans="2:22" ht="13.5" x14ac:dyDescent="0.3">
      <c r="B42" s="582">
        <f t="shared" si="2"/>
        <v>32</v>
      </c>
      <c r="C42" s="153"/>
      <c r="D42" s="154"/>
      <c r="E42" s="155"/>
      <c r="F42" s="156"/>
      <c r="G42" s="157"/>
      <c r="H42" s="158"/>
      <c r="I42" s="162" t="str">
        <f t="shared" si="5"/>
        <v/>
      </c>
      <c r="J42" s="163" t="str">
        <f>IF(I42="","",I42/BUDGET!$O$8)</f>
        <v/>
      </c>
      <c r="K42" s="608"/>
      <c r="L42" s="161" t="str">
        <f t="shared" si="3"/>
        <v/>
      </c>
      <c r="M42" s="609" t="str">
        <f t="shared" si="0"/>
        <v/>
      </c>
      <c r="N42" s="610" t="str">
        <f t="shared" si="1"/>
        <v/>
      </c>
      <c r="O42" s="577"/>
      <c r="Q42" s="611"/>
      <c r="U42" s="574" t="str">
        <f t="shared" si="4"/>
        <v/>
      </c>
      <c r="V42" s="574" t="str">
        <f>IF($U42="","",VLOOKUP($U42,BUDGET!$C$19:$Q$401,2,FALSE))</f>
        <v/>
      </c>
    </row>
    <row r="43" spans="2:22" ht="13.5" x14ac:dyDescent="0.3">
      <c r="B43" s="582">
        <f t="shared" si="2"/>
        <v>33</v>
      </c>
      <c r="C43" s="153"/>
      <c r="D43" s="154"/>
      <c r="E43" s="155"/>
      <c r="F43" s="156"/>
      <c r="G43" s="157"/>
      <c r="H43" s="158"/>
      <c r="I43" s="162" t="str">
        <f t="shared" si="5"/>
        <v/>
      </c>
      <c r="J43" s="163" t="str">
        <f>IF(I43="","",I43/BUDGET!$O$8)</f>
        <v/>
      </c>
      <c r="K43" s="608"/>
      <c r="L43" s="164" t="str">
        <f t="shared" si="3"/>
        <v/>
      </c>
      <c r="M43" s="609" t="str">
        <f t="shared" si="0"/>
        <v/>
      </c>
      <c r="N43" s="610" t="str">
        <f t="shared" si="1"/>
        <v/>
      </c>
      <c r="O43" s="577"/>
      <c r="Q43" s="611"/>
      <c r="U43" s="574" t="str">
        <f t="shared" si="4"/>
        <v/>
      </c>
      <c r="V43" s="574" t="str">
        <f>IF($U43="","",VLOOKUP($U43,BUDGET!$C$19:$Q$401,2,FALSE))</f>
        <v/>
      </c>
    </row>
    <row r="44" spans="2:22" ht="13.5" x14ac:dyDescent="0.3">
      <c r="B44" s="582">
        <f t="shared" si="2"/>
        <v>34</v>
      </c>
      <c r="C44" s="153"/>
      <c r="D44" s="154"/>
      <c r="E44" s="155"/>
      <c r="F44" s="156"/>
      <c r="G44" s="157"/>
      <c r="H44" s="158"/>
      <c r="I44" s="162" t="str">
        <f t="shared" si="5"/>
        <v/>
      </c>
      <c r="J44" s="163" t="str">
        <f>IF(I44="","",I44/BUDGET!$O$8)</f>
        <v/>
      </c>
      <c r="K44" s="608"/>
      <c r="L44" s="161" t="str">
        <f t="shared" si="3"/>
        <v/>
      </c>
      <c r="M44" s="609" t="str">
        <f t="shared" si="0"/>
        <v/>
      </c>
      <c r="N44" s="610" t="str">
        <f t="shared" si="1"/>
        <v/>
      </c>
      <c r="O44" s="577"/>
      <c r="Q44" s="611"/>
      <c r="U44" s="574" t="str">
        <f t="shared" si="4"/>
        <v/>
      </c>
      <c r="V44" s="574" t="str">
        <f>IF($U44="","",VLOOKUP($U44,BUDGET!$C$19:$Q$401,2,FALSE))</f>
        <v/>
      </c>
    </row>
    <row r="45" spans="2:22" ht="13.5" x14ac:dyDescent="0.3">
      <c r="B45" s="582">
        <f t="shared" si="2"/>
        <v>35</v>
      </c>
      <c r="C45" s="153"/>
      <c r="D45" s="154"/>
      <c r="E45" s="155"/>
      <c r="F45" s="156"/>
      <c r="G45" s="157"/>
      <c r="H45" s="158"/>
      <c r="I45" s="162" t="str">
        <f t="shared" si="5"/>
        <v/>
      </c>
      <c r="J45" s="163" t="str">
        <f>IF(I45="","",I45/BUDGET!$O$8)</f>
        <v/>
      </c>
      <c r="K45" s="608"/>
      <c r="L45" s="164" t="str">
        <f t="shared" si="3"/>
        <v/>
      </c>
      <c r="M45" s="609" t="str">
        <f t="shared" si="0"/>
        <v/>
      </c>
      <c r="N45" s="610" t="str">
        <f t="shared" si="1"/>
        <v/>
      </c>
      <c r="O45" s="577"/>
      <c r="Q45" s="611"/>
      <c r="U45" s="574" t="str">
        <f t="shared" si="4"/>
        <v/>
      </c>
      <c r="V45" s="574" t="str">
        <f>IF($U45="","",VLOOKUP($U45,BUDGET!$C$19:$Q$401,2,FALSE))</f>
        <v/>
      </c>
    </row>
    <row r="46" spans="2:22" ht="13.5" x14ac:dyDescent="0.3">
      <c r="B46" s="582">
        <f t="shared" si="2"/>
        <v>36</v>
      </c>
      <c r="C46" s="153"/>
      <c r="D46" s="154"/>
      <c r="E46" s="155"/>
      <c r="F46" s="156"/>
      <c r="G46" s="157"/>
      <c r="H46" s="158"/>
      <c r="I46" s="162" t="str">
        <f t="shared" si="5"/>
        <v/>
      </c>
      <c r="J46" s="163" t="str">
        <f>IF(I46="","",I46/BUDGET!$O$8)</f>
        <v/>
      </c>
      <c r="K46" s="608"/>
      <c r="L46" s="161" t="str">
        <f t="shared" si="3"/>
        <v/>
      </c>
      <c r="M46" s="609" t="str">
        <f t="shared" si="0"/>
        <v/>
      </c>
      <c r="N46" s="610" t="str">
        <f t="shared" si="1"/>
        <v/>
      </c>
      <c r="O46" s="577"/>
      <c r="Q46" s="611"/>
      <c r="U46" s="574" t="str">
        <f t="shared" si="4"/>
        <v/>
      </c>
      <c r="V46" s="574" t="str">
        <f>IF($U46="","",VLOOKUP($U46,BUDGET!$C$19:$Q$401,2,FALSE))</f>
        <v/>
      </c>
    </row>
    <row r="47" spans="2:22" ht="13.5" x14ac:dyDescent="0.3">
      <c r="B47" s="582">
        <f t="shared" si="2"/>
        <v>37</v>
      </c>
      <c r="C47" s="153"/>
      <c r="D47" s="154"/>
      <c r="E47" s="155"/>
      <c r="F47" s="156"/>
      <c r="G47" s="157"/>
      <c r="H47" s="158"/>
      <c r="I47" s="162" t="str">
        <f t="shared" si="5"/>
        <v/>
      </c>
      <c r="J47" s="163" t="str">
        <f>IF(I47="","",I47/BUDGET!$O$8)</f>
        <v/>
      </c>
      <c r="K47" s="608"/>
      <c r="L47" s="164" t="str">
        <f t="shared" si="3"/>
        <v/>
      </c>
      <c r="M47" s="609" t="str">
        <f t="shared" si="0"/>
        <v/>
      </c>
      <c r="N47" s="610" t="str">
        <f t="shared" si="1"/>
        <v/>
      </c>
      <c r="O47" s="577"/>
      <c r="Q47" s="611"/>
      <c r="U47" s="574" t="str">
        <f t="shared" si="4"/>
        <v/>
      </c>
      <c r="V47" s="574" t="str">
        <f>IF($U47="","",VLOOKUP($U47,BUDGET!$C$19:$Q$401,2,FALSE))</f>
        <v/>
      </c>
    </row>
    <row r="48" spans="2:22" ht="13.5" x14ac:dyDescent="0.3">
      <c r="B48" s="582">
        <f t="shared" si="2"/>
        <v>38</v>
      </c>
      <c r="C48" s="153"/>
      <c r="D48" s="154"/>
      <c r="E48" s="155"/>
      <c r="F48" s="156"/>
      <c r="G48" s="157"/>
      <c r="H48" s="158"/>
      <c r="I48" s="162" t="str">
        <f t="shared" si="5"/>
        <v/>
      </c>
      <c r="J48" s="163" t="str">
        <f>IF(I48="","",I48/BUDGET!$O$8)</f>
        <v/>
      </c>
      <c r="K48" s="608"/>
      <c r="L48" s="161" t="str">
        <f t="shared" si="3"/>
        <v/>
      </c>
      <c r="M48" s="609" t="str">
        <f t="shared" si="0"/>
        <v/>
      </c>
      <c r="N48" s="610" t="str">
        <f t="shared" si="1"/>
        <v/>
      </c>
      <c r="O48" s="577"/>
      <c r="Q48" s="611"/>
      <c r="U48" s="574" t="str">
        <f t="shared" si="4"/>
        <v/>
      </c>
      <c r="V48" s="574" t="str">
        <f>IF($U48="","",VLOOKUP($U48,BUDGET!$C$19:$Q$401,2,FALSE))</f>
        <v/>
      </c>
    </row>
    <row r="49" spans="2:22" ht="13.5" x14ac:dyDescent="0.3">
      <c r="B49" s="582">
        <f t="shared" si="2"/>
        <v>39</v>
      </c>
      <c r="C49" s="153"/>
      <c r="D49" s="154"/>
      <c r="E49" s="155"/>
      <c r="F49" s="156"/>
      <c r="G49" s="157"/>
      <c r="H49" s="158"/>
      <c r="I49" s="162" t="str">
        <f t="shared" si="5"/>
        <v/>
      </c>
      <c r="J49" s="163" t="str">
        <f>IF(I49="","",I49/BUDGET!$O$8)</f>
        <v/>
      </c>
      <c r="K49" s="608"/>
      <c r="L49" s="164" t="str">
        <f t="shared" si="3"/>
        <v/>
      </c>
      <c r="M49" s="609" t="str">
        <f t="shared" si="0"/>
        <v/>
      </c>
      <c r="N49" s="610" t="str">
        <f t="shared" si="1"/>
        <v/>
      </c>
      <c r="O49" s="577"/>
      <c r="Q49" s="611"/>
      <c r="U49" s="574" t="str">
        <f t="shared" si="4"/>
        <v/>
      </c>
      <c r="V49" s="574" t="str">
        <f>IF($U49="","",VLOOKUP($U49,BUDGET!$C$19:$Q$401,2,FALSE))</f>
        <v/>
      </c>
    </row>
    <row r="50" spans="2:22" ht="13.5" x14ac:dyDescent="0.3">
      <c r="B50" s="582">
        <f t="shared" si="2"/>
        <v>40</v>
      </c>
      <c r="C50" s="153"/>
      <c r="D50" s="154"/>
      <c r="E50" s="155"/>
      <c r="F50" s="156"/>
      <c r="G50" s="157"/>
      <c r="H50" s="158"/>
      <c r="I50" s="162" t="str">
        <f t="shared" si="5"/>
        <v/>
      </c>
      <c r="J50" s="163" t="str">
        <f>IF(I50="","",I50/BUDGET!$O$8)</f>
        <v/>
      </c>
      <c r="K50" s="608"/>
      <c r="L50" s="161" t="str">
        <f t="shared" si="3"/>
        <v/>
      </c>
      <c r="M50" s="609" t="str">
        <f t="shared" si="0"/>
        <v/>
      </c>
      <c r="N50" s="610" t="str">
        <f t="shared" si="1"/>
        <v/>
      </c>
      <c r="O50" s="577"/>
      <c r="Q50" s="611"/>
      <c r="U50" s="574" t="str">
        <f t="shared" si="4"/>
        <v/>
      </c>
      <c r="V50" s="574" t="str">
        <f>IF($U50="","",VLOOKUP($U50,BUDGET!$C$19:$Q$401,2,FALSE))</f>
        <v/>
      </c>
    </row>
    <row r="51" spans="2:22" ht="13.5" x14ac:dyDescent="0.3">
      <c r="B51" s="582">
        <f t="shared" si="2"/>
        <v>41</v>
      </c>
      <c r="C51" s="153"/>
      <c r="D51" s="154"/>
      <c r="E51" s="155"/>
      <c r="F51" s="156"/>
      <c r="G51" s="157"/>
      <c r="H51" s="158"/>
      <c r="I51" s="162" t="str">
        <f t="shared" si="5"/>
        <v/>
      </c>
      <c r="J51" s="163" t="str">
        <f>IF(I51="","",I51/BUDGET!$O$8)</f>
        <v/>
      </c>
      <c r="K51" s="608"/>
      <c r="L51" s="164" t="str">
        <f t="shared" si="3"/>
        <v/>
      </c>
      <c r="M51" s="609" t="str">
        <f t="shared" si="0"/>
        <v/>
      </c>
      <c r="N51" s="610" t="str">
        <f t="shared" si="1"/>
        <v/>
      </c>
      <c r="O51" s="577"/>
      <c r="Q51" s="611"/>
      <c r="U51" s="574" t="str">
        <f t="shared" si="4"/>
        <v/>
      </c>
      <c r="V51" s="574" t="str">
        <f>IF($U51="","",VLOOKUP($U51,BUDGET!$C$19:$Q$401,2,FALSE))</f>
        <v/>
      </c>
    </row>
    <row r="52" spans="2:22" ht="13.5" x14ac:dyDescent="0.3">
      <c r="B52" s="582">
        <f t="shared" si="2"/>
        <v>42</v>
      </c>
      <c r="C52" s="153"/>
      <c r="D52" s="154"/>
      <c r="E52" s="155"/>
      <c r="F52" s="156"/>
      <c r="G52" s="157"/>
      <c r="H52" s="158"/>
      <c r="I52" s="162" t="str">
        <f t="shared" si="5"/>
        <v/>
      </c>
      <c r="J52" s="163" t="str">
        <f>IF(I52="","",I52/BUDGET!$O$8)</f>
        <v/>
      </c>
      <c r="K52" s="608"/>
      <c r="L52" s="161" t="str">
        <f t="shared" si="3"/>
        <v/>
      </c>
      <c r="M52" s="609" t="str">
        <f t="shared" si="0"/>
        <v/>
      </c>
      <c r="N52" s="610" t="str">
        <f t="shared" si="1"/>
        <v/>
      </c>
      <c r="O52" s="577"/>
      <c r="Q52" s="611"/>
      <c r="U52" s="574" t="str">
        <f t="shared" si="4"/>
        <v/>
      </c>
      <c r="V52" s="574" t="str">
        <f>IF($U52="","",VLOOKUP($U52,BUDGET!$C$19:$Q$401,2,FALSE))</f>
        <v/>
      </c>
    </row>
    <row r="53" spans="2:22" ht="13.5" x14ac:dyDescent="0.3">
      <c r="B53" s="582">
        <f t="shared" si="2"/>
        <v>43</v>
      </c>
      <c r="C53" s="153"/>
      <c r="D53" s="154"/>
      <c r="E53" s="155"/>
      <c r="F53" s="156"/>
      <c r="G53" s="157"/>
      <c r="H53" s="158"/>
      <c r="I53" s="162" t="str">
        <f t="shared" si="5"/>
        <v/>
      </c>
      <c r="J53" s="163" t="str">
        <f>IF(I53="","",I53/BUDGET!$O$8)</f>
        <v/>
      </c>
      <c r="K53" s="608"/>
      <c r="L53" s="164" t="str">
        <f t="shared" si="3"/>
        <v/>
      </c>
      <c r="M53" s="609" t="str">
        <f t="shared" si="0"/>
        <v/>
      </c>
      <c r="N53" s="610" t="str">
        <f t="shared" si="1"/>
        <v/>
      </c>
      <c r="O53" s="577"/>
      <c r="Q53" s="611"/>
      <c r="U53" s="574" t="str">
        <f t="shared" si="4"/>
        <v/>
      </c>
      <c r="V53" s="574" t="str">
        <f>IF($U53="","",VLOOKUP($U53,BUDGET!$C$19:$Q$401,2,FALSE))</f>
        <v/>
      </c>
    </row>
    <row r="54" spans="2:22" ht="13.5" x14ac:dyDescent="0.3">
      <c r="B54" s="582">
        <f t="shared" si="2"/>
        <v>44</v>
      </c>
      <c r="C54" s="153"/>
      <c r="D54" s="154"/>
      <c r="E54" s="155"/>
      <c r="F54" s="156"/>
      <c r="G54" s="157"/>
      <c r="H54" s="158"/>
      <c r="I54" s="162" t="str">
        <f t="shared" si="5"/>
        <v/>
      </c>
      <c r="J54" s="163" t="str">
        <f>IF(I54="","",I54/BUDGET!$O$8)</f>
        <v/>
      </c>
      <c r="K54" s="608"/>
      <c r="L54" s="161" t="str">
        <f t="shared" si="3"/>
        <v/>
      </c>
      <c r="M54" s="609" t="str">
        <f t="shared" si="0"/>
        <v/>
      </c>
      <c r="N54" s="610" t="str">
        <f t="shared" si="1"/>
        <v/>
      </c>
      <c r="O54" s="577"/>
      <c r="Q54" s="611"/>
      <c r="U54" s="574" t="str">
        <f t="shared" si="4"/>
        <v/>
      </c>
      <c r="V54" s="574" t="str">
        <f>IF($U54="","",VLOOKUP($U54,BUDGET!$C$19:$Q$401,2,FALSE))</f>
        <v/>
      </c>
    </row>
    <row r="55" spans="2:22" ht="13.5" x14ac:dyDescent="0.3">
      <c r="B55" s="582">
        <f t="shared" si="2"/>
        <v>45</v>
      </c>
      <c r="C55" s="153"/>
      <c r="D55" s="154"/>
      <c r="E55" s="155"/>
      <c r="F55" s="156"/>
      <c r="G55" s="157"/>
      <c r="H55" s="158"/>
      <c r="I55" s="162" t="str">
        <f t="shared" si="5"/>
        <v/>
      </c>
      <c r="J55" s="163" t="str">
        <f>IF(I55="","",I55/BUDGET!$O$8)</f>
        <v/>
      </c>
      <c r="K55" s="608"/>
      <c r="L55" s="164" t="str">
        <f t="shared" si="3"/>
        <v/>
      </c>
      <c r="M55" s="609" t="str">
        <f t="shared" si="0"/>
        <v/>
      </c>
      <c r="N55" s="610" t="str">
        <f t="shared" si="1"/>
        <v/>
      </c>
      <c r="O55" s="577"/>
      <c r="Q55" s="611"/>
      <c r="U55" s="574" t="str">
        <f t="shared" si="4"/>
        <v/>
      </c>
      <c r="V55" s="574" t="str">
        <f>IF($U55="","",VLOOKUP($U55,BUDGET!$C$19:$Q$401,2,FALSE))</f>
        <v/>
      </c>
    </row>
    <row r="56" spans="2:22" ht="13.5" x14ac:dyDescent="0.3">
      <c r="B56" s="582">
        <f t="shared" si="2"/>
        <v>46</v>
      </c>
      <c r="C56" s="153"/>
      <c r="D56" s="154"/>
      <c r="E56" s="155"/>
      <c r="F56" s="156"/>
      <c r="G56" s="157"/>
      <c r="H56" s="158"/>
      <c r="I56" s="162" t="str">
        <f t="shared" si="5"/>
        <v/>
      </c>
      <c r="J56" s="163" t="str">
        <f>IF(I56="","",I56/BUDGET!$O$8)</f>
        <v/>
      </c>
      <c r="K56" s="608"/>
      <c r="L56" s="161" t="str">
        <f t="shared" si="3"/>
        <v/>
      </c>
      <c r="M56" s="609" t="str">
        <f t="shared" si="0"/>
        <v/>
      </c>
      <c r="N56" s="610" t="str">
        <f t="shared" si="1"/>
        <v/>
      </c>
      <c r="O56" s="577"/>
      <c r="Q56" s="611"/>
      <c r="U56" s="574" t="str">
        <f t="shared" si="4"/>
        <v/>
      </c>
      <c r="V56" s="574" t="str">
        <f>IF($U56="","",VLOOKUP($U56,BUDGET!$C$19:$Q$401,2,FALSE))</f>
        <v/>
      </c>
    </row>
    <row r="57" spans="2:22" ht="13.5" x14ac:dyDescent="0.3">
      <c r="B57" s="582">
        <f t="shared" si="2"/>
        <v>47</v>
      </c>
      <c r="C57" s="153"/>
      <c r="D57" s="154"/>
      <c r="E57" s="155"/>
      <c r="F57" s="156"/>
      <c r="G57" s="157"/>
      <c r="H57" s="158"/>
      <c r="I57" s="162" t="str">
        <f t="shared" si="5"/>
        <v/>
      </c>
      <c r="J57" s="163" t="str">
        <f>IF(I57="","",I57/BUDGET!$O$8)</f>
        <v/>
      </c>
      <c r="K57" s="608"/>
      <c r="L57" s="164" t="str">
        <f t="shared" si="3"/>
        <v/>
      </c>
      <c r="M57" s="609" t="str">
        <f t="shared" si="0"/>
        <v/>
      </c>
      <c r="N57" s="610" t="str">
        <f t="shared" si="1"/>
        <v/>
      </c>
      <c r="O57" s="577"/>
      <c r="Q57" s="611"/>
      <c r="U57" s="574" t="str">
        <f t="shared" si="4"/>
        <v/>
      </c>
      <c r="V57" s="574" t="str">
        <f>IF($U57="","",VLOOKUP($U57,BUDGET!$C$19:$Q$401,2,FALSE))</f>
        <v/>
      </c>
    </row>
    <row r="58" spans="2:22" ht="13.5" x14ac:dyDescent="0.3">
      <c r="B58" s="582">
        <f t="shared" si="2"/>
        <v>48</v>
      </c>
      <c r="C58" s="153"/>
      <c r="D58" s="154"/>
      <c r="E58" s="155"/>
      <c r="F58" s="156"/>
      <c r="G58" s="157"/>
      <c r="H58" s="158"/>
      <c r="I58" s="162" t="str">
        <f t="shared" si="5"/>
        <v/>
      </c>
      <c r="J58" s="163" t="str">
        <f>IF(I58="","",I58/BUDGET!$O$8)</f>
        <v/>
      </c>
      <c r="K58" s="608"/>
      <c r="L58" s="161" t="str">
        <f t="shared" si="3"/>
        <v/>
      </c>
      <c r="M58" s="609" t="str">
        <f t="shared" si="0"/>
        <v/>
      </c>
      <c r="N58" s="610" t="str">
        <f t="shared" si="1"/>
        <v/>
      </c>
      <c r="O58" s="577"/>
      <c r="Q58" s="611"/>
      <c r="U58" s="574" t="str">
        <f t="shared" si="4"/>
        <v/>
      </c>
      <c r="V58" s="574" t="str">
        <f>IF($U58="","",VLOOKUP($U58,BUDGET!$C$19:$Q$401,2,FALSE))</f>
        <v/>
      </c>
    </row>
    <row r="59" spans="2:22" ht="13.5" x14ac:dyDescent="0.3">
      <c r="B59" s="582">
        <f t="shared" si="2"/>
        <v>49</v>
      </c>
      <c r="C59" s="153"/>
      <c r="D59" s="154"/>
      <c r="E59" s="155"/>
      <c r="F59" s="156"/>
      <c r="G59" s="157"/>
      <c r="H59" s="158"/>
      <c r="I59" s="162" t="str">
        <f t="shared" si="5"/>
        <v/>
      </c>
      <c r="J59" s="163" t="str">
        <f>IF(I59="","",I59/BUDGET!$O$8)</f>
        <v/>
      </c>
      <c r="K59" s="608"/>
      <c r="L59" s="164" t="str">
        <f t="shared" si="3"/>
        <v/>
      </c>
      <c r="M59" s="609" t="str">
        <f t="shared" si="0"/>
        <v/>
      </c>
      <c r="N59" s="610" t="str">
        <f t="shared" si="1"/>
        <v/>
      </c>
      <c r="O59" s="577"/>
      <c r="Q59" s="611"/>
      <c r="U59" s="574" t="str">
        <f t="shared" si="4"/>
        <v/>
      </c>
      <c r="V59" s="574" t="str">
        <f>IF($U59="","",VLOOKUP($U59,BUDGET!$C$19:$Q$401,2,FALSE))</f>
        <v/>
      </c>
    </row>
    <row r="60" spans="2:22" ht="13.5" x14ac:dyDescent="0.3">
      <c r="B60" s="582">
        <f t="shared" si="2"/>
        <v>50</v>
      </c>
      <c r="C60" s="153"/>
      <c r="D60" s="154"/>
      <c r="E60" s="155"/>
      <c r="F60" s="156"/>
      <c r="G60" s="157"/>
      <c r="H60" s="158"/>
      <c r="I60" s="162" t="str">
        <f t="shared" si="5"/>
        <v/>
      </c>
      <c r="J60" s="163" t="str">
        <f>IF(I60="","",I60/BUDGET!$O$8)</f>
        <v/>
      </c>
      <c r="K60" s="608"/>
      <c r="L60" s="161" t="str">
        <f t="shared" si="3"/>
        <v/>
      </c>
      <c r="M60" s="609" t="str">
        <f t="shared" si="0"/>
        <v/>
      </c>
      <c r="N60" s="610" t="str">
        <f t="shared" si="1"/>
        <v/>
      </c>
      <c r="O60" s="577"/>
      <c r="Q60" s="611"/>
      <c r="U60" s="574" t="str">
        <f t="shared" si="4"/>
        <v/>
      </c>
      <c r="V60" s="574" t="str">
        <f>IF($U60="","",VLOOKUP($U60,BUDGET!$C$19:$Q$401,2,FALSE))</f>
        <v/>
      </c>
    </row>
    <row r="61" spans="2:22" ht="13.5" x14ac:dyDescent="0.3">
      <c r="B61" s="582">
        <f t="shared" si="2"/>
        <v>51</v>
      </c>
      <c r="C61" s="153"/>
      <c r="D61" s="154"/>
      <c r="E61" s="155"/>
      <c r="F61" s="156"/>
      <c r="G61" s="157"/>
      <c r="H61" s="158"/>
      <c r="I61" s="162" t="str">
        <f t="shared" si="5"/>
        <v/>
      </c>
      <c r="J61" s="163" t="str">
        <f>IF(I61="","",I61/BUDGET!$O$8)</f>
        <v/>
      </c>
      <c r="K61" s="608"/>
      <c r="L61" s="164" t="str">
        <f t="shared" si="3"/>
        <v/>
      </c>
      <c r="M61" s="609" t="str">
        <f t="shared" si="0"/>
        <v/>
      </c>
      <c r="N61" s="610" t="str">
        <f t="shared" si="1"/>
        <v/>
      </c>
      <c r="O61" s="577"/>
      <c r="Q61" s="611"/>
      <c r="U61" s="574" t="str">
        <f t="shared" si="4"/>
        <v/>
      </c>
      <c r="V61" s="574" t="str">
        <f>IF($U61="","",VLOOKUP($U61,BUDGET!$C$19:$Q$401,2,FALSE))</f>
        <v/>
      </c>
    </row>
    <row r="62" spans="2:22" ht="13.5" x14ac:dyDescent="0.3">
      <c r="B62" s="582">
        <f t="shared" si="2"/>
        <v>52</v>
      </c>
      <c r="C62" s="153"/>
      <c r="D62" s="154"/>
      <c r="E62" s="155"/>
      <c r="F62" s="156"/>
      <c r="G62" s="157"/>
      <c r="H62" s="158"/>
      <c r="I62" s="162" t="str">
        <f t="shared" si="5"/>
        <v/>
      </c>
      <c r="J62" s="163" t="str">
        <f>IF(I62="","",I62/BUDGET!$O$8)</f>
        <v/>
      </c>
      <c r="K62" s="608"/>
      <c r="L62" s="161" t="str">
        <f t="shared" si="3"/>
        <v/>
      </c>
      <c r="M62" s="609" t="str">
        <f t="shared" si="0"/>
        <v/>
      </c>
      <c r="N62" s="610" t="str">
        <f t="shared" si="1"/>
        <v/>
      </c>
      <c r="O62" s="577"/>
      <c r="Q62" s="611"/>
      <c r="U62" s="574" t="str">
        <f t="shared" si="4"/>
        <v/>
      </c>
      <c r="V62" s="574" t="str">
        <f>IF($U62="","",VLOOKUP($U62,BUDGET!$C$19:$Q$401,2,FALSE))</f>
        <v/>
      </c>
    </row>
    <row r="63" spans="2:22" ht="13.5" x14ac:dyDescent="0.3">
      <c r="B63" s="582">
        <f t="shared" si="2"/>
        <v>53</v>
      </c>
      <c r="C63" s="153"/>
      <c r="D63" s="154"/>
      <c r="E63" s="155"/>
      <c r="F63" s="156"/>
      <c r="G63" s="157"/>
      <c r="H63" s="158"/>
      <c r="I63" s="162" t="str">
        <f t="shared" si="5"/>
        <v/>
      </c>
      <c r="J63" s="163" t="str">
        <f>IF(I63="","",I63/BUDGET!$O$8)</f>
        <v/>
      </c>
      <c r="K63" s="608"/>
      <c r="L63" s="164" t="str">
        <f t="shared" si="3"/>
        <v/>
      </c>
      <c r="M63" s="609" t="str">
        <f t="shared" si="0"/>
        <v/>
      </c>
      <c r="N63" s="610" t="str">
        <f t="shared" si="1"/>
        <v/>
      </c>
      <c r="O63" s="577"/>
      <c r="Q63" s="611"/>
      <c r="U63" s="574" t="str">
        <f t="shared" si="4"/>
        <v/>
      </c>
      <c r="V63" s="574" t="str">
        <f>IF($U63="","",VLOOKUP($U63,BUDGET!$C$19:$Q$401,2,FALSE))</f>
        <v/>
      </c>
    </row>
    <row r="64" spans="2:22" ht="13.5" x14ac:dyDescent="0.3">
      <c r="B64" s="582">
        <f t="shared" si="2"/>
        <v>54</v>
      </c>
      <c r="C64" s="153"/>
      <c r="D64" s="154"/>
      <c r="E64" s="155"/>
      <c r="F64" s="156"/>
      <c r="G64" s="157"/>
      <c r="H64" s="158"/>
      <c r="I64" s="162" t="str">
        <f t="shared" si="5"/>
        <v/>
      </c>
      <c r="J64" s="163" t="str">
        <f>IF(I64="","",I64/BUDGET!$O$8)</f>
        <v/>
      </c>
      <c r="K64" s="608"/>
      <c r="L64" s="161" t="str">
        <f t="shared" si="3"/>
        <v/>
      </c>
      <c r="M64" s="609" t="str">
        <f t="shared" si="0"/>
        <v/>
      </c>
      <c r="N64" s="610" t="str">
        <f t="shared" si="1"/>
        <v/>
      </c>
      <c r="O64" s="577"/>
      <c r="Q64" s="611"/>
      <c r="U64" s="574" t="str">
        <f t="shared" si="4"/>
        <v/>
      </c>
      <c r="V64" s="574" t="str">
        <f>IF($U64="","",VLOOKUP($U64,BUDGET!$C$19:$Q$401,2,FALSE))</f>
        <v/>
      </c>
    </row>
    <row r="65" spans="2:22" ht="13.5" x14ac:dyDescent="0.3">
      <c r="B65" s="582">
        <f t="shared" si="2"/>
        <v>55</v>
      </c>
      <c r="C65" s="153"/>
      <c r="D65" s="154"/>
      <c r="E65" s="155"/>
      <c r="F65" s="156"/>
      <c r="G65" s="157"/>
      <c r="H65" s="158"/>
      <c r="I65" s="162" t="str">
        <f t="shared" si="5"/>
        <v/>
      </c>
      <c r="J65" s="163" t="str">
        <f>IF(I65="","",I65/BUDGET!$O$8)</f>
        <v/>
      </c>
      <c r="K65" s="608"/>
      <c r="L65" s="164" t="str">
        <f t="shared" si="3"/>
        <v/>
      </c>
      <c r="M65" s="609" t="str">
        <f t="shared" si="0"/>
        <v/>
      </c>
      <c r="N65" s="610" t="str">
        <f t="shared" si="1"/>
        <v/>
      </c>
      <c r="O65" s="577"/>
      <c r="Q65" s="611"/>
      <c r="U65" s="574" t="str">
        <f t="shared" si="4"/>
        <v/>
      </c>
      <c r="V65" s="574" t="str">
        <f>IF($U65="","",VLOOKUP($U65,BUDGET!$C$19:$Q$401,2,FALSE))</f>
        <v/>
      </c>
    </row>
    <row r="66" spans="2:22" ht="13.5" x14ac:dyDescent="0.3">
      <c r="B66" s="582">
        <f t="shared" si="2"/>
        <v>56</v>
      </c>
      <c r="C66" s="153"/>
      <c r="D66" s="154"/>
      <c r="E66" s="155"/>
      <c r="F66" s="156"/>
      <c r="G66" s="157"/>
      <c r="H66" s="158"/>
      <c r="I66" s="162" t="str">
        <f t="shared" si="5"/>
        <v/>
      </c>
      <c r="J66" s="163" t="str">
        <f>IF(I66="","",I66/BUDGET!$O$8)</f>
        <v/>
      </c>
      <c r="K66" s="608"/>
      <c r="L66" s="161" t="str">
        <f t="shared" si="3"/>
        <v/>
      </c>
      <c r="M66" s="609" t="str">
        <f t="shared" si="0"/>
        <v/>
      </c>
      <c r="N66" s="610" t="str">
        <f t="shared" si="1"/>
        <v/>
      </c>
      <c r="O66" s="577"/>
      <c r="Q66" s="611"/>
      <c r="U66" s="574" t="str">
        <f t="shared" si="4"/>
        <v/>
      </c>
      <c r="V66" s="574" t="str">
        <f>IF($U66="","",VLOOKUP($U66,BUDGET!$C$19:$Q$401,2,FALSE))</f>
        <v/>
      </c>
    </row>
    <row r="67" spans="2:22" ht="13.5" x14ac:dyDescent="0.3">
      <c r="B67" s="582">
        <f t="shared" si="2"/>
        <v>57</v>
      </c>
      <c r="C67" s="153"/>
      <c r="D67" s="154"/>
      <c r="E67" s="155"/>
      <c r="F67" s="156"/>
      <c r="G67" s="157"/>
      <c r="H67" s="158"/>
      <c r="I67" s="162" t="str">
        <f t="shared" si="5"/>
        <v/>
      </c>
      <c r="J67" s="163" t="str">
        <f>IF(I67="","",I67/BUDGET!$O$8)</f>
        <v/>
      </c>
      <c r="K67" s="608"/>
      <c r="L67" s="164" t="str">
        <f t="shared" si="3"/>
        <v/>
      </c>
      <c r="M67" s="609" t="str">
        <f t="shared" si="0"/>
        <v/>
      </c>
      <c r="N67" s="610" t="str">
        <f t="shared" si="1"/>
        <v/>
      </c>
      <c r="O67" s="577"/>
      <c r="Q67" s="611"/>
      <c r="U67" s="574" t="str">
        <f t="shared" si="4"/>
        <v/>
      </c>
      <c r="V67" s="574" t="str">
        <f>IF($U67="","",VLOOKUP($U67,BUDGET!$C$19:$Q$401,2,FALSE))</f>
        <v/>
      </c>
    </row>
    <row r="68" spans="2:22" ht="13.5" x14ac:dyDescent="0.3">
      <c r="B68" s="582">
        <f t="shared" si="2"/>
        <v>58</v>
      </c>
      <c r="C68" s="153"/>
      <c r="D68" s="154"/>
      <c r="E68" s="155"/>
      <c r="F68" s="156"/>
      <c r="G68" s="157"/>
      <c r="H68" s="158"/>
      <c r="I68" s="162" t="str">
        <f t="shared" si="5"/>
        <v/>
      </c>
      <c r="J68" s="163" t="str">
        <f>IF(I68="","",I68/BUDGET!$O$8)</f>
        <v/>
      </c>
      <c r="K68" s="608"/>
      <c r="L68" s="161" t="str">
        <f t="shared" si="3"/>
        <v/>
      </c>
      <c r="M68" s="609" t="str">
        <f t="shared" si="0"/>
        <v/>
      </c>
      <c r="N68" s="610" t="str">
        <f t="shared" si="1"/>
        <v/>
      </c>
      <c r="O68" s="577"/>
      <c r="Q68" s="611"/>
      <c r="U68" s="574" t="str">
        <f t="shared" si="4"/>
        <v/>
      </c>
      <c r="V68" s="574" t="str">
        <f>IF($U68="","",VLOOKUP($U68,BUDGET!$C$19:$Q$401,2,FALSE))</f>
        <v/>
      </c>
    </row>
    <row r="69" spans="2:22" ht="13.5" x14ac:dyDescent="0.3">
      <c r="B69" s="582">
        <f t="shared" si="2"/>
        <v>59</v>
      </c>
      <c r="C69" s="153"/>
      <c r="D69" s="154"/>
      <c r="E69" s="155"/>
      <c r="F69" s="156"/>
      <c r="G69" s="157"/>
      <c r="H69" s="158"/>
      <c r="I69" s="162" t="str">
        <f t="shared" si="5"/>
        <v/>
      </c>
      <c r="J69" s="163" t="str">
        <f>IF(I69="","",I69/BUDGET!$O$8)</f>
        <v/>
      </c>
      <c r="K69" s="608"/>
      <c r="L69" s="164" t="str">
        <f t="shared" si="3"/>
        <v/>
      </c>
      <c r="M69" s="609" t="str">
        <f t="shared" si="0"/>
        <v/>
      </c>
      <c r="N69" s="610" t="str">
        <f t="shared" si="1"/>
        <v/>
      </c>
      <c r="O69" s="577"/>
      <c r="Q69" s="611"/>
      <c r="U69" s="574" t="str">
        <f t="shared" si="4"/>
        <v/>
      </c>
      <c r="V69" s="574" t="str">
        <f>IF($U69="","",VLOOKUP($U69,BUDGET!$C$19:$Q$401,2,FALSE))</f>
        <v/>
      </c>
    </row>
    <row r="70" spans="2:22" ht="13.5" x14ac:dyDescent="0.3">
      <c r="B70" s="582">
        <f t="shared" si="2"/>
        <v>60</v>
      </c>
      <c r="C70" s="153"/>
      <c r="D70" s="154"/>
      <c r="E70" s="155"/>
      <c r="F70" s="156"/>
      <c r="G70" s="157"/>
      <c r="H70" s="158"/>
      <c r="I70" s="162" t="str">
        <f t="shared" si="5"/>
        <v/>
      </c>
      <c r="J70" s="163" t="str">
        <f>IF(I70="","",I70/BUDGET!$O$8)</f>
        <v/>
      </c>
      <c r="K70" s="608"/>
      <c r="L70" s="161" t="str">
        <f t="shared" si="3"/>
        <v/>
      </c>
      <c r="M70" s="609" t="str">
        <f t="shared" si="0"/>
        <v/>
      </c>
      <c r="N70" s="610" t="str">
        <f t="shared" si="1"/>
        <v/>
      </c>
      <c r="O70" s="577"/>
      <c r="Q70" s="611"/>
      <c r="U70" s="574" t="str">
        <f t="shared" si="4"/>
        <v/>
      </c>
      <c r="V70" s="574" t="str">
        <f>IF($U70="","",VLOOKUP($U70,BUDGET!$C$19:$Q$401,2,FALSE))</f>
        <v/>
      </c>
    </row>
    <row r="71" spans="2:22" ht="13.5" x14ac:dyDescent="0.3">
      <c r="B71" s="582">
        <f t="shared" si="2"/>
        <v>61</v>
      </c>
      <c r="C71" s="153"/>
      <c r="D71" s="154"/>
      <c r="E71" s="155"/>
      <c r="F71" s="156"/>
      <c r="G71" s="157"/>
      <c r="H71" s="158"/>
      <c r="I71" s="162" t="str">
        <f t="shared" si="5"/>
        <v/>
      </c>
      <c r="J71" s="163" t="str">
        <f>IF(I71="","",I71/BUDGET!$O$8)</f>
        <v/>
      </c>
      <c r="K71" s="608"/>
      <c r="L71" s="164" t="str">
        <f t="shared" si="3"/>
        <v/>
      </c>
      <c r="M71" s="609" t="str">
        <f t="shared" si="0"/>
        <v/>
      </c>
      <c r="N71" s="610" t="str">
        <f t="shared" si="1"/>
        <v/>
      </c>
      <c r="O71" s="577"/>
      <c r="Q71" s="611"/>
      <c r="U71" s="574" t="str">
        <f t="shared" si="4"/>
        <v/>
      </c>
      <c r="V71" s="574" t="str">
        <f>IF($U71="","",VLOOKUP($U71,BUDGET!$C$19:$Q$401,2,FALSE))</f>
        <v/>
      </c>
    </row>
    <row r="72" spans="2:22" ht="13.5" x14ac:dyDescent="0.3">
      <c r="B72" s="582">
        <f t="shared" si="2"/>
        <v>62</v>
      </c>
      <c r="C72" s="153"/>
      <c r="D72" s="154"/>
      <c r="E72" s="155"/>
      <c r="F72" s="156"/>
      <c r="G72" s="157"/>
      <c r="H72" s="158"/>
      <c r="I72" s="162" t="str">
        <f t="shared" si="5"/>
        <v/>
      </c>
      <c r="J72" s="163" t="str">
        <f>IF(I72="","",I72/BUDGET!$O$8)</f>
        <v/>
      </c>
      <c r="K72" s="608"/>
      <c r="L72" s="161" t="str">
        <f t="shared" si="3"/>
        <v/>
      </c>
      <c r="M72" s="609" t="str">
        <f t="shared" si="0"/>
        <v/>
      </c>
      <c r="N72" s="610" t="str">
        <f t="shared" si="1"/>
        <v/>
      </c>
      <c r="O72" s="577"/>
      <c r="Q72" s="611"/>
      <c r="U72" s="574" t="str">
        <f t="shared" si="4"/>
        <v/>
      </c>
      <c r="V72" s="574" t="str">
        <f>IF($U72="","",VLOOKUP($U72,BUDGET!$C$19:$Q$401,2,FALSE))</f>
        <v/>
      </c>
    </row>
    <row r="73" spans="2:22" ht="13.5" x14ac:dyDescent="0.3">
      <c r="B73" s="582">
        <f t="shared" si="2"/>
        <v>63</v>
      </c>
      <c r="C73" s="153"/>
      <c r="D73" s="154"/>
      <c r="E73" s="155"/>
      <c r="F73" s="156"/>
      <c r="G73" s="157"/>
      <c r="H73" s="158"/>
      <c r="I73" s="162" t="str">
        <f t="shared" si="5"/>
        <v/>
      </c>
      <c r="J73" s="163" t="str">
        <f>IF(I73="","",I73/BUDGET!$O$8)</f>
        <v/>
      </c>
      <c r="K73" s="608"/>
      <c r="L73" s="164" t="str">
        <f t="shared" si="3"/>
        <v/>
      </c>
      <c r="M73" s="609" t="str">
        <f t="shared" si="0"/>
        <v/>
      </c>
      <c r="N73" s="610" t="str">
        <f t="shared" si="1"/>
        <v/>
      </c>
      <c r="O73" s="577"/>
      <c r="Q73" s="611"/>
      <c r="U73" s="574" t="str">
        <f t="shared" si="4"/>
        <v/>
      </c>
      <c r="V73" s="574" t="str">
        <f>IF($U73="","",VLOOKUP($U73,BUDGET!$C$19:$Q$401,2,FALSE))</f>
        <v/>
      </c>
    </row>
    <row r="74" spans="2:22" ht="13.5" x14ac:dyDescent="0.3">
      <c r="B74" s="582">
        <f t="shared" si="2"/>
        <v>64</v>
      </c>
      <c r="C74" s="153"/>
      <c r="D74" s="154"/>
      <c r="E74" s="155"/>
      <c r="F74" s="156"/>
      <c r="G74" s="157"/>
      <c r="H74" s="158"/>
      <c r="I74" s="162" t="str">
        <f t="shared" si="5"/>
        <v/>
      </c>
      <c r="J74" s="163" t="str">
        <f>IF(I74="","",I74/BUDGET!$O$8)</f>
        <v/>
      </c>
      <c r="K74" s="608"/>
      <c r="L74" s="161" t="str">
        <f t="shared" si="3"/>
        <v/>
      </c>
      <c r="M74" s="609" t="str">
        <f t="shared" si="0"/>
        <v/>
      </c>
      <c r="N74" s="610" t="str">
        <f t="shared" si="1"/>
        <v/>
      </c>
      <c r="O74" s="577"/>
      <c r="Q74" s="611"/>
      <c r="U74" s="574" t="str">
        <f t="shared" si="4"/>
        <v/>
      </c>
      <c r="V74" s="574" t="str">
        <f>IF($U74="","",VLOOKUP($U74,BUDGET!$C$19:$Q$401,2,FALSE))</f>
        <v/>
      </c>
    </row>
    <row r="75" spans="2:22" ht="13.5" x14ac:dyDescent="0.3">
      <c r="B75" s="582">
        <f t="shared" si="2"/>
        <v>65</v>
      </c>
      <c r="C75" s="153"/>
      <c r="D75" s="154"/>
      <c r="E75" s="155"/>
      <c r="F75" s="156"/>
      <c r="G75" s="157"/>
      <c r="H75" s="158"/>
      <c r="I75" s="162" t="str">
        <f t="shared" si="5"/>
        <v/>
      </c>
      <c r="J75" s="163" t="str">
        <f>IF(I75="","",I75/BUDGET!$O$8)</f>
        <v/>
      </c>
      <c r="K75" s="608"/>
      <c r="L75" s="164" t="str">
        <f t="shared" si="3"/>
        <v/>
      </c>
      <c r="M75" s="609" t="str">
        <f t="shared" si="0"/>
        <v/>
      </c>
      <c r="N75" s="610" t="str">
        <f t="shared" si="1"/>
        <v/>
      </c>
      <c r="O75" s="577"/>
      <c r="Q75" s="611"/>
      <c r="U75" s="574" t="str">
        <f t="shared" si="4"/>
        <v/>
      </c>
      <c r="V75" s="574" t="str">
        <f>IF($U75="","",VLOOKUP($U75,BUDGET!$C$19:$Q$401,2,FALSE))</f>
        <v/>
      </c>
    </row>
    <row r="76" spans="2:22" ht="13.5" x14ac:dyDescent="0.3">
      <c r="B76" s="582">
        <f t="shared" si="2"/>
        <v>66</v>
      </c>
      <c r="C76" s="153"/>
      <c r="D76" s="154"/>
      <c r="E76" s="155"/>
      <c r="F76" s="156"/>
      <c r="G76" s="157"/>
      <c r="H76" s="158"/>
      <c r="I76" s="162" t="str">
        <f t="shared" ref="I76:I139" si="6">IF(E76="","",ROUND(F76*H76,2))</f>
        <v/>
      </c>
      <c r="J76" s="163" t="str">
        <f>IF(I76="","",I76/BUDGET!$O$8)</f>
        <v/>
      </c>
      <c r="K76" s="608"/>
      <c r="L76" s="161" t="str">
        <f t="shared" ref="L76:L139" si="7">LEFT(K76,2)</f>
        <v/>
      </c>
      <c r="M76" s="609" t="str">
        <f t="shared" ref="M76:M139" si="8">IF(C76="","",YEAR(C76))</f>
        <v/>
      </c>
      <c r="N76" s="610" t="str">
        <f t="shared" ref="N76:N139" si="9">IF(C76="","",MONTH(C76))</f>
        <v/>
      </c>
      <c r="O76" s="577"/>
      <c r="Q76" s="611"/>
      <c r="U76" s="574" t="str">
        <f t="shared" si="4"/>
        <v/>
      </c>
      <c r="V76" s="574" t="str">
        <f>IF($U76="","",VLOOKUP($U76,BUDGET!$C$19:$Q$401,2,FALSE))</f>
        <v/>
      </c>
    </row>
    <row r="77" spans="2:22" ht="13.5" x14ac:dyDescent="0.3">
      <c r="B77" s="582">
        <f t="shared" ref="B77:B140" si="10">ROW()-10</f>
        <v>67</v>
      </c>
      <c r="C77" s="153"/>
      <c r="D77" s="154"/>
      <c r="E77" s="155"/>
      <c r="F77" s="156"/>
      <c r="G77" s="157"/>
      <c r="H77" s="158"/>
      <c r="I77" s="162" t="str">
        <f t="shared" si="6"/>
        <v/>
      </c>
      <c r="J77" s="163" t="str">
        <f>IF(I77="","",I77/BUDGET!$O$8)</f>
        <v/>
      </c>
      <c r="K77" s="608"/>
      <c r="L77" s="164" t="str">
        <f t="shared" si="7"/>
        <v/>
      </c>
      <c r="M77" s="609" t="str">
        <f t="shared" si="8"/>
        <v/>
      </c>
      <c r="N77" s="610" t="str">
        <f t="shared" si="9"/>
        <v/>
      </c>
      <c r="O77" s="577"/>
      <c r="Q77" s="611"/>
      <c r="U77" s="574" t="str">
        <f t="shared" ref="U77:U140" si="11">IF(K77="","",LEFT(K77,FIND("|",K77)-1))</f>
        <v/>
      </c>
      <c r="V77" s="574" t="str">
        <f>IF($U77="","",VLOOKUP($U77,BUDGET!$C$19:$Q$401,2,FALSE))</f>
        <v/>
      </c>
    </row>
    <row r="78" spans="2:22" ht="13.5" x14ac:dyDescent="0.3">
      <c r="B78" s="582">
        <f t="shared" si="10"/>
        <v>68</v>
      </c>
      <c r="C78" s="153"/>
      <c r="D78" s="154"/>
      <c r="E78" s="155"/>
      <c r="F78" s="156"/>
      <c r="G78" s="157"/>
      <c r="H78" s="158"/>
      <c r="I78" s="162" t="str">
        <f t="shared" si="6"/>
        <v/>
      </c>
      <c r="J78" s="163" t="str">
        <f>IF(I78="","",I78/BUDGET!$O$8)</f>
        <v/>
      </c>
      <c r="K78" s="608"/>
      <c r="L78" s="161" t="str">
        <f t="shared" si="7"/>
        <v/>
      </c>
      <c r="M78" s="609" t="str">
        <f t="shared" si="8"/>
        <v/>
      </c>
      <c r="N78" s="610" t="str">
        <f t="shared" si="9"/>
        <v/>
      </c>
      <c r="O78" s="577"/>
      <c r="Q78" s="611"/>
      <c r="U78" s="574" t="str">
        <f t="shared" si="11"/>
        <v/>
      </c>
      <c r="V78" s="574" t="str">
        <f>IF($U78="","",VLOOKUP($U78,BUDGET!$C$19:$Q$401,2,FALSE))</f>
        <v/>
      </c>
    </row>
    <row r="79" spans="2:22" ht="13.5" x14ac:dyDescent="0.3">
      <c r="B79" s="582">
        <f t="shared" si="10"/>
        <v>69</v>
      </c>
      <c r="C79" s="153"/>
      <c r="D79" s="154"/>
      <c r="E79" s="155"/>
      <c r="F79" s="156"/>
      <c r="G79" s="157"/>
      <c r="H79" s="158"/>
      <c r="I79" s="162" t="str">
        <f t="shared" si="6"/>
        <v/>
      </c>
      <c r="J79" s="163" t="str">
        <f>IF(I79="","",I79/BUDGET!$O$8)</f>
        <v/>
      </c>
      <c r="K79" s="608"/>
      <c r="L79" s="164" t="str">
        <f t="shared" si="7"/>
        <v/>
      </c>
      <c r="M79" s="609" t="str">
        <f t="shared" si="8"/>
        <v/>
      </c>
      <c r="N79" s="610" t="str">
        <f t="shared" si="9"/>
        <v/>
      </c>
      <c r="O79" s="577"/>
      <c r="Q79" s="611"/>
      <c r="U79" s="574" t="str">
        <f t="shared" si="11"/>
        <v/>
      </c>
      <c r="V79" s="574" t="str">
        <f>IF($U79="","",VLOOKUP($U79,BUDGET!$C$19:$Q$401,2,FALSE))</f>
        <v/>
      </c>
    </row>
    <row r="80" spans="2:22" ht="13.5" x14ac:dyDescent="0.3">
      <c r="B80" s="582">
        <f t="shared" si="10"/>
        <v>70</v>
      </c>
      <c r="C80" s="153"/>
      <c r="D80" s="154"/>
      <c r="E80" s="155"/>
      <c r="F80" s="156"/>
      <c r="G80" s="157"/>
      <c r="H80" s="158"/>
      <c r="I80" s="162" t="str">
        <f t="shared" si="6"/>
        <v/>
      </c>
      <c r="J80" s="163" t="str">
        <f>IF(I80="","",I80/BUDGET!$O$8)</f>
        <v/>
      </c>
      <c r="K80" s="608"/>
      <c r="L80" s="161" t="str">
        <f t="shared" si="7"/>
        <v/>
      </c>
      <c r="M80" s="609" t="str">
        <f t="shared" si="8"/>
        <v/>
      </c>
      <c r="N80" s="610" t="str">
        <f t="shared" si="9"/>
        <v/>
      </c>
      <c r="O80" s="577"/>
      <c r="Q80" s="611"/>
      <c r="U80" s="574" t="str">
        <f t="shared" si="11"/>
        <v/>
      </c>
      <c r="V80" s="574" t="str">
        <f>IF($U80="","",VLOOKUP($U80,BUDGET!$C$19:$Q$401,2,FALSE))</f>
        <v/>
      </c>
    </row>
    <row r="81" spans="2:22" ht="13.5" x14ac:dyDescent="0.3">
      <c r="B81" s="582">
        <f t="shared" si="10"/>
        <v>71</v>
      </c>
      <c r="C81" s="153"/>
      <c r="D81" s="154"/>
      <c r="E81" s="155"/>
      <c r="F81" s="156"/>
      <c r="G81" s="157"/>
      <c r="H81" s="158"/>
      <c r="I81" s="162" t="str">
        <f t="shared" si="6"/>
        <v/>
      </c>
      <c r="J81" s="163" t="str">
        <f>IF(I81="","",I81/BUDGET!$O$8)</f>
        <v/>
      </c>
      <c r="K81" s="608"/>
      <c r="L81" s="164" t="str">
        <f t="shared" si="7"/>
        <v/>
      </c>
      <c r="M81" s="609" t="str">
        <f t="shared" si="8"/>
        <v/>
      </c>
      <c r="N81" s="610" t="str">
        <f t="shared" si="9"/>
        <v/>
      </c>
      <c r="O81" s="577"/>
      <c r="Q81" s="611"/>
      <c r="U81" s="574" t="str">
        <f t="shared" si="11"/>
        <v/>
      </c>
      <c r="V81" s="574" t="str">
        <f>IF($U81="","",VLOOKUP($U81,BUDGET!$C$19:$Q$401,2,FALSE))</f>
        <v/>
      </c>
    </row>
    <row r="82" spans="2:22" ht="13.5" x14ac:dyDescent="0.3">
      <c r="B82" s="582">
        <f t="shared" si="10"/>
        <v>72</v>
      </c>
      <c r="C82" s="153"/>
      <c r="D82" s="154"/>
      <c r="E82" s="155"/>
      <c r="F82" s="156"/>
      <c r="G82" s="157"/>
      <c r="H82" s="158"/>
      <c r="I82" s="162" t="str">
        <f t="shared" si="6"/>
        <v/>
      </c>
      <c r="J82" s="163" t="str">
        <f>IF(I82="","",I82/BUDGET!$O$8)</f>
        <v/>
      </c>
      <c r="K82" s="608"/>
      <c r="L82" s="161" t="str">
        <f t="shared" si="7"/>
        <v/>
      </c>
      <c r="M82" s="609" t="str">
        <f t="shared" si="8"/>
        <v/>
      </c>
      <c r="N82" s="610" t="str">
        <f t="shared" si="9"/>
        <v/>
      </c>
      <c r="O82" s="577"/>
      <c r="Q82" s="611"/>
      <c r="U82" s="574" t="str">
        <f t="shared" si="11"/>
        <v/>
      </c>
      <c r="V82" s="574" t="str">
        <f>IF($U82="","",VLOOKUP($U82,BUDGET!$C$19:$Q$401,2,FALSE))</f>
        <v/>
      </c>
    </row>
    <row r="83" spans="2:22" ht="13.5" x14ac:dyDescent="0.3">
      <c r="B83" s="582">
        <f t="shared" si="10"/>
        <v>73</v>
      </c>
      <c r="C83" s="153"/>
      <c r="D83" s="154"/>
      <c r="E83" s="155"/>
      <c r="F83" s="156"/>
      <c r="G83" s="157"/>
      <c r="H83" s="158"/>
      <c r="I83" s="162" t="str">
        <f t="shared" si="6"/>
        <v/>
      </c>
      <c r="J83" s="163" t="str">
        <f>IF(I83="","",I83/BUDGET!$O$8)</f>
        <v/>
      </c>
      <c r="K83" s="608"/>
      <c r="L83" s="164" t="str">
        <f t="shared" si="7"/>
        <v/>
      </c>
      <c r="M83" s="609" t="str">
        <f t="shared" si="8"/>
        <v/>
      </c>
      <c r="N83" s="610" t="str">
        <f t="shared" si="9"/>
        <v/>
      </c>
      <c r="O83" s="577"/>
      <c r="Q83" s="611"/>
      <c r="U83" s="574" t="str">
        <f t="shared" si="11"/>
        <v/>
      </c>
      <c r="V83" s="574" t="str">
        <f>IF($U83="","",VLOOKUP($U83,BUDGET!$C$19:$Q$401,2,FALSE))</f>
        <v/>
      </c>
    </row>
    <row r="84" spans="2:22" ht="13.5" x14ac:dyDescent="0.3">
      <c r="B84" s="582">
        <f t="shared" si="10"/>
        <v>74</v>
      </c>
      <c r="C84" s="153"/>
      <c r="D84" s="154"/>
      <c r="E84" s="155"/>
      <c r="F84" s="156"/>
      <c r="G84" s="157"/>
      <c r="H84" s="158"/>
      <c r="I84" s="162" t="str">
        <f t="shared" si="6"/>
        <v/>
      </c>
      <c r="J84" s="163" t="str">
        <f>IF(I84="","",I84/BUDGET!$O$8)</f>
        <v/>
      </c>
      <c r="K84" s="608"/>
      <c r="L84" s="161" t="str">
        <f t="shared" si="7"/>
        <v/>
      </c>
      <c r="M84" s="609" t="str">
        <f t="shared" si="8"/>
        <v/>
      </c>
      <c r="N84" s="610" t="str">
        <f t="shared" si="9"/>
        <v/>
      </c>
      <c r="O84" s="577"/>
      <c r="Q84" s="611"/>
      <c r="U84" s="574" t="str">
        <f t="shared" si="11"/>
        <v/>
      </c>
      <c r="V84" s="574" t="str">
        <f>IF($U84="","",VLOOKUP($U84,BUDGET!$C$19:$Q$401,2,FALSE))</f>
        <v/>
      </c>
    </row>
    <row r="85" spans="2:22" ht="13.5" x14ac:dyDescent="0.3">
      <c r="B85" s="582">
        <f t="shared" si="10"/>
        <v>75</v>
      </c>
      <c r="C85" s="153"/>
      <c r="D85" s="154"/>
      <c r="E85" s="155"/>
      <c r="F85" s="156"/>
      <c r="G85" s="157"/>
      <c r="H85" s="158"/>
      <c r="I85" s="162" t="str">
        <f t="shared" si="6"/>
        <v/>
      </c>
      <c r="J85" s="163" t="str">
        <f>IF(I85="","",I85/BUDGET!$O$8)</f>
        <v/>
      </c>
      <c r="K85" s="608"/>
      <c r="L85" s="164" t="str">
        <f t="shared" si="7"/>
        <v/>
      </c>
      <c r="M85" s="609" t="str">
        <f t="shared" si="8"/>
        <v/>
      </c>
      <c r="N85" s="610" t="str">
        <f t="shared" si="9"/>
        <v/>
      </c>
      <c r="O85" s="577"/>
      <c r="Q85" s="611"/>
      <c r="U85" s="574" t="str">
        <f t="shared" si="11"/>
        <v/>
      </c>
      <c r="V85" s="574" t="str">
        <f>IF($U85="","",VLOOKUP($U85,BUDGET!$C$19:$Q$401,2,FALSE))</f>
        <v/>
      </c>
    </row>
    <row r="86" spans="2:22" ht="13.5" x14ac:dyDescent="0.3">
      <c r="B86" s="582">
        <f t="shared" si="10"/>
        <v>76</v>
      </c>
      <c r="C86" s="153"/>
      <c r="D86" s="154"/>
      <c r="E86" s="155"/>
      <c r="F86" s="156"/>
      <c r="G86" s="157"/>
      <c r="H86" s="158"/>
      <c r="I86" s="162" t="str">
        <f t="shared" si="6"/>
        <v/>
      </c>
      <c r="J86" s="163" t="str">
        <f>IF(I86="","",I86/BUDGET!$O$8)</f>
        <v/>
      </c>
      <c r="K86" s="608"/>
      <c r="L86" s="161" t="str">
        <f t="shared" si="7"/>
        <v/>
      </c>
      <c r="M86" s="609" t="str">
        <f t="shared" si="8"/>
        <v/>
      </c>
      <c r="N86" s="610" t="str">
        <f t="shared" si="9"/>
        <v/>
      </c>
      <c r="O86" s="577"/>
      <c r="Q86" s="611"/>
      <c r="U86" s="574" t="str">
        <f t="shared" si="11"/>
        <v/>
      </c>
      <c r="V86" s="574" t="str">
        <f>IF($U86="","",VLOOKUP($U86,BUDGET!$C$19:$Q$401,2,FALSE))</f>
        <v/>
      </c>
    </row>
    <row r="87" spans="2:22" ht="13.5" x14ac:dyDescent="0.3">
      <c r="B87" s="582">
        <f t="shared" si="10"/>
        <v>77</v>
      </c>
      <c r="C87" s="153"/>
      <c r="D87" s="154"/>
      <c r="E87" s="155"/>
      <c r="F87" s="156"/>
      <c r="G87" s="157"/>
      <c r="H87" s="158"/>
      <c r="I87" s="162" t="str">
        <f t="shared" si="6"/>
        <v/>
      </c>
      <c r="J87" s="163" t="str">
        <f>IF(I87="","",I87/BUDGET!$O$8)</f>
        <v/>
      </c>
      <c r="K87" s="608"/>
      <c r="L87" s="164" t="str">
        <f t="shared" si="7"/>
        <v/>
      </c>
      <c r="M87" s="609" t="str">
        <f t="shared" si="8"/>
        <v/>
      </c>
      <c r="N87" s="610" t="str">
        <f t="shared" si="9"/>
        <v/>
      </c>
      <c r="O87" s="577"/>
      <c r="Q87" s="611"/>
      <c r="U87" s="574" t="str">
        <f t="shared" si="11"/>
        <v/>
      </c>
      <c r="V87" s="574" t="str">
        <f>IF($U87="","",VLOOKUP($U87,BUDGET!$C$19:$Q$401,2,FALSE))</f>
        <v/>
      </c>
    </row>
    <row r="88" spans="2:22" ht="13.5" x14ac:dyDescent="0.3">
      <c r="B88" s="582">
        <f t="shared" si="10"/>
        <v>78</v>
      </c>
      <c r="C88" s="153"/>
      <c r="D88" s="154"/>
      <c r="E88" s="155"/>
      <c r="F88" s="156"/>
      <c r="G88" s="157"/>
      <c r="H88" s="158"/>
      <c r="I88" s="162" t="str">
        <f t="shared" si="6"/>
        <v/>
      </c>
      <c r="J88" s="163" t="str">
        <f>IF(I88="","",I88/BUDGET!$O$8)</f>
        <v/>
      </c>
      <c r="K88" s="608"/>
      <c r="L88" s="161" t="str">
        <f t="shared" si="7"/>
        <v/>
      </c>
      <c r="M88" s="609" t="str">
        <f t="shared" si="8"/>
        <v/>
      </c>
      <c r="N88" s="610" t="str">
        <f t="shared" si="9"/>
        <v/>
      </c>
      <c r="O88" s="577"/>
      <c r="Q88" s="611"/>
      <c r="U88" s="574" t="str">
        <f t="shared" si="11"/>
        <v/>
      </c>
      <c r="V88" s="574" t="str">
        <f>IF($U88="","",VLOOKUP($U88,BUDGET!$C$19:$Q$401,2,FALSE))</f>
        <v/>
      </c>
    </row>
    <row r="89" spans="2:22" ht="13.5" x14ac:dyDescent="0.3">
      <c r="B89" s="582">
        <f t="shared" si="10"/>
        <v>79</v>
      </c>
      <c r="C89" s="153"/>
      <c r="D89" s="154"/>
      <c r="E89" s="155"/>
      <c r="F89" s="156"/>
      <c r="G89" s="157"/>
      <c r="H89" s="158"/>
      <c r="I89" s="162" t="str">
        <f t="shared" si="6"/>
        <v/>
      </c>
      <c r="J89" s="163" t="str">
        <f>IF(I89="","",I89/BUDGET!$O$8)</f>
        <v/>
      </c>
      <c r="K89" s="608"/>
      <c r="L89" s="164" t="str">
        <f t="shared" si="7"/>
        <v/>
      </c>
      <c r="M89" s="609" t="str">
        <f t="shared" si="8"/>
        <v/>
      </c>
      <c r="N89" s="610" t="str">
        <f t="shared" si="9"/>
        <v/>
      </c>
      <c r="O89" s="577"/>
      <c r="Q89" s="611"/>
      <c r="U89" s="574" t="str">
        <f t="shared" si="11"/>
        <v/>
      </c>
      <c r="V89" s="574" t="str">
        <f>IF($U89="","",VLOOKUP($U89,BUDGET!$C$19:$Q$401,2,FALSE))</f>
        <v/>
      </c>
    </row>
    <row r="90" spans="2:22" ht="13.5" x14ac:dyDescent="0.3">
      <c r="B90" s="582">
        <f t="shared" si="10"/>
        <v>80</v>
      </c>
      <c r="C90" s="153"/>
      <c r="D90" s="154"/>
      <c r="E90" s="155"/>
      <c r="F90" s="156"/>
      <c r="G90" s="157"/>
      <c r="H90" s="158"/>
      <c r="I90" s="162" t="str">
        <f t="shared" si="6"/>
        <v/>
      </c>
      <c r="J90" s="163" t="str">
        <f>IF(I90="","",I90/BUDGET!$O$8)</f>
        <v/>
      </c>
      <c r="K90" s="608"/>
      <c r="L90" s="161" t="str">
        <f t="shared" si="7"/>
        <v/>
      </c>
      <c r="M90" s="609" t="str">
        <f t="shared" si="8"/>
        <v/>
      </c>
      <c r="N90" s="610" t="str">
        <f t="shared" si="9"/>
        <v/>
      </c>
      <c r="O90" s="577"/>
      <c r="Q90" s="611"/>
      <c r="U90" s="574" t="str">
        <f t="shared" si="11"/>
        <v/>
      </c>
      <c r="V90" s="574" t="str">
        <f>IF($U90="","",VLOOKUP($U90,BUDGET!$C$19:$Q$401,2,FALSE))</f>
        <v/>
      </c>
    </row>
    <row r="91" spans="2:22" ht="13.5" x14ac:dyDescent="0.3">
      <c r="B91" s="582">
        <f t="shared" si="10"/>
        <v>81</v>
      </c>
      <c r="C91" s="153"/>
      <c r="D91" s="154"/>
      <c r="E91" s="155"/>
      <c r="F91" s="156"/>
      <c r="G91" s="157"/>
      <c r="H91" s="158"/>
      <c r="I91" s="162" t="str">
        <f t="shared" si="6"/>
        <v/>
      </c>
      <c r="J91" s="163" t="str">
        <f>IF(I91="","",I91/BUDGET!$O$8)</f>
        <v/>
      </c>
      <c r="K91" s="608"/>
      <c r="L91" s="164" t="str">
        <f t="shared" si="7"/>
        <v/>
      </c>
      <c r="M91" s="609" t="str">
        <f t="shared" si="8"/>
        <v/>
      </c>
      <c r="N91" s="610" t="str">
        <f t="shared" si="9"/>
        <v/>
      </c>
      <c r="O91" s="577"/>
      <c r="Q91" s="611"/>
      <c r="U91" s="574" t="str">
        <f t="shared" si="11"/>
        <v/>
      </c>
      <c r="V91" s="574" t="str">
        <f>IF($U91="","",VLOOKUP($U91,BUDGET!$C$19:$Q$401,2,FALSE))</f>
        <v/>
      </c>
    </row>
    <row r="92" spans="2:22" ht="13.5" x14ac:dyDescent="0.3">
      <c r="B92" s="582">
        <f t="shared" si="10"/>
        <v>82</v>
      </c>
      <c r="C92" s="153"/>
      <c r="D92" s="154"/>
      <c r="E92" s="155"/>
      <c r="F92" s="156"/>
      <c r="G92" s="157"/>
      <c r="H92" s="158"/>
      <c r="I92" s="162" t="str">
        <f t="shared" si="6"/>
        <v/>
      </c>
      <c r="J92" s="163" t="str">
        <f>IF(I92="","",I92/BUDGET!$O$8)</f>
        <v/>
      </c>
      <c r="K92" s="608"/>
      <c r="L92" s="161" t="str">
        <f t="shared" si="7"/>
        <v/>
      </c>
      <c r="M92" s="609" t="str">
        <f t="shared" si="8"/>
        <v/>
      </c>
      <c r="N92" s="610" t="str">
        <f t="shared" si="9"/>
        <v/>
      </c>
      <c r="O92" s="577"/>
      <c r="Q92" s="611"/>
      <c r="U92" s="574" t="str">
        <f t="shared" si="11"/>
        <v/>
      </c>
      <c r="V92" s="574" t="str">
        <f>IF($U92="","",VLOOKUP($U92,BUDGET!$C$19:$Q$401,2,FALSE))</f>
        <v/>
      </c>
    </row>
    <row r="93" spans="2:22" ht="13.5" x14ac:dyDescent="0.3">
      <c r="B93" s="582">
        <f t="shared" si="10"/>
        <v>83</v>
      </c>
      <c r="C93" s="153"/>
      <c r="D93" s="154"/>
      <c r="E93" s="155"/>
      <c r="F93" s="156"/>
      <c r="G93" s="157"/>
      <c r="H93" s="158"/>
      <c r="I93" s="162" t="str">
        <f t="shared" si="6"/>
        <v/>
      </c>
      <c r="J93" s="163" t="str">
        <f>IF(I93="","",I93/BUDGET!$O$8)</f>
        <v/>
      </c>
      <c r="K93" s="608"/>
      <c r="L93" s="164" t="str">
        <f t="shared" si="7"/>
        <v/>
      </c>
      <c r="M93" s="609" t="str">
        <f t="shared" si="8"/>
        <v/>
      </c>
      <c r="N93" s="610" t="str">
        <f t="shared" si="9"/>
        <v/>
      </c>
      <c r="O93" s="577"/>
      <c r="Q93" s="611"/>
      <c r="U93" s="574" t="str">
        <f t="shared" si="11"/>
        <v/>
      </c>
      <c r="V93" s="574" t="str">
        <f>IF($U93="","",VLOOKUP($U93,BUDGET!$C$19:$Q$401,2,FALSE))</f>
        <v/>
      </c>
    </row>
    <row r="94" spans="2:22" ht="13.5" x14ac:dyDescent="0.3">
      <c r="B94" s="582">
        <f t="shared" si="10"/>
        <v>84</v>
      </c>
      <c r="C94" s="153"/>
      <c r="D94" s="154"/>
      <c r="E94" s="155"/>
      <c r="F94" s="156"/>
      <c r="G94" s="157"/>
      <c r="H94" s="158"/>
      <c r="I94" s="162" t="str">
        <f t="shared" si="6"/>
        <v/>
      </c>
      <c r="J94" s="163" t="str">
        <f>IF(I94="","",I94/BUDGET!$O$8)</f>
        <v/>
      </c>
      <c r="K94" s="608"/>
      <c r="L94" s="161" t="str">
        <f t="shared" si="7"/>
        <v/>
      </c>
      <c r="M94" s="609" t="str">
        <f t="shared" si="8"/>
        <v/>
      </c>
      <c r="N94" s="610" t="str">
        <f t="shared" si="9"/>
        <v/>
      </c>
      <c r="O94" s="577"/>
      <c r="Q94" s="611"/>
      <c r="U94" s="574" t="str">
        <f t="shared" si="11"/>
        <v/>
      </c>
      <c r="V94" s="574" t="str">
        <f>IF($U94="","",VLOOKUP($U94,BUDGET!$C$19:$Q$401,2,FALSE))</f>
        <v/>
      </c>
    </row>
    <row r="95" spans="2:22" ht="13.5" x14ac:dyDescent="0.3">
      <c r="B95" s="582">
        <f t="shared" si="10"/>
        <v>85</v>
      </c>
      <c r="C95" s="153"/>
      <c r="D95" s="154"/>
      <c r="E95" s="155"/>
      <c r="F95" s="156"/>
      <c r="G95" s="157"/>
      <c r="H95" s="158"/>
      <c r="I95" s="162" t="str">
        <f t="shared" si="6"/>
        <v/>
      </c>
      <c r="J95" s="163" t="str">
        <f>IF(I95="","",I95/BUDGET!$O$8)</f>
        <v/>
      </c>
      <c r="K95" s="608"/>
      <c r="L95" s="164" t="str">
        <f t="shared" si="7"/>
        <v/>
      </c>
      <c r="M95" s="609" t="str">
        <f t="shared" si="8"/>
        <v/>
      </c>
      <c r="N95" s="610" t="str">
        <f t="shared" si="9"/>
        <v/>
      </c>
      <c r="O95" s="577"/>
      <c r="Q95" s="611"/>
      <c r="U95" s="574" t="str">
        <f t="shared" si="11"/>
        <v/>
      </c>
      <c r="V95" s="574" t="str">
        <f>IF($U95="","",VLOOKUP($U95,BUDGET!$C$19:$Q$401,2,FALSE))</f>
        <v/>
      </c>
    </row>
    <row r="96" spans="2:22" ht="13.5" x14ac:dyDescent="0.3">
      <c r="B96" s="582">
        <f t="shared" si="10"/>
        <v>86</v>
      </c>
      <c r="C96" s="153"/>
      <c r="D96" s="154"/>
      <c r="E96" s="155"/>
      <c r="F96" s="156"/>
      <c r="G96" s="157"/>
      <c r="H96" s="158"/>
      <c r="I96" s="162" t="str">
        <f t="shared" si="6"/>
        <v/>
      </c>
      <c r="J96" s="163" t="str">
        <f>IF(I96="","",I96/BUDGET!$O$8)</f>
        <v/>
      </c>
      <c r="K96" s="608"/>
      <c r="L96" s="161" t="str">
        <f t="shared" si="7"/>
        <v/>
      </c>
      <c r="M96" s="609" t="str">
        <f t="shared" si="8"/>
        <v/>
      </c>
      <c r="N96" s="610" t="str">
        <f t="shared" si="9"/>
        <v/>
      </c>
      <c r="O96" s="577"/>
      <c r="Q96" s="611"/>
      <c r="U96" s="574" t="str">
        <f t="shared" si="11"/>
        <v/>
      </c>
      <c r="V96" s="574" t="str">
        <f>IF($U96="","",VLOOKUP($U96,BUDGET!$C$19:$Q$401,2,FALSE))</f>
        <v/>
      </c>
    </row>
    <row r="97" spans="2:22" ht="13.5" x14ac:dyDescent="0.3">
      <c r="B97" s="582">
        <f t="shared" si="10"/>
        <v>87</v>
      </c>
      <c r="C97" s="153"/>
      <c r="D97" s="154"/>
      <c r="E97" s="155"/>
      <c r="F97" s="156"/>
      <c r="G97" s="157"/>
      <c r="H97" s="158"/>
      <c r="I97" s="162" t="str">
        <f t="shared" si="6"/>
        <v/>
      </c>
      <c r="J97" s="163" t="str">
        <f>IF(I97="","",I97/BUDGET!$O$8)</f>
        <v/>
      </c>
      <c r="K97" s="608"/>
      <c r="L97" s="164" t="str">
        <f t="shared" si="7"/>
        <v/>
      </c>
      <c r="M97" s="609" t="str">
        <f t="shared" si="8"/>
        <v/>
      </c>
      <c r="N97" s="610" t="str">
        <f t="shared" si="9"/>
        <v/>
      </c>
      <c r="O97" s="577"/>
      <c r="Q97" s="611"/>
      <c r="U97" s="574" t="str">
        <f t="shared" si="11"/>
        <v/>
      </c>
      <c r="V97" s="574" t="str">
        <f>IF($U97="","",VLOOKUP($U97,BUDGET!$C$19:$Q$401,2,FALSE))</f>
        <v/>
      </c>
    </row>
    <row r="98" spans="2:22" ht="13.5" x14ac:dyDescent="0.3">
      <c r="B98" s="582">
        <f t="shared" si="10"/>
        <v>88</v>
      </c>
      <c r="C98" s="153"/>
      <c r="D98" s="154"/>
      <c r="E98" s="155"/>
      <c r="F98" s="156"/>
      <c r="G98" s="157"/>
      <c r="H98" s="158"/>
      <c r="I98" s="162" t="str">
        <f t="shared" si="6"/>
        <v/>
      </c>
      <c r="J98" s="163" t="str">
        <f>IF(I98="","",I98/BUDGET!$O$8)</f>
        <v/>
      </c>
      <c r="K98" s="608"/>
      <c r="L98" s="161" t="str">
        <f t="shared" si="7"/>
        <v/>
      </c>
      <c r="M98" s="609" t="str">
        <f t="shared" si="8"/>
        <v/>
      </c>
      <c r="N98" s="610" t="str">
        <f t="shared" si="9"/>
        <v/>
      </c>
      <c r="O98" s="577"/>
      <c r="Q98" s="611"/>
      <c r="U98" s="574" t="str">
        <f t="shared" si="11"/>
        <v/>
      </c>
      <c r="V98" s="574" t="str">
        <f>IF($U98="","",VLOOKUP($U98,BUDGET!$C$19:$Q$401,2,FALSE))</f>
        <v/>
      </c>
    </row>
    <row r="99" spans="2:22" ht="13.5" x14ac:dyDescent="0.3">
      <c r="B99" s="582">
        <f t="shared" si="10"/>
        <v>89</v>
      </c>
      <c r="C99" s="153"/>
      <c r="D99" s="154"/>
      <c r="E99" s="155"/>
      <c r="F99" s="156"/>
      <c r="G99" s="157"/>
      <c r="H99" s="158"/>
      <c r="I99" s="162" t="str">
        <f t="shared" si="6"/>
        <v/>
      </c>
      <c r="J99" s="163" t="str">
        <f>IF(I99="","",I99/BUDGET!$O$8)</f>
        <v/>
      </c>
      <c r="K99" s="608"/>
      <c r="L99" s="164" t="str">
        <f t="shared" si="7"/>
        <v/>
      </c>
      <c r="M99" s="609" t="str">
        <f t="shared" si="8"/>
        <v/>
      </c>
      <c r="N99" s="610" t="str">
        <f t="shared" si="9"/>
        <v/>
      </c>
      <c r="O99" s="577"/>
      <c r="Q99" s="611"/>
      <c r="U99" s="574" t="str">
        <f t="shared" si="11"/>
        <v/>
      </c>
      <c r="V99" s="574" t="str">
        <f>IF($U99="","",VLOOKUP($U99,BUDGET!$C$19:$Q$401,2,FALSE))</f>
        <v/>
      </c>
    </row>
    <row r="100" spans="2:22" ht="13.5" x14ac:dyDescent="0.3">
      <c r="B100" s="582">
        <f t="shared" si="10"/>
        <v>90</v>
      </c>
      <c r="C100" s="153"/>
      <c r="D100" s="154"/>
      <c r="E100" s="155"/>
      <c r="F100" s="156"/>
      <c r="G100" s="157"/>
      <c r="H100" s="158"/>
      <c r="I100" s="162" t="str">
        <f t="shared" si="6"/>
        <v/>
      </c>
      <c r="J100" s="163" t="str">
        <f>IF(I100="","",I100/BUDGET!$O$8)</f>
        <v/>
      </c>
      <c r="K100" s="608"/>
      <c r="L100" s="161" t="str">
        <f t="shared" si="7"/>
        <v/>
      </c>
      <c r="M100" s="609" t="str">
        <f t="shared" si="8"/>
        <v/>
      </c>
      <c r="N100" s="610" t="str">
        <f t="shared" si="9"/>
        <v/>
      </c>
      <c r="O100" s="577"/>
      <c r="Q100" s="611"/>
      <c r="U100" s="574" t="str">
        <f t="shared" si="11"/>
        <v/>
      </c>
      <c r="V100" s="574" t="str">
        <f>IF($U100="","",VLOOKUP($U100,BUDGET!$C$19:$Q$401,2,FALSE))</f>
        <v/>
      </c>
    </row>
    <row r="101" spans="2:22" ht="13.5" x14ac:dyDescent="0.3">
      <c r="B101" s="582">
        <f t="shared" si="10"/>
        <v>91</v>
      </c>
      <c r="C101" s="153"/>
      <c r="D101" s="154"/>
      <c r="E101" s="155"/>
      <c r="F101" s="156"/>
      <c r="G101" s="157"/>
      <c r="H101" s="158"/>
      <c r="I101" s="162" t="str">
        <f t="shared" si="6"/>
        <v/>
      </c>
      <c r="J101" s="163" t="str">
        <f>IF(I101="","",I101/BUDGET!$O$8)</f>
        <v/>
      </c>
      <c r="K101" s="608"/>
      <c r="L101" s="164" t="str">
        <f t="shared" si="7"/>
        <v/>
      </c>
      <c r="M101" s="609" t="str">
        <f t="shared" si="8"/>
        <v/>
      </c>
      <c r="N101" s="610" t="str">
        <f t="shared" si="9"/>
        <v/>
      </c>
      <c r="O101" s="577"/>
      <c r="Q101" s="611"/>
      <c r="U101" s="574" t="str">
        <f t="shared" si="11"/>
        <v/>
      </c>
      <c r="V101" s="574" t="str">
        <f>IF($U101="","",VLOOKUP($U101,BUDGET!$C$19:$Q$401,2,FALSE))</f>
        <v/>
      </c>
    </row>
    <row r="102" spans="2:22" ht="13.5" x14ac:dyDescent="0.3">
      <c r="B102" s="582">
        <f t="shared" si="10"/>
        <v>92</v>
      </c>
      <c r="C102" s="153"/>
      <c r="D102" s="154"/>
      <c r="E102" s="155"/>
      <c r="F102" s="156"/>
      <c r="G102" s="157"/>
      <c r="H102" s="158"/>
      <c r="I102" s="162" t="str">
        <f t="shared" si="6"/>
        <v/>
      </c>
      <c r="J102" s="163" t="str">
        <f>IF(I102="","",I102/BUDGET!$O$8)</f>
        <v/>
      </c>
      <c r="K102" s="608"/>
      <c r="L102" s="161" t="str">
        <f t="shared" si="7"/>
        <v/>
      </c>
      <c r="M102" s="609" t="str">
        <f t="shared" si="8"/>
        <v/>
      </c>
      <c r="N102" s="610" t="str">
        <f t="shared" si="9"/>
        <v/>
      </c>
      <c r="O102" s="577"/>
      <c r="Q102" s="611"/>
      <c r="U102" s="574" t="str">
        <f t="shared" si="11"/>
        <v/>
      </c>
      <c r="V102" s="574" t="str">
        <f>IF($U102="","",VLOOKUP($U102,BUDGET!$C$19:$Q$401,2,FALSE))</f>
        <v/>
      </c>
    </row>
    <row r="103" spans="2:22" ht="13.5" x14ac:dyDescent="0.3">
      <c r="B103" s="582">
        <f t="shared" si="10"/>
        <v>93</v>
      </c>
      <c r="C103" s="153"/>
      <c r="D103" s="154"/>
      <c r="E103" s="155"/>
      <c r="F103" s="156"/>
      <c r="G103" s="157"/>
      <c r="H103" s="158"/>
      <c r="I103" s="162" t="str">
        <f t="shared" si="6"/>
        <v/>
      </c>
      <c r="J103" s="163" t="str">
        <f>IF(I103="","",I103/BUDGET!$O$8)</f>
        <v/>
      </c>
      <c r="K103" s="608"/>
      <c r="L103" s="164" t="str">
        <f t="shared" si="7"/>
        <v/>
      </c>
      <c r="M103" s="609" t="str">
        <f t="shared" si="8"/>
        <v/>
      </c>
      <c r="N103" s="610" t="str">
        <f t="shared" si="9"/>
        <v/>
      </c>
      <c r="O103" s="577"/>
      <c r="Q103" s="611"/>
      <c r="U103" s="574" t="str">
        <f t="shared" si="11"/>
        <v/>
      </c>
      <c r="V103" s="574" t="str">
        <f>IF($U103="","",VLOOKUP($U103,BUDGET!$C$19:$Q$401,2,FALSE))</f>
        <v/>
      </c>
    </row>
    <row r="104" spans="2:22" ht="13.5" x14ac:dyDescent="0.3">
      <c r="B104" s="582">
        <f t="shared" si="10"/>
        <v>94</v>
      </c>
      <c r="C104" s="153"/>
      <c r="D104" s="154"/>
      <c r="E104" s="155"/>
      <c r="F104" s="156"/>
      <c r="G104" s="157"/>
      <c r="H104" s="158"/>
      <c r="I104" s="162" t="str">
        <f t="shared" si="6"/>
        <v/>
      </c>
      <c r="J104" s="163" t="str">
        <f>IF(I104="","",I104/BUDGET!$O$8)</f>
        <v/>
      </c>
      <c r="K104" s="608"/>
      <c r="L104" s="161" t="str">
        <f t="shared" si="7"/>
        <v/>
      </c>
      <c r="M104" s="609" t="str">
        <f t="shared" si="8"/>
        <v/>
      </c>
      <c r="N104" s="610" t="str">
        <f t="shared" si="9"/>
        <v/>
      </c>
      <c r="O104" s="577"/>
      <c r="Q104" s="611"/>
      <c r="U104" s="574" t="str">
        <f t="shared" si="11"/>
        <v/>
      </c>
      <c r="V104" s="574" t="str">
        <f>IF($U104="","",VLOOKUP($U104,BUDGET!$C$19:$Q$401,2,FALSE))</f>
        <v/>
      </c>
    </row>
    <row r="105" spans="2:22" ht="13.5" x14ac:dyDescent="0.3">
      <c r="B105" s="582">
        <f t="shared" si="10"/>
        <v>95</v>
      </c>
      <c r="C105" s="153"/>
      <c r="D105" s="154"/>
      <c r="E105" s="155"/>
      <c r="F105" s="156"/>
      <c r="G105" s="157"/>
      <c r="H105" s="158"/>
      <c r="I105" s="162" t="str">
        <f t="shared" si="6"/>
        <v/>
      </c>
      <c r="J105" s="163" t="str">
        <f>IF(I105="","",I105/BUDGET!$O$8)</f>
        <v/>
      </c>
      <c r="K105" s="608"/>
      <c r="L105" s="164" t="str">
        <f t="shared" si="7"/>
        <v/>
      </c>
      <c r="M105" s="609" t="str">
        <f t="shared" si="8"/>
        <v/>
      </c>
      <c r="N105" s="610" t="str">
        <f t="shared" si="9"/>
        <v/>
      </c>
      <c r="O105" s="577"/>
      <c r="Q105" s="611"/>
      <c r="U105" s="574" t="str">
        <f t="shared" si="11"/>
        <v/>
      </c>
      <c r="V105" s="574" t="str">
        <f>IF($U105="","",VLOOKUP($U105,BUDGET!$C$19:$Q$401,2,FALSE))</f>
        <v/>
      </c>
    </row>
    <row r="106" spans="2:22" ht="13.5" x14ac:dyDescent="0.3">
      <c r="B106" s="582">
        <f t="shared" si="10"/>
        <v>96</v>
      </c>
      <c r="C106" s="153"/>
      <c r="D106" s="154"/>
      <c r="E106" s="155"/>
      <c r="F106" s="156"/>
      <c r="G106" s="157"/>
      <c r="H106" s="158"/>
      <c r="I106" s="162" t="str">
        <f t="shared" si="6"/>
        <v/>
      </c>
      <c r="J106" s="163" t="str">
        <f>IF(I106="","",I106/BUDGET!$O$8)</f>
        <v/>
      </c>
      <c r="K106" s="608"/>
      <c r="L106" s="161" t="str">
        <f t="shared" si="7"/>
        <v/>
      </c>
      <c r="M106" s="609" t="str">
        <f t="shared" si="8"/>
        <v/>
      </c>
      <c r="N106" s="610" t="str">
        <f t="shared" si="9"/>
        <v/>
      </c>
      <c r="O106" s="577"/>
      <c r="Q106" s="611"/>
      <c r="U106" s="574" t="str">
        <f t="shared" si="11"/>
        <v/>
      </c>
      <c r="V106" s="574" t="str">
        <f>IF($U106="","",VLOOKUP($U106,BUDGET!$C$19:$Q$401,2,FALSE))</f>
        <v/>
      </c>
    </row>
    <row r="107" spans="2:22" ht="13.5" x14ac:dyDescent="0.3">
      <c r="B107" s="582">
        <f t="shared" si="10"/>
        <v>97</v>
      </c>
      <c r="C107" s="153"/>
      <c r="D107" s="154"/>
      <c r="E107" s="155"/>
      <c r="F107" s="156"/>
      <c r="G107" s="157"/>
      <c r="H107" s="158"/>
      <c r="I107" s="162" t="str">
        <f t="shared" si="6"/>
        <v/>
      </c>
      <c r="J107" s="163" t="str">
        <f>IF(I107="","",I107/BUDGET!$O$8)</f>
        <v/>
      </c>
      <c r="K107" s="608"/>
      <c r="L107" s="164" t="str">
        <f t="shared" si="7"/>
        <v/>
      </c>
      <c r="M107" s="609" t="str">
        <f t="shared" si="8"/>
        <v/>
      </c>
      <c r="N107" s="610" t="str">
        <f t="shared" si="9"/>
        <v/>
      </c>
      <c r="O107" s="577"/>
      <c r="Q107" s="611"/>
      <c r="U107" s="574" t="str">
        <f t="shared" si="11"/>
        <v/>
      </c>
      <c r="V107" s="574" t="str">
        <f>IF($U107="","",VLOOKUP($U107,BUDGET!$C$19:$Q$401,2,FALSE))</f>
        <v/>
      </c>
    </row>
    <row r="108" spans="2:22" ht="13.5" x14ac:dyDescent="0.3">
      <c r="B108" s="582">
        <f t="shared" si="10"/>
        <v>98</v>
      </c>
      <c r="C108" s="153"/>
      <c r="D108" s="154"/>
      <c r="E108" s="155"/>
      <c r="F108" s="156"/>
      <c r="G108" s="157"/>
      <c r="H108" s="158"/>
      <c r="I108" s="162" t="str">
        <f t="shared" si="6"/>
        <v/>
      </c>
      <c r="J108" s="163" t="str">
        <f>IF(I108="","",I108/BUDGET!$O$8)</f>
        <v/>
      </c>
      <c r="K108" s="608"/>
      <c r="L108" s="161" t="str">
        <f t="shared" si="7"/>
        <v/>
      </c>
      <c r="M108" s="609" t="str">
        <f t="shared" si="8"/>
        <v/>
      </c>
      <c r="N108" s="610" t="str">
        <f t="shared" si="9"/>
        <v/>
      </c>
      <c r="O108" s="577"/>
      <c r="Q108" s="611"/>
      <c r="U108" s="574" t="str">
        <f t="shared" si="11"/>
        <v/>
      </c>
      <c r="V108" s="574" t="str">
        <f>IF($U108="","",VLOOKUP($U108,BUDGET!$C$19:$Q$401,2,FALSE))</f>
        <v/>
      </c>
    </row>
    <row r="109" spans="2:22" ht="13.5" x14ac:dyDescent="0.3">
      <c r="B109" s="582">
        <f t="shared" si="10"/>
        <v>99</v>
      </c>
      <c r="C109" s="153"/>
      <c r="D109" s="154"/>
      <c r="E109" s="155"/>
      <c r="F109" s="156"/>
      <c r="G109" s="157"/>
      <c r="H109" s="158"/>
      <c r="I109" s="162" t="str">
        <f t="shared" si="6"/>
        <v/>
      </c>
      <c r="J109" s="163" t="str">
        <f>IF(I109="","",I109/BUDGET!$O$8)</f>
        <v/>
      </c>
      <c r="K109" s="608"/>
      <c r="L109" s="164" t="str">
        <f t="shared" si="7"/>
        <v/>
      </c>
      <c r="M109" s="609" t="str">
        <f t="shared" si="8"/>
        <v/>
      </c>
      <c r="N109" s="610" t="str">
        <f t="shared" si="9"/>
        <v/>
      </c>
      <c r="O109" s="577"/>
      <c r="Q109" s="611"/>
      <c r="U109" s="574" t="str">
        <f t="shared" si="11"/>
        <v/>
      </c>
      <c r="V109" s="574" t="str">
        <f>IF($U109="","",VLOOKUP($U109,BUDGET!$C$19:$Q$401,2,FALSE))</f>
        <v/>
      </c>
    </row>
    <row r="110" spans="2:22" ht="13.5" x14ac:dyDescent="0.3">
      <c r="B110" s="582">
        <f t="shared" si="10"/>
        <v>100</v>
      </c>
      <c r="C110" s="153"/>
      <c r="D110" s="154"/>
      <c r="E110" s="155"/>
      <c r="F110" s="156"/>
      <c r="G110" s="157"/>
      <c r="H110" s="158"/>
      <c r="I110" s="162" t="str">
        <f t="shared" si="6"/>
        <v/>
      </c>
      <c r="J110" s="163" t="str">
        <f>IF(I110="","",I110/BUDGET!$O$8)</f>
        <v/>
      </c>
      <c r="K110" s="608"/>
      <c r="L110" s="161" t="str">
        <f t="shared" si="7"/>
        <v/>
      </c>
      <c r="M110" s="609" t="str">
        <f t="shared" si="8"/>
        <v/>
      </c>
      <c r="N110" s="610" t="str">
        <f t="shared" si="9"/>
        <v/>
      </c>
      <c r="O110" s="577"/>
      <c r="Q110" s="611"/>
      <c r="U110" s="574" t="str">
        <f t="shared" si="11"/>
        <v/>
      </c>
      <c r="V110" s="574" t="str">
        <f>IF($U110="","",VLOOKUP($U110,BUDGET!$C$19:$Q$401,2,FALSE))</f>
        <v/>
      </c>
    </row>
    <row r="111" spans="2:22" ht="13.5" x14ac:dyDescent="0.3">
      <c r="B111" s="582">
        <f t="shared" si="10"/>
        <v>101</v>
      </c>
      <c r="C111" s="153"/>
      <c r="D111" s="154"/>
      <c r="E111" s="155"/>
      <c r="F111" s="156"/>
      <c r="G111" s="157"/>
      <c r="H111" s="158"/>
      <c r="I111" s="162" t="str">
        <f t="shared" si="6"/>
        <v/>
      </c>
      <c r="J111" s="163" t="str">
        <f>IF(I111="","",I111/BUDGET!$O$8)</f>
        <v/>
      </c>
      <c r="K111" s="608"/>
      <c r="L111" s="164" t="str">
        <f t="shared" si="7"/>
        <v/>
      </c>
      <c r="M111" s="609" t="str">
        <f t="shared" si="8"/>
        <v/>
      </c>
      <c r="N111" s="610" t="str">
        <f t="shared" si="9"/>
        <v/>
      </c>
      <c r="O111" s="577"/>
      <c r="Q111" s="611"/>
      <c r="U111" s="574" t="str">
        <f t="shared" si="11"/>
        <v/>
      </c>
      <c r="V111" s="574" t="str">
        <f>IF($U111="","",VLOOKUP($U111,BUDGET!$C$19:$Q$401,2,FALSE))</f>
        <v/>
      </c>
    </row>
    <row r="112" spans="2:22" ht="13.5" x14ac:dyDescent="0.3">
      <c r="B112" s="582">
        <f t="shared" si="10"/>
        <v>102</v>
      </c>
      <c r="C112" s="153"/>
      <c r="D112" s="154"/>
      <c r="E112" s="155"/>
      <c r="F112" s="156"/>
      <c r="G112" s="157"/>
      <c r="H112" s="158"/>
      <c r="I112" s="162" t="str">
        <f t="shared" si="6"/>
        <v/>
      </c>
      <c r="J112" s="163" t="str">
        <f>IF(I112="","",I112/BUDGET!$O$8)</f>
        <v/>
      </c>
      <c r="K112" s="608"/>
      <c r="L112" s="161" t="str">
        <f t="shared" si="7"/>
        <v/>
      </c>
      <c r="M112" s="609" t="str">
        <f t="shared" si="8"/>
        <v/>
      </c>
      <c r="N112" s="610" t="str">
        <f t="shared" si="9"/>
        <v/>
      </c>
      <c r="O112" s="577"/>
      <c r="Q112" s="611"/>
      <c r="U112" s="574" t="str">
        <f t="shared" si="11"/>
        <v/>
      </c>
      <c r="V112" s="574" t="str">
        <f>IF($U112="","",VLOOKUP($U112,BUDGET!$C$19:$Q$401,2,FALSE))</f>
        <v/>
      </c>
    </row>
    <row r="113" spans="2:22" ht="13.5" x14ac:dyDescent="0.3">
      <c r="B113" s="582">
        <f t="shared" si="10"/>
        <v>103</v>
      </c>
      <c r="C113" s="153"/>
      <c r="D113" s="154"/>
      <c r="E113" s="155"/>
      <c r="F113" s="156"/>
      <c r="G113" s="157"/>
      <c r="H113" s="158"/>
      <c r="I113" s="162" t="str">
        <f t="shared" si="6"/>
        <v/>
      </c>
      <c r="J113" s="163" t="str">
        <f>IF(I113="","",I113/BUDGET!$O$8)</f>
        <v/>
      </c>
      <c r="K113" s="608"/>
      <c r="L113" s="164" t="str">
        <f t="shared" si="7"/>
        <v/>
      </c>
      <c r="M113" s="609" t="str">
        <f t="shared" si="8"/>
        <v/>
      </c>
      <c r="N113" s="610" t="str">
        <f t="shared" si="9"/>
        <v/>
      </c>
      <c r="O113" s="577"/>
      <c r="Q113" s="611"/>
      <c r="U113" s="574" t="str">
        <f t="shared" si="11"/>
        <v/>
      </c>
      <c r="V113" s="574" t="str">
        <f>IF($U113="","",VLOOKUP($U113,BUDGET!$C$19:$Q$401,2,FALSE))</f>
        <v/>
      </c>
    </row>
    <row r="114" spans="2:22" ht="13.5" x14ac:dyDescent="0.3">
      <c r="B114" s="582">
        <f t="shared" si="10"/>
        <v>104</v>
      </c>
      <c r="C114" s="153"/>
      <c r="D114" s="154"/>
      <c r="E114" s="155"/>
      <c r="F114" s="156"/>
      <c r="G114" s="157"/>
      <c r="H114" s="158"/>
      <c r="I114" s="162" t="str">
        <f t="shared" si="6"/>
        <v/>
      </c>
      <c r="J114" s="163" t="str">
        <f>IF(I114="","",I114/BUDGET!$O$8)</f>
        <v/>
      </c>
      <c r="K114" s="608"/>
      <c r="L114" s="161" t="str">
        <f t="shared" si="7"/>
        <v/>
      </c>
      <c r="M114" s="609" t="str">
        <f t="shared" si="8"/>
        <v/>
      </c>
      <c r="N114" s="610" t="str">
        <f t="shared" si="9"/>
        <v/>
      </c>
      <c r="O114" s="577"/>
      <c r="Q114" s="611"/>
      <c r="U114" s="574" t="str">
        <f t="shared" si="11"/>
        <v/>
      </c>
      <c r="V114" s="574" t="str">
        <f>IF($U114="","",VLOOKUP($U114,BUDGET!$C$19:$Q$401,2,FALSE))</f>
        <v/>
      </c>
    </row>
    <row r="115" spans="2:22" ht="13.5" x14ac:dyDescent="0.3">
      <c r="B115" s="582">
        <f t="shared" si="10"/>
        <v>105</v>
      </c>
      <c r="C115" s="153"/>
      <c r="D115" s="154"/>
      <c r="E115" s="155"/>
      <c r="F115" s="156"/>
      <c r="G115" s="157"/>
      <c r="H115" s="158"/>
      <c r="I115" s="162" t="str">
        <f t="shared" si="6"/>
        <v/>
      </c>
      <c r="J115" s="163" t="str">
        <f>IF(I115="","",I115/BUDGET!$O$8)</f>
        <v/>
      </c>
      <c r="K115" s="608"/>
      <c r="L115" s="164" t="str">
        <f t="shared" si="7"/>
        <v/>
      </c>
      <c r="M115" s="609" t="str">
        <f t="shared" si="8"/>
        <v/>
      </c>
      <c r="N115" s="610" t="str">
        <f t="shared" si="9"/>
        <v/>
      </c>
      <c r="O115" s="577"/>
      <c r="Q115" s="611"/>
      <c r="U115" s="574" t="str">
        <f t="shared" si="11"/>
        <v/>
      </c>
      <c r="V115" s="574" t="str">
        <f>IF($U115="","",VLOOKUP($U115,BUDGET!$C$19:$Q$401,2,FALSE))</f>
        <v/>
      </c>
    </row>
    <row r="116" spans="2:22" ht="13.5" x14ac:dyDescent="0.3">
      <c r="B116" s="582">
        <f t="shared" si="10"/>
        <v>106</v>
      </c>
      <c r="C116" s="153"/>
      <c r="D116" s="154"/>
      <c r="E116" s="155"/>
      <c r="F116" s="156"/>
      <c r="G116" s="157"/>
      <c r="H116" s="158"/>
      <c r="I116" s="162" t="str">
        <f t="shared" si="6"/>
        <v/>
      </c>
      <c r="J116" s="163" t="str">
        <f>IF(I116="","",I116/BUDGET!$O$8)</f>
        <v/>
      </c>
      <c r="K116" s="608"/>
      <c r="L116" s="161" t="str">
        <f t="shared" si="7"/>
        <v/>
      </c>
      <c r="M116" s="609" t="str">
        <f t="shared" si="8"/>
        <v/>
      </c>
      <c r="N116" s="610" t="str">
        <f t="shared" si="9"/>
        <v/>
      </c>
      <c r="O116" s="577"/>
      <c r="Q116" s="611"/>
      <c r="U116" s="574" t="str">
        <f t="shared" si="11"/>
        <v/>
      </c>
      <c r="V116" s="574" t="str">
        <f>IF($U116="","",VLOOKUP($U116,BUDGET!$C$19:$Q$401,2,FALSE))</f>
        <v/>
      </c>
    </row>
    <row r="117" spans="2:22" ht="13.5" x14ac:dyDescent="0.3">
      <c r="B117" s="582">
        <f t="shared" si="10"/>
        <v>107</v>
      </c>
      <c r="C117" s="153"/>
      <c r="D117" s="154"/>
      <c r="E117" s="155"/>
      <c r="F117" s="156"/>
      <c r="G117" s="157"/>
      <c r="H117" s="158"/>
      <c r="I117" s="162" t="str">
        <f t="shared" si="6"/>
        <v/>
      </c>
      <c r="J117" s="163" t="str">
        <f>IF(I117="","",I117/BUDGET!$O$8)</f>
        <v/>
      </c>
      <c r="K117" s="608"/>
      <c r="L117" s="164" t="str">
        <f t="shared" si="7"/>
        <v/>
      </c>
      <c r="M117" s="609" t="str">
        <f t="shared" si="8"/>
        <v/>
      </c>
      <c r="N117" s="610" t="str">
        <f t="shared" si="9"/>
        <v/>
      </c>
      <c r="O117" s="577"/>
      <c r="Q117" s="611"/>
      <c r="U117" s="574" t="str">
        <f t="shared" si="11"/>
        <v/>
      </c>
      <c r="V117" s="574" t="str">
        <f>IF($U117="","",VLOOKUP($U117,BUDGET!$C$19:$Q$401,2,FALSE))</f>
        <v/>
      </c>
    </row>
    <row r="118" spans="2:22" ht="13.5" x14ac:dyDescent="0.3">
      <c r="B118" s="582">
        <f t="shared" si="10"/>
        <v>108</v>
      </c>
      <c r="C118" s="153"/>
      <c r="D118" s="154"/>
      <c r="E118" s="155"/>
      <c r="F118" s="156"/>
      <c r="G118" s="157"/>
      <c r="H118" s="158"/>
      <c r="I118" s="162" t="str">
        <f t="shared" si="6"/>
        <v/>
      </c>
      <c r="J118" s="163" t="str">
        <f>IF(I118="","",I118/BUDGET!$O$8)</f>
        <v/>
      </c>
      <c r="K118" s="608"/>
      <c r="L118" s="161" t="str">
        <f t="shared" si="7"/>
        <v/>
      </c>
      <c r="M118" s="609" t="str">
        <f t="shared" si="8"/>
        <v/>
      </c>
      <c r="N118" s="610" t="str">
        <f t="shared" si="9"/>
        <v/>
      </c>
      <c r="O118" s="577"/>
      <c r="Q118" s="611"/>
      <c r="U118" s="574" t="str">
        <f t="shared" si="11"/>
        <v/>
      </c>
      <c r="V118" s="574" t="str">
        <f>IF($U118="","",VLOOKUP($U118,BUDGET!$C$19:$Q$401,2,FALSE))</f>
        <v/>
      </c>
    </row>
    <row r="119" spans="2:22" ht="13.5" x14ac:dyDescent="0.3">
      <c r="B119" s="582">
        <f t="shared" si="10"/>
        <v>109</v>
      </c>
      <c r="C119" s="153"/>
      <c r="D119" s="154"/>
      <c r="E119" s="155"/>
      <c r="F119" s="156"/>
      <c r="G119" s="157"/>
      <c r="H119" s="158"/>
      <c r="I119" s="162" t="str">
        <f t="shared" si="6"/>
        <v/>
      </c>
      <c r="J119" s="163" t="str">
        <f>IF(I119="","",I119/BUDGET!$O$8)</f>
        <v/>
      </c>
      <c r="K119" s="608"/>
      <c r="L119" s="164" t="str">
        <f t="shared" si="7"/>
        <v/>
      </c>
      <c r="M119" s="609" t="str">
        <f t="shared" si="8"/>
        <v/>
      </c>
      <c r="N119" s="610" t="str">
        <f t="shared" si="9"/>
        <v/>
      </c>
      <c r="O119" s="577"/>
      <c r="Q119" s="611"/>
      <c r="U119" s="574" t="str">
        <f t="shared" si="11"/>
        <v/>
      </c>
      <c r="V119" s="574" t="str">
        <f>IF($U119="","",VLOOKUP($U119,BUDGET!$C$19:$Q$401,2,FALSE))</f>
        <v/>
      </c>
    </row>
    <row r="120" spans="2:22" ht="13.5" x14ac:dyDescent="0.3">
      <c r="B120" s="582">
        <f t="shared" si="10"/>
        <v>110</v>
      </c>
      <c r="C120" s="153"/>
      <c r="D120" s="154"/>
      <c r="E120" s="155"/>
      <c r="F120" s="156"/>
      <c r="G120" s="157"/>
      <c r="H120" s="158"/>
      <c r="I120" s="162" t="str">
        <f t="shared" si="6"/>
        <v/>
      </c>
      <c r="J120" s="163" t="str">
        <f>IF(I120="","",I120/BUDGET!$O$8)</f>
        <v/>
      </c>
      <c r="K120" s="608"/>
      <c r="L120" s="161" t="str">
        <f t="shared" si="7"/>
        <v/>
      </c>
      <c r="M120" s="609" t="str">
        <f t="shared" si="8"/>
        <v/>
      </c>
      <c r="N120" s="610" t="str">
        <f t="shared" si="9"/>
        <v/>
      </c>
      <c r="O120" s="577"/>
      <c r="Q120" s="611"/>
      <c r="U120" s="574" t="str">
        <f t="shared" si="11"/>
        <v/>
      </c>
      <c r="V120" s="574" t="str">
        <f>IF($U120="","",VLOOKUP($U120,BUDGET!$C$19:$Q$401,2,FALSE))</f>
        <v/>
      </c>
    </row>
    <row r="121" spans="2:22" ht="13.5" x14ac:dyDescent="0.3">
      <c r="B121" s="582">
        <f t="shared" si="10"/>
        <v>111</v>
      </c>
      <c r="C121" s="153"/>
      <c r="D121" s="154"/>
      <c r="E121" s="155"/>
      <c r="F121" s="156"/>
      <c r="G121" s="157"/>
      <c r="H121" s="158"/>
      <c r="I121" s="162" t="str">
        <f t="shared" si="6"/>
        <v/>
      </c>
      <c r="J121" s="163" t="str">
        <f>IF(I121="","",I121/BUDGET!$O$8)</f>
        <v/>
      </c>
      <c r="K121" s="608"/>
      <c r="L121" s="164" t="str">
        <f t="shared" si="7"/>
        <v/>
      </c>
      <c r="M121" s="609" t="str">
        <f t="shared" si="8"/>
        <v/>
      </c>
      <c r="N121" s="610" t="str">
        <f t="shared" si="9"/>
        <v/>
      </c>
      <c r="O121" s="577"/>
      <c r="Q121" s="611"/>
      <c r="U121" s="574" t="str">
        <f t="shared" si="11"/>
        <v/>
      </c>
      <c r="V121" s="574" t="str">
        <f>IF($U121="","",VLOOKUP($U121,BUDGET!$C$19:$Q$401,2,FALSE))</f>
        <v/>
      </c>
    </row>
    <row r="122" spans="2:22" ht="13.5" x14ac:dyDescent="0.3">
      <c r="B122" s="582">
        <f t="shared" si="10"/>
        <v>112</v>
      </c>
      <c r="C122" s="153"/>
      <c r="D122" s="154"/>
      <c r="E122" s="155"/>
      <c r="F122" s="156"/>
      <c r="G122" s="157"/>
      <c r="H122" s="158"/>
      <c r="I122" s="162" t="str">
        <f t="shared" si="6"/>
        <v/>
      </c>
      <c r="J122" s="163" t="str">
        <f>IF(I122="","",I122/BUDGET!$O$8)</f>
        <v/>
      </c>
      <c r="K122" s="608"/>
      <c r="L122" s="161" t="str">
        <f t="shared" si="7"/>
        <v/>
      </c>
      <c r="M122" s="609" t="str">
        <f t="shared" si="8"/>
        <v/>
      </c>
      <c r="N122" s="610" t="str">
        <f t="shared" si="9"/>
        <v/>
      </c>
      <c r="O122" s="577"/>
      <c r="Q122" s="611"/>
      <c r="U122" s="574" t="str">
        <f t="shared" si="11"/>
        <v/>
      </c>
      <c r="V122" s="574" t="str">
        <f>IF($U122="","",VLOOKUP($U122,BUDGET!$C$19:$Q$401,2,FALSE))</f>
        <v/>
      </c>
    </row>
    <row r="123" spans="2:22" ht="13.5" x14ac:dyDescent="0.3">
      <c r="B123" s="582">
        <f t="shared" si="10"/>
        <v>113</v>
      </c>
      <c r="C123" s="153"/>
      <c r="D123" s="154"/>
      <c r="E123" s="155"/>
      <c r="F123" s="156"/>
      <c r="G123" s="157"/>
      <c r="H123" s="158"/>
      <c r="I123" s="162" t="str">
        <f t="shared" si="6"/>
        <v/>
      </c>
      <c r="J123" s="163" t="str">
        <f>IF(I123="","",I123/BUDGET!$O$8)</f>
        <v/>
      </c>
      <c r="K123" s="608"/>
      <c r="L123" s="164" t="str">
        <f t="shared" si="7"/>
        <v/>
      </c>
      <c r="M123" s="609" t="str">
        <f t="shared" si="8"/>
        <v/>
      </c>
      <c r="N123" s="610" t="str">
        <f t="shared" si="9"/>
        <v/>
      </c>
      <c r="O123" s="577"/>
      <c r="Q123" s="611"/>
      <c r="U123" s="574" t="str">
        <f t="shared" si="11"/>
        <v/>
      </c>
      <c r="V123" s="574" t="str">
        <f>IF($U123="","",VLOOKUP($U123,BUDGET!$C$19:$Q$401,2,FALSE))</f>
        <v/>
      </c>
    </row>
    <row r="124" spans="2:22" ht="13.5" x14ac:dyDescent="0.3">
      <c r="B124" s="582">
        <f t="shared" si="10"/>
        <v>114</v>
      </c>
      <c r="C124" s="153"/>
      <c r="D124" s="154"/>
      <c r="E124" s="155"/>
      <c r="F124" s="156"/>
      <c r="G124" s="157"/>
      <c r="H124" s="158"/>
      <c r="I124" s="162" t="str">
        <f t="shared" si="6"/>
        <v/>
      </c>
      <c r="J124" s="163" t="str">
        <f>IF(I124="","",I124/BUDGET!$O$8)</f>
        <v/>
      </c>
      <c r="K124" s="608"/>
      <c r="L124" s="161" t="str">
        <f t="shared" si="7"/>
        <v/>
      </c>
      <c r="M124" s="609" t="str">
        <f t="shared" si="8"/>
        <v/>
      </c>
      <c r="N124" s="610" t="str">
        <f t="shared" si="9"/>
        <v/>
      </c>
      <c r="O124" s="577"/>
      <c r="Q124" s="611"/>
      <c r="U124" s="574" t="str">
        <f t="shared" si="11"/>
        <v/>
      </c>
      <c r="V124" s="574" t="str">
        <f>IF($U124="","",VLOOKUP($U124,BUDGET!$C$19:$Q$401,2,FALSE))</f>
        <v/>
      </c>
    </row>
    <row r="125" spans="2:22" ht="13.5" x14ac:dyDescent="0.3">
      <c r="B125" s="582">
        <f t="shared" si="10"/>
        <v>115</v>
      </c>
      <c r="C125" s="153"/>
      <c r="D125" s="154"/>
      <c r="E125" s="155"/>
      <c r="F125" s="156"/>
      <c r="G125" s="157"/>
      <c r="H125" s="158"/>
      <c r="I125" s="162" t="str">
        <f t="shared" si="6"/>
        <v/>
      </c>
      <c r="J125" s="163" t="str">
        <f>IF(I125="","",I125/BUDGET!$O$8)</f>
        <v/>
      </c>
      <c r="K125" s="608"/>
      <c r="L125" s="164" t="str">
        <f t="shared" si="7"/>
        <v/>
      </c>
      <c r="M125" s="609" t="str">
        <f t="shared" si="8"/>
        <v/>
      </c>
      <c r="N125" s="610" t="str">
        <f t="shared" si="9"/>
        <v/>
      </c>
      <c r="O125" s="577"/>
      <c r="Q125" s="611"/>
      <c r="U125" s="574" t="str">
        <f t="shared" si="11"/>
        <v/>
      </c>
      <c r="V125" s="574" t="str">
        <f>IF($U125="","",VLOOKUP($U125,BUDGET!$C$19:$Q$401,2,FALSE))</f>
        <v/>
      </c>
    </row>
    <row r="126" spans="2:22" ht="13.5" x14ac:dyDescent="0.3">
      <c r="B126" s="582">
        <f t="shared" si="10"/>
        <v>116</v>
      </c>
      <c r="C126" s="153"/>
      <c r="D126" s="154"/>
      <c r="E126" s="155"/>
      <c r="F126" s="156"/>
      <c r="G126" s="157"/>
      <c r="H126" s="158"/>
      <c r="I126" s="162" t="str">
        <f t="shared" si="6"/>
        <v/>
      </c>
      <c r="J126" s="163" t="str">
        <f>IF(I126="","",I126/BUDGET!$O$8)</f>
        <v/>
      </c>
      <c r="K126" s="608"/>
      <c r="L126" s="161" t="str">
        <f t="shared" si="7"/>
        <v/>
      </c>
      <c r="M126" s="609" t="str">
        <f t="shared" si="8"/>
        <v/>
      </c>
      <c r="N126" s="610" t="str">
        <f t="shared" si="9"/>
        <v/>
      </c>
      <c r="O126" s="577"/>
      <c r="Q126" s="611"/>
      <c r="U126" s="574" t="str">
        <f t="shared" si="11"/>
        <v/>
      </c>
      <c r="V126" s="574" t="str">
        <f>IF($U126="","",VLOOKUP($U126,BUDGET!$C$19:$Q$401,2,FALSE))</f>
        <v/>
      </c>
    </row>
    <row r="127" spans="2:22" ht="13.5" x14ac:dyDescent="0.3">
      <c r="B127" s="582">
        <f t="shared" si="10"/>
        <v>117</v>
      </c>
      <c r="C127" s="153"/>
      <c r="D127" s="154"/>
      <c r="E127" s="155"/>
      <c r="F127" s="156"/>
      <c r="G127" s="157"/>
      <c r="H127" s="158"/>
      <c r="I127" s="162" t="str">
        <f t="shared" si="6"/>
        <v/>
      </c>
      <c r="J127" s="163" t="str">
        <f>IF(I127="","",I127/BUDGET!$O$8)</f>
        <v/>
      </c>
      <c r="K127" s="608"/>
      <c r="L127" s="164" t="str">
        <f t="shared" si="7"/>
        <v/>
      </c>
      <c r="M127" s="609" t="str">
        <f t="shared" si="8"/>
        <v/>
      </c>
      <c r="N127" s="610" t="str">
        <f t="shared" si="9"/>
        <v/>
      </c>
      <c r="O127" s="577"/>
      <c r="Q127" s="611"/>
      <c r="U127" s="574" t="str">
        <f t="shared" si="11"/>
        <v/>
      </c>
      <c r="V127" s="574" t="str">
        <f>IF($U127="","",VLOOKUP($U127,BUDGET!$C$19:$Q$401,2,FALSE))</f>
        <v/>
      </c>
    </row>
    <row r="128" spans="2:22" ht="13.5" x14ac:dyDescent="0.3">
      <c r="B128" s="582">
        <f t="shared" si="10"/>
        <v>118</v>
      </c>
      <c r="C128" s="153"/>
      <c r="D128" s="154"/>
      <c r="E128" s="155"/>
      <c r="F128" s="156"/>
      <c r="G128" s="157"/>
      <c r="H128" s="158"/>
      <c r="I128" s="162" t="str">
        <f t="shared" si="6"/>
        <v/>
      </c>
      <c r="J128" s="163" t="str">
        <f>IF(I128="","",I128/BUDGET!$O$8)</f>
        <v/>
      </c>
      <c r="K128" s="608"/>
      <c r="L128" s="161" t="str">
        <f t="shared" si="7"/>
        <v/>
      </c>
      <c r="M128" s="609" t="str">
        <f t="shared" si="8"/>
        <v/>
      </c>
      <c r="N128" s="610" t="str">
        <f t="shared" si="9"/>
        <v/>
      </c>
      <c r="O128" s="577"/>
      <c r="Q128" s="611"/>
      <c r="U128" s="574" t="str">
        <f t="shared" si="11"/>
        <v/>
      </c>
      <c r="V128" s="574" t="str">
        <f>IF($U128="","",VLOOKUP($U128,BUDGET!$C$19:$Q$401,2,FALSE))</f>
        <v/>
      </c>
    </row>
    <row r="129" spans="2:22" ht="13.5" x14ac:dyDescent="0.3">
      <c r="B129" s="582">
        <f t="shared" si="10"/>
        <v>119</v>
      </c>
      <c r="C129" s="153"/>
      <c r="D129" s="154"/>
      <c r="E129" s="155"/>
      <c r="F129" s="156"/>
      <c r="G129" s="157"/>
      <c r="H129" s="158"/>
      <c r="I129" s="162" t="str">
        <f t="shared" si="6"/>
        <v/>
      </c>
      <c r="J129" s="163" t="str">
        <f>IF(I129="","",I129/BUDGET!$O$8)</f>
        <v/>
      </c>
      <c r="K129" s="608"/>
      <c r="L129" s="164" t="str">
        <f t="shared" si="7"/>
        <v/>
      </c>
      <c r="M129" s="609" t="str">
        <f t="shared" si="8"/>
        <v/>
      </c>
      <c r="N129" s="610" t="str">
        <f t="shared" si="9"/>
        <v/>
      </c>
      <c r="O129" s="577"/>
      <c r="Q129" s="611"/>
      <c r="U129" s="574" t="str">
        <f t="shared" si="11"/>
        <v/>
      </c>
      <c r="V129" s="574" t="str">
        <f>IF($U129="","",VLOOKUP($U129,BUDGET!$C$19:$Q$401,2,FALSE))</f>
        <v/>
      </c>
    </row>
    <row r="130" spans="2:22" ht="13.5" x14ac:dyDescent="0.3">
      <c r="B130" s="582">
        <f t="shared" si="10"/>
        <v>120</v>
      </c>
      <c r="C130" s="153"/>
      <c r="D130" s="154"/>
      <c r="E130" s="155"/>
      <c r="F130" s="156"/>
      <c r="G130" s="157"/>
      <c r="H130" s="158"/>
      <c r="I130" s="162" t="str">
        <f t="shared" si="6"/>
        <v/>
      </c>
      <c r="J130" s="163" t="str">
        <f>IF(I130="","",I130/BUDGET!$O$8)</f>
        <v/>
      </c>
      <c r="K130" s="608"/>
      <c r="L130" s="161" t="str">
        <f t="shared" si="7"/>
        <v/>
      </c>
      <c r="M130" s="609" t="str">
        <f t="shared" si="8"/>
        <v/>
      </c>
      <c r="N130" s="610" t="str">
        <f t="shared" si="9"/>
        <v/>
      </c>
      <c r="O130" s="577"/>
      <c r="Q130" s="611"/>
      <c r="U130" s="574" t="str">
        <f t="shared" si="11"/>
        <v/>
      </c>
      <c r="V130" s="574" t="str">
        <f>IF($U130="","",VLOOKUP($U130,BUDGET!$C$19:$Q$401,2,FALSE))</f>
        <v/>
      </c>
    </row>
    <row r="131" spans="2:22" ht="13.5" x14ac:dyDescent="0.3">
      <c r="B131" s="582">
        <f t="shared" si="10"/>
        <v>121</v>
      </c>
      <c r="C131" s="153"/>
      <c r="D131" s="154"/>
      <c r="E131" s="155"/>
      <c r="F131" s="156"/>
      <c r="G131" s="157"/>
      <c r="H131" s="158"/>
      <c r="I131" s="162" t="str">
        <f t="shared" si="6"/>
        <v/>
      </c>
      <c r="J131" s="163" t="str">
        <f>IF(I131="","",I131/BUDGET!$O$8)</f>
        <v/>
      </c>
      <c r="K131" s="608"/>
      <c r="L131" s="164" t="str">
        <f t="shared" si="7"/>
        <v/>
      </c>
      <c r="M131" s="609" t="str">
        <f t="shared" si="8"/>
        <v/>
      </c>
      <c r="N131" s="610" t="str">
        <f t="shared" si="9"/>
        <v/>
      </c>
      <c r="O131" s="577"/>
      <c r="Q131" s="611"/>
      <c r="U131" s="574" t="str">
        <f t="shared" si="11"/>
        <v/>
      </c>
      <c r="V131" s="574" t="str">
        <f>IF($U131="","",VLOOKUP($U131,BUDGET!$C$19:$Q$401,2,FALSE))</f>
        <v/>
      </c>
    </row>
    <row r="132" spans="2:22" ht="13.5" x14ac:dyDescent="0.3">
      <c r="B132" s="582">
        <f t="shared" si="10"/>
        <v>122</v>
      </c>
      <c r="C132" s="153"/>
      <c r="D132" s="154"/>
      <c r="E132" s="155"/>
      <c r="F132" s="156"/>
      <c r="G132" s="157"/>
      <c r="H132" s="158"/>
      <c r="I132" s="162" t="str">
        <f t="shared" si="6"/>
        <v/>
      </c>
      <c r="J132" s="163" t="str">
        <f>IF(I132="","",I132/BUDGET!$O$8)</f>
        <v/>
      </c>
      <c r="K132" s="608"/>
      <c r="L132" s="161" t="str">
        <f t="shared" si="7"/>
        <v/>
      </c>
      <c r="M132" s="609" t="str">
        <f t="shared" si="8"/>
        <v/>
      </c>
      <c r="N132" s="610" t="str">
        <f t="shared" si="9"/>
        <v/>
      </c>
      <c r="O132" s="577"/>
      <c r="Q132" s="611"/>
      <c r="U132" s="574" t="str">
        <f t="shared" si="11"/>
        <v/>
      </c>
      <c r="V132" s="574" t="str">
        <f>IF($U132="","",VLOOKUP($U132,BUDGET!$C$19:$Q$401,2,FALSE))</f>
        <v/>
      </c>
    </row>
    <row r="133" spans="2:22" ht="13.5" x14ac:dyDescent="0.3">
      <c r="B133" s="582">
        <f t="shared" si="10"/>
        <v>123</v>
      </c>
      <c r="C133" s="153"/>
      <c r="D133" s="154"/>
      <c r="E133" s="155"/>
      <c r="F133" s="156"/>
      <c r="G133" s="157"/>
      <c r="H133" s="158"/>
      <c r="I133" s="162" t="str">
        <f t="shared" si="6"/>
        <v/>
      </c>
      <c r="J133" s="163" t="str">
        <f>IF(I133="","",I133/BUDGET!$O$8)</f>
        <v/>
      </c>
      <c r="K133" s="608"/>
      <c r="L133" s="164" t="str">
        <f t="shared" si="7"/>
        <v/>
      </c>
      <c r="M133" s="609" t="str">
        <f t="shared" si="8"/>
        <v/>
      </c>
      <c r="N133" s="610" t="str">
        <f t="shared" si="9"/>
        <v/>
      </c>
      <c r="O133" s="577"/>
      <c r="Q133" s="611"/>
      <c r="U133" s="574" t="str">
        <f t="shared" si="11"/>
        <v/>
      </c>
      <c r="V133" s="574" t="str">
        <f>IF($U133="","",VLOOKUP($U133,BUDGET!$C$19:$Q$401,2,FALSE))</f>
        <v/>
      </c>
    </row>
    <row r="134" spans="2:22" ht="13.5" x14ac:dyDescent="0.3">
      <c r="B134" s="582">
        <f t="shared" si="10"/>
        <v>124</v>
      </c>
      <c r="C134" s="153"/>
      <c r="D134" s="154"/>
      <c r="E134" s="155"/>
      <c r="F134" s="156"/>
      <c r="G134" s="157"/>
      <c r="H134" s="158"/>
      <c r="I134" s="162" t="str">
        <f t="shared" si="6"/>
        <v/>
      </c>
      <c r="J134" s="163" t="str">
        <f>IF(I134="","",I134/BUDGET!$O$8)</f>
        <v/>
      </c>
      <c r="K134" s="608"/>
      <c r="L134" s="161" t="str">
        <f t="shared" si="7"/>
        <v/>
      </c>
      <c r="M134" s="609" t="str">
        <f t="shared" si="8"/>
        <v/>
      </c>
      <c r="N134" s="610" t="str">
        <f t="shared" si="9"/>
        <v/>
      </c>
      <c r="O134" s="577"/>
      <c r="Q134" s="611"/>
      <c r="U134" s="574" t="str">
        <f t="shared" si="11"/>
        <v/>
      </c>
      <c r="V134" s="574" t="str">
        <f>IF($U134="","",VLOOKUP($U134,BUDGET!$C$19:$Q$401,2,FALSE))</f>
        <v/>
      </c>
    </row>
    <row r="135" spans="2:22" ht="13.5" x14ac:dyDescent="0.3">
      <c r="B135" s="582">
        <f t="shared" si="10"/>
        <v>125</v>
      </c>
      <c r="C135" s="153"/>
      <c r="D135" s="154"/>
      <c r="E135" s="155"/>
      <c r="F135" s="156"/>
      <c r="G135" s="157"/>
      <c r="H135" s="158"/>
      <c r="I135" s="162" t="str">
        <f t="shared" si="6"/>
        <v/>
      </c>
      <c r="J135" s="163" t="str">
        <f>IF(I135="","",I135/BUDGET!$O$8)</f>
        <v/>
      </c>
      <c r="K135" s="608"/>
      <c r="L135" s="164" t="str">
        <f t="shared" si="7"/>
        <v/>
      </c>
      <c r="M135" s="609" t="str">
        <f t="shared" si="8"/>
        <v/>
      </c>
      <c r="N135" s="610" t="str">
        <f t="shared" si="9"/>
        <v/>
      </c>
      <c r="O135" s="577"/>
      <c r="Q135" s="611"/>
      <c r="U135" s="574" t="str">
        <f t="shared" si="11"/>
        <v/>
      </c>
      <c r="V135" s="574" t="str">
        <f>IF($U135="","",VLOOKUP($U135,BUDGET!$C$19:$Q$401,2,FALSE))</f>
        <v/>
      </c>
    </row>
    <row r="136" spans="2:22" ht="13.5" x14ac:dyDescent="0.3">
      <c r="B136" s="582">
        <f t="shared" si="10"/>
        <v>126</v>
      </c>
      <c r="C136" s="153"/>
      <c r="D136" s="154"/>
      <c r="E136" s="155"/>
      <c r="F136" s="156"/>
      <c r="G136" s="157"/>
      <c r="H136" s="158"/>
      <c r="I136" s="162" t="str">
        <f t="shared" si="6"/>
        <v/>
      </c>
      <c r="J136" s="163" t="str">
        <f>IF(I136="","",I136/BUDGET!$O$8)</f>
        <v/>
      </c>
      <c r="K136" s="608"/>
      <c r="L136" s="161" t="str">
        <f t="shared" si="7"/>
        <v/>
      </c>
      <c r="M136" s="609" t="str">
        <f t="shared" si="8"/>
        <v/>
      </c>
      <c r="N136" s="610" t="str">
        <f t="shared" si="9"/>
        <v/>
      </c>
      <c r="O136" s="577"/>
      <c r="Q136" s="611"/>
      <c r="U136" s="574" t="str">
        <f t="shared" si="11"/>
        <v/>
      </c>
      <c r="V136" s="574" t="str">
        <f>IF($U136="","",VLOOKUP($U136,BUDGET!$C$19:$Q$401,2,FALSE))</f>
        <v/>
      </c>
    </row>
    <row r="137" spans="2:22" ht="13.5" x14ac:dyDescent="0.3">
      <c r="B137" s="582">
        <f t="shared" si="10"/>
        <v>127</v>
      </c>
      <c r="C137" s="153"/>
      <c r="D137" s="154"/>
      <c r="E137" s="155"/>
      <c r="F137" s="156"/>
      <c r="G137" s="157"/>
      <c r="H137" s="158"/>
      <c r="I137" s="162" t="str">
        <f t="shared" si="6"/>
        <v/>
      </c>
      <c r="J137" s="163" t="str">
        <f>IF(I137="","",I137/BUDGET!$O$8)</f>
        <v/>
      </c>
      <c r="K137" s="608"/>
      <c r="L137" s="164" t="str">
        <f t="shared" si="7"/>
        <v/>
      </c>
      <c r="M137" s="609" t="str">
        <f t="shared" si="8"/>
        <v/>
      </c>
      <c r="N137" s="610" t="str">
        <f t="shared" si="9"/>
        <v/>
      </c>
      <c r="O137" s="577"/>
      <c r="Q137" s="611"/>
      <c r="U137" s="574" t="str">
        <f t="shared" si="11"/>
        <v/>
      </c>
      <c r="V137" s="574" t="str">
        <f>IF($U137="","",VLOOKUP($U137,BUDGET!$C$19:$Q$401,2,FALSE))</f>
        <v/>
      </c>
    </row>
    <row r="138" spans="2:22" ht="13.5" x14ac:dyDescent="0.3">
      <c r="B138" s="582">
        <f t="shared" si="10"/>
        <v>128</v>
      </c>
      <c r="C138" s="153"/>
      <c r="D138" s="154"/>
      <c r="E138" s="155"/>
      <c r="F138" s="156"/>
      <c r="G138" s="157"/>
      <c r="H138" s="158"/>
      <c r="I138" s="162" t="str">
        <f t="shared" si="6"/>
        <v/>
      </c>
      <c r="J138" s="163" t="str">
        <f>IF(I138="","",I138/BUDGET!$O$8)</f>
        <v/>
      </c>
      <c r="K138" s="608"/>
      <c r="L138" s="161" t="str">
        <f t="shared" si="7"/>
        <v/>
      </c>
      <c r="M138" s="609" t="str">
        <f t="shared" si="8"/>
        <v/>
      </c>
      <c r="N138" s="610" t="str">
        <f t="shared" si="9"/>
        <v/>
      </c>
      <c r="O138" s="577"/>
      <c r="Q138" s="611"/>
      <c r="U138" s="574" t="str">
        <f t="shared" si="11"/>
        <v/>
      </c>
      <c r="V138" s="574" t="str">
        <f>IF($U138="","",VLOOKUP($U138,BUDGET!$C$19:$Q$401,2,FALSE))</f>
        <v/>
      </c>
    </row>
    <row r="139" spans="2:22" ht="13.5" x14ac:dyDescent="0.3">
      <c r="B139" s="582">
        <f t="shared" si="10"/>
        <v>129</v>
      </c>
      <c r="C139" s="153"/>
      <c r="D139" s="154"/>
      <c r="E139" s="155"/>
      <c r="F139" s="156"/>
      <c r="G139" s="157"/>
      <c r="H139" s="158"/>
      <c r="I139" s="162" t="str">
        <f t="shared" si="6"/>
        <v/>
      </c>
      <c r="J139" s="163" t="str">
        <f>IF(I139="","",I139/BUDGET!$O$8)</f>
        <v/>
      </c>
      <c r="K139" s="608"/>
      <c r="L139" s="164" t="str">
        <f t="shared" si="7"/>
        <v/>
      </c>
      <c r="M139" s="609" t="str">
        <f t="shared" si="8"/>
        <v/>
      </c>
      <c r="N139" s="610" t="str">
        <f t="shared" si="9"/>
        <v/>
      </c>
      <c r="O139" s="577"/>
      <c r="Q139" s="611"/>
      <c r="U139" s="574" t="str">
        <f t="shared" si="11"/>
        <v/>
      </c>
      <c r="V139" s="574" t="str">
        <f>IF($U139="","",VLOOKUP($U139,BUDGET!$C$19:$Q$401,2,FALSE))</f>
        <v/>
      </c>
    </row>
    <row r="140" spans="2:22" ht="13.5" x14ac:dyDescent="0.3">
      <c r="B140" s="582">
        <f t="shared" si="10"/>
        <v>130</v>
      </c>
      <c r="C140" s="153"/>
      <c r="D140" s="154"/>
      <c r="E140" s="155"/>
      <c r="F140" s="156"/>
      <c r="G140" s="157"/>
      <c r="H140" s="158"/>
      <c r="I140" s="162" t="str">
        <f t="shared" ref="I140:I203" si="12">IF(E140="","",ROUND(F140*H140,2))</f>
        <v/>
      </c>
      <c r="J140" s="163" t="str">
        <f>IF(I140="","",I140/BUDGET!$O$8)</f>
        <v/>
      </c>
      <c r="K140" s="608"/>
      <c r="L140" s="161" t="str">
        <f t="shared" ref="L140:L203" si="13">LEFT(K140,2)</f>
        <v/>
      </c>
      <c r="M140" s="609" t="str">
        <f t="shared" ref="M140:M203" si="14">IF(C140="","",YEAR(C140))</f>
        <v/>
      </c>
      <c r="N140" s="610" t="str">
        <f t="shared" ref="N140:N203" si="15">IF(C140="","",MONTH(C140))</f>
        <v/>
      </c>
      <c r="O140" s="577"/>
      <c r="Q140" s="611"/>
      <c r="U140" s="574" t="str">
        <f t="shared" si="11"/>
        <v/>
      </c>
      <c r="V140" s="574" t="str">
        <f>IF($U140="","",VLOOKUP($U140,BUDGET!$C$19:$Q$401,2,FALSE))</f>
        <v/>
      </c>
    </row>
    <row r="141" spans="2:22" ht="13.5" x14ac:dyDescent="0.3">
      <c r="B141" s="582">
        <f t="shared" ref="B141:B204" si="16">ROW()-10</f>
        <v>131</v>
      </c>
      <c r="C141" s="153"/>
      <c r="D141" s="154"/>
      <c r="E141" s="155"/>
      <c r="F141" s="156"/>
      <c r="G141" s="157"/>
      <c r="H141" s="158"/>
      <c r="I141" s="162" t="str">
        <f t="shared" si="12"/>
        <v/>
      </c>
      <c r="J141" s="163" t="str">
        <f>IF(I141="","",I141/BUDGET!$O$8)</f>
        <v/>
      </c>
      <c r="K141" s="608"/>
      <c r="L141" s="164" t="str">
        <f t="shared" si="13"/>
        <v/>
      </c>
      <c r="M141" s="609" t="str">
        <f t="shared" si="14"/>
        <v/>
      </c>
      <c r="N141" s="610" t="str">
        <f t="shared" si="15"/>
        <v/>
      </c>
      <c r="O141" s="577"/>
      <c r="Q141" s="611"/>
      <c r="U141" s="574" t="str">
        <f t="shared" ref="U141:U204" si="17">IF(K141="","",LEFT(K141,FIND("|",K141)-1))</f>
        <v/>
      </c>
      <c r="V141" s="574" t="str">
        <f>IF($U141="","",VLOOKUP($U141,BUDGET!$C$19:$Q$401,2,FALSE))</f>
        <v/>
      </c>
    </row>
    <row r="142" spans="2:22" ht="13.5" x14ac:dyDescent="0.3">
      <c r="B142" s="582">
        <f t="shared" si="16"/>
        <v>132</v>
      </c>
      <c r="C142" s="153"/>
      <c r="D142" s="154"/>
      <c r="E142" s="155"/>
      <c r="F142" s="156"/>
      <c r="G142" s="157"/>
      <c r="H142" s="158"/>
      <c r="I142" s="162" t="str">
        <f t="shared" si="12"/>
        <v/>
      </c>
      <c r="J142" s="163" t="str">
        <f>IF(I142="","",I142/BUDGET!$O$8)</f>
        <v/>
      </c>
      <c r="K142" s="608"/>
      <c r="L142" s="161" t="str">
        <f t="shared" si="13"/>
        <v/>
      </c>
      <c r="M142" s="609" t="str">
        <f t="shared" si="14"/>
        <v/>
      </c>
      <c r="N142" s="610" t="str">
        <f t="shared" si="15"/>
        <v/>
      </c>
      <c r="O142" s="577"/>
      <c r="Q142" s="611"/>
      <c r="U142" s="574" t="str">
        <f t="shared" si="17"/>
        <v/>
      </c>
      <c r="V142" s="574" t="str">
        <f>IF($U142="","",VLOOKUP($U142,BUDGET!$C$19:$Q$401,2,FALSE))</f>
        <v/>
      </c>
    </row>
    <row r="143" spans="2:22" ht="13.5" x14ac:dyDescent="0.3">
      <c r="B143" s="582">
        <f t="shared" si="16"/>
        <v>133</v>
      </c>
      <c r="C143" s="153"/>
      <c r="D143" s="154"/>
      <c r="E143" s="155"/>
      <c r="F143" s="156"/>
      <c r="G143" s="157"/>
      <c r="H143" s="158"/>
      <c r="I143" s="162" t="str">
        <f t="shared" si="12"/>
        <v/>
      </c>
      <c r="J143" s="163" t="str">
        <f>IF(I143="","",I143/BUDGET!$O$8)</f>
        <v/>
      </c>
      <c r="K143" s="608"/>
      <c r="L143" s="164" t="str">
        <f t="shared" si="13"/>
        <v/>
      </c>
      <c r="M143" s="609" t="str">
        <f t="shared" si="14"/>
        <v/>
      </c>
      <c r="N143" s="610" t="str">
        <f t="shared" si="15"/>
        <v/>
      </c>
      <c r="O143" s="577"/>
      <c r="Q143" s="611"/>
      <c r="U143" s="574" t="str">
        <f t="shared" si="17"/>
        <v/>
      </c>
      <c r="V143" s="574" t="str">
        <f>IF($U143="","",VLOOKUP($U143,BUDGET!$C$19:$Q$401,2,FALSE))</f>
        <v/>
      </c>
    </row>
    <row r="144" spans="2:22" ht="13.5" x14ac:dyDescent="0.3">
      <c r="B144" s="582">
        <f t="shared" si="16"/>
        <v>134</v>
      </c>
      <c r="C144" s="153"/>
      <c r="D144" s="154"/>
      <c r="E144" s="155"/>
      <c r="F144" s="156"/>
      <c r="G144" s="157"/>
      <c r="H144" s="158"/>
      <c r="I144" s="162" t="str">
        <f t="shared" si="12"/>
        <v/>
      </c>
      <c r="J144" s="163" t="str">
        <f>IF(I144="","",I144/BUDGET!$O$8)</f>
        <v/>
      </c>
      <c r="K144" s="608"/>
      <c r="L144" s="161" t="str">
        <f t="shared" si="13"/>
        <v/>
      </c>
      <c r="M144" s="609" t="str">
        <f t="shared" si="14"/>
        <v/>
      </c>
      <c r="N144" s="610" t="str">
        <f t="shared" si="15"/>
        <v/>
      </c>
      <c r="O144" s="577"/>
      <c r="Q144" s="611"/>
      <c r="U144" s="574" t="str">
        <f t="shared" si="17"/>
        <v/>
      </c>
      <c r="V144" s="574" t="str">
        <f>IF($U144="","",VLOOKUP($U144,BUDGET!$C$19:$Q$401,2,FALSE))</f>
        <v/>
      </c>
    </row>
    <row r="145" spans="2:22" ht="13.5" x14ac:dyDescent="0.3">
      <c r="B145" s="582">
        <f t="shared" si="16"/>
        <v>135</v>
      </c>
      <c r="C145" s="153"/>
      <c r="D145" s="154"/>
      <c r="E145" s="155"/>
      <c r="F145" s="156"/>
      <c r="G145" s="157"/>
      <c r="H145" s="158"/>
      <c r="I145" s="162" t="str">
        <f t="shared" si="12"/>
        <v/>
      </c>
      <c r="J145" s="163" t="str">
        <f>IF(I145="","",I145/BUDGET!$O$8)</f>
        <v/>
      </c>
      <c r="K145" s="608"/>
      <c r="L145" s="164" t="str">
        <f t="shared" si="13"/>
        <v/>
      </c>
      <c r="M145" s="609" t="str">
        <f t="shared" si="14"/>
        <v/>
      </c>
      <c r="N145" s="610" t="str">
        <f t="shared" si="15"/>
        <v/>
      </c>
      <c r="O145" s="577"/>
      <c r="Q145" s="611"/>
      <c r="U145" s="574" t="str">
        <f t="shared" si="17"/>
        <v/>
      </c>
      <c r="V145" s="574" t="str">
        <f>IF($U145="","",VLOOKUP($U145,BUDGET!$C$19:$Q$401,2,FALSE))</f>
        <v/>
      </c>
    </row>
    <row r="146" spans="2:22" ht="13.5" x14ac:dyDescent="0.3">
      <c r="B146" s="582">
        <f t="shared" si="16"/>
        <v>136</v>
      </c>
      <c r="C146" s="153"/>
      <c r="D146" s="154"/>
      <c r="E146" s="155"/>
      <c r="F146" s="156"/>
      <c r="G146" s="157"/>
      <c r="H146" s="158"/>
      <c r="I146" s="162" t="str">
        <f t="shared" si="12"/>
        <v/>
      </c>
      <c r="J146" s="163" t="str">
        <f>IF(I146="","",I146/BUDGET!$O$8)</f>
        <v/>
      </c>
      <c r="K146" s="608"/>
      <c r="L146" s="161" t="str">
        <f t="shared" si="13"/>
        <v/>
      </c>
      <c r="M146" s="609" t="str">
        <f t="shared" si="14"/>
        <v/>
      </c>
      <c r="N146" s="610" t="str">
        <f t="shared" si="15"/>
        <v/>
      </c>
      <c r="O146" s="577"/>
      <c r="Q146" s="611"/>
      <c r="U146" s="574" t="str">
        <f t="shared" si="17"/>
        <v/>
      </c>
      <c r="V146" s="574" t="str">
        <f>IF($U146="","",VLOOKUP($U146,BUDGET!$C$19:$Q$401,2,FALSE))</f>
        <v/>
      </c>
    </row>
    <row r="147" spans="2:22" ht="13.5" x14ac:dyDescent="0.3">
      <c r="B147" s="582">
        <f t="shared" si="16"/>
        <v>137</v>
      </c>
      <c r="C147" s="153"/>
      <c r="D147" s="154"/>
      <c r="E147" s="155"/>
      <c r="F147" s="156"/>
      <c r="G147" s="157"/>
      <c r="H147" s="158"/>
      <c r="I147" s="162" t="str">
        <f t="shared" si="12"/>
        <v/>
      </c>
      <c r="J147" s="163" t="str">
        <f>IF(I147="","",I147/BUDGET!$O$8)</f>
        <v/>
      </c>
      <c r="K147" s="608"/>
      <c r="L147" s="164" t="str">
        <f t="shared" si="13"/>
        <v/>
      </c>
      <c r="M147" s="609" t="str">
        <f t="shared" si="14"/>
        <v/>
      </c>
      <c r="N147" s="610" t="str">
        <f t="shared" si="15"/>
        <v/>
      </c>
      <c r="O147" s="577"/>
      <c r="Q147" s="611"/>
      <c r="U147" s="574" t="str">
        <f t="shared" si="17"/>
        <v/>
      </c>
      <c r="V147" s="574" t="str">
        <f>IF($U147="","",VLOOKUP($U147,BUDGET!$C$19:$Q$401,2,FALSE))</f>
        <v/>
      </c>
    </row>
    <row r="148" spans="2:22" ht="13.5" x14ac:dyDescent="0.3">
      <c r="B148" s="582">
        <f t="shared" si="16"/>
        <v>138</v>
      </c>
      <c r="C148" s="153"/>
      <c r="D148" s="154"/>
      <c r="E148" s="155"/>
      <c r="F148" s="156"/>
      <c r="G148" s="157"/>
      <c r="H148" s="158"/>
      <c r="I148" s="162" t="str">
        <f t="shared" si="12"/>
        <v/>
      </c>
      <c r="J148" s="163" t="str">
        <f>IF(I148="","",I148/BUDGET!$O$8)</f>
        <v/>
      </c>
      <c r="K148" s="608"/>
      <c r="L148" s="161" t="str">
        <f t="shared" si="13"/>
        <v/>
      </c>
      <c r="M148" s="609" t="str">
        <f t="shared" si="14"/>
        <v/>
      </c>
      <c r="N148" s="610" t="str">
        <f t="shared" si="15"/>
        <v/>
      </c>
      <c r="O148" s="577"/>
      <c r="Q148" s="611"/>
      <c r="U148" s="574" t="str">
        <f t="shared" si="17"/>
        <v/>
      </c>
      <c r="V148" s="574" t="str">
        <f>IF($U148="","",VLOOKUP($U148,BUDGET!$C$19:$Q$401,2,FALSE))</f>
        <v/>
      </c>
    </row>
    <row r="149" spans="2:22" ht="13.5" x14ac:dyDescent="0.3">
      <c r="B149" s="582">
        <f t="shared" si="16"/>
        <v>139</v>
      </c>
      <c r="C149" s="153"/>
      <c r="D149" s="154"/>
      <c r="E149" s="155"/>
      <c r="F149" s="156"/>
      <c r="G149" s="157"/>
      <c r="H149" s="158"/>
      <c r="I149" s="162" t="str">
        <f t="shared" si="12"/>
        <v/>
      </c>
      <c r="J149" s="163" t="str">
        <f>IF(I149="","",I149/BUDGET!$O$8)</f>
        <v/>
      </c>
      <c r="K149" s="608"/>
      <c r="L149" s="164" t="str">
        <f t="shared" si="13"/>
        <v/>
      </c>
      <c r="M149" s="609" t="str">
        <f t="shared" si="14"/>
        <v/>
      </c>
      <c r="N149" s="610" t="str">
        <f t="shared" si="15"/>
        <v/>
      </c>
      <c r="O149" s="577"/>
      <c r="Q149" s="611"/>
      <c r="U149" s="574" t="str">
        <f t="shared" si="17"/>
        <v/>
      </c>
      <c r="V149" s="574" t="str">
        <f>IF($U149="","",VLOOKUP($U149,BUDGET!$C$19:$Q$401,2,FALSE))</f>
        <v/>
      </c>
    </row>
    <row r="150" spans="2:22" ht="13.5" x14ac:dyDescent="0.3">
      <c r="B150" s="582">
        <f t="shared" si="16"/>
        <v>140</v>
      </c>
      <c r="C150" s="153"/>
      <c r="D150" s="154"/>
      <c r="E150" s="155"/>
      <c r="F150" s="156"/>
      <c r="G150" s="157"/>
      <c r="H150" s="158"/>
      <c r="I150" s="162" t="str">
        <f t="shared" si="12"/>
        <v/>
      </c>
      <c r="J150" s="163" t="str">
        <f>IF(I150="","",I150/BUDGET!$O$8)</f>
        <v/>
      </c>
      <c r="K150" s="608"/>
      <c r="L150" s="161" t="str">
        <f t="shared" si="13"/>
        <v/>
      </c>
      <c r="M150" s="609" t="str">
        <f t="shared" si="14"/>
        <v/>
      </c>
      <c r="N150" s="610" t="str">
        <f t="shared" si="15"/>
        <v/>
      </c>
      <c r="O150" s="577"/>
      <c r="Q150" s="611"/>
      <c r="U150" s="574" t="str">
        <f t="shared" si="17"/>
        <v/>
      </c>
      <c r="V150" s="574" t="str">
        <f>IF($U150="","",VLOOKUP($U150,BUDGET!$C$19:$Q$401,2,FALSE))</f>
        <v/>
      </c>
    </row>
    <row r="151" spans="2:22" ht="13.5" x14ac:dyDescent="0.3">
      <c r="B151" s="582">
        <f t="shared" si="16"/>
        <v>141</v>
      </c>
      <c r="C151" s="153"/>
      <c r="D151" s="154"/>
      <c r="E151" s="155"/>
      <c r="F151" s="156"/>
      <c r="G151" s="157"/>
      <c r="H151" s="158"/>
      <c r="I151" s="162" t="str">
        <f t="shared" si="12"/>
        <v/>
      </c>
      <c r="J151" s="163" t="str">
        <f>IF(I151="","",I151/BUDGET!$O$8)</f>
        <v/>
      </c>
      <c r="K151" s="608"/>
      <c r="L151" s="164" t="str">
        <f t="shared" si="13"/>
        <v/>
      </c>
      <c r="M151" s="609" t="str">
        <f t="shared" si="14"/>
        <v/>
      </c>
      <c r="N151" s="610" t="str">
        <f t="shared" si="15"/>
        <v/>
      </c>
      <c r="O151" s="577"/>
      <c r="Q151" s="611"/>
      <c r="U151" s="574" t="str">
        <f t="shared" si="17"/>
        <v/>
      </c>
      <c r="V151" s="574" t="str">
        <f>IF($U151="","",VLOOKUP($U151,BUDGET!$C$19:$Q$401,2,FALSE))</f>
        <v/>
      </c>
    </row>
    <row r="152" spans="2:22" ht="13.5" x14ac:dyDescent="0.3">
      <c r="B152" s="582">
        <f t="shared" si="16"/>
        <v>142</v>
      </c>
      <c r="C152" s="153"/>
      <c r="D152" s="154"/>
      <c r="E152" s="155"/>
      <c r="F152" s="156"/>
      <c r="G152" s="157"/>
      <c r="H152" s="158"/>
      <c r="I152" s="162" t="str">
        <f t="shared" si="12"/>
        <v/>
      </c>
      <c r="J152" s="163" t="str">
        <f>IF(I152="","",I152/BUDGET!$O$8)</f>
        <v/>
      </c>
      <c r="K152" s="608"/>
      <c r="L152" s="161" t="str">
        <f t="shared" si="13"/>
        <v/>
      </c>
      <c r="M152" s="609" t="str">
        <f t="shared" si="14"/>
        <v/>
      </c>
      <c r="N152" s="610" t="str">
        <f t="shared" si="15"/>
        <v/>
      </c>
      <c r="O152" s="577"/>
      <c r="Q152" s="611"/>
      <c r="U152" s="574" t="str">
        <f t="shared" si="17"/>
        <v/>
      </c>
      <c r="V152" s="574" t="str">
        <f>IF($U152="","",VLOOKUP($U152,BUDGET!$C$19:$Q$401,2,FALSE))</f>
        <v/>
      </c>
    </row>
    <row r="153" spans="2:22" ht="13.5" x14ac:dyDescent="0.3">
      <c r="B153" s="582">
        <f t="shared" si="16"/>
        <v>143</v>
      </c>
      <c r="C153" s="153"/>
      <c r="D153" s="154"/>
      <c r="E153" s="155"/>
      <c r="F153" s="156"/>
      <c r="G153" s="157"/>
      <c r="H153" s="158"/>
      <c r="I153" s="162" t="str">
        <f t="shared" si="12"/>
        <v/>
      </c>
      <c r="J153" s="163" t="str">
        <f>IF(I153="","",I153/BUDGET!$O$8)</f>
        <v/>
      </c>
      <c r="K153" s="608"/>
      <c r="L153" s="164" t="str">
        <f t="shared" si="13"/>
        <v/>
      </c>
      <c r="M153" s="609" t="str">
        <f t="shared" si="14"/>
        <v/>
      </c>
      <c r="N153" s="610" t="str">
        <f t="shared" si="15"/>
        <v/>
      </c>
      <c r="O153" s="577"/>
      <c r="Q153" s="611"/>
      <c r="U153" s="574" t="str">
        <f t="shared" si="17"/>
        <v/>
      </c>
      <c r="V153" s="574" t="str">
        <f>IF($U153="","",VLOOKUP($U153,BUDGET!$C$19:$Q$401,2,FALSE))</f>
        <v/>
      </c>
    </row>
    <row r="154" spans="2:22" ht="13.5" x14ac:dyDescent="0.3">
      <c r="B154" s="582">
        <f t="shared" si="16"/>
        <v>144</v>
      </c>
      <c r="C154" s="153"/>
      <c r="D154" s="154"/>
      <c r="E154" s="155"/>
      <c r="F154" s="156"/>
      <c r="G154" s="157"/>
      <c r="H154" s="158"/>
      <c r="I154" s="162" t="str">
        <f t="shared" si="12"/>
        <v/>
      </c>
      <c r="J154" s="163" t="str">
        <f>IF(I154="","",I154/BUDGET!$O$8)</f>
        <v/>
      </c>
      <c r="K154" s="608"/>
      <c r="L154" s="161" t="str">
        <f t="shared" si="13"/>
        <v/>
      </c>
      <c r="M154" s="609" t="str">
        <f t="shared" si="14"/>
        <v/>
      </c>
      <c r="N154" s="610" t="str">
        <f t="shared" si="15"/>
        <v/>
      </c>
      <c r="O154" s="577"/>
      <c r="Q154" s="611"/>
      <c r="U154" s="574" t="str">
        <f t="shared" si="17"/>
        <v/>
      </c>
      <c r="V154" s="574" t="str">
        <f>IF($U154="","",VLOOKUP($U154,BUDGET!$C$19:$Q$401,2,FALSE))</f>
        <v/>
      </c>
    </row>
    <row r="155" spans="2:22" ht="13.5" x14ac:dyDescent="0.3">
      <c r="B155" s="582">
        <f t="shared" si="16"/>
        <v>145</v>
      </c>
      <c r="C155" s="153"/>
      <c r="D155" s="154"/>
      <c r="E155" s="155"/>
      <c r="F155" s="156"/>
      <c r="G155" s="157"/>
      <c r="H155" s="158"/>
      <c r="I155" s="162" t="str">
        <f t="shared" si="12"/>
        <v/>
      </c>
      <c r="J155" s="163" t="str">
        <f>IF(I155="","",I155/BUDGET!$O$8)</f>
        <v/>
      </c>
      <c r="K155" s="608"/>
      <c r="L155" s="164" t="str">
        <f t="shared" si="13"/>
        <v/>
      </c>
      <c r="M155" s="609" t="str">
        <f t="shared" si="14"/>
        <v/>
      </c>
      <c r="N155" s="610" t="str">
        <f t="shared" si="15"/>
        <v/>
      </c>
      <c r="O155" s="577"/>
      <c r="Q155" s="611"/>
      <c r="U155" s="574" t="str">
        <f t="shared" si="17"/>
        <v/>
      </c>
      <c r="V155" s="574" t="str">
        <f>IF($U155="","",VLOOKUP($U155,BUDGET!$C$19:$Q$401,2,FALSE))</f>
        <v/>
      </c>
    </row>
    <row r="156" spans="2:22" ht="13.5" x14ac:dyDescent="0.3">
      <c r="B156" s="582">
        <f t="shared" si="16"/>
        <v>146</v>
      </c>
      <c r="C156" s="153"/>
      <c r="D156" s="154"/>
      <c r="E156" s="155"/>
      <c r="F156" s="156"/>
      <c r="G156" s="157"/>
      <c r="H156" s="158"/>
      <c r="I156" s="162" t="str">
        <f t="shared" si="12"/>
        <v/>
      </c>
      <c r="J156" s="163" t="str">
        <f>IF(I156="","",I156/BUDGET!$O$8)</f>
        <v/>
      </c>
      <c r="K156" s="608"/>
      <c r="L156" s="161" t="str">
        <f t="shared" si="13"/>
        <v/>
      </c>
      <c r="M156" s="609" t="str">
        <f t="shared" si="14"/>
        <v/>
      </c>
      <c r="N156" s="610" t="str">
        <f t="shared" si="15"/>
        <v/>
      </c>
      <c r="O156" s="577"/>
      <c r="Q156" s="611"/>
      <c r="U156" s="574" t="str">
        <f t="shared" si="17"/>
        <v/>
      </c>
      <c r="V156" s="574" t="str">
        <f>IF($U156="","",VLOOKUP($U156,BUDGET!$C$19:$Q$401,2,FALSE))</f>
        <v/>
      </c>
    </row>
    <row r="157" spans="2:22" ht="13.5" x14ac:dyDescent="0.3">
      <c r="B157" s="582">
        <f t="shared" si="16"/>
        <v>147</v>
      </c>
      <c r="C157" s="153"/>
      <c r="D157" s="154"/>
      <c r="E157" s="155"/>
      <c r="F157" s="156"/>
      <c r="G157" s="157"/>
      <c r="H157" s="158"/>
      <c r="I157" s="162" t="str">
        <f t="shared" si="12"/>
        <v/>
      </c>
      <c r="J157" s="163" t="str">
        <f>IF(I157="","",I157/BUDGET!$O$8)</f>
        <v/>
      </c>
      <c r="K157" s="608"/>
      <c r="L157" s="164" t="str">
        <f t="shared" si="13"/>
        <v/>
      </c>
      <c r="M157" s="609" t="str">
        <f t="shared" si="14"/>
        <v/>
      </c>
      <c r="N157" s="610" t="str">
        <f t="shared" si="15"/>
        <v/>
      </c>
      <c r="O157" s="577"/>
      <c r="Q157" s="611"/>
      <c r="U157" s="574" t="str">
        <f t="shared" si="17"/>
        <v/>
      </c>
      <c r="V157" s="574" t="str">
        <f>IF($U157="","",VLOOKUP($U157,BUDGET!$C$19:$Q$401,2,FALSE))</f>
        <v/>
      </c>
    </row>
    <row r="158" spans="2:22" ht="13.5" x14ac:dyDescent="0.3">
      <c r="B158" s="582">
        <f t="shared" si="16"/>
        <v>148</v>
      </c>
      <c r="C158" s="153"/>
      <c r="D158" s="154"/>
      <c r="E158" s="155"/>
      <c r="F158" s="156"/>
      <c r="G158" s="157"/>
      <c r="H158" s="158"/>
      <c r="I158" s="162" t="str">
        <f t="shared" si="12"/>
        <v/>
      </c>
      <c r="J158" s="163" t="str">
        <f>IF(I158="","",I158/BUDGET!$O$8)</f>
        <v/>
      </c>
      <c r="K158" s="608"/>
      <c r="L158" s="161" t="str">
        <f t="shared" si="13"/>
        <v/>
      </c>
      <c r="M158" s="609" t="str">
        <f t="shared" si="14"/>
        <v/>
      </c>
      <c r="N158" s="610" t="str">
        <f t="shared" si="15"/>
        <v/>
      </c>
      <c r="O158" s="577"/>
      <c r="Q158" s="611"/>
      <c r="U158" s="574" t="str">
        <f t="shared" si="17"/>
        <v/>
      </c>
      <c r="V158" s="574" t="str">
        <f>IF($U158="","",VLOOKUP($U158,BUDGET!$C$19:$Q$401,2,FALSE))</f>
        <v/>
      </c>
    </row>
    <row r="159" spans="2:22" ht="13.5" x14ac:dyDescent="0.3">
      <c r="B159" s="582">
        <f t="shared" si="16"/>
        <v>149</v>
      </c>
      <c r="C159" s="153"/>
      <c r="D159" s="154"/>
      <c r="E159" s="155"/>
      <c r="F159" s="156"/>
      <c r="G159" s="157"/>
      <c r="H159" s="158"/>
      <c r="I159" s="162" t="str">
        <f t="shared" si="12"/>
        <v/>
      </c>
      <c r="J159" s="163" t="str">
        <f>IF(I159="","",I159/BUDGET!$O$8)</f>
        <v/>
      </c>
      <c r="K159" s="608"/>
      <c r="L159" s="164" t="str">
        <f t="shared" si="13"/>
        <v/>
      </c>
      <c r="M159" s="609" t="str">
        <f t="shared" si="14"/>
        <v/>
      </c>
      <c r="N159" s="610" t="str">
        <f t="shared" si="15"/>
        <v/>
      </c>
      <c r="O159" s="577"/>
      <c r="Q159" s="611"/>
      <c r="U159" s="574" t="str">
        <f t="shared" si="17"/>
        <v/>
      </c>
      <c r="V159" s="574" t="str">
        <f>IF($U159="","",VLOOKUP($U159,BUDGET!$C$19:$Q$401,2,FALSE))</f>
        <v/>
      </c>
    </row>
    <row r="160" spans="2:22" ht="13.5" x14ac:dyDescent="0.3">
      <c r="B160" s="582">
        <f t="shared" si="16"/>
        <v>150</v>
      </c>
      <c r="C160" s="153"/>
      <c r="D160" s="154"/>
      <c r="E160" s="155"/>
      <c r="F160" s="156"/>
      <c r="G160" s="157"/>
      <c r="H160" s="158"/>
      <c r="I160" s="162" t="str">
        <f t="shared" si="12"/>
        <v/>
      </c>
      <c r="J160" s="163" t="str">
        <f>IF(I160="","",I160/BUDGET!$O$8)</f>
        <v/>
      </c>
      <c r="K160" s="608"/>
      <c r="L160" s="161" t="str">
        <f t="shared" si="13"/>
        <v/>
      </c>
      <c r="M160" s="609" t="str">
        <f t="shared" si="14"/>
        <v/>
      </c>
      <c r="N160" s="610" t="str">
        <f t="shared" si="15"/>
        <v/>
      </c>
      <c r="O160" s="577"/>
      <c r="Q160" s="611"/>
      <c r="U160" s="574" t="str">
        <f t="shared" si="17"/>
        <v/>
      </c>
      <c r="V160" s="574" t="str">
        <f>IF($U160="","",VLOOKUP($U160,BUDGET!$C$19:$Q$401,2,FALSE))</f>
        <v/>
      </c>
    </row>
    <row r="161" spans="2:22" ht="13.5" x14ac:dyDescent="0.3">
      <c r="B161" s="582">
        <f t="shared" si="16"/>
        <v>151</v>
      </c>
      <c r="C161" s="153"/>
      <c r="D161" s="154"/>
      <c r="E161" s="155"/>
      <c r="F161" s="156"/>
      <c r="G161" s="157"/>
      <c r="H161" s="158"/>
      <c r="I161" s="162" t="str">
        <f t="shared" si="12"/>
        <v/>
      </c>
      <c r="J161" s="163" t="str">
        <f>IF(I161="","",I161/BUDGET!$O$8)</f>
        <v/>
      </c>
      <c r="K161" s="608"/>
      <c r="L161" s="164" t="str">
        <f t="shared" si="13"/>
        <v/>
      </c>
      <c r="M161" s="609" t="str">
        <f t="shared" si="14"/>
        <v/>
      </c>
      <c r="N161" s="610" t="str">
        <f t="shared" si="15"/>
        <v/>
      </c>
      <c r="O161" s="577"/>
      <c r="Q161" s="611"/>
      <c r="U161" s="574" t="str">
        <f t="shared" si="17"/>
        <v/>
      </c>
      <c r="V161" s="574" t="str">
        <f>IF($U161="","",VLOOKUP($U161,BUDGET!$C$19:$Q$401,2,FALSE))</f>
        <v/>
      </c>
    </row>
    <row r="162" spans="2:22" ht="13.5" x14ac:dyDescent="0.3">
      <c r="B162" s="582">
        <f t="shared" si="16"/>
        <v>152</v>
      </c>
      <c r="C162" s="153"/>
      <c r="D162" s="154"/>
      <c r="E162" s="155"/>
      <c r="F162" s="156"/>
      <c r="G162" s="157"/>
      <c r="H162" s="158"/>
      <c r="I162" s="162" t="str">
        <f t="shared" si="12"/>
        <v/>
      </c>
      <c r="J162" s="163" t="str">
        <f>IF(I162="","",I162/BUDGET!$O$8)</f>
        <v/>
      </c>
      <c r="K162" s="608"/>
      <c r="L162" s="161" t="str">
        <f t="shared" si="13"/>
        <v/>
      </c>
      <c r="M162" s="609" t="str">
        <f t="shared" si="14"/>
        <v/>
      </c>
      <c r="N162" s="610" t="str">
        <f t="shared" si="15"/>
        <v/>
      </c>
      <c r="O162" s="577"/>
      <c r="Q162" s="611"/>
      <c r="U162" s="574" t="str">
        <f t="shared" si="17"/>
        <v/>
      </c>
      <c r="V162" s="574" t="str">
        <f>IF($U162="","",VLOOKUP($U162,BUDGET!$C$19:$Q$401,2,FALSE))</f>
        <v/>
      </c>
    </row>
    <row r="163" spans="2:22" ht="13.5" x14ac:dyDescent="0.3">
      <c r="B163" s="582">
        <f t="shared" si="16"/>
        <v>153</v>
      </c>
      <c r="C163" s="153"/>
      <c r="D163" s="154"/>
      <c r="E163" s="155"/>
      <c r="F163" s="156"/>
      <c r="G163" s="157"/>
      <c r="H163" s="158"/>
      <c r="I163" s="162" t="str">
        <f t="shared" si="12"/>
        <v/>
      </c>
      <c r="J163" s="163" t="str">
        <f>IF(I163="","",I163/BUDGET!$O$8)</f>
        <v/>
      </c>
      <c r="K163" s="608"/>
      <c r="L163" s="164" t="str">
        <f t="shared" si="13"/>
        <v/>
      </c>
      <c r="M163" s="609" t="str">
        <f t="shared" si="14"/>
        <v/>
      </c>
      <c r="N163" s="610" t="str">
        <f t="shared" si="15"/>
        <v/>
      </c>
      <c r="O163" s="577"/>
      <c r="Q163" s="611"/>
      <c r="U163" s="574" t="str">
        <f t="shared" si="17"/>
        <v/>
      </c>
      <c r="V163" s="574" t="str">
        <f>IF($U163="","",VLOOKUP($U163,BUDGET!$C$19:$Q$401,2,FALSE))</f>
        <v/>
      </c>
    </row>
    <row r="164" spans="2:22" ht="13.5" x14ac:dyDescent="0.3">
      <c r="B164" s="582">
        <f t="shared" si="16"/>
        <v>154</v>
      </c>
      <c r="C164" s="153"/>
      <c r="D164" s="154"/>
      <c r="E164" s="155"/>
      <c r="F164" s="156"/>
      <c r="G164" s="157"/>
      <c r="H164" s="158"/>
      <c r="I164" s="162" t="str">
        <f t="shared" si="12"/>
        <v/>
      </c>
      <c r="J164" s="163" t="str">
        <f>IF(I164="","",I164/BUDGET!$O$8)</f>
        <v/>
      </c>
      <c r="K164" s="608"/>
      <c r="L164" s="161" t="str">
        <f t="shared" si="13"/>
        <v/>
      </c>
      <c r="M164" s="609" t="str">
        <f t="shared" si="14"/>
        <v/>
      </c>
      <c r="N164" s="610" t="str">
        <f t="shared" si="15"/>
        <v/>
      </c>
      <c r="O164" s="577"/>
      <c r="Q164" s="611"/>
      <c r="U164" s="574" t="str">
        <f t="shared" si="17"/>
        <v/>
      </c>
      <c r="V164" s="574" t="str">
        <f>IF($U164="","",VLOOKUP($U164,BUDGET!$C$19:$Q$401,2,FALSE))</f>
        <v/>
      </c>
    </row>
    <row r="165" spans="2:22" ht="13.5" x14ac:dyDescent="0.3">
      <c r="B165" s="582">
        <f t="shared" si="16"/>
        <v>155</v>
      </c>
      <c r="C165" s="153"/>
      <c r="D165" s="154"/>
      <c r="E165" s="155"/>
      <c r="F165" s="156"/>
      <c r="G165" s="157"/>
      <c r="H165" s="158"/>
      <c r="I165" s="162" t="str">
        <f t="shared" si="12"/>
        <v/>
      </c>
      <c r="J165" s="163" t="str">
        <f>IF(I165="","",I165/BUDGET!$O$8)</f>
        <v/>
      </c>
      <c r="K165" s="608"/>
      <c r="L165" s="164" t="str">
        <f t="shared" si="13"/>
        <v/>
      </c>
      <c r="M165" s="609" t="str">
        <f t="shared" si="14"/>
        <v/>
      </c>
      <c r="N165" s="610" t="str">
        <f t="shared" si="15"/>
        <v/>
      </c>
      <c r="O165" s="577"/>
      <c r="Q165" s="611"/>
      <c r="U165" s="574" t="str">
        <f t="shared" si="17"/>
        <v/>
      </c>
      <c r="V165" s="574" t="str">
        <f>IF($U165="","",VLOOKUP($U165,BUDGET!$C$19:$Q$401,2,FALSE))</f>
        <v/>
      </c>
    </row>
    <row r="166" spans="2:22" ht="13.5" x14ac:dyDescent="0.3">
      <c r="B166" s="582">
        <f t="shared" si="16"/>
        <v>156</v>
      </c>
      <c r="C166" s="153"/>
      <c r="D166" s="154"/>
      <c r="E166" s="155"/>
      <c r="F166" s="156"/>
      <c r="G166" s="157"/>
      <c r="H166" s="158"/>
      <c r="I166" s="162" t="str">
        <f t="shared" si="12"/>
        <v/>
      </c>
      <c r="J166" s="163" t="str">
        <f>IF(I166="","",I166/BUDGET!$O$8)</f>
        <v/>
      </c>
      <c r="K166" s="608"/>
      <c r="L166" s="161" t="str">
        <f t="shared" si="13"/>
        <v/>
      </c>
      <c r="M166" s="609" t="str">
        <f t="shared" si="14"/>
        <v/>
      </c>
      <c r="N166" s="610" t="str">
        <f t="shared" si="15"/>
        <v/>
      </c>
      <c r="O166" s="577"/>
      <c r="Q166" s="611"/>
      <c r="U166" s="574" t="str">
        <f t="shared" si="17"/>
        <v/>
      </c>
      <c r="V166" s="574" t="str">
        <f>IF($U166="","",VLOOKUP($U166,BUDGET!$C$19:$Q$401,2,FALSE))</f>
        <v/>
      </c>
    </row>
    <row r="167" spans="2:22" ht="13.5" x14ac:dyDescent="0.3">
      <c r="B167" s="582">
        <f t="shared" si="16"/>
        <v>157</v>
      </c>
      <c r="C167" s="153"/>
      <c r="D167" s="154"/>
      <c r="E167" s="155"/>
      <c r="F167" s="156"/>
      <c r="G167" s="157"/>
      <c r="H167" s="158"/>
      <c r="I167" s="162" t="str">
        <f t="shared" si="12"/>
        <v/>
      </c>
      <c r="J167" s="163" t="str">
        <f>IF(I167="","",I167/BUDGET!$O$8)</f>
        <v/>
      </c>
      <c r="K167" s="608"/>
      <c r="L167" s="164" t="str">
        <f t="shared" si="13"/>
        <v/>
      </c>
      <c r="M167" s="609" t="str">
        <f t="shared" si="14"/>
        <v/>
      </c>
      <c r="N167" s="610" t="str">
        <f t="shared" si="15"/>
        <v/>
      </c>
      <c r="O167" s="577"/>
      <c r="Q167" s="611"/>
      <c r="U167" s="574" t="str">
        <f t="shared" si="17"/>
        <v/>
      </c>
      <c r="V167" s="574" t="str">
        <f>IF($U167="","",VLOOKUP($U167,BUDGET!$C$19:$Q$401,2,FALSE))</f>
        <v/>
      </c>
    </row>
    <row r="168" spans="2:22" ht="13.5" x14ac:dyDescent="0.3">
      <c r="B168" s="582">
        <f t="shared" si="16"/>
        <v>158</v>
      </c>
      <c r="C168" s="153"/>
      <c r="D168" s="154"/>
      <c r="E168" s="155"/>
      <c r="F168" s="156"/>
      <c r="G168" s="157"/>
      <c r="H168" s="158"/>
      <c r="I168" s="162" t="str">
        <f t="shared" si="12"/>
        <v/>
      </c>
      <c r="J168" s="163" t="str">
        <f>IF(I168="","",I168/BUDGET!$O$8)</f>
        <v/>
      </c>
      <c r="K168" s="608"/>
      <c r="L168" s="161" t="str">
        <f t="shared" si="13"/>
        <v/>
      </c>
      <c r="M168" s="609" t="str">
        <f t="shared" si="14"/>
        <v/>
      </c>
      <c r="N168" s="610" t="str">
        <f t="shared" si="15"/>
        <v/>
      </c>
      <c r="O168" s="577"/>
      <c r="Q168" s="611"/>
      <c r="U168" s="574" t="str">
        <f t="shared" si="17"/>
        <v/>
      </c>
      <c r="V168" s="574" t="str">
        <f>IF($U168="","",VLOOKUP($U168,BUDGET!$C$19:$Q$401,2,FALSE))</f>
        <v/>
      </c>
    </row>
    <row r="169" spans="2:22" ht="13.5" x14ac:dyDescent="0.3">
      <c r="B169" s="582">
        <f t="shared" si="16"/>
        <v>159</v>
      </c>
      <c r="C169" s="153"/>
      <c r="D169" s="154"/>
      <c r="E169" s="155"/>
      <c r="F169" s="156"/>
      <c r="G169" s="157"/>
      <c r="H169" s="158"/>
      <c r="I169" s="162" t="str">
        <f t="shared" si="12"/>
        <v/>
      </c>
      <c r="J169" s="163" t="str">
        <f>IF(I169="","",I169/BUDGET!$O$8)</f>
        <v/>
      </c>
      <c r="K169" s="608"/>
      <c r="L169" s="164" t="str">
        <f t="shared" si="13"/>
        <v/>
      </c>
      <c r="M169" s="609" t="str">
        <f t="shared" si="14"/>
        <v/>
      </c>
      <c r="N169" s="610" t="str">
        <f t="shared" si="15"/>
        <v/>
      </c>
      <c r="O169" s="577"/>
      <c r="Q169" s="611"/>
      <c r="U169" s="574" t="str">
        <f t="shared" si="17"/>
        <v/>
      </c>
      <c r="V169" s="574" t="str">
        <f>IF($U169="","",VLOOKUP($U169,BUDGET!$C$19:$Q$401,2,FALSE))</f>
        <v/>
      </c>
    </row>
    <row r="170" spans="2:22" ht="13.5" x14ac:dyDescent="0.3">
      <c r="B170" s="582">
        <f t="shared" si="16"/>
        <v>160</v>
      </c>
      <c r="C170" s="153"/>
      <c r="D170" s="154"/>
      <c r="E170" s="155"/>
      <c r="F170" s="156"/>
      <c r="G170" s="157"/>
      <c r="H170" s="158"/>
      <c r="I170" s="162" t="str">
        <f t="shared" si="12"/>
        <v/>
      </c>
      <c r="J170" s="163" t="str">
        <f>IF(I170="","",I170/BUDGET!$O$8)</f>
        <v/>
      </c>
      <c r="K170" s="608"/>
      <c r="L170" s="161" t="str">
        <f t="shared" si="13"/>
        <v/>
      </c>
      <c r="M170" s="609" t="str">
        <f t="shared" si="14"/>
        <v/>
      </c>
      <c r="N170" s="610" t="str">
        <f t="shared" si="15"/>
        <v/>
      </c>
      <c r="O170" s="577"/>
      <c r="Q170" s="611"/>
      <c r="U170" s="574" t="str">
        <f t="shared" si="17"/>
        <v/>
      </c>
      <c r="V170" s="574" t="str">
        <f>IF($U170="","",VLOOKUP($U170,BUDGET!$C$19:$Q$401,2,FALSE))</f>
        <v/>
      </c>
    </row>
    <row r="171" spans="2:22" ht="13.5" x14ac:dyDescent="0.3">
      <c r="B171" s="582">
        <f t="shared" si="16"/>
        <v>161</v>
      </c>
      <c r="C171" s="153"/>
      <c r="D171" s="154"/>
      <c r="E171" s="155"/>
      <c r="F171" s="156"/>
      <c r="G171" s="157"/>
      <c r="H171" s="158"/>
      <c r="I171" s="162" t="str">
        <f t="shared" si="12"/>
        <v/>
      </c>
      <c r="J171" s="163" t="str">
        <f>IF(I171="","",I171/BUDGET!$O$8)</f>
        <v/>
      </c>
      <c r="K171" s="608"/>
      <c r="L171" s="164" t="str">
        <f t="shared" si="13"/>
        <v/>
      </c>
      <c r="M171" s="609" t="str">
        <f t="shared" si="14"/>
        <v/>
      </c>
      <c r="N171" s="610" t="str">
        <f t="shared" si="15"/>
        <v/>
      </c>
      <c r="O171" s="577"/>
      <c r="Q171" s="611"/>
      <c r="U171" s="574" t="str">
        <f t="shared" si="17"/>
        <v/>
      </c>
      <c r="V171" s="574" t="str">
        <f>IF($U171="","",VLOOKUP($U171,BUDGET!$C$19:$Q$401,2,FALSE))</f>
        <v/>
      </c>
    </row>
    <row r="172" spans="2:22" ht="13.5" x14ac:dyDescent="0.3">
      <c r="B172" s="582">
        <f t="shared" si="16"/>
        <v>162</v>
      </c>
      <c r="C172" s="153"/>
      <c r="D172" s="154"/>
      <c r="E172" s="155"/>
      <c r="F172" s="156"/>
      <c r="G172" s="157"/>
      <c r="H172" s="158"/>
      <c r="I172" s="162" t="str">
        <f t="shared" si="12"/>
        <v/>
      </c>
      <c r="J172" s="163" t="str">
        <f>IF(I172="","",I172/BUDGET!$O$8)</f>
        <v/>
      </c>
      <c r="K172" s="608"/>
      <c r="L172" s="161" t="str">
        <f t="shared" si="13"/>
        <v/>
      </c>
      <c r="M172" s="609" t="str">
        <f t="shared" si="14"/>
        <v/>
      </c>
      <c r="N172" s="610" t="str">
        <f t="shared" si="15"/>
        <v/>
      </c>
      <c r="O172" s="577"/>
      <c r="Q172" s="611"/>
      <c r="U172" s="574" t="str">
        <f t="shared" si="17"/>
        <v/>
      </c>
      <c r="V172" s="574" t="str">
        <f>IF($U172="","",VLOOKUP($U172,BUDGET!$C$19:$Q$401,2,FALSE))</f>
        <v/>
      </c>
    </row>
    <row r="173" spans="2:22" ht="13.5" x14ac:dyDescent="0.3">
      <c r="B173" s="582">
        <f t="shared" si="16"/>
        <v>163</v>
      </c>
      <c r="C173" s="153"/>
      <c r="D173" s="154"/>
      <c r="E173" s="155"/>
      <c r="F173" s="156"/>
      <c r="G173" s="157"/>
      <c r="H173" s="158"/>
      <c r="I173" s="162" t="str">
        <f t="shared" si="12"/>
        <v/>
      </c>
      <c r="J173" s="163" t="str">
        <f>IF(I173="","",I173/BUDGET!$O$8)</f>
        <v/>
      </c>
      <c r="K173" s="608"/>
      <c r="L173" s="164" t="str">
        <f t="shared" si="13"/>
        <v/>
      </c>
      <c r="M173" s="609" t="str">
        <f t="shared" si="14"/>
        <v/>
      </c>
      <c r="N173" s="610" t="str">
        <f t="shared" si="15"/>
        <v/>
      </c>
      <c r="O173" s="577"/>
      <c r="Q173" s="611"/>
      <c r="U173" s="574" t="str">
        <f t="shared" si="17"/>
        <v/>
      </c>
      <c r="V173" s="574" t="str">
        <f>IF($U173="","",VLOOKUP($U173,BUDGET!$C$19:$Q$401,2,FALSE))</f>
        <v/>
      </c>
    </row>
    <row r="174" spans="2:22" ht="13.5" x14ac:dyDescent="0.3">
      <c r="B174" s="582">
        <f t="shared" si="16"/>
        <v>164</v>
      </c>
      <c r="C174" s="153"/>
      <c r="D174" s="154"/>
      <c r="E174" s="155"/>
      <c r="F174" s="156"/>
      <c r="G174" s="157"/>
      <c r="H174" s="158"/>
      <c r="I174" s="162" t="str">
        <f t="shared" si="12"/>
        <v/>
      </c>
      <c r="J174" s="163" t="str">
        <f>IF(I174="","",I174/BUDGET!$O$8)</f>
        <v/>
      </c>
      <c r="K174" s="608"/>
      <c r="L174" s="161" t="str">
        <f t="shared" si="13"/>
        <v/>
      </c>
      <c r="M174" s="609" t="str">
        <f t="shared" si="14"/>
        <v/>
      </c>
      <c r="N174" s="610" t="str">
        <f t="shared" si="15"/>
        <v/>
      </c>
      <c r="O174" s="577"/>
      <c r="Q174" s="611"/>
      <c r="U174" s="574" t="str">
        <f t="shared" si="17"/>
        <v/>
      </c>
      <c r="V174" s="574" t="str">
        <f>IF($U174="","",VLOOKUP($U174,BUDGET!$C$19:$Q$401,2,FALSE))</f>
        <v/>
      </c>
    </row>
    <row r="175" spans="2:22" ht="13.5" x14ac:dyDescent="0.3">
      <c r="B175" s="582">
        <f t="shared" si="16"/>
        <v>165</v>
      </c>
      <c r="C175" s="153"/>
      <c r="D175" s="154"/>
      <c r="E175" s="155"/>
      <c r="F175" s="156"/>
      <c r="G175" s="157"/>
      <c r="H175" s="158"/>
      <c r="I175" s="162" t="str">
        <f t="shared" si="12"/>
        <v/>
      </c>
      <c r="J175" s="163" t="str">
        <f>IF(I175="","",I175/BUDGET!$O$8)</f>
        <v/>
      </c>
      <c r="K175" s="608"/>
      <c r="L175" s="164" t="str">
        <f t="shared" si="13"/>
        <v/>
      </c>
      <c r="M175" s="609" t="str">
        <f t="shared" si="14"/>
        <v/>
      </c>
      <c r="N175" s="610" t="str">
        <f t="shared" si="15"/>
        <v/>
      </c>
      <c r="O175" s="577"/>
      <c r="Q175" s="611"/>
      <c r="U175" s="574" t="str">
        <f t="shared" si="17"/>
        <v/>
      </c>
      <c r="V175" s="574" t="str">
        <f>IF($U175="","",VLOOKUP($U175,BUDGET!$C$19:$Q$401,2,FALSE))</f>
        <v/>
      </c>
    </row>
    <row r="176" spans="2:22" ht="13.5" x14ac:dyDescent="0.3">
      <c r="B176" s="582">
        <f t="shared" si="16"/>
        <v>166</v>
      </c>
      <c r="C176" s="153"/>
      <c r="D176" s="154"/>
      <c r="E176" s="155"/>
      <c r="F176" s="156"/>
      <c r="G176" s="157"/>
      <c r="H176" s="158"/>
      <c r="I176" s="162" t="str">
        <f t="shared" si="12"/>
        <v/>
      </c>
      <c r="J176" s="163" t="str">
        <f>IF(I176="","",I176/BUDGET!$O$8)</f>
        <v/>
      </c>
      <c r="K176" s="608"/>
      <c r="L176" s="161" t="str">
        <f t="shared" si="13"/>
        <v/>
      </c>
      <c r="M176" s="609" t="str">
        <f t="shared" si="14"/>
        <v/>
      </c>
      <c r="N176" s="610" t="str">
        <f t="shared" si="15"/>
        <v/>
      </c>
      <c r="O176" s="577"/>
      <c r="Q176" s="611"/>
      <c r="U176" s="574" t="str">
        <f t="shared" si="17"/>
        <v/>
      </c>
      <c r="V176" s="574" t="str">
        <f>IF($U176="","",VLOOKUP($U176,BUDGET!$C$19:$Q$401,2,FALSE))</f>
        <v/>
      </c>
    </row>
    <row r="177" spans="2:22" ht="13.5" x14ac:dyDescent="0.3">
      <c r="B177" s="582">
        <f t="shared" si="16"/>
        <v>167</v>
      </c>
      <c r="C177" s="153"/>
      <c r="D177" s="154"/>
      <c r="E177" s="155"/>
      <c r="F177" s="156"/>
      <c r="G177" s="157"/>
      <c r="H177" s="158"/>
      <c r="I177" s="162" t="str">
        <f t="shared" si="12"/>
        <v/>
      </c>
      <c r="J177" s="163" t="str">
        <f>IF(I177="","",I177/BUDGET!$O$8)</f>
        <v/>
      </c>
      <c r="K177" s="608"/>
      <c r="L177" s="164" t="str">
        <f t="shared" si="13"/>
        <v/>
      </c>
      <c r="M177" s="609" t="str">
        <f t="shared" si="14"/>
        <v/>
      </c>
      <c r="N177" s="610" t="str">
        <f t="shared" si="15"/>
        <v/>
      </c>
      <c r="O177" s="577"/>
      <c r="Q177" s="611"/>
      <c r="U177" s="574" t="str">
        <f t="shared" si="17"/>
        <v/>
      </c>
      <c r="V177" s="574" t="str">
        <f>IF($U177="","",VLOOKUP($U177,BUDGET!$C$19:$Q$401,2,FALSE))</f>
        <v/>
      </c>
    </row>
    <row r="178" spans="2:22" ht="13.5" x14ac:dyDescent="0.3">
      <c r="B178" s="582">
        <f t="shared" si="16"/>
        <v>168</v>
      </c>
      <c r="C178" s="153"/>
      <c r="D178" s="154"/>
      <c r="E178" s="155"/>
      <c r="F178" s="156"/>
      <c r="G178" s="157"/>
      <c r="H178" s="158"/>
      <c r="I178" s="162" t="str">
        <f t="shared" si="12"/>
        <v/>
      </c>
      <c r="J178" s="163" t="str">
        <f>IF(I178="","",I178/BUDGET!$O$8)</f>
        <v/>
      </c>
      <c r="K178" s="608"/>
      <c r="L178" s="161" t="str">
        <f t="shared" si="13"/>
        <v/>
      </c>
      <c r="M178" s="609" t="str">
        <f t="shared" si="14"/>
        <v/>
      </c>
      <c r="N178" s="610" t="str">
        <f t="shared" si="15"/>
        <v/>
      </c>
      <c r="O178" s="577"/>
      <c r="Q178" s="611"/>
      <c r="U178" s="574" t="str">
        <f t="shared" si="17"/>
        <v/>
      </c>
      <c r="V178" s="574" t="str">
        <f>IF($U178="","",VLOOKUP($U178,BUDGET!$C$19:$Q$401,2,FALSE))</f>
        <v/>
      </c>
    </row>
    <row r="179" spans="2:22" ht="13.5" x14ac:dyDescent="0.3">
      <c r="B179" s="582">
        <f t="shared" si="16"/>
        <v>169</v>
      </c>
      <c r="C179" s="153"/>
      <c r="D179" s="154"/>
      <c r="E179" s="155"/>
      <c r="F179" s="156"/>
      <c r="G179" s="157"/>
      <c r="H179" s="158"/>
      <c r="I179" s="162" t="str">
        <f t="shared" si="12"/>
        <v/>
      </c>
      <c r="J179" s="163" t="str">
        <f>IF(I179="","",I179/BUDGET!$O$8)</f>
        <v/>
      </c>
      <c r="K179" s="608"/>
      <c r="L179" s="164" t="str">
        <f t="shared" si="13"/>
        <v/>
      </c>
      <c r="M179" s="609" t="str">
        <f t="shared" si="14"/>
        <v/>
      </c>
      <c r="N179" s="610" t="str">
        <f t="shared" si="15"/>
        <v/>
      </c>
      <c r="O179" s="577"/>
      <c r="Q179" s="611"/>
      <c r="U179" s="574" t="str">
        <f t="shared" si="17"/>
        <v/>
      </c>
      <c r="V179" s="574" t="str">
        <f>IF($U179="","",VLOOKUP($U179,BUDGET!$C$19:$Q$401,2,FALSE))</f>
        <v/>
      </c>
    </row>
    <row r="180" spans="2:22" ht="13.5" x14ac:dyDescent="0.3">
      <c r="B180" s="582">
        <f t="shared" si="16"/>
        <v>170</v>
      </c>
      <c r="C180" s="153"/>
      <c r="D180" s="154"/>
      <c r="E180" s="155"/>
      <c r="F180" s="156"/>
      <c r="G180" s="157"/>
      <c r="H180" s="158"/>
      <c r="I180" s="162" t="str">
        <f t="shared" si="12"/>
        <v/>
      </c>
      <c r="J180" s="163" t="str">
        <f>IF(I180="","",I180/BUDGET!$O$8)</f>
        <v/>
      </c>
      <c r="K180" s="608"/>
      <c r="L180" s="161" t="str">
        <f t="shared" si="13"/>
        <v/>
      </c>
      <c r="M180" s="609" t="str">
        <f t="shared" si="14"/>
        <v/>
      </c>
      <c r="N180" s="610" t="str">
        <f t="shared" si="15"/>
        <v/>
      </c>
      <c r="O180" s="577"/>
      <c r="Q180" s="611"/>
      <c r="U180" s="574" t="str">
        <f t="shared" si="17"/>
        <v/>
      </c>
      <c r="V180" s="574" t="str">
        <f>IF($U180="","",VLOOKUP($U180,BUDGET!$C$19:$Q$401,2,FALSE))</f>
        <v/>
      </c>
    </row>
    <row r="181" spans="2:22" ht="13.5" x14ac:dyDescent="0.3">
      <c r="B181" s="582">
        <f t="shared" si="16"/>
        <v>171</v>
      </c>
      <c r="C181" s="153"/>
      <c r="D181" s="154"/>
      <c r="E181" s="155"/>
      <c r="F181" s="156"/>
      <c r="G181" s="157"/>
      <c r="H181" s="158"/>
      <c r="I181" s="162" t="str">
        <f t="shared" si="12"/>
        <v/>
      </c>
      <c r="J181" s="163" t="str">
        <f>IF(I181="","",I181/BUDGET!$O$8)</f>
        <v/>
      </c>
      <c r="K181" s="608"/>
      <c r="L181" s="164" t="str">
        <f t="shared" si="13"/>
        <v/>
      </c>
      <c r="M181" s="609" t="str">
        <f t="shared" si="14"/>
        <v/>
      </c>
      <c r="N181" s="610" t="str">
        <f t="shared" si="15"/>
        <v/>
      </c>
      <c r="O181" s="577"/>
      <c r="Q181" s="611"/>
      <c r="U181" s="574" t="str">
        <f t="shared" si="17"/>
        <v/>
      </c>
      <c r="V181" s="574" t="str">
        <f>IF($U181="","",VLOOKUP($U181,BUDGET!$C$19:$Q$401,2,FALSE))</f>
        <v/>
      </c>
    </row>
    <row r="182" spans="2:22" ht="13.5" x14ac:dyDescent="0.3">
      <c r="B182" s="582">
        <f t="shared" si="16"/>
        <v>172</v>
      </c>
      <c r="C182" s="153"/>
      <c r="D182" s="154"/>
      <c r="E182" s="155"/>
      <c r="F182" s="156"/>
      <c r="G182" s="157"/>
      <c r="H182" s="158"/>
      <c r="I182" s="162" t="str">
        <f t="shared" si="12"/>
        <v/>
      </c>
      <c r="J182" s="163" t="str">
        <f>IF(I182="","",I182/BUDGET!$O$8)</f>
        <v/>
      </c>
      <c r="K182" s="608"/>
      <c r="L182" s="161" t="str">
        <f t="shared" si="13"/>
        <v/>
      </c>
      <c r="M182" s="609" t="str">
        <f t="shared" si="14"/>
        <v/>
      </c>
      <c r="N182" s="610" t="str">
        <f t="shared" si="15"/>
        <v/>
      </c>
      <c r="O182" s="577"/>
      <c r="Q182" s="611"/>
      <c r="U182" s="574" t="str">
        <f t="shared" si="17"/>
        <v/>
      </c>
      <c r="V182" s="574" t="str">
        <f>IF($U182="","",VLOOKUP($U182,BUDGET!$C$19:$Q$401,2,FALSE))</f>
        <v/>
      </c>
    </row>
    <row r="183" spans="2:22" ht="13.5" x14ac:dyDescent="0.3">
      <c r="B183" s="582">
        <f t="shared" si="16"/>
        <v>173</v>
      </c>
      <c r="C183" s="153"/>
      <c r="D183" s="154"/>
      <c r="E183" s="155"/>
      <c r="F183" s="156"/>
      <c r="G183" s="157"/>
      <c r="H183" s="158"/>
      <c r="I183" s="162" t="str">
        <f t="shared" si="12"/>
        <v/>
      </c>
      <c r="J183" s="163" t="str">
        <f>IF(I183="","",I183/BUDGET!$O$8)</f>
        <v/>
      </c>
      <c r="K183" s="608"/>
      <c r="L183" s="164" t="str">
        <f t="shared" si="13"/>
        <v/>
      </c>
      <c r="M183" s="609" t="str">
        <f t="shared" si="14"/>
        <v/>
      </c>
      <c r="N183" s="610" t="str">
        <f t="shared" si="15"/>
        <v/>
      </c>
      <c r="O183" s="577"/>
      <c r="Q183" s="611"/>
      <c r="U183" s="574" t="str">
        <f t="shared" si="17"/>
        <v/>
      </c>
      <c r="V183" s="574" t="str">
        <f>IF($U183="","",VLOOKUP($U183,BUDGET!$C$19:$Q$401,2,FALSE))</f>
        <v/>
      </c>
    </row>
    <row r="184" spans="2:22" ht="13.5" x14ac:dyDescent="0.3">
      <c r="B184" s="582">
        <f t="shared" si="16"/>
        <v>174</v>
      </c>
      <c r="C184" s="153"/>
      <c r="D184" s="154"/>
      <c r="E184" s="155"/>
      <c r="F184" s="156"/>
      <c r="G184" s="157"/>
      <c r="H184" s="158"/>
      <c r="I184" s="162" t="str">
        <f t="shared" si="12"/>
        <v/>
      </c>
      <c r="J184" s="163" t="str">
        <f>IF(I184="","",I184/BUDGET!$O$8)</f>
        <v/>
      </c>
      <c r="K184" s="608"/>
      <c r="L184" s="161" t="str">
        <f t="shared" si="13"/>
        <v/>
      </c>
      <c r="M184" s="609" t="str">
        <f t="shared" si="14"/>
        <v/>
      </c>
      <c r="N184" s="610" t="str">
        <f t="shared" si="15"/>
        <v/>
      </c>
      <c r="O184" s="577"/>
      <c r="Q184" s="611"/>
      <c r="U184" s="574" t="str">
        <f t="shared" si="17"/>
        <v/>
      </c>
      <c r="V184" s="574" t="str">
        <f>IF($U184="","",VLOOKUP($U184,BUDGET!$C$19:$Q$401,2,FALSE))</f>
        <v/>
      </c>
    </row>
    <row r="185" spans="2:22" ht="13.5" x14ac:dyDescent="0.3">
      <c r="B185" s="582">
        <f t="shared" si="16"/>
        <v>175</v>
      </c>
      <c r="C185" s="153"/>
      <c r="D185" s="154"/>
      <c r="E185" s="155"/>
      <c r="F185" s="156"/>
      <c r="G185" s="157"/>
      <c r="H185" s="158"/>
      <c r="I185" s="162" t="str">
        <f t="shared" si="12"/>
        <v/>
      </c>
      <c r="J185" s="163" t="str">
        <f>IF(I185="","",I185/BUDGET!$O$8)</f>
        <v/>
      </c>
      <c r="K185" s="608"/>
      <c r="L185" s="164" t="str">
        <f t="shared" si="13"/>
        <v/>
      </c>
      <c r="M185" s="609" t="str">
        <f t="shared" si="14"/>
        <v/>
      </c>
      <c r="N185" s="610" t="str">
        <f t="shared" si="15"/>
        <v/>
      </c>
      <c r="O185" s="577"/>
      <c r="Q185" s="611"/>
      <c r="U185" s="574" t="str">
        <f t="shared" si="17"/>
        <v/>
      </c>
      <c r="V185" s="574" t="str">
        <f>IF($U185="","",VLOOKUP($U185,BUDGET!$C$19:$Q$401,2,FALSE))</f>
        <v/>
      </c>
    </row>
    <row r="186" spans="2:22" ht="13.5" x14ac:dyDescent="0.3">
      <c r="B186" s="582">
        <f t="shared" si="16"/>
        <v>176</v>
      </c>
      <c r="C186" s="153"/>
      <c r="D186" s="154"/>
      <c r="E186" s="155"/>
      <c r="F186" s="156"/>
      <c r="G186" s="157"/>
      <c r="H186" s="158"/>
      <c r="I186" s="162" t="str">
        <f t="shared" si="12"/>
        <v/>
      </c>
      <c r="J186" s="163" t="str">
        <f>IF(I186="","",I186/BUDGET!$O$8)</f>
        <v/>
      </c>
      <c r="K186" s="608"/>
      <c r="L186" s="161" t="str">
        <f t="shared" si="13"/>
        <v/>
      </c>
      <c r="M186" s="609" t="str">
        <f t="shared" si="14"/>
        <v/>
      </c>
      <c r="N186" s="610" t="str">
        <f t="shared" si="15"/>
        <v/>
      </c>
      <c r="O186" s="577"/>
      <c r="Q186" s="611"/>
      <c r="U186" s="574" t="str">
        <f t="shared" si="17"/>
        <v/>
      </c>
      <c r="V186" s="574" t="str">
        <f>IF($U186="","",VLOOKUP($U186,BUDGET!$C$19:$Q$401,2,FALSE))</f>
        <v/>
      </c>
    </row>
    <row r="187" spans="2:22" ht="13.5" x14ac:dyDescent="0.3">
      <c r="B187" s="582">
        <f t="shared" si="16"/>
        <v>177</v>
      </c>
      <c r="C187" s="153"/>
      <c r="D187" s="154"/>
      <c r="E187" s="155"/>
      <c r="F187" s="156"/>
      <c r="G187" s="157"/>
      <c r="H187" s="158"/>
      <c r="I187" s="162" t="str">
        <f t="shared" si="12"/>
        <v/>
      </c>
      <c r="J187" s="163" t="str">
        <f>IF(I187="","",I187/BUDGET!$O$8)</f>
        <v/>
      </c>
      <c r="K187" s="608"/>
      <c r="L187" s="164" t="str">
        <f t="shared" si="13"/>
        <v/>
      </c>
      <c r="M187" s="609" t="str">
        <f t="shared" si="14"/>
        <v/>
      </c>
      <c r="N187" s="610" t="str">
        <f t="shared" si="15"/>
        <v/>
      </c>
      <c r="O187" s="577"/>
      <c r="Q187" s="611"/>
      <c r="U187" s="574" t="str">
        <f t="shared" si="17"/>
        <v/>
      </c>
      <c r="V187" s="574" t="str">
        <f>IF($U187="","",VLOOKUP($U187,BUDGET!$C$19:$Q$401,2,FALSE))</f>
        <v/>
      </c>
    </row>
    <row r="188" spans="2:22" ht="13.5" x14ac:dyDescent="0.3">
      <c r="B188" s="582">
        <f t="shared" si="16"/>
        <v>178</v>
      </c>
      <c r="C188" s="153"/>
      <c r="D188" s="154"/>
      <c r="E188" s="155"/>
      <c r="F188" s="156"/>
      <c r="G188" s="157"/>
      <c r="H188" s="158"/>
      <c r="I188" s="162" t="str">
        <f t="shared" si="12"/>
        <v/>
      </c>
      <c r="J188" s="163" t="str">
        <f>IF(I188="","",I188/BUDGET!$O$8)</f>
        <v/>
      </c>
      <c r="K188" s="608"/>
      <c r="L188" s="161" t="str">
        <f t="shared" si="13"/>
        <v/>
      </c>
      <c r="M188" s="609" t="str">
        <f t="shared" si="14"/>
        <v/>
      </c>
      <c r="N188" s="610" t="str">
        <f t="shared" si="15"/>
        <v/>
      </c>
      <c r="O188" s="577"/>
      <c r="Q188" s="611"/>
      <c r="U188" s="574" t="str">
        <f t="shared" si="17"/>
        <v/>
      </c>
      <c r="V188" s="574" t="str">
        <f>IF($U188="","",VLOOKUP($U188,BUDGET!$C$19:$Q$401,2,FALSE))</f>
        <v/>
      </c>
    </row>
    <row r="189" spans="2:22" ht="13.5" x14ac:dyDescent="0.3">
      <c r="B189" s="582">
        <f t="shared" si="16"/>
        <v>179</v>
      </c>
      <c r="C189" s="153"/>
      <c r="D189" s="154"/>
      <c r="E189" s="155"/>
      <c r="F189" s="156"/>
      <c r="G189" s="157"/>
      <c r="H189" s="158"/>
      <c r="I189" s="162" t="str">
        <f t="shared" si="12"/>
        <v/>
      </c>
      <c r="J189" s="163" t="str">
        <f>IF(I189="","",I189/BUDGET!$O$8)</f>
        <v/>
      </c>
      <c r="K189" s="608"/>
      <c r="L189" s="164" t="str">
        <f t="shared" si="13"/>
        <v/>
      </c>
      <c r="M189" s="609" t="str">
        <f t="shared" si="14"/>
        <v/>
      </c>
      <c r="N189" s="610" t="str">
        <f t="shared" si="15"/>
        <v/>
      </c>
      <c r="O189" s="577"/>
      <c r="Q189" s="611"/>
      <c r="U189" s="574" t="str">
        <f t="shared" si="17"/>
        <v/>
      </c>
      <c r="V189" s="574" t="str">
        <f>IF($U189="","",VLOOKUP($U189,BUDGET!$C$19:$Q$401,2,FALSE))</f>
        <v/>
      </c>
    </row>
    <row r="190" spans="2:22" ht="13.5" x14ac:dyDescent="0.3">
      <c r="B190" s="582">
        <f t="shared" si="16"/>
        <v>180</v>
      </c>
      <c r="C190" s="153"/>
      <c r="D190" s="154"/>
      <c r="E190" s="155"/>
      <c r="F190" s="156"/>
      <c r="G190" s="157"/>
      <c r="H190" s="158"/>
      <c r="I190" s="162" t="str">
        <f t="shared" si="12"/>
        <v/>
      </c>
      <c r="J190" s="163" t="str">
        <f>IF(I190="","",I190/BUDGET!$O$8)</f>
        <v/>
      </c>
      <c r="K190" s="608"/>
      <c r="L190" s="161" t="str">
        <f t="shared" si="13"/>
        <v/>
      </c>
      <c r="M190" s="609" t="str">
        <f t="shared" si="14"/>
        <v/>
      </c>
      <c r="N190" s="610" t="str">
        <f t="shared" si="15"/>
        <v/>
      </c>
      <c r="O190" s="577"/>
      <c r="Q190" s="611"/>
      <c r="U190" s="574" t="str">
        <f t="shared" si="17"/>
        <v/>
      </c>
      <c r="V190" s="574" t="str">
        <f>IF($U190="","",VLOOKUP($U190,BUDGET!$C$19:$Q$401,2,FALSE))</f>
        <v/>
      </c>
    </row>
    <row r="191" spans="2:22" ht="13.5" x14ac:dyDescent="0.3">
      <c r="B191" s="582">
        <f t="shared" si="16"/>
        <v>181</v>
      </c>
      <c r="C191" s="153"/>
      <c r="D191" s="154"/>
      <c r="E191" s="155"/>
      <c r="F191" s="156"/>
      <c r="G191" s="157"/>
      <c r="H191" s="158"/>
      <c r="I191" s="162" t="str">
        <f t="shared" si="12"/>
        <v/>
      </c>
      <c r="J191" s="163" t="str">
        <f>IF(I191="","",I191/BUDGET!$O$8)</f>
        <v/>
      </c>
      <c r="K191" s="608"/>
      <c r="L191" s="164" t="str">
        <f t="shared" si="13"/>
        <v/>
      </c>
      <c r="M191" s="609" t="str">
        <f t="shared" si="14"/>
        <v/>
      </c>
      <c r="N191" s="610" t="str">
        <f t="shared" si="15"/>
        <v/>
      </c>
      <c r="O191" s="577"/>
      <c r="Q191" s="611"/>
      <c r="U191" s="574" t="str">
        <f t="shared" si="17"/>
        <v/>
      </c>
      <c r="V191" s="574" t="str">
        <f>IF($U191="","",VLOOKUP($U191,BUDGET!$C$19:$Q$401,2,FALSE))</f>
        <v/>
      </c>
    </row>
    <row r="192" spans="2:22" ht="13.5" x14ac:dyDescent="0.3">
      <c r="B192" s="582">
        <f t="shared" si="16"/>
        <v>182</v>
      </c>
      <c r="C192" s="153"/>
      <c r="D192" s="154"/>
      <c r="E192" s="155"/>
      <c r="F192" s="156"/>
      <c r="G192" s="157"/>
      <c r="H192" s="158"/>
      <c r="I192" s="162" t="str">
        <f t="shared" si="12"/>
        <v/>
      </c>
      <c r="J192" s="163" t="str">
        <f>IF(I192="","",I192/BUDGET!$O$8)</f>
        <v/>
      </c>
      <c r="K192" s="608"/>
      <c r="L192" s="161" t="str">
        <f t="shared" si="13"/>
        <v/>
      </c>
      <c r="M192" s="609" t="str">
        <f t="shared" si="14"/>
        <v/>
      </c>
      <c r="N192" s="610" t="str">
        <f t="shared" si="15"/>
        <v/>
      </c>
      <c r="O192" s="577"/>
      <c r="Q192" s="611"/>
      <c r="U192" s="574" t="str">
        <f t="shared" si="17"/>
        <v/>
      </c>
      <c r="V192" s="574" t="str">
        <f>IF($U192="","",VLOOKUP($U192,BUDGET!$C$19:$Q$401,2,FALSE))</f>
        <v/>
      </c>
    </row>
    <row r="193" spans="2:22" ht="13.5" x14ac:dyDescent="0.3">
      <c r="B193" s="582">
        <f t="shared" si="16"/>
        <v>183</v>
      </c>
      <c r="C193" s="153"/>
      <c r="D193" s="154"/>
      <c r="E193" s="155"/>
      <c r="F193" s="156"/>
      <c r="G193" s="157"/>
      <c r="H193" s="158"/>
      <c r="I193" s="162" t="str">
        <f t="shared" si="12"/>
        <v/>
      </c>
      <c r="J193" s="163" t="str">
        <f>IF(I193="","",I193/BUDGET!$O$8)</f>
        <v/>
      </c>
      <c r="K193" s="608"/>
      <c r="L193" s="164" t="str">
        <f t="shared" si="13"/>
        <v/>
      </c>
      <c r="M193" s="609" t="str">
        <f t="shared" si="14"/>
        <v/>
      </c>
      <c r="N193" s="610" t="str">
        <f t="shared" si="15"/>
        <v/>
      </c>
      <c r="O193" s="577"/>
      <c r="Q193" s="611"/>
      <c r="U193" s="574" t="str">
        <f t="shared" si="17"/>
        <v/>
      </c>
      <c r="V193" s="574" t="str">
        <f>IF($U193="","",VLOOKUP($U193,BUDGET!$C$19:$Q$401,2,FALSE))</f>
        <v/>
      </c>
    </row>
    <row r="194" spans="2:22" ht="13.5" x14ac:dyDescent="0.3">
      <c r="B194" s="582">
        <f t="shared" si="16"/>
        <v>184</v>
      </c>
      <c r="C194" s="153"/>
      <c r="D194" s="154"/>
      <c r="E194" s="155"/>
      <c r="F194" s="156"/>
      <c r="G194" s="157"/>
      <c r="H194" s="158"/>
      <c r="I194" s="162" t="str">
        <f t="shared" si="12"/>
        <v/>
      </c>
      <c r="J194" s="163" t="str">
        <f>IF(I194="","",I194/BUDGET!$O$8)</f>
        <v/>
      </c>
      <c r="K194" s="608"/>
      <c r="L194" s="161" t="str">
        <f t="shared" si="13"/>
        <v/>
      </c>
      <c r="M194" s="609" t="str">
        <f t="shared" si="14"/>
        <v/>
      </c>
      <c r="N194" s="610" t="str">
        <f t="shared" si="15"/>
        <v/>
      </c>
      <c r="O194" s="577"/>
      <c r="Q194" s="611"/>
      <c r="U194" s="574" t="str">
        <f t="shared" si="17"/>
        <v/>
      </c>
      <c r="V194" s="574" t="str">
        <f>IF($U194="","",VLOOKUP($U194,BUDGET!$C$19:$Q$401,2,FALSE))</f>
        <v/>
      </c>
    </row>
    <row r="195" spans="2:22" ht="13.5" x14ac:dyDescent="0.3">
      <c r="B195" s="582">
        <f t="shared" si="16"/>
        <v>185</v>
      </c>
      <c r="C195" s="153"/>
      <c r="D195" s="154"/>
      <c r="E195" s="155"/>
      <c r="F195" s="156"/>
      <c r="G195" s="157"/>
      <c r="H195" s="158"/>
      <c r="I195" s="162" t="str">
        <f t="shared" si="12"/>
        <v/>
      </c>
      <c r="J195" s="163" t="str">
        <f>IF(I195="","",I195/BUDGET!$O$8)</f>
        <v/>
      </c>
      <c r="K195" s="608"/>
      <c r="L195" s="164" t="str">
        <f t="shared" si="13"/>
        <v/>
      </c>
      <c r="M195" s="609" t="str">
        <f t="shared" si="14"/>
        <v/>
      </c>
      <c r="N195" s="610" t="str">
        <f t="shared" si="15"/>
        <v/>
      </c>
      <c r="O195" s="577"/>
      <c r="Q195" s="611"/>
      <c r="U195" s="574" t="str">
        <f t="shared" si="17"/>
        <v/>
      </c>
      <c r="V195" s="574" t="str">
        <f>IF($U195="","",VLOOKUP($U195,BUDGET!$C$19:$Q$401,2,FALSE))</f>
        <v/>
      </c>
    </row>
    <row r="196" spans="2:22" ht="13.5" x14ac:dyDescent="0.3">
      <c r="B196" s="582">
        <f t="shared" si="16"/>
        <v>186</v>
      </c>
      <c r="C196" s="153"/>
      <c r="D196" s="154"/>
      <c r="E196" s="155"/>
      <c r="F196" s="156"/>
      <c r="G196" s="157"/>
      <c r="H196" s="158"/>
      <c r="I196" s="162" t="str">
        <f t="shared" si="12"/>
        <v/>
      </c>
      <c r="J196" s="163" t="str">
        <f>IF(I196="","",I196/BUDGET!$O$8)</f>
        <v/>
      </c>
      <c r="K196" s="608"/>
      <c r="L196" s="161" t="str">
        <f t="shared" si="13"/>
        <v/>
      </c>
      <c r="M196" s="609" t="str">
        <f t="shared" si="14"/>
        <v/>
      </c>
      <c r="N196" s="610" t="str">
        <f t="shared" si="15"/>
        <v/>
      </c>
      <c r="O196" s="577"/>
      <c r="Q196" s="611"/>
      <c r="U196" s="574" t="str">
        <f t="shared" si="17"/>
        <v/>
      </c>
      <c r="V196" s="574" t="str">
        <f>IF($U196="","",VLOOKUP($U196,BUDGET!$C$19:$Q$401,2,FALSE))</f>
        <v/>
      </c>
    </row>
    <row r="197" spans="2:22" ht="13.5" x14ac:dyDescent="0.3">
      <c r="B197" s="582">
        <f t="shared" si="16"/>
        <v>187</v>
      </c>
      <c r="C197" s="153"/>
      <c r="D197" s="154"/>
      <c r="E197" s="155"/>
      <c r="F197" s="156"/>
      <c r="G197" s="157"/>
      <c r="H197" s="158"/>
      <c r="I197" s="162" t="str">
        <f t="shared" si="12"/>
        <v/>
      </c>
      <c r="J197" s="163" t="str">
        <f>IF(I197="","",I197/BUDGET!$O$8)</f>
        <v/>
      </c>
      <c r="K197" s="608"/>
      <c r="L197" s="164" t="str">
        <f t="shared" si="13"/>
        <v/>
      </c>
      <c r="M197" s="609" t="str">
        <f t="shared" si="14"/>
        <v/>
      </c>
      <c r="N197" s="610" t="str">
        <f t="shared" si="15"/>
        <v/>
      </c>
      <c r="O197" s="577"/>
      <c r="Q197" s="611"/>
      <c r="U197" s="574" t="str">
        <f t="shared" si="17"/>
        <v/>
      </c>
      <c r="V197" s="574" t="str">
        <f>IF($U197="","",VLOOKUP($U197,BUDGET!$C$19:$Q$401,2,FALSE))</f>
        <v/>
      </c>
    </row>
    <row r="198" spans="2:22" ht="13.5" x14ac:dyDescent="0.3">
      <c r="B198" s="582">
        <f t="shared" si="16"/>
        <v>188</v>
      </c>
      <c r="C198" s="153"/>
      <c r="D198" s="154"/>
      <c r="E198" s="155"/>
      <c r="F198" s="156"/>
      <c r="G198" s="157"/>
      <c r="H198" s="158"/>
      <c r="I198" s="162" t="str">
        <f t="shared" si="12"/>
        <v/>
      </c>
      <c r="J198" s="163" t="str">
        <f>IF(I198="","",I198/BUDGET!$O$8)</f>
        <v/>
      </c>
      <c r="K198" s="608"/>
      <c r="L198" s="161" t="str">
        <f t="shared" si="13"/>
        <v/>
      </c>
      <c r="M198" s="609" t="str">
        <f t="shared" si="14"/>
        <v/>
      </c>
      <c r="N198" s="610" t="str">
        <f t="shared" si="15"/>
        <v/>
      </c>
      <c r="O198" s="577"/>
      <c r="Q198" s="611"/>
      <c r="U198" s="574" t="str">
        <f t="shared" si="17"/>
        <v/>
      </c>
      <c r="V198" s="574" t="str">
        <f>IF($U198="","",VLOOKUP($U198,BUDGET!$C$19:$Q$401,2,FALSE))</f>
        <v/>
      </c>
    </row>
    <row r="199" spans="2:22" ht="13.5" x14ac:dyDescent="0.3">
      <c r="B199" s="582">
        <f t="shared" si="16"/>
        <v>189</v>
      </c>
      <c r="C199" s="153"/>
      <c r="D199" s="154"/>
      <c r="E199" s="155"/>
      <c r="F199" s="156"/>
      <c r="G199" s="157"/>
      <c r="H199" s="158"/>
      <c r="I199" s="162" t="str">
        <f t="shared" si="12"/>
        <v/>
      </c>
      <c r="J199" s="163" t="str">
        <f>IF(I199="","",I199/BUDGET!$O$8)</f>
        <v/>
      </c>
      <c r="K199" s="608"/>
      <c r="L199" s="164" t="str">
        <f t="shared" si="13"/>
        <v/>
      </c>
      <c r="M199" s="609" t="str">
        <f t="shared" si="14"/>
        <v/>
      </c>
      <c r="N199" s="610" t="str">
        <f t="shared" si="15"/>
        <v/>
      </c>
      <c r="O199" s="577"/>
      <c r="Q199" s="611"/>
      <c r="U199" s="574" t="str">
        <f t="shared" si="17"/>
        <v/>
      </c>
      <c r="V199" s="574" t="str">
        <f>IF($U199="","",VLOOKUP($U199,BUDGET!$C$19:$Q$401,2,FALSE))</f>
        <v/>
      </c>
    </row>
    <row r="200" spans="2:22" ht="13.5" x14ac:dyDescent="0.3">
      <c r="B200" s="582">
        <f t="shared" si="16"/>
        <v>190</v>
      </c>
      <c r="C200" s="153"/>
      <c r="D200" s="154"/>
      <c r="E200" s="155"/>
      <c r="F200" s="156"/>
      <c r="G200" s="157"/>
      <c r="H200" s="158"/>
      <c r="I200" s="162" t="str">
        <f t="shared" si="12"/>
        <v/>
      </c>
      <c r="J200" s="163" t="str">
        <f>IF(I200="","",I200/BUDGET!$O$8)</f>
        <v/>
      </c>
      <c r="K200" s="608"/>
      <c r="L200" s="161" t="str">
        <f t="shared" si="13"/>
        <v/>
      </c>
      <c r="M200" s="609" t="str">
        <f t="shared" si="14"/>
        <v/>
      </c>
      <c r="N200" s="610" t="str">
        <f t="shared" si="15"/>
        <v/>
      </c>
      <c r="O200" s="577"/>
      <c r="Q200" s="611"/>
      <c r="U200" s="574" t="str">
        <f t="shared" si="17"/>
        <v/>
      </c>
      <c r="V200" s="574" t="str">
        <f>IF($U200="","",VLOOKUP($U200,BUDGET!$C$19:$Q$401,2,FALSE))</f>
        <v/>
      </c>
    </row>
    <row r="201" spans="2:22" ht="13.5" x14ac:dyDescent="0.3">
      <c r="B201" s="582">
        <f t="shared" si="16"/>
        <v>191</v>
      </c>
      <c r="C201" s="153"/>
      <c r="D201" s="154"/>
      <c r="E201" s="155"/>
      <c r="F201" s="156"/>
      <c r="G201" s="157"/>
      <c r="H201" s="158"/>
      <c r="I201" s="162" t="str">
        <f t="shared" si="12"/>
        <v/>
      </c>
      <c r="J201" s="163" t="str">
        <f>IF(I201="","",I201/BUDGET!$O$8)</f>
        <v/>
      </c>
      <c r="K201" s="608"/>
      <c r="L201" s="164" t="str">
        <f t="shared" si="13"/>
        <v/>
      </c>
      <c r="M201" s="609" t="str">
        <f t="shared" si="14"/>
        <v/>
      </c>
      <c r="N201" s="610" t="str">
        <f t="shared" si="15"/>
        <v/>
      </c>
      <c r="O201" s="577"/>
      <c r="Q201" s="611"/>
      <c r="U201" s="574" t="str">
        <f t="shared" si="17"/>
        <v/>
      </c>
      <c r="V201" s="574" t="str">
        <f>IF($U201="","",VLOOKUP($U201,BUDGET!$C$19:$Q$401,2,FALSE))</f>
        <v/>
      </c>
    </row>
    <row r="202" spans="2:22" ht="13.5" x14ac:dyDescent="0.3">
      <c r="B202" s="582">
        <f t="shared" si="16"/>
        <v>192</v>
      </c>
      <c r="C202" s="153"/>
      <c r="D202" s="154"/>
      <c r="E202" s="155"/>
      <c r="F202" s="156"/>
      <c r="G202" s="157"/>
      <c r="H202" s="158"/>
      <c r="I202" s="162" t="str">
        <f t="shared" si="12"/>
        <v/>
      </c>
      <c r="J202" s="163" t="str">
        <f>IF(I202="","",I202/BUDGET!$O$8)</f>
        <v/>
      </c>
      <c r="K202" s="608"/>
      <c r="L202" s="161" t="str">
        <f t="shared" si="13"/>
        <v/>
      </c>
      <c r="M202" s="609" t="str">
        <f t="shared" si="14"/>
        <v/>
      </c>
      <c r="N202" s="610" t="str">
        <f t="shared" si="15"/>
        <v/>
      </c>
      <c r="O202" s="577"/>
      <c r="Q202" s="611"/>
      <c r="U202" s="574" t="str">
        <f t="shared" si="17"/>
        <v/>
      </c>
      <c r="V202" s="574" t="str">
        <f>IF($U202="","",VLOOKUP($U202,BUDGET!$C$19:$Q$401,2,FALSE))</f>
        <v/>
      </c>
    </row>
    <row r="203" spans="2:22" ht="13.5" x14ac:dyDescent="0.3">
      <c r="B203" s="582">
        <f t="shared" si="16"/>
        <v>193</v>
      </c>
      <c r="C203" s="153"/>
      <c r="D203" s="154"/>
      <c r="E203" s="155"/>
      <c r="F203" s="156"/>
      <c r="G203" s="157"/>
      <c r="H203" s="158"/>
      <c r="I203" s="162" t="str">
        <f t="shared" si="12"/>
        <v/>
      </c>
      <c r="J203" s="163" t="str">
        <f>IF(I203="","",I203/BUDGET!$O$8)</f>
        <v/>
      </c>
      <c r="K203" s="608"/>
      <c r="L203" s="164" t="str">
        <f t="shared" si="13"/>
        <v/>
      </c>
      <c r="M203" s="609" t="str">
        <f t="shared" si="14"/>
        <v/>
      </c>
      <c r="N203" s="610" t="str">
        <f t="shared" si="15"/>
        <v/>
      </c>
      <c r="O203" s="577"/>
      <c r="Q203" s="611"/>
      <c r="U203" s="574" t="str">
        <f t="shared" si="17"/>
        <v/>
      </c>
      <c r="V203" s="574" t="str">
        <f>IF($U203="","",VLOOKUP($U203,BUDGET!$C$19:$Q$401,2,FALSE))</f>
        <v/>
      </c>
    </row>
    <row r="204" spans="2:22" ht="13.5" x14ac:dyDescent="0.3">
      <c r="B204" s="582">
        <f t="shared" si="16"/>
        <v>194</v>
      </c>
      <c r="C204" s="153"/>
      <c r="D204" s="154"/>
      <c r="E204" s="155"/>
      <c r="F204" s="156"/>
      <c r="G204" s="157"/>
      <c r="H204" s="158"/>
      <c r="I204" s="162" t="str">
        <f t="shared" ref="I204:I267" si="18">IF(E204="","",ROUND(F204*H204,2))</f>
        <v/>
      </c>
      <c r="J204" s="163" t="str">
        <f>IF(I204="","",I204/BUDGET!$O$8)</f>
        <v/>
      </c>
      <c r="K204" s="608"/>
      <c r="L204" s="161" t="str">
        <f t="shared" ref="L204:L267" si="19">LEFT(K204,2)</f>
        <v/>
      </c>
      <c r="M204" s="609" t="str">
        <f t="shared" ref="M204:M267" si="20">IF(C204="","",YEAR(C204))</f>
        <v/>
      </c>
      <c r="N204" s="610" t="str">
        <f t="shared" ref="N204:N267" si="21">IF(C204="","",MONTH(C204))</f>
        <v/>
      </c>
      <c r="O204" s="577"/>
      <c r="Q204" s="611"/>
      <c r="U204" s="574" t="str">
        <f t="shared" si="17"/>
        <v/>
      </c>
      <c r="V204" s="574" t="str">
        <f>IF($U204="","",VLOOKUP($U204,BUDGET!$C$19:$Q$401,2,FALSE))</f>
        <v/>
      </c>
    </row>
    <row r="205" spans="2:22" ht="13.5" x14ac:dyDescent="0.3">
      <c r="B205" s="582">
        <f t="shared" ref="B205:B268" si="22">ROW()-10</f>
        <v>195</v>
      </c>
      <c r="C205" s="153"/>
      <c r="D205" s="154"/>
      <c r="E205" s="155"/>
      <c r="F205" s="156"/>
      <c r="G205" s="157"/>
      <c r="H205" s="158"/>
      <c r="I205" s="162" t="str">
        <f t="shared" si="18"/>
        <v/>
      </c>
      <c r="J205" s="163" t="str">
        <f>IF(I205="","",I205/BUDGET!$O$8)</f>
        <v/>
      </c>
      <c r="K205" s="608"/>
      <c r="L205" s="164" t="str">
        <f t="shared" si="19"/>
        <v/>
      </c>
      <c r="M205" s="609" t="str">
        <f t="shared" si="20"/>
        <v/>
      </c>
      <c r="N205" s="610" t="str">
        <f t="shared" si="21"/>
        <v/>
      </c>
      <c r="O205" s="577"/>
      <c r="Q205" s="611"/>
      <c r="U205" s="574" t="str">
        <f t="shared" ref="U205:U268" si="23">IF(K205="","",LEFT(K205,FIND("|",K205)-1))</f>
        <v/>
      </c>
      <c r="V205" s="574" t="str">
        <f>IF($U205="","",VLOOKUP($U205,BUDGET!$C$19:$Q$401,2,FALSE))</f>
        <v/>
      </c>
    </row>
    <row r="206" spans="2:22" ht="13.5" x14ac:dyDescent="0.3">
      <c r="B206" s="582">
        <f t="shared" si="22"/>
        <v>196</v>
      </c>
      <c r="C206" s="153"/>
      <c r="D206" s="154"/>
      <c r="E206" s="155"/>
      <c r="F206" s="156"/>
      <c r="G206" s="157"/>
      <c r="H206" s="158"/>
      <c r="I206" s="162" t="str">
        <f t="shared" si="18"/>
        <v/>
      </c>
      <c r="J206" s="163" t="str">
        <f>IF(I206="","",I206/BUDGET!$O$8)</f>
        <v/>
      </c>
      <c r="K206" s="608"/>
      <c r="L206" s="161" t="str">
        <f t="shared" si="19"/>
        <v/>
      </c>
      <c r="M206" s="609" t="str">
        <f t="shared" si="20"/>
        <v/>
      </c>
      <c r="N206" s="610" t="str">
        <f t="shared" si="21"/>
        <v/>
      </c>
      <c r="O206" s="577"/>
      <c r="Q206" s="611"/>
      <c r="U206" s="574" t="str">
        <f t="shared" si="23"/>
        <v/>
      </c>
      <c r="V206" s="574" t="str">
        <f>IF($U206="","",VLOOKUP($U206,BUDGET!$C$19:$Q$401,2,FALSE))</f>
        <v/>
      </c>
    </row>
    <row r="207" spans="2:22" ht="13.5" x14ac:dyDescent="0.3">
      <c r="B207" s="582">
        <f t="shared" si="22"/>
        <v>197</v>
      </c>
      <c r="C207" s="153"/>
      <c r="D207" s="154"/>
      <c r="E207" s="155"/>
      <c r="F207" s="156"/>
      <c r="G207" s="157"/>
      <c r="H207" s="158"/>
      <c r="I207" s="162" t="str">
        <f t="shared" si="18"/>
        <v/>
      </c>
      <c r="J207" s="163" t="str">
        <f>IF(I207="","",I207/BUDGET!$O$8)</f>
        <v/>
      </c>
      <c r="K207" s="608"/>
      <c r="L207" s="164" t="str">
        <f t="shared" si="19"/>
        <v/>
      </c>
      <c r="M207" s="609" t="str">
        <f t="shared" si="20"/>
        <v/>
      </c>
      <c r="N207" s="610" t="str">
        <f t="shared" si="21"/>
        <v/>
      </c>
      <c r="O207" s="577"/>
      <c r="Q207" s="611"/>
      <c r="U207" s="574" t="str">
        <f t="shared" si="23"/>
        <v/>
      </c>
      <c r="V207" s="574" t="str">
        <f>IF($U207="","",VLOOKUP($U207,BUDGET!$C$19:$Q$401,2,FALSE))</f>
        <v/>
      </c>
    </row>
    <row r="208" spans="2:22" ht="13.5" x14ac:dyDescent="0.3">
      <c r="B208" s="582">
        <f t="shared" si="22"/>
        <v>198</v>
      </c>
      <c r="C208" s="153"/>
      <c r="D208" s="154"/>
      <c r="E208" s="155"/>
      <c r="F208" s="156"/>
      <c r="G208" s="157"/>
      <c r="H208" s="158"/>
      <c r="I208" s="162" t="str">
        <f t="shared" si="18"/>
        <v/>
      </c>
      <c r="J208" s="163" t="str">
        <f>IF(I208="","",I208/BUDGET!$O$8)</f>
        <v/>
      </c>
      <c r="K208" s="608"/>
      <c r="L208" s="161" t="str">
        <f t="shared" si="19"/>
        <v/>
      </c>
      <c r="M208" s="609" t="str">
        <f t="shared" si="20"/>
        <v/>
      </c>
      <c r="N208" s="610" t="str">
        <f t="shared" si="21"/>
        <v/>
      </c>
      <c r="O208" s="577"/>
      <c r="Q208" s="611"/>
      <c r="U208" s="574" t="str">
        <f t="shared" si="23"/>
        <v/>
      </c>
      <c r="V208" s="574" t="str">
        <f>IF($U208="","",VLOOKUP($U208,BUDGET!$C$19:$Q$401,2,FALSE))</f>
        <v/>
      </c>
    </row>
    <row r="209" spans="2:22" ht="13.5" x14ac:dyDescent="0.3">
      <c r="B209" s="582">
        <f t="shared" si="22"/>
        <v>199</v>
      </c>
      <c r="C209" s="153"/>
      <c r="D209" s="154"/>
      <c r="E209" s="155"/>
      <c r="F209" s="156"/>
      <c r="G209" s="157"/>
      <c r="H209" s="158"/>
      <c r="I209" s="162" t="str">
        <f t="shared" si="18"/>
        <v/>
      </c>
      <c r="J209" s="163" t="str">
        <f>IF(I209="","",I209/BUDGET!$O$8)</f>
        <v/>
      </c>
      <c r="K209" s="608"/>
      <c r="L209" s="164" t="str">
        <f t="shared" si="19"/>
        <v/>
      </c>
      <c r="M209" s="609" t="str">
        <f t="shared" si="20"/>
        <v/>
      </c>
      <c r="N209" s="610" t="str">
        <f t="shared" si="21"/>
        <v/>
      </c>
      <c r="O209" s="577"/>
      <c r="Q209" s="611"/>
      <c r="U209" s="574" t="str">
        <f t="shared" si="23"/>
        <v/>
      </c>
      <c r="V209" s="574" t="str">
        <f>IF($U209="","",VLOOKUP($U209,BUDGET!$C$19:$Q$401,2,FALSE))</f>
        <v/>
      </c>
    </row>
    <row r="210" spans="2:22" ht="13.5" x14ac:dyDescent="0.3">
      <c r="B210" s="582">
        <f t="shared" si="22"/>
        <v>200</v>
      </c>
      <c r="C210" s="153"/>
      <c r="D210" s="154"/>
      <c r="E210" s="155"/>
      <c r="F210" s="156"/>
      <c r="G210" s="157"/>
      <c r="H210" s="158"/>
      <c r="I210" s="162" t="str">
        <f t="shared" si="18"/>
        <v/>
      </c>
      <c r="J210" s="163" t="str">
        <f>IF(I210="","",I210/BUDGET!$O$8)</f>
        <v/>
      </c>
      <c r="K210" s="608"/>
      <c r="L210" s="161" t="str">
        <f t="shared" si="19"/>
        <v/>
      </c>
      <c r="M210" s="609" t="str">
        <f t="shared" si="20"/>
        <v/>
      </c>
      <c r="N210" s="610" t="str">
        <f t="shared" si="21"/>
        <v/>
      </c>
      <c r="O210" s="577"/>
      <c r="Q210" s="611"/>
      <c r="U210" s="574" t="str">
        <f t="shared" si="23"/>
        <v/>
      </c>
      <c r="V210" s="574" t="str">
        <f>IF($U210="","",VLOOKUP($U210,BUDGET!$C$19:$Q$401,2,FALSE))</f>
        <v/>
      </c>
    </row>
    <row r="211" spans="2:22" ht="13.5" x14ac:dyDescent="0.3">
      <c r="B211" s="582">
        <f t="shared" si="22"/>
        <v>201</v>
      </c>
      <c r="C211" s="153"/>
      <c r="D211" s="154"/>
      <c r="E211" s="155"/>
      <c r="F211" s="156"/>
      <c r="G211" s="157"/>
      <c r="H211" s="158"/>
      <c r="I211" s="162" t="str">
        <f t="shared" si="18"/>
        <v/>
      </c>
      <c r="J211" s="163" t="str">
        <f>IF(I211="","",I211/BUDGET!$O$8)</f>
        <v/>
      </c>
      <c r="K211" s="608"/>
      <c r="L211" s="164" t="str">
        <f t="shared" si="19"/>
        <v/>
      </c>
      <c r="M211" s="609" t="str">
        <f t="shared" si="20"/>
        <v/>
      </c>
      <c r="N211" s="610" t="str">
        <f t="shared" si="21"/>
        <v/>
      </c>
      <c r="O211" s="577"/>
      <c r="Q211" s="611"/>
      <c r="U211" s="574" t="str">
        <f t="shared" si="23"/>
        <v/>
      </c>
      <c r="V211" s="574" t="str">
        <f>IF($U211="","",VLOOKUP($U211,BUDGET!$C$19:$Q$401,2,FALSE))</f>
        <v/>
      </c>
    </row>
    <row r="212" spans="2:22" ht="13.5" x14ac:dyDescent="0.3">
      <c r="B212" s="582">
        <f t="shared" si="22"/>
        <v>202</v>
      </c>
      <c r="C212" s="153"/>
      <c r="D212" s="154"/>
      <c r="E212" s="155"/>
      <c r="F212" s="156"/>
      <c r="G212" s="157"/>
      <c r="H212" s="158"/>
      <c r="I212" s="162" t="str">
        <f t="shared" si="18"/>
        <v/>
      </c>
      <c r="J212" s="163" t="str">
        <f>IF(I212="","",I212/BUDGET!$O$8)</f>
        <v/>
      </c>
      <c r="K212" s="608"/>
      <c r="L212" s="161" t="str">
        <f t="shared" si="19"/>
        <v/>
      </c>
      <c r="M212" s="609" t="str">
        <f t="shared" si="20"/>
        <v/>
      </c>
      <c r="N212" s="610" t="str">
        <f t="shared" si="21"/>
        <v/>
      </c>
      <c r="O212" s="577"/>
      <c r="Q212" s="611"/>
      <c r="U212" s="574" t="str">
        <f t="shared" si="23"/>
        <v/>
      </c>
      <c r="V212" s="574" t="str">
        <f>IF($U212="","",VLOOKUP($U212,BUDGET!$C$19:$Q$401,2,FALSE))</f>
        <v/>
      </c>
    </row>
    <row r="213" spans="2:22" ht="13.5" x14ac:dyDescent="0.3">
      <c r="B213" s="582">
        <f t="shared" si="22"/>
        <v>203</v>
      </c>
      <c r="C213" s="153"/>
      <c r="D213" s="154"/>
      <c r="E213" s="155"/>
      <c r="F213" s="156"/>
      <c r="G213" s="157"/>
      <c r="H213" s="158"/>
      <c r="I213" s="162" t="str">
        <f t="shared" si="18"/>
        <v/>
      </c>
      <c r="J213" s="163" t="str">
        <f>IF(I213="","",I213/BUDGET!$O$8)</f>
        <v/>
      </c>
      <c r="K213" s="608"/>
      <c r="L213" s="164" t="str">
        <f t="shared" si="19"/>
        <v/>
      </c>
      <c r="M213" s="609" t="str">
        <f t="shared" si="20"/>
        <v/>
      </c>
      <c r="N213" s="610" t="str">
        <f t="shared" si="21"/>
        <v/>
      </c>
      <c r="O213" s="577"/>
      <c r="Q213" s="611"/>
      <c r="U213" s="574" t="str">
        <f t="shared" si="23"/>
        <v/>
      </c>
      <c r="V213" s="574" t="str">
        <f>IF($U213="","",VLOOKUP($U213,BUDGET!$C$19:$Q$401,2,FALSE))</f>
        <v/>
      </c>
    </row>
    <row r="214" spans="2:22" ht="13.5" x14ac:dyDescent="0.3">
      <c r="B214" s="582">
        <f t="shared" si="22"/>
        <v>204</v>
      </c>
      <c r="C214" s="153"/>
      <c r="D214" s="154"/>
      <c r="E214" s="155"/>
      <c r="F214" s="156"/>
      <c r="G214" s="157"/>
      <c r="H214" s="158"/>
      <c r="I214" s="162" t="str">
        <f t="shared" si="18"/>
        <v/>
      </c>
      <c r="J214" s="163" t="str">
        <f>IF(I214="","",I214/BUDGET!$O$8)</f>
        <v/>
      </c>
      <c r="K214" s="608"/>
      <c r="L214" s="161" t="str">
        <f t="shared" si="19"/>
        <v/>
      </c>
      <c r="M214" s="609" t="str">
        <f t="shared" si="20"/>
        <v/>
      </c>
      <c r="N214" s="610" t="str">
        <f t="shared" si="21"/>
        <v/>
      </c>
      <c r="O214" s="577"/>
      <c r="Q214" s="611"/>
      <c r="U214" s="574" t="str">
        <f t="shared" si="23"/>
        <v/>
      </c>
      <c r="V214" s="574" t="str">
        <f>IF($U214="","",VLOOKUP($U214,BUDGET!$C$19:$Q$401,2,FALSE))</f>
        <v/>
      </c>
    </row>
    <row r="215" spans="2:22" ht="13.5" x14ac:dyDescent="0.3">
      <c r="B215" s="582">
        <f t="shared" si="22"/>
        <v>205</v>
      </c>
      <c r="C215" s="153"/>
      <c r="D215" s="154"/>
      <c r="E215" s="155"/>
      <c r="F215" s="156"/>
      <c r="G215" s="157"/>
      <c r="H215" s="158"/>
      <c r="I215" s="162" t="str">
        <f t="shared" si="18"/>
        <v/>
      </c>
      <c r="J215" s="163" t="str">
        <f>IF(I215="","",I215/BUDGET!$O$8)</f>
        <v/>
      </c>
      <c r="K215" s="608"/>
      <c r="L215" s="164" t="str">
        <f t="shared" si="19"/>
        <v/>
      </c>
      <c r="M215" s="609" t="str">
        <f t="shared" si="20"/>
        <v/>
      </c>
      <c r="N215" s="610" t="str">
        <f t="shared" si="21"/>
        <v/>
      </c>
      <c r="O215" s="577"/>
      <c r="Q215" s="611"/>
      <c r="U215" s="574" t="str">
        <f t="shared" si="23"/>
        <v/>
      </c>
      <c r="V215" s="574" t="str">
        <f>IF($U215="","",VLOOKUP($U215,BUDGET!$C$19:$Q$401,2,FALSE))</f>
        <v/>
      </c>
    </row>
    <row r="216" spans="2:22" ht="13.5" x14ac:dyDescent="0.3">
      <c r="B216" s="582">
        <f t="shared" si="22"/>
        <v>206</v>
      </c>
      <c r="C216" s="153"/>
      <c r="D216" s="154"/>
      <c r="E216" s="155"/>
      <c r="F216" s="156"/>
      <c r="G216" s="157"/>
      <c r="H216" s="158"/>
      <c r="I216" s="162" t="str">
        <f t="shared" si="18"/>
        <v/>
      </c>
      <c r="J216" s="163" t="str">
        <f>IF(I216="","",I216/BUDGET!$O$8)</f>
        <v/>
      </c>
      <c r="K216" s="608"/>
      <c r="L216" s="161" t="str">
        <f t="shared" si="19"/>
        <v/>
      </c>
      <c r="M216" s="609" t="str">
        <f t="shared" si="20"/>
        <v/>
      </c>
      <c r="N216" s="610" t="str">
        <f t="shared" si="21"/>
        <v/>
      </c>
      <c r="O216" s="577"/>
      <c r="Q216" s="611"/>
      <c r="U216" s="574" t="str">
        <f t="shared" si="23"/>
        <v/>
      </c>
      <c r="V216" s="574" t="str">
        <f>IF($U216="","",VLOOKUP($U216,BUDGET!$C$19:$Q$401,2,FALSE))</f>
        <v/>
      </c>
    </row>
    <row r="217" spans="2:22" ht="13.5" x14ac:dyDescent="0.3">
      <c r="B217" s="582">
        <f t="shared" si="22"/>
        <v>207</v>
      </c>
      <c r="C217" s="153"/>
      <c r="D217" s="154"/>
      <c r="E217" s="155"/>
      <c r="F217" s="156"/>
      <c r="G217" s="157"/>
      <c r="H217" s="158"/>
      <c r="I217" s="162" t="str">
        <f t="shared" si="18"/>
        <v/>
      </c>
      <c r="J217" s="163" t="str">
        <f>IF(I217="","",I217/BUDGET!$O$8)</f>
        <v/>
      </c>
      <c r="K217" s="608"/>
      <c r="L217" s="164" t="str">
        <f t="shared" si="19"/>
        <v/>
      </c>
      <c r="M217" s="609" t="str">
        <f t="shared" si="20"/>
        <v/>
      </c>
      <c r="N217" s="610" t="str">
        <f t="shared" si="21"/>
        <v/>
      </c>
      <c r="O217" s="577"/>
      <c r="Q217" s="611"/>
      <c r="U217" s="574" t="str">
        <f t="shared" si="23"/>
        <v/>
      </c>
      <c r="V217" s="574" t="str">
        <f>IF($U217="","",VLOOKUP($U217,BUDGET!$C$19:$Q$401,2,FALSE))</f>
        <v/>
      </c>
    </row>
    <row r="218" spans="2:22" ht="13.5" x14ac:dyDescent="0.3">
      <c r="B218" s="582">
        <f t="shared" si="22"/>
        <v>208</v>
      </c>
      <c r="C218" s="153"/>
      <c r="D218" s="154"/>
      <c r="E218" s="155"/>
      <c r="F218" s="156"/>
      <c r="G218" s="157"/>
      <c r="H218" s="158"/>
      <c r="I218" s="162" t="str">
        <f t="shared" si="18"/>
        <v/>
      </c>
      <c r="J218" s="163" t="str">
        <f>IF(I218="","",I218/BUDGET!$O$8)</f>
        <v/>
      </c>
      <c r="K218" s="608"/>
      <c r="L218" s="161" t="str">
        <f t="shared" si="19"/>
        <v/>
      </c>
      <c r="M218" s="609" t="str">
        <f t="shared" si="20"/>
        <v/>
      </c>
      <c r="N218" s="610" t="str">
        <f t="shared" si="21"/>
        <v/>
      </c>
      <c r="O218" s="577"/>
      <c r="Q218" s="611"/>
      <c r="U218" s="574" t="str">
        <f t="shared" si="23"/>
        <v/>
      </c>
      <c r="V218" s="574" t="str">
        <f>IF($U218="","",VLOOKUP($U218,BUDGET!$C$19:$Q$401,2,FALSE))</f>
        <v/>
      </c>
    </row>
    <row r="219" spans="2:22" ht="13.5" x14ac:dyDescent="0.3">
      <c r="B219" s="582">
        <f t="shared" si="22"/>
        <v>209</v>
      </c>
      <c r="C219" s="153"/>
      <c r="D219" s="154"/>
      <c r="E219" s="155"/>
      <c r="F219" s="156"/>
      <c r="G219" s="157"/>
      <c r="H219" s="158"/>
      <c r="I219" s="162" t="str">
        <f t="shared" si="18"/>
        <v/>
      </c>
      <c r="J219" s="163" t="str">
        <f>IF(I219="","",I219/BUDGET!$O$8)</f>
        <v/>
      </c>
      <c r="K219" s="608"/>
      <c r="L219" s="164" t="str">
        <f t="shared" si="19"/>
        <v/>
      </c>
      <c r="M219" s="609" t="str">
        <f t="shared" si="20"/>
        <v/>
      </c>
      <c r="N219" s="610" t="str">
        <f t="shared" si="21"/>
        <v/>
      </c>
      <c r="O219" s="577"/>
      <c r="Q219" s="611"/>
      <c r="U219" s="574" t="str">
        <f t="shared" si="23"/>
        <v/>
      </c>
      <c r="V219" s="574" t="str">
        <f>IF($U219="","",VLOOKUP($U219,BUDGET!$C$19:$Q$401,2,FALSE))</f>
        <v/>
      </c>
    </row>
    <row r="220" spans="2:22" ht="13.5" x14ac:dyDescent="0.3">
      <c r="B220" s="582">
        <f t="shared" si="22"/>
        <v>210</v>
      </c>
      <c r="C220" s="153"/>
      <c r="D220" s="154"/>
      <c r="E220" s="155"/>
      <c r="F220" s="156"/>
      <c r="G220" s="157"/>
      <c r="H220" s="158"/>
      <c r="I220" s="162" t="str">
        <f t="shared" si="18"/>
        <v/>
      </c>
      <c r="J220" s="163" t="str">
        <f>IF(I220="","",I220/BUDGET!$O$8)</f>
        <v/>
      </c>
      <c r="K220" s="608"/>
      <c r="L220" s="161" t="str">
        <f t="shared" si="19"/>
        <v/>
      </c>
      <c r="M220" s="609" t="str">
        <f t="shared" si="20"/>
        <v/>
      </c>
      <c r="N220" s="610" t="str">
        <f t="shared" si="21"/>
        <v/>
      </c>
      <c r="O220" s="577"/>
      <c r="Q220" s="611"/>
      <c r="U220" s="574" t="str">
        <f t="shared" si="23"/>
        <v/>
      </c>
      <c r="V220" s="574" t="str">
        <f>IF($U220="","",VLOOKUP($U220,BUDGET!$C$19:$Q$401,2,FALSE))</f>
        <v/>
      </c>
    </row>
    <row r="221" spans="2:22" ht="13.5" x14ac:dyDescent="0.3">
      <c r="B221" s="582">
        <f t="shared" si="22"/>
        <v>211</v>
      </c>
      <c r="C221" s="153"/>
      <c r="D221" s="154"/>
      <c r="E221" s="155"/>
      <c r="F221" s="156"/>
      <c r="G221" s="157"/>
      <c r="H221" s="158"/>
      <c r="I221" s="162" t="str">
        <f t="shared" si="18"/>
        <v/>
      </c>
      <c r="J221" s="163" t="str">
        <f>IF(I221="","",I221/BUDGET!$O$8)</f>
        <v/>
      </c>
      <c r="K221" s="608"/>
      <c r="L221" s="164" t="str">
        <f t="shared" si="19"/>
        <v/>
      </c>
      <c r="M221" s="609" t="str">
        <f t="shared" si="20"/>
        <v/>
      </c>
      <c r="N221" s="610" t="str">
        <f t="shared" si="21"/>
        <v/>
      </c>
      <c r="O221" s="577"/>
      <c r="Q221" s="611"/>
      <c r="U221" s="574" t="str">
        <f t="shared" si="23"/>
        <v/>
      </c>
      <c r="V221" s="574" t="str">
        <f>IF($U221="","",VLOOKUP($U221,BUDGET!$C$19:$Q$401,2,FALSE))</f>
        <v/>
      </c>
    </row>
    <row r="222" spans="2:22" ht="13.5" x14ac:dyDescent="0.3">
      <c r="B222" s="582">
        <f t="shared" si="22"/>
        <v>212</v>
      </c>
      <c r="C222" s="153"/>
      <c r="D222" s="154"/>
      <c r="E222" s="155"/>
      <c r="F222" s="156"/>
      <c r="G222" s="157"/>
      <c r="H222" s="158"/>
      <c r="I222" s="162" t="str">
        <f t="shared" si="18"/>
        <v/>
      </c>
      <c r="J222" s="163" t="str">
        <f>IF(I222="","",I222/BUDGET!$O$8)</f>
        <v/>
      </c>
      <c r="K222" s="608"/>
      <c r="L222" s="161" t="str">
        <f t="shared" si="19"/>
        <v/>
      </c>
      <c r="M222" s="609" t="str">
        <f t="shared" si="20"/>
        <v/>
      </c>
      <c r="N222" s="610" t="str">
        <f t="shared" si="21"/>
        <v/>
      </c>
      <c r="O222" s="577"/>
      <c r="Q222" s="611"/>
      <c r="U222" s="574" t="str">
        <f t="shared" si="23"/>
        <v/>
      </c>
      <c r="V222" s="574" t="str">
        <f>IF($U222="","",VLOOKUP($U222,BUDGET!$C$19:$Q$401,2,FALSE))</f>
        <v/>
      </c>
    </row>
    <row r="223" spans="2:22" ht="13.5" x14ac:dyDescent="0.3">
      <c r="B223" s="582">
        <f t="shared" si="22"/>
        <v>213</v>
      </c>
      <c r="C223" s="153"/>
      <c r="D223" s="154"/>
      <c r="E223" s="155"/>
      <c r="F223" s="156"/>
      <c r="G223" s="157"/>
      <c r="H223" s="158"/>
      <c r="I223" s="162" t="str">
        <f t="shared" si="18"/>
        <v/>
      </c>
      <c r="J223" s="163" t="str">
        <f>IF(I223="","",I223/BUDGET!$O$8)</f>
        <v/>
      </c>
      <c r="K223" s="608"/>
      <c r="L223" s="164" t="str">
        <f t="shared" si="19"/>
        <v/>
      </c>
      <c r="M223" s="609" t="str">
        <f t="shared" si="20"/>
        <v/>
      </c>
      <c r="N223" s="610" t="str">
        <f t="shared" si="21"/>
        <v/>
      </c>
      <c r="O223" s="577"/>
      <c r="Q223" s="611"/>
      <c r="U223" s="574" t="str">
        <f t="shared" si="23"/>
        <v/>
      </c>
      <c r="V223" s="574" t="str">
        <f>IF($U223="","",VLOOKUP($U223,BUDGET!$C$19:$Q$401,2,FALSE))</f>
        <v/>
      </c>
    </row>
    <row r="224" spans="2:22" ht="13.5" x14ac:dyDescent="0.3">
      <c r="B224" s="582">
        <f t="shared" si="22"/>
        <v>214</v>
      </c>
      <c r="C224" s="153"/>
      <c r="D224" s="154"/>
      <c r="E224" s="155"/>
      <c r="F224" s="156"/>
      <c r="G224" s="157"/>
      <c r="H224" s="158"/>
      <c r="I224" s="162" t="str">
        <f t="shared" si="18"/>
        <v/>
      </c>
      <c r="J224" s="163" t="str">
        <f>IF(I224="","",I224/BUDGET!$O$8)</f>
        <v/>
      </c>
      <c r="K224" s="608"/>
      <c r="L224" s="161" t="str">
        <f t="shared" si="19"/>
        <v/>
      </c>
      <c r="M224" s="609" t="str">
        <f t="shared" si="20"/>
        <v/>
      </c>
      <c r="N224" s="610" t="str">
        <f t="shared" si="21"/>
        <v/>
      </c>
      <c r="O224" s="577"/>
      <c r="Q224" s="611"/>
      <c r="U224" s="574" t="str">
        <f t="shared" si="23"/>
        <v/>
      </c>
      <c r="V224" s="574" t="str">
        <f>IF($U224="","",VLOOKUP($U224,BUDGET!$C$19:$Q$401,2,FALSE))</f>
        <v/>
      </c>
    </row>
    <row r="225" spans="2:22" ht="13.5" x14ac:dyDescent="0.3">
      <c r="B225" s="582">
        <f t="shared" si="22"/>
        <v>215</v>
      </c>
      <c r="C225" s="153"/>
      <c r="D225" s="154"/>
      <c r="E225" s="155"/>
      <c r="F225" s="156"/>
      <c r="G225" s="157"/>
      <c r="H225" s="158"/>
      <c r="I225" s="162" t="str">
        <f t="shared" si="18"/>
        <v/>
      </c>
      <c r="J225" s="163" t="str">
        <f>IF(I225="","",I225/BUDGET!$O$8)</f>
        <v/>
      </c>
      <c r="K225" s="608"/>
      <c r="L225" s="164" t="str">
        <f t="shared" si="19"/>
        <v/>
      </c>
      <c r="M225" s="609" t="str">
        <f t="shared" si="20"/>
        <v/>
      </c>
      <c r="N225" s="610" t="str">
        <f t="shared" si="21"/>
        <v/>
      </c>
      <c r="O225" s="577"/>
      <c r="Q225" s="611"/>
      <c r="U225" s="574" t="str">
        <f t="shared" si="23"/>
        <v/>
      </c>
      <c r="V225" s="574" t="str">
        <f>IF($U225="","",VLOOKUP($U225,BUDGET!$C$19:$Q$401,2,FALSE))</f>
        <v/>
      </c>
    </row>
    <row r="226" spans="2:22" ht="13.5" x14ac:dyDescent="0.3">
      <c r="B226" s="582">
        <f t="shared" si="22"/>
        <v>216</v>
      </c>
      <c r="C226" s="153"/>
      <c r="D226" s="154"/>
      <c r="E226" s="155"/>
      <c r="F226" s="156"/>
      <c r="G226" s="157"/>
      <c r="H226" s="158"/>
      <c r="I226" s="162" t="str">
        <f t="shared" si="18"/>
        <v/>
      </c>
      <c r="J226" s="163" t="str">
        <f>IF(I226="","",I226/BUDGET!$O$8)</f>
        <v/>
      </c>
      <c r="K226" s="608"/>
      <c r="L226" s="161" t="str">
        <f t="shared" si="19"/>
        <v/>
      </c>
      <c r="M226" s="609" t="str">
        <f t="shared" si="20"/>
        <v/>
      </c>
      <c r="N226" s="610" t="str">
        <f t="shared" si="21"/>
        <v/>
      </c>
      <c r="O226" s="577"/>
      <c r="Q226" s="611"/>
      <c r="U226" s="574" t="str">
        <f t="shared" si="23"/>
        <v/>
      </c>
      <c r="V226" s="574" t="str">
        <f>IF($U226="","",VLOOKUP($U226,BUDGET!$C$19:$Q$401,2,FALSE))</f>
        <v/>
      </c>
    </row>
    <row r="227" spans="2:22" ht="13.5" x14ac:dyDescent="0.3">
      <c r="B227" s="582">
        <f t="shared" si="22"/>
        <v>217</v>
      </c>
      <c r="C227" s="153"/>
      <c r="D227" s="154"/>
      <c r="E227" s="155"/>
      <c r="F227" s="156"/>
      <c r="G227" s="157"/>
      <c r="H227" s="158"/>
      <c r="I227" s="162" t="str">
        <f t="shared" si="18"/>
        <v/>
      </c>
      <c r="J227" s="163" t="str">
        <f>IF(I227="","",I227/BUDGET!$O$8)</f>
        <v/>
      </c>
      <c r="K227" s="608"/>
      <c r="L227" s="164" t="str">
        <f t="shared" si="19"/>
        <v/>
      </c>
      <c r="M227" s="609" t="str">
        <f t="shared" si="20"/>
        <v/>
      </c>
      <c r="N227" s="610" t="str">
        <f t="shared" si="21"/>
        <v/>
      </c>
      <c r="O227" s="577"/>
      <c r="Q227" s="611"/>
      <c r="U227" s="574" t="str">
        <f t="shared" si="23"/>
        <v/>
      </c>
      <c r="V227" s="574" t="str">
        <f>IF($U227="","",VLOOKUP($U227,BUDGET!$C$19:$Q$401,2,FALSE))</f>
        <v/>
      </c>
    </row>
    <row r="228" spans="2:22" ht="13.5" x14ac:dyDescent="0.3">
      <c r="B228" s="582">
        <f t="shared" si="22"/>
        <v>218</v>
      </c>
      <c r="C228" s="153"/>
      <c r="D228" s="154"/>
      <c r="E228" s="155"/>
      <c r="F228" s="156"/>
      <c r="G228" s="157"/>
      <c r="H228" s="158"/>
      <c r="I228" s="162" t="str">
        <f t="shared" si="18"/>
        <v/>
      </c>
      <c r="J228" s="163" t="str">
        <f>IF(I228="","",I228/BUDGET!$O$8)</f>
        <v/>
      </c>
      <c r="K228" s="608"/>
      <c r="L228" s="161" t="str">
        <f t="shared" si="19"/>
        <v/>
      </c>
      <c r="M228" s="609" t="str">
        <f t="shared" si="20"/>
        <v/>
      </c>
      <c r="N228" s="610" t="str">
        <f t="shared" si="21"/>
        <v/>
      </c>
      <c r="O228" s="577"/>
      <c r="Q228" s="611"/>
      <c r="U228" s="574" t="str">
        <f t="shared" si="23"/>
        <v/>
      </c>
      <c r="V228" s="574" t="str">
        <f>IF($U228="","",VLOOKUP($U228,BUDGET!$C$19:$Q$401,2,FALSE))</f>
        <v/>
      </c>
    </row>
    <row r="229" spans="2:22" ht="13.5" x14ac:dyDescent="0.3">
      <c r="B229" s="582">
        <f t="shared" si="22"/>
        <v>219</v>
      </c>
      <c r="C229" s="153"/>
      <c r="D229" s="154"/>
      <c r="E229" s="155"/>
      <c r="F229" s="156"/>
      <c r="G229" s="157"/>
      <c r="H229" s="158"/>
      <c r="I229" s="162" t="str">
        <f t="shared" si="18"/>
        <v/>
      </c>
      <c r="J229" s="163" t="str">
        <f>IF(I229="","",I229/BUDGET!$O$8)</f>
        <v/>
      </c>
      <c r="K229" s="608"/>
      <c r="L229" s="164" t="str">
        <f t="shared" si="19"/>
        <v/>
      </c>
      <c r="M229" s="609" t="str">
        <f t="shared" si="20"/>
        <v/>
      </c>
      <c r="N229" s="610" t="str">
        <f t="shared" si="21"/>
        <v/>
      </c>
      <c r="O229" s="577"/>
      <c r="Q229" s="611"/>
      <c r="U229" s="574" t="str">
        <f t="shared" si="23"/>
        <v/>
      </c>
      <c r="V229" s="574" t="str">
        <f>IF($U229="","",VLOOKUP($U229,BUDGET!$C$19:$Q$401,2,FALSE))</f>
        <v/>
      </c>
    </row>
    <row r="230" spans="2:22" ht="13.5" x14ac:dyDescent="0.3">
      <c r="B230" s="582">
        <f t="shared" si="22"/>
        <v>220</v>
      </c>
      <c r="C230" s="153"/>
      <c r="D230" s="154"/>
      <c r="E230" s="155"/>
      <c r="F230" s="156"/>
      <c r="G230" s="157"/>
      <c r="H230" s="158"/>
      <c r="I230" s="162" t="str">
        <f t="shared" si="18"/>
        <v/>
      </c>
      <c r="J230" s="163" t="str">
        <f>IF(I230="","",I230/BUDGET!$O$8)</f>
        <v/>
      </c>
      <c r="K230" s="608"/>
      <c r="L230" s="161" t="str">
        <f t="shared" si="19"/>
        <v/>
      </c>
      <c r="M230" s="609" t="str">
        <f t="shared" si="20"/>
        <v/>
      </c>
      <c r="N230" s="610" t="str">
        <f t="shared" si="21"/>
        <v/>
      </c>
      <c r="O230" s="577"/>
      <c r="Q230" s="611"/>
      <c r="U230" s="574" t="str">
        <f t="shared" si="23"/>
        <v/>
      </c>
      <c r="V230" s="574" t="str">
        <f>IF($U230="","",VLOOKUP($U230,BUDGET!$C$19:$Q$401,2,FALSE))</f>
        <v/>
      </c>
    </row>
    <row r="231" spans="2:22" ht="13.5" x14ac:dyDescent="0.3">
      <c r="B231" s="582">
        <f t="shared" si="22"/>
        <v>221</v>
      </c>
      <c r="C231" s="153"/>
      <c r="D231" s="154"/>
      <c r="E231" s="155"/>
      <c r="F231" s="156"/>
      <c r="G231" s="157"/>
      <c r="H231" s="158"/>
      <c r="I231" s="162" t="str">
        <f t="shared" si="18"/>
        <v/>
      </c>
      <c r="J231" s="163" t="str">
        <f>IF(I231="","",I231/BUDGET!$O$8)</f>
        <v/>
      </c>
      <c r="K231" s="608"/>
      <c r="L231" s="164" t="str">
        <f t="shared" si="19"/>
        <v/>
      </c>
      <c r="M231" s="609" t="str">
        <f t="shared" si="20"/>
        <v/>
      </c>
      <c r="N231" s="610" t="str">
        <f t="shared" si="21"/>
        <v/>
      </c>
      <c r="O231" s="577"/>
      <c r="Q231" s="611"/>
      <c r="U231" s="574" t="str">
        <f t="shared" si="23"/>
        <v/>
      </c>
      <c r="V231" s="574" t="str">
        <f>IF($U231="","",VLOOKUP($U231,BUDGET!$C$19:$Q$401,2,FALSE))</f>
        <v/>
      </c>
    </row>
    <row r="232" spans="2:22" ht="13.5" x14ac:dyDescent="0.3">
      <c r="B232" s="582">
        <f t="shared" si="22"/>
        <v>222</v>
      </c>
      <c r="C232" s="153"/>
      <c r="D232" s="154"/>
      <c r="E232" s="155"/>
      <c r="F232" s="156"/>
      <c r="G232" s="157"/>
      <c r="H232" s="158"/>
      <c r="I232" s="162" t="str">
        <f t="shared" si="18"/>
        <v/>
      </c>
      <c r="J232" s="163" t="str">
        <f>IF(I232="","",I232/BUDGET!$O$8)</f>
        <v/>
      </c>
      <c r="K232" s="608"/>
      <c r="L232" s="161" t="str">
        <f t="shared" si="19"/>
        <v/>
      </c>
      <c r="M232" s="609" t="str">
        <f t="shared" si="20"/>
        <v/>
      </c>
      <c r="N232" s="610" t="str">
        <f t="shared" si="21"/>
        <v/>
      </c>
      <c r="O232" s="577"/>
      <c r="Q232" s="611"/>
      <c r="U232" s="574" t="str">
        <f t="shared" si="23"/>
        <v/>
      </c>
      <c r="V232" s="574" t="str">
        <f>IF($U232="","",VLOOKUP($U232,BUDGET!$C$19:$Q$401,2,FALSE))</f>
        <v/>
      </c>
    </row>
    <row r="233" spans="2:22" ht="13.5" x14ac:dyDescent="0.3">
      <c r="B233" s="582">
        <f t="shared" si="22"/>
        <v>223</v>
      </c>
      <c r="C233" s="153"/>
      <c r="D233" s="154"/>
      <c r="E233" s="155"/>
      <c r="F233" s="156"/>
      <c r="G233" s="157"/>
      <c r="H233" s="158"/>
      <c r="I233" s="162" t="str">
        <f t="shared" si="18"/>
        <v/>
      </c>
      <c r="J233" s="163" t="str">
        <f>IF(I233="","",I233/BUDGET!$O$8)</f>
        <v/>
      </c>
      <c r="K233" s="608"/>
      <c r="L233" s="164" t="str">
        <f t="shared" si="19"/>
        <v/>
      </c>
      <c r="M233" s="609" t="str">
        <f t="shared" si="20"/>
        <v/>
      </c>
      <c r="N233" s="610" t="str">
        <f t="shared" si="21"/>
        <v/>
      </c>
      <c r="O233" s="577"/>
      <c r="Q233" s="611"/>
      <c r="U233" s="574" t="str">
        <f t="shared" si="23"/>
        <v/>
      </c>
      <c r="V233" s="574" t="str">
        <f>IF($U233="","",VLOOKUP($U233,BUDGET!$C$19:$Q$401,2,FALSE))</f>
        <v/>
      </c>
    </row>
    <row r="234" spans="2:22" ht="13.5" x14ac:dyDescent="0.3">
      <c r="B234" s="582">
        <f t="shared" si="22"/>
        <v>224</v>
      </c>
      <c r="C234" s="153"/>
      <c r="D234" s="154"/>
      <c r="E234" s="155"/>
      <c r="F234" s="156"/>
      <c r="G234" s="157"/>
      <c r="H234" s="158"/>
      <c r="I234" s="162" t="str">
        <f t="shared" si="18"/>
        <v/>
      </c>
      <c r="J234" s="163" t="str">
        <f>IF(I234="","",I234/BUDGET!$O$8)</f>
        <v/>
      </c>
      <c r="K234" s="608"/>
      <c r="L234" s="161" t="str">
        <f t="shared" si="19"/>
        <v/>
      </c>
      <c r="M234" s="609" t="str">
        <f t="shared" si="20"/>
        <v/>
      </c>
      <c r="N234" s="610" t="str">
        <f t="shared" si="21"/>
        <v/>
      </c>
      <c r="O234" s="577"/>
      <c r="Q234" s="611"/>
      <c r="U234" s="574" t="str">
        <f t="shared" si="23"/>
        <v/>
      </c>
      <c r="V234" s="574" t="str">
        <f>IF($U234="","",VLOOKUP($U234,BUDGET!$C$19:$Q$401,2,FALSE))</f>
        <v/>
      </c>
    </row>
    <row r="235" spans="2:22" ht="13.5" x14ac:dyDescent="0.3">
      <c r="B235" s="582">
        <f t="shared" si="22"/>
        <v>225</v>
      </c>
      <c r="C235" s="153"/>
      <c r="D235" s="154"/>
      <c r="E235" s="155"/>
      <c r="F235" s="156"/>
      <c r="G235" s="157"/>
      <c r="H235" s="158"/>
      <c r="I235" s="162" t="str">
        <f t="shared" si="18"/>
        <v/>
      </c>
      <c r="J235" s="163" t="str">
        <f>IF(I235="","",I235/BUDGET!$O$8)</f>
        <v/>
      </c>
      <c r="K235" s="608"/>
      <c r="L235" s="164" t="str">
        <f t="shared" si="19"/>
        <v/>
      </c>
      <c r="M235" s="609" t="str">
        <f t="shared" si="20"/>
        <v/>
      </c>
      <c r="N235" s="610" t="str">
        <f t="shared" si="21"/>
        <v/>
      </c>
      <c r="O235" s="577"/>
      <c r="Q235" s="611"/>
      <c r="U235" s="574" t="str">
        <f t="shared" si="23"/>
        <v/>
      </c>
      <c r="V235" s="574" t="str">
        <f>IF($U235="","",VLOOKUP($U235,BUDGET!$C$19:$Q$401,2,FALSE))</f>
        <v/>
      </c>
    </row>
    <row r="236" spans="2:22" ht="13.5" x14ac:dyDescent="0.3">
      <c r="B236" s="582">
        <f t="shared" si="22"/>
        <v>226</v>
      </c>
      <c r="C236" s="153"/>
      <c r="D236" s="154"/>
      <c r="E236" s="155"/>
      <c r="F236" s="156"/>
      <c r="G236" s="157"/>
      <c r="H236" s="158"/>
      <c r="I236" s="162" t="str">
        <f t="shared" si="18"/>
        <v/>
      </c>
      <c r="J236" s="163" t="str">
        <f>IF(I236="","",I236/BUDGET!$O$8)</f>
        <v/>
      </c>
      <c r="K236" s="608"/>
      <c r="L236" s="161" t="str">
        <f t="shared" si="19"/>
        <v/>
      </c>
      <c r="M236" s="609" t="str">
        <f t="shared" si="20"/>
        <v/>
      </c>
      <c r="N236" s="610" t="str">
        <f t="shared" si="21"/>
        <v/>
      </c>
      <c r="O236" s="577"/>
      <c r="Q236" s="611"/>
      <c r="U236" s="574" t="str">
        <f t="shared" si="23"/>
        <v/>
      </c>
      <c r="V236" s="574" t="str">
        <f>IF($U236="","",VLOOKUP($U236,BUDGET!$C$19:$Q$401,2,FALSE))</f>
        <v/>
      </c>
    </row>
    <row r="237" spans="2:22" ht="13.5" x14ac:dyDescent="0.3">
      <c r="B237" s="582">
        <f t="shared" si="22"/>
        <v>227</v>
      </c>
      <c r="C237" s="153"/>
      <c r="D237" s="154"/>
      <c r="E237" s="155"/>
      <c r="F237" s="156"/>
      <c r="G237" s="157"/>
      <c r="H237" s="158"/>
      <c r="I237" s="162" t="str">
        <f t="shared" si="18"/>
        <v/>
      </c>
      <c r="J237" s="163" t="str">
        <f>IF(I237="","",I237/BUDGET!$O$8)</f>
        <v/>
      </c>
      <c r="K237" s="608"/>
      <c r="L237" s="164" t="str">
        <f t="shared" si="19"/>
        <v/>
      </c>
      <c r="M237" s="609" t="str">
        <f t="shared" si="20"/>
        <v/>
      </c>
      <c r="N237" s="610" t="str">
        <f t="shared" si="21"/>
        <v/>
      </c>
      <c r="O237" s="577"/>
      <c r="Q237" s="611"/>
      <c r="U237" s="574" t="str">
        <f t="shared" si="23"/>
        <v/>
      </c>
      <c r="V237" s="574" t="str">
        <f>IF($U237="","",VLOOKUP($U237,BUDGET!$C$19:$Q$401,2,FALSE))</f>
        <v/>
      </c>
    </row>
    <row r="238" spans="2:22" ht="13.5" x14ac:dyDescent="0.3">
      <c r="B238" s="582">
        <f t="shared" si="22"/>
        <v>228</v>
      </c>
      <c r="C238" s="153"/>
      <c r="D238" s="154"/>
      <c r="E238" s="155"/>
      <c r="F238" s="156"/>
      <c r="G238" s="157"/>
      <c r="H238" s="158"/>
      <c r="I238" s="162" t="str">
        <f t="shared" si="18"/>
        <v/>
      </c>
      <c r="J238" s="163" t="str">
        <f>IF(I238="","",I238/BUDGET!$O$8)</f>
        <v/>
      </c>
      <c r="K238" s="608"/>
      <c r="L238" s="161" t="str">
        <f t="shared" si="19"/>
        <v/>
      </c>
      <c r="M238" s="609" t="str">
        <f t="shared" si="20"/>
        <v/>
      </c>
      <c r="N238" s="610" t="str">
        <f t="shared" si="21"/>
        <v/>
      </c>
      <c r="O238" s="577"/>
      <c r="Q238" s="611"/>
      <c r="U238" s="574" t="str">
        <f t="shared" si="23"/>
        <v/>
      </c>
      <c r="V238" s="574" t="str">
        <f>IF($U238="","",VLOOKUP($U238,BUDGET!$C$19:$Q$401,2,FALSE))</f>
        <v/>
      </c>
    </row>
    <row r="239" spans="2:22" ht="13.5" x14ac:dyDescent="0.3">
      <c r="B239" s="582">
        <f t="shared" si="22"/>
        <v>229</v>
      </c>
      <c r="C239" s="153"/>
      <c r="D239" s="154"/>
      <c r="E239" s="155"/>
      <c r="F239" s="156"/>
      <c r="G239" s="157"/>
      <c r="H239" s="158"/>
      <c r="I239" s="162" t="str">
        <f t="shared" si="18"/>
        <v/>
      </c>
      <c r="J239" s="163" t="str">
        <f>IF(I239="","",I239/BUDGET!$O$8)</f>
        <v/>
      </c>
      <c r="K239" s="608"/>
      <c r="L239" s="164" t="str">
        <f t="shared" si="19"/>
        <v/>
      </c>
      <c r="M239" s="609" t="str">
        <f t="shared" si="20"/>
        <v/>
      </c>
      <c r="N239" s="610" t="str">
        <f t="shared" si="21"/>
        <v/>
      </c>
      <c r="O239" s="577"/>
      <c r="Q239" s="611"/>
      <c r="U239" s="574" t="str">
        <f t="shared" si="23"/>
        <v/>
      </c>
      <c r="V239" s="574" t="str">
        <f>IF($U239="","",VLOOKUP($U239,BUDGET!$C$19:$Q$401,2,FALSE))</f>
        <v/>
      </c>
    </row>
    <row r="240" spans="2:22" ht="13.5" x14ac:dyDescent="0.3">
      <c r="B240" s="582">
        <f t="shared" si="22"/>
        <v>230</v>
      </c>
      <c r="C240" s="153"/>
      <c r="D240" s="154"/>
      <c r="E240" s="155"/>
      <c r="F240" s="156"/>
      <c r="G240" s="157"/>
      <c r="H240" s="158"/>
      <c r="I240" s="162" t="str">
        <f t="shared" si="18"/>
        <v/>
      </c>
      <c r="J240" s="163" t="str">
        <f>IF(I240="","",I240/BUDGET!$O$8)</f>
        <v/>
      </c>
      <c r="K240" s="608"/>
      <c r="L240" s="161" t="str">
        <f t="shared" si="19"/>
        <v/>
      </c>
      <c r="M240" s="609" t="str">
        <f t="shared" si="20"/>
        <v/>
      </c>
      <c r="N240" s="610" t="str">
        <f t="shared" si="21"/>
        <v/>
      </c>
      <c r="O240" s="577"/>
      <c r="Q240" s="611"/>
      <c r="U240" s="574" t="str">
        <f t="shared" si="23"/>
        <v/>
      </c>
      <c r="V240" s="574" t="str">
        <f>IF($U240="","",VLOOKUP($U240,BUDGET!$C$19:$Q$401,2,FALSE))</f>
        <v/>
      </c>
    </row>
    <row r="241" spans="2:22" ht="13.5" x14ac:dyDescent="0.3">
      <c r="B241" s="582">
        <f t="shared" si="22"/>
        <v>231</v>
      </c>
      <c r="C241" s="153"/>
      <c r="D241" s="154"/>
      <c r="E241" s="155"/>
      <c r="F241" s="156"/>
      <c r="G241" s="157"/>
      <c r="H241" s="158"/>
      <c r="I241" s="162" t="str">
        <f t="shared" si="18"/>
        <v/>
      </c>
      <c r="J241" s="163" t="str">
        <f>IF(I241="","",I241/BUDGET!$O$8)</f>
        <v/>
      </c>
      <c r="K241" s="608"/>
      <c r="L241" s="164" t="str">
        <f t="shared" si="19"/>
        <v/>
      </c>
      <c r="M241" s="609" t="str">
        <f t="shared" si="20"/>
        <v/>
      </c>
      <c r="N241" s="610" t="str">
        <f t="shared" si="21"/>
        <v/>
      </c>
      <c r="O241" s="577"/>
      <c r="Q241" s="611"/>
      <c r="U241" s="574" t="str">
        <f t="shared" si="23"/>
        <v/>
      </c>
      <c r="V241" s="574" t="str">
        <f>IF($U241="","",VLOOKUP($U241,BUDGET!$C$19:$Q$401,2,FALSE))</f>
        <v/>
      </c>
    </row>
    <row r="242" spans="2:22" ht="13.5" x14ac:dyDescent="0.3">
      <c r="B242" s="582">
        <f t="shared" si="22"/>
        <v>232</v>
      </c>
      <c r="C242" s="153"/>
      <c r="D242" s="154"/>
      <c r="E242" s="155"/>
      <c r="F242" s="156"/>
      <c r="G242" s="157"/>
      <c r="H242" s="158"/>
      <c r="I242" s="162" t="str">
        <f t="shared" si="18"/>
        <v/>
      </c>
      <c r="J242" s="163" t="str">
        <f>IF(I242="","",I242/BUDGET!$O$8)</f>
        <v/>
      </c>
      <c r="K242" s="608"/>
      <c r="L242" s="161" t="str">
        <f t="shared" si="19"/>
        <v/>
      </c>
      <c r="M242" s="609" t="str">
        <f t="shared" si="20"/>
        <v/>
      </c>
      <c r="N242" s="610" t="str">
        <f t="shared" si="21"/>
        <v/>
      </c>
      <c r="O242" s="577"/>
      <c r="Q242" s="611"/>
      <c r="U242" s="574" t="str">
        <f t="shared" si="23"/>
        <v/>
      </c>
      <c r="V242" s="574" t="str">
        <f>IF($U242="","",VLOOKUP($U242,BUDGET!$C$19:$Q$401,2,FALSE))</f>
        <v/>
      </c>
    </row>
    <row r="243" spans="2:22" ht="13.5" x14ac:dyDescent="0.3">
      <c r="B243" s="582">
        <f t="shared" si="22"/>
        <v>233</v>
      </c>
      <c r="C243" s="153"/>
      <c r="D243" s="154"/>
      <c r="E243" s="155"/>
      <c r="F243" s="156"/>
      <c r="G243" s="157"/>
      <c r="H243" s="158"/>
      <c r="I243" s="162" t="str">
        <f t="shared" si="18"/>
        <v/>
      </c>
      <c r="J243" s="163" t="str">
        <f>IF(I243="","",I243/BUDGET!$O$8)</f>
        <v/>
      </c>
      <c r="K243" s="608"/>
      <c r="L243" s="164" t="str">
        <f t="shared" si="19"/>
        <v/>
      </c>
      <c r="M243" s="609" t="str">
        <f t="shared" si="20"/>
        <v/>
      </c>
      <c r="N243" s="610" t="str">
        <f t="shared" si="21"/>
        <v/>
      </c>
      <c r="O243" s="577"/>
      <c r="Q243" s="611"/>
      <c r="U243" s="574" t="str">
        <f t="shared" si="23"/>
        <v/>
      </c>
      <c r="V243" s="574" t="str">
        <f>IF($U243="","",VLOOKUP($U243,BUDGET!$C$19:$Q$401,2,FALSE))</f>
        <v/>
      </c>
    </row>
    <row r="244" spans="2:22" ht="13.5" x14ac:dyDescent="0.3">
      <c r="B244" s="582">
        <f t="shared" si="22"/>
        <v>234</v>
      </c>
      <c r="C244" s="153"/>
      <c r="D244" s="154"/>
      <c r="E244" s="155"/>
      <c r="F244" s="156"/>
      <c r="G244" s="157"/>
      <c r="H244" s="158"/>
      <c r="I244" s="162" t="str">
        <f t="shared" si="18"/>
        <v/>
      </c>
      <c r="J244" s="163" t="str">
        <f>IF(I244="","",I244/BUDGET!$O$8)</f>
        <v/>
      </c>
      <c r="K244" s="608"/>
      <c r="L244" s="161" t="str">
        <f t="shared" si="19"/>
        <v/>
      </c>
      <c r="M244" s="609" t="str">
        <f t="shared" si="20"/>
        <v/>
      </c>
      <c r="N244" s="610" t="str">
        <f t="shared" si="21"/>
        <v/>
      </c>
      <c r="O244" s="577"/>
      <c r="Q244" s="611"/>
      <c r="U244" s="574" t="str">
        <f t="shared" si="23"/>
        <v/>
      </c>
      <c r="V244" s="574" t="str">
        <f>IF($U244="","",VLOOKUP($U244,BUDGET!$C$19:$Q$401,2,FALSE))</f>
        <v/>
      </c>
    </row>
    <row r="245" spans="2:22" ht="13.5" x14ac:dyDescent="0.3">
      <c r="B245" s="582">
        <f t="shared" si="22"/>
        <v>235</v>
      </c>
      <c r="C245" s="153"/>
      <c r="D245" s="154"/>
      <c r="E245" s="155"/>
      <c r="F245" s="156"/>
      <c r="G245" s="157"/>
      <c r="H245" s="158"/>
      <c r="I245" s="162" t="str">
        <f t="shared" si="18"/>
        <v/>
      </c>
      <c r="J245" s="163" t="str">
        <f>IF(I245="","",I245/BUDGET!$O$8)</f>
        <v/>
      </c>
      <c r="K245" s="608"/>
      <c r="L245" s="164" t="str">
        <f t="shared" si="19"/>
        <v/>
      </c>
      <c r="M245" s="609" t="str">
        <f t="shared" si="20"/>
        <v/>
      </c>
      <c r="N245" s="610" t="str">
        <f t="shared" si="21"/>
        <v/>
      </c>
      <c r="O245" s="577"/>
      <c r="Q245" s="611"/>
      <c r="U245" s="574" t="str">
        <f t="shared" si="23"/>
        <v/>
      </c>
      <c r="V245" s="574" t="str">
        <f>IF($U245="","",VLOOKUP($U245,BUDGET!$C$19:$Q$401,2,FALSE))</f>
        <v/>
      </c>
    </row>
    <row r="246" spans="2:22" ht="13.5" x14ac:dyDescent="0.3">
      <c r="B246" s="582">
        <f t="shared" si="22"/>
        <v>236</v>
      </c>
      <c r="C246" s="153"/>
      <c r="D246" s="154"/>
      <c r="E246" s="155"/>
      <c r="F246" s="156"/>
      <c r="G246" s="157"/>
      <c r="H246" s="158"/>
      <c r="I246" s="162" t="str">
        <f t="shared" si="18"/>
        <v/>
      </c>
      <c r="J246" s="163" t="str">
        <f>IF(I246="","",I246/BUDGET!$O$8)</f>
        <v/>
      </c>
      <c r="K246" s="608"/>
      <c r="L246" s="161" t="str">
        <f t="shared" si="19"/>
        <v/>
      </c>
      <c r="M246" s="609" t="str">
        <f t="shared" si="20"/>
        <v/>
      </c>
      <c r="N246" s="610" t="str">
        <f t="shared" si="21"/>
        <v/>
      </c>
      <c r="O246" s="577"/>
      <c r="Q246" s="611"/>
      <c r="U246" s="574" t="str">
        <f t="shared" si="23"/>
        <v/>
      </c>
      <c r="V246" s="574" t="str">
        <f>IF($U246="","",VLOOKUP($U246,BUDGET!$C$19:$Q$401,2,FALSE))</f>
        <v/>
      </c>
    </row>
    <row r="247" spans="2:22" ht="13.5" x14ac:dyDescent="0.3">
      <c r="B247" s="582">
        <f t="shared" si="22"/>
        <v>237</v>
      </c>
      <c r="C247" s="153"/>
      <c r="D247" s="154"/>
      <c r="E247" s="155"/>
      <c r="F247" s="156"/>
      <c r="G247" s="157"/>
      <c r="H247" s="158"/>
      <c r="I247" s="162" t="str">
        <f t="shared" si="18"/>
        <v/>
      </c>
      <c r="J247" s="163" t="str">
        <f>IF(I247="","",I247/BUDGET!$O$8)</f>
        <v/>
      </c>
      <c r="K247" s="608"/>
      <c r="L247" s="164" t="str">
        <f t="shared" si="19"/>
        <v/>
      </c>
      <c r="M247" s="609" t="str">
        <f t="shared" si="20"/>
        <v/>
      </c>
      <c r="N247" s="610" t="str">
        <f t="shared" si="21"/>
        <v/>
      </c>
      <c r="O247" s="577"/>
      <c r="Q247" s="611"/>
      <c r="U247" s="574" t="str">
        <f t="shared" si="23"/>
        <v/>
      </c>
      <c r="V247" s="574" t="str">
        <f>IF($U247="","",VLOOKUP($U247,BUDGET!$C$19:$Q$401,2,FALSE))</f>
        <v/>
      </c>
    </row>
    <row r="248" spans="2:22" ht="13.5" x14ac:dyDescent="0.3">
      <c r="B248" s="582">
        <f t="shared" si="22"/>
        <v>238</v>
      </c>
      <c r="C248" s="153"/>
      <c r="D248" s="154"/>
      <c r="E248" s="155"/>
      <c r="F248" s="156"/>
      <c r="G248" s="157"/>
      <c r="H248" s="158"/>
      <c r="I248" s="162" t="str">
        <f t="shared" si="18"/>
        <v/>
      </c>
      <c r="J248" s="163" t="str">
        <f>IF(I248="","",I248/BUDGET!$O$8)</f>
        <v/>
      </c>
      <c r="K248" s="608"/>
      <c r="L248" s="161" t="str">
        <f t="shared" si="19"/>
        <v/>
      </c>
      <c r="M248" s="609" t="str">
        <f t="shared" si="20"/>
        <v/>
      </c>
      <c r="N248" s="610" t="str">
        <f t="shared" si="21"/>
        <v/>
      </c>
      <c r="O248" s="577"/>
      <c r="Q248" s="611"/>
      <c r="U248" s="574" t="str">
        <f t="shared" si="23"/>
        <v/>
      </c>
      <c r="V248" s="574" t="str">
        <f>IF($U248="","",VLOOKUP($U248,BUDGET!$C$19:$Q$401,2,FALSE))</f>
        <v/>
      </c>
    </row>
    <row r="249" spans="2:22" ht="13.5" x14ac:dyDescent="0.3">
      <c r="B249" s="582">
        <f t="shared" si="22"/>
        <v>239</v>
      </c>
      <c r="C249" s="153"/>
      <c r="D249" s="154"/>
      <c r="E249" s="155"/>
      <c r="F249" s="156"/>
      <c r="G249" s="157"/>
      <c r="H249" s="158"/>
      <c r="I249" s="162" t="str">
        <f t="shared" si="18"/>
        <v/>
      </c>
      <c r="J249" s="163" t="str">
        <f>IF(I249="","",I249/BUDGET!$O$8)</f>
        <v/>
      </c>
      <c r="K249" s="608"/>
      <c r="L249" s="164" t="str">
        <f t="shared" si="19"/>
        <v/>
      </c>
      <c r="M249" s="609" t="str">
        <f t="shared" si="20"/>
        <v/>
      </c>
      <c r="N249" s="610" t="str">
        <f t="shared" si="21"/>
        <v/>
      </c>
      <c r="O249" s="577"/>
      <c r="Q249" s="611"/>
      <c r="U249" s="574" t="str">
        <f t="shared" si="23"/>
        <v/>
      </c>
      <c r="V249" s="574" t="str">
        <f>IF($U249="","",VLOOKUP($U249,BUDGET!$C$19:$Q$401,2,FALSE))</f>
        <v/>
      </c>
    </row>
    <row r="250" spans="2:22" ht="13.5" x14ac:dyDescent="0.3">
      <c r="B250" s="582">
        <f t="shared" si="22"/>
        <v>240</v>
      </c>
      <c r="C250" s="153"/>
      <c r="D250" s="154"/>
      <c r="E250" s="155"/>
      <c r="F250" s="156"/>
      <c r="G250" s="157"/>
      <c r="H250" s="158"/>
      <c r="I250" s="162" t="str">
        <f t="shared" si="18"/>
        <v/>
      </c>
      <c r="J250" s="163" t="str">
        <f>IF(I250="","",I250/BUDGET!$O$8)</f>
        <v/>
      </c>
      <c r="K250" s="608"/>
      <c r="L250" s="161" t="str">
        <f t="shared" si="19"/>
        <v/>
      </c>
      <c r="M250" s="609" t="str">
        <f t="shared" si="20"/>
        <v/>
      </c>
      <c r="N250" s="610" t="str">
        <f t="shared" si="21"/>
        <v/>
      </c>
      <c r="O250" s="577"/>
      <c r="Q250" s="611"/>
      <c r="U250" s="574" t="str">
        <f t="shared" si="23"/>
        <v/>
      </c>
      <c r="V250" s="574" t="str">
        <f>IF($U250="","",VLOOKUP($U250,BUDGET!$C$19:$Q$401,2,FALSE))</f>
        <v/>
      </c>
    </row>
    <row r="251" spans="2:22" ht="13.5" x14ac:dyDescent="0.3">
      <c r="B251" s="582">
        <f t="shared" si="22"/>
        <v>241</v>
      </c>
      <c r="C251" s="153"/>
      <c r="D251" s="154"/>
      <c r="E251" s="155"/>
      <c r="F251" s="156"/>
      <c r="G251" s="157"/>
      <c r="H251" s="158"/>
      <c r="I251" s="162" t="str">
        <f t="shared" si="18"/>
        <v/>
      </c>
      <c r="J251" s="163" t="str">
        <f>IF(I251="","",I251/BUDGET!$O$8)</f>
        <v/>
      </c>
      <c r="K251" s="608"/>
      <c r="L251" s="164" t="str">
        <f t="shared" si="19"/>
        <v/>
      </c>
      <c r="M251" s="609" t="str">
        <f t="shared" si="20"/>
        <v/>
      </c>
      <c r="N251" s="610" t="str">
        <f t="shared" si="21"/>
        <v/>
      </c>
      <c r="O251" s="577"/>
      <c r="Q251" s="611"/>
      <c r="U251" s="574" t="str">
        <f t="shared" si="23"/>
        <v/>
      </c>
      <c r="V251" s="574" t="str">
        <f>IF($U251="","",VLOOKUP($U251,BUDGET!$C$19:$Q$401,2,FALSE))</f>
        <v/>
      </c>
    </row>
    <row r="252" spans="2:22" ht="13.5" x14ac:dyDescent="0.3">
      <c r="B252" s="582">
        <f t="shared" si="22"/>
        <v>242</v>
      </c>
      <c r="C252" s="153"/>
      <c r="D252" s="154"/>
      <c r="E252" s="155"/>
      <c r="F252" s="156"/>
      <c r="G252" s="157"/>
      <c r="H252" s="158"/>
      <c r="I252" s="162" t="str">
        <f t="shared" si="18"/>
        <v/>
      </c>
      <c r="J252" s="163" t="str">
        <f>IF(I252="","",I252/BUDGET!$O$8)</f>
        <v/>
      </c>
      <c r="K252" s="608"/>
      <c r="L252" s="161" t="str">
        <f t="shared" si="19"/>
        <v/>
      </c>
      <c r="M252" s="609" t="str">
        <f t="shared" si="20"/>
        <v/>
      </c>
      <c r="N252" s="610" t="str">
        <f t="shared" si="21"/>
        <v/>
      </c>
      <c r="O252" s="577"/>
      <c r="Q252" s="611"/>
      <c r="U252" s="574" t="str">
        <f t="shared" si="23"/>
        <v/>
      </c>
      <c r="V252" s="574" t="str">
        <f>IF($U252="","",VLOOKUP($U252,BUDGET!$C$19:$Q$401,2,FALSE))</f>
        <v/>
      </c>
    </row>
    <row r="253" spans="2:22" ht="13.5" x14ac:dyDescent="0.3">
      <c r="B253" s="582">
        <f t="shared" si="22"/>
        <v>243</v>
      </c>
      <c r="C253" s="153"/>
      <c r="D253" s="154"/>
      <c r="E253" s="155"/>
      <c r="F253" s="156"/>
      <c r="G253" s="157"/>
      <c r="H253" s="158"/>
      <c r="I253" s="162" t="str">
        <f t="shared" si="18"/>
        <v/>
      </c>
      <c r="J253" s="163" t="str">
        <f>IF(I253="","",I253/BUDGET!$O$8)</f>
        <v/>
      </c>
      <c r="K253" s="608"/>
      <c r="L253" s="164" t="str">
        <f t="shared" si="19"/>
        <v/>
      </c>
      <c r="M253" s="609" t="str">
        <f t="shared" si="20"/>
        <v/>
      </c>
      <c r="N253" s="610" t="str">
        <f t="shared" si="21"/>
        <v/>
      </c>
      <c r="O253" s="577"/>
      <c r="Q253" s="611"/>
      <c r="U253" s="574" t="str">
        <f t="shared" si="23"/>
        <v/>
      </c>
      <c r="V253" s="574" t="str">
        <f>IF($U253="","",VLOOKUP($U253,BUDGET!$C$19:$Q$401,2,FALSE))</f>
        <v/>
      </c>
    </row>
    <row r="254" spans="2:22" ht="13.5" x14ac:dyDescent="0.3">
      <c r="B254" s="582">
        <f t="shared" si="22"/>
        <v>244</v>
      </c>
      <c r="C254" s="153"/>
      <c r="D254" s="154"/>
      <c r="E254" s="155"/>
      <c r="F254" s="156"/>
      <c r="G254" s="157"/>
      <c r="H254" s="158"/>
      <c r="I254" s="162" t="str">
        <f t="shared" si="18"/>
        <v/>
      </c>
      <c r="J254" s="163" t="str">
        <f>IF(I254="","",I254/BUDGET!$O$8)</f>
        <v/>
      </c>
      <c r="K254" s="608"/>
      <c r="L254" s="161" t="str">
        <f t="shared" si="19"/>
        <v/>
      </c>
      <c r="M254" s="609" t="str">
        <f t="shared" si="20"/>
        <v/>
      </c>
      <c r="N254" s="610" t="str">
        <f t="shared" si="21"/>
        <v/>
      </c>
      <c r="O254" s="577"/>
      <c r="Q254" s="611"/>
      <c r="U254" s="574" t="str">
        <f t="shared" si="23"/>
        <v/>
      </c>
      <c r="V254" s="574" t="str">
        <f>IF($U254="","",VLOOKUP($U254,BUDGET!$C$19:$Q$401,2,FALSE))</f>
        <v/>
      </c>
    </row>
    <row r="255" spans="2:22" ht="13.5" x14ac:dyDescent="0.3">
      <c r="B255" s="582">
        <f t="shared" si="22"/>
        <v>245</v>
      </c>
      <c r="C255" s="153"/>
      <c r="D255" s="154"/>
      <c r="E255" s="155"/>
      <c r="F255" s="156"/>
      <c r="G255" s="157"/>
      <c r="H255" s="158"/>
      <c r="I255" s="162" t="str">
        <f t="shared" si="18"/>
        <v/>
      </c>
      <c r="J255" s="163" t="str">
        <f>IF(I255="","",I255/BUDGET!$O$8)</f>
        <v/>
      </c>
      <c r="K255" s="608"/>
      <c r="L255" s="164" t="str">
        <f t="shared" si="19"/>
        <v/>
      </c>
      <c r="M255" s="609" t="str">
        <f t="shared" si="20"/>
        <v/>
      </c>
      <c r="N255" s="610" t="str">
        <f t="shared" si="21"/>
        <v/>
      </c>
      <c r="O255" s="577"/>
      <c r="Q255" s="611"/>
      <c r="U255" s="574" t="str">
        <f t="shared" si="23"/>
        <v/>
      </c>
      <c r="V255" s="574" t="str">
        <f>IF($U255="","",VLOOKUP($U255,BUDGET!$C$19:$Q$401,2,FALSE))</f>
        <v/>
      </c>
    </row>
    <row r="256" spans="2:22" ht="13.5" x14ac:dyDescent="0.3">
      <c r="B256" s="582">
        <f t="shared" si="22"/>
        <v>246</v>
      </c>
      <c r="C256" s="153"/>
      <c r="D256" s="154"/>
      <c r="E256" s="155"/>
      <c r="F256" s="156"/>
      <c r="G256" s="157"/>
      <c r="H256" s="158"/>
      <c r="I256" s="162" t="str">
        <f t="shared" si="18"/>
        <v/>
      </c>
      <c r="J256" s="163" t="str">
        <f>IF(I256="","",I256/BUDGET!$O$8)</f>
        <v/>
      </c>
      <c r="K256" s="608"/>
      <c r="L256" s="161" t="str">
        <f t="shared" si="19"/>
        <v/>
      </c>
      <c r="M256" s="609" t="str">
        <f t="shared" si="20"/>
        <v/>
      </c>
      <c r="N256" s="610" t="str">
        <f t="shared" si="21"/>
        <v/>
      </c>
      <c r="O256" s="577"/>
      <c r="Q256" s="611"/>
      <c r="U256" s="574" t="str">
        <f t="shared" si="23"/>
        <v/>
      </c>
      <c r="V256" s="574" t="str">
        <f>IF($U256="","",VLOOKUP($U256,BUDGET!$C$19:$Q$401,2,FALSE))</f>
        <v/>
      </c>
    </row>
    <row r="257" spans="2:22" ht="13.5" x14ac:dyDescent="0.3">
      <c r="B257" s="582">
        <f t="shared" si="22"/>
        <v>247</v>
      </c>
      <c r="C257" s="153"/>
      <c r="D257" s="154"/>
      <c r="E257" s="155"/>
      <c r="F257" s="156"/>
      <c r="G257" s="157"/>
      <c r="H257" s="158"/>
      <c r="I257" s="162" t="str">
        <f t="shared" si="18"/>
        <v/>
      </c>
      <c r="J257" s="163" t="str">
        <f>IF(I257="","",I257/BUDGET!$O$8)</f>
        <v/>
      </c>
      <c r="K257" s="608"/>
      <c r="L257" s="164" t="str">
        <f t="shared" si="19"/>
        <v/>
      </c>
      <c r="M257" s="609" t="str">
        <f t="shared" si="20"/>
        <v/>
      </c>
      <c r="N257" s="610" t="str">
        <f t="shared" si="21"/>
        <v/>
      </c>
      <c r="O257" s="577"/>
      <c r="Q257" s="611"/>
      <c r="U257" s="574" t="str">
        <f t="shared" si="23"/>
        <v/>
      </c>
      <c r="V257" s="574" t="str">
        <f>IF($U257="","",VLOOKUP($U257,BUDGET!$C$19:$Q$401,2,FALSE))</f>
        <v/>
      </c>
    </row>
    <row r="258" spans="2:22" ht="13.5" x14ac:dyDescent="0.3">
      <c r="B258" s="582">
        <f t="shared" si="22"/>
        <v>248</v>
      </c>
      <c r="C258" s="153"/>
      <c r="D258" s="154"/>
      <c r="E258" s="155"/>
      <c r="F258" s="156"/>
      <c r="G258" s="157"/>
      <c r="H258" s="158"/>
      <c r="I258" s="162" t="str">
        <f t="shared" si="18"/>
        <v/>
      </c>
      <c r="J258" s="163" t="str">
        <f>IF(I258="","",I258/BUDGET!$O$8)</f>
        <v/>
      </c>
      <c r="K258" s="608"/>
      <c r="L258" s="161" t="str">
        <f t="shared" si="19"/>
        <v/>
      </c>
      <c r="M258" s="609" t="str">
        <f t="shared" si="20"/>
        <v/>
      </c>
      <c r="N258" s="610" t="str">
        <f t="shared" si="21"/>
        <v/>
      </c>
      <c r="O258" s="577"/>
      <c r="Q258" s="611"/>
      <c r="U258" s="574" t="str">
        <f t="shared" si="23"/>
        <v/>
      </c>
      <c r="V258" s="574" t="str">
        <f>IF($U258="","",VLOOKUP($U258,BUDGET!$C$19:$Q$401,2,FALSE))</f>
        <v/>
      </c>
    </row>
    <row r="259" spans="2:22" ht="13.5" x14ac:dyDescent="0.3">
      <c r="B259" s="582">
        <f t="shared" si="22"/>
        <v>249</v>
      </c>
      <c r="C259" s="153"/>
      <c r="D259" s="154"/>
      <c r="E259" s="155"/>
      <c r="F259" s="156"/>
      <c r="G259" s="157"/>
      <c r="H259" s="158"/>
      <c r="I259" s="162" t="str">
        <f t="shared" si="18"/>
        <v/>
      </c>
      <c r="J259" s="163" t="str">
        <f>IF(I259="","",I259/BUDGET!$O$8)</f>
        <v/>
      </c>
      <c r="K259" s="608"/>
      <c r="L259" s="164" t="str">
        <f t="shared" si="19"/>
        <v/>
      </c>
      <c r="M259" s="609" t="str">
        <f t="shared" si="20"/>
        <v/>
      </c>
      <c r="N259" s="610" t="str">
        <f t="shared" si="21"/>
        <v/>
      </c>
      <c r="O259" s="577"/>
      <c r="Q259" s="611"/>
      <c r="U259" s="574" t="str">
        <f t="shared" si="23"/>
        <v/>
      </c>
      <c r="V259" s="574" t="str">
        <f>IF($U259="","",VLOOKUP($U259,BUDGET!$C$19:$Q$401,2,FALSE))</f>
        <v/>
      </c>
    </row>
    <row r="260" spans="2:22" ht="13.5" x14ac:dyDescent="0.3">
      <c r="B260" s="582">
        <f t="shared" si="22"/>
        <v>250</v>
      </c>
      <c r="C260" s="153"/>
      <c r="D260" s="154"/>
      <c r="E260" s="155"/>
      <c r="F260" s="156"/>
      <c r="G260" s="157"/>
      <c r="H260" s="158"/>
      <c r="I260" s="162" t="str">
        <f t="shared" si="18"/>
        <v/>
      </c>
      <c r="J260" s="163" t="str">
        <f>IF(I260="","",I260/BUDGET!$O$8)</f>
        <v/>
      </c>
      <c r="K260" s="608"/>
      <c r="L260" s="161" t="str">
        <f t="shared" si="19"/>
        <v/>
      </c>
      <c r="M260" s="609" t="str">
        <f t="shared" si="20"/>
        <v/>
      </c>
      <c r="N260" s="610" t="str">
        <f t="shared" si="21"/>
        <v/>
      </c>
      <c r="O260" s="577"/>
      <c r="Q260" s="611"/>
      <c r="U260" s="574" t="str">
        <f t="shared" si="23"/>
        <v/>
      </c>
      <c r="V260" s="574" t="str">
        <f>IF($U260="","",VLOOKUP($U260,BUDGET!$C$19:$Q$401,2,FALSE))</f>
        <v/>
      </c>
    </row>
    <row r="261" spans="2:22" ht="13.5" x14ac:dyDescent="0.3">
      <c r="B261" s="582">
        <f t="shared" si="22"/>
        <v>251</v>
      </c>
      <c r="C261" s="153"/>
      <c r="D261" s="154"/>
      <c r="E261" s="155"/>
      <c r="F261" s="156"/>
      <c r="G261" s="157"/>
      <c r="H261" s="158"/>
      <c r="I261" s="162" t="str">
        <f t="shared" si="18"/>
        <v/>
      </c>
      <c r="J261" s="163" t="str">
        <f>IF(I261="","",I261/BUDGET!$O$8)</f>
        <v/>
      </c>
      <c r="K261" s="608"/>
      <c r="L261" s="164" t="str">
        <f t="shared" si="19"/>
        <v/>
      </c>
      <c r="M261" s="609" t="str">
        <f t="shared" si="20"/>
        <v/>
      </c>
      <c r="N261" s="610" t="str">
        <f t="shared" si="21"/>
        <v/>
      </c>
      <c r="O261" s="577"/>
      <c r="Q261" s="611"/>
      <c r="U261" s="574" t="str">
        <f t="shared" si="23"/>
        <v/>
      </c>
      <c r="V261" s="574" t="str">
        <f>IF($U261="","",VLOOKUP($U261,BUDGET!$C$19:$Q$401,2,FALSE))</f>
        <v/>
      </c>
    </row>
    <row r="262" spans="2:22" ht="13.5" x14ac:dyDescent="0.3">
      <c r="B262" s="582">
        <f t="shared" si="22"/>
        <v>252</v>
      </c>
      <c r="C262" s="153"/>
      <c r="D262" s="154"/>
      <c r="E262" s="155"/>
      <c r="F262" s="156"/>
      <c r="G262" s="157"/>
      <c r="H262" s="158"/>
      <c r="I262" s="162" t="str">
        <f t="shared" si="18"/>
        <v/>
      </c>
      <c r="J262" s="163" t="str">
        <f>IF(I262="","",I262/BUDGET!$O$8)</f>
        <v/>
      </c>
      <c r="K262" s="608"/>
      <c r="L262" s="161" t="str">
        <f t="shared" si="19"/>
        <v/>
      </c>
      <c r="M262" s="609" t="str">
        <f t="shared" si="20"/>
        <v/>
      </c>
      <c r="N262" s="610" t="str">
        <f t="shared" si="21"/>
        <v/>
      </c>
      <c r="O262" s="577"/>
      <c r="Q262" s="611"/>
      <c r="U262" s="574" t="str">
        <f t="shared" si="23"/>
        <v/>
      </c>
      <c r="V262" s="574" t="str">
        <f>IF($U262="","",VLOOKUP($U262,BUDGET!$C$19:$Q$401,2,FALSE))</f>
        <v/>
      </c>
    </row>
    <row r="263" spans="2:22" ht="13.5" x14ac:dyDescent="0.3">
      <c r="B263" s="582">
        <f t="shared" si="22"/>
        <v>253</v>
      </c>
      <c r="C263" s="153"/>
      <c r="D263" s="154"/>
      <c r="E263" s="155"/>
      <c r="F263" s="156"/>
      <c r="G263" s="157"/>
      <c r="H263" s="158"/>
      <c r="I263" s="162" t="str">
        <f t="shared" si="18"/>
        <v/>
      </c>
      <c r="J263" s="163" t="str">
        <f>IF(I263="","",I263/BUDGET!$O$8)</f>
        <v/>
      </c>
      <c r="K263" s="608"/>
      <c r="L263" s="164" t="str">
        <f t="shared" si="19"/>
        <v/>
      </c>
      <c r="M263" s="609" t="str">
        <f t="shared" si="20"/>
        <v/>
      </c>
      <c r="N263" s="610" t="str">
        <f t="shared" si="21"/>
        <v/>
      </c>
      <c r="O263" s="577"/>
      <c r="Q263" s="611"/>
      <c r="U263" s="574" t="str">
        <f t="shared" si="23"/>
        <v/>
      </c>
      <c r="V263" s="574" t="str">
        <f>IF($U263="","",VLOOKUP($U263,BUDGET!$C$19:$Q$401,2,FALSE))</f>
        <v/>
      </c>
    </row>
    <row r="264" spans="2:22" ht="13.5" x14ac:dyDescent="0.3">
      <c r="B264" s="582">
        <f t="shared" si="22"/>
        <v>254</v>
      </c>
      <c r="C264" s="153"/>
      <c r="D264" s="154"/>
      <c r="E264" s="155"/>
      <c r="F264" s="156"/>
      <c r="G264" s="157"/>
      <c r="H264" s="158"/>
      <c r="I264" s="162" t="str">
        <f t="shared" si="18"/>
        <v/>
      </c>
      <c r="J264" s="163" t="str">
        <f>IF(I264="","",I264/BUDGET!$O$8)</f>
        <v/>
      </c>
      <c r="K264" s="608"/>
      <c r="L264" s="161" t="str">
        <f t="shared" si="19"/>
        <v/>
      </c>
      <c r="M264" s="609" t="str">
        <f t="shared" si="20"/>
        <v/>
      </c>
      <c r="N264" s="610" t="str">
        <f t="shared" si="21"/>
        <v/>
      </c>
      <c r="O264" s="577"/>
      <c r="Q264" s="611"/>
      <c r="U264" s="574" t="str">
        <f t="shared" si="23"/>
        <v/>
      </c>
      <c r="V264" s="574" t="str">
        <f>IF($U264="","",VLOOKUP($U264,BUDGET!$C$19:$Q$401,2,FALSE))</f>
        <v/>
      </c>
    </row>
    <row r="265" spans="2:22" ht="13.5" x14ac:dyDescent="0.3">
      <c r="B265" s="582">
        <f t="shared" si="22"/>
        <v>255</v>
      </c>
      <c r="C265" s="153"/>
      <c r="D265" s="154"/>
      <c r="E265" s="155"/>
      <c r="F265" s="156"/>
      <c r="G265" s="157"/>
      <c r="H265" s="158"/>
      <c r="I265" s="162" t="str">
        <f t="shared" si="18"/>
        <v/>
      </c>
      <c r="J265" s="163" t="str">
        <f>IF(I265="","",I265/BUDGET!$O$8)</f>
        <v/>
      </c>
      <c r="K265" s="608"/>
      <c r="L265" s="164" t="str">
        <f t="shared" si="19"/>
        <v/>
      </c>
      <c r="M265" s="609" t="str">
        <f t="shared" si="20"/>
        <v/>
      </c>
      <c r="N265" s="610" t="str">
        <f t="shared" si="21"/>
        <v/>
      </c>
      <c r="O265" s="577"/>
      <c r="Q265" s="611"/>
      <c r="U265" s="574" t="str">
        <f t="shared" si="23"/>
        <v/>
      </c>
      <c r="V265" s="574" t="str">
        <f>IF($U265="","",VLOOKUP($U265,BUDGET!$C$19:$Q$401,2,FALSE))</f>
        <v/>
      </c>
    </row>
    <row r="266" spans="2:22" ht="13.5" x14ac:dyDescent="0.3">
      <c r="B266" s="582">
        <f t="shared" si="22"/>
        <v>256</v>
      </c>
      <c r="C266" s="153"/>
      <c r="D266" s="154"/>
      <c r="E266" s="155"/>
      <c r="F266" s="156"/>
      <c r="G266" s="157"/>
      <c r="H266" s="158"/>
      <c r="I266" s="162" t="str">
        <f t="shared" si="18"/>
        <v/>
      </c>
      <c r="J266" s="163" t="str">
        <f>IF(I266="","",I266/BUDGET!$O$8)</f>
        <v/>
      </c>
      <c r="K266" s="608"/>
      <c r="L266" s="161" t="str">
        <f t="shared" si="19"/>
        <v/>
      </c>
      <c r="M266" s="609" t="str">
        <f t="shared" si="20"/>
        <v/>
      </c>
      <c r="N266" s="610" t="str">
        <f t="shared" si="21"/>
        <v/>
      </c>
      <c r="O266" s="577"/>
      <c r="Q266" s="611"/>
      <c r="U266" s="574" t="str">
        <f t="shared" si="23"/>
        <v/>
      </c>
      <c r="V266" s="574" t="str">
        <f>IF($U266="","",VLOOKUP($U266,BUDGET!$C$19:$Q$401,2,FALSE))</f>
        <v/>
      </c>
    </row>
    <row r="267" spans="2:22" ht="13.5" x14ac:dyDescent="0.3">
      <c r="B267" s="582">
        <f t="shared" si="22"/>
        <v>257</v>
      </c>
      <c r="C267" s="153"/>
      <c r="D267" s="154"/>
      <c r="E267" s="155"/>
      <c r="F267" s="156"/>
      <c r="G267" s="157"/>
      <c r="H267" s="158"/>
      <c r="I267" s="162" t="str">
        <f t="shared" si="18"/>
        <v/>
      </c>
      <c r="J267" s="163" t="str">
        <f>IF(I267="","",I267/BUDGET!$O$8)</f>
        <v/>
      </c>
      <c r="K267" s="608"/>
      <c r="L267" s="164" t="str">
        <f t="shared" si="19"/>
        <v/>
      </c>
      <c r="M267" s="609" t="str">
        <f t="shared" si="20"/>
        <v/>
      </c>
      <c r="N267" s="610" t="str">
        <f t="shared" si="21"/>
        <v/>
      </c>
      <c r="O267" s="577"/>
      <c r="Q267" s="611"/>
      <c r="U267" s="574" t="str">
        <f t="shared" si="23"/>
        <v/>
      </c>
      <c r="V267" s="574" t="str">
        <f>IF($U267="","",VLOOKUP($U267,BUDGET!$C$19:$Q$401,2,FALSE))</f>
        <v/>
      </c>
    </row>
    <row r="268" spans="2:22" ht="13.5" x14ac:dyDescent="0.3">
      <c r="B268" s="582">
        <f t="shared" si="22"/>
        <v>258</v>
      </c>
      <c r="C268" s="153"/>
      <c r="D268" s="154"/>
      <c r="E268" s="155"/>
      <c r="F268" s="156"/>
      <c r="G268" s="157"/>
      <c r="H268" s="158"/>
      <c r="I268" s="162" t="str">
        <f t="shared" ref="I268:I331" si="24">IF(E268="","",ROUND(F268*H268,2))</f>
        <v/>
      </c>
      <c r="J268" s="163" t="str">
        <f>IF(I268="","",I268/BUDGET!$O$8)</f>
        <v/>
      </c>
      <c r="K268" s="608"/>
      <c r="L268" s="161" t="str">
        <f t="shared" ref="L268:L331" si="25">LEFT(K268,2)</f>
        <v/>
      </c>
      <c r="M268" s="609" t="str">
        <f t="shared" ref="M268:M331" si="26">IF(C268="","",YEAR(C268))</f>
        <v/>
      </c>
      <c r="N268" s="610" t="str">
        <f t="shared" ref="N268:N331" si="27">IF(C268="","",MONTH(C268))</f>
        <v/>
      </c>
      <c r="O268" s="577"/>
      <c r="Q268" s="611"/>
      <c r="U268" s="574" t="str">
        <f t="shared" si="23"/>
        <v/>
      </c>
      <c r="V268" s="574" t="str">
        <f>IF($U268="","",VLOOKUP($U268,BUDGET!$C$19:$Q$401,2,FALSE))</f>
        <v/>
      </c>
    </row>
    <row r="269" spans="2:22" ht="13.5" x14ac:dyDescent="0.3">
      <c r="B269" s="582">
        <f t="shared" ref="B269:B332" si="28">ROW()-10</f>
        <v>259</v>
      </c>
      <c r="C269" s="153"/>
      <c r="D269" s="154"/>
      <c r="E269" s="155"/>
      <c r="F269" s="156"/>
      <c r="G269" s="157"/>
      <c r="H269" s="158"/>
      <c r="I269" s="162" t="str">
        <f t="shared" si="24"/>
        <v/>
      </c>
      <c r="J269" s="163" t="str">
        <f>IF(I269="","",I269/BUDGET!$O$8)</f>
        <v/>
      </c>
      <c r="K269" s="608"/>
      <c r="L269" s="164" t="str">
        <f t="shared" si="25"/>
        <v/>
      </c>
      <c r="M269" s="609" t="str">
        <f t="shared" si="26"/>
        <v/>
      </c>
      <c r="N269" s="610" t="str">
        <f t="shared" si="27"/>
        <v/>
      </c>
      <c r="O269" s="577"/>
      <c r="Q269" s="611"/>
      <c r="U269" s="574" t="str">
        <f t="shared" ref="U269:U332" si="29">IF(K269="","",LEFT(K269,FIND("|",K269)-1))</f>
        <v/>
      </c>
      <c r="V269" s="574" t="str">
        <f>IF($U269="","",VLOOKUP($U269,BUDGET!$C$19:$Q$401,2,FALSE))</f>
        <v/>
      </c>
    </row>
    <row r="270" spans="2:22" ht="13.5" x14ac:dyDescent="0.3">
      <c r="B270" s="582">
        <f t="shared" si="28"/>
        <v>260</v>
      </c>
      <c r="C270" s="153"/>
      <c r="D270" s="154"/>
      <c r="E270" s="155"/>
      <c r="F270" s="156"/>
      <c r="G270" s="157"/>
      <c r="H270" s="158"/>
      <c r="I270" s="162" t="str">
        <f t="shared" si="24"/>
        <v/>
      </c>
      <c r="J270" s="163" t="str">
        <f>IF(I270="","",I270/BUDGET!$O$8)</f>
        <v/>
      </c>
      <c r="K270" s="608"/>
      <c r="L270" s="161" t="str">
        <f t="shared" si="25"/>
        <v/>
      </c>
      <c r="M270" s="609" t="str">
        <f t="shared" si="26"/>
        <v/>
      </c>
      <c r="N270" s="610" t="str">
        <f t="shared" si="27"/>
        <v/>
      </c>
      <c r="O270" s="577"/>
      <c r="Q270" s="611"/>
      <c r="U270" s="574" t="str">
        <f t="shared" si="29"/>
        <v/>
      </c>
      <c r="V270" s="574" t="str">
        <f>IF($U270="","",VLOOKUP($U270,BUDGET!$C$19:$Q$401,2,FALSE))</f>
        <v/>
      </c>
    </row>
    <row r="271" spans="2:22" ht="13.5" x14ac:dyDescent="0.3">
      <c r="B271" s="582">
        <f t="shared" si="28"/>
        <v>261</v>
      </c>
      <c r="C271" s="153"/>
      <c r="D271" s="154"/>
      <c r="E271" s="155"/>
      <c r="F271" s="156"/>
      <c r="G271" s="157"/>
      <c r="H271" s="158"/>
      <c r="I271" s="162" t="str">
        <f t="shared" si="24"/>
        <v/>
      </c>
      <c r="J271" s="163" t="str">
        <f>IF(I271="","",I271/BUDGET!$O$8)</f>
        <v/>
      </c>
      <c r="K271" s="608"/>
      <c r="L271" s="164" t="str">
        <f t="shared" si="25"/>
        <v/>
      </c>
      <c r="M271" s="609" t="str">
        <f t="shared" si="26"/>
        <v/>
      </c>
      <c r="N271" s="610" t="str">
        <f t="shared" si="27"/>
        <v/>
      </c>
      <c r="O271" s="577"/>
      <c r="Q271" s="611"/>
      <c r="U271" s="574" t="str">
        <f t="shared" si="29"/>
        <v/>
      </c>
      <c r="V271" s="574" t="str">
        <f>IF($U271="","",VLOOKUP($U271,BUDGET!$C$19:$Q$401,2,FALSE))</f>
        <v/>
      </c>
    </row>
    <row r="272" spans="2:22" ht="13.5" x14ac:dyDescent="0.3">
      <c r="B272" s="582">
        <f t="shared" si="28"/>
        <v>262</v>
      </c>
      <c r="C272" s="153"/>
      <c r="D272" s="154"/>
      <c r="E272" s="155"/>
      <c r="F272" s="156"/>
      <c r="G272" s="157"/>
      <c r="H272" s="158"/>
      <c r="I272" s="162" t="str">
        <f t="shared" si="24"/>
        <v/>
      </c>
      <c r="J272" s="163" t="str">
        <f>IF(I272="","",I272/BUDGET!$O$8)</f>
        <v/>
      </c>
      <c r="K272" s="608"/>
      <c r="L272" s="161" t="str">
        <f t="shared" si="25"/>
        <v/>
      </c>
      <c r="M272" s="609" t="str">
        <f t="shared" si="26"/>
        <v/>
      </c>
      <c r="N272" s="610" t="str">
        <f t="shared" si="27"/>
        <v/>
      </c>
      <c r="O272" s="577"/>
      <c r="Q272" s="611"/>
      <c r="U272" s="574" t="str">
        <f t="shared" si="29"/>
        <v/>
      </c>
      <c r="V272" s="574" t="str">
        <f>IF($U272="","",VLOOKUP($U272,BUDGET!$C$19:$Q$401,2,FALSE))</f>
        <v/>
      </c>
    </row>
    <row r="273" spans="2:22" ht="13.5" x14ac:dyDescent="0.3">
      <c r="B273" s="582">
        <f t="shared" si="28"/>
        <v>263</v>
      </c>
      <c r="C273" s="153"/>
      <c r="D273" s="154"/>
      <c r="E273" s="155"/>
      <c r="F273" s="156"/>
      <c r="G273" s="157"/>
      <c r="H273" s="158"/>
      <c r="I273" s="162" t="str">
        <f t="shared" si="24"/>
        <v/>
      </c>
      <c r="J273" s="163" t="str">
        <f>IF(I273="","",I273/BUDGET!$O$8)</f>
        <v/>
      </c>
      <c r="K273" s="608"/>
      <c r="L273" s="164" t="str">
        <f t="shared" si="25"/>
        <v/>
      </c>
      <c r="M273" s="609" t="str">
        <f t="shared" si="26"/>
        <v/>
      </c>
      <c r="N273" s="610" t="str">
        <f t="shared" si="27"/>
        <v/>
      </c>
      <c r="O273" s="577"/>
      <c r="Q273" s="611"/>
      <c r="U273" s="574" t="str">
        <f t="shared" si="29"/>
        <v/>
      </c>
      <c r="V273" s="574" t="str">
        <f>IF($U273="","",VLOOKUP($U273,BUDGET!$C$19:$Q$401,2,FALSE))</f>
        <v/>
      </c>
    </row>
    <row r="274" spans="2:22" ht="13.5" x14ac:dyDescent="0.3">
      <c r="B274" s="582">
        <f t="shared" si="28"/>
        <v>264</v>
      </c>
      <c r="C274" s="153"/>
      <c r="D274" s="154"/>
      <c r="E274" s="155"/>
      <c r="F274" s="156"/>
      <c r="G274" s="157"/>
      <c r="H274" s="158"/>
      <c r="I274" s="162" t="str">
        <f t="shared" si="24"/>
        <v/>
      </c>
      <c r="J274" s="163" t="str">
        <f>IF(I274="","",I274/BUDGET!$O$8)</f>
        <v/>
      </c>
      <c r="K274" s="608"/>
      <c r="L274" s="161" t="str">
        <f t="shared" si="25"/>
        <v/>
      </c>
      <c r="M274" s="609" t="str">
        <f t="shared" si="26"/>
        <v/>
      </c>
      <c r="N274" s="610" t="str">
        <f t="shared" si="27"/>
        <v/>
      </c>
      <c r="O274" s="577"/>
      <c r="Q274" s="611"/>
      <c r="U274" s="574" t="str">
        <f t="shared" si="29"/>
        <v/>
      </c>
      <c r="V274" s="574" t="str">
        <f>IF($U274="","",VLOOKUP($U274,BUDGET!$C$19:$Q$401,2,FALSE))</f>
        <v/>
      </c>
    </row>
    <row r="275" spans="2:22" ht="13.5" x14ac:dyDescent="0.3">
      <c r="B275" s="582">
        <f t="shared" si="28"/>
        <v>265</v>
      </c>
      <c r="C275" s="153"/>
      <c r="D275" s="154"/>
      <c r="E275" s="155"/>
      <c r="F275" s="156"/>
      <c r="G275" s="157"/>
      <c r="H275" s="158"/>
      <c r="I275" s="162" t="str">
        <f t="shared" si="24"/>
        <v/>
      </c>
      <c r="J275" s="163" t="str">
        <f>IF(I275="","",I275/BUDGET!$O$8)</f>
        <v/>
      </c>
      <c r="K275" s="608"/>
      <c r="L275" s="164" t="str">
        <f t="shared" si="25"/>
        <v/>
      </c>
      <c r="M275" s="609" t="str">
        <f t="shared" si="26"/>
        <v/>
      </c>
      <c r="N275" s="610" t="str">
        <f t="shared" si="27"/>
        <v/>
      </c>
      <c r="O275" s="577"/>
      <c r="Q275" s="611"/>
      <c r="U275" s="574" t="str">
        <f t="shared" si="29"/>
        <v/>
      </c>
      <c r="V275" s="574" t="str">
        <f>IF($U275="","",VLOOKUP($U275,BUDGET!$C$19:$Q$401,2,FALSE))</f>
        <v/>
      </c>
    </row>
    <row r="276" spans="2:22" ht="13.5" x14ac:dyDescent="0.3">
      <c r="B276" s="582">
        <f t="shared" si="28"/>
        <v>266</v>
      </c>
      <c r="C276" s="153"/>
      <c r="D276" s="154"/>
      <c r="E276" s="155"/>
      <c r="F276" s="156"/>
      <c r="G276" s="157"/>
      <c r="H276" s="158"/>
      <c r="I276" s="162" t="str">
        <f t="shared" si="24"/>
        <v/>
      </c>
      <c r="J276" s="163" t="str">
        <f>IF(I276="","",I276/BUDGET!$O$8)</f>
        <v/>
      </c>
      <c r="K276" s="608"/>
      <c r="L276" s="161" t="str">
        <f t="shared" si="25"/>
        <v/>
      </c>
      <c r="M276" s="609" t="str">
        <f t="shared" si="26"/>
        <v/>
      </c>
      <c r="N276" s="610" t="str">
        <f t="shared" si="27"/>
        <v/>
      </c>
      <c r="O276" s="577"/>
      <c r="Q276" s="611"/>
      <c r="U276" s="574" t="str">
        <f t="shared" si="29"/>
        <v/>
      </c>
      <c r="V276" s="574" t="str">
        <f>IF($U276="","",VLOOKUP($U276,BUDGET!$C$19:$Q$401,2,FALSE))</f>
        <v/>
      </c>
    </row>
    <row r="277" spans="2:22" ht="13.5" x14ac:dyDescent="0.3">
      <c r="B277" s="582">
        <f t="shared" si="28"/>
        <v>267</v>
      </c>
      <c r="C277" s="153"/>
      <c r="D277" s="154"/>
      <c r="E277" s="155"/>
      <c r="F277" s="156"/>
      <c r="G277" s="157"/>
      <c r="H277" s="158"/>
      <c r="I277" s="162" t="str">
        <f t="shared" si="24"/>
        <v/>
      </c>
      <c r="J277" s="163" t="str">
        <f>IF(I277="","",I277/BUDGET!$O$8)</f>
        <v/>
      </c>
      <c r="K277" s="608"/>
      <c r="L277" s="164" t="str">
        <f t="shared" si="25"/>
        <v/>
      </c>
      <c r="M277" s="609" t="str">
        <f t="shared" si="26"/>
        <v/>
      </c>
      <c r="N277" s="610" t="str">
        <f t="shared" si="27"/>
        <v/>
      </c>
      <c r="O277" s="577"/>
      <c r="Q277" s="611"/>
      <c r="U277" s="574" t="str">
        <f t="shared" si="29"/>
        <v/>
      </c>
      <c r="V277" s="574" t="str">
        <f>IF($U277="","",VLOOKUP($U277,BUDGET!$C$19:$Q$401,2,FALSE))</f>
        <v/>
      </c>
    </row>
    <row r="278" spans="2:22" ht="13.5" x14ac:dyDescent="0.3">
      <c r="B278" s="582">
        <f t="shared" si="28"/>
        <v>268</v>
      </c>
      <c r="C278" s="153"/>
      <c r="D278" s="154"/>
      <c r="E278" s="155"/>
      <c r="F278" s="156"/>
      <c r="G278" s="157"/>
      <c r="H278" s="158"/>
      <c r="I278" s="162" t="str">
        <f t="shared" si="24"/>
        <v/>
      </c>
      <c r="J278" s="163" t="str">
        <f>IF(I278="","",I278/BUDGET!$O$8)</f>
        <v/>
      </c>
      <c r="K278" s="608"/>
      <c r="L278" s="161" t="str">
        <f t="shared" si="25"/>
        <v/>
      </c>
      <c r="M278" s="609" t="str">
        <f t="shared" si="26"/>
        <v/>
      </c>
      <c r="N278" s="610" t="str">
        <f t="shared" si="27"/>
        <v/>
      </c>
      <c r="O278" s="577"/>
      <c r="Q278" s="611"/>
      <c r="U278" s="574" t="str">
        <f t="shared" si="29"/>
        <v/>
      </c>
      <c r="V278" s="574" t="str">
        <f>IF($U278="","",VLOOKUP($U278,BUDGET!$C$19:$Q$401,2,FALSE))</f>
        <v/>
      </c>
    </row>
    <row r="279" spans="2:22" ht="13.5" x14ac:dyDescent="0.3">
      <c r="B279" s="582">
        <f t="shared" si="28"/>
        <v>269</v>
      </c>
      <c r="C279" s="153"/>
      <c r="D279" s="154"/>
      <c r="E279" s="155"/>
      <c r="F279" s="156"/>
      <c r="G279" s="157"/>
      <c r="H279" s="158"/>
      <c r="I279" s="162" t="str">
        <f t="shared" si="24"/>
        <v/>
      </c>
      <c r="J279" s="163" t="str">
        <f>IF(I279="","",I279/BUDGET!$O$8)</f>
        <v/>
      </c>
      <c r="K279" s="608"/>
      <c r="L279" s="164" t="str">
        <f t="shared" si="25"/>
        <v/>
      </c>
      <c r="M279" s="609" t="str">
        <f t="shared" si="26"/>
        <v/>
      </c>
      <c r="N279" s="610" t="str">
        <f t="shared" si="27"/>
        <v/>
      </c>
      <c r="O279" s="577"/>
      <c r="Q279" s="611"/>
      <c r="U279" s="574" t="str">
        <f t="shared" si="29"/>
        <v/>
      </c>
      <c r="V279" s="574" t="str">
        <f>IF($U279="","",VLOOKUP($U279,BUDGET!$C$19:$Q$401,2,FALSE))</f>
        <v/>
      </c>
    </row>
    <row r="280" spans="2:22" ht="13.5" x14ac:dyDescent="0.3">
      <c r="B280" s="582">
        <f t="shared" si="28"/>
        <v>270</v>
      </c>
      <c r="C280" s="153"/>
      <c r="D280" s="154"/>
      <c r="E280" s="155"/>
      <c r="F280" s="156"/>
      <c r="G280" s="157"/>
      <c r="H280" s="158"/>
      <c r="I280" s="162" t="str">
        <f t="shared" si="24"/>
        <v/>
      </c>
      <c r="J280" s="163" t="str">
        <f>IF(I280="","",I280/BUDGET!$O$8)</f>
        <v/>
      </c>
      <c r="K280" s="608"/>
      <c r="L280" s="161" t="str">
        <f t="shared" si="25"/>
        <v/>
      </c>
      <c r="M280" s="609" t="str">
        <f t="shared" si="26"/>
        <v/>
      </c>
      <c r="N280" s="610" t="str">
        <f t="shared" si="27"/>
        <v/>
      </c>
      <c r="O280" s="577"/>
      <c r="Q280" s="611"/>
      <c r="U280" s="574" t="str">
        <f t="shared" si="29"/>
        <v/>
      </c>
      <c r="V280" s="574" t="str">
        <f>IF($U280="","",VLOOKUP($U280,BUDGET!$C$19:$Q$401,2,FALSE))</f>
        <v/>
      </c>
    </row>
    <row r="281" spans="2:22" ht="13.5" x14ac:dyDescent="0.3">
      <c r="B281" s="582">
        <f t="shared" si="28"/>
        <v>271</v>
      </c>
      <c r="C281" s="153"/>
      <c r="D281" s="154"/>
      <c r="E281" s="155"/>
      <c r="F281" s="156"/>
      <c r="G281" s="157"/>
      <c r="H281" s="158"/>
      <c r="I281" s="162" t="str">
        <f t="shared" si="24"/>
        <v/>
      </c>
      <c r="J281" s="163" t="str">
        <f>IF(I281="","",I281/BUDGET!$O$8)</f>
        <v/>
      </c>
      <c r="K281" s="608"/>
      <c r="L281" s="164" t="str">
        <f t="shared" si="25"/>
        <v/>
      </c>
      <c r="M281" s="609" t="str">
        <f t="shared" si="26"/>
        <v/>
      </c>
      <c r="N281" s="610" t="str">
        <f t="shared" si="27"/>
        <v/>
      </c>
      <c r="O281" s="577"/>
      <c r="Q281" s="611"/>
      <c r="U281" s="574" t="str">
        <f t="shared" si="29"/>
        <v/>
      </c>
      <c r="V281" s="574" t="str">
        <f>IF($U281="","",VLOOKUP($U281,BUDGET!$C$19:$Q$401,2,FALSE))</f>
        <v/>
      </c>
    </row>
    <row r="282" spans="2:22" ht="13.5" x14ac:dyDescent="0.3">
      <c r="B282" s="582">
        <f t="shared" si="28"/>
        <v>272</v>
      </c>
      <c r="C282" s="153"/>
      <c r="D282" s="154"/>
      <c r="E282" s="155"/>
      <c r="F282" s="156"/>
      <c r="G282" s="157"/>
      <c r="H282" s="158"/>
      <c r="I282" s="162" t="str">
        <f t="shared" si="24"/>
        <v/>
      </c>
      <c r="J282" s="163" t="str">
        <f>IF(I282="","",I282/BUDGET!$O$8)</f>
        <v/>
      </c>
      <c r="K282" s="608"/>
      <c r="L282" s="161" t="str">
        <f t="shared" si="25"/>
        <v/>
      </c>
      <c r="M282" s="609" t="str">
        <f t="shared" si="26"/>
        <v/>
      </c>
      <c r="N282" s="610" t="str">
        <f t="shared" si="27"/>
        <v/>
      </c>
      <c r="O282" s="577"/>
      <c r="Q282" s="611"/>
      <c r="U282" s="574" t="str">
        <f t="shared" si="29"/>
        <v/>
      </c>
      <c r="V282" s="574" t="str">
        <f>IF($U282="","",VLOOKUP($U282,BUDGET!$C$19:$Q$401,2,FALSE))</f>
        <v/>
      </c>
    </row>
    <row r="283" spans="2:22" ht="13.5" x14ac:dyDescent="0.3">
      <c r="B283" s="582">
        <f t="shared" si="28"/>
        <v>273</v>
      </c>
      <c r="C283" s="153"/>
      <c r="D283" s="154"/>
      <c r="E283" s="155"/>
      <c r="F283" s="156"/>
      <c r="G283" s="157"/>
      <c r="H283" s="158"/>
      <c r="I283" s="162" t="str">
        <f t="shared" si="24"/>
        <v/>
      </c>
      <c r="J283" s="163" t="str">
        <f>IF(I283="","",I283/BUDGET!$O$8)</f>
        <v/>
      </c>
      <c r="K283" s="608"/>
      <c r="L283" s="164" t="str">
        <f t="shared" si="25"/>
        <v/>
      </c>
      <c r="M283" s="609" t="str">
        <f t="shared" si="26"/>
        <v/>
      </c>
      <c r="N283" s="610" t="str">
        <f t="shared" si="27"/>
        <v/>
      </c>
      <c r="O283" s="577"/>
      <c r="Q283" s="611"/>
      <c r="U283" s="574" t="str">
        <f t="shared" si="29"/>
        <v/>
      </c>
      <c r="V283" s="574" t="str">
        <f>IF($U283="","",VLOOKUP($U283,BUDGET!$C$19:$Q$401,2,FALSE))</f>
        <v/>
      </c>
    </row>
    <row r="284" spans="2:22" ht="13.5" x14ac:dyDescent="0.3">
      <c r="B284" s="582">
        <f t="shared" si="28"/>
        <v>274</v>
      </c>
      <c r="C284" s="153"/>
      <c r="D284" s="154"/>
      <c r="E284" s="155"/>
      <c r="F284" s="156"/>
      <c r="G284" s="157"/>
      <c r="H284" s="158"/>
      <c r="I284" s="162" t="str">
        <f t="shared" si="24"/>
        <v/>
      </c>
      <c r="J284" s="163" t="str">
        <f>IF(I284="","",I284/BUDGET!$O$8)</f>
        <v/>
      </c>
      <c r="K284" s="608"/>
      <c r="L284" s="161" t="str">
        <f t="shared" si="25"/>
        <v/>
      </c>
      <c r="M284" s="609" t="str">
        <f t="shared" si="26"/>
        <v/>
      </c>
      <c r="N284" s="610" t="str">
        <f t="shared" si="27"/>
        <v/>
      </c>
      <c r="O284" s="577"/>
      <c r="Q284" s="611"/>
      <c r="U284" s="574" t="str">
        <f t="shared" si="29"/>
        <v/>
      </c>
      <c r="V284" s="574" t="str">
        <f>IF($U284="","",VLOOKUP($U284,BUDGET!$C$19:$Q$401,2,FALSE))</f>
        <v/>
      </c>
    </row>
    <row r="285" spans="2:22" ht="13.5" x14ac:dyDescent="0.3">
      <c r="B285" s="582">
        <f t="shared" si="28"/>
        <v>275</v>
      </c>
      <c r="C285" s="153"/>
      <c r="D285" s="154"/>
      <c r="E285" s="155"/>
      <c r="F285" s="156"/>
      <c r="G285" s="157"/>
      <c r="H285" s="158"/>
      <c r="I285" s="162" t="str">
        <f t="shared" si="24"/>
        <v/>
      </c>
      <c r="J285" s="163" t="str">
        <f>IF(I285="","",I285/BUDGET!$O$8)</f>
        <v/>
      </c>
      <c r="K285" s="608"/>
      <c r="L285" s="164" t="str">
        <f t="shared" si="25"/>
        <v/>
      </c>
      <c r="M285" s="609" t="str">
        <f t="shared" si="26"/>
        <v/>
      </c>
      <c r="N285" s="610" t="str">
        <f t="shared" si="27"/>
        <v/>
      </c>
      <c r="O285" s="577"/>
      <c r="Q285" s="611"/>
      <c r="U285" s="574" t="str">
        <f t="shared" si="29"/>
        <v/>
      </c>
      <c r="V285" s="574" t="str">
        <f>IF($U285="","",VLOOKUP($U285,BUDGET!$C$19:$Q$401,2,FALSE))</f>
        <v/>
      </c>
    </row>
    <row r="286" spans="2:22" ht="13.5" x14ac:dyDescent="0.3">
      <c r="B286" s="582">
        <f t="shared" si="28"/>
        <v>276</v>
      </c>
      <c r="C286" s="153"/>
      <c r="D286" s="154"/>
      <c r="E286" s="155"/>
      <c r="F286" s="156"/>
      <c r="G286" s="157"/>
      <c r="H286" s="158"/>
      <c r="I286" s="162" t="str">
        <f t="shared" si="24"/>
        <v/>
      </c>
      <c r="J286" s="163" t="str">
        <f>IF(I286="","",I286/BUDGET!$O$8)</f>
        <v/>
      </c>
      <c r="K286" s="608"/>
      <c r="L286" s="161" t="str">
        <f t="shared" si="25"/>
        <v/>
      </c>
      <c r="M286" s="609" t="str">
        <f t="shared" si="26"/>
        <v/>
      </c>
      <c r="N286" s="610" t="str">
        <f t="shared" si="27"/>
        <v/>
      </c>
      <c r="O286" s="577"/>
      <c r="Q286" s="611"/>
      <c r="U286" s="574" t="str">
        <f t="shared" si="29"/>
        <v/>
      </c>
      <c r="V286" s="574" t="str">
        <f>IF($U286="","",VLOOKUP($U286,BUDGET!$C$19:$Q$401,2,FALSE))</f>
        <v/>
      </c>
    </row>
    <row r="287" spans="2:22" ht="13.5" x14ac:dyDescent="0.3">
      <c r="B287" s="582">
        <f t="shared" si="28"/>
        <v>277</v>
      </c>
      <c r="C287" s="153"/>
      <c r="D287" s="154"/>
      <c r="E287" s="155"/>
      <c r="F287" s="156"/>
      <c r="G287" s="157"/>
      <c r="H287" s="158"/>
      <c r="I287" s="162" t="str">
        <f t="shared" si="24"/>
        <v/>
      </c>
      <c r="J287" s="163" t="str">
        <f>IF(I287="","",I287/BUDGET!$O$8)</f>
        <v/>
      </c>
      <c r="K287" s="608"/>
      <c r="L287" s="164" t="str">
        <f t="shared" si="25"/>
        <v/>
      </c>
      <c r="M287" s="609" t="str">
        <f t="shared" si="26"/>
        <v/>
      </c>
      <c r="N287" s="610" t="str">
        <f t="shared" si="27"/>
        <v/>
      </c>
      <c r="O287" s="577"/>
      <c r="Q287" s="611"/>
      <c r="U287" s="574" t="str">
        <f t="shared" si="29"/>
        <v/>
      </c>
      <c r="V287" s="574" t="str">
        <f>IF($U287="","",VLOOKUP($U287,BUDGET!$C$19:$Q$401,2,FALSE))</f>
        <v/>
      </c>
    </row>
    <row r="288" spans="2:22" ht="13.5" x14ac:dyDescent="0.3">
      <c r="B288" s="582">
        <f t="shared" si="28"/>
        <v>278</v>
      </c>
      <c r="C288" s="153"/>
      <c r="D288" s="154"/>
      <c r="E288" s="155"/>
      <c r="F288" s="156"/>
      <c r="G288" s="157"/>
      <c r="H288" s="158"/>
      <c r="I288" s="162" t="str">
        <f t="shared" si="24"/>
        <v/>
      </c>
      <c r="J288" s="163" t="str">
        <f>IF(I288="","",I288/BUDGET!$O$8)</f>
        <v/>
      </c>
      <c r="K288" s="608"/>
      <c r="L288" s="161" t="str">
        <f t="shared" si="25"/>
        <v/>
      </c>
      <c r="M288" s="609" t="str">
        <f t="shared" si="26"/>
        <v/>
      </c>
      <c r="N288" s="610" t="str">
        <f t="shared" si="27"/>
        <v/>
      </c>
      <c r="O288" s="577"/>
      <c r="Q288" s="611"/>
      <c r="U288" s="574" t="str">
        <f t="shared" si="29"/>
        <v/>
      </c>
      <c r="V288" s="574" t="str">
        <f>IF($U288="","",VLOOKUP($U288,BUDGET!$C$19:$Q$401,2,FALSE))</f>
        <v/>
      </c>
    </row>
    <row r="289" spans="2:22" ht="13.5" x14ac:dyDescent="0.3">
      <c r="B289" s="582">
        <f t="shared" si="28"/>
        <v>279</v>
      </c>
      <c r="C289" s="153"/>
      <c r="D289" s="154"/>
      <c r="E289" s="155"/>
      <c r="F289" s="156"/>
      <c r="G289" s="157"/>
      <c r="H289" s="158"/>
      <c r="I289" s="162" t="str">
        <f t="shared" si="24"/>
        <v/>
      </c>
      <c r="J289" s="163" t="str">
        <f>IF(I289="","",I289/BUDGET!$O$8)</f>
        <v/>
      </c>
      <c r="K289" s="608"/>
      <c r="L289" s="164" t="str">
        <f t="shared" si="25"/>
        <v/>
      </c>
      <c r="M289" s="609" t="str">
        <f t="shared" si="26"/>
        <v/>
      </c>
      <c r="N289" s="610" t="str">
        <f t="shared" si="27"/>
        <v/>
      </c>
      <c r="O289" s="577"/>
      <c r="Q289" s="611"/>
      <c r="U289" s="574" t="str">
        <f t="shared" si="29"/>
        <v/>
      </c>
      <c r="V289" s="574" t="str">
        <f>IF($U289="","",VLOOKUP($U289,BUDGET!$C$19:$Q$401,2,FALSE))</f>
        <v/>
      </c>
    </row>
    <row r="290" spans="2:22" ht="13.5" x14ac:dyDescent="0.3">
      <c r="B290" s="582">
        <f t="shared" si="28"/>
        <v>280</v>
      </c>
      <c r="C290" s="153"/>
      <c r="D290" s="154"/>
      <c r="E290" s="155"/>
      <c r="F290" s="156"/>
      <c r="G290" s="157"/>
      <c r="H290" s="158"/>
      <c r="I290" s="162" t="str">
        <f t="shared" si="24"/>
        <v/>
      </c>
      <c r="J290" s="163" t="str">
        <f>IF(I290="","",I290/BUDGET!$O$8)</f>
        <v/>
      </c>
      <c r="K290" s="608"/>
      <c r="L290" s="161" t="str">
        <f t="shared" si="25"/>
        <v/>
      </c>
      <c r="M290" s="609" t="str">
        <f t="shared" si="26"/>
        <v/>
      </c>
      <c r="N290" s="610" t="str">
        <f t="shared" si="27"/>
        <v/>
      </c>
      <c r="O290" s="577"/>
      <c r="Q290" s="611"/>
      <c r="U290" s="574" t="str">
        <f t="shared" si="29"/>
        <v/>
      </c>
      <c r="V290" s="574" t="str">
        <f>IF($U290="","",VLOOKUP($U290,BUDGET!$C$19:$Q$401,2,FALSE))</f>
        <v/>
      </c>
    </row>
    <row r="291" spans="2:22" ht="13.5" x14ac:dyDescent="0.3">
      <c r="B291" s="582">
        <f t="shared" si="28"/>
        <v>281</v>
      </c>
      <c r="C291" s="153"/>
      <c r="D291" s="154"/>
      <c r="E291" s="155"/>
      <c r="F291" s="156"/>
      <c r="G291" s="157"/>
      <c r="H291" s="158"/>
      <c r="I291" s="162" t="str">
        <f t="shared" si="24"/>
        <v/>
      </c>
      <c r="J291" s="163" t="str">
        <f>IF(I291="","",I291/BUDGET!$O$8)</f>
        <v/>
      </c>
      <c r="K291" s="608"/>
      <c r="L291" s="164" t="str">
        <f t="shared" si="25"/>
        <v/>
      </c>
      <c r="M291" s="609" t="str">
        <f t="shared" si="26"/>
        <v/>
      </c>
      <c r="N291" s="610" t="str">
        <f t="shared" si="27"/>
        <v/>
      </c>
      <c r="O291" s="577"/>
      <c r="Q291" s="611"/>
      <c r="U291" s="574" t="str">
        <f t="shared" si="29"/>
        <v/>
      </c>
      <c r="V291" s="574" t="str">
        <f>IF($U291="","",VLOOKUP($U291,BUDGET!$C$19:$Q$401,2,FALSE))</f>
        <v/>
      </c>
    </row>
    <row r="292" spans="2:22" ht="13.5" x14ac:dyDescent="0.3">
      <c r="B292" s="582">
        <f t="shared" si="28"/>
        <v>282</v>
      </c>
      <c r="C292" s="153"/>
      <c r="D292" s="154"/>
      <c r="E292" s="155"/>
      <c r="F292" s="156"/>
      <c r="G292" s="157"/>
      <c r="H292" s="158"/>
      <c r="I292" s="162" t="str">
        <f t="shared" si="24"/>
        <v/>
      </c>
      <c r="J292" s="163" t="str">
        <f>IF(I292="","",I292/BUDGET!$O$8)</f>
        <v/>
      </c>
      <c r="K292" s="608"/>
      <c r="L292" s="161" t="str">
        <f t="shared" si="25"/>
        <v/>
      </c>
      <c r="M292" s="609" t="str">
        <f t="shared" si="26"/>
        <v/>
      </c>
      <c r="N292" s="610" t="str">
        <f t="shared" si="27"/>
        <v/>
      </c>
      <c r="O292" s="577"/>
      <c r="Q292" s="611"/>
      <c r="U292" s="574" t="str">
        <f t="shared" si="29"/>
        <v/>
      </c>
      <c r="V292" s="574" t="str">
        <f>IF($U292="","",VLOOKUP($U292,BUDGET!$C$19:$Q$401,2,FALSE))</f>
        <v/>
      </c>
    </row>
    <row r="293" spans="2:22" ht="13.5" x14ac:dyDescent="0.3">
      <c r="B293" s="582">
        <f t="shared" si="28"/>
        <v>283</v>
      </c>
      <c r="C293" s="153"/>
      <c r="D293" s="154"/>
      <c r="E293" s="155"/>
      <c r="F293" s="156"/>
      <c r="G293" s="157"/>
      <c r="H293" s="158"/>
      <c r="I293" s="162" t="str">
        <f t="shared" si="24"/>
        <v/>
      </c>
      <c r="J293" s="163" t="str">
        <f>IF(I293="","",I293/BUDGET!$O$8)</f>
        <v/>
      </c>
      <c r="K293" s="608"/>
      <c r="L293" s="164" t="str">
        <f t="shared" si="25"/>
        <v/>
      </c>
      <c r="M293" s="609" t="str">
        <f t="shared" si="26"/>
        <v/>
      </c>
      <c r="N293" s="610" t="str">
        <f t="shared" si="27"/>
        <v/>
      </c>
      <c r="O293" s="577"/>
      <c r="Q293" s="611"/>
      <c r="U293" s="574" t="str">
        <f t="shared" si="29"/>
        <v/>
      </c>
      <c r="V293" s="574" t="str">
        <f>IF($U293="","",VLOOKUP($U293,BUDGET!$C$19:$Q$401,2,FALSE))</f>
        <v/>
      </c>
    </row>
    <row r="294" spans="2:22" ht="13.5" x14ac:dyDescent="0.3">
      <c r="B294" s="582">
        <f t="shared" si="28"/>
        <v>284</v>
      </c>
      <c r="C294" s="153"/>
      <c r="D294" s="154"/>
      <c r="E294" s="155"/>
      <c r="F294" s="156"/>
      <c r="G294" s="157"/>
      <c r="H294" s="158"/>
      <c r="I294" s="162" t="str">
        <f t="shared" si="24"/>
        <v/>
      </c>
      <c r="J294" s="163" t="str">
        <f>IF(I294="","",I294/BUDGET!$O$8)</f>
        <v/>
      </c>
      <c r="K294" s="608"/>
      <c r="L294" s="161" t="str">
        <f t="shared" si="25"/>
        <v/>
      </c>
      <c r="M294" s="609" t="str">
        <f t="shared" si="26"/>
        <v/>
      </c>
      <c r="N294" s="610" t="str">
        <f t="shared" si="27"/>
        <v/>
      </c>
      <c r="O294" s="577"/>
      <c r="Q294" s="611"/>
      <c r="U294" s="574" t="str">
        <f t="shared" si="29"/>
        <v/>
      </c>
      <c r="V294" s="574" t="str">
        <f>IF($U294="","",VLOOKUP($U294,BUDGET!$C$19:$Q$401,2,FALSE))</f>
        <v/>
      </c>
    </row>
    <row r="295" spans="2:22" ht="13.5" x14ac:dyDescent="0.3">
      <c r="B295" s="582">
        <f t="shared" si="28"/>
        <v>285</v>
      </c>
      <c r="C295" s="153"/>
      <c r="D295" s="154"/>
      <c r="E295" s="155"/>
      <c r="F295" s="156"/>
      <c r="G295" s="157"/>
      <c r="H295" s="158"/>
      <c r="I295" s="162" t="str">
        <f t="shared" si="24"/>
        <v/>
      </c>
      <c r="J295" s="163" t="str">
        <f>IF(I295="","",I295/BUDGET!$O$8)</f>
        <v/>
      </c>
      <c r="K295" s="608"/>
      <c r="L295" s="164" t="str">
        <f t="shared" si="25"/>
        <v/>
      </c>
      <c r="M295" s="609" t="str">
        <f t="shared" si="26"/>
        <v/>
      </c>
      <c r="N295" s="610" t="str">
        <f t="shared" si="27"/>
        <v/>
      </c>
      <c r="O295" s="577"/>
      <c r="Q295" s="611"/>
      <c r="U295" s="574" t="str">
        <f t="shared" si="29"/>
        <v/>
      </c>
      <c r="V295" s="574" t="str">
        <f>IF($U295="","",VLOOKUP($U295,BUDGET!$C$19:$Q$401,2,FALSE))</f>
        <v/>
      </c>
    </row>
    <row r="296" spans="2:22" ht="13.5" x14ac:dyDescent="0.3">
      <c r="B296" s="582">
        <f t="shared" si="28"/>
        <v>286</v>
      </c>
      <c r="C296" s="153"/>
      <c r="D296" s="154"/>
      <c r="E296" s="155"/>
      <c r="F296" s="156"/>
      <c r="G296" s="157"/>
      <c r="H296" s="158"/>
      <c r="I296" s="162" t="str">
        <f t="shared" si="24"/>
        <v/>
      </c>
      <c r="J296" s="163" t="str">
        <f>IF(I296="","",I296/BUDGET!$O$8)</f>
        <v/>
      </c>
      <c r="K296" s="608"/>
      <c r="L296" s="161" t="str">
        <f t="shared" si="25"/>
        <v/>
      </c>
      <c r="M296" s="609" t="str">
        <f t="shared" si="26"/>
        <v/>
      </c>
      <c r="N296" s="610" t="str">
        <f t="shared" si="27"/>
        <v/>
      </c>
      <c r="O296" s="577"/>
      <c r="Q296" s="611"/>
      <c r="U296" s="574" t="str">
        <f t="shared" si="29"/>
        <v/>
      </c>
      <c r="V296" s="574" t="str">
        <f>IF($U296="","",VLOOKUP($U296,BUDGET!$C$19:$Q$401,2,FALSE))</f>
        <v/>
      </c>
    </row>
    <row r="297" spans="2:22" ht="13.5" x14ac:dyDescent="0.3">
      <c r="B297" s="582">
        <f t="shared" si="28"/>
        <v>287</v>
      </c>
      <c r="C297" s="153"/>
      <c r="D297" s="154"/>
      <c r="E297" s="155"/>
      <c r="F297" s="156"/>
      <c r="G297" s="157"/>
      <c r="H297" s="158"/>
      <c r="I297" s="162" t="str">
        <f t="shared" si="24"/>
        <v/>
      </c>
      <c r="J297" s="163" t="str">
        <f>IF(I297="","",I297/BUDGET!$O$8)</f>
        <v/>
      </c>
      <c r="K297" s="608"/>
      <c r="L297" s="164" t="str">
        <f t="shared" si="25"/>
        <v/>
      </c>
      <c r="M297" s="609" t="str">
        <f t="shared" si="26"/>
        <v/>
      </c>
      <c r="N297" s="610" t="str">
        <f t="shared" si="27"/>
        <v/>
      </c>
      <c r="O297" s="577"/>
      <c r="Q297" s="611"/>
      <c r="U297" s="574" t="str">
        <f t="shared" si="29"/>
        <v/>
      </c>
      <c r="V297" s="574" t="str">
        <f>IF($U297="","",VLOOKUP($U297,BUDGET!$C$19:$Q$401,2,FALSE))</f>
        <v/>
      </c>
    </row>
    <row r="298" spans="2:22" ht="13.5" x14ac:dyDescent="0.3">
      <c r="B298" s="582">
        <f t="shared" si="28"/>
        <v>288</v>
      </c>
      <c r="C298" s="153"/>
      <c r="D298" s="154"/>
      <c r="E298" s="155"/>
      <c r="F298" s="156"/>
      <c r="G298" s="157"/>
      <c r="H298" s="158"/>
      <c r="I298" s="162" t="str">
        <f t="shared" si="24"/>
        <v/>
      </c>
      <c r="J298" s="163" t="str">
        <f>IF(I298="","",I298/BUDGET!$O$8)</f>
        <v/>
      </c>
      <c r="K298" s="608"/>
      <c r="L298" s="161" t="str">
        <f t="shared" si="25"/>
        <v/>
      </c>
      <c r="M298" s="609" t="str">
        <f t="shared" si="26"/>
        <v/>
      </c>
      <c r="N298" s="610" t="str">
        <f t="shared" si="27"/>
        <v/>
      </c>
      <c r="O298" s="577"/>
      <c r="Q298" s="611"/>
      <c r="U298" s="574" t="str">
        <f t="shared" si="29"/>
        <v/>
      </c>
      <c r="V298" s="574" t="str">
        <f>IF($U298="","",VLOOKUP($U298,BUDGET!$C$19:$Q$401,2,FALSE))</f>
        <v/>
      </c>
    </row>
    <row r="299" spans="2:22" ht="13.5" x14ac:dyDescent="0.3">
      <c r="B299" s="582">
        <f t="shared" si="28"/>
        <v>289</v>
      </c>
      <c r="C299" s="153"/>
      <c r="D299" s="154"/>
      <c r="E299" s="155"/>
      <c r="F299" s="156"/>
      <c r="G299" s="157"/>
      <c r="H299" s="158"/>
      <c r="I299" s="162" t="str">
        <f t="shared" si="24"/>
        <v/>
      </c>
      <c r="J299" s="163" t="str">
        <f>IF(I299="","",I299/BUDGET!$O$8)</f>
        <v/>
      </c>
      <c r="K299" s="608"/>
      <c r="L299" s="164" t="str">
        <f t="shared" si="25"/>
        <v/>
      </c>
      <c r="M299" s="609" t="str">
        <f t="shared" si="26"/>
        <v/>
      </c>
      <c r="N299" s="610" t="str">
        <f t="shared" si="27"/>
        <v/>
      </c>
      <c r="O299" s="577"/>
      <c r="Q299" s="611"/>
      <c r="U299" s="574" t="str">
        <f t="shared" si="29"/>
        <v/>
      </c>
      <c r="V299" s="574" t="str">
        <f>IF($U299="","",VLOOKUP($U299,BUDGET!$C$19:$Q$401,2,FALSE))</f>
        <v/>
      </c>
    </row>
    <row r="300" spans="2:22" ht="13.5" x14ac:dyDescent="0.3">
      <c r="B300" s="582">
        <f t="shared" si="28"/>
        <v>290</v>
      </c>
      <c r="C300" s="153"/>
      <c r="D300" s="154"/>
      <c r="E300" s="155"/>
      <c r="F300" s="156"/>
      <c r="G300" s="157"/>
      <c r="H300" s="158"/>
      <c r="I300" s="162" t="str">
        <f t="shared" si="24"/>
        <v/>
      </c>
      <c r="J300" s="163" t="str">
        <f>IF(I300="","",I300/BUDGET!$O$8)</f>
        <v/>
      </c>
      <c r="K300" s="608"/>
      <c r="L300" s="161" t="str">
        <f t="shared" si="25"/>
        <v/>
      </c>
      <c r="M300" s="609" t="str">
        <f t="shared" si="26"/>
        <v/>
      </c>
      <c r="N300" s="610" t="str">
        <f t="shared" si="27"/>
        <v/>
      </c>
      <c r="O300" s="577"/>
      <c r="Q300" s="611"/>
      <c r="U300" s="574" t="str">
        <f t="shared" si="29"/>
        <v/>
      </c>
      <c r="V300" s="574" t="str">
        <f>IF($U300="","",VLOOKUP($U300,BUDGET!$C$19:$Q$401,2,FALSE))</f>
        <v/>
      </c>
    </row>
    <row r="301" spans="2:22" ht="13.5" x14ac:dyDescent="0.3">
      <c r="B301" s="582">
        <f t="shared" si="28"/>
        <v>291</v>
      </c>
      <c r="C301" s="153"/>
      <c r="D301" s="154"/>
      <c r="E301" s="155"/>
      <c r="F301" s="156"/>
      <c r="G301" s="157"/>
      <c r="H301" s="158"/>
      <c r="I301" s="162" t="str">
        <f t="shared" si="24"/>
        <v/>
      </c>
      <c r="J301" s="163" t="str">
        <f>IF(I301="","",I301/BUDGET!$O$8)</f>
        <v/>
      </c>
      <c r="K301" s="608"/>
      <c r="L301" s="164" t="str">
        <f t="shared" si="25"/>
        <v/>
      </c>
      <c r="M301" s="609" t="str">
        <f t="shared" si="26"/>
        <v/>
      </c>
      <c r="N301" s="610" t="str">
        <f t="shared" si="27"/>
        <v/>
      </c>
      <c r="O301" s="577"/>
      <c r="Q301" s="611"/>
      <c r="U301" s="574" t="str">
        <f t="shared" si="29"/>
        <v/>
      </c>
      <c r="V301" s="574" t="str">
        <f>IF($U301="","",VLOOKUP($U301,BUDGET!$C$19:$Q$401,2,FALSE))</f>
        <v/>
      </c>
    </row>
    <row r="302" spans="2:22" ht="13.5" x14ac:dyDescent="0.3">
      <c r="B302" s="582">
        <f t="shared" si="28"/>
        <v>292</v>
      </c>
      <c r="C302" s="153"/>
      <c r="D302" s="154"/>
      <c r="E302" s="155"/>
      <c r="F302" s="156"/>
      <c r="G302" s="157"/>
      <c r="H302" s="158"/>
      <c r="I302" s="162" t="str">
        <f t="shared" si="24"/>
        <v/>
      </c>
      <c r="J302" s="163" t="str">
        <f>IF(I302="","",I302/BUDGET!$O$8)</f>
        <v/>
      </c>
      <c r="K302" s="608"/>
      <c r="L302" s="161" t="str">
        <f t="shared" si="25"/>
        <v/>
      </c>
      <c r="M302" s="609" t="str">
        <f t="shared" si="26"/>
        <v/>
      </c>
      <c r="N302" s="610" t="str">
        <f t="shared" si="27"/>
        <v/>
      </c>
      <c r="O302" s="577"/>
      <c r="Q302" s="611"/>
      <c r="U302" s="574" t="str">
        <f t="shared" si="29"/>
        <v/>
      </c>
      <c r="V302" s="574" t="str">
        <f>IF($U302="","",VLOOKUP($U302,BUDGET!$C$19:$Q$401,2,FALSE))</f>
        <v/>
      </c>
    </row>
    <row r="303" spans="2:22" ht="13.5" x14ac:dyDescent="0.3">
      <c r="B303" s="582">
        <f t="shared" si="28"/>
        <v>293</v>
      </c>
      <c r="C303" s="153"/>
      <c r="D303" s="154"/>
      <c r="E303" s="155"/>
      <c r="F303" s="156"/>
      <c r="G303" s="157"/>
      <c r="H303" s="158"/>
      <c r="I303" s="162" t="str">
        <f t="shared" si="24"/>
        <v/>
      </c>
      <c r="J303" s="163" t="str">
        <f>IF(I303="","",I303/BUDGET!$O$8)</f>
        <v/>
      </c>
      <c r="K303" s="608"/>
      <c r="L303" s="164" t="str">
        <f t="shared" si="25"/>
        <v/>
      </c>
      <c r="M303" s="609" t="str">
        <f t="shared" si="26"/>
        <v/>
      </c>
      <c r="N303" s="610" t="str">
        <f t="shared" si="27"/>
        <v/>
      </c>
      <c r="O303" s="577"/>
      <c r="Q303" s="611"/>
      <c r="U303" s="574" t="str">
        <f t="shared" si="29"/>
        <v/>
      </c>
      <c r="V303" s="574" t="str">
        <f>IF($U303="","",VLOOKUP($U303,BUDGET!$C$19:$Q$401,2,FALSE))</f>
        <v/>
      </c>
    </row>
    <row r="304" spans="2:22" ht="13.5" x14ac:dyDescent="0.3">
      <c r="B304" s="582">
        <f t="shared" si="28"/>
        <v>294</v>
      </c>
      <c r="C304" s="153"/>
      <c r="D304" s="154"/>
      <c r="E304" s="155"/>
      <c r="F304" s="156"/>
      <c r="G304" s="157"/>
      <c r="H304" s="158"/>
      <c r="I304" s="162" t="str">
        <f t="shared" si="24"/>
        <v/>
      </c>
      <c r="J304" s="163" t="str">
        <f>IF(I304="","",I304/BUDGET!$O$8)</f>
        <v/>
      </c>
      <c r="K304" s="608"/>
      <c r="L304" s="161" t="str">
        <f t="shared" si="25"/>
        <v/>
      </c>
      <c r="M304" s="609" t="str">
        <f t="shared" si="26"/>
        <v/>
      </c>
      <c r="N304" s="610" t="str">
        <f t="shared" si="27"/>
        <v/>
      </c>
      <c r="O304" s="577"/>
      <c r="Q304" s="611"/>
      <c r="U304" s="574" t="str">
        <f t="shared" si="29"/>
        <v/>
      </c>
      <c r="V304" s="574" t="str">
        <f>IF($U304="","",VLOOKUP($U304,BUDGET!$C$19:$Q$401,2,FALSE))</f>
        <v/>
      </c>
    </row>
    <row r="305" spans="2:22" ht="13.5" x14ac:dyDescent="0.3">
      <c r="B305" s="582">
        <f t="shared" si="28"/>
        <v>295</v>
      </c>
      <c r="C305" s="153"/>
      <c r="D305" s="154"/>
      <c r="E305" s="155"/>
      <c r="F305" s="156"/>
      <c r="G305" s="157"/>
      <c r="H305" s="158"/>
      <c r="I305" s="162" t="str">
        <f t="shared" si="24"/>
        <v/>
      </c>
      <c r="J305" s="163" t="str">
        <f>IF(I305="","",I305/BUDGET!$O$8)</f>
        <v/>
      </c>
      <c r="K305" s="608"/>
      <c r="L305" s="164" t="str">
        <f t="shared" si="25"/>
        <v/>
      </c>
      <c r="M305" s="609" t="str">
        <f t="shared" si="26"/>
        <v/>
      </c>
      <c r="N305" s="610" t="str">
        <f t="shared" si="27"/>
        <v/>
      </c>
      <c r="O305" s="577"/>
      <c r="Q305" s="611"/>
      <c r="U305" s="574" t="str">
        <f t="shared" si="29"/>
        <v/>
      </c>
      <c r="V305" s="574" t="str">
        <f>IF($U305="","",VLOOKUP($U305,BUDGET!$C$19:$Q$401,2,FALSE))</f>
        <v/>
      </c>
    </row>
    <row r="306" spans="2:22" ht="13.5" x14ac:dyDescent="0.3">
      <c r="B306" s="582">
        <f t="shared" si="28"/>
        <v>296</v>
      </c>
      <c r="C306" s="153"/>
      <c r="D306" s="154"/>
      <c r="E306" s="155"/>
      <c r="F306" s="156"/>
      <c r="G306" s="157"/>
      <c r="H306" s="158"/>
      <c r="I306" s="162" t="str">
        <f t="shared" si="24"/>
        <v/>
      </c>
      <c r="J306" s="163" t="str">
        <f>IF(I306="","",I306/BUDGET!$O$8)</f>
        <v/>
      </c>
      <c r="K306" s="608"/>
      <c r="L306" s="161" t="str">
        <f t="shared" si="25"/>
        <v/>
      </c>
      <c r="M306" s="609" t="str">
        <f t="shared" si="26"/>
        <v/>
      </c>
      <c r="N306" s="610" t="str">
        <f t="shared" si="27"/>
        <v/>
      </c>
      <c r="O306" s="577"/>
      <c r="Q306" s="611"/>
      <c r="U306" s="574" t="str">
        <f t="shared" si="29"/>
        <v/>
      </c>
      <c r="V306" s="574" t="str">
        <f>IF($U306="","",VLOOKUP($U306,BUDGET!$C$19:$Q$401,2,FALSE))</f>
        <v/>
      </c>
    </row>
    <row r="307" spans="2:22" ht="13.5" x14ac:dyDescent="0.3">
      <c r="B307" s="582">
        <f t="shared" si="28"/>
        <v>297</v>
      </c>
      <c r="C307" s="153"/>
      <c r="D307" s="154"/>
      <c r="E307" s="155"/>
      <c r="F307" s="156"/>
      <c r="G307" s="157"/>
      <c r="H307" s="158"/>
      <c r="I307" s="162" t="str">
        <f t="shared" si="24"/>
        <v/>
      </c>
      <c r="J307" s="163" t="str">
        <f>IF(I307="","",I307/BUDGET!$O$8)</f>
        <v/>
      </c>
      <c r="K307" s="608"/>
      <c r="L307" s="164" t="str">
        <f t="shared" si="25"/>
        <v/>
      </c>
      <c r="M307" s="609" t="str">
        <f t="shared" si="26"/>
        <v/>
      </c>
      <c r="N307" s="610" t="str">
        <f t="shared" si="27"/>
        <v/>
      </c>
      <c r="O307" s="577"/>
      <c r="Q307" s="611"/>
      <c r="U307" s="574" t="str">
        <f t="shared" si="29"/>
        <v/>
      </c>
      <c r="V307" s="574" t="str">
        <f>IF($U307="","",VLOOKUP($U307,BUDGET!$C$19:$Q$401,2,FALSE))</f>
        <v/>
      </c>
    </row>
    <row r="308" spans="2:22" ht="13.5" x14ac:dyDescent="0.3">
      <c r="B308" s="582">
        <f t="shared" si="28"/>
        <v>298</v>
      </c>
      <c r="C308" s="153"/>
      <c r="D308" s="154"/>
      <c r="E308" s="155"/>
      <c r="F308" s="156"/>
      <c r="G308" s="157"/>
      <c r="H308" s="158"/>
      <c r="I308" s="162" t="str">
        <f t="shared" si="24"/>
        <v/>
      </c>
      <c r="J308" s="163" t="str">
        <f>IF(I308="","",I308/BUDGET!$O$8)</f>
        <v/>
      </c>
      <c r="K308" s="608"/>
      <c r="L308" s="161" t="str">
        <f t="shared" si="25"/>
        <v/>
      </c>
      <c r="M308" s="609" t="str">
        <f t="shared" si="26"/>
        <v/>
      </c>
      <c r="N308" s="610" t="str">
        <f t="shared" si="27"/>
        <v/>
      </c>
      <c r="O308" s="577"/>
      <c r="Q308" s="611"/>
      <c r="U308" s="574" t="str">
        <f t="shared" si="29"/>
        <v/>
      </c>
      <c r="V308" s="574" t="str">
        <f>IF($U308="","",VLOOKUP($U308,BUDGET!$C$19:$Q$401,2,FALSE))</f>
        <v/>
      </c>
    </row>
    <row r="309" spans="2:22" ht="13.5" x14ac:dyDescent="0.3">
      <c r="B309" s="582">
        <f t="shared" si="28"/>
        <v>299</v>
      </c>
      <c r="C309" s="153"/>
      <c r="D309" s="154"/>
      <c r="E309" s="155"/>
      <c r="F309" s="156"/>
      <c r="G309" s="157"/>
      <c r="H309" s="158"/>
      <c r="I309" s="162" t="str">
        <f t="shared" si="24"/>
        <v/>
      </c>
      <c r="J309" s="163" t="str">
        <f>IF(I309="","",I309/BUDGET!$O$8)</f>
        <v/>
      </c>
      <c r="K309" s="608"/>
      <c r="L309" s="164" t="str">
        <f t="shared" si="25"/>
        <v/>
      </c>
      <c r="M309" s="609" t="str">
        <f t="shared" si="26"/>
        <v/>
      </c>
      <c r="N309" s="610" t="str">
        <f t="shared" si="27"/>
        <v/>
      </c>
      <c r="O309" s="577"/>
      <c r="Q309" s="611"/>
      <c r="U309" s="574" t="str">
        <f t="shared" si="29"/>
        <v/>
      </c>
      <c r="V309" s="574" t="str">
        <f>IF($U309="","",VLOOKUP($U309,BUDGET!$C$19:$Q$401,2,FALSE))</f>
        <v/>
      </c>
    </row>
    <row r="310" spans="2:22" ht="13.5" x14ac:dyDescent="0.3">
      <c r="B310" s="582">
        <f t="shared" si="28"/>
        <v>300</v>
      </c>
      <c r="C310" s="153"/>
      <c r="D310" s="154"/>
      <c r="E310" s="155"/>
      <c r="F310" s="156"/>
      <c r="G310" s="157"/>
      <c r="H310" s="158"/>
      <c r="I310" s="162" t="str">
        <f t="shared" si="24"/>
        <v/>
      </c>
      <c r="J310" s="163" t="str">
        <f>IF(I310="","",I310/BUDGET!$O$8)</f>
        <v/>
      </c>
      <c r="K310" s="608"/>
      <c r="L310" s="161" t="str">
        <f t="shared" si="25"/>
        <v/>
      </c>
      <c r="M310" s="609" t="str">
        <f t="shared" si="26"/>
        <v/>
      </c>
      <c r="N310" s="610" t="str">
        <f t="shared" si="27"/>
        <v/>
      </c>
      <c r="O310" s="577"/>
      <c r="Q310" s="611"/>
      <c r="U310" s="574" t="str">
        <f t="shared" si="29"/>
        <v/>
      </c>
      <c r="V310" s="574" t="str">
        <f>IF($U310="","",VLOOKUP($U310,BUDGET!$C$19:$Q$401,2,FALSE))</f>
        <v/>
      </c>
    </row>
    <row r="311" spans="2:22" ht="13.5" x14ac:dyDescent="0.3">
      <c r="B311" s="582">
        <f t="shared" si="28"/>
        <v>301</v>
      </c>
      <c r="C311" s="153"/>
      <c r="D311" s="154"/>
      <c r="E311" s="155"/>
      <c r="F311" s="156"/>
      <c r="G311" s="157"/>
      <c r="H311" s="158"/>
      <c r="I311" s="162" t="str">
        <f t="shared" si="24"/>
        <v/>
      </c>
      <c r="J311" s="163" t="str">
        <f>IF(I311="","",I311/BUDGET!$O$8)</f>
        <v/>
      </c>
      <c r="K311" s="608"/>
      <c r="L311" s="164" t="str">
        <f t="shared" si="25"/>
        <v/>
      </c>
      <c r="M311" s="609" t="str">
        <f t="shared" si="26"/>
        <v/>
      </c>
      <c r="N311" s="610" t="str">
        <f t="shared" si="27"/>
        <v/>
      </c>
      <c r="O311" s="577"/>
      <c r="Q311" s="611"/>
      <c r="U311" s="574" t="str">
        <f t="shared" si="29"/>
        <v/>
      </c>
      <c r="V311" s="574" t="str">
        <f>IF($U311="","",VLOOKUP($U311,BUDGET!$C$19:$Q$401,2,FALSE))</f>
        <v/>
      </c>
    </row>
    <row r="312" spans="2:22" ht="13.5" x14ac:dyDescent="0.3">
      <c r="B312" s="582">
        <f t="shared" si="28"/>
        <v>302</v>
      </c>
      <c r="C312" s="153"/>
      <c r="D312" s="154"/>
      <c r="E312" s="155"/>
      <c r="F312" s="156"/>
      <c r="G312" s="157"/>
      <c r="H312" s="158"/>
      <c r="I312" s="162" t="str">
        <f t="shared" si="24"/>
        <v/>
      </c>
      <c r="J312" s="163" t="str">
        <f>IF(I312="","",I312/BUDGET!$O$8)</f>
        <v/>
      </c>
      <c r="K312" s="608"/>
      <c r="L312" s="161" t="str">
        <f t="shared" si="25"/>
        <v/>
      </c>
      <c r="M312" s="609" t="str">
        <f t="shared" si="26"/>
        <v/>
      </c>
      <c r="N312" s="610" t="str">
        <f t="shared" si="27"/>
        <v/>
      </c>
      <c r="O312" s="577"/>
      <c r="Q312" s="611"/>
      <c r="U312" s="574" t="str">
        <f t="shared" si="29"/>
        <v/>
      </c>
      <c r="V312" s="574" t="str">
        <f>IF($U312="","",VLOOKUP($U312,BUDGET!$C$19:$Q$401,2,FALSE))</f>
        <v/>
      </c>
    </row>
    <row r="313" spans="2:22" ht="13.5" x14ac:dyDescent="0.3">
      <c r="B313" s="582">
        <f t="shared" si="28"/>
        <v>303</v>
      </c>
      <c r="C313" s="153"/>
      <c r="D313" s="154"/>
      <c r="E313" s="155"/>
      <c r="F313" s="156"/>
      <c r="G313" s="157"/>
      <c r="H313" s="158"/>
      <c r="I313" s="162" t="str">
        <f t="shared" si="24"/>
        <v/>
      </c>
      <c r="J313" s="163" t="str">
        <f>IF(I313="","",I313/BUDGET!$O$8)</f>
        <v/>
      </c>
      <c r="K313" s="608"/>
      <c r="L313" s="164" t="str">
        <f t="shared" si="25"/>
        <v/>
      </c>
      <c r="M313" s="609" t="str">
        <f t="shared" si="26"/>
        <v/>
      </c>
      <c r="N313" s="610" t="str">
        <f t="shared" si="27"/>
        <v/>
      </c>
      <c r="O313" s="577"/>
      <c r="Q313" s="611"/>
      <c r="U313" s="574" t="str">
        <f t="shared" si="29"/>
        <v/>
      </c>
      <c r="V313" s="574" t="str">
        <f>IF($U313="","",VLOOKUP($U313,BUDGET!$C$19:$Q$401,2,FALSE))</f>
        <v/>
      </c>
    </row>
    <row r="314" spans="2:22" ht="13.5" x14ac:dyDescent="0.3">
      <c r="B314" s="582">
        <f t="shared" si="28"/>
        <v>304</v>
      </c>
      <c r="C314" s="153"/>
      <c r="D314" s="154"/>
      <c r="E314" s="155"/>
      <c r="F314" s="156"/>
      <c r="G314" s="157"/>
      <c r="H314" s="158"/>
      <c r="I314" s="162" t="str">
        <f t="shared" si="24"/>
        <v/>
      </c>
      <c r="J314" s="163" t="str">
        <f>IF(I314="","",I314/BUDGET!$O$8)</f>
        <v/>
      </c>
      <c r="K314" s="608"/>
      <c r="L314" s="161" t="str">
        <f t="shared" si="25"/>
        <v/>
      </c>
      <c r="M314" s="609" t="str">
        <f t="shared" si="26"/>
        <v/>
      </c>
      <c r="N314" s="610" t="str">
        <f t="shared" si="27"/>
        <v/>
      </c>
      <c r="O314" s="577"/>
      <c r="Q314" s="611"/>
      <c r="U314" s="574" t="str">
        <f t="shared" si="29"/>
        <v/>
      </c>
      <c r="V314" s="574" t="str">
        <f>IF($U314="","",VLOOKUP($U314,BUDGET!$C$19:$Q$401,2,FALSE))</f>
        <v/>
      </c>
    </row>
    <row r="315" spans="2:22" ht="13.5" x14ac:dyDescent="0.3">
      <c r="B315" s="582">
        <f t="shared" si="28"/>
        <v>305</v>
      </c>
      <c r="C315" s="153"/>
      <c r="D315" s="154"/>
      <c r="E315" s="155"/>
      <c r="F315" s="156"/>
      <c r="G315" s="157"/>
      <c r="H315" s="158"/>
      <c r="I315" s="162" t="str">
        <f t="shared" si="24"/>
        <v/>
      </c>
      <c r="J315" s="163" t="str">
        <f>IF(I315="","",I315/BUDGET!$O$8)</f>
        <v/>
      </c>
      <c r="K315" s="608"/>
      <c r="L315" s="164" t="str">
        <f t="shared" si="25"/>
        <v/>
      </c>
      <c r="M315" s="609" t="str">
        <f t="shared" si="26"/>
        <v/>
      </c>
      <c r="N315" s="610" t="str">
        <f t="shared" si="27"/>
        <v/>
      </c>
      <c r="O315" s="577"/>
      <c r="Q315" s="611"/>
      <c r="U315" s="574" t="str">
        <f t="shared" si="29"/>
        <v/>
      </c>
      <c r="V315" s="574" t="str">
        <f>IF($U315="","",VLOOKUP($U315,BUDGET!$C$19:$Q$401,2,FALSE))</f>
        <v/>
      </c>
    </row>
    <row r="316" spans="2:22" ht="13.5" x14ac:dyDescent="0.3">
      <c r="B316" s="582">
        <f t="shared" si="28"/>
        <v>306</v>
      </c>
      <c r="C316" s="153"/>
      <c r="D316" s="154"/>
      <c r="E316" s="155"/>
      <c r="F316" s="156"/>
      <c r="G316" s="157"/>
      <c r="H316" s="158"/>
      <c r="I316" s="162" t="str">
        <f t="shared" si="24"/>
        <v/>
      </c>
      <c r="J316" s="163" t="str">
        <f>IF(I316="","",I316/BUDGET!$O$8)</f>
        <v/>
      </c>
      <c r="K316" s="608"/>
      <c r="L316" s="161" t="str">
        <f t="shared" si="25"/>
        <v/>
      </c>
      <c r="M316" s="609" t="str">
        <f t="shared" si="26"/>
        <v/>
      </c>
      <c r="N316" s="610" t="str">
        <f t="shared" si="27"/>
        <v/>
      </c>
      <c r="O316" s="577"/>
      <c r="Q316" s="611"/>
      <c r="U316" s="574" t="str">
        <f t="shared" si="29"/>
        <v/>
      </c>
      <c r="V316" s="574" t="str">
        <f>IF($U316="","",VLOOKUP($U316,BUDGET!$C$19:$Q$401,2,FALSE))</f>
        <v/>
      </c>
    </row>
    <row r="317" spans="2:22" ht="13.5" x14ac:dyDescent="0.3">
      <c r="B317" s="582">
        <f t="shared" si="28"/>
        <v>307</v>
      </c>
      <c r="C317" s="153"/>
      <c r="D317" s="154"/>
      <c r="E317" s="155"/>
      <c r="F317" s="156"/>
      <c r="G317" s="157"/>
      <c r="H317" s="158"/>
      <c r="I317" s="162" t="str">
        <f t="shared" si="24"/>
        <v/>
      </c>
      <c r="J317" s="163" t="str">
        <f>IF(I317="","",I317/BUDGET!$O$8)</f>
        <v/>
      </c>
      <c r="K317" s="608"/>
      <c r="L317" s="164" t="str">
        <f t="shared" si="25"/>
        <v/>
      </c>
      <c r="M317" s="609" t="str">
        <f t="shared" si="26"/>
        <v/>
      </c>
      <c r="N317" s="610" t="str">
        <f t="shared" si="27"/>
        <v/>
      </c>
      <c r="O317" s="577"/>
      <c r="Q317" s="611"/>
      <c r="U317" s="574" t="str">
        <f t="shared" si="29"/>
        <v/>
      </c>
      <c r="V317" s="574" t="str">
        <f>IF($U317="","",VLOOKUP($U317,BUDGET!$C$19:$Q$401,2,FALSE))</f>
        <v/>
      </c>
    </row>
    <row r="318" spans="2:22" ht="13.5" x14ac:dyDescent="0.3">
      <c r="B318" s="582">
        <f t="shared" si="28"/>
        <v>308</v>
      </c>
      <c r="C318" s="153"/>
      <c r="D318" s="154"/>
      <c r="E318" s="155"/>
      <c r="F318" s="156"/>
      <c r="G318" s="157"/>
      <c r="H318" s="158"/>
      <c r="I318" s="162" t="str">
        <f t="shared" si="24"/>
        <v/>
      </c>
      <c r="J318" s="163" t="str">
        <f>IF(I318="","",I318/BUDGET!$O$8)</f>
        <v/>
      </c>
      <c r="K318" s="608"/>
      <c r="L318" s="161" t="str">
        <f t="shared" si="25"/>
        <v/>
      </c>
      <c r="M318" s="609" t="str">
        <f t="shared" si="26"/>
        <v/>
      </c>
      <c r="N318" s="610" t="str">
        <f t="shared" si="27"/>
        <v/>
      </c>
      <c r="O318" s="577"/>
      <c r="Q318" s="611"/>
      <c r="U318" s="574" t="str">
        <f t="shared" si="29"/>
        <v/>
      </c>
      <c r="V318" s="574" t="str">
        <f>IF($U318="","",VLOOKUP($U318,BUDGET!$C$19:$Q$401,2,FALSE))</f>
        <v/>
      </c>
    </row>
    <row r="319" spans="2:22" ht="13.5" x14ac:dyDescent="0.3">
      <c r="B319" s="582">
        <f t="shared" si="28"/>
        <v>309</v>
      </c>
      <c r="C319" s="153"/>
      <c r="D319" s="154"/>
      <c r="E319" s="155"/>
      <c r="F319" s="156"/>
      <c r="G319" s="157"/>
      <c r="H319" s="158"/>
      <c r="I319" s="162" t="str">
        <f t="shared" si="24"/>
        <v/>
      </c>
      <c r="J319" s="163" t="str">
        <f>IF(I319="","",I319/BUDGET!$O$8)</f>
        <v/>
      </c>
      <c r="K319" s="608"/>
      <c r="L319" s="164" t="str">
        <f t="shared" si="25"/>
        <v/>
      </c>
      <c r="M319" s="609" t="str">
        <f t="shared" si="26"/>
        <v/>
      </c>
      <c r="N319" s="610" t="str">
        <f t="shared" si="27"/>
        <v/>
      </c>
      <c r="O319" s="577"/>
      <c r="Q319" s="611"/>
      <c r="U319" s="574" t="str">
        <f t="shared" si="29"/>
        <v/>
      </c>
      <c r="V319" s="574" t="str">
        <f>IF($U319="","",VLOOKUP($U319,BUDGET!$C$19:$Q$401,2,FALSE))</f>
        <v/>
      </c>
    </row>
    <row r="320" spans="2:22" ht="13.5" x14ac:dyDescent="0.3">
      <c r="B320" s="582">
        <f t="shared" si="28"/>
        <v>310</v>
      </c>
      <c r="C320" s="153"/>
      <c r="D320" s="154"/>
      <c r="E320" s="155"/>
      <c r="F320" s="156"/>
      <c r="G320" s="157"/>
      <c r="H320" s="158"/>
      <c r="I320" s="162" t="str">
        <f t="shared" si="24"/>
        <v/>
      </c>
      <c r="J320" s="163" t="str">
        <f>IF(I320="","",I320/BUDGET!$O$8)</f>
        <v/>
      </c>
      <c r="K320" s="608"/>
      <c r="L320" s="161" t="str">
        <f t="shared" si="25"/>
        <v/>
      </c>
      <c r="M320" s="609" t="str">
        <f t="shared" si="26"/>
        <v/>
      </c>
      <c r="N320" s="610" t="str">
        <f t="shared" si="27"/>
        <v/>
      </c>
      <c r="O320" s="577"/>
      <c r="Q320" s="611"/>
      <c r="U320" s="574" t="str">
        <f t="shared" si="29"/>
        <v/>
      </c>
      <c r="V320" s="574" t="str">
        <f>IF($U320="","",VLOOKUP($U320,BUDGET!$C$19:$Q$401,2,FALSE))</f>
        <v/>
      </c>
    </row>
    <row r="321" spans="2:22" ht="13.5" x14ac:dyDescent="0.3">
      <c r="B321" s="582">
        <f t="shared" si="28"/>
        <v>311</v>
      </c>
      <c r="C321" s="153"/>
      <c r="D321" s="154"/>
      <c r="E321" s="155"/>
      <c r="F321" s="156"/>
      <c r="G321" s="157"/>
      <c r="H321" s="158"/>
      <c r="I321" s="162" t="str">
        <f t="shared" si="24"/>
        <v/>
      </c>
      <c r="J321" s="163" t="str">
        <f>IF(I321="","",I321/BUDGET!$O$8)</f>
        <v/>
      </c>
      <c r="K321" s="608"/>
      <c r="L321" s="164" t="str">
        <f t="shared" si="25"/>
        <v/>
      </c>
      <c r="M321" s="609" t="str">
        <f t="shared" si="26"/>
        <v/>
      </c>
      <c r="N321" s="610" t="str">
        <f t="shared" si="27"/>
        <v/>
      </c>
      <c r="O321" s="577"/>
      <c r="Q321" s="611"/>
      <c r="U321" s="574" t="str">
        <f t="shared" si="29"/>
        <v/>
      </c>
      <c r="V321" s="574" t="str">
        <f>IF($U321="","",VLOOKUP($U321,BUDGET!$C$19:$Q$401,2,FALSE))</f>
        <v/>
      </c>
    </row>
    <row r="322" spans="2:22" ht="13.5" x14ac:dyDescent="0.3">
      <c r="B322" s="582">
        <f t="shared" si="28"/>
        <v>312</v>
      </c>
      <c r="C322" s="153"/>
      <c r="D322" s="154"/>
      <c r="E322" s="155"/>
      <c r="F322" s="156"/>
      <c r="G322" s="157"/>
      <c r="H322" s="158"/>
      <c r="I322" s="162" t="str">
        <f t="shared" si="24"/>
        <v/>
      </c>
      <c r="J322" s="163" t="str">
        <f>IF(I322="","",I322/BUDGET!$O$8)</f>
        <v/>
      </c>
      <c r="K322" s="608"/>
      <c r="L322" s="161" t="str">
        <f t="shared" si="25"/>
        <v/>
      </c>
      <c r="M322" s="609" t="str">
        <f t="shared" si="26"/>
        <v/>
      </c>
      <c r="N322" s="610" t="str">
        <f t="shared" si="27"/>
        <v/>
      </c>
      <c r="O322" s="577"/>
      <c r="Q322" s="611"/>
      <c r="U322" s="574" t="str">
        <f t="shared" si="29"/>
        <v/>
      </c>
      <c r="V322" s="574" t="str">
        <f>IF($U322="","",VLOOKUP($U322,BUDGET!$C$19:$Q$401,2,FALSE))</f>
        <v/>
      </c>
    </row>
    <row r="323" spans="2:22" ht="13.5" x14ac:dyDescent="0.3">
      <c r="B323" s="582">
        <f t="shared" si="28"/>
        <v>313</v>
      </c>
      <c r="C323" s="153"/>
      <c r="D323" s="154"/>
      <c r="E323" s="155"/>
      <c r="F323" s="156"/>
      <c r="G323" s="157"/>
      <c r="H323" s="158"/>
      <c r="I323" s="162" t="str">
        <f t="shared" si="24"/>
        <v/>
      </c>
      <c r="J323" s="163" t="str">
        <f>IF(I323="","",I323/BUDGET!$O$8)</f>
        <v/>
      </c>
      <c r="K323" s="608"/>
      <c r="L323" s="164" t="str">
        <f t="shared" si="25"/>
        <v/>
      </c>
      <c r="M323" s="609" t="str">
        <f t="shared" si="26"/>
        <v/>
      </c>
      <c r="N323" s="610" t="str">
        <f t="shared" si="27"/>
        <v/>
      </c>
      <c r="O323" s="577"/>
      <c r="Q323" s="611"/>
      <c r="U323" s="574" t="str">
        <f t="shared" si="29"/>
        <v/>
      </c>
      <c r="V323" s="574" t="str">
        <f>IF($U323="","",VLOOKUP($U323,BUDGET!$C$19:$Q$401,2,FALSE))</f>
        <v/>
      </c>
    </row>
    <row r="324" spans="2:22" ht="13.5" x14ac:dyDescent="0.3">
      <c r="B324" s="582">
        <f t="shared" si="28"/>
        <v>314</v>
      </c>
      <c r="C324" s="153"/>
      <c r="D324" s="154"/>
      <c r="E324" s="155"/>
      <c r="F324" s="156"/>
      <c r="G324" s="157"/>
      <c r="H324" s="158"/>
      <c r="I324" s="162" t="str">
        <f t="shared" si="24"/>
        <v/>
      </c>
      <c r="J324" s="163" t="str">
        <f>IF(I324="","",I324/BUDGET!$O$8)</f>
        <v/>
      </c>
      <c r="K324" s="608"/>
      <c r="L324" s="161" t="str">
        <f t="shared" si="25"/>
        <v/>
      </c>
      <c r="M324" s="609" t="str">
        <f t="shared" si="26"/>
        <v/>
      </c>
      <c r="N324" s="610" t="str">
        <f t="shared" si="27"/>
        <v/>
      </c>
      <c r="O324" s="577"/>
      <c r="Q324" s="611"/>
      <c r="U324" s="574" t="str">
        <f t="shared" si="29"/>
        <v/>
      </c>
      <c r="V324" s="574" t="str">
        <f>IF($U324="","",VLOOKUP($U324,BUDGET!$C$19:$Q$401,2,FALSE))</f>
        <v/>
      </c>
    </row>
    <row r="325" spans="2:22" ht="13.5" x14ac:dyDescent="0.3">
      <c r="B325" s="582">
        <f t="shared" si="28"/>
        <v>315</v>
      </c>
      <c r="C325" s="153"/>
      <c r="D325" s="154"/>
      <c r="E325" s="155"/>
      <c r="F325" s="156"/>
      <c r="G325" s="157"/>
      <c r="H325" s="158"/>
      <c r="I325" s="162" t="str">
        <f t="shared" si="24"/>
        <v/>
      </c>
      <c r="J325" s="163" t="str">
        <f>IF(I325="","",I325/BUDGET!$O$8)</f>
        <v/>
      </c>
      <c r="K325" s="608"/>
      <c r="L325" s="164" t="str">
        <f t="shared" si="25"/>
        <v/>
      </c>
      <c r="M325" s="609" t="str">
        <f t="shared" si="26"/>
        <v/>
      </c>
      <c r="N325" s="610" t="str">
        <f t="shared" si="27"/>
        <v/>
      </c>
      <c r="O325" s="577"/>
      <c r="Q325" s="611"/>
      <c r="U325" s="574" t="str">
        <f t="shared" si="29"/>
        <v/>
      </c>
      <c r="V325" s="574" t="str">
        <f>IF($U325="","",VLOOKUP($U325,BUDGET!$C$19:$Q$401,2,FALSE))</f>
        <v/>
      </c>
    </row>
    <row r="326" spans="2:22" ht="13.5" x14ac:dyDescent="0.3">
      <c r="B326" s="582">
        <f t="shared" si="28"/>
        <v>316</v>
      </c>
      <c r="C326" s="153"/>
      <c r="D326" s="154"/>
      <c r="E326" s="155"/>
      <c r="F326" s="156"/>
      <c r="G326" s="157"/>
      <c r="H326" s="158"/>
      <c r="I326" s="162" t="str">
        <f t="shared" si="24"/>
        <v/>
      </c>
      <c r="J326" s="163" t="str">
        <f>IF(I326="","",I326/BUDGET!$O$8)</f>
        <v/>
      </c>
      <c r="K326" s="608"/>
      <c r="L326" s="161" t="str">
        <f t="shared" si="25"/>
        <v/>
      </c>
      <c r="M326" s="609" t="str">
        <f t="shared" si="26"/>
        <v/>
      </c>
      <c r="N326" s="610" t="str">
        <f t="shared" si="27"/>
        <v/>
      </c>
      <c r="O326" s="577"/>
      <c r="Q326" s="611"/>
      <c r="U326" s="574" t="str">
        <f t="shared" si="29"/>
        <v/>
      </c>
      <c r="V326" s="574" t="str">
        <f>IF($U326="","",VLOOKUP($U326,BUDGET!$C$19:$Q$401,2,FALSE))</f>
        <v/>
      </c>
    </row>
    <row r="327" spans="2:22" ht="13.5" x14ac:dyDescent="0.3">
      <c r="B327" s="582">
        <f t="shared" si="28"/>
        <v>317</v>
      </c>
      <c r="C327" s="153"/>
      <c r="D327" s="154"/>
      <c r="E327" s="155"/>
      <c r="F327" s="156"/>
      <c r="G327" s="157"/>
      <c r="H327" s="158"/>
      <c r="I327" s="162" t="str">
        <f t="shared" si="24"/>
        <v/>
      </c>
      <c r="J327" s="163" t="str">
        <f>IF(I327="","",I327/BUDGET!$O$8)</f>
        <v/>
      </c>
      <c r="K327" s="608"/>
      <c r="L327" s="164" t="str">
        <f t="shared" si="25"/>
        <v/>
      </c>
      <c r="M327" s="609" t="str">
        <f t="shared" si="26"/>
        <v/>
      </c>
      <c r="N327" s="610" t="str">
        <f t="shared" si="27"/>
        <v/>
      </c>
      <c r="O327" s="577"/>
      <c r="Q327" s="611"/>
      <c r="U327" s="574" t="str">
        <f t="shared" si="29"/>
        <v/>
      </c>
      <c r="V327" s="574" t="str">
        <f>IF($U327="","",VLOOKUP($U327,BUDGET!$C$19:$Q$401,2,FALSE))</f>
        <v/>
      </c>
    </row>
    <row r="328" spans="2:22" ht="13.5" x14ac:dyDescent="0.3">
      <c r="B328" s="582">
        <f t="shared" si="28"/>
        <v>318</v>
      </c>
      <c r="C328" s="153"/>
      <c r="D328" s="154"/>
      <c r="E328" s="155"/>
      <c r="F328" s="156"/>
      <c r="G328" s="157"/>
      <c r="H328" s="158"/>
      <c r="I328" s="162" t="str">
        <f t="shared" si="24"/>
        <v/>
      </c>
      <c r="J328" s="163" t="str">
        <f>IF(I328="","",I328/BUDGET!$O$8)</f>
        <v/>
      </c>
      <c r="K328" s="608"/>
      <c r="L328" s="161" t="str">
        <f t="shared" si="25"/>
        <v/>
      </c>
      <c r="M328" s="609" t="str">
        <f t="shared" si="26"/>
        <v/>
      </c>
      <c r="N328" s="610" t="str">
        <f t="shared" si="27"/>
        <v/>
      </c>
      <c r="O328" s="577"/>
      <c r="Q328" s="611"/>
      <c r="U328" s="574" t="str">
        <f t="shared" si="29"/>
        <v/>
      </c>
      <c r="V328" s="574" t="str">
        <f>IF($U328="","",VLOOKUP($U328,BUDGET!$C$19:$Q$401,2,FALSE))</f>
        <v/>
      </c>
    </row>
    <row r="329" spans="2:22" ht="13.5" x14ac:dyDescent="0.3">
      <c r="B329" s="582">
        <f t="shared" si="28"/>
        <v>319</v>
      </c>
      <c r="C329" s="153"/>
      <c r="D329" s="154"/>
      <c r="E329" s="155"/>
      <c r="F329" s="156"/>
      <c r="G329" s="157"/>
      <c r="H329" s="158"/>
      <c r="I329" s="162" t="str">
        <f t="shared" si="24"/>
        <v/>
      </c>
      <c r="J329" s="163" t="str">
        <f>IF(I329="","",I329/BUDGET!$O$8)</f>
        <v/>
      </c>
      <c r="K329" s="608"/>
      <c r="L329" s="164" t="str">
        <f t="shared" si="25"/>
        <v/>
      </c>
      <c r="M329" s="609" t="str">
        <f t="shared" si="26"/>
        <v/>
      </c>
      <c r="N329" s="610" t="str">
        <f t="shared" si="27"/>
        <v/>
      </c>
      <c r="O329" s="577"/>
      <c r="Q329" s="611"/>
      <c r="U329" s="574" t="str">
        <f t="shared" si="29"/>
        <v/>
      </c>
      <c r="V329" s="574" t="str">
        <f>IF($U329="","",VLOOKUP($U329,BUDGET!$C$19:$Q$401,2,FALSE))</f>
        <v/>
      </c>
    </row>
    <row r="330" spans="2:22" ht="13.5" x14ac:dyDescent="0.3">
      <c r="B330" s="582">
        <f t="shared" si="28"/>
        <v>320</v>
      </c>
      <c r="C330" s="153"/>
      <c r="D330" s="154"/>
      <c r="E330" s="155"/>
      <c r="F330" s="156"/>
      <c r="G330" s="157"/>
      <c r="H330" s="158"/>
      <c r="I330" s="162" t="str">
        <f t="shared" si="24"/>
        <v/>
      </c>
      <c r="J330" s="163" t="str">
        <f>IF(I330="","",I330/BUDGET!$O$8)</f>
        <v/>
      </c>
      <c r="K330" s="608"/>
      <c r="L330" s="161" t="str">
        <f t="shared" si="25"/>
        <v/>
      </c>
      <c r="M330" s="609" t="str">
        <f t="shared" si="26"/>
        <v/>
      </c>
      <c r="N330" s="610" t="str">
        <f t="shared" si="27"/>
        <v/>
      </c>
      <c r="O330" s="577"/>
      <c r="Q330" s="611"/>
      <c r="U330" s="574" t="str">
        <f t="shared" si="29"/>
        <v/>
      </c>
      <c r="V330" s="574" t="str">
        <f>IF($U330="","",VLOOKUP($U330,BUDGET!$C$19:$Q$401,2,FALSE))</f>
        <v/>
      </c>
    </row>
    <row r="331" spans="2:22" ht="13.5" x14ac:dyDescent="0.3">
      <c r="B331" s="582">
        <f t="shared" si="28"/>
        <v>321</v>
      </c>
      <c r="C331" s="153"/>
      <c r="D331" s="154"/>
      <c r="E331" s="155"/>
      <c r="F331" s="156"/>
      <c r="G331" s="157"/>
      <c r="H331" s="158"/>
      <c r="I331" s="162" t="str">
        <f t="shared" si="24"/>
        <v/>
      </c>
      <c r="J331" s="163" t="str">
        <f>IF(I331="","",I331/BUDGET!$O$8)</f>
        <v/>
      </c>
      <c r="K331" s="608"/>
      <c r="L331" s="164" t="str">
        <f t="shared" si="25"/>
        <v/>
      </c>
      <c r="M331" s="609" t="str">
        <f t="shared" si="26"/>
        <v/>
      </c>
      <c r="N331" s="610" t="str">
        <f t="shared" si="27"/>
        <v/>
      </c>
      <c r="O331" s="577"/>
      <c r="Q331" s="611"/>
      <c r="U331" s="574" t="str">
        <f t="shared" si="29"/>
        <v/>
      </c>
      <c r="V331" s="574" t="str">
        <f>IF($U331="","",VLOOKUP($U331,BUDGET!$C$19:$Q$401,2,FALSE))</f>
        <v/>
      </c>
    </row>
    <row r="332" spans="2:22" ht="13.5" x14ac:dyDescent="0.3">
      <c r="B332" s="582">
        <f t="shared" si="28"/>
        <v>322</v>
      </c>
      <c r="C332" s="153"/>
      <c r="D332" s="154"/>
      <c r="E332" s="155"/>
      <c r="F332" s="156"/>
      <c r="G332" s="157"/>
      <c r="H332" s="158"/>
      <c r="I332" s="162" t="str">
        <f t="shared" ref="I332:I395" si="30">IF(E332="","",ROUND(F332*H332,2))</f>
        <v/>
      </c>
      <c r="J332" s="163" t="str">
        <f>IF(I332="","",I332/BUDGET!$O$8)</f>
        <v/>
      </c>
      <c r="K332" s="608"/>
      <c r="L332" s="161" t="str">
        <f t="shared" ref="L332:L395" si="31">LEFT(K332,2)</f>
        <v/>
      </c>
      <c r="M332" s="609" t="str">
        <f t="shared" ref="M332:M395" si="32">IF(C332="","",YEAR(C332))</f>
        <v/>
      </c>
      <c r="N332" s="610" t="str">
        <f t="shared" ref="N332:N395" si="33">IF(C332="","",MONTH(C332))</f>
        <v/>
      </c>
      <c r="O332" s="577"/>
      <c r="Q332" s="611"/>
      <c r="U332" s="574" t="str">
        <f t="shared" si="29"/>
        <v/>
      </c>
      <c r="V332" s="574" t="str">
        <f>IF($U332="","",VLOOKUP($U332,BUDGET!$C$19:$Q$401,2,FALSE))</f>
        <v/>
      </c>
    </row>
    <row r="333" spans="2:22" ht="13.5" x14ac:dyDescent="0.3">
      <c r="B333" s="582">
        <f t="shared" ref="B333:B396" si="34">ROW()-10</f>
        <v>323</v>
      </c>
      <c r="C333" s="153"/>
      <c r="D333" s="154"/>
      <c r="E333" s="155"/>
      <c r="F333" s="156"/>
      <c r="G333" s="157"/>
      <c r="H333" s="158"/>
      <c r="I333" s="162" t="str">
        <f t="shared" si="30"/>
        <v/>
      </c>
      <c r="J333" s="163" t="str">
        <f>IF(I333="","",I333/BUDGET!$O$8)</f>
        <v/>
      </c>
      <c r="K333" s="608"/>
      <c r="L333" s="164" t="str">
        <f t="shared" si="31"/>
        <v/>
      </c>
      <c r="M333" s="609" t="str">
        <f t="shared" si="32"/>
        <v/>
      </c>
      <c r="N333" s="610" t="str">
        <f t="shared" si="33"/>
        <v/>
      </c>
      <c r="O333" s="577"/>
      <c r="Q333" s="611"/>
      <c r="U333" s="574" t="str">
        <f t="shared" ref="U333:U396" si="35">IF(K333="","",LEFT(K333,FIND("|",K333)-1))</f>
        <v/>
      </c>
      <c r="V333" s="574" t="str">
        <f>IF($U333="","",VLOOKUP($U333,BUDGET!$C$19:$Q$401,2,FALSE))</f>
        <v/>
      </c>
    </row>
    <row r="334" spans="2:22" ht="13.5" x14ac:dyDescent="0.3">
      <c r="B334" s="582">
        <f t="shared" si="34"/>
        <v>324</v>
      </c>
      <c r="C334" s="153"/>
      <c r="D334" s="154"/>
      <c r="E334" s="155"/>
      <c r="F334" s="156"/>
      <c r="G334" s="157"/>
      <c r="H334" s="158"/>
      <c r="I334" s="162" t="str">
        <f t="shared" si="30"/>
        <v/>
      </c>
      <c r="J334" s="163" t="str">
        <f>IF(I334="","",I334/BUDGET!$O$8)</f>
        <v/>
      </c>
      <c r="K334" s="608"/>
      <c r="L334" s="161" t="str">
        <f t="shared" si="31"/>
        <v/>
      </c>
      <c r="M334" s="609" t="str">
        <f t="shared" si="32"/>
        <v/>
      </c>
      <c r="N334" s="610" t="str">
        <f t="shared" si="33"/>
        <v/>
      </c>
      <c r="O334" s="577"/>
      <c r="Q334" s="611"/>
      <c r="U334" s="574" t="str">
        <f t="shared" si="35"/>
        <v/>
      </c>
      <c r="V334" s="574" t="str">
        <f>IF($U334="","",VLOOKUP($U334,BUDGET!$C$19:$Q$401,2,FALSE))</f>
        <v/>
      </c>
    </row>
    <row r="335" spans="2:22" ht="13.5" x14ac:dyDescent="0.3">
      <c r="B335" s="582">
        <f t="shared" si="34"/>
        <v>325</v>
      </c>
      <c r="C335" s="153"/>
      <c r="D335" s="154"/>
      <c r="E335" s="155"/>
      <c r="F335" s="156"/>
      <c r="G335" s="157"/>
      <c r="H335" s="158"/>
      <c r="I335" s="162" t="str">
        <f t="shared" si="30"/>
        <v/>
      </c>
      <c r="J335" s="163" t="str">
        <f>IF(I335="","",I335/BUDGET!$O$8)</f>
        <v/>
      </c>
      <c r="K335" s="608"/>
      <c r="L335" s="164" t="str">
        <f t="shared" si="31"/>
        <v/>
      </c>
      <c r="M335" s="609" t="str">
        <f t="shared" si="32"/>
        <v/>
      </c>
      <c r="N335" s="610" t="str">
        <f t="shared" si="33"/>
        <v/>
      </c>
      <c r="O335" s="577"/>
      <c r="Q335" s="611"/>
      <c r="U335" s="574" t="str">
        <f t="shared" si="35"/>
        <v/>
      </c>
      <c r="V335" s="574" t="str">
        <f>IF($U335="","",VLOOKUP($U335,BUDGET!$C$19:$Q$401,2,FALSE))</f>
        <v/>
      </c>
    </row>
    <row r="336" spans="2:22" ht="13.5" x14ac:dyDescent="0.3">
      <c r="B336" s="582">
        <f t="shared" si="34"/>
        <v>326</v>
      </c>
      <c r="C336" s="153"/>
      <c r="D336" s="154"/>
      <c r="E336" s="155"/>
      <c r="F336" s="156"/>
      <c r="G336" s="157"/>
      <c r="H336" s="158"/>
      <c r="I336" s="162" t="str">
        <f t="shared" si="30"/>
        <v/>
      </c>
      <c r="J336" s="163" t="str">
        <f>IF(I336="","",I336/BUDGET!$O$8)</f>
        <v/>
      </c>
      <c r="K336" s="608"/>
      <c r="L336" s="161" t="str">
        <f t="shared" si="31"/>
        <v/>
      </c>
      <c r="M336" s="609" t="str">
        <f t="shared" si="32"/>
        <v/>
      </c>
      <c r="N336" s="610" t="str">
        <f t="shared" si="33"/>
        <v/>
      </c>
      <c r="O336" s="577"/>
      <c r="Q336" s="611"/>
      <c r="U336" s="574" t="str">
        <f t="shared" si="35"/>
        <v/>
      </c>
      <c r="V336" s="574" t="str">
        <f>IF($U336="","",VLOOKUP($U336,BUDGET!$C$19:$Q$401,2,FALSE))</f>
        <v/>
      </c>
    </row>
    <row r="337" spans="2:22" ht="13.5" x14ac:dyDescent="0.3">
      <c r="B337" s="582">
        <f t="shared" si="34"/>
        <v>327</v>
      </c>
      <c r="C337" s="153"/>
      <c r="D337" s="154"/>
      <c r="E337" s="155"/>
      <c r="F337" s="156"/>
      <c r="G337" s="157"/>
      <c r="H337" s="158"/>
      <c r="I337" s="162" t="str">
        <f t="shared" si="30"/>
        <v/>
      </c>
      <c r="J337" s="163" t="str">
        <f>IF(I337="","",I337/BUDGET!$O$8)</f>
        <v/>
      </c>
      <c r="K337" s="608"/>
      <c r="L337" s="164" t="str">
        <f t="shared" si="31"/>
        <v/>
      </c>
      <c r="M337" s="609" t="str">
        <f t="shared" si="32"/>
        <v/>
      </c>
      <c r="N337" s="610" t="str">
        <f t="shared" si="33"/>
        <v/>
      </c>
      <c r="O337" s="577"/>
      <c r="Q337" s="611"/>
      <c r="U337" s="574" t="str">
        <f t="shared" si="35"/>
        <v/>
      </c>
      <c r="V337" s="574" t="str">
        <f>IF($U337="","",VLOOKUP($U337,BUDGET!$C$19:$Q$401,2,FALSE))</f>
        <v/>
      </c>
    </row>
    <row r="338" spans="2:22" ht="13.5" x14ac:dyDescent="0.3">
      <c r="B338" s="582">
        <f t="shared" si="34"/>
        <v>328</v>
      </c>
      <c r="C338" s="153"/>
      <c r="D338" s="154"/>
      <c r="E338" s="155"/>
      <c r="F338" s="156"/>
      <c r="G338" s="157"/>
      <c r="H338" s="158"/>
      <c r="I338" s="162" t="str">
        <f t="shared" si="30"/>
        <v/>
      </c>
      <c r="J338" s="163" t="str">
        <f>IF(I338="","",I338/BUDGET!$O$8)</f>
        <v/>
      </c>
      <c r="K338" s="608"/>
      <c r="L338" s="161" t="str">
        <f t="shared" si="31"/>
        <v/>
      </c>
      <c r="M338" s="609" t="str">
        <f t="shared" si="32"/>
        <v/>
      </c>
      <c r="N338" s="610" t="str">
        <f t="shared" si="33"/>
        <v/>
      </c>
      <c r="O338" s="577"/>
      <c r="Q338" s="611"/>
      <c r="U338" s="574" t="str">
        <f t="shared" si="35"/>
        <v/>
      </c>
      <c r="V338" s="574" t="str">
        <f>IF($U338="","",VLOOKUP($U338,BUDGET!$C$19:$Q$401,2,FALSE))</f>
        <v/>
      </c>
    </row>
    <row r="339" spans="2:22" ht="13.5" x14ac:dyDescent="0.3">
      <c r="B339" s="582">
        <f t="shared" si="34"/>
        <v>329</v>
      </c>
      <c r="C339" s="153"/>
      <c r="D339" s="154"/>
      <c r="E339" s="155"/>
      <c r="F339" s="156"/>
      <c r="G339" s="157"/>
      <c r="H339" s="158"/>
      <c r="I339" s="162" t="str">
        <f t="shared" si="30"/>
        <v/>
      </c>
      <c r="J339" s="163" t="str">
        <f>IF(I339="","",I339/BUDGET!$O$8)</f>
        <v/>
      </c>
      <c r="K339" s="608"/>
      <c r="L339" s="164" t="str">
        <f t="shared" si="31"/>
        <v/>
      </c>
      <c r="M339" s="609" t="str">
        <f t="shared" si="32"/>
        <v/>
      </c>
      <c r="N339" s="610" t="str">
        <f t="shared" si="33"/>
        <v/>
      </c>
      <c r="O339" s="577"/>
      <c r="Q339" s="611"/>
      <c r="U339" s="574" t="str">
        <f t="shared" si="35"/>
        <v/>
      </c>
      <c r="V339" s="574" t="str">
        <f>IF($U339="","",VLOOKUP($U339,BUDGET!$C$19:$Q$401,2,FALSE))</f>
        <v/>
      </c>
    </row>
    <row r="340" spans="2:22" ht="13.5" x14ac:dyDescent="0.3">
      <c r="B340" s="582">
        <f t="shared" si="34"/>
        <v>330</v>
      </c>
      <c r="C340" s="153"/>
      <c r="D340" s="154"/>
      <c r="E340" s="155"/>
      <c r="F340" s="156"/>
      <c r="G340" s="157"/>
      <c r="H340" s="158"/>
      <c r="I340" s="162" t="str">
        <f t="shared" si="30"/>
        <v/>
      </c>
      <c r="J340" s="163" t="str">
        <f>IF(I340="","",I340/BUDGET!$O$8)</f>
        <v/>
      </c>
      <c r="K340" s="608"/>
      <c r="L340" s="161" t="str">
        <f t="shared" si="31"/>
        <v/>
      </c>
      <c r="M340" s="609" t="str">
        <f t="shared" si="32"/>
        <v/>
      </c>
      <c r="N340" s="610" t="str">
        <f t="shared" si="33"/>
        <v/>
      </c>
      <c r="O340" s="577"/>
      <c r="Q340" s="611"/>
      <c r="U340" s="574" t="str">
        <f t="shared" si="35"/>
        <v/>
      </c>
      <c r="V340" s="574" t="str">
        <f>IF($U340="","",VLOOKUP($U340,BUDGET!$C$19:$Q$401,2,FALSE))</f>
        <v/>
      </c>
    </row>
    <row r="341" spans="2:22" ht="13.5" x14ac:dyDescent="0.3">
      <c r="B341" s="582">
        <f t="shared" si="34"/>
        <v>331</v>
      </c>
      <c r="C341" s="153"/>
      <c r="D341" s="154"/>
      <c r="E341" s="155"/>
      <c r="F341" s="156"/>
      <c r="G341" s="157"/>
      <c r="H341" s="158"/>
      <c r="I341" s="162" t="str">
        <f t="shared" si="30"/>
        <v/>
      </c>
      <c r="J341" s="163" t="str">
        <f>IF(I341="","",I341/BUDGET!$O$8)</f>
        <v/>
      </c>
      <c r="K341" s="608"/>
      <c r="L341" s="164" t="str">
        <f t="shared" si="31"/>
        <v/>
      </c>
      <c r="M341" s="609" t="str">
        <f t="shared" si="32"/>
        <v/>
      </c>
      <c r="N341" s="610" t="str">
        <f t="shared" si="33"/>
        <v/>
      </c>
      <c r="O341" s="577"/>
      <c r="Q341" s="611"/>
      <c r="U341" s="574" t="str">
        <f t="shared" si="35"/>
        <v/>
      </c>
      <c r="V341" s="574" t="str">
        <f>IF($U341="","",VLOOKUP($U341,BUDGET!$C$19:$Q$401,2,FALSE))</f>
        <v/>
      </c>
    </row>
    <row r="342" spans="2:22" ht="13.5" x14ac:dyDescent="0.3">
      <c r="B342" s="582">
        <f t="shared" si="34"/>
        <v>332</v>
      </c>
      <c r="C342" s="153"/>
      <c r="D342" s="154"/>
      <c r="E342" s="155"/>
      <c r="F342" s="156"/>
      <c r="G342" s="157"/>
      <c r="H342" s="158"/>
      <c r="I342" s="162" t="str">
        <f t="shared" si="30"/>
        <v/>
      </c>
      <c r="J342" s="163" t="str">
        <f>IF(I342="","",I342/BUDGET!$O$8)</f>
        <v/>
      </c>
      <c r="K342" s="608"/>
      <c r="L342" s="161" t="str">
        <f t="shared" si="31"/>
        <v/>
      </c>
      <c r="M342" s="609" t="str">
        <f t="shared" si="32"/>
        <v/>
      </c>
      <c r="N342" s="610" t="str">
        <f t="shared" si="33"/>
        <v/>
      </c>
      <c r="O342" s="577"/>
      <c r="Q342" s="611"/>
      <c r="U342" s="574" t="str">
        <f t="shared" si="35"/>
        <v/>
      </c>
      <c r="V342" s="574" t="str">
        <f>IF($U342="","",VLOOKUP($U342,BUDGET!$C$19:$Q$401,2,FALSE))</f>
        <v/>
      </c>
    </row>
    <row r="343" spans="2:22" ht="13.5" x14ac:dyDescent="0.3">
      <c r="B343" s="582">
        <f t="shared" si="34"/>
        <v>333</v>
      </c>
      <c r="C343" s="153"/>
      <c r="D343" s="154"/>
      <c r="E343" s="155"/>
      <c r="F343" s="156"/>
      <c r="G343" s="157"/>
      <c r="H343" s="158"/>
      <c r="I343" s="162" t="str">
        <f t="shared" si="30"/>
        <v/>
      </c>
      <c r="J343" s="163" t="str">
        <f>IF(I343="","",I343/BUDGET!$O$8)</f>
        <v/>
      </c>
      <c r="K343" s="608"/>
      <c r="L343" s="164" t="str">
        <f t="shared" si="31"/>
        <v/>
      </c>
      <c r="M343" s="609" t="str">
        <f t="shared" si="32"/>
        <v/>
      </c>
      <c r="N343" s="610" t="str">
        <f t="shared" si="33"/>
        <v/>
      </c>
      <c r="O343" s="577"/>
      <c r="Q343" s="611"/>
      <c r="U343" s="574" t="str">
        <f t="shared" si="35"/>
        <v/>
      </c>
      <c r="V343" s="574" t="str">
        <f>IF($U343="","",VLOOKUP($U343,BUDGET!$C$19:$Q$401,2,FALSE))</f>
        <v/>
      </c>
    </row>
    <row r="344" spans="2:22" ht="13.5" x14ac:dyDescent="0.3">
      <c r="B344" s="582">
        <f t="shared" si="34"/>
        <v>334</v>
      </c>
      <c r="C344" s="153"/>
      <c r="D344" s="154"/>
      <c r="E344" s="155"/>
      <c r="F344" s="156"/>
      <c r="G344" s="157"/>
      <c r="H344" s="158"/>
      <c r="I344" s="162" t="str">
        <f t="shared" si="30"/>
        <v/>
      </c>
      <c r="J344" s="163" t="str">
        <f>IF(I344="","",I344/BUDGET!$O$8)</f>
        <v/>
      </c>
      <c r="K344" s="608"/>
      <c r="L344" s="161" t="str">
        <f t="shared" si="31"/>
        <v/>
      </c>
      <c r="M344" s="609" t="str">
        <f t="shared" si="32"/>
        <v/>
      </c>
      <c r="N344" s="610" t="str">
        <f t="shared" si="33"/>
        <v/>
      </c>
      <c r="O344" s="577"/>
      <c r="Q344" s="611"/>
      <c r="U344" s="574" t="str">
        <f t="shared" si="35"/>
        <v/>
      </c>
      <c r="V344" s="574" t="str">
        <f>IF($U344="","",VLOOKUP($U344,BUDGET!$C$19:$Q$401,2,FALSE))</f>
        <v/>
      </c>
    </row>
    <row r="345" spans="2:22" ht="13.5" x14ac:dyDescent="0.3">
      <c r="B345" s="582">
        <f t="shared" si="34"/>
        <v>335</v>
      </c>
      <c r="C345" s="153"/>
      <c r="D345" s="154"/>
      <c r="E345" s="155"/>
      <c r="F345" s="156"/>
      <c r="G345" s="157"/>
      <c r="H345" s="158"/>
      <c r="I345" s="162" t="str">
        <f t="shared" si="30"/>
        <v/>
      </c>
      <c r="J345" s="163" t="str">
        <f>IF(I345="","",I345/BUDGET!$O$8)</f>
        <v/>
      </c>
      <c r="K345" s="608"/>
      <c r="L345" s="164" t="str">
        <f t="shared" si="31"/>
        <v/>
      </c>
      <c r="M345" s="609" t="str">
        <f t="shared" si="32"/>
        <v/>
      </c>
      <c r="N345" s="610" t="str">
        <f t="shared" si="33"/>
        <v/>
      </c>
      <c r="O345" s="577"/>
      <c r="Q345" s="611"/>
      <c r="U345" s="574" t="str">
        <f t="shared" si="35"/>
        <v/>
      </c>
      <c r="V345" s="574" t="str">
        <f>IF($U345="","",VLOOKUP($U345,BUDGET!$C$19:$Q$401,2,FALSE))</f>
        <v/>
      </c>
    </row>
    <row r="346" spans="2:22" ht="13.5" x14ac:dyDescent="0.3">
      <c r="B346" s="582">
        <f t="shared" si="34"/>
        <v>336</v>
      </c>
      <c r="C346" s="153"/>
      <c r="D346" s="154"/>
      <c r="E346" s="155"/>
      <c r="F346" s="156"/>
      <c r="G346" s="157"/>
      <c r="H346" s="158"/>
      <c r="I346" s="162" t="str">
        <f t="shared" si="30"/>
        <v/>
      </c>
      <c r="J346" s="163" t="str">
        <f>IF(I346="","",I346/BUDGET!$O$8)</f>
        <v/>
      </c>
      <c r="K346" s="608"/>
      <c r="L346" s="161" t="str">
        <f t="shared" si="31"/>
        <v/>
      </c>
      <c r="M346" s="609" t="str">
        <f t="shared" si="32"/>
        <v/>
      </c>
      <c r="N346" s="610" t="str">
        <f t="shared" si="33"/>
        <v/>
      </c>
      <c r="O346" s="577"/>
      <c r="Q346" s="611"/>
      <c r="U346" s="574" t="str">
        <f t="shared" si="35"/>
        <v/>
      </c>
      <c r="V346" s="574" t="str">
        <f>IF($U346="","",VLOOKUP($U346,BUDGET!$C$19:$Q$401,2,FALSE))</f>
        <v/>
      </c>
    </row>
    <row r="347" spans="2:22" ht="13.5" x14ac:dyDescent="0.3">
      <c r="B347" s="582">
        <f t="shared" si="34"/>
        <v>337</v>
      </c>
      <c r="C347" s="153"/>
      <c r="D347" s="154"/>
      <c r="E347" s="155"/>
      <c r="F347" s="156"/>
      <c r="G347" s="157"/>
      <c r="H347" s="158"/>
      <c r="I347" s="162" t="str">
        <f t="shared" si="30"/>
        <v/>
      </c>
      <c r="J347" s="163" t="str">
        <f>IF(I347="","",I347/BUDGET!$O$8)</f>
        <v/>
      </c>
      <c r="K347" s="608"/>
      <c r="L347" s="164" t="str">
        <f t="shared" si="31"/>
        <v/>
      </c>
      <c r="M347" s="609" t="str">
        <f t="shared" si="32"/>
        <v/>
      </c>
      <c r="N347" s="610" t="str">
        <f t="shared" si="33"/>
        <v/>
      </c>
      <c r="O347" s="577"/>
      <c r="Q347" s="611"/>
      <c r="U347" s="574" t="str">
        <f t="shared" si="35"/>
        <v/>
      </c>
      <c r="V347" s="574" t="str">
        <f>IF($U347="","",VLOOKUP($U347,BUDGET!$C$19:$Q$401,2,FALSE))</f>
        <v/>
      </c>
    </row>
    <row r="348" spans="2:22" ht="13.5" x14ac:dyDescent="0.3">
      <c r="B348" s="582">
        <f t="shared" si="34"/>
        <v>338</v>
      </c>
      <c r="C348" s="153"/>
      <c r="D348" s="154"/>
      <c r="E348" s="155"/>
      <c r="F348" s="156"/>
      <c r="G348" s="157"/>
      <c r="H348" s="158"/>
      <c r="I348" s="162" t="str">
        <f t="shared" si="30"/>
        <v/>
      </c>
      <c r="J348" s="163" t="str">
        <f>IF(I348="","",I348/BUDGET!$O$8)</f>
        <v/>
      </c>
      <c r="K348" s="608"/>
      <c r="L348" s="161" t="str">
        <f t="shared" si="31"/>
        <v/>
      </c>
      <c r="M348" s="609" t="str">
        <f t="shared" si="32"/>
        <v/>
      </c>
      <c r="N348" s="610" t="str">
        <f t="shared" si="33"/>
        <v/>
      </c>
      <c r="O348" s="577"/>
      <c r="Q348" s="611"/>
      <c r="U348" s="574" t="str">
        <f t="shared" si="35"/>
        <v/>
      </c>
      <c r="V348" s="574" t="str">
        <f>IF($U348="","",VLOOKUP($U348,BUDGET!$C$19:$Q$401,2,FALSE))</f>
        <v/>
      </c>
    </row>
    <row r="349" spans="2:22" ht="13.5" x14ac:dyDescent="0.3">
      <c r="B349" s="582">
        <f t="shared" si="34"/>
        <v>339</v>
      </c>
      <c r="C349" s="153"/>
      <c r="D349" s="154"/>
      <c r="E349" s="155"/>
      <c r="F349" s="156"/>
      <c r="G349" s="157"/>
      <c r="H349" s="158"/>
      <c r="I349" s="162" t="str">
        <f t="shared" si="30"/>
        <v/>
      </c>
      <c r="J349" s="163" t="str">
        <f>IF(I349="","",I349/BUDGET!$O$8)</f>
        <v/>
      </c>
      <c r="K349" s="608"/>
      <c r="L349" s="164" t="str">
        <f t="shared" si="31"/>
        <v/>
      </c>
      <c r="M349" s="609" t="str">
        <f t="shared" si="32"/>
        <v/>
      </c>
      <c r="N349" s="610" t="str">
        <f t="shared" si="33"/>
        <v/>
      </c>
      <c r="O349" s="577"/>
      <c r="Q349" s="611"/>
      <c r="U349" s="574" t="str">
        <f t="shared" si="35"/>
        <v/>
      </c>
      <c r="V349" s="574" t="str">
        <f>IF($U349="","",VLOOKUP($U349,BUDGET!$C$19:$Q$401,2,FALSE))</f>
        <v/>
      </c>
    </row>
    <row r="350" spans="2:22" ht="13.5" x14ac:dyDescent="0.3">
      <c r="B350" s="582">
        <f t="shared" si="34"/>
        <v>340</v>
      </c>
      <c r="C350" s="153"/>
      <c r="D350" s="154"/>
      <c r="E350" s="155"/>
      <c r="F350" s="156"/>
      <c r="G350" s="157"/>
      <c r="H350" s="158"/>
      <c r="I350" s="162" t="str">
        <f t="shared" si="30"/>
        <v/>
      </c>
      <c r="J350" s="163" t="str">
        <f>IF(I350="","",I350/BUDGET!$O$8)</f>
        <v/>
      </c>
      <c r="K350" s="608"/>
      <c r="L350" s="161" t="str">
        <f t="shared" si="31"/>
        <v/>
      </c>
      <c r="M350" s="609" t="str">
        <f t="shared" si="32"/>
        <v/>
      </c>
      <c r="N350" s="610" t="str">
        <f t="shared" si="33"/>
        <v/>
      </c>
      <c r="O350" s="577"/>
      <c r="Q350" s="611"/>
      <c r="U350" s="574" t="str">
        <f t="shared" si="35"/>
        <v/>
      </c>
      <c r="V350" s="574" t="str">
        <f>IF($U350="","",VLOOKUP($U350,BUDGET!$C$19:$Q$401,2,FALSE))</f>
        <v/>
      </c>
    </row>
    <row r="351" spans="2:22" ht="13.5" x14ac:dyDescent="0.3">
      <c r="B351" s="582">
        <f t="shared" si="34"/>
        <v>341</v>
      </c>
      <c r="C351" s="153"/>
      <c r="D351" s="154"/>
      <c r="E351" s="155"/>
      <c r="F351" s="156"/>
      <c r="G351" s="157"/>
      <c r="H351" s="158"/>
      <c r="I351" s="162" t="str">
        <f t="shared" si="30"/>
        <v/>
      </c>
      <c r="J351" s="163" t="str">
        <f>IF(I351="","",I351/BUDGET!$O$8)</f>
        <v/>
      </c>
      <c r="K351" s="608"/>
      <c r="L351" s="164" t="str">
        <f t="shared" si="31"/>
        <v/>
      </c>
      <c r="M351" s="609" t="str">
        <f t="shared" si="32"/>
        <v/>
      </c>
      <c r="N351" s="610" t="str">
        <f t="shared" si="33"/>
        <v/>
      </c>
      <c r="O351" s="577"/>
      <c r="Q351" s="611"/>
      <c r="U351" s="574" t="str">
        <f t="shared" si="35"/>
        <v/>
      </c>
      <c r="V351" s="574" t="str">
        <f>IF($U351="","",VLOOKUP($U351,BUDGET!$C$19:$Q$401,2,FALSE))</f>
        <v/>
      </c>
    </row>
    <row r="352" spans="2:22" ht="13.5" x14ac:dyDescent="0.3">
      <c r="B352" s="582">
        <f t="shared" si="34"/>
        <v>342</v>
      </c>
      <c r="C352" s="153"/>
      <c r="D352" s="154"/>
      <c r="E352" s="155"/>
      <c r="F352" s="156"/>
      <c r="G352" s="157"/>
      <c r="H352" s="158"/>
      <c r="I352" s="162" t="str">
        <f t="shared" si="30"/>
        <v/>
      </c>
      <c r="J352" s="163" t="str">
        <f>IF(I352="","",I352/BUDGET!$O$8)</f>
        <v/>
      </c>
      <c r="K352" s="608"/>
      <c r="L352" s="161" t="str">
        <f t="shared" si="31"/>
        <v/>
      </c>
      <c r="M352" s="609" t="str">
        <f t="shared" si="32"/>
        <v/>
      </c>
      <c r="N352" s="610" t="str">
        <f t="shared" si="33"/>
        <v/>
      </c>
      <c r="O352" s="577"/>
      <c r="Q352" s="611"/>
      <c r="U352" s="574" t="str">
        <f t="shared" si="35"/>
        <v/>
      </c>
      <c r="V352" s="574" t="str">
        <f>IF($U352="","",VLOOKUP($U352,BUDGET!$C$19:$Q$401,2,FALSE))</f>
        <v/>
      </c>
    </row>
    <row r="353" spans="2:22" ht="13.5" x14ac:dyDescent="0.3">
      <c r="B353" s="582">
        <f t="shared" si="34"/>
        <v>343</v>
      </c>
      <c r="C353" s="153"/>
      <c r="D353" s="154"/>
      <c r="E353" s="155"/>
      <c r="F353" s="156"/>
      <c r="G353" s="157"/>
      <c r="H353" s="158"/>
      <c r="I353" s="162" t="str">
        <f t="shared" si="30"/>
        <v/>
      </c>
      <c r="J353" s="163" t="str">
        <f>IF(I353="","",I353/BUDGET!$O$8)</f>
        <v/>
      </c>
      <c r="K353" s="608"/>
      <c r="L353" s="164" t="str">
        <f t="shared" si="31"/>
        <v/>
      </c>
      <c r="M353" s="609" t="str">
        <f t="shared" si="32"/>
        <v/>
      </c>
      <c r="N353" s="610" t="str">
        <f t="shared" si="33"/>
        <v/>
      </c>
      <c r="O353" s="577"/>
      <c r="Q353" s="611"/>
      <c r="U353" s="574" t="str">
        <f t="shared" si="35"/>
        <v/>
      </c>
      <c r="V353" s="574" t="str">
        <f>IF($U353="","",VLOOKUP($U353,BUDGET!$C$19:$Q$401,2,FALSE))</f>
        <v/>
      </c>
    </row>
    <row r="354" spans="2:22" ht="13.5" x14ac:dyDescent="0.3">
      <c r="B354" s="582">
        <f t="shared" si="34"/>
        <v>344</v>
      </c>
      <c r="C354" s="153"/>
      <c r="D354" s="154"/>
      <c r="E354" s="155"/>
      <c r="F354" s="156"/>
      <c r="G354" s="157"/>
      <c r="H354" s="158"/>
      <c r="I354" s="162" t="str">
        <f t="shared" si="30"/>
        <v/>
      </c>
      <c r="J354" s="163" t="str">
        <f>IF(I354="","",I354/BUDGET!$O$8)</f>
        <v/>
      </c>
      <c r="K354" s="608"/>
      <c r="L354" s="161" t="str">
        <f t="shared" si="31"/>
        <v/>
      </c>
      <c r="M354" s="609" t="str">
        <f t="shared" si="32"/>
        <v/>
      </c>
      <c r="N354" s="610" t="str">
        <f t="shared" si="33"/>
        <v/>
      </c>
      <c r="O354" s="577"/>
      <c r="Q354" s="611"/>
      <c r="U354" s="574" t="str">
        <f t="shared" si="35"/>
        <v/>
      </c>
      <c r="V354" s="574" t="str">
        <f>IF($U354="","",VLOOKUP($U354,BUDGET!$C$19:$Q$401,2,FALSE))</f>
        <v/>
      </c>
    </row>
    <row r="355" spans="2:22" ht="13.5" x14ac:dyDescent="0.3">
      <c r="B355" s="582">
        <f t="shared" si="34"/>
        <v>345</v>
      </c>
      <c r="C355" s="153"/>
      <c r="D355" s="154"/>
      <c r="E355" s="155"/>
      <c r="F355" s="156"/>
      <c r="G355" s="157"/>
      <c r="H355" s="158"/>
      <c r="I355" s="162" t="str">
        <f t="shared" si="30"/>
        <v/>
      </c>
      <c r="J355" s="163" t="str">
        <f>IF(I355="","",I355/BUDGET!$O$8)</f>
        <v/>
      </c>
      <c r="K355" s="608"/>
      <c r="L355" s="164" t="str">
        <f t="shared" si="31"/>
        <v/>
      </c>
      <c r="M355" s="609" t="str">
        <f t="shared" si="32"/>
        <v/>
      </c>
      <c r="N355" s="610" t="str">
        <f t="shared" si="33"/>
        <v/>
      </c>
      <c r="O355" s="577"/>
      <c r="Q355" s="611"/>
      <c r="U355" s="574" t="str">
        <f t="shared" si="35"/>
        <v/>
      </c>
      <c r="V355" s="574" t="str">
        <f>IF($U355="","",VLOOKUP($U355,BUDGET!$C$19:$Q$401,2,FALSE))</f>
        <v/>
      </c>
    </row>
    <row r="356" spans="2:22" ht="13.5" x14ac:dyDescent="0.3">
      <c r="B356" s="582">
        <f t="shared" si="34"/>
        <v>346</v>
      </c>
      <c r="C356" s="153"/>
      <c r="D356" s="154"/>
      <c r="E356" s="155"/>
      <c r="F356" s="156"/>
      <c r="G356" s="157"/>
      <c r="H356" s="158"/>
      <c r="I356" s="162" t="str">
        <f t="shared" si="30"/>
        <v/>
      </c>
      <c r="J356" s="163" t="str">
        <f>IF(I356="","",I356/BUDGET!$O$8)</f>
        <v/>
      </c>
      <c r="K356" s="608"/>
      <c r="L356" s="161" t="str">
        <f t="shared" si="31"/>
        <v/>
      </c>
      <c r="M356" s="609" t="str">
        <f t="shared" si="32"/>
        <v/>
      </c>
      <c r="N356" s="610" t="str">
        <f t="shared" si="33"/>
        <v/>
      </c>
      <c r="O356" s="577"/>
      <c r="Q356" s="611"/>
      <c r="U356" s="574" t="str">
        <f t="shared" si="35"/>
        <v/>
      </c>
      <c r="V356" s="574" t="str">
        <f>IF($U356="","",VLOOKUP($U356,BUDGET!$C$19:$Q$401,2,FALSE))</f>
        <v/>
      </c>
    </row>
    <row r="357" spans="2:22" ht="13.5" x14ac:dyDescent="0.3">
      <c r="B357" s="582">
        <f t="shared" si="34"/>
        <v>347</v>
      </c>
      <c r="C357" s="153"/>
      <c r="D357" s="154"/>
      <c r="E357" s="155"/>
      <c r="F357" s="156"/>
      <c r="G357" s="157"/>
      <c r="H357" s="158"/>
      <c r="I357" s="162" t="str">
        <f t="shared" si="30"/>
        <v/>
      </c>
      <c r="J357" s="163" t="str">
        <f>IF(I357="","",I357/BUDGET!$O$8)</f>
        <v/>
      </c>
      <c r="K357" s="608"/>
      <c r="L357" s="164" t="str">
        <f t="shared" si="31"/>
        <v/>
      </c>
      <c r="M357" s="609" t="str">
        <f t="shared" si="32"/>
        <v/>
      </c>
      <c r="N357" s="610" t="str">
        <f t="shared" si="33"/>
        <v/>
      </c>
      <c r="O357" s="577"/>
      <c r="Q357" s="611"/>
      <c r="U357" s="574" t="str">
        <f t="shared" si="35"/>
        <v/>
      </c>
      <c r="V357" s="574" t="str">
        <f>IF($U357="","",VLOOKUP($U357,BUDGET!$C$19:$Q$401,2,FALSE))</f>
        <v/>
      </c>
    </row>
    <row r="358" spans="2:22" ht="13.5" x14ac:dyDescent="0.3">
      <c r="B358" s="582">
        <f t="shared" si="34"/>
        <v>348</v>
      </c>
      <c r="C358" s="153"/>
      <c r="D358" s="154"/>
      <c r="E358" s="155"/>
      <c r="F358" s="156"/>
      <c r="G358" s="157"/>
      <c r="H358" s="158"/>
      <c r="I358" s="162" t="str">
        <f t="shared" si="30"/>
        <v/>
      </c>
      <c r="J358" s="163" t="str">
        <f>IF(I358="","",I358/BUDGET!$O$8)</f>
        <v/>
      </c>
      <c r="K358" s="608"/>
      <c r="L358" s="161" t="str">
        <f t="shared" si="31"/>
        <v/>
      </c>
      <c r="M358" s="609" t="str">
        <f t="shared" si="32"/>
        <v/>
      </c>
      <c r="N358" s="610" t="str">
        <f t="shared" si="33"/>
        <v/>
      </c>
      <c r="O358" s="577"/>
      <c r="Q358" s="611"/>
      <c r="U358" s="574" t="str">
        <f t="shared" si="35"/>
        <v/>
      </c>
      <c r="V358" s="574" t="str">
        <f>IF($U358="","",VLOOKUP($U358,BUDGET!$C$19:$Q$401,2,FALSE))</f>
        <v/>
      </c>
    </row>
    <row r="359" spans="2:22" ht="13.5" x14ac:dyDescent="0.3">
      <c r="B359" s="582">
        <f t="shared" si="34"/>
        <v>349</v>
      </c>
      <c r="C359" s="153"/>
      <c r="D359" s="154"/>
      <c r="E359" s="155"/>
      <c r="F359" s="156"/>
      <c r="G359" s="157"/>
      <c r="H359" s="158"/>
      <c r="I359" s="162" t="str">
        <f t="shared" si="30"/>
        <v/>
      </c>
      <c r="J359" s="163" t="str">
        <f>IF(I359="","",I359/BUDGET!$O$8)</f>
        <v/>
      </c>
      <c r="K359" s="608"/>
      <c r="L359" s="164" t="str">
        <f t="shared" si="31"/>
        <v/>
      </c>
      <c r="M359" s="609" t="str">
        <f t="shared" si="32"/>
        <v/>
      </c>
      <c r="N359" s="610" t="str">
        <f t="shared" si="33"/>
        <v/>
      </c>
      <c r="O359" s="577"/>
      <c r="Q359" s="611"/>
      <c r="U359" s="574" t="str">
        <f t="shared" si="35"/>
        <v/>
      </c>
      <c r="V359" s="574" t="str">
        <f>IF($U359="","",VLOOKUP($U359,BUDGET!$C$19:$Q$401,2,FALSE))</f>
        <v/>
      </c>
    </row>
    <row r="360" spans="2:22" ht="13.5" x14ac:dyDescent="0.3">
      <c r="B360" s="582">
        <f t="shared" si="34"/>
        <v>350</v>
      </c>
      <c r="C360" s="153"/>
      <c r="D360" s="154"/>
      <c r="E360" s="155"/>
      <c r="F360" s="156"/>
      <c r="G360" s="157"/>
      <c r="H360" s="158"/>
      <c r="I360" s="162" t="str">
        <f t="shared" si="30"/>
        <v/>
      </c>
      <c r="J360" s="163" t="str">
        <f>IF(I360="","",I360/BUDGET!$O$8)</f>
        <v/>
      </c>
      <c r="K360" s="608"/>
      <c r="L360" s="161" t="str">
        <f t="shared" si="31"/>
        <v/>
      </c>
      <c r="M360" s="609" t="str">
        <f t="shared" si="32"/>
        <v/>
      </c>
      <c r="N360" s="610" t="str">
        <f t="shared" si="33"/>
        <v/>
      </c>
      <c r="O360" s="577"/>
      <c r="Q360" s="611"/>
      <c r="U360" s="574" t="str">
        <f t="shared" si="35"/>
        <v/>
      </c>
      <c r="V360" s="574" t="str">
        <f>IF($U360="","",VLOOKUP($U360,BUDGET!$C$19:$Q$401,2,FALSE))</f>
        <v/>
      </c>
    </row>
    <row r="361" spans="2:22" ht="13.5" x14ac:dyDescent="0.3">
      <c r="B361" s="582">
        <f t="shared" si="34"/>
        <v>351</v>
      </c>
      <c r="C361" s="153"/>
      <c r="D361" s="154"/>
      <c r="E361" s="155"/>
      <c r="F361" s="156"/>
      <c r="G361" s="157"/>
      <c r="H361" s="158"/>
      <c r="I361" s="162" t="str">
        <f t="shared" si="30"/>
        <v/>
      </c>
      <c r="J361" s="163" t="str">
        <f>IF(I361="","",I361/BUDGET!$O$8)</f>
        <v/>
      </c>
      <c r="K361" s="608"/>
      <c r="L361" s="164" t="str">
        <f t="shared" si="31"/>
        <v/>
      </c>
      <c r="M361" s="609" t="str">
        <f t="shared" si="32"/>
        <v/>
      </c>
      <c r="N361" s="610" t="str">
        <f t="shared" si="33"/>
        <v/>
      </c>
      <c r="O361" s="577"/>
      <c r="Q361" s="611"/>
      <c r="U361" s="574" t="str">
        <f t="shared" si="35"/>
        <v/>
      </c>
      <c r="V361" s="574" t="str">
        <f>IF($U361="","",VLOOKUP($U361,BUDGET!$C$19:$Q$401,2,FALSE))</f>
        <v/>
      </c>
    </row>
    <row r="362" spans="2:22" ht="13.5" x14ac:dyDescent="0.3">
      <c r="B362" s="582">
        <f t="shared" si="34"/>
        <v>352</v>
      </c>
      <c r="C362" s="153"/>
      <c r="D362" s="154"/>
      <c r="E362" s="155"/>
      <c r="F362" s="156"/>
      <c r="G362" s="157"/>
      <c r="H362" s="158"/>
      <c r="I362" s="162" t="str">
        <f t="shared" si="30"/>
        <v/>
      </c>
      <c r="J362" s="163" t="str">
        <f>IF(I362="","",I362/BUDGET!$O$8)</f>
        <v/>
      </c>
      <c r="K362" s="608"/>
      <c r="L362" s="161" t="str">
        <f t="shared" si="31"/>
        <v/>
      </c>
      <c r="M362" s="609" t="str">
        <f t="shared" si="32"/>
        <v/>
      </c>
      <c r="N362" s="610" t="str">
        <f t="shared" si="33"/>
        <v/>
      </c>
      <c r="O362" s="577"/>
      <c r="Q362" s="611"/>
      <c r="U362" s="574" t="str">
        <f t="shared" si="35"/>
        <v/>
      </c>
      <c r="V362" s="574" t="str">
        <f>IF($U362="","",VLOOKUP($U362,BUDGET!$C$19:$Q$401,2,FALSE))</f>
        <v/>
      </c>
    </row>
    <row r="363" spans="2:22" ht="13.5" x14ac:dyDescent="0.3">
      <c r="B363" s="582">
        <f t="shared" si="34"/>
        <v>353</v>
      </c>
      <c r="C363" s="153"/>
      <c r="D363" s="154"/>
      <c r="E363" s="155"/>
      <c r="F363" s="156"/>
      <c r="G363" s="157"/>
      <c r="H363" s="158"/>
      <c r="I363" s="162" t="str">
        <f t="shared" si="30"/>
        <v/>
      </c>
      <c r="J363" s="163" t="str">
        <f>IF(I363="","",I363/BUDGET!$O$8)</f>
        <v/>
      </c>
      <c r="K363" s="608"/>
      <c r="L363" s="164" t="str">
        <f t="shared" si="31"/>
        <v/>
      </c>
      <c r="M363" s="609" t="str">
        <f t="shared" si="32"/>
        <v/>
      </c>
      <c r="N363" s="610" t="str">
        <f t="shared" si="33"/>
        <v/>
      </c>
      <c r="O363" s="577"/>
      <c r="Q363" s="611"/>
      <c r="U363" s="574" t="str">
        <f t="shared" si="35"/>
        <v/>
      </c>
      <c r="V363" s="574" t="str">
        <f>IF($U363="","",VLOOKUP($U363,BUDGET!$C$19:$Q$401,2,FALSE))</f>
        <v/>
      </c>
    </row>
    <row r="364" spans="2:22" ht="13.5" x14ac:dyDescent="0.3">
      <c r="B364" s="582">
        <f t="shared" si="34"/>
        <v>354</v>
      </c>
      <c r="C364" s="153"/>
      <c r="D364" s="154"/>
      <c r="E364" s="155"/>
      <c r="F364" s="156"/>
      <c r="G364" s="157"/>
      <c r="H364" s="158"/>
      <c r="I364" s="162" t="str">
        <f t="shared" si="30"/>
        <v/>
      </c>
      <c r="J364" s="163" t="str">
        <f>IF(I364="","",I364/BUDGET!$O$8)</f>
        <v/>
      </c>
      <c r="K364" s="608"/>
      <c r="L364" s="161" t="str">
        <f t="shared" si="31"/>
        <v/>
      </c>
      <c r="M364" s="609" t="str">
        <f t="shared" si="32"/>
        <v/>
      </c>
      <c r="N364" s="610" t="str">
        <f t="shared" si="33"/>
        <v/>
      </c>
      <c r="O364" s="577"/>
      <c r="Q364" s="611"/>
      <c r="U364" s="574" t="str">
        <f t="shared" si="35"/>
        <v/>
      </c>
      <c r="V364" s="574" t="str">
        <f>IF($U364="","",VLOOKUP($U364,BUDGET!$C$19:$Q$401,2,FALSE))</f>
        <v/>
      </c>
    </row>
    <row r="365" spans="2:22" ht="13.5" x14ac:dyDescent="0.3">
      <c r="B365" s="582">
        <f t="shared" si="34"/>
        <v>355</v>
      </c>
      <c r="C365" s="153"/>
      <c r="D365" s="154"/>
      <c r="E365" s="155"/>
      <c r="F365" s="156"/>
      <c r="G365" s="157"/>
      <c r="H365" s="158"/>
      <c r="I365" s="162" t="str">
        <f t="shared" si="30"/>
        <v/>
      </c>
      <c r="J365" s="163" t="str">
        <f>IF(I365="","",I365/BUDGET!$O$8)</f>
        <v/>
      </c>
      <c r="K365" s="608"/>
      <c r="L365" s="164" t="str">
        <f t="shared" si="31"/>
        <v/>
      </c>
      <c r="M365" s="609" t="str">
        <f t="shared" si="32"/>
        <v/>
      </c>
      <c r="N365" s="610" t="str">
        <f t="shared" si="33"/>
        <v/>
      </c>
      <c r="O365" s="577"/>
      <c r="Q365" s="611"/>
      <c r="U365" s="574" t="str">
        <f t="shared" si="35"/>
        <v/>
      </c>
      <c r="V365" s="574" t="str">
        <f>IF($U365="","",VLOOKUP($U365,BUDGET!$C$19:$Q$401,2,FALSE))</f>
        <v/>
      </c>
    </row>
    <row r="366" spans="2:22" ht="13.5" x14ac:dyDescent="0.3">
      <c r="B366" s="582">
        <f t="shared" si="34"/>
        <v>356</v>
      </c>
      <c r="C366" s="153"/>
      <c r="D366" s="154"/>
      <c r="E366" s="155"/>
      <c r="F366" s="156"/>
      <c r="G366" s="157"/>
      <c r="H366" s="158"/>
      <c r="I366" s="162" t="str">
        <f t="shared" si="30"/>
        <v/>
      </c>
      <c r="J366" s="163" t="str">
        <f>IF(I366="","",I366/BUDGET!$O$8)</f>
        <v/>
      </c>
      <c r="K366" s="608"/>
      <c r="L366" s="161" t="str">
        <f t="shared" si="31"/>
        <v/>
      </c>
      <c r="M366" s="609" t="str">
        <f t="shared" si="32"/>
        <v/>
      </c>
      <c r="N366" s="610" t="str">
        <f t="shared" si="33"/>
        <v/>
      </c>
      <c r="O366" s="577"/>
      <c r="Q366" s="611"/>
      <c r="U366" s="574" t="str">
        <f t="shared" si="35"/>
        <v/>
      </c>
      <c r="V366" s="574" t="str">
        <f>IF($U366="","",VLOOKUP($U366,BUDGET!$C$19:$Q$401,2,FALSE))</f>
        <v/>
      </c>
    </row>
    <row r="367" spans="2:22" ht="13.5" x14ac:dyDescent="0.3">
      <c r="B367" s="582">
        <f t="shared" si="34"/>
        <v>357</v>
      </c>
      <c r="C367" s="153"/>
      <c r="D367" s="154"/>
      <c r="E367" s="155"/>
      <c r="F367" s="156"/>
      <c r="G367" s="157"/>
      <c r="H367" s="158"/>
      <c r="I367" s="162" t="str">
        <f t="shared" si="30"/>
        <v/>
      </c>
      <c r="J367" s="163" t="str">
        <f>IF(I367="","",I367/BUDGET!$O$8)</f>
        <v/>
      </c>
      <c r="K367" s="608"/>
      <c r="L367" s="164" t="str">
        <f t="shared" si="31"/>
        <v/>
      </c>
      <c r="M367" s="609" t="str">
        <f t="shared" si="32"/>
        <v/>
      </c>
      <c r="N367" s="610" t="str">
        <f t="shared" si="33"/>
        <v/>
      </c>
      <c r="O367" s="577"/>
      <c r="Q367" s="611"/>
      <c r="U367" s="574" t="str">
        <f t="shared" si="35"/>
        <v/>
      </c>
      <c r="V367" s="574" t="str">
        <f>IF($U367="","",VLOOKUP($U367,BUDGET!$C$19:$Q$401,2,FALSE))</f>
        <v/>
      </c>
    </row>
    <row r="368" spans="2:22" ht="13.5" x14ac:dyDescent="0.3">
      <c r="B368" s="582">
        <f t="shared" si="34"/>
        <v>358</v>
      </c>
      <c r="C368" s="153"/>
      <c r="D368" s="154"/>
      <c r="E368" s="155"/>
      <c r="F368" s="156"/>
      <c r="G368" s="157"/>
      <c r="H368" s="158"/>
      <c r="I368" s="162" t="str">
        <f t="shared" si="30"/>
        <v/>
      </c>
      <c r="J368" s="163" t="str">
        <f>IF(I368="","",I368/BUDGET!$O$8)</f>
        <v/>
      </c>
      <c r="K368" s="608"/>
      <c r="L368" s="161" t="str">
        <f t="shared" si="31"/>
        <v/>
      </c>
      <c r="M368" s="609" t="str">
        <f t="shared" si="32"/>
        <v/>
      </c>
      <c r="N368" s="610" t="str">
        <f t="shared" si="33"/>
        <v/>
      </c>
      <c r="O368" s="577"/>
      <c r="Q368" s="611"/>
      <c r="U368" s="574" t="str">
        <f t="shared" si="35"/>
        <v/>
      </c>
      <c r="V368" s="574" t="str">
        <f>IF($U368="","",VLOOKUP($U368,BUDGET!$C$19:$Q$401,2,FALSE))</f>
        <v/>
      </c>
    </row>
    <row r="369" spans="2:22" ht="13.5" x14ac:dyDescent="0.3">
      <c r="B369" s="582">
        <f t="shared" si="34"/>
        <v>359</v>
      </c>
      <c r="C369" s="153"/>
      <c r="D369" s="154"/>
      <c r="E369" s="155"/>
      <c r="F369" s="156"/>
      <c r="G369" s="157"/>
      <c r="H369" s="158"/>
      <c r="I369" s="162" t="str">
        <f t="shared" si="30"/>
        <v/>
      </c>
      <c r="J369" s="163" t="str">
        <f>IF(I369="","",I369/BUDGET!$O$8)</f>
        <v/>
      </c>
      <c r="K369" s="608"/>
      <c r="L369" s="164" t="str">
        <f t="shared" si="31"/>
        <v/>
      </c>
      <c r="M369" s="609" t="str">
        <f t="shared" si="32"/>
        <v/>
      </c>
      <c r="N369" s="610" t="str">
        <f t="shared" si="33"/>
        <v/>
      </c>
      <c r="O369" s="577"/>
      <c r="Q369" s="611"/>
      <c r="U369" s="574" t="str">
        <f t="shared" si="35"/>
        <v/>
      </c>
      <c r="V369" s="574" t="str">
        <f>IF($U369="","",VLOOKUP($U369,BUDGET!$C$19:$Q$401,2,FALSE))</f>
        <v/>
      </c>
    </row>
    <row r="370" spans="2:22" ht="13.5" x14ac:dyDescent="0.3">
      <c r="B370" s="582">
        <f t="shared" si="34"/>
        <v>360</v>
      </c>
      <c r="C370" s="153"/>
      <c r="D370" s="154"/>
      <c r="E370" s="155"/>
      <c r="F370" s="156"/>
      <c r="G370" s="157"/>
      <c r="H370" s="158"/>
      <c r="I370" s="162" t="str">
        <f t="shared" si="30"/>
        <v/>
      </c>
      <c r="J370" s="163" t="str">
        <f>IF(I370="","",I370/BUDGET!$O$8)</f>
        <v/>
      </c>
      <c r="K370" s="608"/>
      <c r="L370" s="161" t="str">
        <f t="shared" si="31"/>
        <v/>
      </c>
      <c r="M370" s="609" t="str">
        <f t="shared" si="32"/>
        <v/>
      </c>
      <c r="N370" s="610" t="str">
        <f t="shared" si="33"/>
        <v/>
      </c>
      <c r="O370" s="577"/>
      <c r="Q370" s="611"/>
      <c r="U370" s="574" t="str">
        <f t="shared" si="35"/>
        <v/>
      </c>
      <c r="V370" s="574" t="str">
        <f>IF($U370="","",VLOOKUP($U370,BUDGET!$C$19:$Q$401,2,FALSE))</f>
        <v/>
      </c>
    </row>
    <row r="371" spans="2:22" ht="13.5" x14ac:dyDescent="0.3">
      <c r="B371" s="582">
        <f t="shared" si="34"/>
        <v>361</v>
      </c>
      <c r="C371" s="153"/>
      <c r="D371" s="154"/>
      <c r="E371" s="155"/>
      <c r="F371" s="156"/>
      <c r="G371" s="157"/>
      <c r="H371" s="158"/>
      <c r="I371" s="162" t="str">
        <f t="shared" si="30"/>
        <v/>
      </c>
      <c r="J371" s="163" t="str">
        <f>IF(I371="","",I371/BUDGET!$O$8)</f>
        <v/>
      </c>
      <c r="K371" s="608"/>
      <c r="L371" s="164" t="str">
        <f t="shared" si="31"/>
        <v/>
      </c>
      <c r="M371" s="609" t="str">
        <f t="shared" si="32"/>
        <v/>
      </c>
      <c r="N371" s="610" t="str">
        <f t="shared" si="33"/>
        <v/>
      </c>
      <c r="O371" s="577"/>
      <c r="Q371" s="611"/>
      <c r="U371" s="574" t="str">
        <f t="shared" si="35"/>
        <v/>
      </c>
      <c r="V371" s="574" t="str">
        <f>IF($U371="","",VLOOKUP($U371,BUDGET!$C$19:$Q$401,2,FALSE))</f>
        <v/>
      </c>
    </row>
    <row r="372" spans="2:22" ht="13.5" x14ac:dyDescent="0.3">
      <c r="B372" s="582">
        <f t="shared" si="34"/>
        <v>362</v>
      </c>
      <c r="C372" s="153"/>
      <c r="D372" s="154"/>
      <c r="E372" s="155"/>
      <c r="F372" s="156"/>
      <c r="G372" s="157"/>
      <c r="H372" s="158"/>
      <c r="I372" s="162" t="str">
        <f t="shared" si="30"/>
        <v/>
      </c>
      <c r="J372" s="163" t="str">
        <f>IF(I372="","",I372/BUDGET!$O$8)</f>
        <v/>
      </c>
      <c r="K372" s="608"/>
      <c r="L372" s="161" t="str">
        <f t="shared" si="31"/>
        <v/>
      </c>
      <c r="M372" s="609" t="str">
        <f t="shared" si="32"/>
        <v/>
      </c>
      <c r="N372" s="610" t="str">
        <f t="shared" si="33"/>
        <v/>
      </c>
      <c r="O372" s="577"/>
      <c r="Q372" s="611"/>
      <c r="U372" s="574" t="str">
        <f t="shared" si="35"/>
        <v/>
      </c>
      <c r="V372" s="574" t="str">
        <f>IF($U372="","",VLOOKUP($U372,BUDGET!$C$19:$Q$401,2,FALSE))</f>
        <v/>
      </c>
    </row>
    <row r="373" spans="2:22" ht="13.5" x14ac:dyDescent="0.3">
      <c r="B373" s="582">
        <f t="shared" si="34"/>
        <v>363</v>
      </c>
      <c r="C373" s="153"/>
      <c r="D373" s="154"/>
      <c r="E373" s="155"/>
      <c r="F373" s="156"/>
      <c r="G373" s="157"/>
      <c r="H373" s="158"/>
      <c r="I373" s="162" t="str">
        <f t="shared" si="30"/>
        <v/>
      </c>
      <c r="J373" s="163" t="str">
        <f>IF(I373="","",I373/BUDGET!$O$8)</f>
        <v/>
      </c>
      <c r="K373" s="608"/>
      <c r="L373" s="164" t="str">
        <f t="shared" si="31"/>
        <v/>
      </c>
      <c r="M373" s="609" t="str">
        <f t="shared" si="32"/>
        <v/>
      </c>
      <c r="N373" s="610" t="str">
        <f t="shared" si="33"/>
        <v/>
      </c>
      <c r="O373" s="577"/>
      <c r="Q373" s="611"/>
      <c r="U373" s="574" t="str">
        <f t="shared" si="35"/>
        <v/>
      </c>
      <c r="V373" s="574" t="str">
        <f>IF($U373="","",VLOOKUP($U373,BUDGET!$C$19:$Q$401,2,FALSE))</f>
        <v/>
      </c>
    </row>
    <row r="374" spans="2:22" ht="13.5" x14ac:dyDescent="0.3">
      <c r="B374" s="582">
        <f t="shared" si="34"/>
        <v>364</v>
      </c>
      <c r="C374" s="153"/>
      <c r="D374" s="154"/>
      <c r="E374" s="155"/>
      <c r="F374" s="156"/>
      <c r="G374" s="157"/>
      <c r="H374" s="158"/>
      <c r="I374" s="162" t="str">
        <f t="shared" si="30"/>
        <v/>
      </c>
      <c r="J374" s="163" t="str">
        <f>IF(I374="","",I374/BUDGET!$O$8)</f>
        <v/>
      </c>
      <c r="K374" s="608"/>
      <c r="L374" s="161" t="str">
        <f t="shared" si="31"/>
        <v/>
      </c>
      <c r="M374" s="609" t="str">
        <f t="shared" si="32"/>
        <v/>
      </c>
      <c r="N374" s="610" t="str">
        <f t="shared" si="33"/>
        <v/>
      </c>
      <c r="O374" s="577"/>
      <c r="Q374" s="611"/>
      <c r="U374" s="574" t="str">
        <f t="shared" si="35"/>
        <v/>
      </c>
      <c r="V374" s="574" t="str">
        <f>IF($U374="","",VLOOKUP($U374,BUDGET!$C$19:$Q$401,2,FALSE))</f>
        <v/>
      </c>
    </row>
    <row r="375" spans="2:22" ht="13.5" x14ac:dyDescent="0.3">
      <c r="B375" s="582">
        <f t="shared" si="34"/>
        <v>365</v>
      </c>
      <c r="C375" s="153"/>
      <c r="D375" s="154"/>
      <c r="E375" s="155"/>
      <c r="F375" s="156"/>
      <c r="G375" s="157"/>
      <c r="H375" s="158"/>
      <c r="I375" s="162" t="str">
        <f t="shared" si="30"/>
        <v/>
      </c>
      <c r="J375" s="163" t="str">
        <f>IF(I375="","",I375/BUDGET!$O$8)</f>
        <v/>
      </c>
      <c r="K375" s="608"/>
      <c r="L375" s="164" t="str">
        <f t="shared" si="31"/>
        <v/>
      </c>
      <c r="M375" s="609" t="str">
        <f t="shared" si="32"/>
        <v/>
      </c>
      <c r="N375" s="610" t="str">
        <f t="shared" si="33"/>
        <v/>
      </c>
      <c r="O375" s="577"/>
      <c r="Q375" s="611"/>
      <c r="U375" s="574" t="str">
        <f t="shared" si="35"/>
        <v/>
      </c>
      <c r="V375" s="574" t="str">
        <f>IF($U375="","",VLOOKUP($U375,BUDGET!$C$19:$Q$401,2,FALSE))</f>
        <v/>
      </c>
    </row>
    <row r="376" spans="2:22" ht="13.5" x14ac:dyDescent="0.3">
      <c r="B376" s="582">
        <f t="shared" si="34"/>
        <v>366</v>
      </c>
      <c r="C376" s="153"/>
      <c r="D376" s="154"/>
      <c r="E376" s="155"/>
      <c r="F376" s="156"/>
      <c r="G376" s="157"/>
      <c r="H376" s="158"/>
      <c r="I376" s="162" t="str">
        <f t="shared" si="30"/>
        <v/>
      </c>
      <c r="J376" s="163" t="str">
        <f>IF(I376="","",I376/BUDGET!$O$8)</f>
        <v/>
      </c>
      <c r="K376" s="608"/>
      <c r="L376" s="161" t="str">
        <f t="shared" si="31"/>
        <v/>
      </c>
      <c r="M376" s="609" t="str">
        <f t="shared" si="32"/>
        <v/>
      </c>
      <c r="N376" s="610" t="str">
        <f t="shared" si="33"/>
        <v/>
      </c>
      <c r="O376" s="577"/>
      <c r="Q376" s="611"/>
      <c r="U376" s="574" t="str">
        <f t="shared" si="35"/>
        <v/>
      </c>
      <c r="V376" s="574" t="str">
        <f>IF($U376="","",VLOOKUP($U376,BUDGET!$C$19:$Q$401,2,FALSE))</f>
        <v/>
      </c>
    </row>
    <row r="377" spans="2:22" ht="13.5" x14ac:dyDescent="0.3">
      <c r="B377" s="582">
        <f t="shared" si="34"/>
        <v>367</v>
      </c>
      <c r="C377" s="153"/>
      <c r="D377" s="154"/>
      <c r="E377" s="155"/>
      <c r="F377" s="156"/>
      <c r="G377" s="157"/>
      <c r="H377" s="158"/>
      <c r="I377" s="162" t="str">
        <f t="shared" si="30"/>
        <v/>
      </c>
      <c r="J377" s="163" t="str">
        <f>IF(I377="","",I377/BUDGET!$O$8)</f>
        <v/>
      </c>
      <c r="K377" s="608"/>
      <c r="L377" s="164" t="str">
        <f t="shared" si="31"/>
        <v/>
      </c>
      <c r="M377" s="609" t="str">
        <f t="shared" si="32"/>
        <v/>
      </c>
      <c r="N377" s="610" t="str">
        <f t="shared" si="33"/>
        <v/>
      </c>
      <c r="O377" s="577"/>
      <c r="Q377" s="611"/>
      <c r="U377" s="574" t="str">
        <f t="shared" si="35"/>
        <v/>
      </c>
      <c r="V377" s="574" t="str">
        <f>IF($U377="","",VLOOKUP($U377,BUDGET!$C$19:$Q$401,2,FALSE))</f>
        <v/>
      </c>
    </row>
    <row r="378" spans="2:22" ht="13.5" x14ac:dyDescent="0.3">
      <c r="B378" s="582">
        <f t="shared" si="34"/>
        <v>368</v>
      </c>
      <c r="C378" s="153"/>
      <c r="D378" s="154"/>
      <c r="E378" s="155"/>
      <c r="F378" s="156"/>
      <c r="G378" s="157"/>
      <c r="H378" s="158"/>
      <c r="I378" s="162" t="str">
        <f t="shared" si="30"/>
        <v/>
      </c>
      <c r="J378" s="163" t="str">
        <f>IF(I378="","",I378/BUDGET!$O$8)</f>
        <v/>
      </c>
      <c r="K378" s="608"/>
      <c r="L378" s="161" t="str">
        <f t="shared" si="31"/>
        <v/>
      </c>
      <c r="M378" s="609" t="str">
        <f t="shared" si="32"/>
        <v/>
      </c>
      <c r="N378" s="610" t="str">
        <f t="shared" si="33"/>
        <v/>
      </c>
      <c r="O378" s="577"/>
      <c r="Q378" s="611"/>
      <c r="U378" s="574" t="str">
        <f t="shared" si="35"/>
        <v/>
      </c>
      <c r="V378" s="574" t="str">
        <f>IF($U378="","",VLOOKUP($U378,BUDGET!$C$19:$Q$401,2,FALSE))</f>
        <v/>
      </c>
    </row>
    <row r="379" spans="2:22" ht="13.5" x14ac:dyDescent="0.3">
      <c r="B379" s="582">
        <f t="shared" si="34"/>
        <v>369</v>
      </c>
      <c r="C379" s="153"/>
      <c r="D379" s="154"/>
      <c r="E379" s="155"/>
      <c r="F379" s="156"/>
      <c r="G379" s="157"/>
      <c r="H379" s="158"/>
      <c r="I379" s="162" t="str">
        <f t="shared" si="30"/>
        <v/>
      </c>
      <c r="J379" s="163" t="str">
        <f>IF(I379="","",I379/BUDGET!$O$8)</f>
        <v/>
      </c>
      <c r="K379" s="608"/>
      <c r="L379" s="164" t="str">
        <f t="shared" si="31"/>
        <v/>
      </c>
      <c r="M379" s="609" t="str">
        <f t="shared" si="32"/>
        <v/>
      </c>
      <c r="N379" s="610" t="str">
        <f t="shared" si="33"/>
        <v/>
      </c>
      <c r="O379" s="577"/>
      <c r="Q379" s="611"/>
      <c r="U379" s="574" t="str">
        <f t="shared" si="35"/>
        <v/>
      </c>
      <c r="V379" s="574" t="str">
        <f>IF($U379="","",VLOOKUP($U379,BUDGET!$C$19:$Q$401,2,FALSE))</f>
        <v/>
      </c>
    </row>
    <row r="380" spans="2:22" ht="13.5" x14ac:dyDescent="0.3">
      <c r="B380" s="582">
        <f t="shared" si="34"/>
        <v>370</v>
      </c>
      <c r="C380" s="153"/>
      <c r="D380" s="154"/>
      <c r="E380" s="155"/>
      <c r="F380" s="156"/>
      <c r="G380" s="157"/>
      <c r="H380" s="158"/>
      <c r="I380" s="162" t="str">
        <f t="shared" si="30"/>
        <v/>
      </c>
      <c r="J380" s="163" t="str">
        <f>IF(I380="","",I380/BUDGET!$O$8)</f>
        <v/>
      </c>
      <c r="K380" s="608"/>
      <c r="L380" s="161" t="str">
        <f t="shared" si="31"/>
        <v/>
      </c>
      <c r="M380" s="609" t="str">
        <f t="shared" si="32"/>
        <v/>
      </c>
      <c r="N380" s="610" t="str">
        <f t="shared" si="33"/>
        <v/>
      </c>
      <c r="O380" s="577"/>
      <c r="Q380" s="611"/>
      <c r="U380" s="574" t="str">
        <f t="shared" si="35"/>
        <v/>
      </c>
      <c r="V380" s="574" t="str">
        <f>IF($U380="","",VLOOKUP($U380,BUDGET!$C$19:$Q$401,2,FALSE))</f>
        <v/>
      </c>
    </row>
    <row r="381" spans="2:22" ht="13.5" x14ac:dyDescent="0.3">
      <c r="B381" s="582">
        <f t="shared" si="34"/>
        <v>371</v>
      </c>
      <c r="C381" s="153"/>
      <c r="D381" s="154"/>
      <c r="E381" s="155"/>
      <c r="F381" s="156"/>
      <c r="G381" s="157"/>
      <c r="H381" s="158"/>
      <c r="I381" s="162" t="str">
        <f t="shared" si="30"/>
        <v/>
      </c>
      <c r="J381" s="163" t="str">
        <f>IF(I381="","",I381/BUDGET!$O$8)</f>
        <v/>
      </c>
      <c r="K381" s="608"/>
      <c r="L381" s="164" t="str">
        <f t="shared" si="31"/>
        <v/>
      </c>
      <c r="M381" s="609" t="str">
        <f t="shared" si="32"/>
        <v/>
      </c>
      <c r="N381" s="610" t="str">
        <f t="shared" si="33"/>
        <v/>
      </c>
      <c r="O381" s="577"/>
      <c r="Q381" s="611"/>
      <c r="U381" s="574" t="str">
        <f t="shared" si="35"/>
        <v/>
      </c>
      <c r="V381" s="574" t="str">
        <f>IF($U381="","",VLOOKUP($U381,BUDGET!$C$19:$Q$401,2,FALSE))</f>
        <v/>
      </c>
    </row>
    <row r="382" spans="2:22" ht="13.5" x14ac:dyDescent="0.3">
      <c r="B382" s="582">
        <f t="shared" si="34"/>
        <v>372</v>
      </c>
      <c r="C382" s="153"/>
      <c r="D382" s="154"/>
      <c r="E382" s="155"/>
      <c r="F382" s="156"/>
      <c r="G382" s="157"/>
      <c r="H382" s="158"/>
      <c r="I382" s="162" t="str">
        <f t="shared" si="30"/>
        <v/>
      </c>
      <c r="J382" s="163" t="str">
        <f>IF(I382="","",I382/BUDGET!$O$8)</f>
        <v/>
      </c>
      <c r="K382" s="608"/>
      <c r="L382" s="161" t="str">
        <f t="shared" si="31"/>
        <v/>
      </c>
      <c r="M382" s="609" t="str">
        <f t="shared" si="32"/>
        <v/>
      </c>
      <c r="N382" s="610" t="str">
        <f t="shared" si="33"/>
        <v/>
      </c>
      <c r="O382" s="577"/>
      <c r="Q382" s="611"/>
      <c r="U382" s="574" t="str">
        <f t="shared" si="35"/>
        <v/>
      </c>
      <c r="V382" s="574" t="str">
        <f>IF($U382="","",VLOOKUP($U382,BUDGET!$C$19:$Q$401,2,FALSE))</f>
        <v/>
      </c>
    </row>
    <row r="383" spans="2:22" ht="13.5" x14ac:dyDescent="0.3">
      <c r="B383" s="582">
        <f t="shared" si="34"/>
        <v>373</v>
      </c>
      <c r="C383" s="153"/>
      <c r="D383" s="154"/>
      <c r="E383" s="155"/>
      <c r="F383" s="156"/>
      <c r="G383" s="157"/>
      <c r="H383" s="158"/>
      <c r="I383" s="162" t="str">
        <f t="shared" si="30"/>
        <v/>
      </c>
      <c r="J383" s="163" t="str">
        <f>IF(I383="","",I383/BUDGET!$O$8)</f>
        <v/>
      </c>
      <c r="K383" s="608"/>
      <c r="L383" s="164" t="str">
        <f t="shared" si="31"/>
        <v/>
      </c>
      <c r="M383" s="609" t="str">
        <f t="shared" si="32"/>
        <v/>
      </c>
      <c r="N383" s="610" t="str">
        <f t="shared" si="33"/>
        <v/>
      </c>
      <c r="O383" s="577"/>
      <c r="Q383" s="611"/>
      <c r="U383" s="574" t="str">
        <f t="shared" si="35"/>
        <v/>
      </c>
      <c r="V383" s="574" t="str">
        <f>IF($U383="","",VLOOKUP($U383,BUDGET!$C$19:$Q$401,2,FALSE))</f>
        <v/>
      </c>
    </row>
    <row r="384" spans="2:22" ht="13.5" x14ac:dyDescent="0.3">
      <c r="B384" s="582">
        <f t="shared" si="34"/>
        <v>374</v>
      </c>
      <c r="C384" s="153"/>
      <c r="D384" s="154"/>
      <c r="E384" s="155"/>
      <c r="F384" s="156"/>
      <c r="G384" s="157"/>
      <c r="H384" s="158"/>
      <c r="I384" s="162" t="str">
        <f t="shared" si="30"/>
        <v/>
      </c>
      <c r="J384" s="163" t="str">
        <f>IF(I384="","",I384/BUDGET!$O$8)</f>
        <v/>
      </c>
      <c r="K384" s="608"/>
      <c r="L384" s="161" t="str">
        <f t="shared" si="31"/>
        <v/>
      </c>
      <c r="M384" s="609" t="str">
        <f t="shared" si="32"/>
        <v/>
      </c>
      <c r="N384" s="610" t="str">
        <f t="shared" si="33"/>
        <v/>
      </c>
      <c r="O384" s="577"/>
      <c r="Q384" s="611"/>
      <c r="U384" s="574" t="str">
        <f t="shared" si="35"/>
        <v/>
      </c>
      <c r="V384" s="574" t="str">
        <f>IF($U384="","",VLOOKUP($U384,BUDGET!$C$19:$Q$401,2,FALSE))</f>
        <v/>
      </c>
    </row>
    <row r="385" spans="2:22" ht="13.5" x14ac:dyDescent="0.3">
      <c r="B385" s="582">
        <f t="shared" si="34"/>
        <v>375</v>
      </c>
      <c r="C385" s="153"/>
      <c r="D385" s="154"/>
      <c r="E385" s="155"/>
      <c r="F385" s="156"/>
      <c r="G385" s="157"/>
      <c r="H385" s="158"/>
      <c r="I385" s="162" t="str">
        <f t="shared" si="30"/>
        <v/>
      </c>
      <c r="J385" s="163" t="str">
        <f>IF(I385="","",I385/BUDGET!$O$8)</f>
        <v/>
      </c>
      <c r="K385" s="608"/>
      <c r="L385" s="164" t="str">
        <f t="shared" si="31"/>
        <v/>
      </c>
      <c r="M385" s="609" t="str">
        <f t="shared" si="32"/>
        <v/>
      </c>
      <c r="N385" s="610" t="str">
        <f t="shared" si="33"/>
        <v/>
      </c>
      <c r="O385" s="577"/>
      <c r="Q385" s="611"/>
      <c r="U385" s="574" t="str">
        <f t="shared" si="35"/>
        <v/>
      </c>
      <c r="V385" s="574" t="str">
        <f>IF($U385="","",VLOOKUP($U385,BUDGET!$C$19:$Q$401,2,FALSE))</f>
        <v/>
      </c>
    </row>
    <row r="386" spans="2:22" ht="13.5" x14ac:dyDescent="0.3">
      <c r="B386" s="582">
        <f t="shared" si="34"/>
        <v>376</v>
      </c>
      <c r="C386" s="153"/>
      <c r="D386" s="154"/>
      <c r="E386" s="155"/>
      <c r="F386" s="156"/>
      <c r="G386" s="157"/>
      <c r="H386" s="158"/>
      <c r="I386" s="162" t="str">
        <f t="shared" si="30"/>
        <v/>
      </c>
      <c r="J386" s="163" t="str">
        <f>IF(I386="","",I386/BUDGET!$O$8)</f>
        <v/>
      </c>
      <c r="K386" s="608"/>
      <c r="L386" s="161" t="str">
        <f t="shared" si="31"/>
        <v/>
      </c>
      <c r="M386" s="609" t="str">
        <f t="shared" si="32"/>
        <v/>
      </c>
      <c r="N386" s="610" t="str">
        <f t="shared" si="33"/>
        <v/>
      </c>
      <c r="O386" s="577"/>
      <c r="Q386" s="611"/>
      <c r="U386" s="574" t="str">
        <f t="shared" si="35"/>
        <v/>
      </c>
      <c r="V386" s="574" t="str">
        <f>IF($U386="","",VLOOKUP($U386,BUDGET!$C$19:$Q$401,2,FALSE))</f>
        <v/>
      </c>
    </row>
    <row r="387" spans="2:22" ht="13.5" x14ac:dyDescent="0.3">
      <c r="B387" s="582">
        <f t="shared" si="34"/>
        <v>377</v>
      </c>
      <c r="C387" s="153"/>
      <c r="D387" s="154"/>
      <c r="E387" s="155"/>
      <c r="F387" s="156"/>
      <c r="G387" s="157"/>
      <c r="H387" s="158"/>
      <c r="I387" s="162" t="str">
        <f t="shared" si="30"/>
        <v/>
      </c>
      <c r="J387" s="163" t="str">
        <f>IF(I387="","",I387/BUDGET!$O$8)</f>
        <v/>
      </c>
      <c r="K387" s="608"/>
      <c r="L387" s="164" t="str">
        <f t="shared" si="31"/>
        <v/>
      </c>
      <c r="M387" s="609" t="str">
        <f t="shared" si="32"/>
        <v/>
      </c>
      <c r="N387" s="610" t="str">
        <f t="shared" si="33"/>
        <v/>
      </c>
      <c r="O387" s="577"/>
      <c r="Q387" s="611"/>
      <c r="U387" s="574" t="str">
        <f t="shared" si="35"/>
        <v/>
      </c>
      <c r="V387" s="574" t="str">
        <f>IF($U387="","",VLOOKUP($U387,BUDGET!$C$19:$Q$401,2,FALSE))</f>
        <v/>
      </c>
    </row>
    <row r="388" spans="2:22" ht="13.5" x14ac:dyDescent="0.3">
      <c r="B388" s="582">
        <f t="shared" si="34"/>
        <v>378</v>
      </c>
      <c r="C388" s="153"/>
      <c r="D388" s="154"/>
      <c r="E388" s="155"/>
      <c r="F388" s="156"/>
      <c r="G388" s="157"/>
      <c r="H388" s="158"/>
      <c r="I388" s="162" t="str">
        <f t="shared" si="30"/>
        <v/>
      </c>
      <c r="J388" s="163" t="str">
        <f>IF(I388="","",I388/BUDGET!$O$8)</f>
        <v/>
      </c>
      <c r="K388" s="608"/>
      <c r="L388" s="161" t="str">
        <f t="shared" si="31"/>
        <v/>
      </c>
      <c r="M388" s="609" t="str">
        <f t="shared" si="32"/>
        <v/>
      </c>
      <c r="N388" s="610" t="str">
        <f t="shared" si="33"/>
        <v/>
      </c>
      <c r="O388" s="577"/>
      <c r="Q388" s="611"/>
      <c r="U388" s="574" t="str">
        <f t="shared" si="35"/>
        <v/>
      </c>
      <c r="V388" s="574" t="str">
        <f>IF($U388="","",VLOOKUP($U388,BUDGET!$C$19:$Q$401,2,FALSE))</f>
        <v/>
      </c>
    </row>
    <row r="389" spans="2:22" ht="13.5" x14ac:dyDescent="0.3">
      <c r="B389" s="582">
        <f t="shared" si="34"/>
        <v>379</v>
      </c>
      <c r="C389" s="153"/>
      <c r="D389" s="154"/>
      <c r="E389" s="155"/>
      <c r="F389" s="156"/>
      <c r="G389" s="157"/>
      <c r="H389" s="158"/>
      <c r="I389" s="162" t="str">
        <f t="shared" si="30"/>
        <v/>
      </c>
      <c r="J389" s="163" t="str">
        <f>IF(I389="","",I389/BUDGET!$O$8)</f>
        <v/>
      </c>
      <c r="K389" s="608"/>
      <c r="L389" s="164" t="str">
        <f t="shared" si="31"/>
        <v/>
      </c>
      <c r="M389" s="609" t="str">
        <f t="shared" si="32"/>
        <v/>
      </c>
      <c r="N389" s="610" t="str">
        <f t="shared" si="33"/>
        <v/>
      </c>
      <c r="O389" s="577"/>
      <c r="Q389" s="611"/>
      <c r="U389" s="574" t="str">
        <f t="shared" si="35"/>
        <v/>
      </c>
      <c r="V389" s="574" t="str">
        <f>IF($U389="","",VLOOKUP($U389,BUDGET!$C$19:$Q$401,2,FALSE))</f>
        <v/>
      </c>
    </row>
    <row r="390" spans="2:22" ht="13.5" x14ac:dyDescent="0.3">
      <c r="B390" s="582">
        <f t="shared" si="34"/>
        <v>380</v>
      </c>
      <c r="C390" s="153"/>
      <c r="D390" s="154"/>
      <c r="E390" s="155"/>
      <c r="F390" s="156"/>
      <c r="G390" s="157"/>
      <c r="H390" s="158"/>
      <c r="I390" s="162" t="str">
        <f t="shared" si="30"/>
        <v/>
      </c>
      <c r="J390" s="163" t="str">
        <f>IF(I390="","",I390/BUDGET!$O$8)</f>
        <v/>
      </c>
      <c r="K390" s="608"/>
      <c r="L390" s="161" t="str">
        <f t="shared" si="31"/>
        <v/>
      </c>
      <c r="M390" s="609" t="str">
        <f t="shared" si="32"/>
        <v/>
      </c>
      <c r="N390" s="610" t="str">
        <f t="shared" si="33"/>
        <v/>
      </c>
      <c r="O390" s="577"/>
      <c r="Q390" s="611"/>
      <c r="U390" s="574" t="str">
        <f t="shared" si="35"/>
        <v/>
      </c>
      <c r="V390" s="574" t="str">
        <f>IF($U390="","",VLOOKUP($U390,BUDGET!$C$19:$Q$401,2,FALSE))</f>
        <v/>
      </c>
    </row>
    <row r="391" spans="2:22" ht="13.5" x14ac:dyDescent="0.3">
      <c r="B391" s="582">
        <f t="shared" si="34"/>
        <v>381</v>
      </c>
      <c r="C391" s="153"/>
      <c r="D391" s="154"/>
      <c r="E391" s="155"/>
      <c r="F391" s="156"/>
      <c r="G391" s="157"/>
      <c r="H391" s="158"/>
      <c r="I391" s="162" t="str">
        <f t="shared" si="30"/>
        <v/>
      </c>
      <c r="J391" s="163" t="str">
        <f>IF(I391="","",I391/BUDGET!$O$8)</f>
        <v/>
      </c>
      <c r="K391" s="608"/>
      <c r="L391" s="164" t="str">
        <f t="shared" si="31"/>
        <v/>
      </c>
      <c r="M391" s="609" t="str">
        <f t="shared" si="32"/>
        <v/>
      </c>
      <c r="N391" s="610" t="str">
        <f t="shared" si="33"/>
        <v/>
      </c>
      <c r="O391" s="577"/>
      <c r="Q391" s="611"/>
      <c r="U391" s="574" t="str">
        <f t="shared" si="35"/>
        <v/>
      </c>
      <c r="V391" s="574" t="str">
        <f>IF($U391="","",VLOOKUP($U391,BUDGET!$C$19:$Q$401,2,FALSE))</f>
        <v/>
      </c>
    </row>
    <row r="392" spans="2:22" ht="13.5" x14ac:dyDescent="0.3">
      <c r="B392" s="582">
        <f t="shared" si="34"/>
        <v>382</v>
      </c>
      <c r="C392" s="153"/>
      <c r="D392" s="154"/>
      <c r="E392" s="155"/>
      <c r="F392" s="156"/>
      <c r="G392" s="157"/>
      <c r="H392" s="158"/>
      <c r="I392" s="162" t="str">
        <f t="shared" si="30"/>
        <v/>
      </c>
      <c r="J392" s="163" t="str">
        <f>IF(I392="","",I392/BUDGET!$O$8)</f>
        <v/>
      </c>
      <c r="K392" s="608"/>
      <c r="L392" s="161" t="str">
        <f t="shared" si="31"/>
        <v/>
      </c>
      <c r="M392" s="609" t="str">
        <f t="shared" si="32"/>
        <v/>
      </c>
      <c r="N392" s="610" t="str">
        <f t="shared" si="33"/>
        <v/>
      </c>
      <c r="O392" s="577"/>
      <c r="Q392" s="611"/>
      <c r="U392" s="574" t="str">
        <f t="shared" si="35"/>
        <v/>
      </c>
      <c r="V392" s="574" t="str">
        <f>IF($U392="","",VLOOKUP($U392,BUDGET!$C$19:$Q$401,2,FALSE))</f>
        <v/>
      </c>
    </row>
    <row r="393" spans="2:22" ht="13.5" x14ac:dyDescent="0.3">
      <c r="B393" s="582">
        <f t="shared" si="34"/>
        <v>383</v>
      </c>
      <c r="C393" s="153"/>
      <c r="D393" s="154"/>
      <c r="E393" s="155"/>
      <c r="F393" s="156"/>
      <c r="G393" s="157"/>
      <c r="H393" s="158"/>
      <c r="I393" s="162" t="str">
        <f t="shared" si="30"/>
        <v/>
      </c>
      <c r="J393" s="163" t="str">
        <f>IF(I393="","",I393/BUDGET!$O$8)</f>
        <v/>
      </c>
      <c r="K393" s="608"/>
      <c r="L393" s="164" t="str">
        <f t="shared" si="31"/>
        <v/>
      </c>
      <c r="M393" s="609" t="str">
        <f t="shared" si="32"/>
        <v/>
      </c>
      <c r="N393" s="610" t="str">
        <f t="shared" si="33"/>
        <v/>
      </c>
      <c r="O393" s="577"/>
      <c r="Q393" s="611"/>
      <c r="U393" s="574" t="str">
        <f t="shared" si="35"/>
        <v/>
      </c>
      <c r="V393" s="574" t="str">
        <f>IF($U393="","",VLOOKUP($U393,BUDGET!$C$19:$Q$401,2,FALSE))</f>
        <v/>
      </c>
    </row>
    <row r="394" spans="2:22" ht="13.5" x14ac:dyDescent="0.3">
      <c r="B394" s="582">
        <f t="shared" si="34"/>
        <v>384</v>
      </c>
      <c r="C394" s="153"/>
      <c r="D394" s="154"/>
      <c r="E394" s="155"/>
      <c r="F394" s="156"/>
      <c r="G394" s="157"/>
      <c r="H394" s="158"/>
      <c r="I394" s="162" t="str">
        <f t="shared" si="30"/>
        <v/>
      </c>
      <c r="J394" s="163" t="str">
        <f>IF(I394="","",I394/BUDGET!$O$8)</f>
        <v/>
      </c>
      <c r="K394" s="608"/>
      <c r="L394" s="161" t="str">
        <f t="shared" si="31"/>
        <v/>
      </c>
      <c r="M394" s="609" t="str">
        <f t="shared" si="32"/>
        <v/>
      </c>
      <c r="N394" s="610" t="str">
        <f t="shared" si="33"/>
        <v/>
      </c>
      <c r="O394" s="577"/>
      <c r="Q394" s="611"/>
      <c r="U394" s="574" t="str">
        <f t="shared" si="35"/>
        <v/>
      </c>
      <c r="V394" s="574" t="str">
        <f>IF($U394="","",VLOOKUP($U394,BUDGET!$C$19:$Q$401,2,FALSE))</f>
        <v/>
      </c>
    </row>
    <row r="395" spans="2:22" ht="13.5" x14ac:dyDescent="0.3">
      <c r="B395" s="582">
        <f t="shared" si="34"/>
        <v>385</v>
      </c>
      <c r="C395" s="153"/>
      <c r="D395" s="154"/>
      <c r="E395" s="155"/>
      <c r="F395" s="156"/>
      <c r="G395" s="157"/>
      <c r="H395" s="158"/>
      <c r="I395" s="162" t="str">
        <f t="shared" si="30"/>
        <v/>
      </c>
      <c r="J395" s="163" t="str">
        <f>IF(I395="","",I395/BUDGET!$O$8)</f>
        <v/>
      </c>
      <c r="K395" s="608"/>
      <c r="L395" s="164" t="str">
        <f t="shared" si="31"/>
        <v/>
      </c>
      <c r="M395" s="609" t="str">
        <f t="shared" si="32"/>
        <v/>
      </c>
      <c r="N395" s="610" t="str">
        <f t="shared" si="33"/>
        <v/>
      </c>
      <c r="O395" s="577"/>
      <c r="Q395" s="611"/>
      <c r="U395" s="574" t="str">
        <f t="shared" si="35"/>
        <v/>
      </c>
      <c r="V395" s="574" t="str">
        <f>IF($U395="","",VLOOKUP($U395,BUDGET!$C$19:$Q$401,2,FALSE))</f>
        <v/>
      </c>
    </row>
    <row r="396" spans="2:22" ht="13.5" x14ac:dyDescent="0.3">
      <c r="B396" s="582">
        <f t="shared" si="34"/>
        <v>386</v>
      </c>
      <c r="C396" s="153"/>
      <c r="D396" s="154"/>
      <c r="E396" s="155"/>
      <c r="F396" s="156"/>
      <c r="G396" s="157"/>
      <c r="H396" s="158"/>
      <c r="I396" s="162" t="str">
        <f t="shared" ref="I396:I459" si="36">IF(E396="","",ROUND(F396*H396,2))</f>
        <v/>
      </c>
      <c r="J396" s="163" t="str">
        <f>IF(I396="","",I396/BUDGET!$O$8)</f>
        <v/>
      </c>
      <c r="K396" s="608"/>
      <c r="L396" s="161" t="str">
        <f t="shared" ref="L396:L459" si="37">LEFT(K396,2)</f>
        <v/>
      </c>
      <c r="M396" s="609" t="str">
        <f t="shared" ref="M396:M459" si="38">IF(C396="","",YEAR(C396))</f>
        <v/>
      </c>
      <c r="N396" s="610" t="str">
        <f t="shared" ref="N396:N459" si="39">IF(C396="","",MONTH(C396))</f>
        <v/>
      </c>
      <c r="O396" s="577"/>
      <c r="Q396" s="611"/>
      <c r="U396" s="574" t="str">
        <f t="shared" si="35"/>
        <v/>
      </c>
      <c r="V396" s="574" t="str">
        <f>IF($U396="","",VLOOKUP($U396,BUDGET!$C$19:$Q$401,2,FALSE))</f>
        <v/>
      </c>
    </row>
    <row r="397" spans="2:22" ht="13.5" x14ac:dyDescent="0.3">
      <c r="B397" s="582">
        <f t="shared" ref="B397:B460" si="40">ROW()-10</f>
        <v>387</v>
      </c>
      <c r="C397" s="153"/>
      <c r="D397" s="154"/>
      <c r="E397" s="155"/>
      <c r="F397" s="156"/>
      <c r="G397" s="157"/>
      <c r="H397" s="158"/>
      <c r="I397" s="162" t="str">
        <f t="shared" si="36"/>
        <v/>
      </c>
      <c r="J397" s="163" t="str">
        <f>IF(I397="","",I397/BUDGET!$O$8)</f>
        <v/>
      </c>
      <c r="K397" s="608"/>
      <c r="L397" s="164" t="str">
        <f t="shared" si="37"/>
        <v/>
      </c>
      <c r="M397" s="609" t="str">
        <f t="shared" si="38"/>
        <v/>
      </c>
      <c r="N397" s="610" t="str">
        <f t="shared" si="39"/>
        <v/>
      </c>
      <c r="O397" s="577"/>
      <c r="Q397" s="611"/>
      <c r="U397" s="574" t="str">
        <f t="shared" ref="U397:U460" si="41">IF(K397="","",LEFT(K397,FIND("|",K397)-1))</f>
        <v/>
      </c>
      <c r="V397" s="574" t="str">
        <f>IF($U397="","",VLOOKUP($U397,BUDGET!$C$19:$Q$401,2,FALSE))</f>
        <v/>
      </c>
    </row>
    <row r="398" spans="2:22" ht="13.5" x14ac:dyDescent="0.3">
      <c r="B398" s="582">
        <f t="shared" si="40"/>
        <v>388</v>
      </c>
      <c r="C398" s="153"/>
      <c r="D398" s="154"/>
      <c r="E398" s="155"/>
      <c r="F398" s="156"/>
      <c r="G398" s="157"/>
      <c r="H398" s="158"/>
      <c r="I398" s="162" t="str">
        <f t="shared" si="36"/>
        <v/>
      </c>
      <c r="J398" s="163" t="str">
        <f>IF(I398="","",I398/BUDGET!$O$8)</f>
        <v/>
      </c>
      <c r="K398" s="608"/>
      <c r="L398" s="161" t="str">
        <f t="shared" si="37"/>
        <v/>
      </c>
      <c r="M398" s="609" t="str">
        <f t="shared" si="38"/>
        <v/>
      </c>
      <c r="N398" s="610" t="str">
        <f t="shared" si="39"/>
        <v/>
      </c>
      <c r="O398" s="577"/>
      <c r="Q398" s="611"/>
      <c r="U398" s="574" t="str">
        <f t="shared" si="41"/>
        <v/>
      </c>
      <c r="V398" s="574" t="str">
        <f>IF($U398="","",VLOOKUP($U398,BUDGET!$C$19:$Q$401,2,FALSE))</f>
        <v/>
      </c>
    </row>
    <row r="399" spans="2:22" ht="13.5" x14ac:dyDescent="0.3">
      <c r="B399" s="582">
        <f t="shared" si="40"/>
        <v>389</v>
      </c>
      <c r="C399" s="153"/>
      <c r="D399" s="154"/>
      <c r="E399" s="155"/>
      <c r="F399" s="156"/>
      <c r="G399" s="157"/>
      <c r="H399" s="158"/>
      <c r="I399" s="162" t="str">
        <f t="shared" si="36"/>
        <v/>
      </c>
      <c r="J399" s="163" t="str">
        <f>IF(I399="","",I399/BUDGET!$O$8)</f>
        <v/>
      </c>
      <c r="K399" s="608"/>
      <c r="L399" s="164" t="str">
        <f t="shared" si="37"/>
        <v/>
      </c>
      <c r="M399" s="609" t="str">
        <f t="shared" si="38"/>
        <v/>
      </c>
      <c r="N399" s="610" t="str">
        <f t="shared" si="39"/>
        <v/>
      </c>
      <c r="O399" s="577"/>
      <c r="Q399" s="611"/>
      <c r="U399" s="574" t="str">
        <f t="shared" si="41"/>
        <v/>
      </c>
      <c r="V399" s="574" t="str">
        <f>IF($U399="","",VLOOKUP($U399,BUDGET!$C$19:$Q$401,2,FALSE))</f>
        <v/>
      </c>
    </row>
    <row r="400" spans="2:22" ht="13.5" x14ac:dyDescent="0.3">
      <c r="B400" s="582">
        <f t="shared" si="40"/>
        <v>390</v>
      </c>
      <c r="C400" s="153"/>
      <c r="D400" s="154"/>
      <c r="E400" s="155"/>
      <c r="F400" s="156"/>
      <c r="G400" s="157"/>
      <c r="H400" s="158"/>
      <c r="I400" s="162" t="str">
        <f t="shared" si="36"/>
        <v/>
      </c>
      <c r="J400" s="163" t="str">
        <f>IF(I400="","",I400/BUDGET!$O$8)</f>
        <v/>
      </c>
      <c r="K400" s="608"/>
      <c r="L400" s="161" t="str">
        <f t="shared" si="37"/>
        <v/>
      </c>
      <c r="M400" s="609" t="str">
        <f t="shared" si="38"/>
        <v/>
      </c>
      <c r="N400" s="610" t="str">
        <f t="shared" si="39"/>
        <v/>
      </c>
      <c r="O400" s="577"/>
      <c r="Q400" s="611"/>
      <c r="U400" s="574" t="str">
        <f t="shared" si="41"/>
        <v/>
      </c>
      <c r="V400" s="574" t="str">
        <f>IF($U400="","",VLOOKUP($U400,BUDGET!$C$19:$Q$401,2,FALSE))</f>
        <v/>
      </c>
    </row>
    <row r="401" spans="2:22" ht="13.5" x14ac:dyDescent="0.3">
      <c r="B401" s="582">
        <f t="shared" si="40"/>
        <v>391</v>
      </c>
      <c r="C401" s="153"/>
      <c r="D401" s="154"/>
      <c r="E401" s="155"/>
      <c r="F401" s="156"/>
      <c r="G401" s="157"/>
      <c r="H401" s="158"/>
      <c r="I401" s="162" t="str">
        <f t="shared" si="36"/>
        <v/>
      </c>
      <c r="J401" s="163" t="str">
        <f>IF(I401="","",I401/BUDGET!$O$8)</f>
        <v/>
      </c>
      <c r="K401" s="608"/>
      <c r="L401" s="164" t="str">
        <f t="shared" si="37"/>
        <v/>
      </c>
      <c r="M401" s="609" t="str">
        <f t="shared" si="38"/>
        <v/>
      </c>
      <c r="N401" s="610" t="str">
        <f t="shared" si="39"/>
        <v/>
      </c>
      <c r="O401" s="577"/>
      <c r="Q401" s="611"/>
      <c r="U401" s="574" t="str">
        <f t="shared" si="41"/>
        <v/>
      </c>
      <c r="V401" s="574" t="str">
        <f>IF($U401="","",VLOOKUP($U401,BUDGET!$C$19:$Q$401,2,FALSE))</f>
        <v/>
      </c>
    </row>
    <row r="402" spans="2:22" ht="13.5" x14ac:dyDescent="0.3">
      <c r="B402" s="582">
        <f t="shared" si="40"/>
        <v>392</v>
      </c>
      <c r="C402" s="153"/>
      <c r="D402" s="154"/>
      <c r="E402" s="155"/>
      <c r="F402" s="156"/>
      <c r="G402" s="157"/>
      <c r="H402" s="158"/>
      <c r="I402" s="162" t="str">
        <f t="shared" si="36"/>
        <v/>
      </c>
      <c r="J402" s="163" t="str">
        <f>IF(I402="","",I402/BUDGET!$O$8)</f>
        <v/>
      </c>
      <c r="K402" s="608"/>
      <c r="L402" s="161" t="str">
        <f t="shared" si="37"/>
        <v/>
      </c>
      <c r="M402" s="609" t="str">
        <f t="shared" si="38"/>
        <v/>
      </c>
      <c r="N402" s="610" t="str">
        <f t="shared" si="39"/>
        <v/>
      </c>
      <c r="O402" s="577"/>
      <c r="Q402" s="611"/>
      <c r="U402" s="574" t="str">
        <f t="shared" si="41"/>
        <v/>
      </c>
      <c r="V402" s="574" t="str">
        <f>IF($U402="","",VLOOKUP($U402,BUDGET!$C$19:$Q$401,2,FALSE))</f>
        <v/>
      </c>
    </row>
    <row r="403" spans="2:22" ht="13.5" x14ac:dyDescent="0.3">
      <c r="B403" s="582">
        <f t="shared" si="40"/>
        <v>393</v>
      </c>
      <c r="C403" s="153"/>
      <c r="D403" s="154"/>
      <c r="E403" s="155"/>
      <c r="F403" s="156"/>
      <c r="G403" s="157"/>
      <c r="H403" s="158"/>
      <c r="I403" s="162" t="str">
        <f t="shared" si="36"/>
        <v/>
      </c>
      <c r="J403" s="163" t="str">
        <f>IF(I403="","",I403/BUDGET!$O$8)</f>
        <v/>
      </c>
      <c r="K403" s="608"/>
      <c r="L403" s="164" t="str">
        <f t="shared" si="37"/>
        <v/>
      </c>
      <c r="M403" s="609" t="str">
        <f t="shared" si="38"/>
        <v/>
      </c>
      <c r="N403" s="610" t="str">
        <f t="shared" si="39"/>
        <v/>
      </c>
      <c r="O403" s="577"/>
      <c r="Q403" s="611"/>
      <c r="U403" s="574" t="str">
        <f t="shared" si="41"/>
        <v/>
      </c>
      <c r="V403" s="574" t="str">
        <f>IF($U403="","",VLOOKUP($U403,BUDGET!$C$19:$Q$401,2,FALSE))</f>
        <v/>
      </c>
    </row>
    <row r="404" spans="2:22" ht="13.5" x14ac:dyDescent="0.3">
      <c r="B404" s="582">
        <f t="shared" si="40"/>
        <v>394</v>
      </c>
      <c r="C404" s="153"/>
      <c r="D404" s="154"/>
      <c r="E404" s="155"/>
      <c r="F404" s="156"/>
      <c r="G404" s="157"/>
      <c r="H404" s="158"/>
      <c r="I404" s="162" t="str">
        <f t="shared" si="36"/>
        <v/>
      </c>
      <c r="J404" s="163" t="str">
        <f>IF(I404="","",I404/BUDGET!$O$8)</f>
        <v/>
      </c>
      <c r="K404" s="608"/>
      <c r="L404" s="161" t="str">
        <f t="shared" si="37"/>
        <v/>
      </c>
      <c r="M404" s="609" t="str">
        <f t="shared" si="38"/>
        <v/>
      </c>
      <c r="N404" s="610" t="str">
        <f t="shared" si="39"/>
        <v/>
      </c>
      <c r="O404" s="577"/>
      <c r="Q404" s="611"/>
      <c r="U404" s="574" t="str">
        <f t="shared" si="41"/>
        <v/>
      </c>
      <c r="V404" s="574" t="str">
        <f>IF($U404="","",VLOOKUP($U404,BUDGET!$C$19:$Q$401,2,FALSE))</f>
        <v/>
      </c>
    </row>
    <row r="405" spans="2:22" ht="13.5" x14ac:dyDescent="0.3">
      <c r="B405" s="582">
        <f t="shared" si="40"/>
        <v>395</v>
      </c>
      <c r="C405" s="153"/>
      <c r="D405" s="154"/>
      <c r="E405" s="155"/>
      <c r="F405" s="156"/>
      <c r="G405" s="157"/>
      <c r="H405" s="158"/>
      <c r="I405" s="162" t="str">
        <f t="shared" si="36"/>
        <v/>
      </c>
      <c r="J405" s="163" t="str">
        <f>IF(I405="","",I405/BUDGET!$O$8)</f>
        <v/>
      </c>
      <c r="K405" s="608"/>
      <c r="L405" s="164" t="str">
        <f t="shared" si="37"/>
        <v/>
      </c>
      <c r="M405" s="609" t="str">
        <f t="shared" si="38"/>
        <v/>
      </c>
      <c r="N405" s="610" t="str">
        <f t="shared" si="39"/>
        <v/>
      </c>
      <c r="O405" s="577"/>
      <c r="Q405" s="611"/>
      <c r="U405" s="574" t="str">
        <f t="shared" si="41"/>
        <v/>
      </c>
      <c r="V405" s="574" t="str">
        <f>IF($U405="","",VLOOKUP($U405,BUDGET!$C$19:$Q$401,2,FALSE))</f>
        <v/>
      </c>
    </row>
    <row r="406" spans="2:22" ht="13.5" x14ac:dyDescent="0.3">
      <c r="B406" s="582">
        <f t="shared" si="40"/>
        <v>396</v>
      </c>
      <c r="C406" s="153"/>
      <c r="D406" s="154"/>
      <c r="E406" s="155"/>
      <c r="F406" s="156"/>
      <c r="G406" s="157"/>
      <c r="H406" s="158"/>
      <c r="I406" s="162" t="str">
        <f t="shared" si="36"/>
        <v/>
      </c>
      <c r="J406" s="163" t="str">
        <f>IF(I406="","",I406/BUDGET!$O$8)</f>
        <v/>
      </c>
      <c r="K406" s="608"/>
      <c r="L406" s="161" t="str">
        <f t="shared" si="37"/>
        <v/>
      </c>
      <c r="M406" s="609" t="str">
        <f t="shared" si="38"/>
        <v/>
      </c>
      <c r="N406" s="610" t="str">
        <f t="shared" si="39"/>
        <v/>
      </c>
      <c r="O406" s="577"/>
      <c r="Q406" s="611"/>
      <c r="U406" s="574" t="str">
        <f t="shared" si="41"/>
        <v/>
      </c>
      <c r="V406" s="574" t="str">
        <f>IF($U406="","",VLOOKUP($U406,BUDGET!$C$19:$Q$401,2,FALSE))</f>
        <v/>
      </c>
    </row>
    <row r="407" spans="2:22" ht="13.5" x14ac:dyDescent="0.3">
      <c r="B407" s="582">
        <f t="shared" si="40"/>
        <v>397</v>
      </c>
      <c r="C407" s="153"/>
      <c r="D407" s="154"/>
      <c r="E407" s="155"/>
      <c r="F407" s="156"/>
      <c r="G407" s="157"/>
      <c r="H407" s="158"/>
      <c r="I407" s="162" t="str">
        <f t="shared" si="36"/>
        <v/>
      </c>
      <c r="J407" s="163" t="str">
        <f>IF(I407="","",I407/BUDGET!$O$8)</f>
        <v/>
      </c>
      <c r="K407" s="608"/>
      <c r="L407" s="164" t="str">
        <f t="shared" si="37"/>
        <v/>
      </c>
      <c r="M407" s="609" t="str">
        <f t="shared" si="38"/>
        <v/>
      </c>
      <c r="N407" s="610" t="str">
        <f t="shared" si="39"/>
        <v/>
      </c>
      <c r="O407" s="577"/>
      <c r="Q407" s="611"/>
      <c r="U407" s="574" t="str">
        <f t="shared" si="41"/>
        <v/>
      </c>
      <c r="V407" s="574" t="str">
        <f>IF($U407="","",VLOOKUP($U407,BUDGET!$C$19:$Q$401,2,FALSE))</f>
        <v/>
      </c>
    </row>
    <row r="408" spans="2:22" ht="13.5" x14ac:dyDescent="0.3">
      <c r="B408" s="582">
        <f t="shared" si="40"/>
        <v>398</v>
      </c>
      <c r="C408" s="153"/>
      <c r="D408" s="154"/>
      <c r="E408" s="155"/>
      <c r="F408" s="156"/>
      <c r="G408" s="157"/>
      <c r="H408" s="158"/>
      <c r="I408" s="162" t="str">
        <f t="shared" si="36"/>
        <v/>
      </c>
      <c r="J408" s="163" t="str">
        <f>IF(I408="","",I408/BUDGET!$O$8)</f>
        <v/>
      </c>
      <c r="K408" s="608"/>
      <c r="L408" s="161" t="str">
        <f t="shared" si="37"/>
        <v/>
      </c>
      <c r="M408" s="609" t="str">
        <f t="shared" si="38"/>
        <v/>
      </c>
      <c r="N408" s="610" t="str">
        <f t="shared" si="39"/>
        <v/>
      </c>
      <c r="O408" s="577"/>
      <c r="Q408" s="611"/>
      <c r="U408" s="574" t="str">
        <f t="shared" si="41"/>
        <v/>
      </c>
      <c r="V408" s="574" t="str">
        <f>IF($U408="","",VLOOKUP($U408,BUDGET!$C$19:$Q$401,2,FALSE))</f>
        <v/>
      </c>
    </row>
    <row r="409" spans="2:22" ht="13.5" x14ac:dyDescent="0.3">
      <c r="B409" s="582">
        <f t="shared" si="40"/>
        <v>399</v>
      </c>
      <c r="C409" s="153"/>
      <c r="D409" s="154"/>
      <c r="E409" s="155"/>
      <c r="F409" s="156"/>
      <c r="G409" s="157"/>
      <c r="H409" s="158"/>
      <c r="I409" s="162" t="str">
        <f t="shared" si="36"/>
        <v/>
      </c>
      <c r="J409" s="163" t="str">
        <f>IF(I409="","",I409/BUDGET!$O$8)</f>
        <v/>
      </c>
      <c r="K409" s="608"/>
      <c r="L409" s="164" t="str">
        <f t="shared" si="37"/>
        <v/>
      </c>
      <c r="M409" s="609" t="str">
        <f t="shared" si="38"/>
        <v/>
      </c>
      <c r="N409" s="610" t="str">
        <f t="shared" si="39"/>
        <v/>
      </c>
      <c r="O409" s="577"/>
      <c r="Q409" s="611"/>
      <c r="U409" s="574" t="str">
        <f t="shared" si="41"/>
        <v/>
      </c>
      <c r="V409" s="574" t="str">
        <f>IF($U409="","",VLOOKUP($U409,BUDGET!$C$19:$Q$401,2,FALSE))</f>
        <v/>
      </c>
    </row>
    <row r="410" spans="2:22" ht="13.5" x14ac:dyDescent="0.3">
      <c r="B410" s="582">
        <f t="shared" si="40"/>
        <v>400</v>
      </c>
      <c r="C410" s="153"/>
      <c r="D410" s="154"/>
      <c r="E410" s="155"/>
      <c r="F410" s="156"/>
      <c r="G410" s="157"/>
      <c r="H410" s="158"/>
      <c r="I410" s="162" t="str">
        <f t="shared" si="36"/>
        <v/>
      </c>
      <c r="J410" s="163" t="str">
        <f>IF(I410="","",I410/BUDGET!$O$8)</f>
        <v/>
      </c>
      <c r="K410" s="608"/>
      <c r="L410" s="161" t="str">
        <f t="shared" si="37"/>
        <v/>
      </c>
      <c r="M410" s="609" t="str">
        <f t="shared" si="38"/>
        <v/>
      </c>
      <c r="N410" s="610" t="str">
        <f t="shared" si="39"/>
        <v/>
      </c>
      <c r="O410" s="577"/>
      <c r="Q410" s="611"/>
      <c r="U410" s="574" t="str">
        <f t="shared" si="41"/>
        <v/>
      </c>
      <c r="V410" s="574" t="str">
        <f>IF($U410="","",VLOOKUP($U410,BUDGET!$C$19:$Q$401,2,FALSE))</f>
        <v/>
      </c>
    </row>
    <row r="411" spans="2:22" ht="13.5" x14ac:dyDescent="0.3">
      <c r="B411" s="582">
        <f t="shared" si="40"/>
        <v>401</v>
      </c>
      <c r="C411" s="153"/>
      <c r="D411" s="154"/>
      <c r="E411" s="155"/>
      <c r="F411" s="156"/>
      <c r="G411" s="157"/>
      <c r="H411" s="158"/>
      <c r="I411" s="162" t="str">
        <f t="shared" si="36"/>
        <v/>
      </c>
      <c r="J411" s="163" t="str">
        <f>IF(I411="","",I411/BUDGET!$O$8)</f>
        <v/>
      </c>
      <c r="K411" s="608"/>
      <c r="L411" s="164" t="str">
        <f t="shared" si="37"/>
        <v/>
      </c>
      <c r="M411" s="609" t="str">
        <f t="shared" si="38"/>
        <v/>
      </c>
      <c r="N411" s="610" t="str">
        <f t="shared" si="39"/>
        <v/>
      </c>
      <c r="O411" s="577"/>
      <c r="Q411" s="611"/>
      <c r="U411" s="574" t="str">
        <f t="shared" si="41"/>
        <v/>
      </c>
      <c r="V411" s="574" t="str">
        <f>IF($U411="","",VLOOKUP($U411,BUDGET!$C$19:$Q$401,2,FALSE))</f>
        <v/>
      </c>
    </row>
    <row r="412" spans="2:22" ht="13.5" x14ac:dyDescent="0.3">
      <c r="B412" s="582">
        <f t="shared" si="40"/>
        <v>402</v>
      </c>
      <c r="C412" s="153"/>
      <c r="D412" s="154"/>
      <c r="E412" s="155"/>
      <c r="F412" s="156"/>
      <c r="G412" s="157"/>
      <c r="H412" s="158"/>
      <c r="I412" s="162" t="str">
        <f t="shared" si="36"/>
        <v/>
      </c>
      <c r="J412" s="163" t="str">
        <f>IF(I412="","",I412/BUDGET!$O$8)</f>
        <v/>
      </c>
      <c r="K412" s="608"/>
      <c r="L412" s="161" t="str">
        <f t="shared" si="37"/>
        <v/>
      </c>
      <c r="M412" s="609" t="str">
        <f t="shared" si="38"/>
        <v/>
      </c>
      <c r="N412" s="610" t="str">
        <f t="shared" si="39"/>
        <v/>
      </c>
      <c r="O412" s="577"/>
      <c r="Q412" s="611"/>
      <c r="U412" s="574" t="str">
        <f t="shared" si="41"/>
        <v/>
      </c>
      <c r="V412" s="574" t="str">
        <f>IF($U412="","",VLOOKUP($U412,BUDGET!$C$19:$Q$401,2,FALSE))</f>
        <v/>
      </c>
    </row>
    <row r="413" spans="2:22" ht="13.5" x14ac:dyDescent="0.3">
      <c r="B413" s="582">
        <f t="shared" si="40"/>
        <v>403</v>
      </c>
      <c r="C413" s="153"/>
      <c r="D413" s="154"/>
      <c r="E413" s="155"/>
      <c r="F413" s="156"/>
      <c r="G413" s="157"/>
      <c r="H413" s="158"/>
      <c r="I413" s="162" t="str">
        <f t="shared" si="36"/>
        <v/>
      </c>
      <c r="J413" s="163" t="str">
        <f>IF(I413="","",I413/BUDGET!$O$8)</f>
        <v/>
      </c>
      <c r="K413" s="608"/>
      <c r="L413" s="164" t="str">
        <f t="shared" si="37"/>
        <v/>
      </c>
      <c r="M413" s="609" t="str">
        <f t="shared" si="38"/>
        <v/>
      </c>
      <c r="N413" s="610" t="str">
        <f t="shared" si="39"/>
        <v/>
      </c>
      <c r="O413" s="577"/>
      <c r="Q413" s="611"/>
      <c r="U413" s="574" t="str">
        <f t="shared" si="41"/>
        <v/>
      </c>
      <c r="V413" s="574" t="str">
        <f>IF($U413="","",VLOOKUP($U413,BUDGET!$C$19:$Q$401,2,FALSE))</f>
        <v/>
      </c>
    </row>
    <row r="414" spans="2:22" ht="13.5" x14ac:dyDescent="0.3">
      <c r="B414" s="582">
        <f t="shared" si="40"/>
        <v>404</v>
      </c>
      <c r="C414" s="153"/>
      <c r="D414" s="154"/>
      <c r="E414" s="155"/>
      <c r="F414" s="156"/>
      <c r="G414" s="157"/>
      <c r="H414" s="158"/>
      <c r="I414" s="162" t="str">
        <f t="shared" si="36"/>
        <v/>
      </c>
      <c r="J414" s="163" t="str">
        <f>IF(I414="","",I414/BUDGET!$O$8)</f>
        <v/>
      </c>
      <c r="K414" s="608"/>
      <c r="L414" s="161" t="str">
        <f t="shared" si="37"/>
        <v/>
      </c>
      <c r="M414" s="609" t="str">
        <f t="shared" si="38"/>
        <v/>
      </c>
      <c r="N414" s="610" t="str">
        <f t="shared" si="39"/>
        <v/>
      </c>
      <c r="O414" s="577"/>
      <c r="Q414" s="611"/>
      <c r="U414" s="574" t="str">
        <f t="shared" si="41"/>
        <v/>
      </c>
      <c r="V414" s="574" t="str">
        <f>IF($U414="","",VLOOKUP($U414,BUDGET!$C$19:$Q$401,2,FALSE))</f>
        <v/>
      </c>
    </row>
    <row r="415" spans="2:22" ht="13.5" x14ac:dyDescent="0.3">
      <c r="B415" s="582">
        <f t="shared" si="40"/>
        <v>405</v>
      </c>
      <c r="C415" s="153"/>
      <c r="D415" s="154"/>
      <c r="E415" s="155"/>
      <c r="F415" s="156"/>
      <c r="G415" s="157"/>
      <c r="H415" s="158"/>
      <c r="I415" s="162" t="str">
        <f t="shared" si="36"/>
        <v/>
      </c>
      <c r="J415" s="163" t="str">
        <f>IF(I415="","",I415/BUDGET!$O$8)</f>
        <v/>
      </c>
      <c r="K415" s="608"/>
      <c r="L415" s="164" t="str">
        <f t="shared" si="37"/>
        <v/>
      </c>
      <c r="M415" s="609" t="str">
        <f t="shared" si="38"/>
        <v/>
      </c>
      <c r="N415" s="610" t="str">
        <f t="shared" si="39"/>
        <v/>
      </c>
      <c r="O415" s="577"/>
      <c r="Q415" s="611"/>
      <c r="U415" s="574" t="str">
        <f t="shared" si="41"/>
        <v/>
      </c>
      <c r="V415" s="574" t="str">
        <f>IF($U415="","",VLOOKUP($U415,BUDGET!$C$19:$Q$401,2,FALSE))</f>
        <v/>
      </c>
    </row>
    <row r="416" spans="2:22" ht="13.5" x14ac:dyDescent="0.3">
      <c r="B416" s="582">
        <f t="shared" si="40"/>
        <v>406</v>
      </c>
      <c r="C416" s="153"/>
      <c r="D416" s="154"/>
      <c r="E416" s="155"/>
      <c r="F416" s="156"/>
      <c r="G416" s="157"/>
      <c r="H416" s="158"/>
      <c r="I416" s="162" t="str">
        <f t="shared" si="36"/>
        <v/>
      </c>
      <c r="J416" s="163" t="str">
        <f>IF(I416="","",I416/BUDGET!$O$8)</f>
        <v/>
      </c>
      <c r="K416" s="608"/>
      <c r="L416" s="161" t="str">
        <f t="shared" si="37"/>
        <v/>
      </c>
      <c r="M416" s="609" t="str">
        <f t="shared" si="38"/>
        <v/>
      </c>
      <c r="N416" s="610" t="str">
        <f t="shared" si="39"/>
        <v/>
      </c>
      <c r="O416" s="577"/>
      <c r="Q416" s="611"/>
      <c r="U416" s="574" t="str">
        <f t="shared" si="41"/>
        <v/>
      </c>
      <c r="V416" s="574" t="str">
        <f>IF($U416="","",VLOOKUP($U416,BUDGET!$C$19:$Q$401,2,FALSE))</f>
        <v/>
      </c>
    </row>
    <row r="417" spans="2:22" ht="13.5" x14ac:dyDescent="0.3">
      <c r="B417" s="582">
        <f t="shared" si="40"/>
        <v>407</v>
      </c>
      <c r="C417" s="153"/>
      <c r="D417" s="154"/>
      <c r="E417" s="155"/>
      <c r="F417" s="156"/>
      <c r="G417" s="157"/>
      <c r="H417" s="158"/>
      <c r="I417" s="162" t="str">
        <f t="shared" si="36"/>
        <v/>
      </c>
      <c r="J417" s="163" t="str">
        <f>IF(I417="","",I417/BUDGET!$O$8)</f>
        <v/>
      </c>
      <c r="K417" s="608"/>
      <c r="L417" s="164" t="str">
        <f t="shared" si="37"/>
        <v/>
      </c>
      <c r="M417" s="609" t="str">
        <f t="shared" si="38"/>
        <v/>
      </c>
      <c r="N417" s="610" t="str">
        <f t="shared" si="39"/>
        <v/>
      </c>
      <c r="O417" s="577"/>
      <c r="Q417" s="611"/>
      <c r="U417" s="574" t="str">
        <f t="shared" si="41"/>
        <v/>
      </c>
      <c r="V417" s="574" t="str">
        <f>IF($U417="","",VLOOKUP($U417,BUDGET!$C$19:$Q$401,2,FALSE))</f>
        <v/>
      </c>
    </row>
    <row r="418" spans="2:22" ht="13.5" x14ac:dyDescent="0.3">
      <c r="B418" s="582">
        <f t="shared" si="40"/>
        <v>408</v>
      </c>
      <c r="C418" s="153"/>
      <c r="D418" s="154"/>
      <c r="E418" s="155"/>
      <c r="F418" s="156"/>
      <c r="G418" s="157"/>
      <c r="H418" s="158"/>
      <c r="I418" s="162" t="str">
        <f t="shared" si="36"/>
        <v/>
      </c>
      <c r="J418" s="163" t="str">
        <f>IF(I418="","",I418/BUDGET!$O$8)</f>
        <v/>
      </c>
      <c r="K418" s="608"/>
      <c r="L418" s="161" t="str">
        <f t="shared" si="37"/>
        <v/>
      </c>
      <c r="M418" s="609" t="str">
        <f t="shared" si="38"/>
        <v/>
      </c>
      <c r="N418" s="610" t="str">
        <f t="shared" si="39"/>
        <v/>
      </c>
      <c r="O418" s="577"/>
      <c r="Q418" s="611"/>
      <c r="U418" s="574" t="str">
        <f t="shared" si="41"/>
        <v/>
      </c>
      <c r="V418" s="574" t="str">
        <f>IF($U418="","",VLOOKUP($U418,BUDGET!$C$19:$Q$401,2,FALSE))</f>
        <v/>
      </c>
    </row>
    <row r="419" spans="2:22" ht="13.5" x14ac:dyDescent="0.3">
      <c r="B419" s="582">
        <f t="shared" si="40"/>
        <v>409</v>
      </c>
      <c r="C419" s="153"/>
      <c r="D419" s="154"/>
      <c r="E419" s="155"/>
      <c r="F419" s="156"/>
      <c r="G419" s="157"/>
      <c r="H419" s="158"/>
      <c r="I419" s="162" t="str">
        <f t="shared" si="36"/>
        <v/>
      </c>
      <c r="J419" s="163" t="str">
        <f>IF(I419="","",I419/BUDGET!$O$8)</f>
        <v/>
      </c>
      <c r="K419" s="608"/>
      <c r="L419" s="164" t="str">
        <f t="shared" si="37"/>
        <v/>
      </c>
      <c r="M419" s="609" t="str">
        <f t="shared" si="38"/>
        <v/>
      </c>
      <c r="N419" s="610" t="str">
        <f t="shared" si="39"/>
        <v/>
      </c>
      <c r="O419" s="577"/>
      <c r="Q419" s="611"/>
      <c r="U419" s="574" t="str">
        <f t="shared" si="41"/>
        <v/>
      </c>
      <c r="V419" s="574" t="str">
        <f>IF($U419="","",VLOOKUP($U419,BUDGET!$C$19:$Q$401,2,FALSE))</f>
        <v/>
      </c>
    </row>
    <row r="420" spans="2:22" ht="13.5" x14ac:dyDescent="0.3">
      <c r="B420" s="582">
        <f t="shared" si="40"/>
        <v>410</v>
      </c>
      <c r="C420" s="153"/>
      <c r="D420" s="154"/>
      <c r="E420" s="155"/>
      <c r="F420" s="156"/>
      <c r="G420" s="157"/>
      <c r="H420" s="158"/>
      <c r="I420" s="162" t="str">
        <f t="shared" si="36"/>
        <v/>
      </c>
      <c r="J420" s="163" t="str">
        <f>IF(I420="","",I420/BUDGET!$O$8)</f>
        <v/>
      </c>
      <c r="K420" s="608"/>
      <c r="L420" s="161" t="str">
        <f t="shared" si="37"/>
        <v/>
      </c>
      <c r="M420" s="609" t="str">
        <f t="shared" si="38"/>
        <v/>
      </c>
      <c r="N420" s="610" t="str">
        <f t="shared" si="39"/>
        <v/>
      </c>
      <c r="O420" s="577"/>
      <c r="Q420" s="611"/>
      <c r="U420" s="574" t="str">
        <f t="shared" si="41"/>
        <v/>
      </c>
      <c r="V420" s="574" t="str">
        <f>IF($U420="","",VLOOKUP($U420,BUDGET!$C$19:$Q$401,2,FALSE))</f>
        <v/>
      </c>
    </row>
    <row r="421" spans="2:22" ht="13.5" x14ac:dyDescent="0.3">
      <c r="B421" s="582">
        <f t="shared" si="40"/>
        <v>411</v>
      </c>
      <c r="C421" s="153"/>
      <c r="D421" s="154"/>
      <c r="E421" s="155"/>
      <c r="F421" s="156"/>
      <c r="G421" s="157"/>
      <c r="H421" s="158"/>
      <c r="I421" s="162" t="str">
        <f t="shared" si="36"/>
        <v/>
      </c>
      <c r="J421" s="163" t="str">
        <f>IF(I421="","",I421/BUDGET!$O$8)</f>
        <v/>
      </c>
      <c r="K421" s="608"/>
      <c r="L421" s="164" t="str">
        <f t="shared" si="37"/>
        <v/>
      </c>
      <c r="M421" s="609" t="str">
        <f t="shared" si="38"/>
        <v/>
      </c>
      <c r="N421" s="610" t="str">
        <f t="shared" si="39"/>
        <v/>
      </c>
      <c r="O421" s="577"/>
      <c r="Q421" s="611"/>
      <c r="U421" s="574" t="str">
        <f t="shared" si="41"/>
        <v/>
      </c>
      <c r="V421" s="574" t="str">
        <f>IF($U421="","",VLOOKUP($U421,BUDGET!$C$19:$Q$401,2,FALSE))</f>
        <v/>
      </c>
    </row>
    <row r="422" spans="2:22" ht="13.5" x14ac:dyDescent="0.3">
      <c r="B422" s="582">
        <f t="shared" si="40"/>
        <v>412</v>
      </c>
      <c r="C422" s="153"/>
      <c r="D422" s="154"/>
      <c r="E422" s="155"/>
      <c r="F422" s="156"/>
      <c r="G422" s="157"/>
      <c r="H422" s="158"/>
      <c r="I422" s="162" t="str">
        <f t="shared" si="36"/>
        <v/>
      </c>
      <c r="J422" s="163" t="str">
        <f>IF(I422="","",I422/BUDGET!$O$8)</f>
        <v/>
      </c>
      <c r="K422" s="608"/>
      <c r="L422" s="161" t="str">
        <f t="shared" si="37"/>
        <v/>
      </c>
      <c r="M422" s="609" t="str">
        <f t="shared" si="38"/>
        <v/>
      </c>
      <c r="N422" s="610" t="str">
        <f t="shared" si="39"/>
        <v/>
      </c>
      <c r="O422" s="577"/>
      <c r="Q422" s="611"/>
      <c r="U422" s="574" t="str">
        <f t="shared" si="41"/>
        <v/>
      </c>
      <c r="V422" s="574" t="str">
        <f>IF($U422="","",VLOOKUP($U422,BUDGET!$C$19:$Q$401,2,FALSE))</f>
        <v/>
      </c>
    </row>
    <row r="423" spans="2:22" ht="13.5" x14ac:dyDescent="0.3">
      <c r="B423" s="582">
        <f t="shared" si="40"/>
        <v>413</v>
      </c>
      <c r="C423" s="153"/>
      <c r="D423" s="154"/>
      <c r="E423" s="155"/>
      <c r="F423" s="156"/>
      <c r="G423" s="157"/>
      <c r="H423" s="158"/>
      <c r="I423" s="162" t="str">
        <f t="shared" si="36"/>
        <v/>
      </c>
      <c r="J423" s="163" t="str">
        <f>IF(I423="","",I423/BUDGET!$O$8)</f>
        <v/>
      </c>
      <c r="K423" s="608"/>
      <c r="L423" s="164" t="str">
        <f t="shared" si="37"/>
        <v/>
      </c>
      <c r="M423" s="609" t="str">
        <f t="shared" si="38"/>
        <v/>
      </c>
      <c r="N423" s="610" t="str">
        <f t="shared" si="39"/>
        <v/>
      </c>
      <c r="O423" s="577"/>
      <c r="Q423" s="611"/>
      <c r="U423" s="574" t="str">
        <f t="shared" si="41"/>
        <v/>
      </c>
      <c r="V423" s="574" t="str">
        <f>IF($U423="","",VLOOKUP($U423,BUDGET!$C$19:$Q$401,2,FALSE))</f>
        <v/>
      </c>
    </row>
    <row r="424" spans="2:22" ht="13.5" x14ac:dyDescent="0.3">
      <c r="B424" s="582">
        <f t="shared" si="40"/>
        <v>414</v>
      </c>
      <c r="C424" s="153"/>
      <c r="D424" s="154"/>
      <c r="E424" s="155"/>
      <c r="F424" s="156"/>
      <c r="G424" s="157"/>
      <c r="H424" s="158"/>
      <c r="I424" s="162" t="str">
        <f t="shared" si="36"/>
        <v/>
      </c>
      <c r="J424" s="163" t="str">
        <f>IF(I424="","",I424/BUDGET!$O$8)</f>
        <v/>
      </c>
      <c r="K424" s="608"/>
      <c r="L424" s="161" t="str">
        <f t="shared" si="37"/>
        <v/>
      </c>
      <c r="M424" s="609" t="str">
        <f t="shared" si="38"/>
        <v/>
      </c>
      <c r="N424" s="610" t="str">
        <f t="shared" si="39"/>
        <v/>
      </c>
      <c r="O424" s="577"/>
      <c r="Q424" s="611"/>
      <c r="U424" s="574" t="str">
        <f t="shared" si="41"/>
        <v/>
      </c>
      <c r="V424" s="574" t="str">
        <f>IF($U424="","",VLOOKUP($U424,BUDGET!$C$19:$Q$401,2,FALSE))</f>
        <v/>
      </c>
    </row>
    <row r="425" spans="2:22" ht="13.5" x14ac:dyDescent="0.3">
      <c r="B425" s="582">
        <f t="shared" si="40"/>
        <v>415</v>
      </c>
      <c r="C425" s="153"/>
      <c r="D425" s="154"/>
      <c r="E425" s="155"/>
      <c r="F425" s="156"/>
      <c r="G425" s="157"/>
      <c r="H425" s="158"/>
      <c r="I425" s="162" t="str">
        <f t="shared" si="36"/>
        <v/>
      </c>
      <c r="J425" s="163" t="str">
        <f>IF(I425="","",I425/BUDGET!$O$8)</f>
        <v/>
      </c>
      <c r="K425" s="608"/>
      <c r="L425" s="164" t="str">
        <f t="shared" si="37"/>
        <v/>
      </c>
      <c r="M425" s="609" t="str">
        <f t="shared" si="38"/>
        <v/>
      </c>
      <c r="N425" s="610" t="str">
        <f t="shared" si="39"/>
        <v/>
      </c>
      <c r="O425" s="577"/>
      <c r="Q425" s="611"/>
      <c r="U425" s="574" t="str">
        <f t="shared" si="41"/>
        <v/>
      </c>
      <c r="V425" s="574" t="str">
        <f>IF($U425="","",VLOOKUP($U425,BUDGET!$C$19:$Q$401,2,FALSE))</f>
        <v/>
      </c>
    </row>
    <row r="426" spans="2:22" ht="13.5" x14ac:dyDescent="0.3">
      <c r="B426" s="582">
        <f t="shared" si="40"/>
        <v>416</v>
      </c>
      <c r="C426" s="153"/>
      <c r="D426" s="154"/>
      <c r="E426" s="155"/>
      <c r="F426" s="156"/>
      <c r="G426" s="157"/>
      <c r="H426" s="158"/>
      <c r="I426" s="162" t="str">
        <f t="shared" si="36"/>
        <v/>
      </c>
      <c r="J426" s="163" t="str">
        <f>IF(I426="","",I426/BUDGET!$O$8)</f>
        <v/>
      </c>
      <c r="K426" s="608"/>
      <c r="L426" s="161" t="str">
        <f t="shared" si="37"/>
        <v/>
      </c>
      <c r="M426" s="609" t="str">
        <f t="shared" si="38"/>
        <v/>
      </c>
      <c r="N426" s="610" t="str">
        <f t="shared" si="39"/>
        <v/>
      </c>
      <c r="O426" s="577"/>
      <c r="Q426" s="611"/>
      <c r="U426" s="574" t="str">
        <f t="shared" si="41"/>
        <v/>
      </c>
      <c r="V426" s="574" t="str">
        <f>IF($U426="","",VLOOKUP($U426,BUDGET!$C$19:$Q$401,2,FALSE))</f>
        <v/>
      </c>
    </row>
    <row r="427" spans="2:22" ht="13.5" x14ac:dyDescent="0.3">
      <c r="B427" s="582">
        <f t="shared" si="40"/>
        <v>417</v>
      </c>
      <c r="C427" s="153"/>
      <c r="D427" s="154"/>
      <c r="E427" s="155"/>
      <c r="F427" s="156"/>
      <c r="G427" s="157"/>
      <c r="H427" s="158"/>
      <c r="I427" s="162" t="str">
        <f t="shared" si="36"/>
        <v/>
      </c>
      <c r="J427" s="163" t="str">
        <f>IF(I427="","",I427/BUDGET!$O$8)</f>
        <v/>
      </c>
      <c r="K427" s="608"/>
      <c r="L427" s="164" t="str">
        <f t="shared" si="37"/>
        <v/>
      </c>
      <c r="M427" s="609" t="str">
        <f t="shared" si="38"/>
        <v/>
      </c>
      <c r="N427" s="610" t="str">
        <f t="shared" si="39"/>
        <v/>
      </c>
      <c r="O427" s="577"/>
      <c r="Q427" s="611"/>
      <c r="U427" s="574" t="str">
        <f t="shared" si="41"/>
        <v/>
      </c>
      <c r="V427" s="574" t="str">
        <f>IF($U427="","",VLOOKUP($U427,BUDGET!$C$19:$Q$401,2,FALSE))</f>
        <v/>
      </c>
    </row>
    <row r="428" spans="2:22" ht="13.5" x14ac:dyDescent="0.3">
      <c r="B428" s="582">
        <f t="shared" si="40"/>
        <v>418</v>
      </c>
      <c r="C428" s="153"/>
      <c r="D428" s="154"/>
      <c r="E428" s="155"/>
      <c r="F428" s="156"/>
      <c r="G428" s="157"/>
      <c r="H428" s="158"/>
      <c r="I428" s="162" t="str">
        <f t="shared" si="36"/>
        <v/>
      </c>
      <c r="J428" s="163" t="str">
        <f>IF(I428="","",I428/BUDGET!$O$8)</f>
        <v/>
      </c>
      <c r="K428" s="608"/>
      <c r="L428" s="161" t="str">
        <f t="shared" si="37"/>
        <v/>
      </c>
      <c r="M428" s="609" t="str">
        <f t="shared" si="38"/>
        <v/>
      </c>
      <c r="N428" s="610" t="str">
        <f t="shared" si="39"/>
        <v/>
      </c>
      <c r="O428" s="577"/>
      <c r="Q428" s="611"/>
      <c r="U428" s="574" t="str">
        <f t="shared" si="41"/>
        <v/>
      </c>
      <c r="V428" s="574" t="str">
        <f>IF($U428="","",VLOOKUP($U428,BUDGET!$C$19:$Q$401,2,FALSE))</f>
        <v/>
      </c>
    </row>
    <row r="429" spans="2:22" ht="13.5" x14ac:dyDescent="0.3">
      <c r="B429" s="582">
        <f t="shared" si="40"/>
        <v>419</v>
      </c>
      <c r="C429" s="153"/>
      <c r="D429" s="154"/>
      <c r="E429" s="155"/>
      <c r="F429" s="156"/>
      <c r="G429" s="157"/>
      <c r="H429" s="158"/>
      <c r="I429" s="162" t="str">
        <f t="shared" si="36"/>
        <v/>
      </c>
      <c r="J429" s="163" t="str">
        <f>IF(I429="","",I429/BUDGET!$O$8)</f>
        <v/>
      </c>
      <c r="K429" s="608"/>
      <c r="L429" s="164" t="str">
        <f t="shared" si="37"/>
        <v/>
      </c>
      <c r="M429" s="609" t="str">
        <f t="shared" si="38"/>
        <v/>
      </c>
      <c r="N429" s="610" t="str">
        <f t="shared" si="39"/>
        <v/>
      </c>
      <c r="O429" s="577"/>
      <c r="Q429" s="611"/>
      <c r="U429" s="574" t="str">
        <f t="shared" si="41"/>
        <v/>
      </c>
      <c r="V429" s="574" t="str">
        <f>IF($U429="","",VLOOKUP($U429,BUDGET!$C$19:$Q$401,2,FALSE))</f>
        <v/>
      </c>
    </row>
    <row r="430" spans="2:22" ht="13.5" x14ac:dyDescent="0.3">
      <c r="B430" s="582">
        <f t="shared" si="40"/>
        <v>420</v>
      </c>
      <c r="C430" s="153"/>
      <c r="D430" s="154"/>
      <c r="E430" s="155"/>
      <c r="F430" s="156"/>
      <c r="G430" s="157"/>
      <c r="H430" s="158"/>
      <c r="I430" s="162" t="str">
        <f t="shared" si="36"/>
        <v/>
      </c>
      <c r="J430" s="163" t="str">
        <f>IF(I430="","",I430/BUDGET!$O$8)</f>
        <v/>
      </c>
      <c r="K430" s="608"/>
      <c r="L430" s="161" t="str">
        <f t="shared" si="37"/>
        <v/>
      </c>
      <c r="M430" s="609" t="str">
        <f t="shared" si="38"/>
        <v/>
      </c>
      <c r="N430" s="610" t="str">
        <f t="shared" si="39"/>
        <v/>
      </c>
      <c r="O430" s="577"/>
      <c r="Q430" s="611"/>
      <c r="U430" s="574" t="str">
        <f t="shared" si="41"/>
        <v/>
      </c>
      <c r="V430" s="574" t="str">
        <f>IF($U430="","",VLOOKUP($U430,BUDGET!$C$19:$Q$401,2,FALSE))</f>
        <v/>
      </c>
    </row>
    <row r="431" spans="2:22" ht="13.5" x14ac:dyDescent="0.3">
      <c r="B431" s="582">
        <f t="shared" si="40"/>
        <v>421</v>
      </c>
      <c r="C431" s="153"/>
      <c r="D431" s="154"/>
      <c r="E431" s="155"/>
      <c r="F431" s="156"/>
      <c r="G431" s="157"/>
      <c r="H431" s="158"/>
      <c r="I431" s="162" t="str">
        <f t="shared" si="36"/>
        <v/>
      </c>
      <c r="J431" s="163" t="str">
        <f>IF(I431="","",I431/BUDGET!$O$8)</f>
        <v/>
      </c>
      <c r="K431" s="608"/>
      <c r="L431" s="164" t="str">
        <f t="shared" si="37"/>
        <v/>
      </c>
      <c r="M431" s="609" t="str">
        <f t="shared" si="38"/>
        <v/>
      </c>
      <c r="N431" s="610" t="str">
        <f t="shared" si="39"/>
        <v/>
      </c>
      <c r="O431" s="577"/>
      <c r="Q431" s="611"/>
      <c r="U431" s="574" t="str">
        <f t="shared" si="41"/>
        <v/>
      </c>
      <c r="V431" s="574" t="str">
        <f>IF($U431="","",VLOOKUP($U431,BUDGET!$C$19:$Q$401,2,FALSE))</f>
        <v/>
      </c>
    </row>
    <row r="432" spans="2:22" ht="13.5" x14ac:dyDescent="0.3">
      <c r="B432" s="582">
        <f t="shared" si="40"/>
        <v>422</v>
      </c>
      <c r="C432" s="153"/>
      <c r="D432" s="154"/>
      <c r="E432" s="155"/>
      <c r="F432" s="156"/>
      <c r="G432" s="157"/>
      <c r="H432" s="158"/>
      <c r="I432" s="162" t="str">
        <f t="shared" si="36"/>
        <v/>
      </c>
      <c r="J432" s="163" t="str">
        <f>IF(I432="","",I432/BUDGET!$O$8)</f>
        <v/>
      </c>
      <c r="K432" s="608"/>
      <c r="L432" s="161" t="str">
        <f t="shared" si="37"/>
        <v/>
      </c>
      <c r="M432" s="609" t="str">
        <f t="shared" si="38"/>
        <v/>
      </c>
      <c r="N432" s="610" t="str">
        <f t="shared" si="39"/>
        <v/>
      </c>
      <c r="O432" s="577"/>
      <c r="Q432" s="611"/>
      <c r="U432" s="574" t="str">
        <f t="shared" si="41"/>
        <v/>
      </c>
      <c r="V432" s="574" t="str">
        <f>IF($U432="","",VLOOKUP($U432,BUDGET!$C$19:$Q$401,2,FALSE))</f>
        <v/>
      </c>
    </row>
    <row r="433" spans="2:22" ht="13.5" x14ac:dyDescent="0.3">
      <c r="B433" s="582">
        <f t="shared" si="40"/>
        <v>423</v>
      </c>
      <c r="C433" s="153"/>
      <c r="D433" s="154"/>
      <c r="E433" s="155"/>
      <c r="F433" s="156"/>
      <c r="G433" s="157"/>
      <c r="H433" s="158"/>
      <c r="I433" s="162" t="str">
        <f t="shared" si="36"/>
        <v/>
      </c>
      <c r="J433" s="163" t="str">
        <f>IF(I433="","",I433/BUDGET!$O$8)</f>
        <v/>
      </c>
      <c r="K433" s="608"/>
      <c r="L433" s="164" t="str">
        <f t="shared" si="37"/>
        <v/>
      </c>
      <c r="M433" s="609" t="str">
        <f t="shared" si="38"/>
        <v/>
      </c>
      <c r="N433" s="610" t="str">
        <f t="shared" si="39"/>
        <v/>
      </c>
      <c r="O433" s="577"/>
      <c r="Q433" s="611"/>
      <c r="U433" s="574" t="str">
        <f t="shared" si="41"/>
        <v/>
      </c>
      <c r="V433" s="574" t="str">
        <f>IF($U433="","",VLOOKUP($U433,BUDGET!$C$19:$Q$401,2,FALSE))</f>
        <v/>
      </c>
    </row>
    <row r="434" spans="2:22" ht="13.5" x14ac:dyDescent="0.3">
      <c r="B434" s="582">
        <f t="shared" si="40"/>
        <v>424</v>
      </c>
      <c r="C434" s="153"/>
      <c r="D434" s="154"/>
      <c r="E434" s="155"/>
      <c r="F434" s="156"/>
      <c r="G434" s="157"/>
      <c r="H434" s="158"/>
      <c r="I434" s="162" t="str">
        <f t="shared" si="36"/>
        <v/>
      </c>
      <c r="J434" s="163" t="str">
        <f>IF(I434="","",I434/BUDGET!$O$8)</f>
        <v/>
      </c>
      <c r="K434" s="608"/>
      <c r="L434" s="161" t="str">
        <f t="shared" si="37"/>
        <v/>
      </c>
      <c r="M434" s="609" t="str">
        <f t="shared" si="38"/>
        <v/>
      </c>
      <c r="N434" s="610" t="str">
        <f t="shared" si="39"/>
        <v/>
      </c>
      <c r="O434" s="577"/>
      <c r="Q434" s="611"/>
      <c r="U434" s="574" t="str">
        <f t="shared" si="41"/>
        <v/>
      </c>
      <c r="V434" s="574" t="str">
        <f>IF($U434="","",VLOOKUP($U434,BUDGET!$C$19:$Q$401,2,FALSE))</f>
        <v/>
      </c>
    </row>
    <row r="435" spans="2:22" ht="13.5" x14ac:dyDescent="0.3">
      <c r="B435" s="582">
        <f t="shared" si="40"/>
        <v>425</v>
      </c>
      <c r="C435" s="153"/>
      <c r="D435" s="154"/>
      <c r="E435" s="155"/>
      <c r="F435" s="156"/>
      <c r="G435" s="157"/>
      <c r="H435" s="158"/>
      <c r="I435" s="162" t="str">
        <f t="shared" si="36"/>
        <v/>
      </c>
      <c r="J435" s="163" t="str">
        <f>IF(I435="","",I435/BUDGET!$O$8)</f>
        <v/>
      </c>
      <c r="K435" s="608"/>
      <c r="L435" s="164" t="str">
        <f t="shared" si="37"/>
        <v/>
      </c>
      <c r="M435" s="609" t="str">
        <f t="shared" si="38"/>
        <v/>
      </c>
      <c r="N435" s="610" t="str">
        <f t="shared" si="39"/>
        <v/>
      </c>
      <c r="O435" s="577"/>
      <c r="Q435" s="611"/>
      <c r="U435" s="574" t="str">
        <f t="shared" si="41"/>
        <v/>
      </c>
      <c r="V435" s="574" t="str">
        <f>IF($U435="","",VLOOKUP($U435,BUDGET!$C$19:$Q$401,2,FALSE))</f>
        <v/>
      </c>
    </row>
    <row r="436" spans="2:22" ht="13.5" x14ac:dyDescent="0.3">
      <c r="B436" s="582">
        <f t="shared" si="40"/>
        <v>426</v>
      </c>
      <c r="C436" s="153"/>
      <c r="D436" s="154"/>
      <c r="E436" s="155"/>
      <c r="F436" s="156"/>
      <c r="G436" s="157"/>
      <c r="H436" s="158"/>
      <c r="I436" s="162" t="str">
        <f t="shared" si="36"/>
        <v/>
      </c>
      <c r="J436" s="163" t="str">
        <f>IF(I436="","",I436/BUDGET!$O$8)</f>
        <v/>
      </c>
      <c r="K436" s="608"/>
      <c r="L436" s="161" t="str">
        <f t="shared" si="37"/>
        <v/>
      </c>
      <c r="M436" s="609" t="str">
        <f t="shared" si="38"/>
        <v/>
      </c>
      <c r="N436" s="610" t="str">
        <f t="shared" si="39"/>
        <v/>
      </c>
      <c r="O436" s="577"/>
      <c r="Q436" s="611"/>
      <c r="U436" s="574" t="str">
        <f t="shared" si="41"/>
        <v/>
      </c>
      <c r="V436" s="574" t="str">
        <f>IF($U436="","",VLOOKUP($U436,BUDGET!$C$19:$Q$401,2,FALSE))</f>
        <v/>
      </c>
    </row>
    <row r="437" spans="2:22" ht="13.5" x14ac:dyDescent="0.3">
      <c r="B437" s="582">
        <f t="shared" si="40"/>
        <v>427</v>
      </c>
      <c r="C437" s="153"/>
      <c r="D437" s="154"/>
      <c r="E437" s="155"/>
      <c r="F437" s="156"/>
      <c r="G437" s="157"/>
      <c r="H437" s="158"/>
      <c r="I437" s="162" t="str">
        <f t="shared" si="36"/>
        <v/>
      </c>
      <c r="J437" s="163" t="str">
        <f>IF(I437="","",I437/BUDGET!$O$8)</f>
        <v/>
      </c>
      <c r="K437" s="608"/>
      <c r="L437" s="164" t="str">
        <f t="shared" si="37"/>
        <v/>
      </c>
      <c r="M437" s="609" t="str">
        <f t="shared" si="38"/>
        <v/>
      </c>
      <c r="N437" s="610" t="str">
        <f t="shared" si="39"/>
        <v/>
      </c>
      <c r="O437" s="577"/>
      <c r="Q437" s="611"/>
      <c r="U437" s="574" t="str">
        <f t="shared" si="41"/>
        <v/>
      </c>
      <c r="V437" s="574" t="str">
        <f>IF($U437="","",VLOOKUP($U437,BUDGET!$C$19:$Q$401,2,FALSE))</f>
        <v/>
      </c>
    </row>
    <row r="438" spans="2:22" ht="13.5" x14ac:dyDescent="0.3">
      <c r="B438" s="582">
        <f t="shared" si="40"/>
        <v>428</v>
      </c>
      <c r="C438" s="153"/>
      <c r="D438" s="154"/>
      <c r="E438" s="155"/>
      <c r="F438" s="156"/>
      <c r="G438" s="157"/>
      <c r="H438" s="158"/>
      <c r="I438" s="162" t="str">
        <f t="shared" si="36"/>
        <v/>
      </c>
      <c r="J438" s="163" t="str">
        <f>IF(I438="","",I438/BUDGET!$O$8)</f>
        <v/>
      </c>
      <c r="K438" s="608"/>
      <c r="L438" s="161" t="str">
        <f t="shared" si="37"/>
        <v/>
      </c>
      <c r="M438" s="609" t="str">
        <f t="shared" si="38"/>
        <v/>
      </c>
      <c r="N438" s="610" t="str">
        <f t="shared" si="39"/>
        <v/>
      </c>
      <c r="O438" s="577"/>
      <c r="Q438" s="611"/>
      <c r="U438" s="574" t="str">
        <f t="shared" si="41"/>
        <v/>
      </c>
      <c r="V438" s="574" t="str">
        <f>IF($U438="","",VLOOKUP($U438,BUDGET!$C$19:$Q$401,2,FALSE))</f>
        <v/>
      </c>
    </row>
    <row r="439" spans="2:22" ht="13.5" x14ac:dyDescent="0.3">
      <c r="B439" s="582">
        <f t="shared" si="40"/>
        <v>429</v>
      </c>
      <c r="C439" s="153"/>
      <c r="D439" s="154"/>
      <c r="E439" s="155"/>
      <c r="F439" s="156"/>
      <c r="G439" s="157"/>
      <c r="H439" s="158"/>
      <c r="I439" s="162" t="str">
        <f t="shared" si="36"/>
        <v/>
      </c>
      <c r="J439" s="163" t="str">
        <f>IF(I439="","",I439/BUDGET!$O$8)</f>
        <v/>
      </c>
      <c r="K439" s="608"/>
      <c r="L439" s="164" t="str">
        <f t="shared" si="37"/>
        <v/>
      </c>
      <c r="M439" s="609" t="str">
        <f t="shared" si="38"/>
        <v/>
      </c>
      <c r="N439" s="610" t="str">
        <f t="shared" si="39"/>
        <v/>
      </c>
      <c r="O439" s="577"/>
      <c r="Q439" s="611"/>
      <c r="U439" s="574" t="str">
        <f t="shared" si="41"/>
        <v/>
      </c>
      <c r="V439" s="574" t="str">
        <f>IF($U439="","",VLOOKUP($U439,BUDGET!$C$19:$Q$401,2,FALSE))</f>
        <v/>
      </c>
    </row>
    <row r="440" spans="2:22" ht="13.5" x14ac:dyDescent="0.3">
      <c r="B440" s="582">
        <f t="shared" si="40"/>
        <v>430</v>
      </c>
      <c r="C440" s="153"/>
      <c r="D440" s="154"/>
      <c r="E440" s="155"/>
      <c r="F440" s="156"/>
      <c r="G440" s="157"/>
      <c r="H440" s="158"/>
      <c r="I440" s="162" t="str">
        <f t="shared" si="36"/>
        <v/>
      </c>
      <c r="J440" s="163" t="str">
        <f>IF(I440="","",I440/BUDGET!$O$8)</f>
        <v/>
      </c>
      <c r="K440" s="608"/>
      <c r="L440" s="161" t="str">
        <f t="shared" si="37"/>
        <v/>
      </c>
      <c r="M440" s="609" t="str">
        <f t="shared" si="38"/>
        <v/>
      </c>
      <c r="N440" s="610" t="str">
        <f t="shared" si="39"/>
        <v/>
      </c>
      <c r="O440" s="577"/>
      <c r="Q440" s="611"/>
      <c r="U440" s="574" t="str">
        <f t="shared" si="41"/>
        <v/>
      </c>
      <c r="V440" s="574" t="str">
        <f>IF($U440="","",VLOOKUP($U440,BUDGET!$C$19:$Q$401,2,FALSE))</f>
        <v/>
      </c>
    </row>
    <row r="441" spans="2:22" ht="13.5" x14ac:dyDescent="0.3">
      <c r="B441" s="582">
        <f t="shared" si="40"/>
        <v>431</v>
      </c>
      <c r="C441" s="153"/>
      <c r="D441" s="154"/>
      <c r="E441" s="155"/>
      <c r="F441" s="156"/>
      <c r="G441" s="157"/>
      <c r="H441" s="158"/>
      <c r="I441" s="162" t="str">
        <f t="shared" si="36"/>
        <v/>
      </c>
      <c r="J441" s="163" t="str">
        <f>IF(I441="","",I441/BUDGET!$O$8)</f>
        <v/>
      </c>
      <c r="K441" s="608"/>
      <c r="L441" s="164" t="str">
        <f t="shared" si="37"/>
        <v/>
      </c>
      <c r="M441" s="609" t="str">
        <f t="shared" si="38"/>
        <v/>
      </c>
      <c r="N441" s="610" t="str">
        <f t="shared" si="39"/>
        <v/>
      </c>
      <c r="O441" s="577"/>
      <c r="Q441" s="611"/>
      <c r="U441" s="574" t="str">
        <f t="shared" si="41"/>
        <v/>
      </c>
      <c r="V441" s="574" t="str">
        <f>IF($U441="","",VLOOKUP($U441,BUDGET!$C$19:$Q$401,2,FALSE))</f>
        <v/>
      </c>
    </row>
    <row r="442" spans="2:22" ht="13.5" x14ac:dyDescent="0.3">
      <c r="B442" s="582">
        <f t="shared" si="40"/>
        <v>432</v>
      </c>
      <c r="C442" s="153"/>
      <c r="D442" s="154"/>
      <c r="E442" s="155"/>
      <c r="F442" s="156"/>
      <c r="G442" s="157"/>
      <c r="H442" s="158"/>
      <c r="I442" s="162" t="str">
        <f t="shared" si="36"/>
        <v/>
      </c>
      <c r="J442" s="163" t="str">
        <f>IF(I442="","",I442/BUDGET!$O$8)</f>
        <v/>
      </c>
      <c r="K442" s="608"/>
      <c r="L442" s="161" t="str">
        <f t="shared" si="37"/>
        <v/>
      </c>
      <c r="M442" s="609" t="str">
        <f t="shared" si="38"/>
        <v/>
      </c>
      <c r="N442" s="610" t="str">
        <f t="shared" si="39"/>
        <v/>
      </c>
      <c r="O442" s="577"/>
      <c r="Q442" s="611"/>
      <c r="U442" s="574" t="str">
        <f t="shared" si="41"/>
        <v/>
      </c>
      <c r="V442" s="574" t="str">
        <f>IF($U442="","",VLOOKUP($U442,BUDGET!$C$19:$Q$401,2,FALSE))</f>
        <v/>
      </c>
    </row>
    <row r="443" spans="2:22" ht="13.5" x14ac:dyDescent="0.3">
      <c r="B443" s="582">
        <f t="shared" si="40"/>
        <v>433</v>
      </c>
      <c r="C443" s="153"/>
      <c r="D443" s="154"/>
      <c r="E443" s="155"/>
      <c r="F443" s="156"/>
      <c r="G443" s="157"/>
      <c r="H443" s="158"/>
      <c r="I443" s="162" t="str">
        <f t="shared" si="36"/>
        <v/>
      </c>
      <c r="J443" s="163" t="str">
        <f>IF(I443="","",I443/BUDGET!$O$8)</f>
        <v/>
      </c>
      <c r="K443" s="608"/>
      <c r="L443" s="164" t="str">
        <f t="shared" si="37"/>
        <v/>
      </c>
      <c r="M443" s="609" t="str">
        <f t="shared" si="38"/>
        <v/>
      </c>
      <c r="N443" s="610" t="str">
        <f t="shared" si="39"/>
        <v/>
      </c>
      <c r="O443" s="577"/>
      <c r="Q443" s="611"/>
      <c r="U443" s="574" t="str">
        <f t="shared" si="41"/>
        <v/>
      </c>
      <c r="V443" s="574" t="str">
        <f>IF($U443="","",VLOOKUP($U443,BUDGET!$C$19:$Q$401,2,FALSE))</f>
        <v/>
      </c>
    </row>
    <row r="444" spans="2:22" ht="13.5" x14ac:dyDescent="0.3">
      <c r="B444" s="582">
        <f t="shared" si="40"/>
        <v>434</v>
      </c>
      <c r="C444" s="153"/>
      <c r="D444" s="154"/>
      <c r="E444" s="155"/>
      <c r="F444" s="156"/>
      <c r="G444" s="157"/>
      <c r="H444" s="158"/>
      <c r="I444" s="162" t="str">
        <f t="shared" si="36"/>
        <v/>
      </c>
      <c r="J444" s="163" t="str">
        <f>IF(I444="","",I444/BUDGET!$O$8)</f>
        <v/>
      </c>
      <c r="K444" s="608"/>
      <c r="L444" s="161" t="str">
        <f t="shared" si="37"/>
        <v/>
      </c>
      <c r="M444" s="609" t="str">
        <f t="shared" si="38"/>
        <v/>
      </c>
      <c r="N444" s="610" t="str">
        <f t="shared" si="39"/>
        <v/>
      </c>
      <c r="O444" s="577"/>
      <c r="Q444" s="611"/>
      <c r="U444" s="574" t="str">
        <f t="shared" si="41"/>
        <v/>
      </c>
      <c r="V444" s="574" t="str">
        <f>IF($U444="","",VLOOKUP($U444,BUDGET!$C$19:$Q$401,2,FALSE))</f>
        <v/>
      </c>
    </row>
    <row r="445" spans="2:22" ht="13.5" x14ac:dyDescent="0.3">
      <c r="B445" s="582">
        <f t="shared" si="40"/>
        <v>435</v>
      </c>
      <c r="C445" s="153"/>
      <c r="D445" s="154"/>
      <c r="E445" s="155"/>
      <c r="F445" s="156"/>
      <c r="G445" s="157"/>
      <c r="H445" s="158"/>
      <c r="I445" s="162" t="str">
        <f t="shared" si="36"/>
        <v/>
      </c>
      <c r="J445" s="163" t="str">
        <f>IF(I445="","",I445/BUDGET!$O$8)</f>
        <v/>
      </c>
      <c r="K445" s="608"/>
      <c r="L445" s="164" t="str">
        <f t="shared" si="37"/>
        <v/>
      </c>
      <c r="M445" s="609" t="str">
        <f t="shared" si="38"/>
        <v/>
      </c>
      <c r="N445" s="610" t="str">
        <f t="shared" si="39"/>
        <v/>
      </c>
      <c r="O445" s="577"/>
      <c r="Q445" s="611"/>
      <c r="U445" s="574" t="str">
        <f t="shared" si="41"/>
        <v/>
      </c>
      <c r="V445" s="574" t="str">
        <f>IF($U445="","",VLOOKUP($U445,BUDGET!$C$19:$Q$401,2,FALSE))</f>
        <v/>
      </c>
    </row>
    <row r="446" spans="2:22" ht="13.5" x14ac:dyDescent="0.3">
      <c r="B446" s="582">
        <f t="shared" si="40"/>
        <v>436</v>
      </c>
      <c r="C446" s="153"/>
      <c r="D446" s="154"/>
      <c r="E446" s="155"/>
      <c r="F446" s="156"/>
      <c r="G446" s="157"/>
      <c r="H446" s="158"/>
      <c r="I446" s="162" t="str">
        <f t="shared" si="36"/>
        <v/>
      </c>
      <c r="J446" s="163" t="str">
        <f>IF(I446="","",I446/BUDGET!$O$8)</f>
        <v/>
      </c>
      <c r="K446" s="608"/>
      <c r="L446" s="161" t="str">
        <f t="shared" si="37"/>
        <v/>
      </c>
      <c r="M446" s="609" t="str">
        <f t="shared" si="38"/>
        <v/>
      </c>
      <c r="N446" s="610" t="str">
        <f t="shared" si="39"/>
        <v/>
      </c>
      <c r="O446" s="577"/>
      <c r="Q446" s="611"/>
      <c r="U446" s="574" t="str">
        <f t="shared" si="41"/>
        <v/>
      </c>
      <c r="V446" s="574" t="str">
        <f>IF($U446="","",VLOOKUP($U446,BUDGET!$C$19:$Q$401,2,FALSE))</f>
        <v/>
      </c>
    </row>
    <row r="447" spans="2:22" ht="13.5" x14ac:dyDescent="0.3">
      <c r="B447" s="582">
        <f t="shared" si="40"/>
        <v>437</v>
      </c>
      <c r="C447" s="153"/>
      <c r="D447" s="154"/>
      <c r="E447" s="155"/>
      <c r="F447" s="156"/>
      <c r="G447" s="157"/>
      <c r="H447" s="158"/>
      <c r="I447" s="162" t="str">
        <f t="shared" si="36"/>
        <v/>
      </c>
      <c r="J447" s="163" t="str">
        <f>IF(I447="","",I447/BUDGET!$O$8)</f>
        <v/>
      </c>
      <c r="K447" s="608"/>
      <c r="L447" s="164" t="str">
        <f t="shared" si="37"/>
        <v/>
      </c>
      <c r="M447" s="609" t="str">
        <f t="shared" si="38"/>
        <v/>
      </c>
      <c r="N447" s="610" t="str">
        <f t="shared" si="39"/>
        <v/>
      </c>
      <c r="O447" s="577"/>
      <c r="Q447" s="611"/>
      <c r="U447" s="574" t="str">
        <f t="shared" si="41"/>
        <v/>
      </c>
      <c r="V447" s="574" t="str">
        <f>IF($U447="","",VLOOKUP($U447,BUDGET!$C$19:$Q$401,2,FALSE))</f>
        <v/>
      </c>
    </row>
    <row r="448" spans="2:22" ht="13.5" x14ac:dyDescent="0.3">
      <c r="B448" s="582">
        <f t="shared" si="40"/>
        <v>438</v>
      </c>
      <c r="C448" s="153"/>
      <c r="D448" s="154"/>
      <c r="E448" s="155"/>
      <c r="F448" s="156"/>
      <c r="G448" s="157"/>
      <c r="H448" s="158"/>
      <c r="I448" s="162" t="str">
        <f t="shared" si="36"/>
        <v/>
      </c>
      <c r="J448" s="163" t="str">
        <f>IF(I448="","",I448/BUDGET!$O$8)</f>
        <v/>
      </c>
      <c r="K448" s="608"/>
      <c r="L448" s="161" t="str">
        <f t="shared" si="37"/>
        <v/>
      </c>
      <c r="M448" s="609" t="str">
        <f t="shared" si="38"/>
        <v/>
      </c>
      <c r="N448" s="610" t="str">
        <f t="shared" si="39"/>
        <v/>
      </c>
      <c r="O448" s="577"/>
      <c r="Q448" s="611"/>
      <c r="U448" s="574" t="str">
        <f t="shared" si="41"/>
        <v/>
      </c>
      <c r="V448" s="574" t="str">
        <f>IF($U448="","",VLOOKUP($U448,BUDGET!$C$19:$Q$401,2,FALSE))</f>
        <v/>
      </c>
    </row>
    <row r="449" spans="2:22" ht="13.5" x14ac:dyDescent="0.3">
      <c r="B449" s="582">
        <f t="shared" si="40"/>
        <v>439</v>
      </c>
      <c r="C449" s="153"/>
      <c r="D449" s="154"/>
      <c r="E449" s="155"/>
      <c r="F449" s="156"/>
      <c r="G449" s="157"/>
      <c r="H449" s="158"/>
      <c r="I449" s="162" t="str">
        <f t="shared" si="36"/>
        <v/>
      </c>
      <c r="J449" s="163" t="str">
        <f>IF(I449="","",I449/BUDGET!$O$8)</f>
        <v/>
      </c>
      <c r="K449" s="608"/>
      <c r="L449" s="164" t="str">
        <f t="shared" si="37"/>
        <v/>
      </c>
      <c r="M449" s="609" t="str">
        <f t="shared" si="38"/>
        <v/>
      </c>
      <c r="N449" s="610" t="str">
        <f t="shared" si="39"/>
        <v/>
      </c>
      <c r="O449" s="577"/>
      <c r="Q449" s="611"/>
      <c r="U449" s="574" t="str">
        <f t="shared" si="41"/>
        <v/>
      </c>
      <c r="V449" s="574" t="str">
        <f>IF($U449="","",VLOOKUP($U449,BUDGET!$C$19:$Q$401,2,FALSE))</f>
        <v/>
      </c>
    </row>
    <row r="450" spans="2:22" ht="13.5" x14ac:dyDescent="0.3">
      <c r="B450" s="582">
        <f t="shared" si="40"/>
        <v>440</v>
      </c>
      <c r="C450" s="153"/>
      <c r="D450" s="154"/>
      <c r="E450" s="155"/>
      <c r="F450" s="156"/>
      <c r="G450" s="157"/>
      <c r="H450" s="158"/>
      <c r="I450" s="162" t="str">
        <f t="shared" si="36"/>
        <v/>
      </c>
      <c r="J450" s="163" t="str">
        <f>IF(I450="","",I450/BUDGET!$O$8)</f>
        <v/>
      </c>
      <c r="K450" s="608"/>
      <c r="L450" s="161" t="str">
        <f t="shared" si="37"/>
        <v/>
      </c>
      <c r="M450" s="609" t="str">
        <f t="shared" si="38"/>
        <v/>
      </c>
      <c r="N450" s="610" t="str">
        <f t="shared" si="39"/>
        <v/>
      </c>
      <c r="O450" s="577"/>
      <c r="Q450" s="611"/>
      <c r="U450" s="574" t="str">
        <f t="shared" si="41"/>
        <v/>
      </c>
      <c r="V450" s="574" t="str">
        <f>IF($U450="","",VLOOKUP($U450,BUDGET!$C$19:$Q$401,2,FALSE))</f>
        <v/>
      </c>
    </row>
    <row r="451" spans="2:22" ht="13.5" x14ac:dyDescent="0.3">
      <c r="B451" s="582">
        <f t="shared" si="40"/>
        <v>441</v>
      </c>
      <c r="C451" s="153"/>
      <c r="D451" s="154"/>
      <c r="E451" s="155"/>
      <c r="F451" s="156"/>
      <c r="G451" s="157"/>
      <c r="H451" s="158"/>
      <c r="I451" s="162" t="str">
        <f t="shared" si="36"/>
        <v/>
      </c>
      <c r="J451" s="163" t="str">
        <f>IF(I451="","",I451/BUDGET!$O$8)</f>
        <v/>
      </c>
      <c r="K451" s="608"/>
      <c r="L451" s="164" t="str">
        <f t="shared" si="37"/>
        <v/>
      </c>
      <c r="M451" s="609" t="str">
        <f t="shared" si="38"/>
        <v/>
      </c>
      <c r="N451" s="610" t="str">
        <f t="shared" si="39"/>
        <v/>
      </c>
      <c r="O451" s="577"/>
      <c r="Q451" s="611"/>
      <c r="U451" s="574" t="str">
        <f t="shared" si="41"/>
        <v/>
      </c>
      <c r="V451" s="574" t="str">
        <f>IF($U451="","",VLOOKUP($U451,BUDGET!$C$19:$Q$401,2,FALSE))</f>
        <v/>
      </c>
    </row>
    <row r="452" spans="2:22" ht="13.5" x14ac:dyDescent="0.3">
      <c r="B452" s="582">
        <f t="shared" si="40"/>
        <v>442</v>
      </c>
      <c r="C452" s="153"/>
      <c r="D452" s="154"/>
      <c r="E452" s="155"/>
      <c r="F452" s="156"/>
      <c r="G452" s="157"/>
      <c r="H452" s="158"/>
      <c r="I452" s="162" t="str">
        <f t="shared" si="36"/>
        <v/>
      </c>
      <c r="J452" s="163" t="str">
        <f>IF(I452="","",I452/BUDGET!$O$8)</f>
        <v/>
      </c>
      <c r="K452" s="608"/>
      <c r="L452" s="161" t="str">
        <f t="shared" si="37"/>
        <v/>
      </c>
      <c r="M452" s="609" t="str">
        <f t="shared" si="38"/>
        <v/>
      </c>
      <c r="N452" s="610" t="str">
        <f t="shared" si="39"/>
        <v/>
      </c>
      <c r="O452" s="577"/>
      <c r="Q452" s="611"/>
      <c r="U452" s="574" t="str">
        <f t="shared" si="41"/>
        <v/>
      </c>
      <c r="V452" s="574" t="str">
        <f>IF($U452="","",VLOOKUP($U452,BUDGET!$C$19:$Q$401,2,FALSE))</f>
        <v/>
      </c>
    </row>
    <row r="453" spans="2:22" ht="13.5" x14ac:dyDescent="0.3">
      <c r="B453" s="582">
        <f t="shared" si="40"/>
        <v>443</v>
      </c>
      <c r="C453" s="153"/>
      <c r="D453" s="154"/>
      <c r="E453" s="155"/>
      <c r="F453" s="156"/>
      <c r="G453" s="157"/>
      <c r="H453" s="158"/>
      <c r="I453" s="162" t="str">
        <f t="shared" si="36"/>
        <v/>
      </c>
      <c r="J453" s="163" t="str">
        <f>IF(I453="","",I453/BUDGET!$O$8)</f>
        <v/>
      </c>
      <c r="K453" s="608"/>
      <c r="L453" s="164" t="str">
        <f t="shared" si="37"/>
        <v/>
      </c>
      <c r="M453" s="609" t="str">
        <f t="shared" si="38"/>
        <v/>
      </c>
      <c r="N453" s="610" t="str">
        <f t="shared" si="39"/>
        <v/>
      </c>
      <c r="O453" s="577"/>
      <c r="Q453" s="611"/>
      <c r="U453" s="574" t="str">
        <f t="shared" si="41"/>
        <v/>
      </c>
      <c r="V453" s="574" t="str">
        <f>IF($U453="","",VLOOKUP($U453,BUDGET!$C$19:$Q$401,2,FALSE))</f>
        <v/>
      </c>
    </row>
    <row r="454" spans="2:22" ht="13.5" x14ac:dyDescent="0.3">
      <c r="B454" s="582">
        <f t="shared" si="40"/>
        <v>444</v>
      </c>
      <c r="C454" s="153"/>
      <c r="D454" s="154"/>
      <c r="E454" s="155"/>
      <c r="F454" s="156"/>
      <c r="G454" s="157"/>
      <c r="H454" s="158"/>
      <c r="I454" s="162" t="str">
        <f t="shared" si="36"/>
        <v/>
      </c>
      <c r="J454" s="163" t="str">
        <f>IF(I454="","",I454/BUDGET!$O$8)</f>
        <v/>
      </c>
      <c r="K454" s="608"/>
      <c r="L454" s="161" t="str">
        <f t="shared" si="37"/>
        <v/>
      </c>
      <c r="M454" s="609" t="str">
        <f t="shared" si="38"/>
        <v/>
      </c>
      <c r="N454" s="610" t="str">
        <f t="shared" si="39"/>
        <v/>
      </c>
      <c r="O454" s="577"/>
      <c r="Q454" s="611"/>
      <c r="U454" s="574" t="str">
        <f t="shared" si="41"/>
        <v/>
      </c>
      <c r="V454" s="574" t="str">
        <f>IF($U454="","",VLOOKUP($U454,BUDGET!$C$19:$Q$401,2,FALSE))</f>
        <v/>
      </c>
    </row>
    <row r="455" spans="2:22" ht="13.5" x14ac:dyDescent="0.3">
      <c r="B455" s="582">
        <f t="shared" si="40"/>
        <v>445</v>
      </c>
      <c r="C455" s="153"/>
      <c r="D455" s="154"/>
      <c r="E455" s="155"/>
      <c r="F455" s="156"/>
      <c r="G455" s="157"/>
      <c r="H455" s="158"/>
      <c r="I455" s="162" t="str">
        <f t="shared" si="36"/>
        <v/>
      </c>
      <c r="J455" s="163" t="str">
        <f>IF(I455="","",I455/BUDGET!$O$8)</f>
        <v/>
      </c>
      <c r="K455" s="608"/>
      <c r="L455" s="164" t="str">
        <f t="shared" si="37"/>
        <v/>
      </c>
      <c r="M455" s="609" t="str">
        <f t="shared" si="38"/>
        <v/>
      </c>
      <c r="N455" s="610" t="str">
        <f t="shared" si="39"/>
        <v/>
      </c>
      <c r="O455" s="577"/>
      <c r="Q455" s="611"/>
      <c r="U455" s="574" t="str">
        <f t="shared" si="41"/>
        <v/>
      </c>
      <c r="V455" s="574" t="str">
        <f>IF($U455="","",VLOOKUP($U455,BUDGET!$C$19:$Q$401,2,FALSE))</f>
        <v/>
      </c>
    </row>
    <row r="456" spans="2:22" ht="13.5" x14ac:dyDescent="0.3">
      <c r="B456" s="582">
        <f t="shared" si="40"/>
        <v>446</v>
      </c>
      <c r="C456" s="153"/>
      <c r="D456" s="154"/>
      <c r="E456" s="155"/>
      <c r="F456" s="156"/>
      <c r="G456" s="157"/>
      <c r="H456" s="158"/>
      <c r="I456" s="162" t="str">
        <f t="shared" si="36"/>
        <v/>
      </c>
      <c r="J456" s="163" t="str">
        <f>IF(I456="","",I456/BUDGET!$O$8)</f>
        <v/>
      </c>
      <c r="K456" s="608"/>
      <c r="L456" s="161" t="str">
        <f t="shared" si="37"/>
        <v/>
      </c>
      <c r="M456" s="609" t="str">
        <f t="shared" si="38"/>
        <v/>
      </c>
      <c r="N456" s="610" t="str">
        <f t="shared" si="39"/>
        <v/>
      </c>
      <c r="O456" s="577"/>
      <c r="Q456" s="611"/>
      <c r="U456" s="574" t="str">
        <f t="shared" si="41"/>
        <v/>
      </c>
      <c r="V456" s="574" t="str">
        <f>IF($U456="","",VLOOKUP($U456,BUDGET!$C$19:$Q$401,2,FALSE))</f>
        <v/>
      </c>
    </row>
    <row r="457" spans="2:22" ht="13.5" x14ac:dyDescent="0.3">
      <c r="B457" s="582">
        <f t="shared" si="40"/>
        <v>447</v>
      </c>
      <c r="C457" s="153"/>
      <c r="D457" s="154"/>
      <c r="E457" s="155"/>
      <c r="F457" s="156"/>
      <c r="G457" s="157"/>
      <c r="H457" s="158"/>
      <c r="I457" s="162" t="str">
        <f t="shared" si="36"/>
        <v/>
      </c>
      <c r="J457" s="163" t="str">
        <f>IF(I457="","",I457/BUDGET!$O$8)</f>
        <v/>
      </c>
      <c r="K457" s="608"/>
      <c r="L457" s="164" t="str">
        <f t="shared" si="37"/>
        <v/>
      </c>
      <c r="M457" s="609" t="str">
        <f t="shared" si="38"/>
        <v/>
      </c>
      <c r="N457" s="610" t="str">
        <f t="shared" si="39"/>
        <v/>
      </c>
      <c r="O457" s="577"/>
      <c r="Q457" s="611"/>
      <c r="U457" s="574" t="str">
        <f t="shared" si="41"/>
        <v/>
      </c>
      <c r="V457" s="574" t="str">
        <f>IF($U457="","",VLOOKUP($U457,BUDGET!$C$19:$Q$401,2,FALSE))</f>
        <v/>
      </c>
    </row>
    <row r="458" spans="2:22" ht="13.5" x14ac:dyDescent="0.3">
      <c r="B458" s="582">
        <f t="shared" si="40"/>
        <v>448</v>
      </c>
      <c r="C458" s="153"/>
      <c r="D458" s="154"/>
      <c r="E458" s="155"/>
      <c r="F458" s="156"/>
      <c r="G458" s="157"/>
      <c r="H458" s="158"/>
      <c r="I458" s="162" t="str">
        <f t="shared" si="36"/>
        <v/>
      </c>
      <c r="J458" s="163" t="str">
        <f>IF(I458="","",I458/BUDGET!$O$8)</f>
        <v/>
      </c>
      <c r="K458" s="608"/>
      <c r="L458" s="161" t="str">
        <f t="shared" si="37"/>
        <v/>
      </c>
      <c r="M458" s="609" t="str">
        <f t="shared" si="38"/>
        <v/>
      </c>
      <c r="N458" s="610" t="str">
        <f t="shared" si="39"/>
        <v/>
      </c>
      <c r="O458" s="577"/>
      <c r="Q458" s="611"/>
      <c r="U458" s="574" t="str">
        <f t="shared" si="41"/>
        <v/>
      </c>
      <c r="V458" s="574" t="str">
        <f>IF($U458="","",VLOOKUP($U458,BUDGET!$C$19:$Q$401,2,FALSE))</f>
        <v/>
      </c>
    </row>
    <row r="459" spans="2:22" ht="13.5" x14ac:dyDescent="0.3">
      <c r="B459" s="582">
        <f t="shared" si="40"/>
        <v>449</v>
      </c>
      <c r="C459" s="153"/>
      <c r="D459" s="154"/>
      <c r="E459" s="155"/>
      <c r="F459" s="156"/>
      <c r="G459" s="157"/>
      <c r="H459" s="158"/>
      <c r="I459" s="162" t="str">
        <f t="shared" si="36"/>
        <v/>
      </c>
      <c r="J459" s="163" t="str">
        <f>IF(I459="","",I459/BUDGET!$O$8)</f>
        <v/>
      </c>
      <c r="K459" s="608"/>
      <c r="L459" s="164" t="str">
        <f t="shared" si="37"/>
        <v/>
      </c>
      <c r="M459" s="609" t="str">
        <f t="shared" si="38"/>
        <v/>
      </c>
      <c r="N459" s="610" t="str">
        <f t="shared" si="39"/>
        <v/>
      </c>
      <c r="O459" s="577"/>
      <c r="Q459" s="611"/>
      <c r="U459" s="574" t="str">
        <f t="shared" si="41"/>
        <v/>
      </c>
      <c r="V459" s="574" t="str">
        <f>IF($U459="","",VLOOKUP($U459,BUDGET!$C$19:$Q$401,2,FALSE))</f>
        <v/>
      </c>
    </row>
    <row r="460" spans="2:22" ht="13.5" x14ac:dyDescent="0.3">
      <c r="B460" s="582">
        <f t="shared" si="40"/>
        <v>450</v>
      </c>
      <c r="C460" s="153"/>
      <c r="D460" s="154"/>
      <c r="E460" s="155"/>
      <c r="F460" s="156"/>
      <c r="G460" s="157"/>
      <c r="H460" s="158"/>
      <c r="I460" s="162" t="str">
        <f t="shared" ref="I460:I523" si="42">IF(E460="","",ROUND(F460*H460,2))</f>
        <v/>
      </c>
      <c r="J460" s="163" t="str">
        <f>IF(I460="","",I460/BUDGET!$O$8)</f>
        <v/>
      </c>
      <c r="K460" s="608"/>
      <c r="L460" s="161" t="str">
        <f t="shared" ref="L460:L523" si="43">LEFT(K460,2)</f>
        <v/>
      </c>
      <c r="M460" s="609" t="str">
        <f t="shared" ref="M460:M523" si="44">IF(C460="","",YEAR(C460))</f>
        <v/>
      </c>
      <c r="N460" s="610" t="str">
        <f t="shared" ref="N460:N523" si="45">IF(C460="","",MONTH(C460))</f>
        <v/>
      </c>
      <c r="O460" s="577"/>
      <c r="Q460" s="611"/>
      <c r="U460" s="574" t="str">
        <f t="shared" si="41"/>
        <v/>
      </c>
      <c r="V460" s="574" t="str">
        <f>IF($U460="","",VLOOKUP($U460,BUDGET!$C$19:$Q$401,2,FALSE))</f>
        <v/>
      </c>
    </row>
    <row r="461" spans="2:22" ht="13.5" x14ac:dyDescent="0.3">
      <c r="B461" s="582">
        <f t="shared" ref="B461:B524" si="46">ROW()-10</f>
        <v>451</v>
      </c>
      <c r="C461" s="153"/>
      <c r="D461" s="154"/>
      <c r="E461" s="155"/>
      <c r="F461" s="156"/>
      <c r="G461" s="157"/>
      <c r="H461" s="158"/>
      <c r="I461" s="162" t="str">
        <f t="shared" si="42"/>
        <v/>
      </c>
      <c r="J461" s="163" t="str">
        <f>IF(I461="","",I461/BUDGET!$O$8)</f>
        <v/>
      </c>
      <c r="K461" s="608"/>
      <c r="L461" s="164" t="str">
        <f t="shared" si="43"/>
        <v/>
      </c>
      <c r="M461" s="609" t="str">
        <f t="shared" si="44"/>
        <v/>
      </c>
      <c r="N461" s="610" t="str">
        <f t="shared" si="45"/>
        <v/>
      </c>
      <c r="O461" s="577"/>
      <c r="Q461" s="611"/>
      <c r="U461" s="574" t="str">
        <f t="shared" ref="U461:U524" si="47">IF(K461="","",LEFT(K461,FIND("|",K461)-1))</f>
        <v/>
      </c>
      <c r="V461" s="574" t="str">
        <f>IF($U461="","",VLOOKUP($U461,BUDGET!$C$19:$Q$401,2,FALSE))</f>
        <v/>
      </c>
    </row>
    <row r="462" spans="2:22" ht="13.5" x14ac:dyDescent="0.3">
      <c r="B462" s="582">
        <f t="shared" si="46"/>
        <v>452</v>
      </c>
      <c r="C462" s="153"/>
      <c r="D462" s="154"/>
      <c r="E462" s="155"/>
      <c r="F462" s="156"/>
      <c r="G462" s="157"/>
      <c r="H462" s="158"/>
      <c r="I462" s="162" t="str">
        <f t="shared" si="42"/>
        <v/>
      </c>
      <c r="J462" s="163" t="str">
        <f>IF(I462="","",I462/BUDGET!$O$8)</f>
        <v/>
      </c>
      <c r="K462" s="608"/>
      <c r="L462" s="161" t="str">
        <f t="shared" si="43"/>
        <v/>
      </c>
      <c r="M462" s="609" t="str">
        <f t="shared" si="44"/>
        <v/>
      </c>
      <c r="N462" s="610" t="str">
        <f t="shared" si="45"/>
        <v/>
      </c>
      <c r="O462" s="577"/>
      <c r="Q462" s="611"/>
      <c r="U462" s="574" t="str">
        <f t="shared" si="47"/>
        <v/>
      </c>
      <c r="V462" s="574" t="str">
        <f>IF($U462="","",VLOOKUP($U462,BUDGET!$C$19:$Q$401,2,FALSE))</f>
        <v/>
      </c>
    </row>
    <row r="463" spans="2:22" ht="13.5" x14ac:dyDescent="0.3">
      <c r="B463" s="582">
        <f t="shared" si="46"/>
        <v>453</v>
      </c>
      <c r="C463" s="153"/>
      <c r="D463" s="154"/>
      <c r="E463" s="155"/>
      <c r="F463" s="156"/>
      <c r="G463" s="157"/>
      <c r="H463" s="158"/>
      <c r="I463" s="162" t="str">
        <f t="shared" si="42"/>
        <v/>
      </c>
      <c r="J463" s="163" t="str">
        <f>IF(I463="","",I463/BUDGET!$O$8)</f>
        <v/>
      </c>
      <c r="K463" s="608"/>
      <c r="L463" s="164" t="str">
        <f t="shared" si="43"/>
        <v/>
      </c>
      <c r="M463" s="609" t="str">
        <f t="shared" si="44"/>
        <v/>
      </c>
      <c r="N463" s="610" t="str">
        <f t="shared" si="45"/>
        <v/>
      </c>
      <c r="O463" s="577"/>
      <c r="Q463" s="611"/>
      <c r="U463" s="574" t="str">
        <f t="shared" si="47"/>
        <v/>
      </c>
      <c r="V463" s="574" t="str">
        <f>IF($U463="","",VLOOKUP($U463,BUDGET!$C$19:$Q$401,2,FALSE))</f>
        <v/>
      </c>
    </row>
    <row r="464" spans="2:22" ht="13.5" x14ac:dyDescent="0.3">
      <c r="B464" s="582">
        <f t="shared" si="46"/>
        <v>454</v>
      </c>
      <c r="C464" s="153"/>
      <c r="D464" s="154"/>
      <c r="E464" s="155"/>
      <c r="F464" s="156"/>
      <c r="G464" s="157"/>
      <c r="H464" s="158"/>
      <c r="I464" s="162" t="str">
        <f t="shared" si="42"/>
        <v/>
      </c>
      <c r="J464" s="163" t="str">
        <f>IF(I464="","",I464/BUDGET!$O$8)</f>
        <v/>
      </c>
      <c r="K464" s="608"/>
      <c r="L464" s="161" t="str">
        <f t="shared" si="43"/>
        <v/>
      </c>
      <c r="M464" s="609" t="str">
        <f t="shared" si="44"/>
        <v/>
      </c>
      <c r="N464" s="610" t="str">
        <f t="shared" si="45"/>
        <v/>
      </c>
      <c r="O464" s="577"/>
      <c r="Q464" s="611"/>
      <c r="U464" s="574" t="str">
        <f t="shared" si="47"/>
        <v/>
      </c>
      <c r="V464" s="574" t="str">
        <f>IF($U464="","",VLOOKUP($U464,BUDGET!$C$19:$Q$401,2,FALSE))</f>
        <v/>
      </c>
    </row>
    <row r="465" spans="2:22" ht="13.5" x14ac:dyDescent="0.3">
      <c r="B465" s="582">
        <f t="shared" si="46"/>
        <v>455</v>
      </c>
      <c r="C465" s="153"/>
      <c r="D465" s="154"/>
      <c r="E465" s="155"/>
      <c r="F465" s="156"/>
      <c r="G465" s="157"/>
      <c r="H465" s="158"/>
      <c r="I465" s="162" t="str">
        <f t="shared" si="42"/>
        <v/>
      </c>
      <c r="J465" s="163" t="str">
        <f>IF(I465="","",I465/BUDGET!$O$8)</f>
        <v/>
      </c>
      <c r="K465" s="608"/>
      <c r="L465" s="164" t="str">
        <f t="shared" si="43"/>
        <v/>
      </c>
      <c r="M465" s="609" t="str">
        <f t="shared" si="44"/>
        <v/>
      </c>
      <c r="N465" s="610" t="str">
        <f t="shared" si="45"/>
        <v/>
      </c>
      <c r="O465" s="577"/>
      <c r="Q465" s="611"/>
      <c r="U465" s="574" t="str">
        <f t="shared" si="47"/>
        <v/>
      </c>
      <c r="V465" s="574" t="str">
        <f>IF($U465="","",VLOOKUP($U465,BUDGET!$C$19:$Q$401,2,FALSE))</f>
        <v/>
      </c>
    </row>
    <row r="466" spans="2:22" ht="13.5" x14ac:dyDescent="0.3">
      <c r="B466" s="582">
        <f t="shared" si="46"/>
        <v>456</v>
      </c>
      <c r="C466" s="153"/>
      <c r="D466" s="154"/>
      <c r="E466" s="155"/>
      <c r="F466" s="156"/>
      <c r="G466" s="157"/>
      <c r="H466" s="158"/>
      <c r="I466" s="162" t="str">
        <f t="shared" si="42"/>
        <v/>
      </c>
      <c r="J466" s="163" t="str">
        <f>IF(I466="","",I466/BUDGET!$O$8)</f>
        <v/>
      </c>
      <c r="K466" s="608"/>
      <c r="L466" s="161" t="str">
        <f t="shared" si="43"/>
        <v/>
      </c>
      <c r="M466" s="609" t="str">
        <f t="shared" si="44"/>
        <v/>
      </c>
      <c r="N466" s="610" t="str">
        <f t="shared" si="45"/>
        <v/>
      </c>
      <c r="O466" s="577"/>
      <c r="Q466" s="611"/>
      <c r="U466" s="574" t="str">
        <f t="shared" si="47"/>
        <v/>
      </c>
      <c r="V466" s="574" t="str">
        <f>IF($U466="","",VLOOKUP($U466,BUDGET!$C$19:$Q$401,2,FALSE))</f>
        <v/>
      </c>
    </row>
    <row r="467" spans="2:22" ht="13.5" x14ac:dyDescent="0.3">
      <c r="B467" s="582">
        <f t="shared" si="46"/>
        <v>457</v>
      </c>
      <c r="C467" s="153"/>
      <c r="D467" s="154"/>
      <c r="E467" s="155"/>
      <c r="F467" s="156"/>
      <c r="G467" s="157"/>
      <c r="H467" s="158"/>
      <c r="I467" s="162" t="str">
        <f t="shared" si="42"/>
        <v/>
      </c>
      <c r="J467" s="163" t="str">
        <f>IF(I467="","",I467/BUDGET!$O$8)</f>
        <v/>
      </c>
      <c r="K467" s="608"/>
      <c r="L467" s="164" t="str">
        <f t="shared" si="43"/>
        <v/>
      </c>
      <c r="M467" s="609" t="str">
        <f t="shared" si="44"/>
        <v/>
      </c>
      <c r="N467" s="610" t="str">
        <f t="shared" si="45"/>
        <v/>
      </c>
      <c r="O467" s="577"/>
      <c r="Q467" s="611"/>
      <c r="U467" s="574" t="str">
        <f t="shared" si="47"/>
        <v/>
      </c>
      <c r="V467" s="574" t="str">
        <f>IF($U467="","",VLOOKUP($U467,BUDGET!$C$19:$Q$401,2,FALSE))</f>
        <v/>
      </c>
    </row>
    <row r="468" spans="2:22" ht="13.5" x14ac:dyDescent="0.3">
      <c r="B468" s="582">
        <f t="shared" si="46"/>
        <v>458</v>
      </c>
      <c r="C468" s="153"/>
      <c r="D468" s="154"/>
      <c r="E468" s="155"/>
      <c r="F468" s="156"/>
      <c r="G468" s="157"/>
      <c r="H468" s="158"/>
      <c r="I468" s="162" t="str">
        <f t="shared" si="42"/>
        <v/>
      </c>
      <c r="J468" s="163" t="str">
        <f>IF(I468="","",I468/BUDGET!$O$8)</f>
        <v/>
      </c>
      <c r="K468" s="608"/>
      <c r="L468" s="161" t="str">
        <f t="shared" si="43"/>
        <v/>
      </c>
      <c r="M468" s="609" t="str">
        <f t="shared" si="44"/>
        <v/>
      </c>
      <c r="N468" s="610" t="str">
        <f t="shared" si="45"/>
        <v/>
      </c>
      <c r="O468" s="577"/>
      <c r="Q468" s="611"/>
      <c r="U468" s="574" t="str">
        <f t="shared" si="47"/>
        <v/>
      </c>
      <c r="V468" s="574" t="str">
        <f>IF($U468="","",VLOOKUP($U468,BUDGET!$C$19:$Q$401,2,FALSE))</f>
        <v/>
      </c>
    </row>
    <row r="469" spans="2:22" ht="13.5" x14ac:dyDescent="0.3">
      <c r="B469" s="582">
        <f t="shared" si="46"/>
        <v>459</v>
      </c>
      <c r="C469" s="153"/>
      <c r="D469" s="154"/>
      <c r="E469" s="155"/>
      <c r="F469" s="156"/>
      <c r="G469" s="157"/>
      <c r="H469" s="158"/>
      <c r="I469" s="162" t="str">
        <f t="shared" si="42"/>
        <v/>
      </c>
      <c r="J469" s="163" t="str">
        <f>IF(I469="","",I469/BUDGET!$O$8)</f>
        <v/>
      </c>
      <c r="K469" s="608"/>
      <c r="L469" s="164" t="str">
        <f t="shared" si="43"/>
        <v/>
      </c>
      <c r="M469" s="609" t="str">
        <f t="shared" si="44"/>
        <v/>
      </c>
      <c r="N469" s="610" t="str">
        <f t="shared" si="45"/>
        <v/>
      </c>
      <c r="O469" s="577"/>
      <c r="Q469" s="611"/>
      <c r="U469" s="574" t="str">
        <f t="shared" si="47"/>
        <v/>
      </c>
      <c r="V469" s="574" t="str">
        <f>IF($U469="","",VLOOKUP($U469,BUDGET!$C$19:$Q$401,2,FALSE))</f>
        <v/>
      </c>
    </row>
    <row r="470" spans="2:22" ht="13.5" x14ac:dyDescent="0.3">
      <c r="B470" s="582">
        <f t="shared" si="46"/>
        <v>460</v>
      </c>
      <c r="C470" s="153"/>
      <c r="D470" s="154"/>
      <c r="E470" s="155"/>
      <c r="F470" s="156"/>
      <c r="G470" s="157"/>
      <c r="H470" s="158"/>
      <c r="I470" s="162" t="str">
        <f t="shared" si="42"/>
        <v/>
      </c>
      <c r="J470" s="163" t="str">
        <f>IF(I470="","",I470/BUDGET!$O$8)</f>
        <v/>
      </c>
      <c r="K470" s="608"/>
      <c r="L470" s="161" t="str">
        <f t="shared" si="43"/>
        <v/>
      </c>
      <c r="M470" s="609" t="str">
        <f t="shared" si="44"/>
        <v/>
      </c>
      <c r="N470" s="610" t="str">
        <f t="shared" si="45"/>
        <v/>
      </c>
      <c r="O470" s="577"/>
      <c r="Q470" s="611"/>
      <c r="U470" s="574" t="str">
        <f t="shared" si="47"/>
        <v/>
      </c>
      <c r="V470" s="574" t="str">
        <f>IF($U470="","",VLOOKUP($U470,BUDGET!$C$19:$Q$401,2,FALSE))</f>
        <v/>
      </c>
    </row>
    <row r="471" spans="2:22" ht="13.5" x14ac:dyDescent="0.3">
      <c r="B471" s="582">
        <f t="shared" si="46"/>
        <v>461</v>
      </c>
      <c r="C471" s="153"/>
      <c r="D471" s="154"/>
      <c r="E471" s="155"/>
      <c r="F471" s="156"/>
      <c r="G471" s="157"/>
      <c r="H471" s="158"/>
      <c r="I471" s="162" t="str">
        <f t="shared" si="42"/>
        <v/>
      </c>
      <c r="J471" s="163" t="str">
        <f>IF(I471="","",I471/BUDGET!$O$8)</f>
        <v/>
      </c>
      <c r="K471" s="608"/>
      <c r="L471" s="164" t="str">
        <f t="shared" si="43"/>
        <v/>
      </c>
      <c r="M471" s="609" t="str">
        <f t="shared" si="44"/>
        <v/>
      </c>
      <c r="N471" s="610" t="str">
        <f t="shared" si="45"/>
        <v/>
      </c>
      <c r="O471" s="577"/>
      <c r="Q471" s="611"/>
      <c r="U471" s="574" t="str">
        <f t="shared" si="47"/>
        <v/>
      </c>
      <c r="V471" s="574" t="str">
        <f>IF($U471="","",VLOOKUP($U471,BUDGET!$C$19:$Q$401,2,FALSE))</f>
        <v/>
      </c>
    </row>
    <row r="472" spans="2:22" ht="13.5" x14ac:dyDescent="0.3">
      <c r="B472" s="582">
        <f t="shared" si="46"/>
        <v>462</v>
      </c>
      <c r="C472" s="153"/>
      <c r="D472" s="154"/>
      <c r="E472" s="155"/>
      <c r="F472" s="156"/>
      <c r="G472" s="157"/>
      <c r="H472" s="158"/>
      <c r="I472" s="162" t="str">
        <f t="shared" si="42"/>
        <v/>
      </c>
      <c r="J472" s="163" t="str">
        <f>IF(I472="","",I472/BUDGET!$O$8)</f>
        <v/>
      </c>
      <c r="K472" s="608"/>
      <c r="L472" s="161" t="str">
        <f t="shared" si="43"/>
        <v/>
      </c>
      <c r="M472" s="609" t="str">
        <f t="shared" si="44"/>
        <v/>
      </c>
      <c r="N472" s="610" t="str">
        <f t="shared" si="45"/>
        <v/>
      </c>
      <c r="O472" s="577"/>
      <c r="Q472" s="611"/>
      <c r="U472" s="574" t="str">
        <f t="shared" si="47"/>
        <v/>
      </c>
      <c r="V472" s="574" t="str">
        <f>IF($U472="","",VLOOKUP($U472,BUDGET!$C$19:$Q$401,2,FALSE))</f>
        <v/>
      </c>
    </row>
    <row r="473" spans="2:22" ht="13.5" x14ac:dyDescent="0.3">
      <c r="B473" s="582">
        <f t="shared" si="46"/>
        <v>463</v>
      </c>
      <c r="C473" s="153"/>
      <c r="D473" s="154"/>
      <c r="E473" s="155"/>
      <c r="F473" s="156"/>
      <c r="G473" s="157"/>
      <c r="H473" s="158"/>
      <c r="I473" s="162" t="str">
        <f t="shared" si="42"/>
        <v/>
      </c>
      <c r="J473" s="163" t="str">
        <f>IF(I473="","",I473/BUDGET!$O$8)</f>
        <v/>
      </c>
      <c r="K473" s="608"/>
      <c r="L473" s="164" t="str">
        <f t="shared" si="43"/>
        <v/>
      </c>
      <c r="M473" s="609" t="str">
        <f t="shared" si="44"/>
        <v/>
      </c>
      <c r="N473" s="610" t="str">
        <f t="shared" si="45"/>
        <v/>
      </c>
      <c r="O473" s="577"/>
      <c r="Q473" s="611"/>
      <c r="U473" s="574" t="str">
        <f t="shared" si="47"/>
        <v/>
      </c>
      <c r="V473" s="574" t="str">
        <f>IF($U473="","",VLOOKUP($U473,BUDGET!$C$19:$Q$401,2,FALSE))</f>
        <v/>
      </c>
    </row>
    <row r="474" spans="2:22" ht="13.5" x14ac:dyDescent="0.3">
      <c r="B474" s="582">
        <f t="shared" si="46"/>
        <v>464</v>
      </c>
      <c r="C474" s="153"/>
      <c r="D474" s="154"/>
      <c r="E474" s="155"/>
      <c r="F474" s="156"/>
      <c r="G474" s="157"/>
      <c r="H474" s="158"/>
      <c r="I474" s="162" t="str">
        <f t="shared" si="42"/>
        <v/>
      </c>
      <c r="J474" s="163" t="str">
        <f>IF(I474="","",I474/BUDGET!$O$8)</f>
        <v/>
      </c>
      <c r="K474" s="608"/>
      <c r="L474" s="161" t="str">
        <f t="shared" si="43"/>
        <v/>
      </c>
      <c r="M474" s="609" t="str">
        <f t="shared" si="44"/>
        <v/>
      </c>
      <c r="N474" s="610" t="str">
        <f t="shared" si="45"/>
        <v/>
      </c>
      <c r="O474" s="577"/>
      <c r="Q474" s="611"/>
      <c r="U474" s="574" t="str">
        <f t="shared" si="47"/>
        <v/>
      </c>
      <c r="V474" s="574" t="str">
        <f>IF($U474="","",VLOOKUP($U474,BUDGET!$C$19:$Q$401,2,FALSE))</f>
        <v/>
      </c>
    </row>
    <row r="475" spans="2:22" ht="13.5" x14ac:dyDescent="0.3">
      <c r="B475" s="582">
        <f t="shared" si="46"/>
        <v>465</v>
      </c>
      <c r="C475" s="153"/>
      <c r="D475" s="154"/>
      <c r="E475" s="155"/>
      <c r="F475" s="156"/>
      <c r="G475" s="157"/>
      <c r="H475" s="158"/>
      <c r="I475" s="162" t="str">
        <f t="shared" si="42"/>
        <v/>
      </c>
      <c r="J475" s="163" t="str">
        <f>IF(I475="","",I475/BUDGET!$O$8)</f>
        <v/>
      </c>
      <c r="K475" s="608"/>
      <c r="L475" s="164" t="str">
        <f t="shared" si="43"/>
        <v/>
      </c>
      <c r="M475" s="609" t="str">
        <f t="shared" si="44"/>
        <v/>
      </c>
      <c r="N475" s="610" t="str">
        <f t="shared" si="45"/>
        <v/>
      </c>
      <c r="O475" s="577"/>
      <c r="Q475" s="611"/>
      <c r="U475" s="574" t="str">
        <f t="shared" si="47"/>
        <v/>
      </c>
      <c r="V475" s="574" t="str">
        <f>IF($U475="","",VLOOKUP($U475,BUDGET!$C$19:$Q$401,2,FALSE))</f>
        <v/>
      </c>
    </row>
    <row r="476" spans="2:22" ht="13.5" x14ac:dyDescent="0.3">
      <c r="B476" s="582">
        <f t="shared" si="46"/>
        <v>466</v>
      </c>
      <c r="C476" s="153"/>
      <c r="D476" s="154"/>
      <c r="E476" s="155"/>
      <c r="F476" s="156"/>
      <c r="G476" s="157"/>
      <c r="H476" s="158"/>
      <c r="I476" s="162" t="str">
        <f t="shared" si="42"/>
        <v/>
      </c>
      <c r="J476" s="163" t="str">
        <f>IF(I476="","",I476/BUDGET!$O$8)</f>
        <v/>
      </c>
      <c r="K476" s="608"/>
      <c r="L476" s="161" t="str">
        <f t="shared" si="43"/>
        <v/>
      </c>
      <c r="M476" s="609" t="str">
        <f t="shared" si="44"/>
        <v/>
      </c>
      <c r="N476" s="610" t="str">
        <f t="shared" si="45"/>
        <v/>
      </c>
      <c r="O476" s="577"/>
      <c r="Q476" s="611"/>
      <c r="U476" s="574" t="str">
        <f t="shared" si="47"/>
        <v/>
      </c>
      <c r="V476" s="574" t="str">
        <f>IF($U476="","",VLOOKUP($U476,BUDGET!$C$19:$Q$401,2,FALSE))</f>
        <v/>
      </c>
    </row>
    <row r="477" spans="2:22" ht="13.5" x14ac:dyDescent="0.3">
      <c r="B477" s="582">
        <f t="shared" si="46"/>
        <v>467</v>
      </c>
      <c r="C477" s="153"/>
      <c r="D477" s="154"/>
      <c r="E477" s="155"/>
      <c r="F477" s="156"/>
      <c r="G477" s="157"/>
      <c r="H477" s="158"/>
      <c r="I477" s="162" t="str">
        <f t="shared" si="42"/>
        <v/>
      </c>
      <c r="J477" s="163" t="str">
        <f>IF(I477="","",I477/BUDGET!$O$8)</f>
        <v/>
      </c>
      <c r="K477" s="608"/>
      <c r="L477" s="164" t="str">
        <f t="shared" si="43"/>
        <v/>
      </c>
      <c r="M477" s="609" t="str">
        <f t="shared" si="44"/>
        <v/>
      </c>
      <c r="N477" s="610" t="str">
        <f t="shared" si="45"/>
        <v/>
      </c>
      <c r="O477" s="577"/>
      <c r="Q477" s="611"/>
      <c r="U477" s="574" t="str">
        <f t="shared" si="47"/>
        <v/>
      </c>
      <c r="V477" s="574" t="str">
        <f>IF($U477="","",VLOOKUP($U477,BUDGET!$C$19:$Q$401,2,FALSE))</f>
        <v/>
      </c>
    </row>
    <row r="478" spans="2:22" ht="13.5" x14ac:dyDescent="0.3">
      <c r="B478" s="582">
        <f t="shared" si="46"/>
        <v>468</v>
      </c>
      <c r="C478" s="153"/>
      <c r="D478" s="154"/>
      <c r="E478" s="155"/>
      <c r="F478" s="156"/>
      <c r="G478" s="157"/>
      <c r="H478" s="158"/>
      <c r="I478" s="162" t="str">
        <f t="shared" si="42"/>
        <v/>
      </c>
      <c r="J478" s="163" t="str">
        <f>IF(I478="","",I478/BUDGET!$O$8)</f>
        <v/>
      </c>
      <c r="K478" s="608"/>
      <c r="L478" s="161" t="str">
        <f t="shared" si="43"/>
        <v/>
      </c>
      <c r="M478" s="609" t="str">
        <f t="shared" si="44"/>
        <v/>
      </c>
      <c r="N478" s="610" t="str">
        <f t="shared" si="45"/>
        <v/>
      </c>
      <c r="O478" s="577"/>
      <c r="Q478" s="611"/>
      <c r="U478" s="574" t="str">
        <f t="shared" si="47"/>
        <v/>
      </c>
      <c r="V478" s="574" t="str">
        <f>IF($U478="","",VLOOKUP($U478,BUDGET!$C$19:$Q$401,2,FALSE))</f>
        <v/>
      </c>
    </row>
    <row r="479" spans="2:22" ht="13.5" x14ac:dyDescent="0.3">
      <c r="B479" s="582">
        <f t="shared" si="46"/>
        <v>469</v>
      </c>
      <c r="C479" s="153"/>
      <c r="D479" s="154"/>
      <c r="E479" s="155"/>
      <c r="F479" s="156"/>
      <c r="G479" s="157"/>
      <c r="H479" s="158"/>
      <c r="I479" s="162" t="str">
        <f t="shared" si="42"/>
        <v/>
      </c>
      <c r="J479" s="163" t="str">
        <f>IF(I479="","",I479/BUDGET!$O$8)</f>
        <v/>
      </c>
      <c r="K479" s="608"/>
      <c r="L479" s="164" t="str">
        <f t="shared" si="43"/>
        <v/>
      </c>
      <c r="M479" s="609" t="str">
        <f t="shared" si="44"/>
        <v/>
      </c>
      <c r="N479" s="610" t="str">
        <f t="shared" si="45"/>
        <v/>
      </c>
      <c r="O479" s="577"/>
      <c r="Q479" s="611"/>
      <c r="U479" s="574" t="str">
        <f t="shared" si="47"/>
        <v/>
      </c>
      <c r="V479" s="574" t="str">
        <f>IF($U479="","",VLOOKUP($U479,BUDGET!$C$19:$Q$401,2,FALSE))</f>
        <v/>
      </c>
    </row>
    <row r="480" spans="2:22" ht="13.5" x14ac:dyDescent="0.3">
      <c r="B480" s="582">
        <f t="shared" si="46"/>
        <v>470</v>
      </c>
      <c r="C480" s="153"/>
      <c r="D480" s="154"/>
      <c r="E480" s="155"/>
      <c r="F480" s="156"/>
      <c r="G480" s="157"/>
      <c r="H480" s="158"/>
      <c r="I480" s="162" t="str">
        <f t="shared" si="42"/>
        <v/>
      </c>
      <c r="J480" s="163" t="str">
        <f>IF(I480="","",I480/BUDGET!$O$8)</f>
        <v/>
      </c>
      <c r="K480" s="608"/>
      <c r="L480" s="161" t="str">
        <f t="shared" si="43"/>
        <v/>
      </c>
      <c r="M480" s="609" t="str">
        <f t="shared" si="44"/>
        <v/>
      </c>
      <c r="N480" s="610" t="str">
        <f t="shared" si="45"/>
        <v/>
      </c>
      <c r="O480" s="577"/>
      <c r="Q480" s="611"/>
      <c r="U480" s="574" t="str">
        <f t="shared" si="47"/>
        <v/>
      </c>
      <c r="V480" s="574" t="str">
        <f>IF($U480="","",VLOOKUP($U480,BUDGET!$C$19:$Q$401,2,FALSE))</f>
        <v/>
      </c>
    </row>
    <row r="481" spans="2:22" ht="13.5" x14ac:dyDescent="0.3">
      <c r="B481" s="582">
        <f t="shared" si="46"/>
        <v>471</v>
      </c>
      <c r="C481" s="153"/>
      <c r="D481" s="154"/>
      <c r="E481" s="155"/>
      <c r="F481" s="156"/>
      <c r="G481" s="157"/>
      <c r="H481" s="158"/>
      <c r="I481" s="162" t="str">
        <f t="shared" si="42"/>
        <v/>
      </c>
      <c r="J481" s="163" t="str">
        <f>IF(I481="","",I481/BUDGET!$O$8)</f>
        <v/>
      </c>
      <c r="K481" s="608"/>
      <c r="L481" s="164" t="str">
        <f t="shared" si="43"/>
        <v/>
      </c>
      <c r="M481" s="609" t="str">
        <f t="shared" si="44"/>
        <v/>
      </c>
      <c r="N481" s="610" t="str">
        <f t="shared" si="45"/>
        <v/>
      </c>
      <c r="O481" s="577"/>
      <c r="Q481" s="611"/>
      <c r="U481" s="574" t="str">
        <f t="shared" si="47"/>
        <v/>
      </c>
      <c r="V481" s="574" t="str">
        <f>IF($U481="","",VLOOKUP($U481,BUDGET!$C$19:$Q$401,2,FALSE))</f>
        <v/>
      </c>
    </row>
    <row r="482" spans="2:22" ht="13.5" x14ac:dyDescent="0.3">
      <c r="B482" s="582">
        <f t="shared" si="46"/>
        <v>472</v>
      </c>
      <c r="C482" s="153"/>
      <c r="D482" s="154"/>
      <c r="E482" s="155"/>
      <c r="F482" s="156"/>
      <c r="G482" s="157"/>
      <c r="H482" s="158"/>
      <c r="I482" s="162" t="str">
        <f t="shared" si="42"/>
        <v/>
      </c>
      <c r="J482" s="163" t="str">
        <f>IF(I482="","",I482/BUDGET!$O$8)</f>
        <v/>
      </c>
      <c r="K482" s="608"/>
      <c r="L482" s="161" t="str">
        <f t="shared" si="43"/>
        <v/>
      </c>
      <c r="M482" s="609" t="str">
        <f t="shared" si="44"/>
        <v/>
      </c>
      <c r="N482" s="610" t="str">
        <f t="shared" si="45"/>
        <v/>
      </c>
      <c r="O482" s="577"/>
      <c r="Q482" s="611"/>
      <c r="U482" s="574" t="str">
        <f t="shared" si="47"/>
        <v/>
      </c>
      <c r="V482" s="574" t="str">
        <f>IF($U482="","",VLOOKUP($U482,BUDGET!$C$19:$Q$401,2,FALSE))</f>
        <v/>
      </c>
    </row>
    <row r="483" spans="2:22" ht="13.5" x14ac:dyDescent="0.3">
      <c r="B483" s="582">
        <f t="shared" si="46"/>
        <v>473</v>
      </c>
      <c r="C483" s="153"/>
      <c r="D483" s="154"/>
      <c r="E483" s="155"/>
      <c r="F483" s="156"/>
      <c r="G483" s="157"/>
      <c r="H483" s="158"/>
      <c r="I483" s="162" t="str">
        <f t="shared" si="42"/>
        <v/>
      </c>
      <c r="J483" s="163" t="str">
        <f>IF(I483="","",I483/BUDGET!$O$8)</f>
        <v/>
      </c>
      <c r="K483" s="608"/>
      <c r="L483" s="164" t="str">
        <f t="shared" si="43"/>
        <v/>
      </c>
      <c r="M483" s="609" t="str">
        <f t="shared" si="44"/>
        <v/>
      </c>
      <c r="N483" s="610" t="str">
        <f t="shared" si="45"/>
        <v/>
      </c>
      <c r="O483" s="577"/>
      <c r="Q483" s="611"/>
      <c r="U483" s="574" t="str">
        <f t="shared" si="47"/>
        <v/>
      </c>
      <c r="V483" s="574" t="str">
        <f>IF($U483="","",VLOOKUP($U483,BUDGET!$C$19:$Q$401,2,FALSE))</f>
        <v/>
      </c>
    </row>
    <row r="484" spans="2:22" ht="13.5" x14ac:dyDescent="0.3">
      <c r="B484" s="582">
        <f t="shared" si="46"/>
        <v>474</v>
      </c>
      <c r="C484" s="153"/>
      <c r="D484" s="154"/>
      <c r="E484" s="155"/>
      <c r="F484" s="156"/>
      <c r="G484" s="157"/>
      <c r="H484" s="158"/>
      <c r="I484" s="162" t="str">
        <f t="shared" si="42"/>
        <v/>
      </c>
      <c r="J484" s="163" t="str">
        <f>IF(I484="","",I484/BUDGET!$O$8)</f>
        <v/>
      </c>
      <c r="K484" s="608"/>
      <c r="L484" s="161" t="str">
        <f t="shared" si="43"/>
        <v/>
      </c>
      <c r="M484" s="609" t="str">
        <f t="shared" si="44"/>
        <v/>
      </c>
      <c r="N484" s="610" t="str">
        <f t="shared" si="45"/>
        <v/>
      </c>
      <c r="O484" s="577"/>
      <c r="Q484" s="611"/>
      <c r="U484" s="574" t="str">
        <f t="shared" si="47"/>
        <v/>
      </c>
      <c r="V484" s="574" t="str">
        <f>IF($U484="","",VLOOKUP($U484,BUDGET!$C$19:$Q$401,2,FALSE))</f>
        <v/>
      </c>
    </row>
    <row r="485" spans="2:22" ht="13.5" x14ac:dyDescent="0.3">
      <c r="B485" s="582">
        <f t="shared" si="46"/>
        <v>475</v>
      </c>
      <c r="C485" s="153"/>
      <c r="D485" s="154"/>
      <c r="E485" s="155"/>
      <c r="F485" s="156"/>
      <c r="G485" s="157"/>
      <c r="H485" s="158"/>
      <c r="I485" s="162" t="str">
        <f t="shared" si="42"/>
        <v/>
      </c>
      <c r="J485" s="163" t="str">
        <f>IF(I485="","",I485/BUDGET!$O$8)</f>
        <v/>
      </c>
      <c r="K485" s="608"/>
      <c r="L485" s="164" t="str">
        <f t="shared" si="43"/>
        <v/>
      </c>
      <c r="M485" s="609" t="str">
        <f t="shared" si="44"/>
        <v/>
      </c>
      <c r="N485" s="610" t="str">
        <f t="shared" si="45"/>
        <v/>
      </c>
      <c r="O485" s="577"/>
      <c r="Q485" s="611"/>
      <c r="U485" s="574" t="str">
        <f t="shared" si="47"/>
        <v/>
      </c>
      <c r="V485" s="574" t="str">
        <f>IF($U485="","",VLOOKUP($U485,BUDGET!$C$19:$Q$401,2,FALSE))</f>
        <v/>
      </c>
    </row>
    <row r="486" spans="2:22" ht="13.5" x14ac:dyDescent="0.3">
      <c r="B486" s="582">
        <f t="shared" si="46"/>
        <v>476</v>
      </c>
      <c r="C486" s="153"/>
      <c r="D486" s="154"/>
      <c r="E486" s="155"/>
      <c r="F486" s="156"/>
      <c r="G486" s="157"/>
      <c r="H486" s="158"/>
      <c r="I486" s="162" t="str">
        <f t="shared" si="42"/>
        <v/>
      </c>
      <c r="J486" s="163" t="str">
        <f>IF(I486="","",I486/BUDGET!$O$8)</f>
        <v/>
      </c>
      <c r="K486" s="608"/>
      <c r="L486" s="161" t="str">
        <f t="shared" si="43"/>
        <v/>
      </c>
      <c r="M486" s="609" t="str">
        <f t="shared" si="44"/>
        <v/>
      </c>
      <c r="N486" s="610" t="str">
        <f t="shared" si="45"/>
        <v/>
      </c>
      <c r="O486" s="577"/>
      <c r="Q486" s="611"/>
      <c r="U486" s="574" t="str">
        <f t="shared" si="47"/>
        <v/>
      </c>
      <c r="V486" s="574" t="str">
        <f>IF($U486="","",VLOOKUP($U486,BUDGET!$C$19:$Q$401,2,FALSE))</f>
        <v/>
      </c>
    </row>
    <row r="487" spans="2:22" ht="13.5" x14ac:dyDescent="0.3">
      <c r="B487" s="582">
        <f t="shared" si="46"/>
        <v>477</v>
      </c>
      <c r="C487" s="153"/>
      <c r="D487" s="154"/>
      <c r="E487" s="155"/>
      <c r="F487" s="156"/>
      <c r="G487" s="157"/>
      <c r="H487" s="158"/>
      <c r="I487" s="162" t="str">
        <f t="shared" si="42"/>
        <v/>
      </c>
      <c r="J487" s="163" t="str">
        <f>IF(I487="","",I487/BUDGET!$O$8)</f>
        <v/>
      </c>
      <c r="K487" s="608"/>
      <c r="L487" s="164" t="str">
        <f t="shared" si="43"/>
        <v/>
      </c>
      <c r="M487" s="609" t="str">
        <f t="shared" si="44"/>
        <v/>
      </c>
      <c r="N487" s="610" t="str">
        <f t="shared" si="45"/>
        <v/>
      </c>
      <c r="O487" s="577"/>
      <c r="Q487" s="611"/>
      <c r="U487" s="574" t="str">
        <f t="shared" si="47"/>
        <v/>
      </c>
      <c r="V487" s="574" t="str">
        <f>IF($U487="","",VLOOKUP($U487,BUDGET!$C$19:$Q$401,2,FALSE))</f>
        <v/>
      </c>
    </row>
    <row r="488" spans="2:22" ht="13.5" x14ac:dyDescent="0.3">
      <c r="B488" s="582">
        <f t="shared" si="46"/>
        <v>478</v>
      </c>
      <c r="C488" s="153"/>
      <c r="D488" s="154"/>
      <c r="E488" s="155"/>
      <c r="F488" s="156"/>
      <c r="G488" s="157"/>
      <c r="H488" s="158"/>
      <c r="I488" s="162" t="str">
        <f t="shared" si="42"/>
        <v/>
      </c>
      <c r="J488" s="163" t="str">
        <f>IF(I488="","",I488/BUDGET!$O$8)</f>
        <v/>
      </c>
      <c r="K488" s="608"/>
      <c r="L488" s="161" t="str">
        <f t="shared" si="43"/>
        <v/>
      </c>
      <c r="M488" s="609" t="str">
        <f t="shared" si="44"/>
        <v/>
      </c>
      <c r="N488" s="610" t="str">
        <f t="shared" si="45"/>
        <v/>
      </c>
      <c r="O488" s="577"/>
      <c r="Q488" s="611"/>
      <c r="U488" s="574" t="str">
        <f t="shared" si="47"/>
        <v/>
      </c>
      <c r="V488" s="574" t="str">
        <f>IF($U488="","",VLOOKUP($U488,BUDGET!$C$19:$Q$401,2,FALSE))</f>
        <v/>
      </c>
    </row>
    <row r="489" spans="2:22" ht="13.5" x14ac:dyDescent="0.3">
      <c r="B489" s="582">
        <f t="shared" si="46"/>
        <v>479</v>
      </c>
      <c r="C489" s="153"/>
      <c r="D489" s="154"/>
      <c r="E489" s="155"/>
      <c r="F489" s="156"/>
      <c r="G489" s="157"/>
      <c r="H489" s="158"/>
      <c r="I489" s="162" t="str">
        <f t="shared" si="42"/>
        <v/>
      </c>
      <c r="J489" s="163" t="str">
        <f>IF(I489="","",I489/BUDGET!$O$8)</f>
        <v/>
      </c>
      <c r="K489" s="608"/>
      <c r="L489" s="164" t="str">
        <f t="shared" si="43"/>
        <v/>
      </c>
      <c r="M489" s="609" t="str">
        <f t="shared" si="44"/>
        <v/>
      </c>
      <c r="N489" s="610" t="str">
        <f t="shared" si="45"/>
        <v/>
      </c>
      <c r="O489" s="577"/>
      <c r="Q489" s="611"/>
      <c r="U489" s="574" t="str">
        <f t="shared" si="47"/>
        <v/>
      </c>
      <c r="V489" s="574" t="str">
        <f>IF($U489="","",VLOOKUP($U489,BUDGET!$C$19:$Q$401,2,FALSE))</f>
        <v/>
      </c>
    </row>
    <row r="490" spans="2:22" ht="13.5" x14ac:dyDescent="0.3">
      <c r="B490" s="582">
        <f t="shared" si="46"/>
        <v>480</v>
      </c>
      <c r="C490" s="153"/>
      <c r="D490" s="154"/>
      <c r="E490" s="155"/>
      <c r="F490" s="156"/>
      <c r="G490" s="157"/>
      <c r="H490" s="158"/>
      <c r="I490" s="162" t="str">
        <f t="shared" si="42"/>
        <v/>
      </c>
      <c r="J490" s="163" t="str">
        <f>IF(I490="","",I490/BUDGET!$O$8)</f>
        <v/>
      </c>
      <c r="K490" s="608"/>
      <c r="L490" s="161" t="str">
        <f t="shared" si="43"/>
        <v/>
      </c>
      <c r="M490" s="609" t="str">
        <f t="shared" si="44"/>
        <v/>
      </c>
      <c r="N490" s="610" t="str">
        <f t="shared" si="45"/>
        <v/>
      </c>
      <c r="O490" s="577"/>
      <c r="Q490" s="611"/>
      <c r="U490" s="574" t="str">
        <f t="shared" si="47"/>
        <v/>
      </c>
      <c r="V490" s="574" t="str">
        <f>IF($U490="","",VLOOKUP($U490,BUDGET!$C$19:$Q$401,2,FALSE))</f>
        <v/>
      </c>
    </row>
    <row r="491" spans="2:22" ht="13.5" x14ac:dyDescent="0.3">
      <c r="B491" s="582">
        <f t="shared" si="46"/>
        <v>481</v>
      </c>
      <c r="C491" s="153"/>
      <c r="D491" s="154"/>
      <c r="E491" s="155"/>
      <c r="F491" s="156"/>
      <c r="G491" s="157"/>
      <c r="H491" s="158"/>
      <c r="I491" s="162" t="str">
        <f t="shared" si="42"/>
        <v/>
      </c>
      <c r="J491" s="163" t="str">
        <f>IF(I491="","",I491/BUDGET!$O$8)</f>
        <v/>
      </c>
      <c r="K491" s="608"/>
      <c r="L491" s="164" t="str">
        <f t="shared" si="43"/>
        <v/>
      </c>
      <c r="M491" s="609" t="str">
        <f t="shared" si="44"/>
        <v/>
      </c>
      <c r="N491" s="610" t="str">
        <f t="shared" si="45"/>
        <v/>
      </c>
      <c r="O491" s="577"/>
      <c r="Q491" s="611"/>
      <c r="U491" s="574" t="str">
        <f t="shared" si="47"/>
        <v/>
      </c>
      <c r="V491" s="574" t="str">
        <f>IF($U491="","",VLOOKUP($U491,BUDGET!$C$19:$Q$401,2,FALSE))</f>
        <v/>
      </c>
    </row>
    <row r="492" spans="2:22" ht="13.5" x14ac:dyDescent="0.3">
      <c r="B492" s="582">
        <f t="shared" si="46"/>
        <v>482</v>
      </c>
      <c r="C492" s="153"/>
      <c r="D492" s="154"/>
      <c r="E492" s="155"/>
      <c r="F492" s="156"/>
      <c r="G492" s="157"/>
      <c r="H492" s="158"/>
      <c r="I492" s="162" t="str">
        <f t="shared" si="42"/>
        <v/>
      </c>
      <c r="J492" s="163" t="str">
        <f>IF(I492="","",I492/BUDGET!$O$8)</f>
        <v/>
      </c>
      <c r="K492" s="608"/>
      <c r="L492" s="161" t="str">
        <f t="shared" si="43"/>
        <v/>
      </c>
      <c r="M492" s="609" t="str">
        <f t="shared" si="44"/>
        <v/>
      </c>
      <c r="N492" s="610" t="str">
        <f t="shared" si="45"/>
        <v/>
      </c>
      <c r="O492" s="577"/>
      <c r="Q492" s="611"/>
      <c r="U492" s="574" t="str">
        <f t="shared" si="47"/>
        <v/>
      </c>
      <c r="V492" s="574" t="str">
        <f>IF($U492="","",VLOOKUP($U492,BUDGET!$C$19:$Q$401,2,FALSE))</f>
        <v/>
      </c>
    </row>
    <row r="493" spans="2:22" ht="13.5" x14ac:dyDescent="0.3">
      <c r="B493" s="582">
        <f t="shared" si="46"/>
        <v>483</v>
      </c>
      <c r="C493" s="153"/>
      <c r="D493" s="154"/>
      <c r="E493" s="155"/>
      <c r="F493" s="156"/>
      <c r="G493" s="157"/>
      <c r="H493" s="158"/>
      <c r="I493" s="162" t="str">
        <f t="shared" si="42"/>
        <v/>
      </c>
      <c r="J493" s="163" t="str">
        <f>IF(I493="","",I493/BUDGET!$O$8)</f>
        <v/>
      </c>
      <c r="K493" s="608"/>
      <c r="L493" s="164" t="str">
        <f t="shared" si="43"/>
        <v/>
      </c>
      <c r="M493" s="609" t="str">
        <f t="shared" si="44"/>
        <v/>
      </c>
      <c r="N493" s="610" t="str">
        <f t="shared" si="45"/>
        <v/>
      </c>
      <c r="O493" s="577"/>
      <c r="Q493" s="611"/>
      <c r="U493" s="574" t="str">
        <f t="shared" si="47"/>
        <v/>
      </c>
      <c r="V493" s="574" t="str">
        <f>IF($U493="","",VLOOKUP($U493,BUDGET!$C$19:$Q$401,2,FALSE))</f>
        <v/>
      </c>
    </row>
    <row r="494" spans="2:22" ht="13.5" x14ac:dyDescent="0.3">
      <c r="B494" s="582">
        <f t="shared" si="46"/>
        <v>484</v>
      </c>
      <c r="C494" s="153"/>
      <c r="D494" s="154"/>
      <c r="E494" s="155"/>
      <c r="F494" s="156"/>
      <c r="G494" s="157"/>
      <c r="H494" s="158"/>
      <c r="I494" s="162" t="str">
        <f t="shared" si="42"/>
        <v/>
      </c>
      <c r="J494" s="163" t="str">
        <f>IF(I494="","",I494/BUDGET!$O$8)</f>
        <v/>
      </c>
      <c r="K494" s="608"/>
      <c r="L494" s="161" t="str">
        <f t="shared" si="43"/>
        <v/>
      </c>
      <c r="M494" s="609" t="str">
        <f t="shared" si="44"/>
        <v/>
      </c>
      <c r="N494" s="610" t="str">
        <f t="shared" si="45"/>
        <v/>
      </c>
      <c r="O494" s="577"/>
      <c r="Q494" s="611"/>
      <c r="U494" s="574" t="str">
        <f t="shared" si="47"/>
        <v/>
      </c>
      <c r="V494" s="574" t="str">
        <f>IF($U494="","",VLOOKUP($U494,BUDGET!$C$19:$Q$401,2,FALSE))</f>
        <v/>
      </c>
    </row>
    <row r="495" spans="2:22" ht="13.5" x14ac:dyDescent="0.3">
      <c r="B495" s="582">
        <f t="shared" si="46"/>
        <v>485</v>
      </c>
      <c r="C495" s="153"/>
      <c r="D495" s="154"/>
      <c r="E495" s="155"/>
      <c r="F495" s="156"/>
      <c r="G495" s="157"/>
      <c r="H495" s="158"/>
      <c r="I495" s="162" t="str">
        <f t="shared" si="42"/>
        <v/>
      </c>
      <c r="J495" s="163" t="str">
        <f>IF(I495="","",I495/BUDGET!$O$8)</f>
        <v/>
      </c>
      <c r="K495" s="608"/>
      <c r="L495" s="164" t="str">
        <f t="shared" si="43"/>
        <v/>
      </c>
      <c r="M495" s="609" t="str">
        <f t="shared" si="44"/>
        <v/>
      </c>
      <c r="N495" s="610" t="str">
        <f t="shared" si="45"/>
        <v/>
      </c>
      <c r="O495" s="577"/>
      <c r="Q495" s="611"/>
      <c r="U495" s="574" t="str">
        <f t="shared" si="47"/>
        <v/>
      </c>
      <c r="V495" s="574" t="str">
        <f>IF($U495="","",VLOOKUP($U495,BUDGET!$C$19:$Q$401,2,FALSE))</f>
        <v/>
      </c>
    </row>
    <row r="496" spans="2:22" ht="13.5" x14ac:dyDescent="0.3">
      <c r="B496" s="582">
        <f t="shared" si="46"/>
        <v>486</v>
      </c>
      <c r="C496" s="153"/>
      <c r="D496" s="154"/>
      <c r="E496" s="155"/>
      <c r="F496" s="156"/>
      <c r="G496" s="157"/>
      <c r="H496" s="158"/>
      <c r="I496" s="162" t="str">
        <f t="shared" si="42"/>
        <v/>
      </c>
      <c r="J496" s="163" t="str">
        <f>IF(I496="","",I496/BUDGET!$O$8)</f>
        <v/>
      </c>
      <c r="K496" s="608"/>
      <c r="L496" s="161" t="str">
        <f t="shared" si="43"/>
        <v/>
      </c>
      <c r="M496" s="609" t="str">
        <f t="shared" si="44"/>
        <v/>
      </c>
      <c r="N496" s="610" t="str">
        <f t="shared" si="45"/>
        <v/>
      </c>
      <c r="O496" s="577"/>
      <c r="Q496" s="611"/>
      <c r="U496" s="574" t="str">
        <f t="shared" si="47"/>
        <v/>
      </c>
      <c r="V496" s="574" t="str">
        <f>IF($U496="","",VLOOKUP($U496,BUDGET!$C$19:$Q$401,2,FALSE))</f>
        <v/>
      </c>
    </row>
    <row r="497" spans="2:22" ht="13.5" x14ac:dyDescent="0.3">
      <c r="B497" s="582">
        <f t="shared" si="46"/>
        <v>487</v>
      </c>
      <c r="C497" s="153"/>
      <c r="D497" s="154"/>
      <c r="E497" s="155"/>
      <c r="F497" s="156"/>
      <c r="G497" s="157"/>
      <c r="H497" s="158"/>
      <c r="I497" s="162" t="str">
        <f t="shared" si="42"/>
        <v/>
      </c>
      <c r="J497" s="163" t="str">
        <f>IF(I497="","",I497/BUDGET!$O$8)</f>
        <v/>
      </c>
      <c r="K497" s="608"/>
      <c r="L497" s="164" t="str">
        <f t="shared" si="43"/>
        <v/>
      </c>
      <c r="M497" s="609" t="str">
        <f t="shared" si="44"/>
        <v/>
      </c>
      <c r="N497" s="610" t="str">
        <f t="shared" si="45"/>
        <v/>
      </c>
      <c r="O497" s="577"/>
      <c r="Q497" s="611"/>
      <c r="U497" s="574" t="str">
        <f t="shared" si="47"/>
        <v/>
      </c>
      <c r="V497" s="574" t="str">
        <f>IF($U497="","",VLOOKUP($U497,BUDGET!$C$19:$Q$401,2,FALSE))</f>
        <v/>
      </c>
    </row>
    <row r="498" spans="2:22" ht="13.5" x14ac:dyDescent="0.3">
      <c r="B498" s="582">
        <f t="shared" si="46"/>
        <v>488</v>
      </c>
      <c r="C498" s="153"/>
      <c r="D498" s="154"/>
      <c r="E498" s="155"/>
      <c r="F498" s="156"/>
      <c r="G498" s="157"/>
      <c r="H498" s="158"/>
      <c r="I498" s="162" t="str">
        <f t="shared" si="42"/>
        <v/>
      </c>
      <c r="J498" s="163" t="str">
        <f>IF(I498="","",I498/BUDGET!$O$8)</f>
        <v/>
      </c>
      <c r="K498" s="608"/>
      <c r="L498" s="161" t="str">
        <f t="shared" si="43"/>
        <v/>
      </c>
      <c r="M498" s="609" t="str">
        <f t="shared" si="44"/>
        <v/>
      </c>
      <c r="N498" s="610" t="str">
        <f t="shared" si="45"/>
        <v/>
      </c>
      <c r="O498" s="577"/>
      <c r="Q498" s="611"/>
      <c r="U498" s="574" t="str">
        <f t="shared" si="47"/>
        <v/>
      </c>
      <c r="V498" s="574" t="str">
        <f>IF($U498="","",VLOOKUP($U498,BUDGET!$C$19:$Q$401,2,FALSE))</f>
        <v/>
      </c>
    </row>
    <row r="499" spans="2:22" ht="13.5" x14ac:dyDescent="0.3">
      <c r="B499" s="582">
        <f t="shared" si="46"/>
        <v>489</v>
      </c>
      <c r="C499" s="153"/>
      <c r="D499" s="154"/>
      <c r="E499" s="155"/>
      <c r="F499" s="156"/>
      <c r="G499" s="157"/>
      <c r="H499" s="158"/>
      <c r="I499" s="162" t="str">
        <f t="shared" si="42"/>
        <v/>
      </c>
      <c r="J499" s="163" t="str">
        <f>IF(I499="","",I499/BUDGET!$O$8)</f>
        <v/>
      </c>
      <c r="K499" s="608"/>
      <c r="L499" s="164" t="str">
        <f t="shared" si="43"/>
        <v/>
      </c>
      <c r="M499" s="609" t="str">
        <f t="shared" si="44"/>
        <v/>
      </c>
      <c r="N499" s="610" t="str">
        <f t="shared" si="45"/>
        <v/>
      </c>
      <c r="O499" s="577"/>
      <c r="Q499" s="611"/>
      <c r="U499" s="574" t="str">
        <f t="shared" si="47"/>
        <v/>
      </c>
      <c r="V499" s="574" t="str">
        <f>IF($U499="","",VLOOKUP($U499,BUDGET!$C$19:$Q$401,2,FALSE))</f>
        <v/>
      </c>
    </row>
    <row r="500" spans="2:22" ht="13.5" x14ac:dyDescent="0.3">
      <c r="B500" s="582">
        <f t="shared" si="46"/>
        <v>490</v>
      </c>
      <c r="C500" s="153"/>
      <c r="D500" s="154"/>
      <c r="E500" s="155"/>
      <c r="F500" s="156"/>
      <c r="G500" s="157"/>
      <c r="H500" s="158"/>
      <c r="I500" s="162" t="str">
        <f t="shared" si="42"/>
        <v/>
      </c>
      <c r="J500" s="163" t="str">
        <f>IF(I500="","",I500/BUDGET!$O$8)</f>
        <v/>
      </c>
      <c r="K500" s="608"/>
      <c r="L500" s="161" t="str">
        <f t="shared" si="43"/>
        <v/>
      </c>
      <c r="M500" s="609" t="str">
        <f t="shared" si="44"/>
        <v/>
      </c>
      <c r="N500" s="610" t="str">
        <f t="shared" si="45"/>
        <v/>
      </c>
      <c r="O500" s="577"/>
      <c r="Q500" s="611"/>
      <c r="U500" s="574" t="str">
        <f t="shared" si="47"/>
        <v/>
      </c>
      <c r="V500" s="574" t="str">
        <f>IF($U500="","",VLOOKUP($U500,BUDGET!$C$19:$Q$401,2,FALSE))</f>
        <v/>
      </c>
    </row>
    <row r="501" spans="2:22" ht="13.5" x14ac:dyDescent="0.3">
      <c r="B501" s="582">
        <f t="shared" si="46"/>
        <v>491</v>
      </c>
      <c r="C501" s="153"/>
      <c r="D501" s="154"/>
      <c r="E501" s="155"/>
      <c r="F501" s="156"/>
      <c r="G501" s="157"/>
      <c r="H501" s="158"/>
      <c r="I501" s="162" t="str">
        <f t="shared" si="42"/>
        <v/>
      </c>
      <c r="J501" s="163" t="str">
        <f>IF(I501="","",I501/BUDGET!$O$8)</f>
        <v/>
      </c>
      <c r="K501" s="608"/>
      <c r="L501" s="164" t="str">
        <f t="shared" si="43"/>
        <v/>
      </c>
      <c r="M501" s="609" t="str">
        <f t="shared" si="44"/>
        <v/>
      </c>
      <c r="N501" s="610" t="str">
        <f t="shared" si="45"/>
        <v/>
      </c>
      <c r="O501" s="577"/>
      <c r="Q501" s="611"/>
      <c r="U501" s="574" t="str">
        <f t="shared" si="47"/>
        <v/>
      </c>
      <c r="V501" s="574" t="str">
        <f>IF($U501="","",VLOOKUP($U501,BUDGET!$C$19:$Q$401,2,FALSE))</f>
        <v/>
      </c>
    </row>
    <row r="502" spans="2:22" ht="13.5" x14ac:dyDescent="0.3">
      <c r="B502" s="582">
        <f t="shared" si="46"/>
        <v>492</v>
      </c>
      <c r="C502" s="153"/>
      <c r="D502" s="154"/>
      <c r="E502" s="155"/>
      <c r="F502" s="156"/>
      <c r="G502" s="157"/>
      <c r="H502" s="158"/>
      <c r="I502" s="162" t="str">
        <f t="shared" si="42"/>
        <v/>
      </c>
      <c r="J502" s="163" t="str">
        <f>IF(I502="","",I502/BUDGET!$O$8)</f>
        <v/>
      </c>
      <c r="K502" s="608"/>
      <c r="L502" s="161" t="str">
        <f t="shared" si="43"/>
        <v/>
      </c>
      <c r="M502" s="609" t="str">
        <f t="shared" si="44"/>
        <v/>
      </c>
      <c r="N502" s="610" t="str">
        <f t="shared" si="45"/>
        <v/>
      </c>
      <c r="O502" s="577"/>
      <c r="Q502" s="611"/>
      <c r="U502" s="574" t="str">
        <f t="shared" si="47"/>
        <v/>
      </c>
      <c r="V502" s="574" t="str">
        <f>IF($U502="","",VLOOKUP($U502,BUDGET!$C$19:$Q$401,2,FALSE))</f>
        <v/>
      </c>
    </row>
    <row r="503" spans="2:22" ht="13.5" x14ac:dyDescent="0.3">
      <c r="B503" s="582">
        <f t="shared" si="46"/>
        <v>493</v>
      </c>
      <c r="C503" s="153"/>
      <c r="D503" s="154"/>
      <c r="E503" s="155"/>
      <c r="F503" s="156"/>
      <c r="G503" s="157"/>
      <c r="H503" s="158"/>
      <c r="I503" s="162" t="str">
        <f t="shared" si="42"/>
        <v/>
      </c>
      <c r="J503" s="163" t="str">
        <f>IF(I503="","",I503/BUDGET!$O$8)</f>
        <v/>
      </c>
      <c r="K503" s="608"/>
      <c r="L503" s="164" t="str">
        <f t="shared" si="43"/>
        <v/>
      </c>
      <c r="M503" s="609" t="str">
        <f t="shared" si="44"/>
        <v/>
      </c>
      <c r="N503" s="610" t="str">
        <f t="shared" si="45"/>
        <v/>
      </c>
      <c r="O503" s="577"/>
      <c r="Q503" s="611"/>
      <c r="U503" s="574" t="str">
        <f t="shared" si="47"/>
        <v/>
      </c>
      <c r="V503" s="574" t="str">
        <f>IF($U503="","",VLOOKUP($U503,BUDGET!$C$19:$Q$401,2,FALSE))</f>
        <v/>
      </c>
    </row>
    <row r="504" spans="2:22" ht="13.5" x14ac:dyDescent="0.3">
      <c r="B504" s="582">
        <f t="shared" si="46"/>
        <v>494</v>
      </c>
      <c r="C504" s="153"/>
      <c r="D504" s="154"/>
      <c r="E504" s="155"/>
      <c r="F504" s="156"/>
      <c r="G504" s="157"/>
      <c r="H504" s="158"/>
      <c r="I504" s="162" t="str">
        <f t="shared" si="42"/>
        <v/>
      </c>
      <c r="J504" s="163" t="str">
        <f>IF(I504="","",I504/BUDGET!$O$8)</f>
        <v/>
      </c>
      <c r="K504" s="608"/>
      <c r="L504" s="161" t="str">
        <f t="shared" si="43"/>
        <v/>
      </c>
      <c r="M504" s="609" t="str">
        <f t="shared" si="44"/>
        <v/>
      </c>
      <c r="N504" s="610" t="str">
        <f t="shared" si="45"/>
        <v/>
      </c>
      <c r="O504" s="577"/>
      <c r="Q504" s="611"/>
      <c r="U504" s="574" t="str">
        <f t="shared" si="47"/>
        <v/>
      </c>
      <c r="V504" s="574" t="str">
        <f>IF($U504="","",VLOOKUP($U504,BUDGET!$C$19:$Q$401,2,FALSE))</f>
        <v/>
      </c>
    </row>
    <row r="505" spans="2:22" ht="13.5" x14ac:dyDescent="0.3">
      <c r="B505" s="582">
        <f t="shared" si="46"/>
        <v>495</v>
      </c>
      <c r="C505" s="153"/>
      <c r="D505" s="154"/>
      <c r="E505" s="155"/>
      <c r="F505" s="156"/>
      <c r="G505" s="157"/>
      <c r="H505" s="158"/>
      <c r="I505" s="162" t="str">
        <f t="shared" si="42"/>
        <v/>
      </c>
      <c r="J505" s="163" t="str">
        <f>IF(I505="","",I505/BUDGET!$O$8)</f>
        <v/>
      </c>
      <c r="K505" s="608"/>
      <c r="L505" s="164" t="str">
        <f t="shared" si="43"/>
        <v/>
      </c>
      <c r="M505" s="609" t="str">
        <f t="shared" si="44"/>
        <v/>
      </c>
      <c r="N505" s="610" t="str">
        <f t="shared" si="45"/>
        <v/>
      </c>
      <c r="O505" s="577"/>
      <c r="Q505" s="611"/>
      <c r="U505" s="574" t="str">
        <f t="shared" si="47"/>
        <v/>
      </c>
      <c r="V505" s="574" t="str">
        <f>IF($U505="","",VLOOKUP($U505,BUDGET!$C$19:$Q$401,2,FALSE))</f>
        <v/>
      </c>
    </row>
    <row r="506" spans="2:22" ht="13.5" x14ac:dyDescent="0.3">
      <c r="B506" s="582">
        <f t="shared" si="46"/>
        <v>496</v>
      </c>
      <c r="C506" s="153"/>
      <c r="D506" s="154"/>
      <c r="E506" s="155"/>
      <c r="F506" s="156"/>
      <c r="G506" s="157"/>
      <c r="H506" s="158"/>
      <c r="I506" s="162" t="str">
        <f t="shared" si="42"/>
        <v/>
      </c>
      <c r="J506" s="163" t="str">
        <f>IF(I506="","",I506/BUDGET!$O$8)</f>
        <v/>
      </c>
      <c r="K506" s="608"/>
      <c r="L506" s="161" t="str">
        <f t="shared" si="43"/>
        <v/>
      </c>
      <c r="M506" s="609" t="str">
        <f t="shared" si="44"/>
        <v/>
      </c>
      <c r="N506" s="610" t="str">
        <f t="shared" si="45"/>
        <v/>
      </c>
      <c r="O506" s="577"/>
      <c r="Q506" s="611"/>
      <c r="U506" s="574" t="str">
        <f t="shared" si="47"/>
        <v/>
      </c>
      <c r="V506" s="574" t="str">
        <f>IF($U506="","",VLOOKUP($U506,BUDGET!$C$19:$Q$401,2,FALSE))</f>
        <v/>
      </c>
    </row>
    <row r="507" spans="2:22" ht="13.5" x14ac:dyDescent="0.3">
      <c r="B507" s="582">
        <f t="shared" si="46"/>
        <v>497</v>
      </c>
      <c r="C507" s="153"/>
      <c r="D507" s="154"/>
      <c r="E507" s="155"/>
      <c r="F507" s="156"/>
      <c r="G507" s="157"/>
      <c r="H507" s="158"/>
      <c r="I507" s="162" t="str">
        <f t="shared" si="42"/>
        <v/>
      </c>
      <c r="J507" s="163" t="str">
        <f>IF(I507="","",I507/BUDGET!$O$8)</f>
        <v/>
      </c>
      <c r="K507" s="608"/>
      <c r="L507" s="164" t="str">
        <f t="shared" si="43"/>
        <v/>
      </c>
      <c r="M507" s="609" t="str">
        <f t="shared" si="44"/>
        <v/>
      </c>
      <c r="N507" s="610" t="str">
        <f t="shared" si="45"/>
        <v/>
      </c>
      <c r="O507" s="577"/>
      <c r="Q507" s="611"/>
      <c r="U507" s="574" t="str">
        <f t="shared" si="47"/>
        <v/>
      </c>
      <c r="V507" s="574" t="str">
        <f>IF($U507="","",VLOOKUP($U507,BUDGET!$C$19:$Q$401,2,FALSE))</f>
        <v/>
      </c>
    </row>
    <row r="508" spans="2:22" ht="13.5" x14ac:dyDescent="0.3">
      <c r="B508" s="582">
        <f t="shared" si="46"/>
        <v>498</v>
      </c>
      <c r="C508" s="153"/>
      <c r="D508" s="154"/>
      <c r="E508" s="155"/>
      <c r="F508" s="156"/>
      <c r="G508" s="157"/>
      <c r="H508" s="158"/>
      <c r="I508" s="162" t="str">
        <f t="shared" si="42"/>
        <v/>
      </c>
      <c r="J508" s="163" t="str">
        <f>IF(I508="","",I508/BUDGET!$O$8)</f>
        <v/>
      </c>
      <c r="K508" s="608"/>
      <c r="L508" s="161" t="str">
        <f t="shared" si="43"/>
        <v/>
      </c>
      <c r="M508" s="609" t="str">
        <f t="shared" si="44"/>
        <v/>
      </c>
      <c r="N508" s="610" t="str">
        <f t="shared" si="45"/>
        <v/>
      </c>
      <c r="O508" s="577"/>
      <c r="Q508" s="611"/>
      <c r="U508" s="574" t="str">
        <f t="shared" si="47"/>
        <v/>
      </c>
      <c r="V508" s="574" t="str">
        <f>IF($U508="","",VLOOKUP($U508,BUDGET!$C$19:$Q$401,2,FALSE))</f>
        <v/>
      </c>
    </row>
    <row r="509" spans="2:22" ht="13.5" x14ac:dyDescent="0.3">
      <c r="B509" s="582">
        <f t="shared" si="46"/>
        <v>499</v>
      </c>
      <c r="C509" s="153"/>
      <c r="D509" s="154"/>
      <c r="E509" s="155"/>
      <c r="F509" s="156"/>
      <c r="G509" s="157"/>
      <c r="H509" s="158"/>
      <c r="I509" s="162" t="str">
        <f t="shared" si="42"/>
        <v/>
      </c>
      <c r="J509" s="163" t="str">
        <f>IF(I509="","",I509/BUDGET!$O$8)</f>
        <v/>
      </c>
      <c r="K509" s="608"/>
      <c r="L509" s="164" t="str">
        <f t="shared" si="43"/>
        <v/>
      </c>
      <c r="M509" s="609" t="str">
        <f t="shared" si="44"/>
        <v/>
      </c>
      <c r="N509" s="610" t="str">
        <f t="shared" si="45"/>
        <v/>
      </c>
      <c r="O509" s="577"/>
      <c r="Q509" s="611"/>
      <c r="U509" s="574" t="str">
        <f t="shared" si="47"/>
        <v/>
      </c>
      <c r="V509" s="574" t="str">
        <f>IF($U509="","",VLOOKUP($U509,BUDGET!$C$19:$Q$401,2,FALSE))</f>
        <v/>
      </c>
    </row>
    <row r="510" spans="2:22" ht="13.5" x14ac:dyDescent="0.3">
      <c r="B510" s="582">
        <f t="shared" si="46"/>
        <v>500</v>
      </c>
      <c r="C510" s="153"/>
      <c r="D510" s="154"/>
      <c r="E510" s="155"/>
      <c r="F510" s="156"/>
      <c r="G510" s="157"/>
      <c r="H510" s="158"/>
      <c r="I510" s="162" t="str">
        <f t="shared" si="42"/>
        <v/>
      </c>
      <c r="J510" s="163" t="str">
        <f>IF(I510="","",I510/BUDGET!$O$8)</f>
        <v/>
      </c>
      <c r="K510" s="608"/>
      <c r="L510" s="161" t="str">
        <f t="shared" si="43"/>
        <v/>
      </c>
      <c r="M510" s="609" t="str">
        <f t="shared" si="44"/>
        <v/>
      </c>
      <c r="N510" s="610" t="str">
        <f t="shared" si="45"/>
        <v/>
      </c>
      <c r="O510" s="577"/>
      <c r="Q510" s="611"/>
      <c r="U510" s="574" t="str">
        <f t="shared" si="47"/>
        <v/>
      </c>
      <c r="V510" s="574" t="str">
        <f>IF($U510="","",VLOOKUP($U510,BUDGET!$C$19:$Q$401,2,FALSE))</f>
        <v/>
      </c>
    </row>
    <row r="511" spans="2:22" ht="13.5" x14ac:dyDescent="0.3">
      <c r="B511" s="582">
        <f t="shared" si="46"/>
        <v>501</v>
      </c>
      <c r="C511" s="153"/>
      <c r="D511" s="154"/>
      <c r="E511" s="155"/>
      <c r="F511" s="156"/>
      <c r="G511" s="157"/>
      <c r="H511" s="158"/>
      <c r="I511" s="162" t="str">
        <f t="shared" si="42"/>
        <v/>
      </c>
      <c r="J511" s="163" t="str">
        <f>IF(I511="","",I511/BUDGET!$O$8)</f>
        <v/>
      </c>
      <c r="K511" s="608"/>
      <c r="L511" s="164" t="str">
        <f t="shared" si="43"/>
        <v/>
      </c>
      <c r="M511" s="609" t="str">
        <f t="shared" si="44"/>
        <v/>
      </c>
      <c r="N511" s="610" t="str">
        <f t="shared" si="45"/>
        <v/>
      </c>
      <c r="O511" s="577"/>
      <c r="Q511" s="611"/>
      <c r="U511" s="574" t="str">
        <f t="shared" si="47"/>
        <v/>
      </c>
      <c r="V511" s="574" t="str">
        <f>IF($U511="","",VLOOKUP($U511,BUDGET!$C$19:$Q$401,2,FALSE))</f>
        <v/>
      </c>
    </row>
    <row r="512" spans="2:22" ht="13.5" x14ac:dyDescent="0.3">
      <c r="B512" s="582">
        <f t="shared" si="46"/>
        <v>502</v>
      </c>
      <c r="C512" s="153"/>
      <c r="D512" s="154"/>
      <c r="E512" s="155"/>
      <c r="F512" s="156"/>
      <c r="G512" s="157"/>
      <c r="H512" s="158"/>
      <c r="I512" s="162" t="str">
        <f t="shared" si="42"/>
        <v/>
      </c>
      <c r="J512" s="163" t="str">
        <f>IF(I512="","",I512/BUDGET!$O$8)</f>
        <v/>
      </c>
      <c r="K512" s="608"/>
      <c r="L512" s="161" t="str">
        <f t="shared" si="43"/>
        <v/>
      </c>
      <c r="M512" s="609" t="str">
        <f t="shared" si="44"/>
        <v/>
      </c>
      <c r="N512" s="610" t="str">
        <f t="shared" si="45"/>
        <v/>
      </c>
      <c r="O512" s="577"/>
      <c r="Q512" s="611"/>
      <c r="U512" s="574" t="str">
        <f t="shared" si="47"/>
        <v/>
      </c>
      <c r="V512" s="574" t="str">
        <f>IF($U512="","",VLOOKUP($U512,BUDGET!$C$19:$Q$401,2,FALSE))</f>
        <v/>
      </c>
    </row>
    <row r="513" spans="2:22" ht="13.5" x14ac:dyDescent="0.3">
      <c r="B513" s="582">
        <f t="shared" si="46"/>
        <v>503</v>
      </c>
      <c r="C513" s="153"/>
      <c r="D513" s="154"/>
      <c r="E513" s="155"/>
      <c r="F513" s="156"/>
      <c r="G513" s="157"/>
      <c r="H513" s="158"/>
      <c r="I513" s="162" t="str">
        <f t="shared" si="42"/>
        <v/>
      </c>
      <c r="J513" s="163" t="str">
        <f>IF(I513="","",I513/BUDGET!$O$8)</f>
        <v/>
      </c>
      <c r="K513" s="608"/>
      <c r="L513" s="164" t="str">
        <f t="shared" si="43"/>
        <v/>
      </c>
      <c r="M513" s="609" t="str">
        <f t="shared" si="44"/>
        <v/>
      </c>
      <c r="N513" s="610" t="str">
        <f t="shared" si="45"/>
        <v/>
      </c>
      <c r="O513" s="577"/>
      <c r="Q513" s="611"/>
      <c r="U513" s="574" t="str">
        <f t="shared" si="47"/>
        <v/>
      </c>
      <c r="V513" s="574" t="str">
        <f>IF($U513="","",VLOOKUP($U513,BUDGET!$C$19:$Q$401,2,FALSE))</f>
        <v/>
      </c>
    </row>
    <row r="514" spans="2:22" ht="13.5" x14ac:dyDescent="0.3">
      <c r="B514" s="582">
        <f t="shared" si="46"/>
        <v>504</v>
      </c>
      <c r="C514" s="153"/>
      <c r="D514" s="154"/>
      <c r="E514" s="155"/>
      <c r="F514" s="156"/>
      <c r="G514" s="157"/>
      <c r="H514" s="158"/>
      <c r="I514" s="162" t="str">
        <f t="shared" si="42"/>
        <v/>
      </c>
      <c r="J514" s="163" t="str">
        <f>IF(I514="","",I514/BUDGET!$O$8)</f>
        <v/>
      </c>
      <c r="K514" s="608"/>
      <c r="L514" s="161" t="str">
        <f t="shared" si="43"/>
        <v/>
      </c>
      <c r="M514" s="609" t="str">
        <f t="shared" si="44"/>
        <v/>
      </c>
      <c r="N514" s="610" t="str">
        <f t="shared" si="45"/>
        <v/>
      </c>
      <c r="O514" s="577"/>
      <c r="Q514" s="611"/>
      <c r="U514" s="574" t="str">
        <f t="shared" si="47"/>
        <v/>
      </c>
      <c r="V514" s="574" t="str">
        <f>IF($U514="","",VLOOKUP($U514,BUDGET!$C$19:$Q$401,2,FALSE))</f>
        <v/>
      </c>
    </row>
    <row r="515" spans="2:22" ht="13.5" x14ac:dyDescent="0.3">
      <c r="B515" s="582">
        <f t="shared" si="46"/>
        <v>505</v>
      </c>
      <c r="C515" s="153"/>
      <c r="D515" s="154"/>
      <c r="E515" s="155"/>
      <c r="F515" s="156"/>
      <c r="G515" s="157"/>
      <c r="H515" s="158"/>
      <c r="I515" s="162" t="str">
        <f t="shared" si="42"/>
        <v/>
      </c>
      <c r="J515" s="163" t="str">
        <f>IF(I515="","",I515/BUDGET!$O$8)</f>
        <v/>
      </c>
      <c r="K515" s="608"/>
      <c r="L515" s="164" t="str">
        <f t="shared" si="43"/>
        <v/>
      </c>
      <c r="M515" s="609" t="str">
        <f t="shared" si="44"/>
        <v/>
      </c>
      <c r="N515" s="610" t="str">
        <f t="shared" si="45"/>
        <v/>
      </c>
      <c r="O515" s="577"/>
      <c r="Q515" s="611"/>
      <c r="U515" s="574" t="str">
        <f t="shared" si="47"/>
        <v/>
      </c>
      <c r="V515" s="574" t="str">
        <f>IF($U515="","",VLOOKUP($U515,BUDGET!$C$19:$Q$401,2,FALSE))</f>
        <v/>
      </c>
    </row>
    <row r="516" spans="2:22" ht="13.5" x14ac:dyDescent="0.3">
      <c r="B516" s="582">
        <f t="shared" si="46"/>
        <v>506</v>
      </c>
      <c r="C516" s="153"/>
      <c r="D516" s="154"/>
      <c r="E516" s="155"/>
      <c r="F516" s="156"/>
      <c r="G516" s="157"/>
      <c r="H516" s="158"/>
      <c r="I516" s="162" t="str">
        <f t="shared" si="42"/>
        <v/>
      </c>
      <c r="J516" s="163" t="str">
        <f>IF(I516="","",I516/BUDGET!$O$8)</f>
        <v/>
      </c>
      <c r="K516" s="608"/>
      <c r="L516" s="161" t="str">
        <f t="shared" si="43"/>
        <v/>
      </c>
      <c r="M516" s="609" t="str">
        <f t="shared" si="44"/>
        <v/>
      </c>
      <c r="N516" s="610" t="str">
        <f t="shared" si="45"/>
        <v/>
      </c>
      <c r="O516" s="577"/>
      <c r="Q516" s="611"/>
      <c r="U516" s="574" t="str">
        <f t="shared" si="47"/>
        <v/>
      </c>
      <c r="V516" s="574" t="str">
        <f>IF($U516="","",VLOOKUP($U516,BUDGET!$C$19:$Q$401,2,FALSE))</f>
        <v/>
      </c>
    </row>
    <row r="517" spans="2:22" ht="13.5" x14ac:dyDescent="0.3">
      <c r="B517" s="582">
        <f t="shared" si="46"/>
        <v>507</v>
      </c>
      <c r="C517" s="153"/>
      <c r="D517" s="154"/>
      <c r="E517" s="155"/>
      <c r="F517" s="156"/>
      <c r="G517" s="157"/>
      <c r="H517" s="158"/>
      <c r="I517" s="162" t="str">
        <f t="shared" si="42"/>
        <v/>
      </c>
      <c r="J517" s="163" t="str">
        <f>IF(I517="","",I517/BUDGET!$O$8)</f>
        <v/>
      </c>
      <c r="K517" s="608"/>
      <c r="L517" s="164" t="str">
        <f t="shared" si="43"/>
        <v/>
      </c>
      <c r="M517" s="609" t="str">
        <f t="shared" si="44"/>
        <v/>
      </c>
      <c r="N517" s="610" t="str">
        <f t="shared" si="45"/>
        <v/>
      </c>
      <c r="O517" s="577"/>
      <c r="Q517" s="611"/>
      <c r="U517" s="574" t="str">
        <f t="shared" si="47"/>
        <v/>
      </c>
      <c r="V517" s="574" t="str">
        <f>IF($U517="","",VLOOKUP($U517,BUDGET!$C$19:$Q$401,2,FALSE))</f>
        <v/>
      </c>
    </row>
    <row r="518" spans="2:22" ht="13.5" x14ac:dyDescent="0.3">
      <c r="B518" s="582">
        <f t="shared" si="46"/>
        <v>508</v>
      </c>
      <c r="C518" s="153"/>
      <c r="D518" s="154"/>
      <c r="E518" s="155"/>
      <c r="F518" s="156"/>
      <c r="G518" s="157"/>
      <c r="H518" s="158"/>
      <c r="I518" s="162" t="str">
        <f t="shared" si="42"/>
        <v/>
      </c>
      <c r="J518" s="163" t="str">
        <f>IF(I518="","",I518/BUDGET!$O$8)</f>
        <v/>
      </c>
      <c r="K518" s="608"/>
      <c r="L518" s="161" t="str">
        <f t="shared" si="43"/>
        <v/>
      </c>
      <c r="M518" s="609" t="str">
        <f t="shared" si="44"/>
        <v/>
      </c>
      <c r="N518" s="610" t="str">
        <f t="shared" si="45"/>
        <v/>
      </c>
      <c r="O518" s="577"/>
      <c r="Q518" s="611"/>
      <c r="U518" s="574" t="str">
        <f t="shared" si="47"/>
        <v/>
      </c>
      <c r="V518" s="574" t="str">
        <f>IF($U518="","",VLOOKUP($U518,BUDGET!$C$19:$Q$401,2,FALSE))</f>
        <v/>
      </c>
    </row>
    <row r="519" spans="2:22" ht="13.5" x14ac:dyDescent="0.3">
      <c r="B519" s="582">
        <f t="shared" si="46"/>
        <v>509</v>
      </c>
      <c r="C519" s="153"/>
      <c r="D519" s="154"/>
      <c r="E519" s="155"/>
      <c r="F519" s="156"/>
      <c r="G519" s="157"/>
      <c r="H519" s="158"/>
      <c r="I519" s="162" t="str">
        <f t="shared" si="42"/>
        <v/>
      </c>
      <c r="J519" s="163" t="str">
        <f>IF(I519="","",I519/BUDGET!$O$8)</f>
        <v/>
      </c>
      <c r="K519" s="608"/>
      <c r="L519" s="164" t="str">
        <f t="shared" si="43"/>
        <v/>
      </c>
      <c r="M519" s="609" t="str">
        <f t="shared" si="44"/>
        <v/>
      </c>
      <c r="N519" s="610" t="str">
        <f t="shared" si="45"/>
        <v/>
      </c>
      <c r="O519" s="577"/>
      <c r="Q519" s="611"/>
      <c r="U519" s="574" t="str">
        <f t="shared" si="47"/>
        <v/>
      </c>
      <c r="V519" s="574" t="str">
        <f>IF($U519="","",VLOOKUP($U519,BUDGET!$C$19:$Q$401,2,FALSE))</f>
        <v/>
      </c>
    </row>
    <row r="520" spans="2:22" ht="13.5" x14ac:dyDescent="0.3">
      <c r="B520" s="582">
        <f t="shared" si="46"/>
        <v>510</v>
      </c>
      <c r="C520" s="153"/>
      <c r="D520" s="154"/>
      <c r="E520" s="155"/>
      <c r="F520" s="156"/>
      <c r="G520" s="157"/>
      <c r="H520" s="158"/>
      <c r="I520" s="162" t="str">
        <f t="shared" si="42"/>
        <v/>
      </c>
      <c r="J520" s="163" t="str">
        <f>IF(I520="","",I520/BUDGET!$O$8)</f>
        <v/>
      </c>
      <c r="K520" s="608"/>
      <c r="L520" s="161" t="str">
        <f t="shared" si="43"/>
        <v/>
      </c>
      <c r="M520" s="609" t="str">
        <f t="shared" si="44"/>
        <v/>
      </c>
      <c r="N520" s="610" t="str">
        <f t="shared" si="45"/>
        <v/>
      </c>
      <c r="O520" s="577"/>
      <c r="Q520" s="611"/>
      <c r="U520" s="574" t="str">
        <f t="shared" si="47"/>
        <v/>
      </c>
      <c r="V520" s="574" t="str">
        <f>IF($U520="","",VLOOKUP($U520,BUDGET!$C$19:$Q$401,2,FALSE))</f>
        <v/>
      </c>
    </row>
    <row r="521" spans="2:22" ht="13.5" x14ac:dyDescent="0.3">
      <c r="B521" s="582">
        <f t="shared" si="46"/>
        <v>511</v>
      </c>
      <c r="C521" s="153"/>
      <c r="D521" s="154"/>
      <c r="E521" s="155"/>
      <c r="F521" s="156"/>
      <c r="G521" s="157"/>
      <c r="H521" s="158"/>
      <c r="I521" s="162" t="str">
        <f t="shared" si="42"/>
        <v/>
      </c>
      <c r="J521" s="163" t="str">
        <f>IF(I521="","",I521/BUDGET!$O$8)</f>
        <v/>
      </c>
      <c r="K521" s="608"/>
      <c r="L521" s="164" t="str">
        <f t="shared" si="43"/>
        <v/>
      </c>
      <c r="M521" s="609" t="str">
        <f t="shared" si="44"/>
        <v/>
      </c>
      <c r="N521" s="610" t="str">
        <f t="shared" si="45"/>
        <v/>
      </c>
      <c r="O521" s="577"/>
      <c r="Q521" s="611"/>
      <c r="U521" s="574" t="str">
        <f t="shared" si="47"/>
        <v/>
      </c>
      <c r="V521" s="574" t="str">
        <f>IF($U521="","",VLOOKUP($U521,BUDGET!$C$19:$Q$401,2,FALSE))</f>
        <v/>
      </c>
    </row>
    <row r="522" spans="2:22" ht="13.5" x14ac:dyDescent="0.3">
      <c r="B522" s="582">
        <f t="shared" si="46"/>
        <v>512</v>
      </c>
      <c r="C522" s="153"/>
      <c r="D522" s="154"/>
      <c r="E522" s="155"/>
      <c r="F522" s="156"/>
      <c r="G522" s="157"/>
      <c r="H522" s="158"/>
      <c r="I522" s="162" t="str">
        <f t="shared" si="42"/>
        <v/>
      </c>
      <c r="J522" s="163" t="str">
        <f>IF(I522="","",I522/BUDGET!$O$8)</f>
        <v/>
      </c>
      <c r="K522" s="608"/>
      <c r="L522" s="161" t="str">
        <f t="shared" si="43"/>
        <v/>
      </c>
      <c r="M522" s="609" t="str">
        <f t="shared" si="44"/>
        <v/>
      </c>
      <c r="N522" s="610" t="str">
        <f t="shared" si="45"/>
        <v/>
      </c>
      <c r="O522" s="577"/>
      <c r="Q522" s="611"/>
      <c r="U522" s="574" t="str">
        <f t="shared" si="47"/>
        <v/>
      </c>
      <c r="V522" s="574" t="str">
        <f>IF($U522="","",VLOOKUP($U522,BUDGET!$C$19:$Q$401,2,FALSE))</f>
        <v/>
      </c>
    </row>
    <row r="523" spans="2:22" ht="13.5" x14ac:dyDescent="0.3">
      <c r="B523" s="582">
        <f t="shared" si="46"/>
        <v>513</v>
      </c>
      <c r="C523" s="153"/>
      <c r="D523" s="154"/>
      <c r="E523" s="155"/>
      <c r="F523" s="156"/>
      <c r="G523" s="157"/>
      <c r="H523" s="158"/>
      <c r="I523" s="162" t="str">
        <f t="shared" si="42"/>
        <v/>
      </c>
      <c r="J523" s="163" t="str">
        <f>IF(I523="","",I523/BUDGET!$O$8)</f>
        <v/>
      </c>
      <c r="K523" s="608"/>
      <c r="L523" s="164" t="str">
        <f t="shared" si="43"/>
        <v/>
      </c>
      <c r="M523" s="609" t="str">
        <f t="shared" si="44"/>
        <v/>
      </c>
      <c r="N523" s="610" t="str">
        <f t="shared" si="45"/>
        <v/>
      </c>
      <c r="O523" s="577"/>
      <c r="Q523" s="611"/>
      <c r="U523" s="574" t="str">
        <f t="shared" si="47"/>
        <v/>
      </c>
      <c r="V523" s="574" t="str">
        <f>IF($U523="","",VLOOKUP($U523,BUDGET!$C$19:$Q$401,2,FALSE))</f>
        <v/>
      </c>
    </row>
    <row r="524" spans="2:22" ht="13.5" x14ac:dyDescent="0.3">
      <c r="B524" s="582">
        <f t="shared" si="46"/>
        <v>514</v>
      </c>
      <c r="C524" s="153"/>
      <c r="D524" s="154"/>
      <c r="E524" s="155"/>
      <c r="F524" s="156"/>
      <c r="G524" s="157"/>
      <c r="H524" s="158"/>
      <c r="I524" s="162" t="str">
        <f t="shared" ref="I524:I587" si="48">IF(E524="","",ROUND(F524*H524,2))</f>
        <v/>
      </c>
      <c r="J524" s="163" t="str">
        <f>IF(I524="","",I524/BUDGET!$O$8)</f>
        <v/>
      </c>
      <c r="K524" s="608"/>
      <c r="L524" s="161" t="str">
        <f t="shared" ref="L524:L587" si="49">LEFT(K524,2)</f>
        <v/>
      </c>
      <c r="M524" s="609" t="str">
        <f t="shared" ref="M524:M587" si="50">IF(C524="","",YEAR(C524))</f>
        <v/>
      </c>
      <c r="N524" s="610" t="str">
        <f t="shared" ref="N524:N587" si="51">IF(C524="","",MONTH(C524))</f>
        <v/>
      </c>
      <c r="O524" s="577"/>
      <c r="Q524" s="611"/>
      <c r="U524" s="574" t="str">
        <f t="shared" si="47"/>
        <v/>
      </c>
      <c r="V524" s="574" t="str">
        <f>IF($U524="","",VLOOKUP($U524,BUDGET!$C$19:$Q$401,2,FALSE))</f>
        <v/>
      </c>
    </row>
    <row r="525" spans="2:22" ht="13.5" x14ac:dyDescent="0.3">
      <c r="B525" s="582">
        <f t="shared" ref="B525:B588" si="52">ROW()-10</f>
        <v>515</v>
      </c>
      <c r="C525" s="153"/>
      <c r="D525" s="154"/>
      <c r="E525" s="155"/>
      <c r="F525" s="156"/>
      <c r="G525" s="157"/>
      <c r="H525" s="158"/>
      <c r="I525" s="162" t="str">
        <f t="shared" si="48"/>
        <v/>
      </c>
      <c r="J525" s="163" t="str">
        <f>IF(I525="","",I525/BUDGET!$O$8)</f>
        <v/>
      </c>
      <c r="K525" s="608"/>
      <c r="L525" s="164" t="str">
        <f t="shared" si="49"/>
        <v/>
      </c>
      <c r="M525" s="609" t="str">
        <f t="shared" si="50"/>
        <v/>
      </c>
      <c r="N525" s="610" t="str">
        <f t="shared" si="51"/>
        <v/>
      </c>
      <c r="O525" s="577"/>
      <c r="Q525" s="611"/>
      <c r="U525" s="574" t="str">
        <f t="shared" ref="U525:U588" si="53">IF(K525="","",LEFT(K525,FIND("|",K525)-1))</f>
        <v/>
      </c>
      <c r="V525" s="574" t="str">
        <f>IF($U525="","",VLOOKUP($U525,BUDGET!$C$19:$Q$401,2,FALSE))</f>
        <v/>
      </c>
    </row>
    <row r="526" spans="2:22" ht="13.5" x14ac:dyDescent="0.3">
      <c r="B526" s="582">
        <f t="shared" si="52"/>
        <v>516</v>
      </c>
      <c r="C526" s="153"/>
      <c r="D526" s="154"/>
      <c r="E526" s="155"/>
      <c r="F526" s="156"/>
      <c r="G526" s="157"/>
      <c r="H526" s="158"/>
      <c r="I526" s="162" t="str">
        <f t="shared" si="48"/>
        <v/>
      </c>
      <c r="J526" s="163" t="str">
        <f>IF(I526="","",I526/BUDGET!$O$8)</f>
        <v/>
      </c>
      <c r="K526" s="608"/>
      <c r="L526" s="161" t="str">
        <f t="shared" si="49"/>
        <v/>
      </c>
      <c r="M526" s="609" t="str">
        <f t="shared" si="50"/>
        <v/>
      </c>
      <c r="N526" s="610" t="str">
        <f t="shared" si="51"/>
        <v/>
      </c>
      <c r="O526" s="577"/>
      <c r="Q526" s="611"/>
      <c r="U526" s="574" t="str">
        <f t="shared" si="53"/>
        <v/>
      </c>
      <c r="V526" s="574" t="str">
        <f>IF($U526="","",VLOOKUP($U526,BUDGET!$C$19:$Q$401,2,FALSE))</f>
        <v/>
      </c>
    </row>
    <row r="527" spans="2:22" ht="13.5" x14ac:dyDescent="0.3">
      <c r="B527" s="582">
        <f t="shared" si="52"/>
        <v>517</v>
      </c>
      <c r="C527" s="153"/>
      <c r="D527" s="154"/>
      <c r="E527" s="155"/>
      <c r="F527" s="156"/>
      <c r="G527" s="157"/>
      <c r="H527" s="158"/>
      <c r="I527" s="162" t="str">
        <f t="shared" si="48"/>
        <v/>
      </c>
      <c r="J527" s="163" t="str">
        <f>IF(I527="","",I527/BUDGET!$O$8)</f>
        <v/>
      </c>
      <c r="K527" s="608"/>
      <c r="L527" s="164" t="str">
        <f t="shared" si="49"/>
        <v/>
      </c>
      <c r="M527" s="609" t="str">
        <f t="shared" si="50"/>
        <v/>
      </c>
      <c r="N527" s="610" t="str">
        <f t="shared" si="51"/>
        <v/>
      </c>
      <c r="O527" s="577"/>
      <c r="Q527" s="611"/>
      <c r="U527" s="574" t="str">
        <f t="shared" si="53"/>
        <v/>
      </c>
      <c r="V527" s="574" t="str">
        <f>IF($U527="","",VLOOKUP($U527,BUDGET!$C$19:$Q$401,2,FALSE))</f>
        <v/>
      </c>
    </row>
    <row r="528" spans="2:22" ht="13.5" x14ac:dyDescent="0.3">
      <c r="B528" s="582">
        <f t="shared" si="52"/>
        <v>518</v>
      </c>
      <c r="C528" s="153"/>
      <c r="D528" s="154"/>
      <c r="E528" s="155"/>
      <c r="F528" s="156"/>
      <c r="G528" s="157"/>
      <c r="H528" s="158"/>
      <c r="I528" s="162" t="str">
        <f t="shared" si="48"/>
        <v/>
      </c>
      <c r="J528" s="163" t="str">
        <f>IF(I528="","",I528/BUDGET!$O$8)</f>
        <v/>
      </c>
      <c r="K528" s="608"/>
      <c r="L528" s="161" t="str">
        <f t="shared" si="49"/>
        <v/>
      </c>
      <c r="M528" s="609" t="str">
        <f t="shared" si="50"/>
        <v/>
      </c>
      <c r="N528" s="610" t="str">
        <f t="shared" si="51"/>
        <v/>
      </c>
      <c r="O528" s="577"/>
      <c r="Q528" s="611"/>
      <c r="U528" s="574" t="str">
        <f t="shared" si="53"/>
        <v/>
      </c>
      <c r="V528" s="574" t="str">
        <f>IF($U528="","",VLOOKUP($U528,BUDGET!$C$19:$Q$401,2,FALSE))</f>
        <v/>
      </c>
    </row>
    <row r="529" spans="2:22" ht="13.5" x14ac:dyDescent="0.3">
      <c r="B529" s="582">
        <f t="shared" si="52"/>
        <v>519</v>
      </c>
      <c r="C529" s="153"/>
      <c r="D529" s="154"/>
      <c r="E529" s="155"/>
      <c r="F529" s="156"/>
      <c r="G529" s="157"/>
      <c r="H529" s="158"/>
      <c r="I529" s="162" t="str">
        <f t="shared" si="48"/>
        <v/>
      </c>
      <c r="J529" s="163" t="str">
        <f>IF(I529="","",I529/BUDGET!$O$8)</f>
        <v/>
      </c>
      <c r="K529" s="608"/>
      <c r="L529" s="164" t="str">
        <f t="shared" si="49"/>
        <v/>
      </c>
      <c r="M529" s="609" t="str">
        <f t="shared" si="50"/>
        <v/>
      </c>
      <c r="N529" s="610" t="str">
        <f t="shared" si="51"/>
        <v/>
      </c>
      <c r="O529" s="577"/>
      <c r="Q529" s="611"/>
      <c r="U529" s="574" t="str">
        <f t="shared" si="53"/>
        <v/>
      </c>
      <c r="V529" s="574" t="str">
        <f>IF($U529="","",VLOOKUP($U529,BUDGET!$C$19:$Q$401,2,FALSE))</f>
        <v/>
      </c>
    </row>
    <row r="530" spans="2:22" ht="13.5" x14ac:dyDescent="0.3">
      <c r="B530" s="582">
        <f t="shared" si="52"/>
        <v>520</v>
      </c>
      <c r="C530" s="153"/>
      <c r="D530" s="154"/>
      <c r="E530" s="155"/>
      <c r="F530" s="156"/>
      <c r="G530" s="157"/>
      <c r="H530" s="158"/>
      <c r="I530" s="162" t="str">
        <f t="shared" si="48"/>
        <v/>
      </c>
      <c r="J530" s="163" t="str">
        <f>IF(I530="","",I530/BUDGET!$O$8)</f>
        <v/>
      </c>
      <c r="K530" s="608"/>
      <c r="L530" s="161" t="str">
        <f t="shared" si="49"/>
        <v/>
      </c>
      <c r="M530" s="609" t="str">
        <f t="shared" si="50"/>
        <v/>
      </c>
      <c r="N530" s="610" t="str">
        <f t="shared" si="51"/>
        <v/>
      </c>
      <c r="O530" s="577"/>
      <c r="Q530" s="611"/>
      <c r="U530" s="574" t="str">
        <f t="shared" si="53"/>
        <v/>
      </c>
      <c r="V530" s="574" t="str">
        <f>IF($U530="","",VLOOKUP($U530,BUDGET!$C$19:$Q$401,2,FALSE))</f>
        <v/>
      </c>
    </row>
    <row r="531" spans="2:22" ht="13.5" x14ac:dyDescent="0.3">
      <c r="B531" s="582">
        <f t="shared" si="52"/>
        <v>521</v>
      </c>
      <c r="C531" s="153"/>
      <c r="D531" s="154"/>
      <c r="E531" s="155"/>
      <c r="F531" s="156"/>
      <c r="G531" s="157"/>
      <c r="H531" s="158"/>
      <c r="I531" s="162" t="str">
        <f t="shared" si="48"/>
        <v/>
      </c>
      <c r="J531" s="163" t="str">
        <f>IF(I531="","",I531/BUDGET!$O$8)</f>
        <v/>
      </c>
      <c r="K531" s="608"/>
      <c r="L531" s="164" t="str">
        <f t="shared" si="49"/>
        <v/>
      </c>
      <c r="M531" s="609" t="str">
        <f t="shared" si="50"/>
        <v/>
      </c>
      <c r="N531" s="610" t="str">
        <f t="shared" si="51"/>
        <v/>
      </c>
      <c r="O531" s="577"/>
      <c r="Q531" s="611"/>
      <c r="U531" s="574" t="str">
        <f t="shared" si="53"/>
        <v/>
      </c>
      <c r="V531" s="574" t="str">
        <f>IF($U531="","",VLOOKUP($U531,BUDGET!$C$19:$Q$401,2,FALSE))</f>
        <v/>
      </c>
    </row>
    <row r="532" spans="2:22" ht="13.5" x14ac:dyDescent="0.3">
      <c r="B532" s="582">
        <f t="shared" si="52"/>
        <v>522</v>
      </c>
      <c r="C532" s="153"/>
      <c r="D532" s="154"/>
      <c r="E532" s="155"/>
      <c r="F532" s="156"/>
      <c r="G532" s="157"/>
      <c r="H532" s="158"/>
      <c r="I532" s="162" t="str">
        <f t="shared" si="48"/>
        <v/>
      </c>
      <c r="J532" s="163" t="str">
        <f>IF(I532="","",I532/BUDGET!$O$8)</f>
        <v/>
      </c>
      <c r="K532" s="608"/>
      <c r="L532" s="161" t="str">
        <f t="shared" si="49"/>
        <v/>
      </c>
      <c r="M532" s="609" t="str">
        <f t="shared" si="50"/>
        <v/>
      </c>
      <c r="N532" s="610" t="str">
        <f t="shared" si="51"/>
        <v/>
      </c>
      <c r="O532" s="577"/>
      <c r="Q532" s="611"/>
      <c r="U532" s="574" t="str">
        <f t="shared" si="53"/>
        <v/>
      </c>
      <c r="V532" s="574" t="str">
        <f>IF($U532="","",VLOOKUP($U532,BUDGET!$C$19:$Q$401,2,FALSE))</f>
        <v/>
      </c>
    </row>
    <row r="533" spans="2:22" ht="13.5" x14ac:dyDescent="0.3">
      <c r="B533" s="582">
        <f t="shared" si="52"/>
        <v>523</v>
      </c>
      <c r="C533" s="153"/>
      <c r="D533" s="154"/>
      <c r="E533" s="155"/>
      <c r="F533" s="156"/>
      <c r="G533" s="157"/>
      <c r="H533" s="158"/>
      <c r="I533" s="162" t="str">
        <f t="shared" si="48"/>
        <v/>
      </c>
      <c r="J533" s="163" t="str">
        <f>IF(I533="","",I533/BUDGET!$O$8)</f>
        <v/>
      </c>
      <c r="K533" s="608"/>
      <c r="L533" s="164" t="str">
        <f t="shared" si="49"/>
        <v/>
      </c>
      <c r="M533" s="609" t="str">
        <f t="shared" si="50"/>
        <v/>
      </c>
      <c r="N533" s="610" t="str">
        <f t="shared" si="51"/>
        <v/>
      </c>
      <c r="O533" s="577"/>
      <c r="Q533" s="611"/>
      <c r="U533" s="574" t="str">
        <f t="shared" si="53"/>
        <v/>
      </c>
      <c r="V533" s="574" t="str">
        <f>IF($U533="","",VLOOKUP($U533,BUDGET!$C$19:$Q$401,2,FALSE))</f>
        <v/>
      </c>
    </row>
    <row r="534" spans="2:22" ht="13.5" x14ac:dyDescent="0.3">
      <c r="B534" s="582">
        <f t="shared" si="52"/>
        <v>524</v>
      </c>
      <c r="C534" s="153"/>
      <c r="D534" s="154"/>
      <c r="E534" s="155"/>
      <c r="F534" s="156"/>
      <c r="G534" s="157"/>
      <c r="H534" s="158"/>
      <c r="I534" s="162" t="str">
        <f t="shared" si="48"/>
        <v/>
      </c>
      <c r="J534" s="163" t="str">
        <f>IF(I534="","",I534/BUDGET!$O$8)</f>
        <v/>
      </c>
      <c r="K534" s="608"/>
      <c r="L534" s="161" t="str">
        <f t="shared" si="49"/>
        <v/>
      </c>
      <c r="M534" s="609" t="str">
        <f t="shared" si="50"/>
        <v/>
      </c>
      <c r="N534" s="610" t="str">
        <f t="shared" si="51"/>
        <v/>
      </c>
      <c r="O534" s="577"/>
      <c r="Q534" s="611"/>
      <c r="U534" s="574" t="str">
        <f t="shared" si="53"/>
        <v/>
      </c>
      <c r="V534" s="574" t="str">
        <f>IF($U534="","",VLOOKUP($U534,BUDGET!$C$19:$Q$401,2,FALSE))</f>
        <v/>
      </c>
    </row>
    <row r="535" spans="2:22" ht="13.5" x14ac:dyDescent="0.3">
      <c r="B535" s="582">
        <f t="shared" si="52"/>
        <v>525</v>
      </c>
      <c r="C535" s="153"/>
      <c r="D535" s="154"/>
      <c r="E535" s="155"/>
      <c r="F535" s="156"/>
      <c r="G535" s="157"/>
      <c r="H535" s="158"/>
      <c r="I535" s="162" t="str">
        <f t="shared" si="48"/>
        <v/>
      </c>
      <c r="J535" s="163" t="str">
        <f>IF(I535="","",I535/BUDGET!$O$8)</f>
        <v/>
      </c>
      <c r="K535" s="608"/>
      <c r="L535" s="164" t="str">
        <f t="shared" si="49"/>
        <v/>
      </c>
      <c r="M535" s="609" t="str">
        <f t="shared" si="50"/>
        <v/>
      </c>
      <c r="N535" s="610" t="str">
        <f t="shared" si="51"/>
        <v/>
      </c>
      <c r="O535" s="577"/>
      <c r="Q535" s="611"/>
      <c r="U535" s="574" t="str">
        <f t="shared" si="53"/>
        <v/>
      </c>
      <c r="V535" s="574" t="str">
        <f>IF($U535="","",VLOOKUP($U535,BUDGET!$C$19:$Q$401,2,FALSE))</f>
        <v/>
      </c>
    </row>
    <row r="536" spans="2:22" ht="13.5" x14ac:dyDescent="0.3">
      <c r="B536" s="582">
        <f t="shared" si="52"/>
        <v>526</v>
      </c>
      <c r="C536" s="153"/>
      <c r="D536" s="154"/>
      <c r="E536" s="155"/>
      <c r="F536" s="156"/>
      <c r="G536" s="157"/>
      <c r="H536" s="158"/>
      <c r="I536" s="162" t="str">
        <f t="shared" si="48"/>
        <v/>
      </c>
      <c r="J536" s="163" t="str">
        <f>IF(I536="","",I536/BUDGET!$O$8)</f>
        <v/>
      </c>
      <c r="K536" s="608"/>
      <c r="L536" s="161" t="str">
        <f t="shared" si="49"/>
        <v/>
      </c>
      <c r="M536" s="609" t="str">
        <f t="shared" si="50"/>
        <v/>
      </c>
      <c r="N536" s="610" t="str">
        <f t="shared" si="51"/>
        <v/>
      </c>
      <c r="O536" s="577"/>
      <c r="Q536" s="611"/>
      <c r="U536" s="574" t="str">
        <f t="shared" si="53"/>
        <v/>
      </c>
      <c r="V536" s="574" t="str">
        <f>IF($U536="","",VLOOKUP($U536,BUDGET!$C$19:$Q$401,2,FALSE))</f>
        <v/>
      </c>
    </row>
    <row r="537" spans="2:22" ht="13.5" x14ac:dyDescent="0.3">
      <c r="B537" s="582">
        <f t="shared" si="52"/>
        <v>527</v>
      </c>
      <c r="C537" s="153"/>
      <c r="D537" s="154"/>
      <c r="E537" s="155"/>
      <c r="F537" s="156"/>
      <c r="G537" s="157"/>
      <c r="H537" s="158"/>
      <c r="I537" s="162" t="str">
        <f t="shared" si="48"/>
        <v/>
      </c>
      <c r="J537" s="163" t="str">
        <f>IF(I537="","",I537/BUDGET!$O$8)</f>
        <v/>
      </c>
      <c r="K537" s="608"/>
      <c r="L537" s="164" t="str">
        <f t="shared" si="49"/>
        <v/>
      </c>
      <c r="M537" s="609" t="str">
        <f t="shared" si="50"/>
        <v/>
      </c>
      <c r="N537" s="610" t="str">
        <f t="shared" si="51"/>
        <v/>
      </c>
      <c r="O537" s="577"/>
      <c r="Q537" s="611"/>
      <c r="U537" s="574" t="str">
        <f t="shared" si="53"/>
        <v/>
      </c>
      <c r="V537" s="574" t="str">
        <f>IF($U537="","",VLOOKUP($U537,BUDGET!$C$19:$Q$401,2,FALSE))</f>
        <v/>
      </c>
    </row>
    <row r="538" spans="2:22" ht="13.5" x14ac:dyDescent="0.3">
      <c r="B538" s="582">
        <f t="shared" si="52"/>
        <v>528</v>
      </c>
      <c r="C538" s="153"/>
      <c r="D538" s="154"/>
      <c r="E538" s="155"/>
      <c r="F538" s="156"/>
      <c r="G538" s="157"/>
      <c r="H538" s="158"/>
      <c r="I538" s="162" t="str">
        <f t="shared" si="48"/>
        <v/>
      </c>
      <c r="J538" s="163" t="str">
        <f>IF(I538="","",I538/BUDGET!$O$8)</f>
        <v/>
      </c>
      <c r="K538" s="608"/>
      <c r="L538" s="161" t="str">
        <f t="shared" si="49"/>
        <v/>
      </c>
      <c r="M538" s="609" t="str">
        <f t="shared" si="50"/>
        <v/>
      </c>
      <c r="N538" s="610" t="str">
        <f t="shared" si="51"/>
        <v/>
      </c>
      <c r="O538" s="577"/>
      <c r="Q538" s="611"/>
      <c r="U538" s="574" t="str">
        <f t="shared" si="53"/>
        <v/>
      </c>
      <c r="V538" s="574" t="str">
        <f>IF($U538="","",VLOOKUP($U538,BUDGET!$C$19:$Q$401,2,FALSE))</f>
        <v/>
      </c>
    </row>
    <row r="539" spans="2:22" ht="13.5" x14ac:dyDescent="0.3">
      <c r="B539" s="582">
        <f t="shared" si="52"/>
        <v>529</v>
      </c>
      <c r="C539" s="153"/>
      <c r="D539" s="154"/>
      <c r="E539" s="155"/>
      <c r="F539" s="156"/>
      <c r="G539" s="157"/>
      <c r="H539" s="158"/>
      <c r="I539" s="162" t="str">
        <f t="shared" si="48"/>
        <v/>
      </c>
      <c r="J539" s="163" t="str">
        <f>IF(I539="","",I539/BUDGET!$O$8)</f>
        <v/>
      </c>
      <c r="K539" s="608"/>
      <c r="L539" s="164" t="str">
        <f t="shared" si="49"/>
        <v/>
      </c>
      <c r="M539" s="609" t="str">
        <f t="shared" si="50"/>
        <v/>
      </c>
      <c r="N539" s="610" t="str">
        <f t="shared" si="51"/>
        <v/>
      </c>
      <c r="O539" s="577"/>
      <c r="Q539" s="611"/>
      <c r="U539" s="574" t="str">
        <f t="shared" si="53"/>
        <v/>
      </c>
      <c r="V539" s="574" t="str">
        <f>IF($U539="","",VLOOKUP($U539,BUDGET!$C$19:$Q$401,2,FALSE))</f>
        <v/>
      </c>
    </row>
    <row r="540" spans="2:22" ht="13.5" x14ac:dyDescent="0.3">
      <c r="B540" s="582">
        <f t="shared" si="52"/>
        <v>530</v>
      </c>
      <c r="C540" s="153"/>
      <c r="D540" s="154"/>
      <c r="E540" s="155"/>
      <c r="F540" s="156"/>
      <c r="G540" s="157"/>
      <c r="H540" s="158"/>
      <c r="I540" s="162" t="str">
        <f t="shared" si="48"/>
        <v/>
      </c>
      <c r="J540" s="163" t="str">
        <f>IF(I540="","",I540/BUDGET!$O$8)</f>
        <v/>
      </c>
      <c r="K540" s="608"/>
      <c r="L540" s="161" t="str">
        <f t="shared" si="49"/>
        <v/>
      </c>
      <c r="M540" s="609" t="str">
        <f t="shared" si="50"/>
        <v/>
      </c>
      <c r="N540" s="610" t="str">
        <f t="shared" si="51"/>
        <v/>
      </c>
      <c r="O540" s="577"/>
      <c r="Q540" s="611"/>
      <c r="U540" s="574" t="str">
        <f t="shared" si="53"/>
        <v/>
      </c>
      <c r="V540" s="574" t="str">
        <f>IF($U540="","",VLOOKUP($U540,BUDGET!$C$19:$Q$401,2,FALSE))</f>
        <v/>
      </c>
    </row>
    <row r="541" spans="2:22" ht="13.5" x14ac:dyDescent="0.3">
      <c r="B541" s="582">
        <f t="shared" si="52"/>
        <v>531</v>
      </c>
      <c r="C541" s="153"/>
      <c r="D541" s="154"/>
      <c r="E541" s="155"/>
      <c r="F541" s="156"/>
      <c r="G541" s="157"/>
      <c r="H541" s="158"/>
      <c r="I541" s="162" t="str">
        <f t="shared" si="48"/>
        <v/>
      </c>
      <c r="J541" s="163" t="str">
        <f>IF(I541="","",I541/BUDGET!$O$8)</f>
        <v/>
      </c>
      <c r="K541" s="608"/>
      <c r="L541" s="164" t="str">
        <f t="shared" si="49"/>
        <v/>
      </c>
      <c r="M541" s="609" t="str">
        <f t="shared" si="50"/>
        <v/>
      </c>
      <c r="N541" s="610" t="str">
        <f t="shared" si="51"/>
        <v/>
      </c>
      <c r="O541" s="577"/>
      <c r="Q541" s="611"/>
      <c r="U541" s="574" t="str">
        <f t="shared" si="53"/>
        <v/>
      </c>
      <c r="V541" s="574" t="str">
        <f>IF($U541="","",VLOOKUP($U541,BUDGET!$C$19:$Q$401,2,FALSE))</f>
        <v/>
      </c>
    </row>
    <row r="542" spans="2:22" ht="13.5" x14ac:dyDescent="0.3">
      <c r="B542" s="582">
        <f t="shared" si="52"/>
        <v>532</v>
      </c>
      <c r="C542" s="153"/>
      <c r="D542" s="154"/>
      <c r="E542" s="155"/>
      <c r="F542" s="156"/>
      <c r="G542" s="157"/>
      <c r="H542" s="158"/>
      <c r="I542" s="162" t="str">
        <f t="shared" si="48"/>
        <v/>
      </c>
      <c r="J542" s="163" t="str">
        <f>IF(I542="","",I542/BUDGET!$O$8)</f>
        <v/>
      </c>
      <c r="K542" s="608"/>
      <c r="L542" s="161" t="str">
        <f t="shared" si="49"/>
        <v/>
      </c>
      <c r="M542" s="609" t="str">
        <f t="shared" si="50"/>
        <v/>
      </c>
      <c r="N542" s="610" t="str">
        <f t="shared" si="51"/>
        <v/>
      </c>
      <c r="O542" s="577"/>
      <c r="Q542" s="611"/>
      <c r="U542" s="574" t="str">
        <f t="shared" si="53"/>
        <v/>
      </c>
      <c r="V542" s="574" t="str">
        <f>IF($U542="","",VLOOKUP($U542,BUDGET!$C$19:$Q$401,2,FALSE))</f>
        <v/>
      </c>
    </row>
    <row r="543" spans="2:22" ht="13.5" x14ac:dyDescent="0.3">
      <c r="B543" s="582">
        <f t="shared" si="52"/>
        <v>533</v>
      </c>
      <c r="C543" s="153"/>
      <c r="D543" s="154"/>
      <c r="E543" s="155"/>
      <c r="F543" s="156"/>
      <c r="G543" s="157"/>
      <c r="H543" s="158"/>
      <c r="I543" s="162" t="str">
        <f t="shared" si="48"/>
        <v/>
      </c>
      <c r="J543" s="163" t="str">
        <f>IF(I543="","",I543/BUDGET!$O$8)</f>
        <v/>
      </c>
      <c r="K543" s="608"/>
      <c r="L543" s="164" t="str">
        <f t="shared" si="49"/>
        <v/>
      </c>
      <c r="M543" s="609" t="str">
        <f t="shared" si="50"/>
        <v/>
      </c>
      <c r="N543" s="610" t="str">
        <f t="shared" si="51"/>
        <v/>
      </c>
      <c r="O543" s="577"/>
      <c r="Q543" s="611"/>
      <c r="U543" s="574" t="str">
        <f t="shared" si="53"/>
        <v/>
      </c>
      <c r="V543" s="574" t="str">
        <f>IF($U543="","",VLOOKUP($U543,BUDGET!$C$19:$Q$401,2,FALSE))</f>
        <v/>
      </c>
    </row>
    <row r="544" spans="2:22" ht="13.5" x14ac:dyDescent="0.3">
      <c r="B544" s="582">
        <f t="shared" si="52"/>
        <v>534</v>
      </c>
      <c r="C544" s="153"/>
      <c r="D544" s="154"/>
      <c r="E544" s="155"/>
      <c r="F544" s="156"/>
      <c r="G544" s="157"/>
      <c r="H544" s="158"/>
      <c r="I544" s="162" t="str">
        <f t="shared" si="48"/>
        <v/>
      </c>
      <c r="J544" s="163" t="str">
        <f>IF(I544="","",I544/BUDGET!$O$8)</f>
        <v/>
      </c>
      <c r="K544" s="608"/>
      <c r="L544" s="161" t="str">
        <f t="shared" si="49"/>
        <v/>
      </c>
      <c r="M544" s="609" t="str">
        <f t="shared" si="50"/>
        <v/>
      </c>
      <c r="N544" s="610" t="str">
        <f t="shared" si="51"/>
        <v/>
      </c>
      <c r="O544" s="577"/>
      <c r="Q544" s="611"/>
      <c r="U544" s="574" t="str">
        <f t="shared" si="53"/>
        <v/>
      </c>
      <c r="V544" s="574" t="str">
        <f>IF($U544="","",VLOOKUP($U544,BUDGET!$C$19:$Q$401,2,FALSE))</f>
        <v/>
      </c>
    </row>
    <row r="545" spans="2:22" ht="13.5" x14ac:dyDescent="0.3">
      <c r="B545" s="582">
        <f t="shared" si="52"/>
        <v>535</v>
      </c>
      <c r="C545" s="153"/>
      <c r="D545" s="154"/>
      <c r="E545" s="155"/>
      <c r="F545" s="156"/>
      <c r="G545" s="157"/>
      <c r="H545" s="158"/>
      <c r="I545" s="162" t="str">
        <f t="shared" si="48"/>
        <v/>
      </c>
      <c r="J545" s="163" t="str">
        <f>IF(I545="","",I545/BUDGET!$O$8)</f>
        <v/>
      </c>
      <c r="K545" s="608"/>
      <c r="L545" s="164" t="str">
        <f t="shared" si="49"/>
        <v/>
      </c>
      <c r="M545" s="609" t="str">
        <f t="shared" si="50"/>
        <v/>
      </c>
      <c r="N545" s="610" t="str">
        <f t="shared" si="51"/>
        <v/>
      </c>
      <c r="O545" s="577"/>
      <c r="Q545" s="611"/>
      <c r="U545" s="574" t="str">
        <f t="shared" si="53"/>
        <v/>
      </c>
      <c r="V545" s="574" t="str">
        <f>IF($U545="","",VLOOKUP($U545,BUDGET!$C$19:$Q$401,2,FALSE))</f>
        <v/>
      </c>
    </row>
    <row r="546" spans="2:22" ht="13.5" x14ac:dyDescent="0.3">
      <c r="B546" s="582">
        <f t="shared" si="52"/>
        <v>536</v>
      </c>
      <c r="C546" s="153"/>
      <c r="D546" s="154"/>
      <c r="E546" s="155"/>
      <c r="F546" s="156"/>
      <c r="G546" s="157"/>
      <c r="H546" s="158"/>
      <c r="I546" s="162" t="str">
        <f t="shared" si="48"/>
        <v/>
      </c>
      <c r="J546" s="163" t="str">
        <f>IF(I546="","",I546/BUDGET!$O$8)</f>
        <v/>
      </c>
      <c r="K546" s="608"/>
      <c r="L546" s="161" t="str">
        <f t="shared" si="49"/>
        <v/>
      </c>
      <c r="M546" s="609" t="str">
        <f t="shared" si="50"/>
        <v/>
      </c>
      <c r="N546" s="610" t="str">
        <f t="shared" si="51"/>
        <v/>
      </c>
      <c r="O546" s="577"/>
      <c r="Q546" s="611"/>
      <c r="U546" s="574" t="str">
        <f t="shared" si="53"/>
        <v/>
      </c>
      <c r="V546" s="574" t="str">
        <f>IF($U546="","",VLOOKUP($U546,BUDGET!$C$19:$Q$401,2,FALSE))</f>
        <v/>
      </c>
    </row>
    <row r="547" spans="2:22" ht="13.5" x14ac:dyDescent="0.3">
      <c r="B547" s="582">
        <f t="shared" si="52"/>
        <v>537</v>
      </c>
      <c r="C547" s="153"/>
      <c r="D547" s="154"/>
      <c r="E547" s="155"/>
      <c r="F547" s="156"/>
      <c r="G547" s="157"/>
      <c r="H547" s="158"/>
      <c r="I547" s="162" t="str">
        <f t="shared" si="48"/>
        <v/>
      </c>
      <c r="J547" s="163" t="str">
        <f>IF(I547="","",I547/BUDGET!$O$8)</f>
        <v/>
      </c>
      <c r="K547" s="608"/>
      <c r="L547" s="164" t="str">
        <f t="shared" si="49"/>
        <v/>
      </c>
      <c r="M547" s="609" t="str">
        <f t="shared" si="50"/>
        <v/>
      </c>
      <c r="N547" s="610" t="str">
        <f t="shared" si="51"/>
        <v/>
      </c>
      <c r="O547" s="577"/>
      <c r="Q547" s="611"/>
      <c r="U547" s="574" t="str">
        <f t="shared" si="53"/>
        <v/>
      </c>
      <c r="V547" s="574" t="str">
        <f>IF($U547="","",VLOOKUP($U547,BUDGET!$C$19:$Q$401,2,FALSE))</f>
        <v/>
      </c>
    </row>
    <row r="548" spans="2:22" ht="13.5" x14ac:dyDescent="0.3">
      <c r="B548" s="582">
        <f t="shared" si="52"/>
        <v>538</v>
      </c>
      <c r="C548" s="153"/>
      <c r="D548" s="154"/>
      <c r="E548" s="155"/>
      <c r="F548" s="156"/>
      <c r="G548" s="157"/>
      <c r="H548" s="158"/>
      <c r="I548" s="162" t="str">
        <f t="shared" si="48"/>
        <v/>
      </c>
      <c r="J548" s="163" t="str">
        <f>IF(I548="","",I548/BUDGET!$O$8)</f>
        <v/>
      </c>
      <c r="K548" s="608"/>
      <c r="L548" s="161" t="str">
        <f t="shared" si="49"/>
        <v/>
      </c>
      <c r="M548" s="609" t="str">
        <f t="shared" si="50"/>
        <v/>
      </c>
      <c r="N548" s="610" t="str">
        <f t="shared" si="51"/>
        <v/>
      </c>
      <c r="O548" s="577"/>
      <c r="Q548" s="611"/>
      <c r="U548" s="574" t="str">
        <f t="shared" si="53"/>
        <v/>
      </c>
      <c r="V548" s="574" t="str">
        <f>IF($U548="","",VLOOKUP($U548,BUDGET!$C$19:$Q$401,2,FALSE))</f>
        <v/>
      </c>
    </row>
    <row r="549" spans="2:22" ht="13.5" x14ac:dyDescent="0.3">
      <c r="B549" s="582">
        <f t="shared" si="52"/>
        <v>539</v>
      </c>
      <c r="C549" s="153"/>
      <c r="D549" s="154"/>
      <c r="E549" s="155"/>
      <c r="F549" s="156"/>
      <c r="G549" s="157"/>
      <c r="H549" s="158"/>
      <c r="I549" s="162" t="str">
        <f t="shared" si="48"/>
        <v/>
      </c>
      <c r="J549" s="163" t="str">
        <f>IF(I549="","",I549/BUDGET!$O$8)</f>
        <v/>
      </c>
      <c r="K549" s="608"/>
      <c r="L549" s="164" t="str">
        <f t="shared" si="49"/>
        <v/>
      </c>
      <c r="M549" s="609" t="str">
        <f t="shared" si="50"/>
        <v/>
      </c>
      <c r="N549" s="610" t="str">
        <f t="shared" si="51"/>
        <v/>
      </c>
      <c r="O549" s="577"/>
      <c r="Q549" s="611"/>
      <c r="U549" s="574" t="str">
        <f t="shared" si="53"/>
        <v/>
      </c>
      <c r="V549" s="574" t="str">
        <f>IF($U549="","",VLOOKUP($U549,BUDGET!$C$19:$Q$401,2,FALSE))</f>
        <v/>
      </c>
    </row>
    <row r="550" spans="2:22" ht="13.5" x14ac:dyDescent="0.3">
      <c r="B550" s="582">
        <f t="shared" si="52"/>
        <v>540</v>
      </c>
      <c r="C550" s="153"/>
      <c r="D550" s="154"/>
      <c r="E550" s="155"/>
      <c r="F550" s="156"/>
      <c r="G550" s="157"/>
      <c r="H550" s="158"/>
      <c r="I550" s="162" t="str">
        <f t="shared" si="48"/>
        <v/>
      </c>
      <c r="J550" s="163" t="str">
        <f>IF(I550="","",I550/BUDGET!$O$8)</f>
        <v/>
      </c>
      <c r="K550" s="608"/>
      <c r="L550" s="161" t="str">
        <f t="shared" si="49"/>
        <v/>
      </c>
      <c r="M550" s="609" t="str">
        <f t="shared" si="50"/>
        <v/>
      </c>
      <c r="N550" s="610" t="str">
        <f t="shared" si="51"/>
        <v/>
      </c>
      <c r="O550" s="577"/>
      <c r="Q550" s="611"/>
      <c r="U550" s="574" t="str">
        <f t="shared" si="53"/>
        <v/>
      </c>
      <c r="V550" s="574" t="str">
        <f>IF($U550="","",VLOOKUP($U550,BUDGET!$C$19:$Q$401,2,FALSE))</f>
        <v/>
      </c>
    </row>
    <row r="551" spans="2:22" ht="13.5" x14ac:dyDescent="0.3">
      <c r="B551" s="582">
        <f t="shared" si="52"/>
        <v>541</v>
      </c>
      <c r="C551" s="153"/>
      <c r="D551" s="154"/>
      <c r="E551" s="155"/>
      <c r="F551" s="156"/>
      <c r="G551" s="157"/>
      <c r="H551" s="158"/>
      <c r="I551" s="162" t="str">
        <f t="shared" si="48"/>
        <v/>
      </c>
      <c r="J551" s="163" t="str">
        <f>IF(I551="","",I551/BUDGET!$O$8)</f>
        <v/>
      </c>
      <c r="K551" s="608"/>
      <c r="L551" s="164" t="str">
        <f t="shared" si="49"/>
        <v/>
      </c>
      <c r="M551" s="609" t="str">
        <f t="shared" si="50"/>
        <v/>
      </c>
      <c r="N551" s="610" t="str">
        <f t="shared" si="51"/>
        <v/>
      </c>
      <c r="O551" s="577"/>
      <c r="Q551" s="611"/>
      <c r="U551" s="574" t="str">
        <f t="shared" si="53"/>
        <v/>
      </c>
      <c r="V551" s="574" t="str">
        <f>IF($U551="","",VLOOKUP($U551,BUDGET!$C$19:$Q$401,2,FALSE))</f>
        <v/>
      </c>
    </row>
    <row r="552" spans="2:22" ht="13.5" x14ac:dyDescent="0.3">
      <c r="B552" s="582">
        <f t="shared" si="52"/>
        <v>542</v>
      </c>
      <c r="C552" s="153"/>
      <c r="D552" s="154"/>
      <c r="E552" s="155"/>
      <c r="F552" s="156"/>
      <c r="G552" s="157"/>
      <c r="H552" s="158"/>
      <c r="I552" s="162" t="str">
        <f t="shared" si="48"/>
        <v/>
      </c>
      <c r="J552" s="163" t="str">
        <f>IF(I552="","",I552/BUDGET!$O$8)</f>
        <v/>
      </c>
      <c r="K552" s="608"/>
      <c r="L552" s="161" t="str">
        <f t="shared" si="49"/>
        <v/>
      </c>
      <c r="M552" s="609" t="str">
        <f t="shared" si="50"/>
        <v/>
      </c>
      <c r="N552" s="610" t="str">
        <f t="shared" si="51"/>
        <v/>
      </c>
      <c r="O552" s="577"/>
      <c r="Q552" s="611"/>
      <c r="U552" s="574" t="str">
        <f t="shared" si="53"/>
        <v/>
      </c>
      <c r="V552" s="574" t="str">
        <f>IF($U552="","",VLOOKUP($U552,BUDGET!$C$19:$Q$401,2,FALSE))</f>
        <v/>
      </c>
    </row>
    <row r="553" spans="2:22" ht="13.5" x14ac:dyDescent="0.3">
      <c r="B553" s="582">
        <f t="shared" si="52"/>
        <v>543</v>
      </c>
      <c r="C553" s="153"/>
      <c r="D553" s="154"/>
      <c r="E553" s="155"/>
      <c r="F553" s="156"/>
      <c r="G553" s="157"/>
      <c r="H553" s="158"/>
      <c r="I553" s="162" t="str">
        <f t="shared" si="48"/>
        <v/>
      </c>
      <c r="J553" s="163" t="str">
        <f>IF(I553="","",I553/BUDGET!$O$8)</f>
        <v/>
      </c>
      <c r="K553" s="608"/>
      <c r="L553" s="164" t="str">
        <f t="shared" si="49"/>
        <v/>
      </c>
      <c r="M553" s="609" t="str">
        <f t="shared" si="50"/>
        <v/>
      </c>
      <c r="N553" s="610" t="str">
        <f t="shared" si="51"/>
        <v/>
      </c>
      <c r="O553" s="577"/>
      <c r="Q553" s="611"/>
      <c r="U553" s="574" t="str">
        <f t="shared" si="53"/>
        <v/>
      </c>
      <c r="V553" s="574" t="str">
        <f>IF($U553="","",VLOOKUP($U553,BUDGET!$C$19:$Q$401,2,FALSE))</f>
        <v/>
      </c>
    </row>
    <row r="554" spans="2:22" ht="13.5" x14ac:dyDescent="0.3">
      <c r="B554" s="582">
        <f t="shared" si="52"/>
        <v>544</v>
      </c>
      <c r="C554" s="153"/>
      <c r="D554" s="154"/>
      <c r="E554" s="155"/>
      <c r="F554" s="156"/>
      <c r="G554" s="157"/>
      <c r="H554" s="158"/>
      <c r="I554" s="162" t="str">
        <f t="shared" si="48"/>
        <v/>
      </c>
      <c r="J554" s="163" t="str">
        <f>IF(I554="","",I554/BUDGET!$O$8)</f>
        <v/>
      </c>
      <c r="K554" s="608"/>
      <c r="L554" s="161" t="str">
        <f t="shared" si="49"/>
        <v/>
      </c>
      <c r="M554" s="609" t="str">
        <f t="shared" si="50"/>
        <v/>
      </c>
      <c r="N554" s="610" t="str">
        <f t="shared" si="51"/>
        <v/>
      </c>
      <c r="O554" s="577"/>
      <c r="Q554" s="611"/>
      <c r="U554" s="574" t="str">
        <f t="shared" si="53"/>
        <v/>
      </c>
      <c r="V554" s="574" t="str">
        <f>IF($U554="","",VLOOKUP($U554,BUDGET!$C$19:$Q$401,2,FALSE))</f>
        <v/>
      </c>
    </row>
    <row r="555" spans="2:22" ht="13.5" x14ac:dyDescent="0.3">
      <c r="B555" s="582">
        <f t="shared" si="52"/>
        <v>545</v>
      </c>
      <c r="C555" s="153"/>
      <c r="D555" s="154"/>
      <c r="E555" s="155"/>
      <c r="F555" s="156"/>
      <c r="G555" s="157"/>
      <c r="H555" s="158"/>
      <c r="I555" s="162" t="str">
        <f t="shared" si="48"/>
        <v/>
      </c>
      <c r="J555" s="163" t="str">
        <f>IF(I555="","",I555/BUDGET!$O$8)</f>
        <v/>
      </c>
      <c r="K555" s="608"/>
      <c r="L555" s="164" t="str">
        <f t="shared" si="49"/>
        <v/>
      </c>
      <c r="M555" s="609" t="str">
        <f t="shared" si="50"/>
        <v/>
      </c>
      <c r="N555" s="610" t="str">
        <f t="shared" si="51"/>
        <v/>
      </c>
      <c r="O555" s="577"/>
      <c r="Q555" s="611"/>
      <c r="U555" s="574" t="str">
        <f t="shared" si="53"/>
        <v/>
      </c>
      <c r="V555" s="574" t="str">
        <f>IF($U555="","",VLOOKUP($U555,BUDGET!$C$19:$Q$401,2,FALSE))</f>
        <v/>
      </c>
    </row>
    <row r="556" spans="2:22" ht="13.5" x14ac:dyDescent="0.3">
      <c r="B556" s="582">
        <f t="shared" si="52"/>
        <v>546</v>
      </c>
      <c r="C556" s="153"/>
      <c r="D556" s="154"/>
      <c r="E556" s="155"/>
      <c r="F556" s="156"/>
      <c r="G556" s="157"/>
      <c r="H556" s="158"/>
      <c r="I556" s="162" t="str">
        <f t="shared" si="48"/>
        <v/>
      </c>
      <c r="J556" s="163" t="str">
        <f>IF(I556="","",I556/BUDGET!$O$8)</f>
        <v/>
      </c>
      <c r="K556" s="608"/>
      <c r="L556" s="161" t="str">
        <f t="shared" si="49"/>
        <v/>
      </c>
      <c r="M556" s="609" t="str">
        <f t="shared" si="50"/>
        <v/>
      </c>
      <c r="N556" s="610" t="str">
        <f t="shared" si="51"/>
        <v/>
      </c>
      <c r="O556" s="577"/>
      <c r="Q556" s="611"/>
      <c r="U556" s="574" t="str">
        <f t="shared" si="53"/>
        <v/>
      </c>
      <c r="V556" s="574" t="str">
        <f>IF($U556="","",VLOOKUP($U556,BUDGET!$C$19:$Q$401,2,FALSE))</f>
        <v/>
      </c>
    </row>
    <row r="557" spans="2:22" ht="13.5" x14ac:dyDescent="0.3">
      <c r="B557" s="582">
        <f t="shared" si="52"/>
        <v>547</v>
      </c>
      <c r="C557" s="153"/>
      <c r="D557" s="154"/>
      <c r="E557" s="155"/>
      <c r="F557" s="156"/>
      <c r="G557" s="157"/>
      <c r="H557" s="158"/>
      <c r="I557" s="162" t="str">
        <f t="shared" si="48"/>
        <v/>
      </c>
      <c r="J557" s="163" t="str">
        <f>IF(I557="","",I557/BUDGET!$O$8)</f>
        <v/>
      </c>
      <c r="K557" s="608"/>
      <c r="L557" s="164" t="str">
        <f t="shared" si="49"/>
        <v/>
      </c>
      <c r="M557" s="609" t="str">
        <f t="shared" si="50"/>
        <v/>
      </c>
      <c r="N557" s="610" t="str">
        <f t="shared" si="51"/>
        <v/>
      </c>
      <c r="O557" s="577"/>
      <c r="Q557" s="611"/>
      <c r="U557" s="574" t="str">
        <f t="shared" si="53"/>
        <v/>
      </c>
      <c r="V557" s="574" t="str">
        <f>IF($U557="","",VLOOKUP($U557,BUDGET!$C$19:$Q$401,2,FALSE))</f>
        <v/>
      </c>
    </row>
    <row r="558" spans="2:22" ht="13.5" x14ac:dyDescent="0.3">
      <c r="B558" s="582">
        <f t="shared" si="52"/>
        <v>548</v>
      </c>
      <c r="C558" s="153"/>
      <c r="D558" s="154"/>
      <c r="E558" s="155"/>
      <c r="F558" s="156"/>
      <c r="G558" s="157"/>
      <c r="H558" s="158"/>
      <c r="I558" s="162" t="str">
        <f t="shared" si="48"/>
        <v/>
      </c>
      <c r="J558" s="163" t="str">
        <f>IF(I558="","",I558/BUDGET!$O$8)</f>
        <v/>
      </c>
      <c r="K558" s="608"/>
      <c r="L558" s="161" t="str">
        <f t="shared" si="49"/>
        <v/>
      </c>
      <c r="M558" s="609" t="str">
        <f t="shared" si="50"/>
        <v/>
      </c>
      <c r="N558" s="610" t="str">
        <f t="shared" si="51"/>
        <v/>
      </c>
      <c r="O558" s="577"/>
      <c r="Q558" s="611"/>
      <c r="U558" s="574" t="str">
        <f t="shared" si="53"/>
        <v/>
      </c>
      <c r="V558" s="574" t="str">
        <f>IF($U558="","",VLOOKUP($U558,BUDGET!$C$19:$Q$401,2,FALSE))</f>
        <v/>
      </c>
    </row>
    <row r="559" spans="2:22" ht="13.5" x14ac:dyDescent="0.3">
      <c r="B559" s="582">
        <f t="shared" si="52"/>
        <v>549</v>
      </c>
      <c r="C559" s="153"/>
      <c r="D559" s="154"/>
      <c r="E559" s="155"/>
      <c r="F559" s="156"/>
      <c r="G559" s="157"/>
      <c r="H559" s="158"/>
      <c r="I559" s="162" t="str">
        <f t="shared" si="48"/>
        <v/>
      </c>
      <c r="J559" s="163" t="str">
        <f>IF(I559="","",I559/BUDGET!$O$8)</f>
        <v/>
      </c>
      <c r="K559" s="608"/>
      <c r="L559" s="164" t="str">
        <f t="shared" si="49"/>
        <v/>
      </c>
      <c r="M559" s="609" t="str">
        <f t="shared" si="50"/>
        <v/>
      </c>
      <c r="N559" s="610" t="str">
        <f t="shared" si="51"/>
        <v/>
      </c>
      <c r="O559" s="577"/>
      <c r="Q559" s="611"/>
      <c r="U559" s="574" t="str">
        <f t="shared" si="53"/>
        <v/>
      </c>
      <c r="V559" s="574" t="str">
        <f>IF($U559="","",VLOOKUP($U559,BUDGET!$C$19:$Q$401,2,FALSE))</f>
        <v/>
      </c>
    </row>
    <row r="560" spans="2:22" ht="13.5" x14ac:dyDescent="0.3">
      <c r="B560" s="582">
        <f t="shared" si="52"/>
        <v>550</v>
      </c>
      <c r="C560" s="153"/>
      <c r="D560" s="154"/>
      <c r="E560" s="155"/>
      <c r="F560" s="156"/>
      <c r="G560" s="157"/>
      <c r="H560" s="158"/>
      <c r="I560" s="162" t="str">
        <f t="shared" si="48"/>
        <v/>
      </c>
      <c r="J560" s="163" t="str">
        <f>IF(I560="","",I560/BUDGET!$O$8)</f>
        <v/>
      </c>
      <c r="K560" s="608"/>
      <c r="L560" s="161" t="str">
        <f t="shared" si="49"/>
        <v/>
      </c>
      <c r="M560" s="609" t="str">
        <f t="shared" si="50"/>
        <v/>
      </c>
      <c r="N560" s="610" t="str">
        <f t="shared" si="51"/>
        <v/>
      </c>
      <c r="O560" s="577"/>
      <c r="Q560" s="611"/>
      <c r="U560" s="574" t="str">
        <f t="shared" si="53"/>
        <v/>
      </c>
      <c r="V560" s="574" t="str">
        <f>IF($U560="","",VLOOKUP($U560,BUDGET!$C$19:$Q$401,2,FALSE))</f>
        <v/>
      </c>
    </row>
    <row r="561" spans="2:22" ht="13.5" x14ac:dyDescent="0.3">
      <c r="B561" s="582">
        <f t="shared" si="52"/>
        <v>551</v>
      </c>
      <c r="C561" s="153"/>
      <c r="D561" s="154"/>
      <c r="E561" s="155"/>
      <c r="F561" s="156"/>
      <c r="G561" s="157"/>
      <c r="H561" s="158"/>
      <c r="I561" s="162" t="str">
        <f t="shared" si="48"/>
        <v/>
      </c>
      <c r="J561" s="163" t="str">
        <f>IF(I561="","",I561/BUDGET!$O$8)</f>
        <v/>
      </c>
      <c r="K561" s="608"/>
      <c r="L561" s="164" t="str">
        <f t="shared" si="49"/>
        <v/>
      </c>
      <c r="M561" s="609" t="str">
        <f t="shared" si="50"/>
        <v/>
      </c>
      <c r="N561" s="610" t="str">
        <f t="shared" si="51"/>
        <v/>
      </c>
      <c r="O561" s="577"/>
      <c r="Q561" s="611"/>
      <c r="U561" s="574" t="str">
        <f t="shared" si="53"/>
        <v/>
      </c>
      <c r="V561" s="574" t="str">
        <f>IF($U561="","",VLOOKUP($U561,BUDGET!$C$19:$Q$401,2,FALSE))</f>
        <v/>
      </c>
    </row>
    <row r="562" spans="2:22" ht="13.5" x14ac:dyDescent="0.3">
      <c r="B562" s="582">
        <f t="shared" si="52"/>
        <v>552</v>
      </c>
      <c r="C562" s="153"/>
      <c r="D562" s="154"/>
      <c r="E562" s="155"/>
      <c r="F562" s="156"/>
      <c r="G562" s="157"/>
      <c r="H562" s="158"/>
      <c r="I562" s="162" t="str">
        <f t="shared" si="48"/>
        <v/>
      </c>
      <c r="J562" s="163" t="str">
        <f>IF(I562="","",I562/BUDGET!$O$8)</f>
        <v/>
      </c>
      <c r="K562" s="608"/>
      <c r="L562" s="161" t="str">
        <f t="shared" si="49"/>
        <v/>
      </c>
      <c r="M562" s="609" t="str">
        <f t="shared" si="50"/>
        <v/>
      </c>
      <c r="N562" s="610" t="str">
        <f t="shared" si="51"/>
        <v/>
      </c>
      <c r="O562" s="577"/>
      <c r="Q562" s="611"/>
      <c r="U562" s="574" t="str">
        <f t="shared" si="53"/>
        <v/>
      </c>
      <c r="V562" s="574" t="str">
        <f>IF($U562="","",VLOOKUP($U562,BUDGET!$C$19:$Q$401,2,FALSE))</f>
        <v/>
      </c>
    </row>
    <row r="563" spans="2:22" ht="13.5" x14ac:dyDescent="0.3">
      <c r="B563" s="582">
        <f t="shared" si="52"/>
        <v>553</v>
      </c>
      <c r="C563" s="153"/>
      <c r="D563" s="154"/>
      <c r="E563" s="155"/>
      <c r="F563" s="156"/>
      <c r="G563" s="157"/>
      <c r="H563" s="158"/>
      <c r="I563" s="162" t="str">
        <f t="shared" si="48"/>
        <v/>
      </c>
      <c r="J563" s="163" t="str">
        <f>IF(I563="","",I563/BUDGET!$O$8)</f>
        <v/>
      </c>
      <c r="K563" s="608"/>
      <c r="L563" s="164" t="str">
        <f t="shared" si="49"/>
        <v/>
      </c>
      <c r="M563" s="609" t="str">
        <f t="shared" si="50"/>
        <v/>
      </c>
      <c r="N563" s="610" t="str">
        <f t="shared" si="51"/>
        <v/>
      </c>
      <c r="O563" s="577"/>
      <c r="Q563" s="611"/>
      <c r="U563" s="574" t="str">
        <f t="shared" si="53"/>
        <v/>
      </c>
      <c r="V563" s="574" t="str">
        <f>IF($U563="","",VLOOKUP($U563,BUDGET!$C$19:$Q$401,2,FALSE))</f>
        <v/>
      </c>
    </row>
    <row r="564" spans="2:22" ht="13.5" x14ac:dyDescent="0.3">
      <c r="B564" s="582">
        <f t="shared" si="52"/>
        <v>554</v>
      </c>
      <c r="C564" s="153"/>
      <c r="D564" s="154"/>
      <c r="E564" s="155"/>
      <c r="F564" s="156"/>
      <c r="G564" s="157"/>
      <c r="H564" s="158"/>
      <c r="I564" s="162" t="str">
        <f t="shared" si="48"/>
        <v/>
      </c>
      <c r="J564" s="163" t="str">
        <f>IF(I564="","",I564/BUDGET!$O$8)</f>
        <v/>
      </c>
      <c r="K564" s="608"/>
      <c r="L564" s="161" t="str">
        <f t="shared" si="49"/>
        <v/>
      </c>
      <c r="M564" s="609" t="str">
        <f t="shared" si="50"/>
        <v/>
      </c>
      <c r="N564" s="610" t="str">
        <f t="shared" si="51"/>
        <v/>
      </c>
      <c r="O564" s="577"/>
      <c r="Q564" s="611"/>
      <c r="U564" s="574" t="str">
        <f t="shared" si="53"/>
        <v/>
      </c>
      <c r="V564" s="574" t="str">
        <f>IF($U564="","",VLOOKUP($U564,BUDGET!$C$19:$Q$401,2,FALSE))</f>
        <v/>
      </c>
    </row>
    <row r="565" spans="2:22" ht="13.5" x14ac:dyDescent="0.3">
      <c r="B565" s="582">
        <f t="shared" si="52"/>
        <v>555</v>
      </c>
      <c r="C565" s="153"/>
      <c r="D565" s="154"/>
      <c r="E565" s="155"/>
      <c r="F565" s="156"/>
      <c r="G565" s="157"/>
      <c r="H565" s="158"/>
      <c r="I565" s="162" t="str">
        <f t="shared" si="48"/>
        <v/>
      </c>
      <c r="J565" s="163" t="str">
        <f>IF(I565="","",I565/BUDGET!$O$8)</f>
        <v/>
      </c>
      <c r="K565" s="608"/>
      <c r="L565" s="164" t="str">
        <f t="shared" si="49"/>
        <v/>
      </c>
      <c r="M565" s="609" t="str">
        <f t="shared" si="50"/>
        <v/>
      </c>
      <c r="N565" s="610" t="str">
        <f t="shared" si="51"/>
        <v/>
      </c>
      <c r="O565" s="577"/>
      <c r="Q565" s="611"/>
      <c r="U565" s="574" t="str">
        <f t="shared" si="53"/>
        <v/>
      </c>
      <c r="V565" s="574" t="str">
        <f>IF($U565="","",VLOOKUP($U565,BUDGET!$C$19:$Q$401,2,FALSE))</f>
        <v/>
      </c>
    </row>
    <row r="566" spans="2:22" ht="13.5" x14ac:dyDescent="0.3">
      <c r="B566" s="582">
        <f t="shared" si="52"/>
        <v>556</v>
      </c>
      <c r="C566" s="153"/>
      <c r="D566" s="154"/>
      <c r="E566" s="155"/>
      <c r="F566" s="156"/>
      <c r="G566" s="157"/>
      <c r="H566" s="158"/>
      <c r="I566" s="162" t="str">
        <f t="shared" si="48"/>
        <v/>
      </c>
      <c r="J566" s="163" t="str">
        <f>IF(I566="","",I566/BUDGET!$O$8)</f>
        <v/>
      </c>
      <c r="K566" s="608"/>
      <c r="L566" s="161" t="str">
        <f t="shared" si="49"/>
        <v/>
      </c>
      <c r="M566" s="609" t="str">
        <f t="shared" si="50"/>
        <v/>
      </c>
      <c r="N566" s="610" t="str">
        <f t="shared" si="51"/>
        <v/>
      </c>
      <c r="O566" s="577"/>
      <c r="Q566" s="611"/>
      <c r="U566" s="574" t="str">
        <f t="shared" si="53"/>
        <v/>
      </c>
      <c r="V566" s="574" t="str">
        <f>IF($U566="","",VLOOKUP($U566,BUDGET!$C$19:$Q$401,2,FALSE))</f>
        <v/>
      </c>
    </row>
    <row r="567" spans="2:22" ht="13.5" x14ac:dyDescent="0.3">
      <c r="B567" s="582">
        <f t="shared" si="52"/>
        <v>557</v>
      </c>
      <c r="C567" s="153"/>
      <c r="D567" s="154"/>
      <c r="E567" s="155"/>
      <c r="F567" s="156"/>
      <c r="G567" s="157"/>
      <c r="H567" s="158"/>
      <c r="I567" s="162" t="str">
        <f t="shared" si="48"/>
        <v/>
      </c>
      <c r="J567" s="163" t="str">
        <f>IF(I567="","",I567/BUDGET!$O$8)</f>
        <v/>
      </c>
      <c r="K567" s="608"/>
      <c r="L567" s="164" t="str">
        <f t="shared" si="49"/>
        <v/>
      </c>
      <c r="M567" s="609" t="str">
        <f t="shared" si="50"/>
        <v/>
      </c>
      <c r="N567" s="610" t="str">
        <f t="shared" si="51"/>
        <v/>
      </c>
      <c r="O567" s="577"/>
      <c r="Q567" s="611"/>
      <c r="U567" s="574" t="str">
        <f t="shared" si="53"/>
        <v/>
      </c>
      <c r="V567" s="574" t="str">
        <f>IF($U567="","",VLOOKUP($U567,BUDGET!$C$19:$Q$401,2,FALSE))</f>
        <v/>
      </c>
    </row>
    <row r="568" spans="2:22" ht="13.5" x14ac:dyDescent="0.3">
      <c r="B568" s="582">
        <f t="shared" si="52"/>
        <v>558</v>
      </c>
      <c r="C568" s="153"/>
      <c r="D568" s="154"/>
      <c r="E568" s="155"/>
      <c r="F568" s="156"/>
      <c r="G568" s="157"/>
      <c r="H568" s="158"/>
      <c r="I568" s="162" t="str">
        <f t="shared" si="48"/>
        <v/>
      </c>
      <c r="J568" s="163" t="str">
        <f>IF(I568="","",I568/BUDGET!$O$8)</f>
        <v/>
      </c>
      <c r="K568" s="608"/>
      <c r="L568" s="161" t="str">
        <f t="shared" si="49"/>
        <v/>
      </c>
      <c r="M568" s="609" t="str">
        <f t="shared" si="50"/>
        <v/>
      </c>
      <c r="N568" s="610" t="str">
        <f t="shared" si="51"/>
        <v/>
      </c>
      <c r="O568" s="577"/>
      <c r="Q568" s="611"/>
      <c r="U568" s="574" t="str">
        <f t="shared" si="53"/>
        <v/>
      </c>
      <c r="V568" s="574" t="str">
        <f>IF($U568="","",VLOOKUP($U568,BUDGET!$C$19:$Q$401,2,FALSE))</f>
        <v/>
      </c>
    </row>
    <row r="569" spans="2:22" ht="13.5" x14ac:dyDescent="0.3">
      <c r="B569" s="582">
        <f t="shared" si="52"/>
        <v>559</v>
      </c>
      <c r="C569" s="153"/>
      <c r="D569" s="154"/>
      <c r="E569" s="155"/>
      <c r="F569" s="156"/>
      <c r="G569" s="157"/>
      <c r="H569" s="158"/>
      <c r="I569" s="162" t="str">
        <f t="shared" si="48"/>
        <v/>
      </c>
      <c r="J569" s="163" t="str">
        <f>IF(I569="","",I569/BUDGET!$O$8)</f>
        <v/>
      </c>
      <c r="K569" s="608"/>
      <c r="L569" s="164" t="str">
        <f t="shared" si="49"/>
        <v/>
      </c>
      <c r="M569" s="609" t="str">
        <f t="shared" si="50"/>
        <v/>
      </c>
      <c r="N569" s="610" t="str">
        <f t="shared" si="51"/>
        <v/>
      </c>
      <c r="O569" s="577"/>
      <c r="Q569" s="611"/>
      <c r="U569" s="574" t="str">
        <f t="shared" si="53"/>
        <v/>
      </c>
      <c r="V569" s="574" t="str">
        <f>IF($U569="","",VLOOKUP($U569,BUDGET!$C$19:$Q$401,2,FALSE))</f>
        <v/>
      </c>
    </row>
    <row r="570" spans="2:22" ht="13.5" x14ac:dyDescent="0.3">
      <c r="B570" s="582">
        <f t="shared" si="52"/>
        <v>560</v>
      </c>
      <c r="C570" s="153"/>
      <c r="D570" s="154"/>
      <c r="E570" s="155"/>
      <c r="F570" s="156"/>
      <c r="G570" s="157"/>
      <c r="H570" s="158"/>
      <c r="I570" s="162" t="str">
        <f t="shared" si="48"/>
        <v/>
      </c>
      <c r="J570" s="163" t="str">
        <f>IF(I570="","",I570/BUDGET!$O$8)</f>
        <v/>
      </c>
      <c r="K570" s="608"/>
      <c r="L570" s="161" t="str">
        <f t="shared" si="49"/>
        <v/>
      </c>
      <c r="M570" s="609" t="str">
        <f t="shared" si="50"/>
        <v/>
      </c>
      <c r="N570" s="610" t="str">
        <f t="shared" si="51"/>
        <v/>
      </c>
      <c r="O570" s="577"/>
      <c r="Q570" s="611"/>
      <c r="U570" s="574" t="str">
        <f t="shared" si="53"/>
        <v/>
      </c>
      <c r="V570" s="574" t="str">
        <f>IF($U570="","",VLOOKUP($U570,BUDGET!$C$19:$Q$401,2,FALSE))</f>
        <v/>
      </c>
    </row>
    <row r="571" spans="2:22" ht="13.5" x14ac:dyDescent="0.3">
      <c r="B571" s="582">
        <f t="shared" si="52"/>
        <v>561</v>
      </c>
      <c r="C571" s="153"/>
      <c r="D571" s="154"/>
      <c r="E571" s="155"/>
      <c r="F571" s="156"/>
      <c r="G571" s="157"/>
      <c r="H571" s="158"/>
      <c r="I571" s="162" t="str">
        <f t="shared" si="48"/>
        <v/>
      </c>
      <c r="J571" s="163" t="str">
        <f>IF(I571="","",I571/BUDGET!$O$8)</f>
        <v/>
      </c>
      <c r="K571" s="608"/>
      <c r="L571" s="164" t="str">
        <f t="shared" si="49"/>
        <v/>
      </c>
      <c r="M571" s="609" t="str">
        <f t="shared" si="50"/>
        <v/>
      </c>
      <c r="N571" s="610" t="str">
        <f t="shared" si="51"/>
        <v/>
      </c>
      <c r="O571" s="577"/>
      <c r="Q571" s="611"/>
      <c r="U571" s="574" t="str">
        <f t="shared" si="53"/>
        <v/>
      </c>
      <c r="V571" s="574" t="str">
        <f>IF($U571="","",VLOOKUP($U571,BUDGET!$C$19:$Q$401,2,FALSE))</f>
        <v/>
      </c>
    </row>
    <row r="572" spans="2:22" ht="13.5" x14ac:dyDescent="0.3">
      <c r="B572" s="582">
        <f t="shared" si="52"/>
        <v>562</v>
      </c>
      <c r="C572" s="153"/>
      <c r="D572" s="154"/>
      <c r="E572" s="155"/>
      <c r="F572" s="156"/>
      <c r="G572" s="157"/>
      <c r="H572" s="158"/>
      <c r="I572" s="162" t="str">
        <f t="shared" si="48"/>
        <v/>
      </c>
      <c r="J572" s="163" t="str">
        <f>IF(I572="","",I572/BUDGET!$O$8)</f>
        <v/>
      </c>
      <c r="K572" s="608"/>
      <c r="L572" s="161" t="str">
        <f t="shared" si="49"/>
        <v/>
      </c>
      <c r="M572" s="609" t="str">
        <f t="shared" si="50"/>
        <v/>
      </c>
      <c r="N572" s="610" t="str">
        <f t="shared" si="51"/>
        <v/>
      </c>
      <c r="O572" s="577"/>
      <c r="Q572" s="611"/>
      <c r="U572" s="574" t="str">
        <f t="shared" si="53"/>
        <v/>
      </c>
      <c r="V572" s="574" t="str">
        <f>IF($U572="","",VLOOKUP($U572,BUDGET!$C$19:$Q$401,2,FALSE))</f>
        <v/>
      </c>
    </row>
    <row r="573" spans="2:22" ht="13.5" x14ac:dyDescent="0.3">
      <c r="B573" s="582">
        <f t="shared" si="52"/>
        <v>563</v>
      </c>
      <c r="C573" s="153"/>
      <c r="D573" s="154"/>
      <c r="E573" s="155"/>
      <c r="F573" s="156"/>
      <c r="G573" s="157"/>
      <c r="H573" s="158"/>
      <c r="I573" s="162" t="str">
        <f t="shared" si="48"/>
        <v/>
      </c>
      <c r="J573" s="163" t="str">
        <f>IF(I573="","",I573/BUDGET!$O$8)</f>
        <v/>
      </c>
      <c r="K573" s="608"/>
      <c r="L573" s="164" t="str">
        <f t="shared" si="49"/>
        <v/>
      </c>
      <c r="M573" s="609" t="str">
        <f t="shared" si="50"/>
        <v/>
      </c>
      <c r="N573" s="610" t="str">
        <f t="shared" si="51"/>
        <v/>
      </c>
      <c r="O573" s="577"/>
      <c r="Q573" s="611"/>
      <c r="U573" s="574" t="str">
        <f t="shared" si="53"/>
        <v/>
      </c>
      <c r="V573" s="574" t="str">
        <f>IF($U573="","",VLOOKUP($U573,BUDGET!$C$19:$Q$401,2,FALSE))</f>
        <v/>
      </c>
    </row>
    <row r="574" spans="2:22" ht="13.5" x14ac:dyDescent="0.3">
      <c r="B574" s="582">
        <f t="shared" si="52"/>
        <v>564</v>
      </c>
      <c r="C574" s="153"/>
      <c r="D574" s="154"/>
      <c r="E574" s="155"/>
      <c r="F574" s="156"/>
      <c r="G574" s="157"/>
      <c r="H574" s="158"/>
      <c r="I574" s="162" t="str">
        <f t="shared" si="48"/>
        <v/>
      </c>
      <c r="J574" s="163" t="str">
        <f>IF(I574="","",I574/BUDGET!$O$8)</f>
        <v/>
      </c>
      <c r="K574" s="608"/>
      <c r="L574" s="161" t="str">
        <f t="shared" si="49"/>
        <v/>
      </c>
      <c r="M574" s="609" t="str">
        <f t="shared" si="50"/>
        <v/>
      </c>
      <c r="N574" s="610" t="str">
        <f t="shared" si="51"/>
        <v/>
      </c>
      <c r="O574" s="577"/>
      <c r="Q574" s="611"/>
      <c r="U574" s="574" t="str">
        <f t="shared" si="53"/>
        <v/>
      </c>
      <c r="V574" s="574" t="str">
        <f>IF($U574="","",VLOOKUP($U574,BUDGET!$C$19:$Q$401,2,FALSE))</f>
        <v/>
      </c>
    </row>
    <row r="575" spans="2:22" ht="13.5" x14ac:dyDescent="0.3">
      <c r="B575" s="582">
        <f t="shared" si="52"/>
        <v>565</v>
      </c>
      <c r="C575" s="153"/>
      <c r="D575" s="154"/>
      <c r="E575" s="155"/>
      <c r="F575" s="156"/>
      <c r="G575" s="157"/>
      <c r="H575" s="158"/>
      <c r="I575" s="162" t="str">
        <f t="shared" si="48"/>
        <v/>
      </c>
      <c r="J575" s="163" t="str">
        <f>IF(I575="","",I575/BUDGET!$O$8)</f>
        <v/>
      </c>
      <c r="K575" s="608"/>
      <c r="L575" s="164" t="str">
        <f t="shared" si="49"/>
        <v/>
      </c>
      <c r="M575" s="609" t="str">
        <f t="shared" si="50"/>
        <v/>
      </c>
      <c r="N575" s="610" t="str">
        <f t="shared" si="51"/>
        <v/>
      </c>
      <c r="O575" s="577"/>
      <c r="Q575" s="611"/>
      <c r="U575" s="574" t="str">
        <f t="shared" si="53"/>
        <v/>
      </c>
      <c r="V575" s="574" t="str">
        <f>IF($U575="","",VLOOKUP($U575,BUDGET!$C$19:$Q$401,2,FALSE))</f>
        <v/>
      </c>
    </row>
    <row r="576" spans="2:22" ht="13.5" x14ac:dyDescent="0.3">
      <c r="B576" s="582">
        <f t="shared" si="52"/>
        <v>566</v>
      </c>
      <c r="C576" s="153"/>
      <c r="D576" s="154"/>
      <c r="E576" s="155"/>
      <c r="F576" s="156"/>
      <c r="G576" s="157"/>
      <c r="H576" s="158"/>
      <c r="I576" s="162" t="str">
        <f t="shared" si="48"/>
        <v/>
      </c>
      <c r="J576" s="163" t="str">
        <f>IF(I576="","",I576/BUDGET!$O$8)</f>
        <v/>
      </c>
      <c r="K576" s="608"/>
      <c r="L576" s="161" t="str">
        <f t="shared" si="49"/>
        <v/>
      </c>
      <c r="M576" s="609" t="str">
        <f t="shared" si="50"/>
        <v/>
      </c>
      <c r="N576" s="610" t="str">
        <f t="shared" si="51"/>
        <v/>
      </c>
      <c r="O576" s="577"/>
      <c r="Q576" s="611"/>
      <c r="U576" s="574" t="str">
        <f t="shared" si="53"/>
        <v/>
      </c>
      <c r="V576" s="574" t="str">
        <f>IF($U576="","",VLOOKUP($U576,BUDGET!$C$19:$Q$401,2,FALSE))</f>
        <v/>
      </c>
    </row>
    <row r="577" spans="2:22" ht="13.5" x14ac:dyDescent="0.3">
      <c r="B577" s="582">
        <f t="shared" si="52"/>
        <v>567</v>
      </c>
      <c r="C577" s="153"/>
      <c r="D577" s="154"/>
      <c r="E577" s="155"/>
      <c r="F577" s="156"/>
      <c r="G577" s="157"/>
      <c r="H577" s="158"/>
      <c r="I577" s="162" t="str">
        <f t="shared" si="48"/>
        <v/>
      </c>
      <c r="J577" s="163" t="str">
        <f>IF(I577="","",I577/BUDGET!$O$8)</f>
        <v/>
      </c>
      <c r="K577" s="608"/>
      <c r="L577" s="164" t="str">
        <f t="shared" si="49"/>
        <v/>
      </c>
      <c r="M577" s="609" t="str">
        <f t="shared" si="50"/>
        <v/>
      </c>
      <c r="N577" s="610" t="str">
        <f t="shared" si="51"/>
        <v/>
      </c>
      <c r="O577" s="577"/>
      <c r="Q577" s="611"/>
      <c r="U577" s="574" t="str">
        <f t="shared" si="53"/>
        <v/>
      </c>
      <c r="V577" s="574" t="str">
        <f>IF($U577="","",VLOOKUP($U577,BUDGET!$C$19:$Q$401,2,FALSE))</f>
        <v/>
      </c>
    </row>
    <row r="578" spans="2:22" ht="13.5" x14ac:dyDescent="0.3">
      <c r="B578" s="582">
        <f t="shared" si="52"/>
        <v>568</v>
      </c>
      <c r="C578" s="153"/>
      <c r="D578" s="154"/>
      <c r="E578" s="155"/>
      <c r="F578" s="156"/>
      <c r="G578" s="157"/>
      <c r="H578" s="158"/>
      <c r="I578" s="162" t="str">
        <f t="shared" si="48"/>
        <v/>
      </c>
      <c r="J578" s="163" t="str">
        <f>IF(I578="","",I578/BUDGET!$O$8)</f>
        <v/>
      </c>
      <c r="K578" s="608"/>
      <c r="L578" s="161" t="str">
        <f t="shared" si="49"/>
        <v/>
      </c>
      <c r="M578" s="609" t="str">
        <f t="shared" si="50"/>
        <v/>
      </c>
      <c r="N578" s="610" t="str">
        <f t="shared" si="51"/>
        <v/>
      </c>
      <c r="O578" s="577"/>
      <c r="Q578" s="611"/>
      <c r="U578" s="574" t="str">
        <f t="shared" si="53"/>
        <v/>
      </c>
      <c r="V578" s="574" t="str">
        <f>IF($U578="","",VLOOKUP($U578,BUDGET!$C$19:$Q$401,2,FALSE))</f>
        <v/>
      </c>
    </row>
    <row r="579" spans="2:22" ht="13.5" x14ac:dyDescent="0.3">
      <c r="B579" s="582">
        <f t="shared" si="52"/>
        <v>569</v>
      </c>
      <c r="C579" s="153"/>
      <c r="D579" s="154"/>
      <c r="E579" s="155"/>
      <c r="F579" s="156"/>
      <c r="G579" s="157"/>
      <c r="H579" s="158"/>
      <c r="I579" s="162" t="str">
        <f t="shared" si="48"/>
        <v/>
      </c>
      <c r="J579" s="163" t="str">
        <f>IF(I579="","",I579/BUDGET!$O$8)</f>
        <v/>
      </c>
      <c r="K579" s="608"/>
      <c r="L579" s="164" t="str">
        <f t="shared" si="49"/>
        <v/>
      </c>
      <c r="M579" s="609" t="str">
        <f t="shared" si="50"/>
        <v/>
      </c>
      <c r="N579" s="610" t="str">
        <f t="shared" si="51"/>
        <v/>
      </c>
      <c r="O579" s="577"/>
      <c r="Q579" s="611"/>
      <c r="U579" s="574" t="str">
        <f t="shared" si="53"/>
        <v/>
      </c>
      <c r="V579" s="574" t="str">
        <f>IF($U579="","",VLOOKUP($U579,BUDGET!$C$19:$Q$401,2,FALSE))</f>
        <v/>
      </c>
    </row>
    <row r="580" spans="2:22" ht="13.5" x14ac:dyDescent="0.3">
      <c r="B580" s="582">
        <f t="shared" si="52"/>
        <v>570</v>
      </c>
      <c r="C580" s="153"/>
      <c r="D580" s="154"/>
      <c r="E580" s="155"/>
      <c r="F580" s="156"/>
      <c r="G580" s="157"/>
      <c r="H580" s="158"/>
      <c r="I580" s="162" t="str">
        <f t="shared" si="48"/>
        <v/>
      </c>
      <c r="J580" s="163" t="str">
        <f>IF(I580="","",I580/BUDGET!$O$8)</f>
        <v/>
      </c>
      <c r="K580" s="608"/>
      <c r="L580" s="161" t="str">
        <f t="shared" si="49"/>
        <v/>
      </c>
      <c r="M580" s="609" t="str">
        <f t="shared" si="50"/>
        <v/>
      </c>
      <c r="N580" s="610" t="str">
        <f t="shared" si="51"/>
        <v/>
      </c>
      <c r="O580" s="577"/>
      <c r="Q580" s="611"/>
      <c r="U580" s="574" t="str">
        <f t="shared" si="53"/>
        <v/>
      </c>
      <c r="V580" s="574" t="str">
        <f>IF($U580="","",VLOOKUP($U580,BUDGET!$C$19:$Q$401,2,FALSE))</f>
        <v/>
      </c>
    </row>
    <row r="581" spans="2:22" ht="13.5" x14ac:dyDescent="0.3">
      <c r="B581" s="582">
        <f t="shared" si="52"/>
        <v>571</v>
      </c>
      <c r="C581" s="153"/>
      <c r="D581" s="154"/>
      <c r="E581" s="155"/>
      <c r="F581" s="156"/>
      <c r="G581" s="157"/>
      <c r="H581" s="158"/>
      <c r="I581" s="162" t="str">
        <f t="shared" si="48"/>
        <v/>
      </c>
      <c r="J581" s="163" t="str">
        <f>IF(I581="","",I581/BUDGET!$O$8)</f>
        <v/>
      </c>
      <c r="K581" s="608"/>
      <c r="L581" s="164" t="str">
        <f t="shared" si="49"/>
        <v/>
      </c>
      <c r="M581" s="609" t="str">
        <f t="shared" si="50"/>
        <v/>
      </c>
      <c r="N581" s="610" t="str">
        <f t="shared" si="51"/>
        <v/>
      </c>
      <c r="O581" s="577"/>
      <c r="Q581" s="611"/>
      <c r="U581" s="574" t="str">
        <f t="shared" si="53"/>
        <v/>
      </c>
      <c r="V581" s="574" t="str">
        <f>IF($U581="","",VLOOKUP($U581,BUDGET!$C$19:$Q$401,2,FALSE))</f>
        <v/>
      </c>
    </row>
    <row r="582" spans="2:22" ht="13.5" x14ac:dyDescent="0.3">
      <c r="B582" s="582">
        <f t="shared" si="52"/>
        <v>572</v>
      </c>
      <c r="C582" s="153"/>
      <c r="D582" s="154"/>
      <c r="E582" s="155"/>
      <c r="F582" s="156"/>
      <c r="G582" s="157"/>
      <c r="H582" s="158"/>
      <c r="I582" s="162" t="str">
        <f t="shared" si="48"/>
        <v/>
      </c>
      <c r="J582" s="163" t="str">
        <f>IF(I582="","",I582/BUDGET!$O$8)</f>
        <v/>
      </c>
      <c r="K582" s="608"/>
      <c r="L582" s="161" t="str">
        <f t="shared" si="49"/>
        <v/>
      </c>
      <c r="M582" s="609" t="str">
        <f t="shared" si="50"/>
        <v/>
      </c>
      <c r="N582" s="610" t="str">
        <f t="shared" si="51"/>
        <v/>
      </c>
      <c r="O582" s="577"/>
      <c r="Q582" s="611"/>
      <c r="U582" s="574" t="str">
        <f t="shared" si="53"/>
        <v/>
      </c>
      <c r="V582" s="574" t="str">
        <f>IF($U582="","",VLOOKUP($U582,BUDGET!$C$19:$Q$401,2,FALSE))</f>
        <v/>
      </c>
    </row>
    <row r="583" spans="2:22" ht="13.5" x14ac:dyDescent="0.3">
      <c r="B583" s="582">
        <f t="shared" si="52"/>
        <v>573</v>
      </c>
      <c r="C583" s="153"/>
      <c r="D583" s="154"/>
      <c r="E583" s="155"/>
      <c r="F583" s="156"/>
      <c r="G583" s="157"/>
      <c r="H583" s="158"/>
      <c r="I583" s="162" t="str">
        <f t="shared" si="48"/>
        <v/>
      </c>
      <c r="J583" s="163" t="str">
        <f>IF(I583="","",I583/BUDGET!$O$8)</f>
        <v/>
      </c>
      <c r="K583" s="608"/>
      <c r="L583" s="164" t="str">
        <f t="shared" si="49"/>
        <v/>
      </c>
      <c r="M583" s="609" t="str">
        <f t="shared" si="50"/>
        <v/>
      </c>
      <c r="N583" s="610" t="str">
        <f t="shared" si="51"/>
        <v/>
      </c>
      <c r="O583" s="577"/>
      <c r="Q583" s="611"/>
      <c r="U583" s="574" t="str">
        <f t="shared" si="53"/>
        <v/>
      </c>
      <c r="V583" s="574" t="str">
        <f>IF($U583="","",VLOOKUP($U583,BUDGET!$C$19:$Q$401,2,FALSE))</f>
        <v/>
      </c>
    </row>
    <row r="584" spans="2:22" ht="13.5" x14ac:dyDescent="0.3">
      <c r="B584" s="582">
        <f t="shared" si="52"/>
        <v>574</v>
      </c>
      <c r="C584" s="153"/>
      <c r="D584" s="154"/>
      <c r="E584" s="155"/>
      <c r="F584" s="156"/>
      <c r="G584" s="157"/>
      <c r="H584" s="158"/>
      <c r="I584" s="162" t="str">
        <f t="shared" si="48"/>
        <v/>
      </c>
      <c r="J584" s="163" t="str">
        <f>IF(I584="","",I584/BUDGET!$O$8)</f>
        <v/>
      </c>
      <c r="K584" s="608"/>
      <c r="L584" s="161" t="str">
        <f t="shared" si="49"/>
        <v/>
      </c>
      <c r="M584" s="609" t="str">
        <f t="shared" si="50"/>
        <v/>
      </c>
      <c r="N584" s="610" t="str">
        <f t="shared" si="51"/>
        <v/>
      </c>
      <c r="O584" s="577"/>
      <c r="Q584" s="611"/>
      <c r="U584" s="574" t="str">
        <f t="shared" si="53"/>
        <v/>
      </c>
      <c r="V584" s="574" t="str">
        <f>IF($U584="","",VLOOKUP($U584,BUDGET!$C$19:$Q$401,2,FALSE))</f>
        <v/>
      </c>
    </row>
    <row r="585" spans="2:22" ht="13.5" x14ac:dyDescent="0.3">
      <c r="B585" s="582">
        <f t="shared" si="52"/>
        <v>575</v>
      </c>
      <c r="C585" s="153"/>
      <c r="D585" s="154"/>
      <c r="E585" s="155"/>
      <c r="F585" s="156"/>
      <c r="G585" s="157"/>
      <c r="H585" s="158"/>
      <c r="I585" s="162" t="str">
        <f t="shared" si="48"/>
        <v/>
      </c>
      <c r="J585" s="163" t="str">
        <f>IF(I585="","",I585/BUDGET!$O$8)</f>
        <v/>
      </c>
      <c r="K585" s="608"/>
      <c r="L585" s="164" t="str">
        <f t="shared" si="49"/>
        <v/>
      </c>
      <c r="M585" s="609" t="str">
        <f t="shared" si="50"/>
        <v/>
      </c>
      <c r="N585" s="610" t="str">
        <f t="shared" si="51"/>
        <v/>
      </c>
      <c r="O585" s="577"/>
      <c r="Q585" s="611"/>
      <c r="U585" s="574" t="str">
        <f t="shared" si="53"/>
        <v/>
      </c>
      <c r="V585" s="574" t="str">
        <f>IF($U585="","",VLOOKUP($U585,BUDGET!$C$19:$Q$401,2,FALSE))</f>
        <v/>
      </c>
    </row>
    <row r="586" spans="2:22" ht="13.5" x14ac:dyDescent="0.3">
      <c r="B586" s="582">
        <f t="shared" si="52"/>
        <v>576</v>
      </c>
      <c r="C586" s="153"/>
      <c r="D586" s="154"/>
      <c r="E586" s="155"/>
      <c r="F586" s="156"/>
      <c r="G586" s="157"/>
      <c r="H586" s="158"/>
      <c r="I586" s="162" t="str">
        <f t="shared" si="48"/>
        <v/>
      </c>
      <c r="J586" s="163" t="str">
        <f>IF(I586="","",I586/BUDGET!$O$8)</f>
        <v/>
      </c>
      <c r="K586" s="608"/>
      <c r="L586" s="161" t="str">
        <f t="shared" si="49"/>
        <v/>
      </c>
      <c r="M586" s="609" t="str">
        <f t="shared" si="50"/>
        <v/>
      </c>
      <c r="N586" s="610" t="str">
        <f t="shared" si="51"/>
        <v/>
      </c>
      <c r="O586" s="577"/>
      <c r="Q586" s="611"/>
      <c r="U586" s="574" t="str">
        <f t="shared" si="53"/>
        <v/>
      </c>
      <c r="V586" s="574" t="str">
        <f>IF($U586="","",VLOOKUP($U586,BUDGET!$C$19:$Q$401,2,FALSE))</f>
        <v/>
      </c>
    </row>
    <row r="587" spans="2:22" ht="13.5" x14ac:dyDescent="0.3">
      <c r="B587" s="582">
        <f t="shared" si="52"/>
        <v>577</v>
      </c>
      <c r="C587" s="153"/>
      <c r="D587" s="154"/>
      <c r="E587" s="155"/>
      <c r="F587" s="156"/>
      <c r="G587" s="157"/>
      <c r="H587" s="158"/>
      <c r="I587" s="162" t="str">
        <f t="shared" si="48"/>
        <v/>
      </c>
      <c r="J587" s="163" t="str">
        <f>IF(I587="","",I587/BUDGET!$O$8)</f>
        <v/>
      </c>
      <c r="K587" s="608"/>
      <c r="L587" s="164" t="str">
        <f t="shared" si="49"/>
        <v/>
      </c>
      <c r="M587" s="609" t="str">
        <f t="shared" si="50"/>
        <v/>
      </c>
      <c r="N587" s="610" t="str">
        <f t="shared" si="51"/>
        <v/>
      </c>
      <c r="O587" s="577"/>
      <c r="Q587" s="611"/>
      <c r="U587" s="574" t="str">
        <f t="shared" si="53"/>
        <v/>
      </c>
      <c r="V587" s="574" t="str">
        <f>IF($U587="","",VLOOKUP($U587,BUDGET!$C$19:$Q$401,2,FALSE))</f>
        <v/>
      </c>
    </row>
    <row r="588" spans="2:22" ht="13.5" x14ac:dyDescent="0.3">
      <c r="B588" s="582">
        <f t="shared" si="52"/>
        <v>578</v>
      </c>
      <c r="C588" s="153"/>
      <c r="D588" s="154"/>
      <c r="E588" s="155"/>
      <c r="F588" s="156"/>
      <c r="G588" s="157"/>
      <c r="H588" s="158"/>
      <c r="I588" s="162" t="str">
        <f t="shared" ref="I588:I651" si="54">IF(E588="","",ROUND(F588*H588,2))</f>
        <v/>
      </c>
      <c r="J588" s="163" t="str">
        <f>IF(I588="","",I588/BUDGET!$O$8)</f>
        <v/>
      </c>
      <c r="K588" s="608"/>
      <c r="L588" s="161" t="str">
        <f t="shared" ref="L588:L651" si="55">LEFT(K588,2)</f>
        <v/>
      </c>
      <c r="M588" s="609" t="str">
        <f t="shared" ref="M588:M651" si="56">IF(C588="","",YEAR(C588))</f>
        <v/>
      </c>
      <c r="N588" s="610" t="str">
        <f t="shared" ref="N588:N651" si="57">IF(C588="","",MONTH(C588))</f>
        <v/>
      </c>
      <c r="O588" s="577"/>
      <c r="Q588" s="611"/>
      <c r="U588" s="574" t="str">
        <f t="shared" si="53"/>
        <v/>
      </c>
      <c r="V588" s="574" t="str">
        <f>IF($U588="","",VLOOKUP($U588,BUDGET!$C$19:$Q$401,2,FALSE))</f>
        <v/>
      </c>
    </row>
    <row r="589" spans="2:22" ht="13.5" x14ac:dyDescent="0.3">
      <c r="B589" s="582">
        <f t="shared" ref="B589:B652" si="58">ROW()-10</f>
        <v>579</v>
      </c>
      <c r="C589" s="153"/>
      <c r="D589" s="154"/>
      <c r="E589" s="155"/>
      <c r="F589" s="156"/>
      <c r="G589" s="157"/>
      <c r="H589" s="158"/>
      <c r="I589" s="162" t="str">
        <f t="shared" si="54"/>
        <v/>
      </c>
      <c r="J589" s="163" t="str">
        <f>IF(I589="","",I589/BUDGET!$O$8)</f>
        <v/>
      </c>
      <c r="K589" s="608"/>
      <c r="L589" s="164" t="str">
        <f t="shared" si="55"/>
        <v/>
      </c>
      <c r="M589" s="609" t="str">
        <f t="shared" si="56"/>
        <v/>
      </c>
      <c r="N589" s="610" t="str">
        <f t="shared" si="57"/>
        <v/>
      </c>
      <c r="O589" s="577"/>
      <c r="Q589" s="611"/>
      <c r="U589" s="574" t="str">
        <f t="shared" ref="U589:U652" si="59">IF(K589="","",LEFT(K589,FIND("|",K589)-1))</f>
        <v/>
      </c>
      <c r="V589" s="574" t="str">
        <f>IF($U589="","",VLOOKUP($U589,BUDGET!$C$19:$Q$401,2,FALSE))</f>
        <v/>
      </c>
    </row>
    <row r="590" spans="2:22" ht="13.5" x14ac:dyDescent="0.3">
      <c r="B590" s="582">
        <f t="shared" si="58"/>
        <v>580</v>
      </c>
      <c r="C590" s="153"/>
      <c r="D590" s="154"/>
      <c r="E590" s="155"/>
      <c r="F590" s="156"/>
      <c r="G590" s="157"/>
      <c r="H590" s="158"/>
      <c r="I590" s="162" t="str">
        <f t="shared" si="54"/>
        <v/>
      </c>
      <c r="J590" s="163" t="str">
        <f>IF(I590="","",I590/BUDGET!$O$8)</f>
        <v/>
      </c>
      <c r="K590" s="608"/>
      <c r="L590" s="161" t="str">
        <f t="shared" si="55"/>
        <v/>
      </c>
      <c r="M590" s="609" t="str">
        <f t="shared" si="56"/>
        <v/>
      </c>
      <c r="N590" s="610" t="str">
        <f t="shared" si="57"/>
        <v/>
      </c>
      <c r="O590" s="577"/>
      <c r="Q590" s="611"/>
      <c r="U590" s="574" t="str">
        <f t="shared" si="59"/>
        <v/>
      </c>
      <c r="V590" s="574" t="str">
        <f>IF($U590="","",VLOOKUP($U590,BUDGET!$C$19:$Q$401,2,FALSE))</f>
        <v/>
      </c>
    </row>
    <row r="591" spans="2:22" ht="13.5" x14ac:dyDescent="0.3">
      <c r="B591" s="582">
        <f t="shared" si="58"/>
        <v>581</v>
      </c>
      <c r="C591" s="153"/>
      <c r="D591" s="154"/>
      <c r="E591" s="155"/>
      <c r="F591" s="156"/>
      <c r="G591" s="157"/>
      <c r="H591" s="158"/>
      <c r="I591" s="162" t="str">
        <f t="shared" si="54"/>
        <v/>
      </c>
      <c r="J591" s="163" t="str">
        <f>IF(I591="","",I591/BUDGET!$O$8)</f>
        <v/>
      </c>
      <c r="K591" s="608"/>
      <c r="L591" s="164" t="str">
        <f t="shared" si="55"/>
        <v/>
      </c>
      <c r="M591" s="609" t="str">
        <f t="shared" si="56"/>
        <v/>
      </c>
      <c r="N591" s="610" t="str">
        <f t="shared" si="57"/>
        <v/>
      </c>
      <c r="O591" s="577"/>
      <c r="Q591" s="611"/>
      <c r="U591" s="574" t="str">
        <f t="shared" si="59"/>
        <v/>
      </c>
      <c r="V591" s="574" t="str">
        <f>IF($U591="","",VLOOKUP($U591,BUDGET!$C$19:$Q$401,2,FALSE))</f>
        <v/>
      </c>
    </row>
    <row r="592" spans="2:22" ht="13.5" x14ac:dyDescent="0.3">
      <c r="B592" s="582">
        <f t="shared" si="58"/>
        <v>582</v>
      </c>
      <c r="C592" s="153"/>
      <c r="D592" s="154"/>
      <c r="E592" s="155"/>
      <c r="F592" s="156"/>
      <c r="G592" s="157"/>
      <c r="H592" s="158"/>
      <c r="I592" s="162" t="str">
        <f t="shared" si="54"/>
        <v/>
      </c>
      <c r="J592" s="163" t="str">
        <f>IF(I592="","",I592/BUDGET!$O$8)</f>
        <v/>
      </c>
      <c r="K592" s="608"/>
      <c r="L592" s="161" t="str">
        <f t="shared" si="55"/>
        <v/>
      </c>
      <c r="M592" s="609" t="str">
        <f t="shared" si="56"/>
        <v/>
      </c>
      <c r="N592" s="610" t="str">
        <f t="shared" si="57"/>
        <v/>
      </c>
      <c r="O592" s="577"/>
      <c r="Q592" s="611"/>
      <c r="U592" s="574" t="str">
        <f t="shared" si="59"/>
        <v/>
      </c>
      <c r="V592" s="574" t="str">
        <f>IF($U592="","",VLOOKUP($U592,BUDGET!$C$19:$Q$401,2,FALSE))</f>
        <v/>
      </c>
    </row>
    <row r="593" spans="2:22" ht="13.5" x14ac:dyDescent="0.3">
      <c r="B593" s="582">
        <f t="shared" si="58"/>
        <v>583</v>
      </c>
      <c r="C593" s="153"/>
      <c r="D593" s="154"/>
      <c r="E593" s="155"/>
      <c r="F593" s="156"/>
      <c r="G593" s="157"/>
      <c r="H593" s="158"/>
      <c r="I593" s="162" t="str">
        <f t="shared" si="54"/>
        <v/>
      </c>
      <c r="J593" s="163" t="str">
        <f>IF(I593="","",I593/BUDGET!$O$8)</f>
        <v/>
      </c>
      <c r="K593" s="608"/>
      <c r="L593" s="164" t="str">
        <f t="shared" si="55"/>
        <v/>
      </c>
      <c r="M593" s="609" t="str">
        <f t="shared" si="56"/>
        <v/>
      </c>
      <c r="N593" s="610" t="str">
        <f t="shared" si="57"/>
        <v/>
      </c>
      <c r="O593" s="577"/>
      <c r="Q593" s="611"/>
      <c r="U593" s="574" t="str">
        <f t="shared" si="59"/>
        <v/>
      </c>
      <c r="V593" s="574" t="str">
        <f>IF($U593="","",VLOOKUP($U593,BUDGET!$C$19:$Q$401,2,FALSE))</f>
        <v/>
      </c>
    </row>
    <row r="594" spans="2:22" ht="13.5" x14ac:dyDescent="0.3">
      <c r="B594" s="582">
        <f t="shared" si="58"/>
        <v>584</v>
      </c>
      <c r="C594" s="153"/>
      <c r="D594" s="154"/>
      <c r="E594" s="155"/>
      <c r="F594" s="156"/>
      <c r="G594" s="157"/>
      <c r="H594" s="158"/>
      <c r="I594" s="162" t="str">
        <f t="shared" si="54"/>
        <v/>
      </c>
      <c r="J594" s="163" t="str">
        <f>IF(I594="","",I594/BUDGET!$O$8)</f>
        <v/>
      </c>
      <c r="K594" s="608"/>
      <c r="L594" s="161" t="str">
        <f t="shared" si="55"/>
        <v/>
      </c>
      <c r="M594" s="609" t="str">
        <f t="shared" si="56"/>
        <v/>
      </c>
      <c r="N594" s="610" t="str">
        <f t="shared" si="57"/>
        <v/>
      </c>
      <c r="O594" s="577"/>
      <c r="Q594" s="611"/>
      <c r="U594" s="574" t="str">
        <f t="shared" si="59"/>
        <v/>
      </c>
      <c r="V594" s="574" t="str">
        <f>IF($U594="","",VLOOKUP($U594,BUDGET!$C$19:$Q$401,2,FALSE))</f>
        <v/>
      </c>
    </row>
    <row r="595" spans="2:22" ht="13.5" x14ac:dyDescent="0.3">
      <c r="B595" s="582">
        <f t="shared" si="58"/>
        <v>585</v>
      </c>
      <c r="C595" s="153"/>
      <c r="D595" s="154"/>
      <c r="E595" s="155"/>
      <c r="F595" s="156"/>
      <c r="G595" s="157"/>
      <c r="H595" s="158"/>
      <c r="I595" s="162" t="str">
        <f t="shared" si="54"/>
        <v/>
      </c>
      <c r="J595" s="163" t="str">
        <f>IF(I595="","",I595/BUDGET!$O$8)</f>
        <v/>
      </c>
      <c r="K595" s="608"/>
      <c r="L595" s="164" t="str">
        <f t="shared" si="55"/>
        <v/>
      </c>
      <c r="M595" s="609" t="str">
        <f t="shared" si="56"/>
        <v/>
      </c>
      <c r="N595" s="610" t="str">
        <f t="shared" si="57"/>
        <v/>
      </c>
      <c r="O595" s="577"/>
      <c r="Q595" s="611"/>
      <c r="U595" s="574" t="str">
        <f t="shared" si="59"/>
        <v/>
      </c>
      <c r="V595" s="574" t="str">
        <f>IF($U595="","",VLOOKUP($U595,BUDGET!$C$19:$Q$401,2,FALSE))</f>
        <v/>
      </c>
    </row>
    <row r="596" spans="2:22" ht="13.5" x14ac:dyDescent="0.3">
      <c r="B596" s="582">
        <f t="shared" si="58"/>
        <v>586</v>
      </c>
      <c r="C596" s="153"/>
      <c r="D596" s="154"/>
      <c r="E596" s="155"/>
      <c r="F596" s="156"/>
      <c r="G596" s="157"/>
      <c r="H596" s="158"/>
      <c r="I596" s="162" t="str">
        <f t="shared" si="54"/>
        <v/>
      </c>
      <c r="J596" s="163" t="str">
        <f>IF(I596="","",I596/BUDGET!$O$8)</f>
        <v/>
      </c>
      <c r="K596" s="608"/>
      <c r="L596" s="161" t="str">
        <f t="shared" si="55"/>
        <v/>
      </c>
      <c r="M596" s="609" t="str">
        <f t="shared" si="56"/>
        <v/>
      </c>
      <c r="N596" s="610" t="str">
        <f t="shared" si="57"/>
        <v/>
      </c>
      <c r="O596" s="577"/>
      <c r="Q596" s="611"/>
      <c r="U596" s="574" t="str">
        <f t="shared" si="59"/>
        <v/>
      </c>
      <c r="V596" s="574" t="str">
        <f>IF($U596="","",VLOOKUP($U596,BUDGET!$C$19:$Q$401,2,FALSE))</f>
        <v/>
      </c>
    </row>
    <row r="597" spans="2:22" ht="13.5" x14ac:dyDescent="0.3">
      <c r="B597" s="582">
        <f t="shared" si="58"/>
        <v>587</v>
      </c>
      <c r="C597" s="153"/>
      <c r="D597" s="154"/>
      <c r="E597" s="155"/>
      <c r="F597" s="156"/>
      <c r="G597" s="157"/>
      <c r="H597" s="158"/>
      <c r="I597" s="162" t="str">
        <f t="shared" si="54"/>
        <v/>
      </c>
      <c r="J597" s="163" t="str">
        <f>IF(I597="","",I597/BUDGET!$O$8)</f>
        <v/>
      </c>
      <c r="K597" s="608"/>
      <c r="L597" s="164" t="str">
        <f t="shared" si="55"/>
        <v/>
      </c>
      <c r="M597" s="609" t="str">
        <f t="shared" si="56"/>
        <v/>
      </c>
      <c r="N597" s="610" t="str">
        <f t="shared" si="57"/>
        <v/>
      </c>
      <c r="O597" s="577"/>
      <c r="Q597" s="611"/>
      <c r="U597" s="574" t="str">
        <f t="shared" si="59"/>
        <v/>
      </c>
      <c r="V597" s="574" t="str">
        <f>IF($U597="","",VLOOKUP($U597,BUDGET!$C$19:$Q$401,2,FALSE))</f>
        <v/>
      </c>
    </row>
    <row r="598" spans="2:22" ht="13.5" x14ac:dyDescent="0.3">
      <c r="B598" s="582">
        <f t="shared" si="58"/>
        <v>588</v>
      </c>
      <c r="C598" s="153"/>
      <c r="D598" s="154"/>
      <c r="E598" s="155"/>
      <c r="F598" s="156"/>
      <c r="G598" s="157"/>
      <c r="H598" s="158"/>
      <c r="I598" s="162" t="str">
        <f t="shared" si="54"/>
        <v/>
      </c>
      <c r="J598" s="163" t="str">
        <f>IF(I598="","",I598/BUDGET!$O$8)</f>
        <v/>
      </c>
      <c r="K598" s="608"/>
      <c r="L598" s="161" t="str">
        <f t="shared" si="55"/>
        <v/>
      </c>
      <c r="M598" s="609" t="str">
        <f t="shared" si="56"/>
        <v/>
      </c>
      <c r="N598" s="610" t="str">
        <f t="shared" si="57"/>
        <v/>
      </c>
      <c r="O598" s="577"/>
      <c r="Q598" s="611"/>
      <c r="U598" s="574" t="str">
        <f t="shared" si="59"/>
        <v/>
      </c>
      <c r="V598" s="574" t="str">
        <f>IF($U598="","",VLOOKUP($U598,BUDGET!$C$19:$Q$401,2,FALSE))</f>
        <v/>
      </c>
    </row>
    <row r="599" spans="2:22" ht="13.5" x14ac:dyDescent="0.3">
      <c r="B599" s="582">
        <f t="shared" si="58"/>
        <v>589</v>
      </c>
      <c r="C599" s="153"/>
      <c r="D599" s="154"/>
      <c r="E599" s="155"/>
      <c r="F599" s="156"/>
      <c r="G599" s="157"/>
      <c r="H599" s="158"/>
      <c r="I599" s="162" t="str">
        <f t="shared" si="54"/>
        <v/>
      </c>
      <c r="J599" s="163" t="str">
        <f>IF(I599="","",I599/BUDGET!$O$8)</f>
        <v/>
      </c>
      <c r="K599" s="608"/>
      <c r="L599" s="164" t="str">
        <f t="shared" si="55"/>
        <v/>
      </c>
      <c r="M599" s="609" t="str">
        <f t="shared" si="56"/>
        <v/>
      </c>
      <c r="N599" s="610" t="str">
        <f t="shared" si="57"/>
        <v/>
      </c>
      <c r="O599" s="577"/>
      <c r="Q599" s="611"/>
      <c r="U599" s="574" t="str">
        <f t="shared" si="59"/>
        <v/>
      </c>
      <c r="V599" s="574" t="str">
        <f>IF($U599="","",VLOOKUP($U599,BUDGET!$C$19:$Q$401,2,FALSE))</f>
        <v/>
      </c>
    </row>
    <row r="600" spans="2:22" ht="13.5" x14ac:dyDescent="0.3">
      <c r="B600" s="582">
        <f t="shared" si="58"/>
        <v>590</v>
      </c>
      <c r="C600" s="153"/>
      <c r="D600" s="154"/>
      <c r="E600" s="155"/>
      <c r="F600" s="156"/>
      <c r="G600" s="157"/>
      <c r="H600" s="158"/>
      <c r="I600" s="162" t="str">
        <f t="shared" si="54"/>
        <v/>
      </c>
      <c r="J600" s="163" t="str">
        <f>IF(I600="","",I600/BUDGET!$O$8)</f>
        <v/>
      </c>
      <c r="K600" s="608"/>
      <c r="L600" s="161" t="str">
        <f t="shared" si="55"/>
        <v/>
      </c>
      <c r="M600" s="609" t="str">
        <f t="shared" si="56"/>
        <v/>
      </c>
      <c r="N600" s="610" t="str">
        <f t="shared" si="57"/>
        <v/>
      </c>
      <c r="O600" s="577"/>
      <c r="Q600" s="611"/>
      <c r="U600" s="574" t="str">
        <f t="shared" si="59"/>
        <v/>
      </c>
      <c r="V600" s="574" t="str">
        <f>IF($U600="","",VLOOKUP($U600,BUDGET!$C$19:$Q$401,2,FALSE))</f>
        <v/>
      </c>
    </row>
    <row r="601" spans="2:22" ht="13.5" x14ac:dyDescent="0.3">
      <c r="B601" s="582">
        <f t="shared" si="58"/>
        <v>591</v>
      </c>
      <c r="C601" s="153"/>
      <c r="D601" s="154"/>
      <c r="E601" s="155"/>
      <c r="F601" s="156"/>
      <c r="G601" s="157"/>
      <c r="H601" s="158"/>
      <c r="I601" s="162" t="str">
        <f t="shared" si="54"/>
        <v/>
      </c>
      <c r="J601" s="163" t="str">
        <f>IF(I601="","",I601/BUDGET!$O$8)</f>
        <v/>
      </c>
      <c r="K601" s="608"/>
      <c r="L601" s="164" t="str">
        <f t="shared" si="55"/>
        <v/>
      </c>
      <c r="M601" s="609" t="str">
        <f t="shared" si="56"/>
        <v/>
      </c>
      <c r="N601" s="610" t="str">
        <f t="shared" si="57"/>
        <v/>
      </c>
      <c r="O601" s="577"/>
      <c r="Q601" s="611"/>
      <c r="U601" s="574" t="str">
        <f t="shared" si="59"/>
        <v/>
      </c>
      <c r="V601" s="574" t="str">
        <f>IF($U601="","",VLOOKUP($U601,BUDGET!$C$19:$Q$401,2,FALSE))</f>
        <v/>
      </c>
    </row>
    <row r="602" spans="2:22" ht="13.5" x14ac:dyDescent="0.3">
      <c r="B602" s="582">
        <f t="shared" si="58"/>
        <v>592</v>
      </c>
      <c r="C602" s="153"/>
      <c r="D602" s="154"/>
      <c r="E602" s="155"/>
      <c r="F602" s="156"/>
      <c r="G602" s="157"/>
      <c r="H602" s="158"/>
      <c r="I602" s="162" t="str">
        <f t="shared" si="54"/>
        <v/>
      </c>
      <c r="J602" s="163" t="str">
        <f>IF(I602="","",I602/BUDGET!$O$8)</f>
        <v/>
      </c>
      <c r="K602" s="608"/>
      <c r="L602" s="161" t="str">
        <f t="shared" si="55"/>
        <v/>
      </c>
      <c r="M602" s="609" t="str">
        <f t="shared" si="56"/>
        <v/>
      </c>
      <c r="N602" s="610" t="str">
        <f t="shared" si="57"/>
        <v/>
      </c>
      <c r="O602" s="577"/>
      <c r="Q602" s="611"/>
      <c r="U602" s="574" t="str">
        <f t="shared" si="59"/>
        <v/>
      </c>
      <c r="V602" s="574" t="str">
        <f>IF($U602="","",VLOOKUP($U602,BUDGET!$C$19:$Q$401,2,FALSE))</f>
        <v/>
      </c>
    </row>
    <row r="603" spans="2:22" ht="13.5" x14ac:dyDescent="0.3">
      <c r="B603" s="582">
        <f t="shared" si="58"/>
        <v>593</v>
      </c>
      <c r="C603" s="153"/>
      <c r="D603" s="154"/>
      <c r="E603" s="155"/>
      <c r="F603" s="156"/>
      <c r="G603" s="157"/>
      <c r="H603" s="158"/>
      <c r="I603" s="162" t="str">
        <f t="shared" si="54"/>
        <v/>
      </c>
      <c r="J603" s="163" t="str">
        <f>IF(I603="","",I603/BUDGET!$O$8)</f>
        <v/>
      </c>
      <c r="K603" s="608"/>
      <c r="L603" s="164" t="str">
        <f t="shared" si="55"/>
        <v/>
      </c>
      <c r="M603" s="609" t="str">
        <f t="shared" si="56"/>
        <v/>
      </c>
      <c r="N603" s="610" t="str">
        <f t="shared" si="57"/>
        <v/>
      </c>
      <c r="O603" s="577"/>
      <c r="Q603" s="611"/>
      <c r="U603" s="574" t="str">
        <f t="shared" si="59"/>
        <v/>
      </c>
      <c r="V603" s="574" t="str">
        <f>IF($U603="","",VLOOKUP($U603,BUDGET!$C$19:$Q$401,2,FALSE))</f>
        <v/>
      </c>
    </row>
    <row r="604" spans="2:22" ht="13.5" x14ac:dyDescent="0.3">
      <c r="B604" s="582">
        <f t="shared" si="58"/>
        <v>594</v>
      </c>
      <c r="C604" s="153"/>
      <c r="D604" s="154"/>
      <c r="E604" s="155"/>
      <c r="F604" s="156"/>
      <c r="G604" s="157"/>
      <c r="H604" s="158"/>
      <c r="I604" s="162" t="str">
        <f t="shared" si="54"/>
        <v/>
      </c>
      <c r="J604" s="163" t="str">
        <f>IF(I604="","",I604/BUDGET!$O$8)</f>
        <v/>
      </c>
      <c r="K604" s="608"/>
      <c r="L604" s="161" t="str">
        <f t="shared" si="55"/>
        <v/>
      </c>
      <c r="M604" s="609" t="str">
        <f t="shared" si="56"/>
        <v/>
      </c>
      <c r="N604" s="610" t="str">
        <f t="shared" si="57"/>
        <v/>
      </c>
      <c r="O604" s="577"/>
      <c r="Q604" s="611"/>
      <c r="U604" s="574" t="str">
        <f t="shared" si="59"/>
        <v/>
      </c>
      <c r="V604" s="574" t="str">
        <f>IF($U604="","",VLOOKUP($U604,BUDGET!$C$19:$Q$401,2,FALSE))</f>
        <v/>
      </c>
    </row>
    <row r="605" spans="2:22" ht="13.5" x14ac:dyDescent="0.3">
      <c r="B605" s="582">
        <f t="shared" si="58"/>
        <v>595</v>
      </c>
      <c r="C605" s="153"/>
      <c r="D605" s="154"/>
      <c r="E605" s="155"/>
      <c r="F605" s="156"/>
      <c r="G605" s="157"/>
      <c r="H605" s="158"/>
      <c r="I605" s="162" t="str">
        <f t="shared" si="54"/>
        <v/>
      </c>
      <c r="J605" s="163" t="str">
        <f>IF(I605="","",I605/BUDGET!$O$8)</f>
        <v/>
      </c>
      <c r="K605" s="608"/>
      <c r="L605" s="164" t="str">
        <f t="shared" si="55"/>
        <v/>
      </c>
      <c r="M605" s="609" t="str">
        <f t="shared" si="56"/>
        <v/>
      </c>
      <c r="N605" s="610" t="str">
        <f t="shared" si="57"/>
        <v/>
      </c>
      <c r="O605" s="577"/>
      <c r="Q605" s="611"/>
      <c r="U605" s="574" t="str">
        <f t="shared" si="59"/>
        <v/>
      </c>
      <c r="V605" s="574" t="str">
        <f>IF($U605="","",VLOOKUP($U605,BUDGET!$C$19:$Q$401,2,FALSE))</f>
        <v/>
      </c>
    </row>
    <row r="606" spans="2:22" ht="13.5" x14ac:dyDescent="0.3">
      <c r="B606" s="582">
        <f t="shared" si="58"/>
        <v>596</v>
      </c>
      <c r="C606" s="153"/>
      <c r="D606" s="154"/>
      <c r="E606" s="155"/>
      <c r="F606" s="156"/>
      <c r="G606" s="157"/>
      <c r="H606" s="158"/>
      <c r="I606" s="162" t="str">
        <f t="shared" si="54"/>
        <v/>
      </c>
      <c r="J606" s="163" t="str">
        <f>IF(I606="","",I606/BUDGET!$O$8)</f>
        <v/>
      </c>
      <c r="K606" s="608"/>
      <c r="L606" s="161" t="str">
        <f t="shared" si="55"/>
        <v/>
      </c>
      <c r="M606" s="609" t="str">
        <f t="shared" si="56"/>
        <v/>
      </c>
      <c r="N606" s="610" t="str">
        <f t="shared" si="57"/>
        <v/>
      </c>
      <c r="O606" s="577"/>
      <c r="Q606" s="611"/>
      <c r="U606" s="574" t="str">
        <f t="shared" si="59"/>
        <v/>
      </c>
      <c r="V606" s="574" t="str">
        <f>IF($U606="","",VLOOKUP($U606,BUDGET!$C$19:$Q$401,2,FALSE))</f>
        <v/>
      </c>
    </row>
    <row r="607" spans="2:22" ht="13.5" x14ac:dyDescent="0.3">
      <c r="B607" s="582">
        <f t="shared" si="58"/>
        <v>597</v>
      </c>
      <c r="C607" s="153"/>
      <c r="D607" s="154"/>
      <c r="E607" s="155"/>
      <c r="F607" s="156"/>
      <c r="G607" s="157"/>
      <c r="H607" s="158"/>
      <c r="I607" s="162" t="str">
        <f t="shared" si="54"/>
        <v/>
      </c>
      <c r="J607" s="163" t="str">
        <f>IF(I607="","",I607/BUDGET!$O$8)</f>
        <v/>
      </c>
      <c r="K607" s="608"/>
      <c r="L607" s="164" t="str">
        <f t="shared" si="55"/>
        <v/>
      </c>
      <c r="M607" s="609" t="str">
        <f t="shared" si="56"/>
        <v/>
      </c>
      <c r="N607" s="610" t="str">
        <f t="shared" si="57"/>
        <v/>
      </c>
      <c r="O607" s="577"/>
      <c r="Q607" s="611"/>
      <c r="U607" s="574" t="str">
        <f t="shared" si="59"/>
        <v/>
      </c>
      <c r="V607" s="574" t="str">
        <f>IF($U607="","",VLOOKUP($U607,BUDGET!$C$19:$Q$401,2,FALSE))</f>
        <v/>
      </c>
    </row>
    <row r="608" spans="2:22" ht="13.5" x14ac:dyDescent="0.3">
      <c r="B608" s="582">
        <f t="shared" si="58"/>
        <v>598</v>
      </c>
      <c r="C608" s="153"/>
      <c r="D608" s="154"/>
      <c r="E608" s="155"/>
      <c r="F608" s="156"/>
      <c r="G608" s="157"/>
      <c r="H608" s="158"/>
      <c r="I608" s="162" t="str">
        <f t="shared" si="54"/>
        <v/>
      </c>
      <c r="J608" s="163" t="str">
        <f>IF(I608="","",I608/BUDGET!$O$8)</f>
        <v/>
      </c>
      <c r="K608" s="608"/>
      <c r="L608" s="161" t="str">
        <f t="shared" si="55"/>
        <v/>
      </c>
      <c r="M608" s="609" t="str">
        <f t="shared" si="56"/>
        <v/>
      </c>
      <c r="N608" s="610" t="str">
        <f t="shared" si="57"/>
        <v/>
      </c>
      <c r="O608" s="577"/>
      <c r="Q608" s="611"/>
      <c r="U608" s="574" t="str">
        <f t="shared" si="59"/>
        <v/>
      </c>
      <c r="V608" s="574" t="str">
        <f>IF($U608="","",VLOOKUP($U608,BUDGET!$C$19:$Q$401,2,FALSE))</f>
        <v/>
      </c>
    </row>
    <row r="609" spans="2:22" ht="13.5" x14ac:dyDescent="0.3">
      <c r="B609" s="582">
        <f t="shared" si="58"/>
        <v>599</v>
      </c>
      <c r="C609" s="153"/>
      <c r="D609" s="154"/>
      <c r="E609" s="155"/>
      <c r="F609" s="156"/>
      <c r="G609" s="157"/>
      <c r="H609" s="158"/>
      <c r="I609" s="162" t="str">
        <f t="shared" si="54"/>
        <v/>
      </c>
      <c r="J609" s="163" t="str">
        <f>IF(I609="","",I609/BUDGET!$O$8)</f>
        <v/>
      </c>
      <c r="K609" s="608"/>
      <c r="L609" s="164" t="str">
        <f t="shared" si="55"/>
        <v/>
      </c>
      <c r="M609" s="609" t="str">
        <f t="shared" si="56"/>
        <v/>
      </c>
      <c r="N609" s="610" t="str">
        <f t="shared" si="57"/>
        <v/>
      </c>
      <c r="O609" s="577"/>
      <c r="Q609" s="611"/>
      <c r="U609" s="574" t="str">
        <f t="shared" si="59"/>
        <v/>
      </c>
      <c r="V609" s="574" t="str">
        <f>IF($U609="","",VLOOKUP($U609,BUDGET!$C$19:$Q$401,2,FALSE))</f>
        <v/>
      </c>
    </row>
    <row r="610" spans="2:22" ht="13.5" x14ac:dyDescent="0.3">
      <c r="B610" s="582">
        <f t="shared" si="58"/>
        <v>600</v>
      </c>
      <c r="C610" s="153"/>
      <c r="D610" s="154"/>
      <c r="E610" s="155"/>
      <c r="F610" s="156"/>
      <c r="G610" s="157"/>
      <c r="H610" s="158"/>
      <c r="I610" s="162" t="str">
        <f t="shared" si="54"/>
        <v/>
      </c>
      <c r="J610" s="163" t="str">
        <f>IF(I610="","",I610/BUDGET!$O$8)</f>
        <v/>
      </c>
      <c r="K610" s="608"/>
      <c r="L610" s="161" t="str">
        <f t="shared" si="55"/>
        <v/>
      </c>
      <c r="M610" s="609" t="str">
        <f t="shared" si="56"/>
        <v/>
      </c>
      <c r="N610" s="610" t="str">
        <f t="shared" si="57"/>
        <v/>
      </c>
      <c r="O610" s="577"/>
      <c r="Q610" s="611"/>
      <c r="U610" s="574" t="str">
        <f t="shared" si="59"/>
        <v/>
      </c>
      <c r="V610" s="574" t="str">
        <f>IF($U610="","",VLOOKUP($U610,BUDGET!$C$19:$Q$401,2,FALSE))</f>
        <v/>
      </c>
    </row>
    <row r="611" spans="2:22" ht="13.5" x14ac:dyDescent="0.3">
      <c r="B611" s="582">
        <f t="shared" si="58"/>
        <v>601</v>
      </c>
      <c r="C611" s="153"/>
      <c r="D611" s="154"/>
      <c r="E611" s="155"/>
      <c r="F611" s="156"/>
      <c r="G611" s="157"/>
      <c r="H611" s="158"/>
      <c r="I611" s="162" t="str">
        <f t="shared" si="54"/>
        <v/>
      </c>
      <c r="J611" s="163" t="str">
        <f>IF(I611="","",I611/BUDGET!$O$8)</f>
        <v/>
      </c>
      <c r="K611" s="608"/>
      <c r="L611" s="164" t="str">
        <f t="shared" si="55"/>
        <v/>
      </c>
      <c r="M611" s="609" t="str">
        <f t="shared" si="56"/>
        <v/>
      </c>
      <c r="N611" s="610" t="str">
        <f t="shared" si="57"/>
        <v/>
      </c>
      <c r="O611" s="577"/>
      <c r="Q611" s="611"/>
      <c r="U611" s="574" t="str">
        <f t="shared" si="59"/>
        <v/>
      </c>
      <c r="V611" s="574" t="str">
        <f>IF($U611="","",VLOOKUP($U611,BUDGET!$C$19:$Q$401,2,FALSE))</f>
        <v/>
      </c>
    </row>
    <row r="612" spans="2:22" ht="13.5" x14ac:dyDescent="0.3">
      <c r="B612" s="582">
        <f t="shared" si="58"/>
        <v>602</v>
      </c>
      <c r="C612" s="153"/>
      <c r="D612" s="154"/>
      <c r="E612" s="155"/>
      <c r="F612" s="156"/>
      <c r="G612" s="157"/>
      <c r="H612" s="158"/>
      <c r="I612" s="162" t="str">
        <f t="shared" si="54"/>
        <v/>
      </c>
      <c r="J612" s="163" t="str">
        <f>IF(I612="","",I612/BUDGET!$O$8)</f>
        <v/>
      </c>
      <c r="K612" s="608"/>
      <c r="L612" s="161" t="str">
        <f t="shared" si="55"/>
        <v/>
      </c>
      <c r="M612" s="609" t="str">
        <f t="shared" si="56"/>
        <v/>
      </c>
      <c r="N612" s="610" t="str">
        <f t="shared" si="57"/>
        <v/>
      </c>
      <c r="O612" s="577"/>
      <c r="Q612" s="611"/>
      <c r="U612" s="574" t="str">
        <f t="shared" si="59"/>
        <v/>
      </c>
      <c r="V612" s="574" t="str">
        <f>IF($U612="","",VLOOKUP($U612,BUDGET!$C$19:$Q$401,2,FALSE))</f>
        <v/>
      </c>
    </row>
    <row r="613" spans="2:22" ht="13.5" x14ac:dyDescent="0.3">
      <c r="B613" s="582">
        <f t="shared" si="58"/>
        <v>603</v>
      </c>
      <c r="C613" s="153"/>
      <c r="D613" s="154"/>
      <c r="E613" s="155"/>
      <c r="F613" s="156"/>
      <c r="G613" s="157"/>
      <c r="H613" s="158"/>
      <c r="I613" s="162" t="str">
        <f t="shared" si="54"/>
        <v/>
      </c>
      <c r="J613" s="163" t="str">
        <f>IF(I613="","",I613/BUDGET!$O$8)</f>
        <v/>
      </c>
      <c r="K613" s="608"/>
      <c r="L613" s="164" t="str">
        <f t="shared" si="55"/>
        <v/>
      </c>
      <c r="M613" s="609" t="str">
        <f t="shared" si="56"/>
        <v/>
      </c>
      <c r="N613" s="610" t="str">
        <f t="shared" si="57"/>
        <v/>
      </c>
      <c r="O613" s="577"/>
      <c r="Q613" s="611"/>
      <c r="U613" s="574" t="str">
        <f t="shared" si="59"/>
        <v/>
      </c>
      <c r="V613" s="574" t="str">
        <f>IF($U613="","",VLOOKUP($U613,BUDGET!$C$19:$Q$401,2,FALSE))</f>
        <v/>
      </c>
    </row>
    <row r="614" spans="2:22" ht="13.5" x14ac:dyDescent="0.3">
      <c r="B614" s="582">
        <f t="shared" si="58"/>
        <v>604</v>
      </c>
      <c r="C614" s="153"/>
      <c r="D614" s="154"/>
      <c r="E614" s="155"/>
      <c r="F614" s="156"/>
      <c r="G614" s="157"/>
      <c r="H614" s="158"/>
      <c r="I614" s="162" t="str">
        <f t="shared" si="54"/>
        <v/>
      </c>
      <c r="J614" s="163" t="str">
        <f>IF(I614="","",I614/BUDGET!$O$8)</f>
        <v/>
      </c>
      <c r="K614" s="608"/>
      <c r="L614" s="161" t="str">
        <f t="shared" si="55"/>
        <v/>
      </c>
      <c r="M614" s="609" t="str">
        <f t="shared" si="56"/>
        <v/>
      </c>
      <c r="N614" s="610" t="str">
        <f t="shared" si="57"/>
        <v/>
      </c>
      <c r="O614" s="577"/>
      <c r="Q614" s="611"/>
      <c r="U614" s="574" t="str">
        <f t="shared" si="59"/>
        <v/>
      </c>
      <c r="V614" s="574" t="str">
        <f>IF($U614="","",VLOOKUP($U614,BUDGET!$C$19:$Q$401,2,FALSE))</f>
        <v/>
      </c>
    </row>
    <row r="615" spans="2:22" ht="13.5" x14ac:dyDescent="0.3">
      <c r="B615" s="582">
        <f t="shared" si="58"/>
        <v>605</v>
      </c>
      <c r="C615" s="153"/>
      <c r="D615" s="154"/>
      <c r="E615" s="155"/>
      <c r="F615" s="156"/>
      <c r="G615" s="157"/>
      <c r="H615" s="158"/>
      <c r="I615" s="162" t="str">
        <f t="shared" si="54"/>
        <v/>
      </c>
      <c r="J615" s="163" t="str">
        <f>IF(I615="","",I615/BUDGET!$O$8)</f>
        <v/>
      </c>
      <c r="K615" s="608"/>
      <c r="L615" s="164" t="str">
        <f t="shared" si="55"/>
        <v/>
      </c>
      <c r="M615" s="609" t="str">
        <f t="shared" si="56"/>
        <v/>
      </c>
      <c r="N615" s="610" t="str">
        <f t="shared" si="57"/>
        <v/>
      </c>
      <c r="O615" s="577"/>
      <c r="Q615" s="611"/>
      <c r="U615" s="574" t="str">
        <f t="shared" si="59"/>
        <v/>
      </c>
      <c r="V615" s="574" t="str">
        <f>IF($U615="","",VLOOKUP($U615,BUDGET!$C$19:$Q$401,2,FALSE))</f>
        <v/>
      </c>
    </row>
    <row r="616" spans="2:22" ht="13.5" x14ac:dyDescent="0.3">
      <c r="B616" s="582">
        <f t="shared" si="58"/>
        <v>606</v>
      </c>
      <c r="C616" s="153"/>
      <c r="D616" s="154"/>
      <c r="E616" s="155"/>
      <c r="F616" s="156"/>
      <c r="G616" s="157"/>
      <c r="H616" s="158"/>
      <c r="I616" s="162" t="str">
        <f t="shared" si="54"/>
        <v/>
      </c>
      <c r="J616" s="163" t="str">
        <f>IF(I616="","",I616/BUDGET!$O$8)</f>
        <v/>
      </c>
      <c r="K616" s="608"/>
      <c r="L616" s="161" t="str">
        <f t="shared" si="55"/>
        <v/>
      </c>
      <c r="M616" s="609" t="str">
        <f t="shared" si="56"/>
        <v/>
      </c>
      <c r="N616" s="610" t="str">
        <f t="shared" si="57"/>
        <v/>
      </c>
      <c r="O616" s="577"/>
      <c r="Q616" s="611"/>
      <c r="U616" s="574" t="str">
        <f t="shared" si="59"/>
        <v/>
      </c>
      <c r="V616" s="574" t="str">
        <f>IF($U616="","",VLOOKUP($U616,BUDGET!$C$19:$Q$401,2,FALSE))</f>
        <v/>
      </c>
    </row>
    <row r="617" spans="2:22" ht="13.5" x14ac:dyDescent="0.3">
      <c r="B617" s="582">
        <f t="shared" si="58"/>
        <v>607</v>
      </c>
      <c r="C617" s="153"/>
      <c r="D617" s="154"/>
      <c r="E617" s="155"/>
      <c r="F617" s="156"/>
      <c r="G617" s="157"/>
      <c r="H617" s="158"/>
      <c r="I617" s="162" t="str">
        <f t="shared" si="54"/>
        <v/>
      </c>
      <c r="J617" s="163" t="str">
        <f>IF(I617="","",I617/BUDGET!$O$8)</f>
        <v/>
      </c>
      <c r="K617" s="608"/>
      <c r="L617" s="164" t="str">
        <f t="shared" si="55"/>
        <v/>
      </c>
      <c r="M617" s="609" t="str">
        <f t="shared" si="56"/>
        <v/>
      </c>
      <c r="N617" s="610" t="str">
        <f t="shared" si="57"/>
        <v/>
      </c>
      <c r="O617" s="577"/>
      <c r="Q617" s="611"/>
      <c r="U617" s="574" t="str">
        <f t="shared" si="59"/>
        <v/>
      </c>
      <c r="V617" s="574" t="str">
        <f>IF($U617="","",VLOOKUP($U617,BUDGET!$C$19:$Q$401,2,FALSE))</f>
        <v/>
      </c>
    </row>
    <row r="618" spans="2:22" ht="13.5" x14ac:dyDescent="0.3">
      <c r="B618" s="582">
        <f t="shared" si="58"/>
        <v>608</v>
      </c>
      <c r="C618" s="153"/>
      <c r="D618" s="154"/>
      <c r="E618" s="155"/>
      <c r="F618" s="156"/>
      <c r="G618" s="157"/>
      <c r="H618" s="158"/>
      <c r="I618" s="162" t="str">
        <f t="shared" si="54"/>
        <v/>
      </c>
      <c r="J618" s="163" t="str">
        <f>IF(I618="","",I618/BUDGET!$O$8)</f>
        <v/>
      </c>
      <c r="K618" s="608"/>
      <c r="L618" s="161" t="str">
        <f t="shared" si="55"/>
        <v/>
      </c>
      <c r="M618" s="609" t="str">
        <f t="shared" si="56"/>
        <v/>
      </c>
      <c r="N618" s="610" t="str">
        <f t="shared" si="57"/>
        <v/>
      </c>
      <c r="O618" s="577"/>
      <c r="Q618" s="611"/>
      <c r="U618" s="574" t="str">
        <f t="shared" si="59"/>
        <v/>
      </c>
      <c r="V618" s="574" t="str">
        <f>IF($U618="","",VLOOKUP($U618,BUDGET!$C$19:$Q$401,2,FALSE))</f>
        <v/>
      </c>
    </row>
    <row r="619" spans="2:22" ht="13.5" x14ac:dyDescent="0.3">
      <c r="B619" s="582">
        <f t="shared" si="58"/>
        <v>609</v>
      </c>
      <c r="C619" s="153"/>
      <c r="D619" s="154"/>
      <c r="E619" s="155"/>
      <c r="F619" s="156"/>
      <c r="G619" s="157"/>
      <c r="H619" s="158"/>
      <c r="I619" s="162" t="str">
        <f t="shared" si="54"/>
        <v/>
      </c>
      <c r="J619" s="163" t="str">
        <f>IF(I619="","",I619/BUDGET!$O$8)</f>
        <v/>
      </c>
      <c r="K619" s="608"/>
      <c r="L619" s="164" t="str">
        <f t="shared" si="55"/>
        <v/>
      </c>
      <c r="M619" s="609" t="str">
        <f t="shared" si="56"/>
        <v/>
      </c>
      <c r="N619" s="610" t="str">
        <f t="shared" si="57"/>
        <v/>
      </c>
      <c r="O619" s="577"/>
      <c r="Q619" s="611"/>
      <c r="U619" s="574" t="str">
        <f t="shared" si="59"/>
        <v/>
      </c>
      <c r="V619" s="574" t="str">
        <f>IF($U619="","",VLOOKUP($U619,BUDGET!$C$19:$Q$401,2,FALSE))</f>
        <v/>
      </c>
    </row>
    <row r="620" spans="2:22" ht="13.5" x14ac:dyDescent="0.3">
      <c r="B620" s="582">
        <f t="shared" si="58"/>
        <v>610</v>
      </c>
      <c r="C620" s="153"/>
      <c r="D620" s="154"/>
      <c r="E620" s="155"/>
      <c r="F620" s="156"/>
      <c r="G620" s="157"/>
      <c r="H620" s="158"/>
      <c r="I620" s="162" t="str">
        <f t="shared" si="54"/>
        <v/>
      </c>
      <c r="J620" s="163" t="str">
        <f>IF(I620="","",I620/BUDGET!$O$8)</f>
        <v/>
      </c>
      <c r="K620" s="608"/>
      <c r="L620" s="161" t="str">
        <f t="shared" si="55"/>
        <v/>
      </c>
      <c r="M620" s="609" t="str">
        <f t="shared" si="56"/>
        <v/>
      </c>
      <c r="N620" s="610" t="str">
        <f t="shared" si="57"/>
        <v/>
      </c>
      <c r="O620" s="577"/>
      <c r="Q620" s="611"/>
      <c r="U620" s="574" t="str">
        <f t="shared" si="59"/>
        <v/>
      </c>
      <c r="V620" s="574" t="str">
        <f>IF($U620="","",VLOOKUP($U620,BUDGET!$C$19:$Q$401,2,FALSE))</f>
        <v/>
      </c>
    </row>
    <row r="621" spans="2:22" ht="13.5" x14ac:dyDescent="0.3">
      <c r="B621" s="582">
        <f t="shared" si="58"/>
        <v>611</v>
      </c>
      <c r="C621" s="153"/>
      <c r="D621" s="154"/>
      <c r="E621" s="155"/>
      <c r="F621" s="156"/>
      <c r="G621" s="157"/>
      <c r="H621" s="158"/>
      <c r="I621" s="162" t="str">
        <f t="shared" si="54"/>
        <v/>
      </c>
      <c r="J621" s="163" t="str">
        <f>IF(I621="","",I621/BUDGET!$O$8)</f>
        <v/>
      </c>
      <c r="K621" s="608"/>
      <c r="L621" s="164" t="str">
        <f t="shared" si="55"/>
        <v/>
      </c>
      <c r="M621" s="609" t="str">
        <f t="shared" si="56"/>
        <v/>
      </c>
      <c r="N621" s="610" t="str">
        <f t="shared" si="57"/>
        <v/>
      </c>
      <c r="O621" s="577"/>
      <c r="Q621" s="611"/>
      <c r="U621" s="574" t="str">
        <f t="shared" si="59"/>
        <v/>
      </c>
      <c r="V621" s="574" t="str">
        <f>IF($U621="","",VLOOKUP($U621,BUDGET!$C$19:$Q$401,2,FALSE))</f>
        <v/>
      </c>
    </row>
    <row r="622" spans="2:22" ht="13.5" x14ac:dyDescent="0.3">
      <c r="B622" s="582">
        <f t="shared" si="58"/>
        <v>612</v>
      </c>
      <c r="C622" s="153"/>
      <c r="D622" s="154"/>
      <c r="E622" s="155"/>
      <c r="F622" s="156"/>
      <c r="G622" s="157"/>
      <c r="H622" s="158"/>
      <c r="I622" s="162" t="str">
        <f t="shared" si="54"/>
        <v/>
      </c>
      <c r="J622" s="163" t="str">
        <f>IF(I622="","",I622/BUDGET!$O$8)</f>
        <v/>
      </c>
      <c r="K622" s="608"/>
      <c r="L622" s="161" t="str">
        <f t="shared" si="55"/>
        <v/>
      </c>
      <c r="M622" s="609" t="str">
        <f t="shared" si="56"/>
        <v/>
      </c>
      <c r="N622" s="610" t="str">
        <f t="shared" si="57"/>
        <v/>
      </c>
      <c r="O622" s="577"/>
      <c r="Q622" s="611"/>
      <c r="U622" s="574" t="str">
        <f t="shared" si="59"/>
        <v/>
      </c>
      <c r="V622" s="574" t="str">
        <f>IF($U622="","",VLOOKUP($U622,BUDGET!$C$19:$Q$401,2,FALSE))</f>
        <v/>
      </c>
    </row>
    <row r="623" spans="2:22" ht="13.5" x14ac:dyDescent="0.3">
      <c r="B623" s="582">
        <f t="shared" si="58"/>
        <v>613</v>
      </c>
      <c r="C623" s="153"/>
      <c r="D623" s="154"/>
      <c r="E623" s="155"/>
      <c r="F623" s="156"/>
      <c r="G623" s="157"/>
      <c r="H623" s="158"/>
      <c r="I623" s="162" t="str">
        <f t="shared" si="54"/>
        <v/>
      </c>
      <c r="J623" s="163" t="str">
        <f>IF(I623="","",I623/BUDGET!$O$8)</f>
        <v/>
      </c>
      <c r="K623" s="608"/>
      <c r="L623" s="164" t="str">
        <f t="shared" si="55"/>
        <v/>
      </c>
      <c r="M623" s="609" t="str">
        <f t="shared" si="56"/>
        <v/>
      </c>
      <c r="N623" s="610" t="str">
        <f t="shared" si="57"/>
        <v/>
      </c>
      <c r="O623" s="577"/>
      <c r="Q623" s="611"/>
      <c r="U623" s="574" t="str">
        <f t="shared" si="59"/>
        <v/>
      </c>
      <c r="V623" s="574" t="str">
        <f>IF($U623="","",VLOOKUP($U623,BUDGET!$C$19:$Q$401,2,FALSE))</f>
        <v/>
      </c>
    </row>
    <row r="624" spans="2:22" ht="13.5" x14ac:dyDescent="0.3">
      <c r="B624" s="582">
        <f t="shared" si="58"/>
        <v>614</v>
      </c>
      <c r="C624" s="153"/>
      <c r="D624" s="154"/>
      <c r="E624" s="155"/>
      <c r="F624" s="156"/>
      <c r="G624" s="157"/>
      <c r="H624" s="158"/>
      <c r="I624" s="162" t="str">
        <f t="shared" si="54"/>
        <v/>
      </c>
      <c r="J624" s="163" t="str">
        <f>IF(I624="","",I624/BUDGET!$O$8)</f>
        <v/>
      </c>
      <c r="K624" s="608"/>
      <c r="L624" s="161" t="str">
        <f t="shared" si="55"/>
        <v/>
      </c>
      <c r="M624" s="609" t="str">
        <f t="shared" si="56"/>
        <v/>
      </c>
      <c r="N624" s="610" t="str">
        <f t="shared" si="57"/>
        <v/>
      </c>
      <c r="O624" s="577"/>
      <c r="Q624" s="611"/>
      <c r="U624" s="574" t="str">
        <f t="shared" si="59"/>
        <v/>
      </c>
      <c r="V624" s="574" t="str">
        <f>IF($U624="","",VLOOKUP($U624,BUDGET!$C$19:$Q$401,2,FALSE))</f>
        <v/>
      </c>
    </row>
    <row r="625" spans="2:22" ht="13.5" x14ac:dyDescent="0.3">
      <c r="B625" s="582">
        <f t="shared" si="58"/>
        <v>615</v>
      </c>
      <c r="C625" s="153"/>
      <c r="D625" s="154"/>
      <c r="E625" s="155"/>
      <c r="F625" s="156"/>
      <c r="G625" s="157"/>
      <c r="H625" s="158"/>
      <c r="I625" s="162" t="str">
        <f t="shared" si="54"/>
        <v/>
      </c>
      <c r="J625" s="163" t="str">
        <f>IF(I625="","",I625/BUDGET!$O$8)</f>
        <v/>
      </c>
      <c r="K625" s="608"/>
      <c r="L625" s="164" t="str">
        <f t="shared" si="55"/>
        <v/>
      </c>
      <c r="M625" s="609" t="str">
        <f t="shared" si="56"/>
        <v/>
      </c>
      <c r="N625" s="610" t="str">
        <f t="shared" si="57"/>
        <v/>
      </c>
      <c r="O625" s="577"/>
      <c r="Q625" s="611"/>
      <c r="U625" s="574" t="str">
        <f t="shared" si="59"/>
        <v/>
      </c>
      <c r="V625" s="574" t="str">
        <f>IF($U625="","",VLOOKUP($U625,BUDGET!$C$19:$Q$401,2,FALSE))</f>
        <v/>
      </c>
    </row>
    <row r="626" spans="2:22" ht="13.5" x14ac:dyDescent="0.3">
      <c r="B626" s="582">
        <f t="shared" si="58"/>
        <v>616</v>
      </c>
      <c r="C626" s="153"/>
      <c r="D626" s="154"/>
      <c r="E626" s="155"/>
      <c r="F626" s="156"/>
      <c r="G626" s="157"/>
      <c r="H626" s="158"/>
      <c r="I626" s="162" t="str">
        <f t="shared" si="54"/>
        <v/>
      </c>
      <c r="J626" s="163" t="str">
        <f>IF(I626="","",I626/BUDGET!$O$8)</f>
        <v/>
      </c>
      <c r="K626" s="608"/>
      <c r="L626" s="161" t="str">
        <f t="shared" si="55"/>
        <v/>
      </c>
      <c r="M626" s="609" t="str">
        <f t="shared" si="56"/>
        <v/>
      </c>
      <c r="N626" s="610" t="str">
        <f t="shared" si="57"/>
        <v/>
      </c>
      <c r="O626" s="577"/>
      <c r="Q626" s="611"/>
      <c r="U626" s="574" t="str">
        <f t="shared" si="59"/>
        <v/>
      </c>
      <c r="V626" s="574" t="str">
        <f>IF($U626="","",VLOOKUP($U626,BUDGET!$C$19:$Q$401,2,FALSE))</f>
        <v/>
      </c>
    </row>
    <row r="627" spans="2:22" ht="13.5" x14ac:dyDescent="0.3">
      <c r="B627" s="582">
        <f t="shared" si="58"/>
        <v>617</v>
      </c>
      <c r="C627" s="153"/>
      <c r="D627" s="154"/>
      <c r="E627" s="155"/>
      <c r="F627" s="156"/>
      <c r="G627" s="157"/>
      <c r="H627" s="158"/>
      <c r="I627" s="162" t="str">
        <f t="shared" si="54"/>
        <v/>
      </c>
      <c r="J627" s="163" t="str">
        <f>IF(I627="","",I627/BUDGET!$O$8)</f>
        <v/>
      </c>
      <c r="K627" s="608"/>
      <c r="L627" s="164" t="str">
        <f t="shared" si="55"/>
        <v/>
      </c>
      <c r="M627" s="609" t="str">
        <f t="shared" si="56"/>
        <v/>
      </c>
      <c r="N627" s="610" t="str">
        <f t="shared" si="57"/>
        <v/>
      </c>
      <c r="O627" s="577"/>
      <c r="Q627" s="611"/>
      <c r="U627" s="574" t="str">
        <f t="shared" si="59"/>
        <v/>
      </c>
      <c r="V627" s="574" t="str">
        <f>IF($U627="","",VLOOKUP($U627,BUDGET!$C$19:$Q$401,2,FALSE))</f>
        <v/>
      </c>
    </row>
    <row r="628" spans="2:22" ht="13.5" x14ac:dyDescent="0.3">
      <c r="B628" s="582">
        <f t="shared" si="58"/>
        <v>618</v>
      </c>
      <c r="C628" s="153"/>
      <c r="D628" s="154"/>
      <c r="E628" s="155"/>
      <c r="F628" s="156"/>
      <c r="G628" s="157"/>
      <c r="H628" s="158"/>
      <c r="I628" s="162" t="str">
        <f t="shared" si="54"/>
        <v/>
      </c>
      <c r="J628" s="163" t="str">
        <f>IF(I628="","",I628/BUDGET!$O$8)</f>
        <v/>
      </c>
      <c r="K628" s="608"/>
      <c r="L628" s="161" t="str">
        <f t="shared" si="55"/>
        <v/>
      </c>
      <c r="M628" s="609" t="str">
        <f t="shared" si="56"/>
        <v/>
      </c>
      <c r="N628" s="610" t="str">
        <f t="shared" si="57"/>
        <v/>
      </c>
      <c r="O628" s="577"/>
      <c r="Q628" s="611"/>
      <c r="U628" s="574" t="str">
        <f t="shared" si="59"/>
        <v/>
      </c>
      <c r="V628" s="574" t="str">
        <f>IF($U628="","",VLOOKUP($U628,BUDGET!$C$19:$Q$401,2,FALSE))</f>
        <v/>
      </c>
    </row>
    <row r="629" spans="2:22" ht="13.5" x14ac:dyDescent="0.3">
      <c r="B629" s="582">
        <f t="shared" si="58"/>
        <v>619</v>
      </c>
      <c r="C629" s="153"/>
      <c r="D629" s="154"/>
      <c r="E629" s="155"/>
      <c r="F629" s="156"/>
      <c r="G629" s="157"/>
      <c r="H629" s="158"/>
      <c r="I629" s="162" t="str">
        <f t="shared" si="54"/>
        <v/>
      </c>
      <c r="J629" s="163" t="str">
        <f>IF(I629="","",I629/BUDGET!$O$8)</f>
        <v/>
      </c>
      <c r="K629" s="608"/>
      <c r="L629" s="164" t="str">
        <f t="shared" si="55"/>
        <v/>
      </c>
      <c r="M629" s="609" t="str">
        <f t="shared" si="56"/>
        <v/>
      </c>
      <c r="N629" s="610" t="str">
        <f t="shared" si="57"/>
        <v/>
      </c>
      <c r="O629" s="577"/>
      <c r="Q629" s="611"/>
      <c r="U629" s="574" t="str">
        <f t="shared" si="59"/>
        <v/>
      </c>
      <c r="V629" s="574" t="str">
        <f>IF($U629="","",VLOOKUP($U629,BUDGET!$C$19:$Q$401,2,FALSE))</f>
        <v/>
      </c>
    </row>
    <row r="630" spans="2:22" ht="13.5" x14ac:dyDescent="0.3">
      <c r="B630" s="582">
        <f t="shared" si="58"/>
        <v>620</v>
      </c>
      <c r="C630" s="153"/>
      <c r="D630" s="154"/>
      <c r="E630" s="155"/>
      <c r="F630" s="156"/>
      <c r="G630" s="157"/>
      <c r="H630" s="158"/>
      <c r="I630" s="162" t="str">
        <f t="shared" si="54"/>
        <v/>
      </c>
      <c r="J630" s="163" t="str">
        <f>IF(I630="","",I630/BUDGET!$O$8)</f>
        <v/>
      </c>
      <c r="K630" s="608"/>
      <c r="L630" s="161" t="str">
        <f t="shared" si="55"/>
        <v/>
      </c>
      <c r="M630" s="609" t="str">
        <f t="shared" si="56"/>
        <v/>
      </c>
      <c r="N630" s="610" t="str">
        <f t="shared" si="57"/>
        <v/>
      </c>
      <c r="O630" s="577"/>
      <c r="Q630" s="611"/>
      <c r="U630" s="574" t="str">
        <f t="shared" si="59"/>
        <v/>
      </c>
      <c r="V630" s="574" t="str">
        <f>IF($U630="","",VLOOKUP($U630,BUDGET!$C$19:$Q$401,2,FALSE))</f>
        <v/>
      </c>
    </row>
    <row r="631" spans="2:22" ht="13.5" x14ac:dyDescent="0.3">
      <c r="B631" s="582">
        <f t="shared" si="58"/>
        <v>621</v>
      </c>
      <c r="C631" s="153"/>
      <c r="D631" s="154"/>
      <c r="E631" s="155"/>
      <c r="F631" s="156"/>
      <c r="G631" s="157"/>
      <c r="H631" s="158"/>
      <c r="I631" s="162" t="str">
        <f t="shared" si="54"/>
        <v/>
      </c>
      <c r="J631" s="163" t="str">
        <f>IF(I631="","",I631/BUDGET!$O$8)</f>
        <v/>
      </c>
      <c r="K631" s="608"/>
      <c r="L631" s="164" t="str">
        <f t="shared" si="55"/>
        <v/>
      </c>
      <c r="M631" s="609" t="str">
        <f t="shared" si="56"/>
        <v/>
      </c>
      <c r="N631" s="610" t="str">
        <f t="shared" si="57"/>
        <v/>
      </c>
      <c r="O631" s="577"/>
      <c r="Q631" s="611"/>
      <c r="U631" s="574" t="str">
        <f t="shared" si="59"/>
        <v/>
      </c>
      <c r="V631" s="574" t="str">
        <f>IF($U631="","",VLOOKUP($U631,BUDGET!$C$19:$Q$401,2,FALSE))</f>
        <v/>
      </c>
    </row>
    <row r="632" spans="2:22" ht="13.5" x14ac:dyDescent="0.3">
      <c r="B632" s="582">
        <f t="shared" si="58"/>
        <v>622</v>
      </c>
      <c r="C632" s="153"/>
      <c r="D632" s="154"/>
      <c r="E632" s="155"/>
      <c r="F632" s="156"/>
      <c r="G632" s="157"/>
      <c r="H632" s="158"/>
      <c r="I632" s="162" t="str">
        <f t="shared" si="54"/>
        <v/>
      </c>
      <c r="J632" s="163" t="str">
        <f>IF(I632="","",I632/BUDGET!$O$8)</f>
        <v/>
      </c>
      <c r="K632" s="608"/>
      <c r="L632" s="161" t="str">
        <f t="shared" si="55"/>
        <v/>
      </c>
      <c r="M632" s="609" t="str">
        <f t="shared" si="56"/>
        <v/>
      </c>
      <c r="N632" s="610" t="str">
        <f t="shared" si="57"/>
        <v/>
      </c>
      <c r="O632" s="577"/>
      <c r="Q632" s="611"/>
      <c r="U632" s="574" t="str">
        <f t="shared" si="59"/>
        <v/>
      </c>
      <c r="V632" s="574" t="str">
        <f>IF($U632="","",VLOOKUP($U632,BUDGET!$C$19:$Q$401,2,FALSE))</f>
        <v/>
      </c>
    </row>
    <row r="633" spans="2:22" ht="13.5" x14ac:dyDescent="0.3">
      <c r="B633" s="582">
        <f t="shared" si="58"/>
        <v>623</v>
      </c>
      <c r="C633" s="153"/>
      <c r="D633" s="154"/>
      <c r="E633" s="155"/>
      <c r="F633" s="156"/>
      <c r="G633" s="157"/>
      <c r="H633" s="158"/>
      <c r="I633" s="162" t="str">
        <f t="shared" si="54"/>
        <v/>
      </c>
      <c r="J633" s="163" t="str">
        <f>IF(I633="","",I633/BUDGET!$O$8)</f>
        <v/>
      </c>
      <c r="K633" s="608"/>
      <c r="L633" s="164" t="str">
        <f t="shared" si="55"/>
        <v/>
      </c>
      <c r="M633" s="609" t="str">
        <f t="shared" si="56"/>
        <v/>
      </c>
      <c r="N633" s="610" t="str">
        <f t="shared" si="57"/>
        <v/>
      </c>
      <c r="O633" s="577"/>
      <c r="Q633" s="611"/>
      <c r="U633" s="574" t="str">
        <f t="shared" si="59"/>
        <v/>
      </c>
      <c r="V633" s="574" t="str">
        <f>IF($U633="","",VLOOKUP($U633,BUDGET!$C$19:$Q$401,2,FALSE))</f>
        <v/>
      </c>
    </row>
    <row r="634" spans="2:22" ht="13.5" x14ac:dyDescent="0.3">
      <c r="B634" s="582">
        <f t="shared" si="58"/>
        <v>624</v>
      </c>
      <c r="C634" s="153"/>
      <c r="D634" s="154"/>
      <c r="E634" s="155"/>
      <c r="F634" s="156"/>
      <c r="G634" s="157"/>
      <c r="H634" s="158"/>
      <c r="I634" s="162" t="str">
        <f t="shared" si="54"/>
        <v/>
      </c>
      <c r="J634" s="163" t="str">
        <f>IF(I634="","",I634/BUDGET!$O$8)</f>
        <v/>
      </c>
      <c r="K634" s="608"/>
      <c r="L634" s="161" t="str">
        <f t="shared" si="55"/>
        <v/>
      </c>
      <c r="M634" s="609" t="str">
        <f t="shared" si="56"/>
        <v/>
      </c>
      <c r="N634" s="610" t="str">
        <f t="shared" si="57"/>
        <v/>
      </c>
      <c r="O634" s="577"/>
      <c r="Q634" s="611"/>
      <c r="U634" s="574" t="str">
        <f t="shared" si="59"/>
        <v/>
      </c>
      <c r="V634" s="574" t="str">
        <f>IF($U634="","",VLOOKUP($U634,BUDGET!$C$19:$Q$401,2,FALSE))</f>
        <v/>
      </c>
    </row>
    <row r="635" spans="2:22" ht="13.5" x14ac:dyDescent="0.3">
      <c r="B635" s="582">
        <f t="shared" si="58"/>
        <v>625</v>
      </c>
      <c r="C635" s="153"/>
      <c r="D635" s="154"/>
      <c r="E635" s="155"/>
      <c r="F635" s="156"/>
      <c r="G635" s="157"/>
      <c r="H635" s="158"/>
      <c r="I635" s="162" t="str">
        <f t="shared" si="54"/>
        <v/>
      </c>
      <c r="J635" s="163" t="str">
        <f>IF(I635="","",I635/BUDGET!$O$8)</f>
        <v/>
      </c>
      <c r="K635" s="608"/>
      <c r="L635" s="164" t="str">
        <f t="shared" si="55"/>
        <v/>
      </c>
      <c r="M635" s="609" t="str">
        <f t="shared" si="56"/>
        <v/>
      </c>
      <c r="N635" s="610" t="str">
        <f t="shared" si="57"/>
        <v/>
      </c>
      <c r="O635" s="577"/>
      <c r="Q635" s="611"/>
      <c r="U635" s="574" t="str">
        <f t="shared" si="59"/>
        <v/>
      </c>
      <c r="V635" s="574" t="str">
        <f>IF($U635="","",VLOOKUP($U635,BUDGET!$C$19:$Q$401,2,FALSE))</f>
        <v/>
      </c>
    </row>
    <row r="636" spans="2:22" ht="13.5" x14ac:dyDescent="0.3">
      <c r="B636" s="582">
        <f t="shared" si="58"/>
        <v>626</v>
      </c>
      <c r="C636" s="153"/>
      <c r="D636" s="154"/>
      <c r="E636" s="155"/>
      <c r="F636" s="156"/>
      <c r="G636" s="157"/>
      <c r="H636" s="158"/>
      <c r="I636" s="162" t="str">
        <f t="shared" si="54"/>
        <v/>
      </c>
      <c r="J636" s="163" t="str">
        <f>IF(I636="","",I636/BUDGET!$O$8)</f>
        <v/>
      </c>
      <c r="K636" s="608"/>
      <c r="L636" s="161" t="str">
        <f t="shared" si="55"/>
        <v/>
      </c>
      <c r="M636" s="609" t="str">
        <f t="shared" si="56"/>
        <v/>
      </c>
      <c r="N636" s="610" t="str">
        <f t="shared" si="57"/>
        <v/>
      </c>
      <c r="O636" s="577"/>
      <c r="Q636" s="611"/>
      <c r="U636" s="574" t="str">
        <f t="shared" si="59"/>
        <v/>
      </c>
      <c r="V636" s="574" t="str">
        <f>IF($U636="","",VLOOKUP($U636,BUDGET!$C$19:$Q$401,2,FALSE))</f>
        <v/>
      </c>
    </row>
    <row r="637" spans="2:22" ht="13.5" x14ac:dyDescent="0.3">
      <c r="B637" s="582">
        <f t="shared" si="58"/>
        <v>627</v>
      </c>
      <c r="C637" s="153"/>
      <c r="D637" s="154"/>
      <c r="E637" s="155"/>
      <c r="F637" s="156"/>
      <c r="G637" s="157"/>
      <c r="H637" s="158"/>
      <c r="I637" s="162" t="str">
        <f t="shared" si="54"/>
        <v/>
      </c>
      <c r="J637" s="163" t="str">
        <f>IF(I637="","",I637/BUDGET!$O$8)</f>
        <v/>
      </c>
      <c r="K637" s="608"/>
      <c r="L637" s="164" t="str">
        <f t="shared" si="55"/>
        <v/>
      </c>
      <c r="M637" s="609" t="str">
        <f t="shared" si="56"/>
        <v/>
      </c>
      <c r="N637" s="610" t="str">
        <f t="shared" si="57"/>
        <v/>
      </c>
      <c r="O637" s="577"/>
      <c r="Q637" s="611"/>
      <c r="U637" s="574" t="str">
        <f t="shared" si="59"/>
        <v/>
      </c>
      <c r="V637" s="574" t="str">
        <f>IF($U637="","",VLOOKUP($U637,BUDGET!$C$19:$Q$401,2,FALSE))</f>
        <v/>
      </c>
    </row>
    <row r="638" spans="2:22" ht="13.5" x14ac:dyDescent="0.3">
      <c r="B638" s="582">
        <f t="shared" si="58"/>
        <v>628</v>
      </c>
      <c r="C638" s="153"/>
      <c r="D638" s="154"/>
      <c r="E638" s="155"/>
      <c r="F638" s="156"/>
      <c r="G638" s="157"/>
      <c r="H638" s="158"/>
      <c r="I638" s="162" t="str">
        <f t="shared" si="54"/>
        <v/>
      </c>
      <c r="J638" s="163" t="str">
        <f>IF(I638="","",I638/BUDGET!$O$8)</f>
        <v/>
      </c>
      <c r="K638" s="608"/>
      <c r="L638" s="161" t="str">
        <f t="shared" si="55"/>
        <v/>
      </c>
      <c r="M638" s="609" t="str">
        <f t="shared" si="56"/>
        <v/>
      </c>
      <c r="N638" s="610" t="str">
        <f t="shared" si="57"/>
        <v/>
      </c>
      <c r="O638" s="577"/>
      <c r="Q638" s="611"/>
      <c r="U638" s="574" t="str">
        <f t="shared" si="59"/>
        <v/>
      </c>
      <c r="V638" s="574" t="str">
        <f>IF($U638="","",VLOOKUP($U638,BUDGET!$C$19:$Q$401,2,FALSE))</f>
        <v/>
      </c>
    </row>
    <row r="639" spans="2:22" ht="13.5" x14ac:dyDescent="0.3">
      <c r="B639" s="582">
        <f t="shared" si="58"/>
        <v>629</v>
      </c>
      <c r="C639" s="153"/>
      <c r="D639" s="154"/>
      <c r="E639" s="155"/>
      <c r="F639" s="156"/>
      <c r="G639" s="157"/>
      <c r="H639" s="158"/>
      <c r="I639" s="162" t="str">
        <f t="shared" si="54"/>
        <v/>
      </c>
      <c r="J639" s="163" t="str">
        <f>IF(I639="","",I639/BUDGET!$O$8)</f>
        <v/>
      </c>
      <c r="K639" s="608"/>
      <c r="L639" s="164" t="str">
        <f t="shared" si="55"/>
        <v/>
      </c>
      <c r="M639" s="609" t="str">
        <f t="shared" si="56"/>
        <v/>
      </c>
      <c r="N639" s="610" t="str">
        <f t="shared" si="57"/>
        <v/>
      </c>
      <c r="O639" s="577"/>
      <c r="Q639" s="611"/>
      <c r="U639" s="574" t="str">
        <f t="shared" si="59"/>
        <v/>
      </c>
      <c r="V639" s="574" t="str">
        <f>IF($U639="","",VLOOKUP($U639,BUDGET!$C$19:$Q$401,2,FALSE))</f>
        <v/>
      </c>
    </row>
    <row r="640" spans="2:22" ht="13.5" x14ac:dyDescent="0.3">
      <c r="B640" s="582">
        <f t="shared" si="58"/>
        <v>630</v>
      </c>
      <c r="C640" s="153"/>
      <c r="D640" s="154"/>
      <c r="E640" s="155"/>
      <c r="F640" s="156"/>
      <c r="G640" s="157"/>
      <c r="H640" s="158"/>
      <c r="I640" s="162" t="str">
        <f t="shared" si="54"/>
        <v/>
      </c>
      <c r="J640" s="163" t="str">
        <f>IF(I640="","",I640/BUDGET!$O$8)</f>
        <v/>
      </c>
      <c r="K640" s="608"/>
      <c r="L640" s="161" t="str">
        <f t="shared" si="55"/>
        <v/>
      </c>
      <c r="M640" s="609" t="str">
        <f t="shared" si="56"/>
        <v/>
      </c>
      <c r="N640" s="610" t="str">
        <f t="shared" si="57"/>
        <v/>
      </c>
      <c r="O640" s="577"/>
      <c r="Q640" s="611"/>
      <c r="U640" s="574" t="str">
        <f t="shared" si="59"/>
        <v/>
      </c>
      <c r="V640" s="574" t="str">
        <f>IF($U640="","",VLOOKUP($U640,BUDGET!$C$19:$Q$401,2,FALSE))</f>
        <v/>
      </c>
    </row>
    <row r="641" spans="2:22" ht="13.5" x14ac:dyDescent="0.3">
      <c r="B641" s="582">
        <f t="shared" si="58"/>
        <v>631</v>
      </c>
      <c r="C641" s="153"/>
      <c r="D641" s="154"/>
      <c r="E641" s="155"/>
      <c r="F641" s="156"/>
      <c r="G641" s="157"/>
      <c r="H641" s="158"/>
      <c r="I641" s="162" t="str">
        <f t="shared" si="54"/>
        <v/>
      </c>
      <c r="J641" s="163" t="str">
        <f>IF(I641="","",I641/BUDGET!$O$8)</f>
        <v/>
      </c>
      <c r="K641" s="608"/>
      <c r="L641" s="164" t="str">
        <f t="shared" si="55"/>
        <v/>
      </c>
      <c r="M641" s="609" t="str">
        <f t="shared" si="56"/>
        <v/>
      </c>
      <c r="N641" s="610" t="str">
        <f t="shared" si="57"/>
        <v/>
      </c>
      <c r="O641" s="577"/>
      <c r="Q641" s="611"/>
      <c r="U641" s="574" t="str">
        <f t="shared" si="59"/>
        <v/>
      </c>
      <c r="V641" s="574" t="str">
        <f>IF($U641="","",VLOOKUP($U641,BUDGET!$C$19:$Q$401,2,FALSE))</f>
        <v/>
      </c>
    </row>
    <row r="642" spans="2:22" ht="13.5" x14ac:dyDescent="0.3">
      <c r="B642" s="582">
        <f t="shared" si="58"/>
        <v>632</v>
      </c>
      <c r="C642" s="153"/>
      <c r="D642" s="154"/>
      <c r="E642" s="155"/>
      <c r="F642" s="156"/>
      <c r="G642" s="157"/>
      <c r="H642" s="158"/>
      <c r="I642" s="162" t="str">
        <f t="shared" si="54"/>
        <v/>
      </c>
      <c r="J642" s="163" t="str">
        <f>IF(I642="","",I642/BUDGET!$O$8)</f>
        <v/>
      </c>
      <c r="K642" s="608"/>
      <c r="L642" s="161" t="str">
        <f t="shared" si="55"/>
        <v/>
      </c>
      <c r="M642" s="609" t="str">
        <f t="shared" si="56"/>
        <v/>
      </c>
      <c r="N642" s="610" t="str">
        <f t="shared" si="57"/>
        <v/>
      </c>
      <c r="O642" s="577"/>
      <c r="Q642" s="611"/>
      <c r="U642" s="574" t="str">
        <f t="shared" si="59"/>
        <v/>
      </c>
      <c r="V642" s="574" t="str">
        <f>IF($U642="","",VLOOKUP($U642,BUDGET!$C$19:$Q$401,2,FALSE))</f>
        <v/>
      </c>
    </row>
    <row r="643" spans="2:22" ht="13.5" x14ac:dyDescent="0.3">
      <c r="B643" s="582">
        <f t="shared" si="58"/>
        <v>633</v>
      </c>
      <c r="C643" s="153"/>
      <c r="D643" s="154"/>
      <c r="E643" s="155"/>
      <c r="F643" s="156"/>
      <c r="G643" s="157"/>
      <c r="H643" s="158"/>
      <c r="I643" s="162" t="str">
        <f t="shared" si="54"/>
        <v/>
      </c>
      <c r="J643" s="163" t="str">
        <f>IF(I643="","",I643/BUDGET!$O$8)</f>
        <v/>
      </c>
      <c r="K643" s="608"/>
      <c r="L643" s="164" t="str">
        <f t="shared" si="55"/>
        <v/>
      </c>
      <c r="M643" s="609" t="str">
        <f t="shared" si="56"/>
        <v/>
      </c>
      <c r="N643" s="610" t="str">
        <f t="shared" si="57"/>
        <v/>
      </c>
      <c r="O643" s="577"/>
      <c r="Q643" s="611"/>
      <c r="U643" s="574" t="str">
        <f t="shared" si="59"/>
        <v/>
      </c>
      <c r="V643" s="574" t="str">
        <f>IF($U643="","",VLOOKUP($U643,BUDGET!$C$19:$Q$401,2,FALSE))</f>
        <v/>
      </c>
    </row>
    <row r="644" spans="2:22" ht="13.5" x14ac:dyDescent="0.3">
      <c r="B644" s="582">
        <f t="shared" si="58"/>
        <v>634</v>
      </c>
      <c r="C644" s="153"/>
      <c r="D644" s="154"/>
      <c r="E644" s="155"/>
      <c r="F644" s="156"/>
      <c r="G644" s="157"/>
      <c r="H644" s="158"/>
      <c r="I644" s="162" t="str">
        <f t="shared" si="54"/>
        <v/>
      </c>
      <c r="J644" s="163" t="str">
        <f>IF(I644="","",I644/BUDGET!$O$8)</f>
        <v/>
      </c>
      <c r="K644" s="608"/>
      <c r="L644" s="161" t="str">
        <f t="shared" si="55"/>
        <v/>
      </c>
      <c r="M644" s="609" t="str">
        <f t="shared" si="56"/>
        <v/>
      </c>
      <c r="N644" s="610" t="str">
        <f t="shared" si="57"/>
        <v/>
      </c>
      <c r="O644" s="577"/>
      <c r="Q644" s="611"/>
      <c r="U644" s="574" t="str">
        <f t="shared" si="59"/>
        <v/>
      </c>
      <c r="V644" s="574" t="str">
        <f>IF($U644="","",VLOOKUP($U644,BUDGET!$C$19:$Q$401,2,FALSE))</f>
        <v/>
      </c>
    </row>
    <row r="645" spans="2:22" ht="13.5" x14ac:dyDescent="0.3">
      <c r="B645" s="582">
        <f t="shared" si="58"/>
        <v>635</v>
      </c>
      <c r="C645" s="153"/>
      <c r="D645" s="154"/>
      <c r="E645" s="155"/>
      <c r="F645" s="156"/>
      <c r="G645" s="157"/>
      <c r="H645" s="158"/>
      <c r="I645" s="162" t="str">
        <f t="shared" si="54"/>
        <v/>
      </c>
      <c r="J645" s="163" t="str">
        <f>IF(I645="","",I645/BUDGET!$O$8)</f>
        <v/>
      </c>
      <c r="K645" s="608"/>
      <c r="L645" s="164" t="str">
        <f t="shared" si="55"/>
        <v/>
      </c>
      <c r="M645" s="609" t="str">
        <f t="shared" si="56"/>
        <v/>
      </c>
      <c r="N645" s="610" t="str">
        <f t="shared" si="57"/>
        <v/>
      </c>
      <c r="O645" s="577"/>
      <c r="Q645" s="611"/>
      <c r="U645" s="574" t="str">
        <f t="shared" si="59"/>
        <v/>
      </c>
      <c r="V645" s="574" t="str">
        <f>IF($U645="","",VLOOKUP($U645,BUDGET!$C$19:$Q$401,2,FALSE))</f>
        <v/>
      </c>
    </row>
    <row r="646" spans="2:22" ht="13.5" x14ac:dyDescent="0.3">
      <c r="B646" s="582">
        <f t="shared" si="58"/>
        <v>636</v>
      </c>
      <c r="C646" s="153"/>
      <c r="D646" s="154"/>
      <c r="E646" s="155"/>
      <c r="F646" s="156"/>
      <c r="G646" s="157"/>
      <c r="H646" s="158"/>
      <c r="I646" s="162" t="str">
        <f t="shared" si="54"/>
        <v/>
      </c>
      <c r="J646" s="163" t="str">
        <f>IF(I646="","",I646/BUDGET!$O$8)</f>
        <v/>
      </c>
      <c r="K646" s="608"/>
      <c r="L646" s="161" t="str">
        <f t="shared" si="55"/>
        <v/>
      </c>
      <c r="M646" s="609" t="str">
        <f t="shared" si="56"/>
        <v/>
      </c>
      <c r="N646" s="610" t="str">
        <f t="shared" si="57"/>
        <v/>
      </c>
      <c r="O646" s="577"/>
      <c r="Q646" s="611"/>
      <c r="U646" s="574" t="str">
        <f t="shared" si="59"/>
        <v/>
      </c>
      <c r="V646" s="574" t="str">
        <f>IF($U646="","",VLOOKUP($U646,BUDGET!$C$19:$Q$401,2,FALSE))</f>
        <v/>
      </c>
    </row>
    <row r="647" spans="2:22" ht="13.5" x14ac:dyDescent="0.3">
      <c r="B647" s="582">
        <f t="shared" si="58"/>
        <v>637</v>
      </c>
      <c r="C647" s="153"/>
      <c r="D647" s="154"/>
      <c r="E647" s="155"/>
      <c r="F647" s="156"/>
      <c r="G647" s="157"/>
      <c r="H647" s="158"/>
      <c r="I647" s="162" t="str">
        <f t="shared" si="54"/>
        <v/>
      </c>
      <c r="J647" s="163" t="str">
        <f>IF(I647="","",I647/BUDGET!$O$8)</f>
        <v/>
      </c>
      <c r="K647" s="608"/>
      <c r="L647" s="164" t="str">
        <f t="shared" si="55"/>
        <v/>
      </c>
      <c r="M647" s="609" t="str">
        <f t="shared" si="56"/>
        <v/>
      </c>
      <c r="N647" s="610" t="str">
        <f t="shared" si="57"/>
        <v/>
      </c>
      <c r="O647" s="577"/>
      <c r="Q647" s="611"/>
      <c r="U647" s="574" t="str">
        <f t="shared" si="59"/>
        <v/>
      </c>
      <c r="V647" s="574" t="str">
        <f>IF($U647="","",VLOOKUP($U647,BUDGET!$C$19:$Q$401,2,FALSE))</f>
        <v/>
      </c>
    </row>
    <row r="648" spans="2:22" ht="13.5" x14ac:dyDescent="0.3">
      <c r="B648" s="582">
        <f t="shared" si="58"/>
        <v>638</v>
      </c>
      <c r="C648" s="153"/>
      <c r="D648" s="154"/>
      <c r="E648" s="155"/>
      <c r="F648" s="156"/>
      <c r="G648" s="157"/>
      <c r="H648" s="158"/>
      <c r="I648" s="162" t="str">
        <f t="shared" si="54"/>
        <v/>
      </c>
      <c r="J648" s="163" t="str">
        <f>IF(I648="","",I648/BUDGET!$O$8)</f>
        <v/>
      </c>
      <c r="K648" s="608"/>
      <c r="L648" s="161" t="str">
        <f t="shared" si="55"/>
        <v/>
      </c>
      <c r="M648" s="609" t="str">
        <f t="shared" si="56"/>
        <v/>
      </c>
      <c r="N648" s="610" t="str">
        <f t="shared" si="57"/>
        <v/>
      </c>
      <c r="O648" s="577"/>
      <c r="Q648" s="611"/>
      <c r="U648" s="574" t="str">
        <f t="shared" si="59"/>
        <v/>
      </c>
      <c r="V648" s="574" t="str">
        <f>IF($U648="","",VLOOKUP($U648,BUDGET!$C$19:$Q$401,2,FALSE))</f>
        <v/>
      </c>
    </row>
    <row r="649" spans="2:22" ht="13.5" x14ac:dyDescent="0.3">
      <c r="B649" s="582">
        <f t="shared" si="58"/>
        <v>639</v>
      </c>
      <c r="C649" s="153"/>
      <c r="D649" s="154"/>
      <c r="E649" s="155"/>
      <c r="F649" s="156"/>
      <c r="G649" s="157"/>
      <c r="H649" s="158"/>
      <c r="I649" s="162" t="str">
        <f t="shared" si="54"/>
        <v/>
      </c>
      <c r="J649" s="163" t="str">
        <f>IF(I649="","",I649/BUDGET!$O$8)</f>
        <v/>
      </c>
      <c r="K649" s="608"/>
      <c r="L649" s="164" t="str">
        <f t="shared" si="55"/>
        <v/>
      </c>
      <c r="M649" s="609" t="str">
        <f t="shared" si="56"/>
        <v/>
      </c>
      <c r="N649" s="610" t="str">
        <f t="shared" si="57"/>
        <v/>
      </c>
      <c r="O649" s="577"/>
      <c r="Q649" s="611"/>
      <c r="U649" s="574" t="str">
        <f t="shared" si="59"/>
        <v/>
      </c>
      <c r="V649" s="574" t="str">
        <f>IF($U649="","",VLOOKUP($U649,BUDGET!$C$19:$Q$401,2,FALSE))</f>
        <v/>
      </c>
    </row>
    <row r="650" spans="2:22" ht="13.5" x14ac:dyDescent="0.3">
      <c r="B650" s="582">
        <f t="shared" si="58"/>
        <v>640</v>
      </c>
      <c r="C650" s="153"/>
      <c r="D650" s="154"/>
      <c r="E650" s="155"/>
      <c r="F650" s="156"/>
      <c r="G650" s="157"/>
      <c r="H650" s="158"/>
      <c r="I650" s="162" t="str">
        <f t="shared" si="54"/>
        <v/>
      </c>
      <c r="J650" s="163" t="str">
        <f>IF(I650="","",I650/BUDGET!$O$8)</f>
        <v/>
      </c>
      <c r="K650" s="608"/>
      <c r="L650" s="161" t="str">
        <f t="shared" si="55"/>
        <v/>
      </c>
      <c r="M650" s="609" t="str">
        <f t="shared" si="56"/>
        <v/>
      </c>
      <c r="N650" s="610" t="str">
        <f t="shared" si="57"/>
        <v/>
      </c>
      <c r="O650" s="577"/>
      <c r="Q650" s="611"/>
      <c r="U650" s="574" t="str">
        <f t="shared" si="59"/>
        <v/>
      </c>
      <c r="V650" s="574" t="str">
        <f>IF($U650="","",VLOOKUP($U650,BUDGET!$C$19:$Q$401,2,FALSE))</f>
        <v/>
      </c>
    </row>
    <row r="651" spans="2:22" ht="13.5" x14ac:dyDescent="0.3">
      <c r="B651" s="582">
        <f t="shared" si="58"/>
        <v>641</v>
      </c>
      <c r="C651" s="153"/>
      <c r="D651" s="154"/>
      <c r="E651" s="155"/>
      <c r="F651" s="156"/>
      <c r="G651" s="157"/>
      <c r="H651" s="158"/>
      <c r="I651" s="162" t="str">
        <f t="shared" si="54"/>
        <v/>
      </c>
      <c r="J651" s="163" t="str">
        <f>IF(I651="","",I651/BUDGET!$O$8)</f>
        <v/>
      </c>
      <c r="K651" s="608"/>
      <c r="L651" s="164" t="str">
        <f t="shared" si="55"/>
        <v/>
      </c>
      <c r="M651" s="609" t="str">
        <f t="shared" si="56"/>
        <v/>
      </c>
      <c r="N651" s="610" t="str">
        <f t="shared" si="57"/>
        <v/>
      </c>
      <c r="O651" s="577"/>
      <c r="Q651" s="611"/>
      <c r="U651" s="574" t="str">
        <f t="shared" si="59"/>
        <v/>
      </c>
      <c r="V651" s="574" t="str">
        <f>IF($U651="","",VLOOKUP($U651,BUDGET!$C$19:$Q$401,2,FALSE))</f>
        <v/>
      </c>
    </row>
    <row r="652" spans="2:22" ht="13.5" x14ac:dyDescent="0.3">
      <c r="B652" s="582">
        <f t="shared" si="58"/>
        <v>642</v>
      </c>
      <c r="C652" s="153"/>
      <c r="D652" s="154"/>
      <c r="E652" s="155"/>
      <c r="F652" s="156"/>
      <c r="G652" s="157"/>
      <c r="H652" s="158"/>
      <c r="I652" s="162" t="str">
        <f t="shared" ref="I652:I715" si="60">IF(E652="","",ROUND(F652*H652,2))</f>
        <v/>
      </c>
      <c r="J652" s="163" t="str">
        <f>IF(I652="","",I652/BUDGET!$O$8)</f>
        <v/>
      </c>
      <c r="K652" s="608"/>
      <c r="L652" s="161" t="str">
        <f t="shared" ref="L652:L715" si="61">LEFT(K652,2)</f>
        <v/>
      </c>
      <c r="M652" s="609" t="str">
        <f t="shared" ref="M652:M715" si="62">IF(C652="","",YEAR(C652))</f>
        <v/>
      </c>
      <c r="N652" s="610" t="str">
        <f t="shared" ref="N652:N715" si="63">IF(C652="","",MONTH(C652))</f>
        <v/>
      </c>
      <c r="O652" s="577"/>
      <c r="Q652" s="611"/>
      <c r="U652" s="574" t="str">
        <f t="shared" si="59"/>
        <v/>
      </c>
      <c r="V652" s="574" t="str">
        <f>IF($U652="","",VLOOKUP($U652,BUDGET!$C$19:$Q$401,2,FALSE))</f>
        <v/>
      </c>
    </row>
    <row r="653" spans="2:22" ht="13.5" x14ac:dyDescent="0.3">
      <c r="B653" s="582">
        <f t="shared" ref="B653:B716" si="64">ROW()-10</f>
        <v>643</v>
      </c>
      <c r="C653" s="153"/>
      <c r="D653" s="154"/>
      <c r="E653" s="155"/>
      <c r="F653" s="156"/>
      <c r="G653" s="157"/>
      <c r="H653" s="158"/>
      <c r="I653" s="162" t="str">
        <f t="shared" si="60"/>
        <v/>
      </c>
      <c r="J653" s="163" t="str">
        <f>IF(I653="","",I653/BUDGET!$O$8)</f>
        <v/>
      </c>
      <c r="K653" s="608"/>
      <c r="L653" s="164" t="str">
        <f t="shared" si="61"/>
        <v/>
      </c>
      <c r="M653" s="609" t="str">
        <f t="shared" si="62"/>
        <v/>
      </c>
      <c r="N653" s="610" t="str">
        <f t="shared" si="63"/>
        <v/>
      </c>
      <c r="O653" s="577"/>
      <c r="Q653" s="611"/>
      <c r="U653" s="574" t="str">
        <f t="shared" ref="U653:U716" si="65">IF(K653="","",LEFT(K653,FIND("|",K653)-1))</f>
        <v/>
      </c>
      <c r="V653" s="574" t="str">
        <f>IF($U653="","",VLOOKUP($U653,BUDGET!$C$19:$Q$401,2,FALSE))</f>
        <v/>
      </c>
    </row>
    <row r="654" spans="2:22" ht="13.5" x14ac:dyDescent="0.3">
      <c r="B654" s="582">
        <f t="shared" si="64"/>
        <v>644</v>
      </c>
      <c r="C654" s="153"/>
      <c r="D654" s="154"/>
      <c r="E654" s="155"/>
      <c r="F654" s="156"/>
      <c r="G654" s="157"/>
      <c r="H654" s="158"/>
      <c r="I654" s="162" t="str">
        <f t="shared" si="60"/>
        <v/>
      </c>
      <c r="J654" s="163" t="str">
        <f>IF(I654="","",I654/BUDGET!$O$8)</f>
        <v/>
      </c>
      <c r="K654" s="608"/>
      <c r="L654" s="161" t="str">
        <f t="shared" si="61"/>
        <v/>
      </c>
      <c r="M654" s="609" t="str">
        <f t="shared" si="62"/>
        <v/>
      </c>
      <c r="N654" s="610" t="str">
        <f t="shared" si="63"/>
        <v/>
      </c>
      <c r="O654" s="577"/>
      <c r="Q654" s="611"/>
      <c r="U654" s="574" t="str">
        <f t="shared" si="65"/>
        <v/>
      </c>
      <c r="V654" s="574" t="str">
        <f>IF($U654="","",VLOOKUP($U654,BUDGET!$C$19:$Q$401,2,FALSE))</f>
        <v/>
      </c>
    </row>
    <row r="655" spans="2:22" ht="13.5" x14ac:dyDescent="0.3">
      <c r="B655" s="582">
        <f t="shared" si="64"/>
        <v>645</v>
      </c>
      <c r="C655" s="153"/>
      <c r="D655" s="154"/>
      <c r="E655" s="155"/>
      <c r="F655" s="156"/>
      <c r="G655" s="157"/>
      <c r="H655" s="158"/>
      <c r="I655" s="162" t="str">
        <f t="shared" si="60"/>
        <v/>
      </c>
      <c r="J655" s="163" t="str">
        <f>IF(I655="","",I655/BUDGET!$O$8)</f>
        <v/>
      </c>
      <c r="K655" s="608"/>
      <c r="L655" s="164" t="str">
        <f t="shared" si="61"/>
        <v/>
      </c>
      <c r="M655" s="609" t="str">
        <f t="shared" si="62"/>
        <v/>
      </c>
      <c r="N655" s="610" t="str">
        <f t="shared" si="63"/>
        <v/>
      </c>
      <c r="O655" s="577"/>
      <c r="Q655" s="611"/>
      <c r="U655" s="574" t="str">
        <f t="shared" si="65"/>
        <v/>
      </c>
      <c r="V655" s="574" t="str">
        <f>IF($U655="","",VLOOKUP($U655,BUDGET!$C$19:$Q$401,2,FALSE))</f>
        <v/>
      </c>
    </row>
    <row r="656" spans="2:22" ht="13.5" x14ac:dyDescent="0.3">
      <c r="B656" s="582">
        <f t="shared" si="64"/>
        <v>646</v>
      </c>
      <c r="C656" s="153"/>
      <c r="D656" s="154"/>
      <c r="E656" s="155"/>
      <c r="F656" s="156"/>
      <c r="G656" s="157"/>
      <c r="H656" s="158"/>
      <c r="I656" s="162" t="str">
        <f t="shared" si="60"/>
        <v/>
      </c>
      <c r="J656" s="163" t="str">
        <f>IF(I656="","",I656/BUDGET!$O$8)</f>
        <v/>
      </c>
      <c r="K656" s="608"/>
      <c r="L656" s="161" t="str">
        <f t="shared" si="61"/>
        <v/>
      </c>
      <c r="M656" s="609" t="str">
        <f t="shared" si="62"/>
        <v/>
      </c>
      <c r="N656" s="610" t="str">
        <f t="shared" si="63"/>
        <v/>
      </c>
      <c r="O656" s="577"/>
      <c r="Q656" s="611"/>
      <c r="U656" s="574" t="str">
        <f t="shared" si="65"/>
        <v/>
      </c>
      <c r="V656" s="574" t="str">
        <f>IF($U656="","",VLOOKUP($U656,BUDGET!$C$19:$Q$401,2,FALSE))</f>
        <v/>
      </c>
    </row>
    <row r="657" spans="2:22" ht="13.5" x14ac:dyDescent="0.3">
      <c r="B657" s="582">
        <f t="shared" si="64"/>
        <v>647</v>
      </c>
      <c r="C657" s="153"/>
      <c r="D657" s="154"/>
      <c r="E657" s="155"/>
      <c r="F657" s="156"/>
      <c r="G657" s="157"/>
      <c r="H657" s="158"/>
      <c r="I657" s="162" t="str">
        <f t="shared" si="60"/>
        <v/>
      </c>
      <c r="J657" s="163" t="str">
        <f>IF(I657="","",I657/BUDGET!$O$8)</f>
        <v/>
      </c>
      <c r="K657" s="608"/>
      <c r="L657" s="164" t="str">
        <f t="shared" si="61"/>
        <v/>
      </c>
      <c r="M657" s="609" t="str">
        <f t="shared" si="62"/>
        <v/>
      </c>
      <c r="N657" s="610" t="str">
        <f t="shared" si="63"/>
        <v/>
      </c>
      <c r="O657" s="577"/>
      <c r="Q657" s="611"/>
      <c r="U657" s="574" t="str">
        <f t="shared" si="65"/>
        <v/>
      </c>
      <c r="V657" s="574" t="str">
        <f>IF($U657="","",VLOOKUP($U657,BUDGET!$C$19:$Q$401,2,FALSE))</f>
        <v/>
      </c>
    </row>
    <row r="658" spans="2:22" ht="13.5" x14ac:dyDescent="0.3">
      <c r="B658" s="582">
        <f t="shared" si="64"/>
        <v>648</v>
      </c>
      <c r="C658" s="153"/>
      <c r="D658" s="154"/>
      <c r="E658" s="155"/>
      <c r="F658" s="156"/>
      <c r="G658" s="157"/>
      <c r="H658" s="158"/>
      <c r="I658" s="162" t="str">
        <f t="shared" si="60"/>
        <v/>
      </c>
      <c r="J658" s="163" t="str">
        <f>IF(I658="","",I658/BUDGET!$O$8)</f>
        <v/>
      </c>
      <c r="K658" s="608"/>
      <c r="L658" s="161" t="str">
        <f t="shared" si="61"/>
        <v/>
      </c>
      <c r="M658" s="609" t="str">
        <f t="shared" si="62"/>
        <v/>
      </c>
      <c r="N658" s="610" t="str">
        <f t="shared" si="63"/>
        <v/>
      </c>
      <c r="O658" s="577"/>
      <c r="Q658" s="611"/>
      <c r="U658" s="574" t="str">
        <f t="shared" si="65"/>
        <v/>
      </c>
      <c r="V658" s="574" t="str">
        <f>IF($U658="","",VLOOKUP($U658,BUDGET!$C$19:$Q$401,2,FALSE))</f>
        <v/>
      </c>
    </row>
    <row r="659" spans="2:22" ht="13.5" x14ac:dyDescent="0.3">
      <c r="B659" s="582">
        <f t="shared" si="64"/>
        <v>649</v>
      </c>
      <c r="C659" s="153"/>
      <c r="D659" s="154"/>
      <c r="E659" s="155"/>
      <c r="F659" s="156"/>
      <c r="G659" s="157"/>
      <c r="H659" s="158"/>
      <c r="I659" s="162" t="str">
        <f t="shared" si="60"/>
        <v/>
      </c>
      <c r="J659" s="163" t="str">
        <f>IF(I659="","",I659/BUDGET!$O$8)</f>
        <v/>
      </c>
      <c r="K659" s="608"/>
      <c r="L659" s="164" t="str">
        <f t="shared" si="61"/>
        <v/>
      </c>
      <c r="M659" s="609" t="str">
        <f t="shared" si="62"/>
        <v/>
      </c>
      <c r="N659" s="610" t="str">
        <f t="shared" si="63"/>
        <v/>
      </c>
      <c r="O659" s="577"/>
      <c r="Q659" s="611"/>
      <c r="U659" s="574" t="str">
        <f t="shared" si="65"/>
        <v/>
      </c>
      <c r="V659" s="574" t="str">
        <f>IF($U659="","",VLOOKUP($U659,BUDGET!$C$19:$Q$401,2,FALSE))</f>
        <v/>
      </c>
    </row>
    <row r="660" spans="2:22" ht="13.5" x14ac:dyDescent="0.3">
      <c r="B660" s="582">
        <f t="shared" si="64"/>
        <v>650</v>
      </c>
      <c r="C660" s="153"/>
      <c r="D660" s="154"/>
      <c r="E660" s="155"/>
      <c r="F660" s="156"/>
      <c r="G660" s="157"/>
      <c r="H660" s="158"/>
      <c r="I660" s="162" t="str">
        <f t="shared" si="60"/>
        <v/>
      </c>
      <c r="J660" s="163" t="str">
        <f>IF(I660="","",I660/BUDGET!$O$8)</f>
        <v/>
      </c>
      <c r="K660" s="608"/>
      <c r="L660" s="161" t="str">
        <f t="shared" si="61"/>
        <v/>
      </c>
      <c r="M660" s="609" t="str">
        <f t="shared" si="62"/>
        <v/>
      </c>
      <c r="N660" s="610" t="str">
        <f t="shared" si="63"/>
        <v/>
      </c>
      <c r="O660" s="577"/>
      <c r="Q660" s="611"/>
      <c r="U660" s="574" t="str">
        <f t="shared" si="65"/>
        <v/>
      </c>
      <c r="V660" s="574" t="str">
        <f>IF($U660="","",VLOOKUP($U660,BUDGET!$C$19:$Q$401,2,FALSE))</f>
        <v/>
      </c>
    </row>
    <row r="661" spans="2:22" ht="13.5" x14ac:dyDescent="0.3">
      <c r="B661" s="582">
        <f t="shared" si="64"/>
        <v>651</v>
      </c>
      <c r="C661" s="153"/>
      <c r="D661" s="154"/>
      <c r="E661" s="155"/>
      <c r="F661" s="156"/>
      <c r="G661" s="157"/>
      <c r="H661" s="158"/>
      <c r="I661" s="162" t="str">
        <f t="shared" si="60"/>
        <v/>
      </c>
      <c r="J661" s="163" t="str">
        <f>IF(I661="","",I661/BUDGET!$O$8)</f>
        <v/>
      </c>
      <c r="K661" s="608"/>
      <c r="L661" s="164" t="str">
        <f t="shared" si="61"/>
        <v/>
      </c>
      <c r="M661" s="609" t="str">
        <f t="shared" si="62"/>
        <v/>
      </c>
      <c r="N661" s="610" t="str">
        <f t="shared" si="63"/>
        <v/>
      </c>
      <c r="O661" s="577"/>
      <c r="Q661" s="611"/>
      <c r="U661" s="574" t="str">
        <f t="shared" si="65"/>
        <v/>
      </c>
      <c r="V661" s="574" t="str">
        <f>IF($U661="","",VLOOKUP($U661,BUDGET!$C$19:$Q$401,2,FALSE))</f>
        <v/>
      </c>
    </row>
    <row r="662" spans="2:22" ht="13.5" x14ac:dyDescent="0.3">
      <c r="B662" s="582">
        <f t="shared" si="64"/>
        <v>652</v>
      </c>
      <c r="C662" s="153"/>
      <c r="D662" s="154"/>
      <c r="E662" s="155"/>
      <c r="F662" s="156"/>
      <c r="G662" s="157"/>
      <c r="H662" s="158"/>
      <c r="I662" s="162" t="str">
        <f t="shared" si="60"/>
        <v/>
      </c>
      <c r="J662" s="163" t="str">
        <f>IF(I662="","",I662/BUDGET!$O$8)</f>
        <v/>
      </c>
      <c r="K662" s="608"/>
      <c r="L662" s="161" t="str">
        <f t="shared" si="61"/>
        <v/>
      </c>
      <c r="M662" s="609" t="str">
        <f t="shared" si="62"/>
        <v/>
      </c>
      <c r="N662" s="610" t="str">
        <f t="shared" si="63"/>
        <v/>
      </c>
      <c r="O662" s="577"/>
      <c r="Q662" s="611"/>
      <c r="U662" s="574" t="str">
        <f t="shared" si="65"/>
        <v/>
      </c>
      <c r="V662" s="574" t="str">
        <f>IF($U662="","",VLOOKUP($U662,BUDGET!$C$19:$Q$401,2,FALSE))</f>
        <v/>
      </c>
    </row>
    <row r="663" spans="2:22" ht="13.5" x14ac:dyDescent="0.3">
      <c r="B663" s="582">
        <f t="shared" si="64"/>
        <v>653</v>
      </c>
      <c r="C663" s="153"/>
      <c r="D663" s="154"/>
      <c r="E663" s="155"/>
      <c r="F663" s="156"/>
      <c r="G663" s="157"/>
      <c r="H663" s="158"/>
      <c r="I663" s="162" t="str">
        <f t="shared" si="60"/>
        <v/>
      </c>
      <c r="J663" s="163" t="str">
        <f>IF(I663="","",I663/BUDGET!$O$8)</f>
        <v/>
      </c>
      <c r="K663" s="608"/>
      <c r="L663" s="164" t="str">
        <f t="shared" si="61"/>
        <v/>
      </c>
      <c r="M663" s="609" t="str">
        <f t="shared" si="62"/>
        <v/>
      </c>
      <c r="N663" s="610" t="str">
        <f t="shared" si="63"/>
        <v/>
      </c>
      <c r="O663" s="577"/>
      <c r="Q663" s="611"/>
      <c r="U663" s="574" t="str">
        <f t="shared" si="65"/>
        <v/>
      </c>
      <c r="V663" s="574" t="str">
        <f>IF($U663="","",VLOOKUP($U663,BUDGET!$C$19:$Q$401,2,FALSE))</f>
        <v/>
      </c>
    </row>
    <row r="664" spans="2:22" ht="13.5" x14ac:dyDescent="0.3">
      <c r="B664" s="582">
        <f t="shared" si="64"/>
        <v>654</v>
      </c>
      <c r="C664" s="153"/>
      <c r="D664" s="154"/>
      <c r="E664" s="155"/>
      <c r="F664" s="156"/>
      <c r="G664" s="157"/>
      <c r="H664" s="158"/>
      <c r="I664" s="162" t="str">
        <f t="shared" si="60"/>
        <v/>
      </c>
      <c r="J664" s="163" t="str">
        <f>IF(I664="","",I664/BUDGET!$O$8)</f>
        <v/>
      </c>
      <c r="K664" s="608"/>
      <c r="L664" s="161" t="str">
        <f t="shared" si="61"/>
        <v/>
      </c>
      <c r="M664" s="609" t="str">
        <f t="shared" si="62"/>
        <v/>
      </c>
      <c r="N664" s="610" t="str">
        <f t="shared" si="63"/>
        <v/>
      </c>
      <c r="O664" s="577"/>
      <c r="Q664" s="611"/>
      <c r="U664" s="574" t="str">
        <f t="shared" si="65"/>
        <v/>
      </c>
      <c r="V664" s="574" t="str">
        <f>IF($U664="","",VLOOKUP($U664,BUDGET!$C$19:$Q$401,2,FALSE))</f>
        <v/>
      </c>
    </row>
    <row r="665" spans="2:22" ht="13.5" x14ac:dyDescent="0.3">
      <c r="B665" s="582">
        <f t="shared" si="64"/>
        <v>655</v>
      </c>
      <c r="C665" s="153"/>
      <c r="D665" s="154"/>
      <c r="E665" s="155"/>
      <c r="F665" s="156"/>
      <c r="G665" s="157"/>
      <c r="H665" s="158"/>
      <c r="I665" s="162" t="str">
        <f t="shared" si="60"/>
        <v/>
      </c>
      <c r="J665" s="163" t="str">
        <f>IF(I665="","",I665/BUDGET!$O$8)</f>
        <v/>
      </c>
      <c r="K665" s="608"/>
      <c r="L665" s="164" t="str">
        <f t="shared" si="61"/>
        <v/>
      </c>
      <c r="M665" s="609" t="str">
        <f t="shared" si="62"/>
        <v/>
      </c>
      <c r="N665" s="610" t="str">
        <f t="shared" si="63"/>
        <v/>
      </c>
      <c r="O665" s="577"/>
      <c r="Q665" s="611"/>
      <c r="U665" s="574" t="str">
        <f t="shared" si="65"/>
        <v/>
      </c>
      <c r="V665" s="574" t="str">
        <f>IF($U665="","",VLOOKUP($U665,BUDGET!$C$19:$Q$401,2,FALSE))</f>
        <v/>
      </c>
    </row>
    <row r="666" spans="2:22" ht="13.5" x14ac:dyDescent="0.3">
      <c r="B666" s="582">
        <f t="shared" si="64"/>
        <v>656</v>
      </c>
      <c r="C666" s="153"/>
      <c r="D666" s="154"/>
      <c r="E666" s="155"/>
      <c r="F666" s="156"/>
      <c r="G666" s="157"/>
      <c r="H666" s="158"/>
      <c r="I666" s="162" t="str">
        <f t="shared" si="60"/>
        <v/>
      </c>
      <c r="J666" s="163" t="str">
        <f>IF(I666="","",I666/BUDGET!$O$8)</f>
        <v/>
      </c>
      <c r="K666" s="608"/>
      <c r="L666" s="161" t="str">
        <f t="shared" si="61"/>
        <v/>
      </c>
      <c r="M666" s="609" t="str">
        <f t="shared" si="62"/>
        <v/>
      </c>
      <c r="N666" s="610" t="str">
        <f t="shared" si="63"/>
        <v/>
      </c>
      <c r="O666" s="577"/>
      <c r="Q666" s="611"/>
      <c r="U666" s="574" t="str">
        <f t="shared" si="65"/>
        <v/>
      </c>
      <c r="V666" s="574" t="str">
        <f>IF($U666="","",VLOOKUP($U666,BUDGET!$C$19:$Q$401,2,FALSE))</f>
        <v/>
      </c>
    </row>
    <row r="667" spans="2:22" ht="13.5" x14ac:dyDescent="0.3">
      <c r="B667" s="582">
        <f t="shared" si="64"/>
        <v>657</v>
      </c>
      <c r="C667" s="153"/>
      <c r="D667" s="154"/>
      <c r="E667" s="155"/>
      <c r="F667" s="156"/>
      <c r="G667" s="157"/>
      <c r="H667" s="158"/>
      <c r="I667" s="162" t="str">
        <f t="shared" si="60"/>
        <v/>
      </c>
      <c r="J667" s="163" t="str">
        <f>IF(I667="","",I667/BUDGET!$O$8)</f>
        <v/>
      </c>
      <c r="K667" s="608"/>
      <c r="L667" s="164" t="str">
        <f t="shared" si="61"/>
        <v/>
      </c>
      <c r="M667" s="609" t="str">
        <f t="shared" si="62"/>
        <v/>
      </c>
      <c r="N667" s="610" t="str">
        <f t="shared" si="63"/>
        <v/>
      </c>
      <c r="O667" s="577"/>
      <c r="Q667" s="611"/>
      <c r="U667" s="574" t="str">
        <f t="shared" si="65"/>
        <v/>
      </c>
      <c r="V667" s="574" t="str">
        <f>IF($U667="","",VLOOKUP($U667,BUDGET!$C$19:$Q$401,2,FALSE))</f>
        <v/>
      </c>
    </row>
    <row r="668" spans="2:22" ht="13.5" x14ac:dyDescent="0.3">
      <c r="B668" s="582">
        <f t="shared" si="64"/>
        <v>658</v>
      </c>
      <c r="C668" s="153"/>
      <c r="D668" s="154"/>
      <c r="E668" s="155"/>
      <c r="F668" s="156"/>
      <c r="G668" s="157"/>
      <c r="H668" s="158"/>
      <c r="I668" s="162" t="str">
        <f t="shared" si="60"/>
        <v/>
      </c>
      <c r="J668" s="163" t="str">
        <f>IF(I668="","",I668/BUDGET!$O$8)</f>
        <v/>
      </c>
      <c r="K668" s="608"/>
      <c r="L668" s="161" t="str">
        <f t="shared" si="61"/>
        <v/>
      </c>
      <c r="M668" s="609" t="str">
        <f t="shared" si="62"/>
        <v/>
      </c>
      <c r="N668" s="610" t="str">
        <f t="shared" si="63"/>
        <v/>
      </c>
      <c r="O668" s="577"/>
      <c r="Q668" s="611"/>
      <c r="U668" s="574" t="str">
        <f t="shared" si="65"/>
        <v/>
      </c>
      <c r="V668" s="574" t="str">
        <f>IF($U668="","",VLOOKUP($U668,BUDGET!$C$19:$Q$401,2,FALSE))</f>
        <v/>
      </c>
    </row>
    <row r="669" spans="2:22" ht="13.5" x14ac:dyDescent="0.3">
      <c r="B669" s="582">
        <f t="shared" si="64"/>
        <v>659</v>
      </c>
      <c r="C669" s="153"/>
      <c r="D669" s="154"/>
      <c r="E669" s="155"/>
      <c r="F669" s="156"/>
      <c r="G669" s="157"/>
      <c r="H669" s="158"/>
      <c r="I669" s="162" t="str">
        <f t="shared" si="60"/>
        <v/>
      </c>
      <c r="J669" s="163" t="str">
        <f>IF(I669="","",I669/BUDGET!$O$8)</f>
        <v/>
      </c>
      <c r="K669" s="608"/>
      <c r="L669" s="164" t="str">
        <f t="shared" si="61"/>
        <v/>
      </c>
      <c r="M669" s="609" t="str">
        <f t="shared" si="62"/>
        <v/>
      </c>
      <c r="N669" s="610" t="str">
        <f t="shared" si="63"/>
        <v/>
      </c>
      <c r="O669" s="577"/>
      <c r="Q669" s="611"/>
      <c r="U669" s="574" t="str">
        <f t="shared" si="65"/>
        <v/>
      </c>
      <c r="V669" s="574" t="str">
        <f>IF($U669="","",VLOOKUP($U669,BUDGET!$C$19:$Q$401,2,FALSE))</f>
        <v/>
      </c>
    </row>
    <row r="670" spans="2:22" ht="13.5" x14ac:dyDescent="0.3">
      <c r="B670" s="582">
        <f t="shared" si="64"/>
        <v>660</v>
      </c>
      <c r="C670" s="153"/>
      <c r="D670" s="154"/>
      <c r="E670" s="155"/>
      <c r="F670" s="156"/>
      <c r="G670" s="157"/>
      <c r="H670" s="158"/>
      <c r="I670" s="162" t="str">
        <f t="shared" si="60"/>
        <v/>
      </c>
      <c r="J670" s="163" t="str">
        <f>IF(I670="","",I670/BUDGET!$O$8)</f>
        <v/>
      </c>
      <c r="K670" s="608"/>
      <c r="L670" s="161" t="str">
        <f t="shared" si="61"/>
        <v/>
      </c>
      <c r="M670" s="609" t="str">
        <f t="shared" si="62"/>
        <v/>
      </c>
      <c r="N670" s="610" t="str">
        <f t="shared" si="63"/>
        <v/>
      </c>
      <c r="O670" s="577"/>
      <c r="Q670" s="611"/>
      <c r="U670" s="574" t="str">
        <f t="shared" si="65"/>
        <v/>
      </c>
      <c r="V670" s="574" t="str">
        <f>IF($U670="","",VLOOKUP($U670,BUDGET!$C$19:$Q$401,2,FALSE))</f>
        <v/>
      </c>
    </row>
    <row r="671" spans="2:22" ht="13.5" x14ac:dyDescent="0.3">
      <c r="B671" s="582">
        <f t="shared" si="64"/>
        <v>661</v>
      </c>
      <c r="C671" s="153"/>
      <c r="D671" s="154"/>
      <c r="E671" s="155"/>
      <c r="F671" s="156"/>
      <c r="G671" s="157"/>
      <c r="H671" s="158"/>
      <c r="I671" s="162" t="str">
        <f t="shared" si="60"/>
        <v/>
      </c>
      <c r="J671" s="163" t="str">
        <f>IF(I671="","",I671/BUDGET!$O$8)</f>
        <v/>
      </c>
      <c r="K671" s="608"/>
      <c r="L671" s="164" t="str">
        <f t="shared" si="61"/>
        <v/>
      </c>
      <c r="M671" s="609" t="str">
        <f t="shared" si="62"/>
        <v/>
      </c>
      <c r="N671" s="610" t="str">
        <f t="shared" si="63"/>
        <v/>
      </c>
      <c r="O671" s="577"/>
      <c r="Q671" s="611"/>
      <c r="U671" s="574" t="str">
        <f t="shared" si="65"/>
        <v/>
      </c>
      <c r="V671" s="574" t="str">
        <f>IF($U671="","",VLOOKUP($U671,BUDGET!$C$19:$Q$401,2,FALSE))</f>
        <v/>
      </c>
    </row>
    <row r="672" spans="2:22" ht="13.5" x14ac:dyDescent="0.3">
      <c r="B672" s="582">
        <f t="shared" si="64"/>
        <v>662</v>
      </c>
      <c r="C672" s="153"/>
      <c r="D672" s="154"/>
      <c r="E672" s="155"/>
      <c r="F672" s="156"/>
      <c r="G672" s="157"/>
      <c r="H672" s="158"/>
      <c r="I672" s="162" t="str">
        <f t="shared" si="60"/>
        <v/>
      </c>
      <c r="J672" s="163" t="str">
        <f>IF(I672="","",I672/BUDGET!$O$8)</f>
        <v/>
      </c>
      <c r="K672" s="608"/>
      <c r="L672" s="161" t="str">
        <f t="shared" si="61"/>
        <v/>
      </c>
      <c r="M672" s="609" t="str">
        <f t="shared" si="62"/>
        <v/>
      </c>
      <c r="N672" s="610" t="str">
        <f t="shared" si="63"/>
        <v/>
      </c>
      <c r="O672" s="577"/>
      <c r="Q672" s="611"/>
      <c r="U672" s="574" t="str">
        <f t="shared" si="65"/>
        <v/>
      </c>
      <c r="V672" s="574" t="str">
        <f>IF($U672="","",VLOOKUP($U672,BUDGET!$C$19:$Q$401,2,FALSE))</f>
        <v/>
      </c>
    </row>
    <row r="673" spans="2:22" ht="13.5" x14ac:dyDescent="0.3">
      <c r="B673" s="582">
        <f t="shared" si="64"/>
        <v>663</v>
      </c>
      <c r="C673" s="153"/>
      <c r="D673" s="154"/>
      <c r="E673" s="155"/>
      <c r="F673" s="156"/>
      <c r="G673" s="157"/>
      <c r="H673" s="158"/>
      <c r="I673" s="162" t="str">
        <f t="shared" si="60"/>
        <v/>
      </c>
      <c r="J673" s="163" t="str">
        <f>IF(I673="","",I673/BUDGET!$O$8)</f>
        <v/>
      </c>
      <c r="K673" s="608"/>
      <c r="L673" s="164" t="str">
        <f t="shared" si="61"/>
        <v/>
      </c>
      <c r="M673" s="609" t="str">
        <f t="shared" si="62"/>
        <v/>
      </c>
      <c r="N673" s="610" t="str">
        <f t="shared" si="63"/>
        <v/>
      </c>
      <c r="O673" s="577"/>
      <c r="Q673" s="611"/>
      <c r="U673" s="574" t="str">
        <f t="shared" si="65"/>
        <v/>
      </c>
      <c r="V673" s="574" t="str">
        <f>IF($U673="","",VLOOKUP($U673,BUDGET!$C$19:$Q$401,2,FALSE))</f>
        <v/>
      </c>
    </row>
    <row r="674" spans="2:22" ht="13.5" x14ac:dyDescent="0.3">
      <c r="B674" s="582">
        <f t="shared" si="64"/>
        <v>664</v>
      </c>
      <c r="C674" s="153"/>
      <c r="D674" s="154"/>
      <c r="E674" s="155"/>
      <c r="F674" s="156"/>
      <c r="G674" s="157"/>
      <c r="H674" s="158"/>
      <c r="I674" s="162" t="str">
        <f t="shared" si="60"/>
        <v/>
      </c>
      <c r="J674" s="163" t="str">
        <f>IF(I674="","",I674/BUDGET!$O$8)</f>
        <v/>
      </c>
      <c r="K674" s="608"/>
      <c r="L674" s="161" t="str">
        <f t="shared" si="61"/>
        <v/>
      </c>
      <c r="M674" s="609" t="str">
        <f t="shared" si="62"/>
        <v/>
      </c>
      <c r="N674" s="610" t="str">
        <f t="shared" si="63"/>
        <v/>
      </c>
      <c r="O674" s="577"/>
      <c r="Q674" s="611"/>
      <c r="U674" s="574" t="str">
        <f t="shared" si="65"/>
        <v/>
      </c>
      <c r="V674" s="574" t="str">
        <f>IF($U674="","",VLOOKUP($U674,BUDGET!$C$19:$Q$401,2,FALSE))</f>
        <v/>
      </c>
    </row>
    <row r="675" spans="2:22" ht="13.5" x14ac:dyDescent="0.3">
      <c r="B675" s="582">
        <f t="shared" si="64"/>
        <v>665</v>
      </c>
      <c r="C675" s="153"/>
      <c r="D675" s="154"/>
      <c r="E675" s="155"/>
      <c r="F675" s="156"/>
      <c r="G675" s="157"/>
      <c r="H675" s="158"/>
      <c r="I675" s="162" t="str">
        <f t="shared" si="60"/>
        <v/>
      </c>
      <c r="J675" s="163" t="str">
        <f>IF(I675="","",I675/BUDGET!$O$8)</f>
        <v/>
      </c>
      <c r="K675" s="608"/>
      <c r="L675" s="164" t="str">
        <f t="shared" si="61"/>
        <v/>
      </c>
      <c r="M675" s="609" t="str">
        <f t="shared" si="62"/>
        <v/>
      </c>
      <c r="N675" s="610" t="str">
        <f t="shared" si="63"/>
        <v/>
      </c>
      <c r="O675" s="577"/>
      <c r="Q675" s="611"/>
      <c r="U675" s="574" t="str">
        <f t="shared" si="65"/>
        <v/>
      </c>
      <c r="V675" s="574" t="str">
        <f>IF($U675="","",VLOOKUP($U675,BUDGET!$C$19:$Q$401,2,FALSE))</f>
        <v/>
      </c>
    </row>
    <row r="676" spans="2:22" ht="13.5" x14ac:dyDescent="0.3">
      <c r="B676" s="582">
        <f t="shared" si="64"/>
        <v>666</v>
      </c>
      <c r="C676" s="153"/>
      <c r="D676" s="154"/>
      <c r="E676" s="155"/>
      <c r="F676" s="156"/>
      <c r="G676" s="157"/>
      <c r="H676" s="158"/>
      <c r="I676" s="162" t="str">
        <f t="shared" si="60"/>
        <v/>
      </c>
      <c r="J676" s="163" t="str">
        <f>IF(I676="","",I676/BUDGET!$O$8)</f>
        <v/>
      </c>
      <c r="K676" s="608"/>
      <c r="L676" s="161" t="str">
        <f t="shared" si="61"/>
        <v/>
      </c>
      <c r="M676" s="609" t="str">
        <f t="shared" si="62"/>
        <v/>
      </c>
      <c r="N676" s="610" t="str">
        <f t="shared" si="63"/>
        <v/>
      </c>
      <c r="O676" s="577"/>
      <c r="Q676" s="611"/>
      <c r="U676" s="574" t="str">
        <f t="shared" si="65"/>
        <v/>
      </c>
      <c r="V676" s="574" t="str">
        <f>IF($U676="","",VLOOKUP($U676,BUDGET!$C$19:$Q$401,2,FALSE))</f>
        <v/>
      </c>
    </row>
    <row r="677" spans="2:22" ht="13.5" x14ac:dyDescent="0.3">
      <c r="B677" s="582">
        <f t="shared" si="64"/>
        <v>667</v>
      </c>
      <c r="C677" s="153"/>
      <c r="D677" s="154"/>
      <c r="E677" s="155"/>
      <c r="F677" s="156"/>
      <c r="G677" s="157"/>
      <c r="H677" s="158"/>
      <c r="I677" s="162" t="str">
        <f t="shared" si="60"/>
        <v/>
      </c>
      <c r="J677" s="163" t="str">
        <f>IF(I677="","",I677/BUDGET!$O$8)</f>
        <v/>
      </c>
      <c r="K677" s="608"/>
      <c r="L677" s="164" t="str">
        <f t="shared" si="61"/>
        <v/>
      </c>
      <c r="M677" s="609" t="str">
        <f t="shared" si="62"/>
        <v/>
      </c>
      <c r="N677" s="610" t="str">
        <f t="shared" si="63"/>
        <v/>
      </c>
      <c r="O677" s="577"/>
      <c r="Q677" s="611"/>
      <c r="U677" s="574" t="str">
        <f t="shared" si="65"/>
        <v/>
      </c>
      <c r="V677" s="574" t="str">
        <f>IF($U677="","",VLOOKUP($U677,BUDGET!$C$19:$Q$401,2,FALSE))</f>
        <v/>
      </c>
    </row>
    <row r="678" spans="2:22" ht="13.5" x14ac:dyDescent="0.3">
      <c r="B678" s="582">
        <f t="shared" si="64"/>
        <v>668</v>
      </c>
      <c r="C678" s="153"/>
      <c r="D678" s="154"/>
      <c r="E678" s="155"/>
      <c r="F678" s="156"/>
      <c r="G678" s="157"/>
      <c r="H678" s="158"/>
      <c r="I678" s="162" t="str">
        <f t="shared" si="60"/>
        <v/>
      </c>
      <c r="J678" s="163" t="str">
        <f>IF(I678="","",I678/BUDGET!$O$8)</f>
        <v/>
      </c>
      <c r="K678" s="608"/>
      <c r="L678" s="161" t="str">
        <f t="shared" si="61"/>
        <v/>
      </c>
      <c r="M678" s="609" t="str">
        <f t="shared" si="62"/>
        <v/>
      </c>
      <c r="N678" s="610" t="str">
        <f t="shared" si="63"/>
        <v/>
      </c>
      <c r="O678" s="577"/>
      <c r="Q678" s="611"/>
      <c r="U678" s="574" t="str">
        <f t="shared" si="65"/>
        <v/>
      </c>
      <c r="V678" s="574" t="str">
        <f>IF($U678="","",VLOOKUP($U678,BUDGET!$C$19:$Q$401,2,FALSE))</f>
        <v/>
      </c>
    </row>
    <row r="679" spans="2:22" ht="13.5" x14ac:dyDescent="0.3">
      <c r="B679" s="582">
        <f t="shared" si="64"/>
        <v>669</v>
      </c>
      <c r="C679" s="153"/>
      <c r="D679" s="154"/>
      <c r="E679" s="155"/>
      <c r="F679" s="156"/>
      <c r="G679" s="157"/>
      <c r="H679" s="158"/>
      <c r="I679" s="162" t="str">
        <f t="shared" si="60"/>
        <v/>
      </c>
      <c r="J679" s="163" t="str">
        <f>IF(I679="","",I679/BUDGET!$O$8)</f>
        <v/>
      </c>
      <c r="K679" s="608"/>
      <c r="L679" s="164" t="str">
        <f t="shared" si="61"/>
        <v/>
      </c>
      <c r="M679" s="609" t="str">
        <f t="shared" si="62"/>
        <v/>
      </c>
      <c r="N679" s="610" t="str">
        <f t="shared" si="63"/>
        <v/>
      </c>
      <c r="O679" s="577"/>
      <c r="Q679" s="611"/>
      <c r="U679" s="574" t="str">
        <f t="shared" si="65"/>
        <v/>
      </c>
      <c r="V679" s="574" t="str">
        <f>IF($U679="","",VLOOKUP($U679,BUDGET!$C$19:$Q$401,2,FALSE))</f>
        <v/>
      </c>
    </row>
    <row r="680" spans="2:22" ht="13.5" x14ac:dyDescent="0.3">
      <c r="B680" s="582">
        <f t="shared" si="64"/>
        <v>670</v>
      </c>
      <c r="C680" s="153"/>
      <c r="D680" s="154"/>
      <c r="E680" s="155"/>
      <c r="F680" s="156"/>
      <c r="G680" s="157"/>
      <c r="H680" s="158"/>
      <c r="I680" s="162" t="str">
        <f t="shared" si="60"/>
        <v/>
      </c>
      <c r="J680" s="163" t="str">
        <f>IF(I680="","",I680/BUDGET!$O$8)</f>
        <v/>
      </c>
      <c r="K680" s="608"/>
      <c r="L680" s="161" t="str">
        <f t="shared" si="61"/>
        <v/>
      </c>
      <c r="M680" s="609" t="str">
        <f t="shared" si="62"/>
        <v/>
      </c>
      <c r="N680" s="610" t="str">
        <f t="shared" si="63"/>
        <v/>
      </c>
      <c r="O680" s="577"/>
      <c r="Q680" s="611"/>
      <c r="U680" s="574" t="str">
        <f t="shared" si="65"/>
        <v/>
      </c>
      <c r="V680" s="574" t="str">
        <f>IF($U680="","",VLOOKUP($U680,BUDGET!$C$19:$Q$401,2,FALSE))</f>
        <v/>
      </c>
    </row>
    <row r="681" spans="2:22" ht="13.5" x14ac:dyDescent="0.3">
      <c r="B681" s="582">
        <f t="shared" si="64"/>
        <v>671</v>
      </c>
      <c r="C681" s="153"/>
      <c r="D681" s="154"/>
      <c r="E681" s="155"/>
      <c r="F681" s="156"/>
      <c r="G681" s="157"/>
      <c r="H681" s="158"/>
      <c r="I681" s="162" t="str">
        <f t="shared" si="60"/>
        <v/>
      </c>
      <c r="J681" s="163" t="str">
        <f>IF(I681="","",I681/BUDGET!$O$8)</f>
        <v/>
      </c>
      <c r="K681" s="608"/>
      <c r="L681" s="164" t="str">
        <f t="shared" si="61"/>
        <v/>
      </c>
      <c r="M681" s="609" t="str">
        <f t="shared" si="62"/>
        <v/>
      </c>
      <c r="N681" s="610" t="str">
        <f t="shared" si="63"/>
        <v/>
      </c>
      <c r="O681" s="577"/>
      <c r="Q681" s="611"/>
      <c r="U681" s="574" t="str">
        <f t="shared" si="65"/>
        <v/>
      </c>
      <c r="V681" s="574" t="str">
        <f>IF($U681="","",VLOOKUP($U681,BUDGET!$C$19:$Q$401,2,FALSE))</f>
        <v/>
      </c>
    </row>
    <row r="682" spans="2:22" ht="13.5" x14ac:dyDescent="0.3">
      <c r="B682" s="582">
        <f t="shared" si="64"/>
        <v>672</v>
      </c>
      <c r="C682" s="153"/>
      <c r="D682" s="154"/>
      <c r="E682" s="155"/>
      <c r="F682" s="156"/>
      <c r="G682" s="157"/>
      <c r="H682" s="158"/>
      <c r="I682" s="162" t="str">
        <f t="shared" si="60"/>
        <v/>
      </c>
      <c r="J682" s="163" t="str">
        <f>IF(I682="","",I682/BUDGET!$O$8)</f>
        <v/>
      </c>
      <c r="K682" s="608"/>
      <c r="L682" s="161" t="str">
        <f t="shared" si="61"/>
        <v/>
      </c>
      <c r="M682" s="609" t="str">
        <f t="shared" si="62"/>
        <v/>
      </c>
      <c r="N682" s="610" t="str">
        <f t="shared" si="63"/>
        <v/>
      </c>
      <c r="O682" s="577"/>
      <c r="Q682" s="611"/>
      <c r="U682" s="574" t="str">
        <f t="shared" si="65"/>
        <v/>
      </c>
      <c r="V682" s="574" t="str">
        <f>IF($U682="","",VLOOKUP($U682,BUDGET!$C$19:$Q$401,2,FALSE))</f>
        <v/>
      </c>
    </row>
    <row r="683" spans="2:22" ht="13.5" x14ac:dyDescent="0.3">
      <c r="B683" s="582">
        <f t="shared" si="64"/>
        <v>673</v>
      </c>
      <c r="C683" s="153"/>
      <c r="D683" s="154"/>
      <c r="E683" s="155"/>
      <c r="F683" s="156"/>
      <c r="G683" s="157"/>
      <c r="H683" s="158"/>
      <c r="I683" s="162" t="str">
        <f t="shared" si="60"/>
        <v/>
      </c>
      <c r="J683" s="163" t="str">
        <f>IF(I683="","",I683/BUDGET!$O$8)</f>
        <v/>
      </c>
      <c r="K683" s="608"/>
      <c r="L683" s="164" t="str">
        <f t="shared" si="61"/>
        <v/>
      </c>
      <c r="M683" s="609" t="str">
        <f t="shared" si="62"/>
        <v/>
      </c>
      <c r="N683" s="610" t="str">
        <f t="shared" si="63"/>
        <v/>
      </c>
      <c r="O683" s="577"/>
      <c r="Q683" s="611"/>
      <c r="U683" s="574" t="str">
        <f t="shared" si="65"/>
        <v/>
      </c>
      <c r="V683" s="574" t="str">
        <f>IF($U683="","",VLOOKUP($U683,BUDGET!$C$19:$Q$401,2,FALSE))</f>
        <v/>
      </c>
    </row>
    <row r="684" spans="2:22" ht="13.5" x14ac:dyDescent="0.3">
      <c r="B684" s="582">
        <f t="shared" si="64"/>
        <v>674</v>
      </c>
      <c r="C684" s="153"/>
      <c r="D684" s="154"/>
      <c r="E684" s="155"/>
      <c r="F684" s="156"/>
      <c r="G684" s="157"/>
      <c r="H684" s="158"/>
      <c r="I684" s="162" t="str">
        <f t="shared" si="60"/>
        <v/>
      </c>
      <c r="J684" s="163" t="str">
        <f>IF(I684="","",I684/BUDGET!$O$8)</f>
        <v/>
      </c>
      <c r="K684" s="608"/>
      <c r="L684" s="161" t="str">
        <f t="shared" si="61"/>
        <v/>
      </c>
      <c r="M684" s="609" t="str">
        <f t="shared" si="62"/>
        <v/>
      </c>
      <c r="N684" s="610" t="str">
        <f t="shared" si="63"/>
        <v/>
      </c>
      <c r="O684" s="577"/>
      <c r="Q684" s="611"/>
      <c r="U684" s="574" t="str">
        <f t="shared" si="65"/>
        <v/>
      </c>
      <c r="V684" s="574" t="str">
        <f>IF($U684="","",VLOOKUP($U684,BUDGET!$C$19:$Q$401,2,FALSE))</f>
        <v/>
      </c>
    </row>
    <row r="685" spans="2:22" ht="13.5" x14ac:dyDescent="0.3">
      <c r="B685" s="582">
        <f t="shared" si="64"/>
        <v>675</v>
      </c>
      <c r="C685" s="153"/>
      <c r="D685" s="154"/>
      <c r="E685" s="155"/>
      <c r="F685" s="156"/>
      <c r="G685" s="157"/>
      <c r="H685" s="158"/>
      <c r="I685" s="162" t="str">
        <f t="shared" si="60"/>
        <v/>
      </c>
      <c r="J685" s="163" t="str">
        <f>IF(I685="","",I685/BUDGET!$O$8)</f>
        <v/>
      </c>
      <c r="K685" s="608"/>
      <c r="L685" s="164" t="str">
        <f t="shared" si="61"/>
        <v/>
      </c>
      <c r="M685" s="609" t="str">
        <f t="shared" si="62"/>
        <v/>
      </c>
      <c r="N685" s="610" t="str">
        <f t="shared" si="63"/>
        <v/>
      </c>
      <c r="O685" s="577"/>
      <c r="Q685" s="611"/>
      <c r="U685" s="574" t="str">
        <f t="shared" si="65"/>
        <v/>
      </c>
      <c r="V685" s="574" t="str">
        <f>IF($U685="","",VLOOKUP($U685,BUDGET!$C$19:$Q$401,2,FALSE))</f>
        <v/>
      </c>
    </row>
    <row r="686" spans="2:22" ht="13.5" x14ac:dyDescent="0.3">
      <c r="B686" s="582">
        <f t="shared" si="64"/>
        <v>676</v>
      </c>
      <c r="C686" s="153"/>
      <c r="D686" s="154"/>
      <c r="E686" s="155"/>
      <c r="F686" s="156"/>
      <c r="G686" s="157"/>
      <c r="H686" s="158"/>
      <c r="I686" s="162" t="str">
        <f t="shared" si="60"/>
        <v/>
      </c>
      <c r="J686" s="163" t="str">
        <f>IF(I686="","",I686/BUDGET!$O$8)</f>
        <v/>
      </c>
      <c r="K686" s="608"/>
      <c r="L686" s="161" t="str">
        <f t="shared" si="61"/>
        <v/>
      </c>
      <c r="M686" s="609" t="str">
        <f t="shared" si="62"/>
        <v/>
      </c>
      <c r="N686" s="610" t="str">
        <f t="shared" si="63"/>
        <v/>
      </c>
      <c r="O686" s="577"/>
      <c r="Q686" s="611"/>
      <c r="U686" s="574" t="str">
        <f t="shared" si="65"/>
        <v/>
      </c>
      <c r="V686" s="574" t="str">
        <f>IF($U686="","",VLOOKUP($U686,BUDGET!$C$19:$Q$401,2,FALSE))</f>
        <v/>
      </c>
    </row>
    <row r="687" spans="2:22" ht="13.5" x14ac:dyDescent="0.3">
      <c r="B687" s="582">
        <f t="shared" si="64"/>
        <v>677</v>
      </c>
      <c r="C687" s="153"/>
      <c r="D687" s="154"/>
      <c r="E687" s="155"/>
      <c r="F687" s="156"/>
      <c r="G687" s="157"/>
      <c r="H687" s="158"/>
      <c r="I687" s="162" t="str">
        <f t="shared" si="60"/>
        <v/>
      </c>
      <c r="J687" s="163" t="str">
        <f>IF(I687="","",I687/BUDGET!$O$8)</f>
        <v/>
      </c>
      <c r="K687" s="608"/>
      <c r="L687" s="164" t="str">
        <f t="shared" si="61"/>
        <v/>
      </c>
      <c r="M687" s="609" t="str">
        <f t="shared" si="62"/>
        <v/>
      </c>
      <c r="N687" s="610" t="str">
        <f t="shared" si="63"/>
        <v/>
      </c>
      <c r="O687" s="577"/>
      <c r="Q687" s="611"/>
      <c r="U687" s="574" t="str">
        <f t="shared" si="65"/>
        <v/>
      </c>
      <c r="V687" s="574" t="str">
        <f>IF($U687="","",VLOOKUP($U687,BUDGET!$C$19:$Q$401,2,FALSE))</f>
        <v/>
      </c>
    </row>
    <row r="688" spans="2:22" ht="13.5" x14ac:dyDescent="0.3">
      <c r="B688" s="582">
        <f t="shared" si="64"/>
        <v>678</v>
      </c>
      <c r="C688" s="153"/>
      <c r="D688" s="154"/>
      <c r="E688" s="155"/>
      <c r="F688" s="156"/>
      <c r="G688" s="157"/>
      <c r="H688" s="158"/>
      <c r="I688" s="162" t="str">
        <f t="shared" si="60"/>
        <v/>
      </c>
      <c r="J688" s="163" t="str">
        <f>IF(I688="","",I688/BUDGET!$O$8)</f>
        <v/>
      </c>
      <c r="K688" s="608"/>
      <c r="L688" s="161" t="str">
        <f t="shared" si="61"/>
        <v/>
      </c>
      <c r="M688" s="609" t="str">
        <f t="shared" si="62"/>
        <v/>
      </c>
      <c r="N688" s="610" t="str">
        <f t="shared" si="63"/>
        <v/>
      </c>
      <c r="O688" s="577"/>
      <c r="Q688" s="611"/>
      <c r="U688" s="574" t="str">
        <f t="shared" si="65"/>
        <v/>
      </c>
      <c r="V688" s="574" t="str">
        <f>IF($U688="","",VLOOKUP($U688,BUDGET!$C$19:$Q$401,2,FALSE))</f>
        <v/>
      </c>
    </row>
    <row r="689" spans="2:22" ht="13.5" x14ac:dyDescent="0.3">
      <c r="B689" s="582">
        <f t="shared" si="64"/>
        <v>679</v>
      </c>
      <c r="C689" s="153"/>
      <c r="D689" s="154"/>
      <c r="E689" s="155"/>
      <c r="F689" s="156"/>
      <c r="G689" s="157"/>
      <c r="H689" s="158"/>
      <c r="I689" s="162" t="str">
        <f t="shared" si="60"/>
        <v/>
      </c>
      <c r="J689" s="163" t="str">
        <f>IF(I689="","",I689/BUDGET!$O$8)</f>
        <v/>
      </c>
      <c r="K689" s="608"/>
      <c r="L689" s="164" t="str">
        <f t="shared" si="61"/>
        <v/>
      </c>
      <c r="M689" s="609" t="str">
        <f t="shared" si="62"/>
        <v/>
      </c>
      <c r="N689" s="610" t="str">
        <f t="shared" si="63"/>
        <v/>
      </c>
      <c r="O689" s="577"/>
      <c r="Q689" s="611"/>
      <c r="U689" s="574" t="str">
        <f t="shared" si="65"/>
        <v/>
      </c>
      <c r="V689" s="574" t="str">
        <f>IF($U689="","",VLOOKUP($U689,BUDGET!$C$19:$Q$401,2,FALSE))</f>
        <v/>
      </c>
    </row>
    <row r="690" spans="2:22" ht="13.5" x14ac:dyDescent="0.3">
      <c r="B690" s="582">
        <f t="shared" si="64"/>
        <v>680</v>
      </c>
      <c r="C690" s="153"/>
      <c r="D690" s="154"/>
      <c r="E690" s="155"/>
      <c r="F690" s="156"/>
      <c r="G690" s="157"/>
      <c r="H690" s="158"/>
      <c r="I690" s="162" t="str">
        <f t="shared" si="60"/>
        <v/>
      </c>
      <c r="J690" s="163" t="str">
        <f>IF(I690="","",I690/BUDGET!$O$8)</f>
        <v/>
      </c>
      <c r="K690" s="608"/>
      <c r="L690" s="161" t="str">
        <f t="shared" si="61"/>
        <v/>
      </c>
      <c r="M690" s="609" t="str">
        <f t="shared" si="62"/>
        <v/>
      </c>
      <c r="N690" s="610" t="str">
        <f t="shared" si="63"/>
        <v/>
      </c>
      <c r="O690" s="577"/>
      <c r="Q690" s="611"/>
      <c r="U690" s="574" t="str">
        <f t="shared" si="65"/>
        <v/>
      </c>
      <c r="V690" s="574" t="str">
        <f>IF($U690="","",VLOOKUP($U690,BUDGET!$C$19:$Q$401,2,FALSE))</f>
        <v/>
      </c>
    </row>
    <row r="691" spans="2:22" ht="13.5" x14ac:dyDescent="0.3">
      <c r="B691" s="582">
        <f t="shared" si="64"/>
        <v>681</v>
      </c>
      <c r="C691" s="153"/>
      <c r="D691" s="154"/>
      <c r="E691" s="155"/>
      <c r="F691" s="156"/>
      <c r="G691" s="157"/>
      <c r="H691" s="158"/>
      <c r="I691" s="162" t="str">
        <f t="shared" si="60"/>
        <v/>
      </c>
      <c r="J691" s="163" t="str">
        <f>IF(I691="","",I691/BUDGET!$O$8)</f>
        <v/>
      </c>
      <c r="K691" s="608"/>
      <c r="L691" s="164" t="str">
        <f t="shared" si="61"/>
        <v/>
      </c>
      <c r="M691" s="609" t="str">
        <f t="shared" si="62"/>
        <v/>
      </c>
      <c r="N691" s="610" t="str">
        <f t="shared" si="63"/>
        <v/>
      </c>
      <c r="O691" s="577"/>
      <c r="Q691" s="611"/>
      <c r="U691" s="574" t="str">
        <f t="shared" si="65"/>
        <v/>
      </c>
      <c r="V691" s="574" t="str">
        <f>IF($U691="","",VLOOKUP($U691,BUDGET!$C$19:$Q$401,2,FALSE))</f>
        <v/>
      </c>
    </row>
    <row r="692" spans="2:22" ht="13.5" x14ac:dyDescent="0.3">
      <c r="B692" s="582">
        <f t="shared" si="64"/>
        <v>682</v>
      </c>
      <c r="C692" s="153"/>
      <c r="D692" s="154"/>
      <c r="E692" s="155"/>
      <c r="F692" s="156"/>
      <c r="G692" s="157"/>
      <c r="H692" s="158"/>
      <c r="I692" s="162" t="str">
        <f t="shared" si="60"/>
        <v/>
      </c>
      <c r="J692" s="163" t="str">
        <f>IF(I692="","",I692/BUDGET!$O$8)</f>
        <v/>
      </c>
      <c r="K692" s="608"/>
      <c r="L692" s="161" t="str">
        <f t="shared" si="61"/>
        <v/>
      </c>
      <c r="M692" s="609" t="str">
        <f t="shared" si="62"/>
        <v/>
      </c>
      <c r="N692" s="610" t="str">
        <f t="shared" si="63"/>
        <v/>
      </c>
      <c r="O692" s="577"/>
      <c r="Q692" s="611"/>
      <c r="U692" s="574" t="str">
        <f t="shared" si="65"/>
        <v/>
      </c>
      <c r="V692" s="574" t="str">
        <f>IF($U692="","",VLOOKUP($U692,BUDGET!$C$19:$Q$401,2,FALSE))</f>
        <v/>
      </c>
    </row>
    <row r="693" spans="2:22" ht="13.5" x14ac:dyDescent="0.3">
      <c r="B693" s="582">
        <f t="shared" si="64"/>
        <v>683</v>
      </c>
      <c r="C693" s="153"/>
      <c r="D693" s="154"/>
      <c r="E693" s="155"/>
      <c r="F693" s="156"/>
      <c r="G693" s="157"/>
      <c r="H693" s="158"/>
      <c r="I693" s="162" t="str">
        <f t="shared" si="60"/>
        <v/>
      </c>
      <c r="J693" s="163" t="str">
        <f>IF(I693="","",I693/BUDGET!$O$8)</f>
        <v/>
      </c>
      <c r="K693" s="608"/>
      <c r="L693" s="164" t="str">
        <f t="shared" si="61"/>
        <v/>
      </c>
      <c r="M693" s="609" t="str">
        <f t="shared" si="62"/>
        <v/>
      </c>
      <c r="N693" s="610" t="str">
        <f t="shared" si="63"/>
        <v/>
      </c>
      <c r="O693" s="577"/>
      <c r="Q693" s="611"/>
      <c r="U693" s="574" t="str">
        <f t="shared" si="65"/>
        <v/>
      </c>
      <c r="V693" s="574" t="str">
        <f>IF($U693="","",VLOOKUP($U693,BUDGET!$C$19:$Q$401,2,FALSE))</f>
        <v/>
      </c>
    </row>
    <row r="694" spans="2:22" ht="13.5" x14ac:dyDescent="0.3">
      <c r="B694" s="582">
        <f t="shared" si="64"/>
        <v>684</v>
      </c>
      <c r="C694" s="153"/>
      <c r="D694" s="154"/>
      <c r="E694" s="155"/>
      <c r="F694" s="156"/>
      <c r="G694" s="157"/>
      <c r="H694" s="158"/>
      <c r="I694" s="162" t="str">
        <f t="shared" si="60"/>
        <v/>
      </c>
      <c r="J694" s="163" t="str">
        <f>IF(I694="","",I694/BUDGET!$O$8)</f>
        <v/>
      </c>
      <c r="K694" s="608"/>
      <c r="L694" s="161" t="str">
        <f t="shared" si="61"/>
        <v/>
      </c>
      <c r="M694" s="609" t="str">
        <f t="shared" si="62"/>
        <v/>
      </c>
      <c r="N694" s="610" t="str">
        <f t="shared" si="63"/>
        <v/>
      </c>
      <c r="O694" s="577"/>
      <c r="Q694" s="611"/>
      <c r="U694" s="574" t="str">
        <f t="shared" si="65"/>
        <v/>
      </c>
      <c r="V694" s="574" t="str">
        <f>IF($U694="","",VLOOKUP($U694,BUDGET!$C$19:$Q$401,2,FALSE))</f>
        <v/>
      </c>
    </row>
    <row r="695" spans="2:22" ht="13.5" x14ac:dyDescent="0.3">
      <c r="B695" s="582">
        <f t="shared" si="64"/>
        <v>685</v>
      </c>
      <c r="C695" s="153"/>
      <c r="D695" s="154"/>
      <c r="E695" s="155"/>
      <c r="F695" s="156"/>
      <c r="G695" s="157"/>
      <c r="H695" s="158"/>
      <c r="I695" s="162" t="str">
        <f t="shared" si="60"/>
        <v/>
      </c>
      <c r="J695" s="163" t="str">
        <f>IF(I695="","",I695/BUDGET!$O$8)</f>
        <v/>
      </c>
      <c r="K695" s="608"/>
      <c r="L695" s="164" t="str">
        <f t="shared" si="61"/>
        <v/>
      </c>
      <c r="M695" s="609" t="str">
        <f t="shared" si="62"/>
        <v/>
      </c>
      <c r="N695" s="610" t="str">
        <f t="shared" si="63"/>
        <v/>
      </c>
      <c r="O695" s="577"/>
      <c r="Q695" s="611"/>
      <c r="U695" s="574" t="str">
        <f t="shared" si="65"/>
        <v/>
      </c>
      <c r="V695" s="574" t="str">
        <f>IF($U695="","",VLOOKUP($U695,BUDGET!$C$19:$Q$401,2,FALSE))</f>
        <v/>
      </c>
    </row>
    <row r="696" spans="2:22" ht="13.5" x14ac:dyDescent="0.3">
      <c r="B696" s="582">
        <f t="shared" si="64"/>
        <v>686</v>
      </c>
      <c r="C696" s="153"/>
      <c r="D696" s="154"/>
      <c r="E696" s="155"/>
      <c r="F696" s="156"/>
      <c r="G696" s="157"/>
      <c r="H696" s="158"/>
      <c r="I696" s="162" t="str">
        <f t="shared" si="60"/>
        <v/>
      </c>
      <c r="J696" s="163" t="str">
        <f>IF(I696="","",I696/BUDGET!$O$8)</f>
        <v/>
      </c>
      <c r="K696" s="608"/>
      <c r="L696" s="161" t="str">
        <f t="shared" si="61"/>
        <v/>
      </c>
      <c r="M696" s="609" t="str">
        <f t="shared" si="62"/>
        <v/>
      </c>
      <c r="N696" s="610" t="str">
        <f t="shared" si="63"/>
        <v/>
      </c>
      <c r="O696" s="577"/>
      <c r="Q696" s="611"/>
      <c r="U696" s="574" t="str">
        <f t="shared" si="65"/>
        <v/>
      </c>
      <c r="V696" s="574" t="str">
        <f>IF($U696="","",VLOOKUP($U696,BUDGET!$C$19:$Q$401,2,FALSE))</f>
        <v/>
      </c>
    </row>
    <row r="697" spans="2:22" ht="13.5" x14ac:dyDescent="0.3">
      <c r="B697" s="582">
        <f t="shared" si="64"/>
        <v>687</v>
      </c>
      <c r="C697" s="153"/>
      <c r="D697" s="154"/>
      <c r="E697" s="155"/>
      <c r="F697" s="156"/>
      <c r="G697" s="157"/>
      <c r="H697" s="158"/>
      <c r="I697" s="162" t="str">
        <f t="shared" si="60"/>
        <v/>
      </c>
      <c r="J697" s="163" t="str">
        <f>IF(I697="","",I697/BUDGET!$O$8)</f>
        <v/>
      </c>
      <c r="K697" s="608"/>
      <c r="L697" s="164" t="str">
        <f t="shared" si="61"/>
        <v/>
      </c>
      <c r="M697" s="609" t="str">
        <f t="shared" si="62"/>
        <v/>
      </c>
      <c r="N697" s="610" t="str">
        <f t="shared" si="63"/>
        <v/>
      </c>
      <c r="O697" s="577"/>
      <c r="Q697" s="611"/>
      <c r="U697" s="574" t="str">
        <f t="shared" si="65"/>
        <v/>
      </c>
      <c r="V697" s="574" t="str">
        <f>IF($U697="","",VLOOKUP($U697,BUDGET!$C$19:$Q$401,2,FALSE))</f>
        <v/>
      </c>
    </row>
    <row r="698" spans="2:22" ht="13.5" x14ac:dyDescent="0.3">
      <c r="B698" s="582">
        <f t="shared" si="64"/>
        <v>688</v>
      </c>
      <c r="C698" s="153"/>
      <c r="D698" s="154"/>
      <c r="E698" s="155"/>
      <c r="F698" s="156"/>
      <c r="G698" s="157"/>
      <c r="H698" s="158"/>
      <c r="I698" s="162" t="str">
        <f t="shared" si="60"/>
        <v/>
      </c>
      <c r="J698" s="163" t="str">
        <f>IF(I698="","",I698/BUDGET!$O$8)</f>
        <v/>
      </c>
      <c r="K698" s="608"/>
      <c r="L698" s="161" t="str">
        <f t="shared" si="61"/>
        <v/>
      </c>
      <c r="M698" s="609" t="str">
        <f t="shared" si="62"/>
        <v/>
      </c>
      <c r="N698" s="610" t="str">
        <f t="shared" si="63"/>
        <v/>
      </c>
      <c r="O698" s="577"/>
      <c r="Q698" s="611"/>
      <c r="U698" s="574" t="str">
        <f t="shared" si="65"/>
        <v/>
      </c>
      <c r="V698" s="574" t="str">
        <f>IF($U698="","",VLOOKUP($U698,BUDGET!$C$19:$Q$401,2,FALSE))</f>
        <v/>
      </c>
    </row>
    <row r="699" spans="2:22" ht="13.5" x14ac:dyDescent="0.3">
      <c r="B699" s="582">
        <f t="shared" si="64"/>
        <v>689</v>
      </c>
      <c r="C699" s="153"/>
      <c r="D699" s="154"/>
      <c r="E699" s="155"/>
      <c r="F699" s="156"/>
      <c r="G699" s="157"/>
      <c r="H699" s="158"/>
      <c r="I699" s="162" t="str">
        <f t="shared" si="60"/>
        <v/>
      </c>
      <c r="J699" s="163" t="str">
        <f>IF(I699="","",I699/BUDGET!$O$8)</f>
        <v/>
      </c>
      <c r="K699" s="608"/>
      <c r="L699" s="164" t="str">
        <f t="shared" si="61"/>
        <v/>
      </c>
      <c r="M699" s="609" t="str">
        <f t="shared" si="62"/>
        <v/>
      </c>
      <c r="N699" s="610" t="str">
        <f t="shared" si="63"/>
        <v/>
      </c>
      <c r="O699" s="577"/>
      <c r="Q699" s="611"/>
      <c r="U699" s="574" t="str">
        <f t="shared" si="65"/>
        <v/>
      </c>
      <c r="V699" s="574" t="str">
        <f>IF($U699="","",VLOOKUP($U699,BUDGET!$C$19:$Q$401,2,FALSE))</f>
        <v/>
      </c>
    </row>
    <row r="700" spans="2:22" ht="13.5" x14ac:dyDescent="0.3">
      <c r="B700" s="582">
        <f t="shared" si="64"/>
        <v>690</v>
      </c>
      <c r="C700" s="153"/>
      <c r="D700" s="154"/>
      <c r="E700" s="155"/>
      <c r="F700" s="156"/>
      <c r="G700" s="157"/>
      <c r="H700" s="158"/>
      <c r="I700" s="162" t="str">
        <f t="shared" si="60"/>
        <v/>
      </c>
      <c r="J700" s="163" t="str">
        <f>IF(I700="","",I700/BUDGET!$O$8)</f>
        <v/>
      </c>
      <c r="K700" s="608"/>
      <c r="L700" s="161" t="str">
        <f t="shared" si="61"/>
        <v/>
      </c>
      <c r="M700" s="609" t="str">
        <f t="shared" si="62"/>
        <v/>
      </c>
      <c r="N700" s="610" t="str">
        <f t="shared" si="63"/>
        <v/>
      </c>
      <c r="O700" s="577"/>
      <c r="Q700" s="611"/>
      <c r="U700" s="574" t="str">
        <f t="shared" si="65"/>
        <v/>
      </c>
      <c r="V700" s="574" t="str">
        <f>IF($U700="","",VLOOKUP($U700,BUDGET!$C$19:$Q$401,2,FALSE))</f>
        <v/>
      </c>
    </row>
    <row r="701" spans="2:22" ht="13.5" x14ac:dyDescent="0.3">
      <c r="B701" s="582">
        <f t="shared" si="64"/>
        <v>691</v>
      </c>
      <c r="C701" s="153"/>
      <c r="D701" s="154"/>
      <c r="E701" s="155"/>
      <c r="F701" s="156"/>
      <c r="G701" s="157"/>
      <c r="H701" s="158"/>
      <c r="I701" s="162" t="str">
        <f t="shared" si="60"/>
        <v/>
      </c>
      <c r="J701" s="163" t="str">
        <f>IF(I701="","",I701/BUDGET!$O$8)</f>
        <v/>
      </c>
      <c r="K701" s="608"/>
      <c r="L701" s="164" t="str">
        <f t="shared" si="61"/>
        <v/>
      </c>
      <c r="M701" s="609" t="str">
        <f t="shared" si="62"/>
        <v/>
      </c>
      <c r="N701" s="610" t="str">
        <f t="shared" si="63"/>
        <v/>
      </c>
      <c r="O701" s="577"/>
      <c r="Q701" s="611"/>
      <c r="U701" s="574" t="str">
        <f t="shared" si="65"/>
        <v/>
      </c>
      <c r="V701" s="574" t="str">
        <f>IF($U701="","",VLOOKUP($U701,BUDGET!$C$19:$Q$401,2,FALSE))</f>
        <v/>
      </c>
    </row>
    <row r="702" spans="2:22" ht="13.5" x14ac:dyDescent="0.3">
      <c r="B702" s="582">
        <f t="shared" si="64"/>
        <v>692</v>
      </c>
      <c r="C702" s="153"/>
      <c r="D702" s="154"/>
      <c r="E702" s="155"/>
      <c r="F702" s="156"/>
      <c r="G702" s="157"/>
      <c r="H702" s="158"/>
      <c r="I702" s="162" t="str">
        <f t="shared" si="60"/>
        <v/>
      </c>
      <c r="J702" s="163" t="str">
        <f>IF(I702="","",I702/BUDGET!$O$8)</f>
        <v/>
      </c>
      <c r="K702" s="608"/>
      <c r="L702" s="161" t="str">
        <f t="shared" si="61"/>
        <v/>
      </c>
      <c r="M702" s="609" t="str">
        <f t="shared" si="62"/>
        <v/>
      </c>
      <c r="N702" s="610" t="str">
        <f t="shared" si="63"/>
        <v/>
      </c>
      <c r="O702" s="577"/>
      <c r="Q702" s="611"/>
      <c r="U702" s="574" t="str">
        <f t="shared" si="65"/>
        <v/>
      </c>
      <c r="V702" s="574" t="str">
        <f>IF($U702="","",VLOOKUP($U702,BUDGET!$C$19:$Q$401,2,FALSE))</f>
        <v/>
      </c>
    </row>
    <row r="703" spans="2:22" ht="13.5" x14ac:dyDescent="0.3">
      <c r="B703" s="582">
        <f t="shared" si="64"/>
        <v>693</v>
      </c>
      <c r="C703" s="153"/>
      <c r="D703" s="154"/>
      <c r="E703" s="155"/>
      <c r="F703" s="156"/>
      <c r="G703" s="157"/>
      <c r="H703" s="158"/>
      <c r="I703" s="162" t="str">
        <f t="shared" si="60"/>
        <v/>
      </c>
      <c r="J703" s="163" t="str">
        <f>IF(I703="","",I703/BUDGET!$O$8)</f>
        <v/>
      </c>
      <c r="K703" s="608"/>
      <c r="L703" s="164" t="str">
        <f t="shared" si="61"/>
        <v/>
      </c>
      <c r="M703" s="609" t="str">
        <f t="shared" si="62"/>
        <v/>
      </c>
      <c r="N703" s="610" t="str">
        <f t="shared" si="63"/>
        <v/>
      </c>
      <c r="O703" s="577"/>
      <c r="Q703" s="611"/>
      <c r="U703" s="574" t="str">
        <f t="shared" si="65"/>
        <v/>
      </c>
      <c r="V703" s="574" t="str">
        <f>IF($U703="","",VLOOKUP($U703,BUDGET!$C$19:$Q$401,2,FALSE))</f>
        <v/>
      </c>
    </row>
    <row r="704" spans="2:22" ht="13.5" x14ac:dyDescent="0.3">
      <c r="B704" s="582">
        <f t="shared" si="64"/>
        <v>694</v>
      </c>
      <c r="C704" s="153"/>
      <c r="D704" s="154"/>
      <c r="E704" s="155"/>
      <c r="F704" s="156"/>
      <c r="G704" s="157"/>
      <c r="H704" s="158"/>
      <c r="I704" s="162" t="str">
        <f t="shared" si="60"/>
        <v/>
      </c>
      <c r="J704" s="163" t="str">
        <f>IF(I704="","",I704/BUDGET!$O$8)</f>
        <v/>
      </c>
      <c r="K704" s="608"/>
      <c r="L704" s="161" t="str">
        <f t="shared" si="61"/>
        <v/>
      </c>
      <c r="M704" s="609" t="str">
        <f t="shared" si="62"/>
        <v/>
      </c>
      <c r="N704" s="610" t="str">
        <f t="shared" si="63"/>
        <v/>
      </c>
      <c r="O704" s="577"/>
      <c r="Q704" s="611"/>
      <c r="U704" s="574" t="str">
        <f t="shared" si="65"/>
        <v/>
      </c>
      <c r="V704" s="574" t="str">
        <f>IF($U704="","",VLOOKUP($U704,BUDGET!$C$19:$Q$401,2,FALSE))</f>
        <v/>
      </c>
    </row>
    <row r="705" spans="2:22" ht="13.5" x14ac:dyDescent="0.3">
      <c r="B705" s="582">
        <f t="shared" si="64"/>
        <v>695</v>
      </c>
      <c r="C705" s="153"/>
      <c r="D705" s="154"/>
      <c r="E705" s="155"/>
      <c r="F705" s="156"/>
      <c r="G705" s="157"/>
      <c r="H705" s="158"/>
      <c r="I705" s="162" t="str">
        <f t="shared" si="60"/>
        <v/>
      </c>
      <c r="J705" s="163" t="str">
        <f>IF(I705="","",I705/BUDGET!$O$8)</f>
        <v/>
      </c>
      <c r="K705" s="608"/>
      <c r="L705" s="164" t="str">
        <f t="shared" si="61"/>
        <v/>
      </c>
      <c r="M705" s="609" t="str">
        <f t="shared" si="62"/>
        <v/>
      </c>
      <c r="N705" s="610" t="str">
        <f t="shared" si="63"/>
        <v/>
      </c>
      <c r="O705" s="577"/>
      <c r="Q705" s="611"/>
      <c r="U705" s="574" t="str">
        <f t="shared" si="65"/>
        <v/>
      </c>
      <c r="V705" s="574" t="str">
        <f>IF($U705="","",VLOOKUP($U705,BUDGET!$C$19:$Q$401,2,FALSE))</f>
        <v/>
      </c>
    </row>
    <row r="706" spans="2:22" ht="13.5" x14ac:dyDescent="0.3">
      <c r="B706" s="582">
        <f t="shared" si="64"/>
        <v>696</v>
      </c>
      <c r="C706" s="153"/>
      <c r="D706" s="154"/>
      <c r="E706" s="155"/>
      <c r="F706" s="156"/>
      <c r="G706" s="157"/>
      <c r="H706" s="158"/>
      <c r="I706" s="162" t="str">
        <f t="shared" si="60"/>
        <v/>
      </c>
      <c r="J706" s="163" t="str">
        <f>IF(I706="","",I706/BUDGET!$O$8)</f>
        <v/>
      </c>
      <c r="K706" s="608"/>
      <c r="L706" s="161" t="str">
        <f t="shared" si="61"/>
        <v/>
      </c>
      <c r="M706" s="609" t="str">
        <f t="shared" si="62"/>
        <v/>
      </c>
      <c r="N706" s="610" t="str">
        <f t="shared" si="63"/>
        <v/>
      </c>
      <c r="O706" s="577"/>
      <c r="Q706" s="611"/>
      <c r="U706" s="574" t="str">
        <f t="shared" si="65"/>
        <v/>
      </c>
      <c r="V706" s="574" t="str">
        <f>IF($U706="","",VLOOKUP($U706,BUDGET!$C$19:$Q$401,2,FALSE))</f>
        <v/>
      </c>
    </row>
    <row r="707" spans="2:22" ht="13.5" x14ac:dyDescent="0.3">
      <c r="B707" s="582">
        <f t="shared" si="64"/>
        <v>697</v>
      </c>
      <c r="C707" s="153"/>
      <c r="D707" s="154"/>
      <c r="E707" s="155"/>
      <c r="F707" s="156"/>
      <c r="G707" s="157"/>
      <c r="H707" s="158"/>
      <c r="I707" s="162" t="str">
        <f t="shared" si="60"/>
        <v/>
      </c>
      <c r="J707" s="163" t="str">
        <f>IF(I707="","",I707/BUDGET!$O$8)</f>
        <v/>
      </c>
      <c r="K707" s="608"/>
      <c r="L707" s="164" t="str">
        <f t="shared" si="61"/>
        <v/>
      </c>
      <c r="M707" s="609" t="str">
        <f t="shared" si="62"/>
        <v/>
      </c>
      <c r="N707" s="610" t="str">
        <f t="shared" si="63"/>
        <v/>
      </c>
      <c r="O707" s="577"/>
      <c r="Q707" s="611"/>
      <c r="U707" s="574" t="str">
        <f t="shared" si="65"/>
        <v/>
      </c>
      <c r="V707" s="574" t="str">
        <f>IF($U707="","",VLOOKUP($U707,BUDGET!$C$19:$Q$401,2,FALSE))</f>
        <v/>
      </c>
    </row>
    <row r="708" spans="2:22" ht="13.5" x14ac:dyDescent="0.3">
      <c r="B708" s="582">
        <f t="shared" si="64"/>
        <v>698</v>
      </c>
      <c r="C708" s="153"/>
      <c r="D708" s="154"/>
      <c r="E708" s="155"/>
      <c r="F708" s="156"/>
      <c r="G708" s="157"/>
      <c r="H708" s="158"/>
      <c r="I708" s="162" t="str">
        <f t="shared" si="60"/>
        <v/>
      </c>
      <c r="J708" s="163" t="str">
        <f>IF(I708="","",I708/BUDGET!$O$8)</f>
        <v/>
      </c>
      <c r="K708" s="608"/>
      <c r="L708" s="161" t="str">
        <f t="shared" si="61"/>
        <v/>
      </c>
      <c r="M708" s="609" t="str">
        <f t="shared" si="62"/>
        <v/>
      </c>
      <c r="N708" s="610" t="str">
        <f t="shared" si="63"/>
        <v/>
      </c>
      <c r="O708" s="577"/>
      <c r="Q708" s="611"/>
      <c r="U708" s="574" t="str">
        <f t="shared" si="65"/>
        <v/>
      </c>
      <c r="V708" s="574" t="str">
        <f>IF($U708="","",VLOOKUP($U708,BUDGET!$C$19:$Q$401,2,FALSE))</f>
        <v/>
      </c>
    </row>
    <row r="709" spans="2:22" ht="13.5" x14ac:dyDescent="0.3">
      <c r="B709" s="582">
        <f t="shared" si="64"/>
        <v>699</v>
      </c>
      <c r="C709" s="153"/>
      <c r="D709" s="154"/>
      <c r="E709" s="155"/>
      <c r="F709" s="156"/>
      <c r="G709" s="157"/>
      <c r="H709" s="158"/>
      <c r="I709" s="162" t="str">
        <f t="shared" si="60"/>
        <v/>
      </c>
      <c r="J709" s="163" t="str">
        <f>IF(I709="","",I709/BUDGET!$O$8)</f>
        <v/>
      </c>
      <c r="K709" s="608"/>
      <c r="L709" s="164" t="str">
        <f t="shared" si="61"/>
        <v/>
      </c>
      <c r="M709" s="609" t="str">
        <f t="shared" si="62"/>
        <v/>
      </c>
      <c r="N709" s="610" t="str">
        <f t="shared" si="63"/>
        <v/>
      </c>
      <c r="O709" s="577"/>
      <c r="Q709" s="611"/>
      <c r="U709" s="574" t="str">
        <f t="shared" si="65"/>
        <v/>
      </c>
      <c r="V709" s="574" t="str">
        <f>IF($U709="","",VLOOKUP($U709,BUDGET!$C$19:$Q$401,2,FALSE))</f>
        <v/>
      </c>
    </row>
    <row r="710" spans="2:22" ht="13.5" x14ac:dyDescent="0.3">
      <c r="B710" s="582">
        <f t="shared" si="64"/>
        <v>700</v>
      </c>
      <c r="C710" s="153"/>
      <c r="D710" s="154"/>
      <c r="E710" s="155"/>
      <c r="F710" s="156"/>
      <c r="G710" s="157"/>
      <c r="H710" s="158"/>
      <c r="I710" s="162" t="str">
        <f t="shared" si="60"/>
        <v/>
      </c>
      <c r="J710" s="163" t="str">
        <f>IF(I710="","",I710/BUDGET!$O$8)</f>
        <v/>
      </c>
      <c r="K710" s="608"/>
      <c r="L710" s="161" t="str">
        <f t="shared" si="61"/>
        <v/>
      </c>
      <c r="M710" s="609" t="str">
        <f t="shared" si="62"/>
        <v/>
      </c>
      <c r="N710" s="610" t="str">
        <f t="shared" si="63"/>
        <v/>
      </c>
      <c r="O710" s="577"/>
      <c r="Q710" s="611"/>
      <c r="U710" s="574" t="str">
        <f t="shared" si="65"/>
        <v/>
      </c>
      <c r="V710" s="574" t="str">
        <f>IF($U710="","",VLOOKUP($U710,BUDGET!$C$19:$Q$401,2,FALSE))</f>
        <v/>
      </c>
    </row>
    <row r="711" spans="2:22" ht="13.5" x14ac:dyDescent="0.3">
      <c r="B711" s="582">
        <f t="shared" si="64"/>
        <v>701</v>
      </c>
      <c r="C711" s="153"/>
      <c r="D711" s="154"/>
      <c r="E711" s="155"/>
      <c r="F711" s="156"/>
      <c r="G711" s="157"/>
      <c r="H711" s="158"/>
      <c r="I711" s="162" t="str">
        <f t="shared" si="60"/>
        <v/>
      </c>
      <c r="J711" s="163" t="str">
        <f>IF(I711="","",I711/BUDGET!$O$8)</f>
        <v/>
      </c>
      <c r="K711" s="608"/>
      <c r="L711" s="164" t="str">
        <f t="shared" si="61"/>
        <v/>
      </c>
      <c r="M711" s="609" t="str">
        <f t="shared" si="62"/>
        <v/>
      </c>
      <c r="N711" s="610" t="str">
        <f t="shared" si="63"/>
        <v/>
      </c>
      <c r="O711" s="577"/>
      <c r="Q711" s="611"/>
      <c r="U711" s="574" t="str">
        <f t="shared" si="65"/>
        <v/>
      </c>
      <c r="V711" s="574" t="str">
        <f>IF($U711="","",VLOOKUP($U711,BUDGET!$C$19:$Q$401,2,FALSE))</f>
        <v/>
      </c>
    </row>
    <row r="712" spans="2:22" ht="13.5" x14ac:dyDescent="0.3">
      <c r="B712" s="582">
        <f t="shared" si="64"/>
        <v>702</v>
      </c>
      <c r="C712" s="153"/>
      <c r="D712" s="154"/>
      <c r="E712" s="155"/>
      <c r="F712" s="156"/>
      <c r="G712" s="157"/>
      <c r="H712" s="158"/>
      <c r="I712" s="162" t="str">
        <f t="shared" si="60"/>
        <v/>
      </c>
      <c r="J712" s="163" t="str">
        <f>IF(I712="","",I712/BUDGET!$O$8)</f>
        <v/>
      </c>
      <c r="K712" s="608"/>
      <c r="L712" s="161" t="str">
        <f t="shared" si="61"/>
        <v/>
      </c>
      <c r="M712" s="609" t="str">
        <f t="shared" si="62"/>
        <v/>
      </c>
      <c r="N712" s="610" t="str">
        <f t="shared" si="63"/>
        <v/>
      </c>
      <c r="O712" s="577"/>
      <c r="Q712" s="611"/>
      <c r="U712" s="574" t="str">
        <f t="shared" si="65"/>
        <v/>
      </c>
      <c r="V712" s="574" t="str">
        <f>IF($U712="","",VLOOKUP($U712,BUDGET!$C$19:$Q$401,2,FALSE))</f>
        <v/>
      </c>
    </row>
    <row r="713" spans="2:22" ht="13.5" x14ac:dyDescent="0.3">
      <c r="B713" s="582">
        <f t="shared" si="64"/>
        <v>703</v>
      </c>
      <c r="C713" s="153"/>
      <c r="D713" s="154"/>
      <c r="E713" s="155"/>
      <c r="F713" s="156"/>
      <c r="G713" s="157"/>
      <c r="H713" s="158"/>
      <c r="I713" s="162" t="str">
        <f t="shared" si="60"/>
        <v/>
      </c>
      <c r="J713" s="163" t="str">
        <f>IF(I713="","",I713/BUDGET!$O$8)</f>
        <v/>
      </c>
      <c r="K713" s="608"/>
      <c r="L713" s="164" t="str">
        <f t="shared" si="61"/>
        <v/>
      </c>
      <c r="M713" s="609" t="str">
        <f t="shared" si="62"/>
        <v/>
      </c>
      <c r="N713" s="610" t="str">
        <f t="shared" si="63"/>
        <v/>
      </c>
      <c r="O713" s="577"/>
      <c r="Q713" s="611"/>
      <c r="U713" s="574" t="str">
        <f t="shared" si="65"/>
        <v/>
      </c>
      <c r="V713" s="574" t="str">
        <f>IF($U713="","",VLOOKUP($U713,BUDGET!$C$19:$Q$401,2,FALSE))</f>
        <v/>
      </c>
    </row>
    <row r="714" spans="2:22" ht="13.5" x14ac:dyDescent="0.3">
      <c r="B714" s="582">
        <f t="shared" si="64"/>
        <v>704</v>
      </c>
      <c r="C714" s="153"/>
      <c r="D714" s="154"/>
      <c r="E714" s="155"/>
      <c r="F714" s="156"/>
      <c r="G714" s="157"/>
      <c r="H714" s="158"/>
      <c r="I714" s="162" t="str">
        <f t="shared" si="60"/>
        <v/>
      </c>
      <c r="J714" s="163" t="str">
        <f>IF(I714="","",I714/BUDGET!$O$8)</f>
        <v/>
      </c>
      <c r="K714" s="608"/>
      <c r="L714" s="161" t="str">
        <f t="shared" si="61"/>
        <v/>
      </c>
      <c r="M714" s="609" t="str">
        <f t="shared" si="62"/>
        <v/>
      </c>
      <c r="N714" s="610" t="str">
        <f t="shared" si="63"/>
        <v/>
      </c>
      <c r="O714" s="577"/>
      <c r="Q714" s="611"/>
      <c r="U714" s="574" t="str">
        <f t="shared" si="65"/>
        <v/>
      </c>
      <c r="V714" s="574" t="str">
        <f>IF($U714="","",VLOOKUP($U714,BUDGET!$C$19:$Q$401,2,FALSE))</f>
        <v/>
      </c>
    </row>
    <row r="715" spans="2:22" ht="13.5" x14ac:dyDescent="0.3">
      <c r="B715" s="582">
        <f t="shared" si="64"/>
        <v>705</v>
      </c>
      <c r="C715" s="153"/>
      <c r="D715" s="154"/>
      <c r="E715" s="155"/>
      <c r="F715" s="156"/>
      <c r="G715" s="157"/>
      <c r="H715" s="158"/>
      <c r="I715" s="162" t="str">
        <f t="shared" si="60"/>
        <v/>
      </c>
      <c r="J715" s="163" t="str">
        <f>IF(I715="","",I715/BUDGET!$O$8)</f>
        <v/>
      </c>
      <c r="K715" s="608"/>
      <c r="L715" s="164" t="str">
        <f t="shared" si="61"/>
        <v/>
      </c>
      <c r="M715" s="609" t="str">
        <f t="shared" si="62"/>
        <v/>
      </c>
      <c r="N715" s="610" t="str">
        <f t="shared" si="63"/>
        <v/>
      </c>
      <c r="O715" s="577"/>
      <c r="Q715" s="611"/>
      <c r="U715" s="574" t="str">
        <f t="shared" si="65"/>
        <v/>
      </c>
      <c r="V715" s="574" t="str">
        <f>IF($U715="","",VLOOKUP($U715,BUDGET!$C$19:$Q$401,2,FALSE))</f>
        <v/>
      </c>
    </row>
    <row r="716" spans="2:22" ht="13.5" x14ac:dyDescent="0.3">
      <c r="B716" s="582">
        <f t="shared" si="64"/>
        <v>706</v>
      </c>
      <c r="C716" s="153"/>
      <c r="D716" s="154"/>
      <c r="E716" s="155"/>
      <c r="F716" s="156"/>
      <c r="G716" s="157"/>
      <c r="H716" s="158"/>
      <c r="I716" s="162" t="str">
        <f t="shared" ref="I716:I779" si="66">IF(E716="","",ROUND(F716*H716,2))</f>
        <v/>
      </c>
      <c r="J716" s="163" t="str">
        <f>IF(I716="","",I716/BUDGET!$O$8)</f>
        <v/>
      </c>
      <c r="K716" s="608"/>
      <c r="L716" s="161" t="str">
        <f t="shared" ref="L716:L779" si="67">LEFT(K716,2)</f>
        <v/>
      </c>
      <c r="M716" s="609" t="str">
        <f t="shared" ref="M716:M779" si="68">IF(C716="","",YEAR(C716))</f>
        <v/>
      </c>
      <c r="N716" s="610" t="str">
        <f t="shared" ref="N716:N779" si="69">IF(C716="","",MONTH(C716))</f>
        <v/>
      </c>
      <c r="O716" s="577"/>
      <c r="Q716" s="611"/>
      <c r="U716" s="574" t="str">
        <f t="shared" si="65"/>
        <v/>
      </c>
      <c r="V716" s="574" t="str">
        <f>IF($U716="","",VLOOKUP($U716,BUDGET!$C$19:$Q$401,2,FALSE))</f>
        <v/>
      </c>
    </row>
    <row r="717" spans="2:22" ht="13.5" x14ac:dyDescent="0.3">
      <c r="B717" s="582">
        <f t="shared" ref="B717:B780" si="70">ROW()-10</f>
        <v>707</v>
      </c>
      <c r="C717" s="153"/>
      <c r="D717" s="154"/>
      <c r="E717" s="155"/>
      <c r="F717" s="156"/>
      <c r="G717" s="157"/>
      <c r="H717" s="158"/>
      <c r="I717" s="162" t="str">
        <f t="shared" si="66"/>
        <v/>
      </c>
      <c r="J717" s="163" t="str">
        <f>IF(I717="","",I717/BUDGET!$O$8)</f>
        <v/>
      </c>
      <c r="K717" s="608"/>
      <c r="L717" s="164" t="str">
        <f t="shared" si="67"/>
        <v/>
      </c>
      <c r="M717" s="609" t="str">
        <f t="shared" si="68"/>
        <v/>
      </c>
      <c r="N717" s="610" t="str">
        <f t="shared" si="69"/>
        <v/>
      </c>
      <c r="O717" s="577"/>
      <c r="Q717" s="611"/>
      <c r="U717" s="574" t="str">
        <f t="shared" ref="U717:U780" si="71">IF(K717="","",LEFT(K717,FIND("|",K717)-1))</f>
        <v/>
      </c>
      <c r="V717" s="574" t="str">
        <f>IF($U717="","",VLOOKUP($U717,BUDGET!$C$19:$Q$401,2,FALSE))</f>
        <v/>
      </c>
    </row>
    <row r="718" spans="2:22" ht="13.5" x14ac:dyDescent="0.3">
      <c r="B718" s="582">
        <f t="shared" si="70"/>
        <v>708</v>
      </c>
      <c r="C718" s="153"/>
      <c r="D718" s="154"/>
      <c r="E718" s="155"/>
      <c r="F718" s="156"/>
      <c r="G718" s="157"/>
      <c r="H718" s="158"/>
      <c r="I718" s="162" t="str">
        <f t="shared" si="66"/>
        <v/>
      </c>
      <c r="J718" s="163" t="str">
        <f>IF(I718="","",I718/BUDGET!$O$8)</f>
        <v/>
      </c>
      <c r="K718" s="608"/>
      <c r="L718" s="161" t="str">
        <f t="shared" si="67"/>
        <v/>
      </c>
      <c r="M718" s="609" t="str">
        <f t="shared" si="68"/>
        <v/>
      </c>
      <c r="N718" s="610" t="str">
        <f t="shared" si="69"/>
        <v/>
      </c>
      <c r="O718" s="577"/>
      <c r="Q718" s="611"/>
      <c r="U718" s="574" t="str">
        <f t="shared" si="71"/>
        <v/>
      </c>
      <c r="V718" s="574" t="str">
        <f>IF($U718="","",VLOOKUP($U718,BUDGET!$C$19:$Q$401,2,FALSE))</f>
        <v/>
      </c>
    </row>
    <row r="719" spans="2:22" ht="13.5" x14ac:dyDescent="0.3">
      <c r="B719" s="582">
        <f t="shared" si="70"/>
        <v>709</v>
      </c>
      <c r="C719" s="153"/>
      <c r="D719" s="154"/>
      <c r="E719" s="155"/>
      <c r="F719" s="156"/>
      <c r="G719" s="157"/>
      <c r="H719" s="158"/>
      <c r="I719" s="162" t="str">
        <f t="shared" si="66"/>
        <v/>
      </c>
      <c r="J719" s="163" t="str">
        <f>IF(I719="","",I719/BUDGET!$O$8)</f>
        <v/>
      </c>
      <c r="K719" s="608"/>
      <c r="L719" s="164" t="str">
        <f t="shared" si="67"/>
        <v/>
      </c>
      <c r="M719" s="609" t="str">
        <f t="shared" si="68"/>
        <v/>
      </c>
      <c r="N719" s="610" t="str">
        <f t="shared" si="69"/>
        <v/>
      </c>
      <c r="O719" s="577"/>
      <c r="Q719" s="611"/>
      <c r="U719" s="574" t="str">
        <f t="shared" si="71"/>
        <v/>
      </c>
      <c r="V719" s="574" t="str">
        <f>IF($U719="","",VLOOKUP($U719,BUDGET!$C$19:$Q$401,2,FALSE))</f>
        <v/>
      </c>
    </row>
    <row r="720" spans="2:22" ht="13.5" x14ac:dyDescent="0.3">
      <c r="B720" s="582">
        <f t="shared" si="70"/>
        <v>710</v>
      </c>
      <c r="C720" s="153"/>
      <c r="D720" s="154"/>
      <c r="E720" s="155"/>
      <c r="F720" s="156"/>
      <c r="G720" s="157"/>
      <c r="H720" s="158"/>
      <c r="I720" s="162" t="str">
        <f t="shared" si="66"/>
        <v/>
      </c>
      <c r="J720" s="163" t="str">
        <f>IF(I720="","",I720/BUDGET!$O$8)</f>
        <v/>
      </c>
      <c r="K720" s="608"/>
      <c r="L720" s="161" t="str">
        <f t="shared" si="67"/>
        <v/>
      </c>
      <c r="M720" s="609" t="str">
        <f t="shared" si="68"/>
        <v/>
      </c>
      <c r="N720" s="610" t="str">
        <f t="shared" si="69"/>
        <v/>
      </c>
      <c r="O720" s="577"/>
      <c r="Q720" s="611"/>
      <c r="U720" s="574" t="str">
        <f t="shared" si="71"/>
        <v/>
      </c>
      <c r="V720" s="574" t="str">
        <f>IF($U720="","",VLOOKUP($U720,BUDGET!$C$19:$Q$401,2,FALSE))</f>
        <v/>
      </c>
    </row>
    <row r="721" spans="2:22" ht="13.5" x14ac:dyDescent="0.3">
      <c r="B721" s="582">
        <f t="shared" si="70"/>
        <v>711</v>
      </c>
      <c r="C721" s="153"/>
      <c r="D721" s="154"/>
      <c r="E721" s="155"/>
      <c r="F721" s="156"/>
      <c r="G721" s="157"/>
      <c r="H721" s="158"/>
      <c r="I721" s="162" t="str">
        <f t="shared" si="66"/>
        <v/>
      </c>
      <c r="J721" s="163" t="str">
        <f>IF(I721="","",I721/BUDGET!$O$8)</f>
        <v/>
      </c>
      <c r="K721" s="608"/>
      <c r="L721" s="164" t="str">
        <f t="shared" si="67"/>
        <v/>
      </c>
      <c r="M721" s="609" t="str">
        <f t="shared" si="68"/>
        <v/>
      </c>
      <c r="N721" s="610" t="str">
        <f t="shared" si="69"/>
        <v/>
      </c>
      <c r="O721" s="577"/>
      <c r="Q721" s="611"/>
      <c r="U721" s="574" t="str">
        <f t="shared" si="71"/>
        <v/>
      </c>
      <c r="V721" s="574" t="str">
        <f>IF($U721="","",VLOOKUP($U721,BUDGET!$C$19:$Q$401,2,FALSE))</f>
        <v/>
      </c>
    </row>
    <row r="722" spans="2:22" ht="13.5" x14ac:dyDescent="0.3">
      <c r="B722" s="582">
        <f t="shared" si="70"/>
        <v>712</v>
      </c>
      <c r="C722" s="153"/>
      <c r="D722" s="154"/>
      <c r="E722" s="155"/>
      <c r="F722" s="156"/>
      <c r="G722" s="157"/>
      <c r="H722" s="158"/>
      <c r="I722" s="162" t="str">
        <f t="shared" si="66"/>
        <v/>
      </c>
      <c r="J722" s="163" t="str">
        <f>IF(I722="","",I722/BUDGET!$O$8)</f>
        <v/>
      </c>
      <c r="K722" s="608"/>
      <c r="L722" s="161" t="str">
        <f t="shared" si="67"/>
        <v/>
      </c>
      <c r="M722" s="609" t="str">
        <f t="shared" si="68"/>
        <v/>
      </c>
      <c r="N722" s="610" t="str">
        <f t="shared" si="69"/>
        <v/>
      </c>
      <c r="O722" s="577"/>
      <c r="Q722" s="611"/>
      <c r="U722" s="574" t="str">
        <f t="shared" si="71"/>
        <v/>
      </c>
      <c r="V722" s="574" t="str">
        <f>IF($U722="","",VLOOKUP($U722,BUDGET!$C$19:$Q$401,2,FALSE))</f>
        <v/>
      </c>
    </row>
    <row r="723" spans="2:22" ht="13.5" x14ac:dyDescent="0.3">
      <c r="B723" s="582">
        <f t="shared" si="70"/>
        <v>713</v>
      </c>
      <c r="C723" s="153"/>
      <c r="D723" s="154"/>
      <c r="E723" s="155"/>
      <c r="F723" s="156"/>
      <c r="G723" s="157"/>
      <c r="H723" s="158"/>
      <c r="I723" s="162" t="str">
        <f t="shared" si="66"/>
        <v/>
      </c>
      <c r="J723" s="163" t="str">
        <f>IF(I723="","",I723/BUDGET!$O$8)</f>
        <v/>
      </c>
      <c r="K723" s="608"/>
      <c r="L723" s="164" t="str">
        <f t="shared" si="67"/>
        <v/>
      </c>
      <c r="M723" s="609" t="str">
        <f t="shared" si="68"/>
        <v/>
      </c>
      <c r="N723" s="610" t="str">
        <f t="shared" si="69"/>
        <v/>
      </c>
      <c r="O723" s="577"/>
      <c r="Q723" s="611"/>
      <c r="U723" s="574" t="str">
        <f t="shared" si="71"/>
        <v/>
      </c>
      <c r="V723" s="574" t="str">
        <f>IF($U723="","",VLOOKUP($U723,BUDGET!$C$19:$Q$401,2,FALSE))</f>
        <v/>
      </c>
    </row>
    <row r="724" spans="2:22" ht="13.5" x14ac:dyDescent="0.3">
      <c r="B724" s="582">
        <f t="shared" si="70"/>
        <v>714</v>
      </c>
      <c r="C724" s="153"/>
      <c r="D724" s="154"/>
      <c r="E724" s="155"/>
      <c r="F724" s="156"/>
      <c r="G724" s="157"/>
      <c r="H724" s="158"/>
      <c r="I724" s="162" t="str">
        <f t="shared" si="66"/>
        <v/>
      </c>
      <c r="J724" s="163" t="str">
        <f>IF(I724="","",I724/BUDGET!$O$8)</f>
        <v/>
      </c>
      <c r="K724" s="608"/>
      <c r="L724" s="161" t="str">
        <f t="shared" si="67"/>
        <v/>
      </c>
      <c r="M724" s="609" t="str">
        <f t="shared" si="68"/>
        <v/>
      </c>
      <c r="N724" s="610" t="str">
        <f t="shared" si="69"/>
        <v/>
      </c>
      <c r="O724" s="577"/>
      <c r="Q724" s="611"/>
      <c r="U724" s="574" t="str">
        <f t="shared" si="71"/>
        <v/>
      </c>
      <c r="V724" s="574" t="str">
        <f>IF($U724="","",VLOOKUP($U724,BUDGET!$C$19:$Q$401,2,FALSE))</f>
        <v/>
      </c>
    </row>
    <row r="725" spans="2:22" ht="13.5" x14ac:dyDescent="0.3">
      <c r="B725" s="582">
        <f t="shared" si="70"/>
        <v>715</v>
      </c>
      <c r="C725" s="153"/>
      <c r="D725" s="154"/>
      <c r="E725" s="155"/>
      <c r="F725" s="156"/>
      <c r="G725" s="157"/>
      <c r="H725" s="158"/>
      <c r="I725" s="162" t="str">
        <f t="shared" si="66"/>
        <v/>
      </c>
      <c r="J725" s="163" t="str">
        <f>IF(I725="","",I725/BUDGET!$O$8)</f>
        <v/>
      </c>
      <c r="K725" s="608"/>
      <c r="L725" s="164" t="str">
        <f t="shared" si="67"/>
        <v/>
      </c>
      <c r="M725" s="609" t="str">
        <f t="shared" si="68"/>
        <v/>
      </c>
      <c r="N725" s="610" t="str">
        <f t="shared" si="69"/>
        <v/>
      </c>
      <c r="O725" s="577"/>
      <c r="Q725" s="611"/>
      <c r="U725" s="574" t="str">
        <f t="shared" si="71"/>
        <v/>
      </c>
      <c r="V725" s="574" t="str">
        <f>IF($U725="","",VLOOKUP($U725,BUDGET!$C$19:$Q$401,2,FALSE))</f>
        <v/>
      </c>
    </row>
    <row r="726" spans="2:22" ht="13.5" x14ac:dyDescent="0.3">
      <c r="B726" s="582">
        <f t="shared" si="70"/>
        <v>716</v>
      </c>
      <c r="C726" s="153"/>
      <c r="D726" s="154"/>
      <c r="E726" s="155"/>
      <c r="F726" s="156"/>
      <c r="G726" s="157"/>
      <c r="H726" s="158"/>
      <c r="I726" s="162" t="str">
        <f t="shared" si="66"/>
        <v/>
      </c>
      <c r="J726" s="163" t="str">
        <f>IF(I726="","",I726/BUDGET!$O$8)</f>
        <v/>
      </c>
      <c r="K726" s="608"/>
      <c r="L726" s="161" t="str">
        <f t="shared" si="67"/>
        <v/>
      </c>
      <c r="M726" s="609" t="str">
        <f t="shared" si="68"/>
        <v/>
      </c>
      <c r="N726" s="610" t="str">
        <f t="shared" si="69"/>
        <v/>
      </c>
      <c r="O726" s="577"/>
      <c r="Q726" s="611"/>
      <c r="U726" s="574" t="str">
        <f t="shared" si="71"/>
        <v/>
      </c>
      <c r="V726" s="574" t="str">
        <f>IF($U726="","",VLOOKUP($U726,BUDGET!$C$19:$Q$401,2,FALSE))</f>
        <v/>
      </c>
    </row>
    <row r="727" spans="2:22" ht="13.5" x14ac:dyDescent="0.3">
      <c r="B727" s="582">
        <f t="shared" si="70"/>
        <v>717</v>
      </c>
      <c r="C727" s="153"/>
      <c r="D727" s="154"/>
      <c r="E727" s="155"/>
      <c r="F727" s="156"/>
      <c r="G727" s="157"/>
      <c r="H727" s="158"/>
      <c r="I727" s="162" t="str">
        <f t="shared" si="66"/>
        <v/>
      </c>
      <c r="J727" s="163" t="str">
        <f>IF(I727="","",I727/BUDGET!$O$8)</f>
        <v/>
      </c>
      <c r="K727" s="608"/>
      <c r="L727" s="164" t="str">
        <f t="shared" si="67"/>
        <v/>
      </c>
      <c r="M727" s="609" t="str">
        <f t="shared" si="68"/>
        <v/>
      </c>
      <c r="N727" s="610" t="str">
        <f t="shared" si="69"/>
        <v/>
      </c>
      <c r="O727" s="577"/>
      <c r="Q727" s="611"/>
      <c r="U727" s="574" t="str">
        <f t="shared" si="71"/>
        <v/>
      </c>
      <c r="V727" s="574" t="str">
        <f>IF($U727="","",VLOOKUP($U727,BUDGET!$C$19:$Q$401,2,FALSE))</f>
        <v/>
      </c>
    </row>
    <row r="728" spans="2:22" ht="13.5" x14ac:dyDescent="0.3">
      <c r="B728" s="582">
        <f t="shared" si="70"/>
        <v>718</v>
      </c>
      <c r="C728" s="153"/>
      <c r="D728" s="154"/>
      <c r="E728" s="155"/>
      <c r="F728" s="156"/>
      <c r="G728" s="157"/>
      <c r="H728" s="158"/>
      <c r="I728" s="162" t="str">
        <f t="shared" si="66"/>
        <v/>
      </c>
      <c r="J728" s="163" t="str">
        <f>IF(I728="","",I728/BUDGET!$O$8)</f>
        <v/>
      </c>
      <c r="K728" s="608"/>
      <c r="L728" s="161" t="str">
        <f t="shared" si="67"/>
        <v/>
      </c>
      <c r="M728" s="609" t="str">
        <f t="shared" si="68"/>
        <v/>
      </c>
      <c r="N728" s="610" t="str">
        <f t="shared" si="69"/>
        <v/>
      </c>
      <c r="O728" s="577"/>
      <c r="Q728" s="611"/>
      <c r="U728" s="574" t="str">
        <f t="shared" si="71"/>
        <v/>
      </c>
      <c r="V728" s="574" t="str">
        <f>IF($U728="","",VLOOKUP($U728,BUDGET!$C$19:$Q$401,2,FALSE))</f>
        <v/>
      </c>
    </row>
    <row r="729" spans="2:22" ht="13.5" x14ac:dyDescent="0.3">
      <c r="B729" s="582">
        <f t="shared" si="70"/>
        <v>719</v>
      </c>
      <c r="C729" s="153"/>
      <c r="D729" s="154"/>
      <c r="E729" s="155"/>
      <c r="F729" s="156"/>
      <c r="G729" s="157"/>
      <c r="H729" s="158"/>
      <c r="I729" s="162" t="str">
        <f t="shared" si="66"/>
        <v/>
      </c>
      <c r="J729" s="163" t="str">
        <f>IF(I729="","",I729/BUDGET!$O$8)</f>
        <v/>
      </c>
      <c r="K729" s="608"/>
      <c r="L729" s="164" t="str">
        <f t="shared" si="67"/>
        <v/>
      </c>
      <c r="M729" s="609" t="str">
        <f t="shared" si="68"/>
        <v/>
      </c>
      <c r="N729" s="610" t="str">
        <f t="shared" si="69"/>
        <v/>
      </c>
      <c r="O729" s="577"/>
      <c r="Q729" s="611"/>
      <c r="U729" s="574" t="str">
        <f t="shared" si="71"/>
        <v/>
      </c>
      <c r="V729" s="574" t="str">
        <f>IF($U729="","",VLOOKUP($U729,BUDGET!$C$19:$Q$401,2,FALSE))</f>
        <v/>
      </c>
    </row>
    <row r="730" spans="2:22" ht="13.5" x14ac:dyDescent="0.3">
      <c r="B730" s="582">
        <f t="shared" si="70"/>
        <v>720</v>
      </c>
      <c r="C730" s="153"/>
      <c r="D730" s="154"/>
      <c r="E730" s="155"/>
      <c r="F730" s="156"/>
      <c r="G730" s="157"/>
      <c r="H730" s="158"/>
      <c r="I730" s="162" t="str">
        <f t="shared" si="66"/>
        <v/>
      </c>
      <c r="J730" s="163" t="str">
        <f>IF(I730="","",I730/BUDGET!$O$8)</f>
        <v/>
      </c>
      <c r="K730" s="608"/>
      <c r="L730" s="161" t="str">
        <f t="shared" si="67"/>
        <v/>
      </c>
      <c r="M730" s="609" t="str">
        <f t="shared" si="68"/>
        <v/>
      </c>
      <c r="N730" s="610" t="str">
        <f t="shared" si="69"/>
        <v/>
      </c>
      <c r="O730" s="577"/>
      <c r="Q730" s="611"/>
      <c r="U730" s="574" t="str">
        <f t="shared" si="71"/>
        <v/>
      </c>
      <c r="V730" s="574" t="str">
        <f>IF($U730="","",VLOOKUP($U730,BUDGET!$C$19:$Q$401,2,FALSE))</f>
        <v/>
      </c>
    </row>
    <row r="731" spans="2:22" ht="13.5" x14ac:dyDescent="0.3">
      <c r="B731" s="582">
        <f t="shared" si="70"/>
        <v>721</v>
      </c>
      <c r="C731" s="153"/>
      <c r="D731" s="154"/>
      <c r="E731" s="155"/>
      <c r="F731" s="156"/>
      <c r="G731" s="157"/>
      <c r="H731" s="158"/>
      <c r="I731" s="162" t="str">
        <f t="shared" si="66"/>
        <v/>
      </c>
      <c r="J731" s="163" t="str">
        <f>IF(I731="","",I731/BUDGET!$O$8)</f>
        <v/>
      </c>
      <c r="K731" s="608"/>
      <c r="L731" s="164" t="str">
        <f t="shared" si="67"/>
        <v/>
      </c>
      <c r="M731" s="609" t="str">
        <f t="shared" si="68"/>
        <v/>
      </c>
      <c r="N731" s="610" t="str">
        <f t="shared" si="69"/>
        <v/>
      </c>
      <c r="O731" s="577"/>
      <c r="Q731" s="611"/>
      <c r="U731" s="574" t="str">
        <f t="shared" si="71"/>
        <v/>
      </c>
      <c r="V731" s="574" t="str">
        <f>IF($U731="","",VLOOKUP($U731,BUDGET!$C$19:$Q$401,2,FALSE))</f>
        <v/>
      </c>
    </row>
    <row r="732" spans="2:22" ht="13.5" x14ac:dyDescent="0.3">
      <c r="B732" s="582">
        <f t="shared" si="70"/>
        <v>722</v>
      </c>
      <c r="C732" s="153"/>
      <c r="D732" s="154"/>
      <c r="E732" s="155"/>
      <c r="F732" s="156"/>
      <c r="G732" s="157"/>
      <c r="H732" s="158"/>
      <c r="I732" s="162" t="str">
        <f t="shared" si="66"/>
        <v/>
      </c>
      <c r="J732" s="163" t="str">
        <f>IF(I732="","",I732/BUDGET!$O$8)</f>
        <v/>
      </c>
      <c r="K732" s="608"/>
      <c r="L732" s="161" t="str">
        <f t="shared" si="67"/>
        <v/>
      </c>
      <c r="M732" s="609" t="str">
        <f t="shared" si="68"/>
        <v/>
      </c>
      <c r="N732" s="610" t="str">
        <f t="shared" si="69"/>
        <v/>
      </c>
      <c r="O732" s="577"/>
      <c r="Q732" s="611"/>
      <c r="U732" s="574" t="str">
        <f t="shared" si="71"/>
        <v/>
      </c>
      <c r="V732" s="574" t="str">
        <f>IF($U732="","",VLOOKUP($U732,BUDGET!$C$19:$Q$401,2,FALSE))</f>
        <v/>
      </c>
    </row>
    <row r="733" spans="2:22" ht="13.5" x14ac:dyDescent="0.3">
      <c r="B733" s="582">
        <f t="shared" si="70"/>
        <v>723</v>
      </c>
      <c r="C733" s="153"/>
      <c r="D733" s="154"/>
      <c r="E733" s="155"/>
      <c r="F733" s="156"/>
      <c r="G733" s="157"/>
      <c r="H733" s="158"/>
      <c r="I733" s="162" t="str">
        <f t="shared" si="66"/>
        <v/>
      </c>
      <c r="J733" s="163" t="str">
        <f>IF(I733="","",I733/BUDGET!$O$8)</f>
        <v/>
      </c>
      <c r="K733" s="608"/>
      <c r="L733" s="164" t="str">
        <f t="shared" si="67"/>
        <v/>
      </c>
      <c r="M733" s="609" t="str">
        <f t="shared" si="68"/>
        <v/>
      </c>
      <c r="N733" s="610" t="str">
        <f t="shared" si="69"/>
        <v/>
      </c>
      <c r="O733" s="577"/>
      <c r="Q733" s="611"/>
      <c r="U733" s="574" t="str">
        <f t="shared" si="71"/>
        <v/>
      </c>
      <c r="V733" s="574" t="str">
        <f>IF($U733="","",VLOOKUP($U733,BUDGET!$C$19:$Q$401,2,FALSE))</f>
        <v/>
      </c>
    </row>
    <row r="734" spans="2:22" ht="13.5" x14ac:dyDescent="0.3">
      <c r="B734" s="582">
        <f t="shared" si="70"/>
        <v>724</v>
      </c>
      <c r="C734" s="153"/>
      <c r="D734" s="154"/>
      <c r="E734" s="155"/>
      <c r="F734" s="156"/>
      <c r="G734" s="157"/>
      <c r="H734" s="158"/>
      <c r="I734" s="162" t="str">
        <f t="shared" si="66"/>
        <v/>
      </c>
      <c r="J734" s="163" t="str">
        <f>IF(I734="","",I734/BUDGET!$O$8)</f>
        <v/>
      </c>
      <c r="K734" s="608"/>
      <c r="L734" s="161" t="str">
        <f t="shared" si="67"/>
        <v/>
      </c>
      <c r="M734" s="609" t="str">
        <f t="shared" si="68"/>
        <v/>
      </c>
      <c r="N734" s="610" t="str">
        <f t="shared" si="69"/>
        <v/>
      </c>
      <c r="O734" s="577"/>
      <c r="Q734" s="611"/>
      <c r="U734" s="574" t="str">
        <f t="shared" si="71"/>
        <v/>
      </c>
      <c r="V734" s="574" t="str">
        <f>IF($U734="","",VLOOKUP($U734,BUDGET!$C$19:$Q$401,2,FALSE))</f>
        <v/>
      </c>
    </row>
    <row r="735" spans="2:22" ht="13.5" x14ac:dyDescent="0.3">
      <c r="B735" s="582">
        <f t="shared" si="70"/>
        <v>725</v>
      </c>
      <c r="C735" s="153"/>
      <c r="D735" s="154"/>
      <c r="E735" s="155"/>
      <c r="F735" s="156"/>
      <c r="G735" s="157"/>
      <c r="H735" s="158"/>
      <c r="I735" s="162" t="str">
        <f t="shared" si="66"/>
        <v/>
      </c>
      <c r="J735" s="163" t="str">
        <f>IF(I735="","",I735/BUDGET!$O$8)</f>
        <v/>
      </c>
      <c r="K735" s="608"/>
      <c r="L735" s="164" t="str">
        <f t="shared" si="67"/>
        <v/>
      </c>
      <c r="M735" s="609" t="str">
        <f t="shared" si="68"/>
        <v/>
      </c>
      <c r="N735" s="610" t="str">
        <f t="shared" si="69"/>
        <v/>
      </c>
      <c r="O735" s="577"/>
      <c r="Q735" s="611"/>
      <c r="U735" s="574" t="str">
        <f t="shared" si="71"/>
        <v/>
      </c>
      <c r="V735" s="574" t="str">
        <f>IF($U735="","",VLOOKUP($U735,BUDGET!$C$19:$Q$401,2,FALSE))</f>
        <v/>
      </c>
    </row>
    <row r="736" spans="2:22" ht="13.5" x14ac:dyDescent="0.3">
      <c r="B736" s="582">
        <f t="shared" si="70"/>
        <v>726</v>
      </c>
      <c r="C736" s="153"/>
      <c r="D736" s="154"/>
      <c r="E736" s="155"/>
      <c r="F736" s="156"/>
      <c r="G736" s="157"/>
      <c r="H736" s="158"/>
      <c r="I736" s="162" t="str">
        <f t="shared" si="66"/>
        <v/>
      </c>
      <c r="J736" s="163" t="str">
        <f>IF(I736="","",I736/BUDGET!$O$8)</f>
        <v/>
      </c>
      <c r="K736" s="608"/>
      <c r="L736" s="161" t="str">
        <f t="shared" si="67"/>
        <v/>
      </c>
      <c r="M736" s="609" t="str">
        <f t="shared" si="68"/>
        <v/>
      </c>
      <c r="N736" s="610" t="str">
        <f t="shared" si="69"/>
        <v/>
      </c>
      <c r="O736" s="577"/>
      <c r="Q736" s="611"/>
      <c r="U736" s="574" t="str">
        <f t="shared" si="71"/>
        <v/>
      </c>
      <c r="V736" s="574" t="str">
        <f>IF($U736="","",VLOOKUP($U736,BUDGET!$C$19:$Q$401,2,FALSE))</f>
        <v/>
      </c>
    </row>
    <row r="737" spans="2:22" ht="13.5" x14ac:dyDescent="0.3">
      <c r="B737" s="582">
        <f t="shared" si="70"/>
        <v>727</v>
      </c>
      <c r="C737" s="153"/>
      <c r="D737" s="154"/>
      <c r="E737" s="155"/>
      <c r="F737" s="156"/>
      <c r="G737" s="157"/>
      <c r="H737" s="158"/>
      <c r="I737" s="162" t="str">
        <f t="shared" si="66"/>
        <v/>
      </c>
      <c r="J737" s="163" t="str">
        <f>IF(I737="","",I737/BUDGET!$O$8)</f>
        <v/>
      </c>
      <c r="K737" s="608"/>
      <c r="L737" s="164" t="str">
        <f t="shared" si="67"/>
        <v/>
      </c>
      <c r="M737" s="609" t="str">
        <f t="shared" si="68"/>
        <v/>
      </c>
      <c r="N737" s="610" t="str">
        <f t="shared" si="69"/>
        <v/>
      </c>
      <c r="O737" s="577"/>
      <c r="Q737" s="611"/>
      <c r="U737" s="574" t="str">
        <f t="shared" si="71"/>
        <v/>
      </c>
      <c r="V737" s="574" t="str">
        <f>IF($U737="","",VLOOKUP($U737,BUDGET!$C$19:$Q$401,2,FALSE))</f>
        <v/>
      </c>
    </row>
    <row r="738" spans="2:22" ht="13.5" x14ac:dyDescent="0.3">
      <c r="B738" s="582">
        <f t="shared" si="70"/>
        <v>728</v>
      </c>
      <c r="C738" s="153"/>
      <c r="D738" s="154"/>
      <c r="E738" s="155"/>
      <c r="F738" s="156"/>
      <c r="G738" s="157"/>
      <c r="H738" s="158"/>
      <c r="I738" s="162" t="str">
        <f t="shared" si="66"/>
        <v/>
      </c>
      <c r="J738" s="163" t="str">
        <f>IF(I738="","",I738/BUDGET!$O$8)</f>
        <v/>
      </c>
      <c r="K738" s="608"/>
      <c r="L738" s="161" t="str">
        <f t="shared" si="67"/>
        <v/>
      </c>
      <c r="M738" s="609" t="str">
        <f t="shared" si="68"/>
        <v/>
      </c>
      <c r="N738" s="610" t="str">
        <f t="shared" si="69"/>
        <v/>
      </c>
      <c r="O738" s="577"/>
      <c r="Q738" s="611"/>
      <c r="U738" s="574" t="str">
        <f t="shared" si="71"/>
        <v/>
      </c>
      <c r="V738" s="574" t="str">
        <f>IF($U738="","",VLOOKUP($U738,BUDGET!$C$19:$Q$401,2,FALSE))</f>
        <v/>
      </c>
    </row>
    <row r="739" spans="2:22" ht="13.5" x14ac:dyDescent="0.3">
      <c r="B739" s="582">
        <f t="shared" si="70"/>
        <v>729</v>
      </c>
      <c r="C739" s="153"/>
      <c r="D739" s="154"/>
      <c r="E739" s="155"/>
      <c r="F739" s="156"/>
      <c r="G739" s="157"/>
      <c r="H739" s="158"/>
      <c r="I739" s="162" t="str">
        <f t="shared" si="66"/>
        <v/>
      </c>
      <c r="J739" s="163" t="str">
        <f>IF(I739="","",I739/BUDGET!$O$8)</f>
        <v/>
      </c>
      <c r="K739" s="608"/>
      <c r="L739" s="164" t="str">
        <f t="shared" si="67"/>
        <v/>
      </c>
      <c r="M739" s="609" t="str">
        <f t="shared" si="68"/>
        <v/>
      </c>
      <c r="N739" s="610" t="str">
        <f t="shared" si="69"/>
        <v/>
      </c>
      <c r="O739" s="577"/>
      <c r="Q739" s="611"/>
      <c r="U739" s="574" t="str">
        <f t="shared" si="71"/>
        <v/>
      </c>
      <c r="V739" s="574" t="str">
        <f>IF($U739="","",VLOOKUP($U739,BUDGET!$C$19:$Q$401,2,FALSE))</f>
        <v/>
      </c>
    </row>
    <row r="740" spans="2:22" ht="13.5" x14ac:dyDescent="0.3">
      <c r="B740" s="582">
        <f t="shared" si="70"/>
        <v>730</v>
      </c>
      <c r="C740" s="153"/>
      <c r="D740" s="154"/>
      <c r="E740" s="155"/>
      <c r="F740" s="156"/>
      <c r="G740" s="157"/>
      <c r="H740" s="158"/>
      <c r="I740" s="162" t="str">
        <f t="shared" si="66"/>
        <v/>
      </c>
      <c r="J740" s="163" t="str">
        <f>IF(I740="","",I740/BUDGET!$O$8)</f>
        <v/>
      </c>
      <c r="K740" s="608"/>
      <c r="L740" s="161" t="str">
        <f t="shared" si="67"/>
        <v/>
      </c>
      <c r="M740" s="609" t="str">
        <f t="shared" si="68"/>
        <v/>
      </c>
      <c r="N740" s="610" t="str">
        <f t="shared" si="69"/>
        <v/>
      </c>
      <c r="O740" s="577"/>
      <c r="Q740" s="611"/>
      <c r="U740" s="574" t="str">
        <f t="shared" si="71"/>
        <v/>
      </c>
      <c r="V740" s="574" t="str">
        <f>IF($U740="","",VLOOKUP($U740,BUDGET!$C$19:$Q$401,2,FALSE))</f>
        <v/>
      </c>
    </row>
    <row r="741" spans="2:22" ht="13.5" x14ac:dyDescent="0.3">
      <c r="B741" s="582">
        <f t="shared" si="70"/>
        <v>731</v>
      </c>
      <c r="C741" s="153"/>
      <c r="D741" s="154"/>
      <c r="E741" s="155"/>
      <c r="F741" s="156"/>
      <c r="G741" s="157"/>
      <c r="H741" s="158"/>
      <c r="I741" s="162" t="str">
        <f t="shared" si="66"/>
        <v/>
      </c>
      <c r="J741" s="163" t="str">
        <f>IF(I741="","",I741/BUDGET!$O$8)</f>
        <v/>
      </c>
      <c r="K741" s="608"/>
      <c r="L741" s="164" t="str">
        <f t="shared" si="67"/>
        <v/>
      </c>
      <c r="M741" s="609" t="str">
        <f t="shared" si="68"/>
        <v/>
      </c>
      <c r="N741" s="610" t="str">
        <f t="shared" si="69"/>
        <v/>
      </c>
      <c r="O741" s="577"/>
      <c r="Q741" s="611"/>
      <c r="U741" s="574" t="str">
        <f t="shared" si="71"/>
        <v/>
      </c>
      <c r="V741" s="574" t="str">
        <f>IF($U741="","",VLOOKUP($U741,BUDGET!$C$19:$Q$401,2,FALSE))</f>
        <v/>
      </c>
    </row>
    <row r="742" spans="2:22" ht="13.5" x14ac:dyDescent="0.3">
      <c r="B742" s="582">
        <f t="shared" si="70"/>
        <v>732</v>
      </c>
      <c r="C742" s="153"/>
      <c r="D742" s="154"/>
      <c r="E742" s="155"/>
      <c r="F742" s="156"/>
      <c r="G742" s="157"/>
      <c r="H742" s="158"/>
      <c r="I742" s="162" t="str">
        <f t="shared" si="66"/>
        <v/>
      </c>
      <c r="J742" s="163" t="str">
        <f>IF(I742="","",I742/BUDGET!$O$8)</f>
        <v/>
      </c>
      <c r="K742" s="608"/>
      <c r="L742" s="161" t="str">
        <f t="shared" si="67"/>
        <v/>
      </c>
      <c r="M742" s="609" t="str">
        <f t="shared" si="68"/>
        <v/>
      </c>
      <c r="N742" s="610" t="str">
        <f t="shared" si="69"/>
        <v/>
      </c>
      <c r="O742" s="577"/>
      <c r="Q742" s="611"/>
      <c r="U742" s="574" t="str">
        <f t="shared" si="71"/>
        <v/>
      </c>
      <c r="V742" s="574" t="str">
        <f>IF($U742="","",VLOOKUP($U742,BUDGET!$C$19:$Q$401,2,FALSE))</f>
        <v/>
      </c>
    </row>
    <row r="743" spans="2:22" ht="13.5" x14ac:dyDescent="0.3">
      <c r="B743" s="582">
        <f t="shared" si="70"/>
        <v>733</v>
      </c>
      <c r="C743" s="153"/>
      <c r="D743" s="154"/>
      <c r="E743" s="155"/>
      <c r="F743" s="156"/>
      <c r="G743" s="157"/>
      <c r="H743" s="158"/>
      <c r="I743" s="162" t="str">
        <f t="shared" si="66"/>
        <v/>
      </c>
      <c r="J743" s="163" t="str">
        <f>IF(I743="","",I743/BUDGET!$O$8)</f>
        <v/>
      </c>
      <c r="K743" s="608"/>
      <c r="L743" s="164" t="str">
        <f t="shared" si="67"/>
        <v/>
      </c>
      <c r="M743" s="609" t="str">
        <f t="shared" si="68"/>
        <v/>
      </c>
      <c r="N743" s="610" t="str">
        <f t="shared" si="69"/>
        <v/>
      </c>
      <c r="O743" s="577"/>
      <c r="Q743" s="611"/>
      <c r="U743" s="574" t="str">
        <f t="shared" si="71"/>
        <v/>
      </c>
      <c r="V743" s="574" t="str">
        <f>IF($U743="","",VLOOKUP($U743,BUDGET!$C$19:$Q$401,2,FALSE))</f>
        <v/>
      </c>
    </row>
    <row r="744" spans="2:22" ht="13.5" x14ac:dyDescent="0.3">
      <c r="B744" s="582">
        <f t="shared" si="70"/>
        <v>734</v>
      </c>
      <c r="C744" s="153"/>
      <c r="D744" s="154"/>
      <c r="E744" s="155"/>
      <c r="F744" s="156"/>
      <c r="G744" s="157"/>
      <c r="H744" s="158"/>
      <c r="I744" s="162" t="str">
        <f t="shared" si="66"/>
        <v/>
      </c>
      <c r="J744" s="163" t="str">
        <f>IF(I744="","",I744/BUDGET!$O$8)</f>
        <v/>
      </c>
      <c r="K744" s="608"/>
      <c r="L744" s="161" t="str">
        <f t="shared" si="67"/>
        <v/>
      </c>
      <c r="M744" s="609" t="str">
        <f t="shared" si="68"/>
        <v/>
      </c>
      <c r="N744" s="610" t="str">
        <f t="shared" si="69"/>
        <v/>
      </c>
      <c r="O744" s="577"/>
      <c r="Q744" s="611"/>
      <c r="U744" s="574" t="str">
        <f t="shared" si="71"/>
        <v/>
      </c>
      <c r="V744" s="574" t="str">
        <f>IF($U744="","",VLOOKUP($U744,BUDGET!$C$19:$Q$401,2,FALSE))</f>
        <v/>
      </c>
    </row>
    <row r="745" spans="2:22" ht="13.5" x14ac:dyDescent="0.3">
      <c r="B745" s="582">
        <f t="shared" si="70"/>
        <v>735</v>
      </c>
      <c r="C745" s="153"/>
      <c r="D745" s="154"/>
      <c r="E745" s="155"/>
      <c r="F745" s="156"/>
      <c r="G745" s="157"/>
      <c r="H745" s="158"/>
      <c r="I745" s="162" t="str">
        <f t="shared" si="66"/>
        <v/>
      </c>
      <c r="J745" s="163" t="str">
        <f>IF(I745="","",I745/BUDGET!$O$8)</f>
        <v/>
      </c>
      <c r="K745" s="608"/>
      <c r="L745" s="164" t="str">
        <f t="shared" si="67"/>
        <v/>
      </c>
      <c r="M745" s="609" t="str">
        <f t="shared" si="68"/>
        <v/>
      </c>
      <c r="N745" s="610" t="str">
        <f t="shared" si="69"/>
        <v/>
      </c>
      <c r="O745" s="577"/>
      <c r="Q745" s="611"/>
      <c r="U745" s="574" t="str">
        <f t="shared" si="71"/>
        <v/>
      </c>
      <c r="V745" s="574" t="str">
        <f>IF($U745="","",VLOOKUP($U745,BUDGET!$C$19:$Q$401,2,FALSE))</f>
        <v/>
      </c>
    </row>
    <row r="746" spans="2:22" ht="13.5" x14ac:dyDescent="0.3">
      <c r="B746" s="582">
        <f t="shared" si="70"/>
        <v>736</v>
      </c>
      <c r="C746" s="153"/>
      <c r="D746" s="154"/>
      <c r="E746" s="155"/>
      <c r="F746" s="156"/>
      <c r="G746" s="157"/>
      <c r="H746" s="158"/>
      <c r="I746" s="162" t="str">
        <f t="shared" si="66"/>
        <v/>
      </c>
      <c r="J746" s="163" t="str">
        <f>IF(I746="","",I746/BUDGET!$O$8)</f>
        <v/>
      </c>
      <c r="K746" s="608"/>
      <c r="L746" s="161" t="str">
        <f t="shared" si="67"/>
        <v/>
      </c>
      <c r="M746" s="609" t="str">
        <f t="shared" si="68"/>
        <v/>
      </c>
      <c r="N746" s="610" t="str">
        <f t="shared" si="69"/>
        <v/>
      </c>
      <c r="O746" s="577"/>
      <c r="Q746" s="611"/>
      <c r="U746" s="574" t="str">
        <f t="shared" si="71"/>
        <v/>
      </c>
      <c r="V746" s="574" t="str">
        <f>IF($U746="","",VLOOKUP($U746,BUDGET!$C$19:$Q$401,2,FALSE))</f>
        <v/>
      </c>
    </row>
    <row r="747" spans="2:22" ht="13.5" x14ac:dyDescent="0.3">
      <c r="B747" s="582">
        <f t="shared" si="70"/>
        <v>737</v>
      </c>
      <c r="C747" s="153"/>
      <c r="D747" s="154"/>
      <c r="E747" s="155"/>
      <c r="F747" s="156"/>
      <c r="G747" s="157"/>
      <c r="H747" s="158"/>
      <c r="I747" s="162" t="str">
        <f t="shared" si="66"/>
        <v/>
      </c>
      <c r="J747" s="163" t="str">
        <f>IF(I747="","",I747/BUDGET!$O$8)</f>
        <v/>
      </c>
      <c r="K747" s="608"/>
      <c r="L747" s="164" t="str">
        <f t="shared" si="67"/>
        <v/>
      </c>
      <c r="M747" s="609" t="str">
        <f t="shared" si="68"/>
        <v/>
      </c>
      <c r="N747" s="610" t="str">
        <f t="shared" si="69"/>
        <v/>
      </c>
      <c r="O747" s="577"/>
      <c r="Q747" s="611"/>
      <c r="U747" s="574" t="str">
        <f t="shared" si="71"/>
        <v/>
      </c>
      <c r="V747" s="574" t="str">
        <f>IF($U747="","",VLOOKUP($U747,BUDGET!$C$19:$Q$401,2,FALSE))</f>
        <v/>
      </c>
    </row>
    <row r="748" spans="2:22" ht="13.5" x14ac:dyDescent="0.3">
      <c r="B748" s="582">
        <f t="shared" si="70"/>
        <v>738</v>
      </c>
      <c r="C748" s="153"/>
      <c r="D748" s="154"/>
      <c r="E748" s="155"/>
      <c r="F748" s="156"/>
      <c r="G748" s="157"/>
      <c r="H748" s="158"/>
      <c r="I748" s="162" t="str">
        <f t="shared" si="66"/>
        <v/>
      </c>
      <c r="J748" s="163" t="str">
        <f>IF(I748="","",I748/BUDGET!$O$8)</f>
        <v/>
      </c>
      <c r="K748" s="608"/>
      <c r="L748" s="161" t="str">
        <f t="shared" si="67"/>
        <v/>
      </c>
      <c r="M748" s="609" t="str">
        <f t="shared" si="68"/>
        <v/>
      </c>
      <c r="N748" s="610" t="str">
        <f t="shared" si="69"/>
        <v/>
      </c>
      <c r="O748" s="577"/>
      <c r="Q748" s="611"/>
      <c r="U748" s="574" t="str">
        <f t="shared" si="71"/>
        <v/>
      </c>
      <c r="V748" s="574" t="str">
        <f>IF($U748="","",VLOOKUP($U748,BUDGET!$C$19:$Q$401,2,FALSE))</f>
        <v/>
      </c>
    </row>
    <row r="749" spans="2:22" ht="13.5" x14ac:dyDescent="0.3">
      <c r="B749" s="582">
        <f t="shared" si="70"/>
        <v>739</v>
      </c>
      <c r="C749" s="153"/>
      <c r="D749" s="154"/>
      <c r="E749" s="155"/>
      <c r="F749" s="156"/>
      <c r="G749" s="157"/>
      <c r="H749" s="158"/>
      <c r="I749" s="162" t="str">
        <f t="shared" si="66"/>
        <v/>
      </c>
      <c r="J749" s="163" t="str">
        <f>IF(I749="","",I749/BUDGET!$O$8)</f>
        <v/>
      </c>
      <c r="K749" s="608"/>
      <c r="L749" s="164" t="str">
        <f t="shared" si="67"/>
        <v/>
      </c>
      <c r="M749" s="609" t="str">
        <f t="shared" si="68"/>
        <v/>
      </c>
      <c r="N749" s="610" t="str">
        <f t="shared" si="69"/>
        <v/>
      </c>
      <c r="O749" s="577"/>
      <c r="Q749" s="611"/>
      <c r="U749" s="574" t="str">
        <f t="shared" si="71"/>
        <v/>
      </c>
      <c r="V749" s="574" t="str">
        <f>IF($U749="","",VLOOKUP($U749,BUDGET!$C$19:$Q$401,2,FALSE))</f>
        <v/>
      </c>
    </row>
    <row r="750" spans="2:22" ht="13.5" x14ac:dyDescent="0.3">
      <c r="B750" s="582">
        <f t="shared" si="70"/>
        <v>740</v>
      </c>
      <c r="C750" s="153"/>
      <c r="D750" s="154"/>
      <c r="E750" s="155"/>
      <c r="F750" s="156"/>
      <c r="G750" s="157"/>
      <c r="H750" s="158"/>
      <c r="I750" s="162" t="str">
        <f t="shared" si="66"/>
        <v/>
      </c>
      <c r="J750" s="163" t="str">
        <f>IF(I750="","",I750/BUDGET!$O$8)</f>
        <v/>
      </c>
      <c r="K750" s="608"/>
      <c r="L750" s="161" t="str">
        <f t="shared" si="67"/>
        <v/>
      </c>
      <c r="M750" s="609" t="str">
        <f t="shared" si="68"/>
        <v/>
      </c>
      <c r="N750" s="610" t="str">
        <f t="shared" si="69"/>
        <v/>
      </c>
      <c r="O750" s="577"/>
      <c r="Q750" s="611"/>
      <c r="U750" s="574" t="str">
        <f t="shared" si="71"/>
        <v/>
      </c>
      <c r="V750" s="574" t="str">
        <f>IF($U750="","",VLOOKUP($U750,BUDGET!$C$19:$Q$401,2,FALSE))</f>
        <v/>
      </c>
    </row>
    <row r="751" spans="2:22" ht="13.5" x14ac:dyDescent="0.3">
      <c r="B751" s="582">
        <f t="shared" si="70"/>
        <v>741</v>
      </c>
      <c r="C751" s="153"/>
      <c r="D751" s="154"/>
      <c r="E751" s="155"/>
      <c r="F751" s="156"/>
      <c r="G751" s="157"/>
      <c r="H751" s="158"/>
      <c r="I751" s="162" t="str">
        <f t="shared" si="66"/>
        <v/>
      </c>
      <c r="J751" s="163" t="str">
        <f>IF(I751="","",I751/BUDGET!$O$8)</f>
        <v/>
      </c>
      <c r="K751" s="608"/>
      <c r="L751" s="164" t="str">
        <f t="shared" si="67"/>
        <v/>
      </c>
      <c r="M751" s="609" t="str">
        <f t="shared" si="68"/>
        <v/>
      </c>
      <c r="N751" s="610" t="str">
        <f t="shared" si="69"/>
        <v/>
      </c>
      <c r="O751" s="577"/>
      <c r="Q751" s="611"/>
      <c r="U751" s="574" t="str">
        <f t="shared" si="71"/>
        <v/>
      </c>
      <c r="V751" s="574" t="str">
        <f>IF($U751="","",VLOOKUP($U751,BUDGET!$C$19:$Q$401,2,FALSE))</f>
        <v/>
      </c>
    </row>
    <row r="752" spans="2:22" ht="13.5" x14ac:dyDescent="0.3">
      <c r="B752" s="582">
        <f t="shared" si="70"/>
        <v>742</v>
      </c>
      <c r="C752" s="153"/>
      <c r="D752" s="154"/>
      <c r="E752" s="155"/>
      <c r="F752" s="156"/>
      <c r="G752" s="157"/>
      <c r="H752" s="158"/>
      <c r="I752" s="162" t="str">
        <f t="shared" si="66"/>
        <v/>
      </c>
      <c r="J752" s="163" t="str">
        <f>IF(I752="","",I752/BUDGET!$O$8)</f>
        <v/>
      </c>
      <c r="K752" s="608"/>
      <c r="L752" s="161" t="str">
        <f t="shared" si="67"/>
        <v/>
      </c>
      <c r="M752" s="609" t="str">
        <f t="shared" si="68"/>
        <v/>
      </c>
      <c r="N752" s="610" t="str">
        <f t="shared" si="69"/>
        <v/>
      </c>
      <c r="O752" s="577"/>
      <c r="Q752" s="611"/>
      <c r="U752" s="574" t="str">
        <f t="shared" si="71"/>
        <v/>
      </c>
      <c r="V752" s="574" t="str">
        <f>IF($U752="","",VLOOKUP($U752,BUDGET!$C$19:$Q$401,2,FALSE))</f>
        <v/>
      </c>
    </row>
    <row r="753" spans="2:22" ht="13.5" x14ac:dyDescent="0.3">
      <c r="B753" s="582">
        <f t="shared" si="70"/>
        <v>743</v>
      </c>
      <c r="C753" s="153"/>
      <c r="D753" s="154"/>
      <c r="E753" s="155"/>
      <c r="F753" s="156"/>
      <c r="G753" s="157"/>
      <c r="H753" s="158"/>
      <c r="I753" s="162" t="str">
        <f t="shared" si="66"/>
        <v/>
      </c>
      <c r="J753" s="163" t="str">
        <f>IF(I753="","",I753/BUDGET!$O$8)</f>
        <v/>
      </c>
      <c r="K753" s="608"/>
      <c r="L753" s="164" t="str">
        <f t="shared" si="67"/>
        <v/>
      </c>
      <c r="M753" s="609" t="str">
        <f t="shared" si="68"/>
        <v/>
      </c>
      <c r="N753" s="610" t="str">
        <f t="shared" si="69"/>
        <v/>
      </c>
      <c r="O753" s="577"/>
      <c r="Q753" s="611"/>
      <c r="U753" s="574" t="str">
        <f t="shared" si="71"/>
        <v/>
      </c>
      <c r="V753" s="574" t="str">
        <f>IF($U753="","",VLOOKUP($U753,BUDGET!$C$19:$Q$401,2,FALSE))</f>
        <v/>
      </c>
    </row>
    <row r="754" spans="2:22" ht="13.5" x14ac:dyDescent="0.3">
      <c r="B754" s="582">
        <f t="shared" si="70"/>
        <v>744</v>
      </c>
      <c r="C754" s="153"/>
      <c r="D754" s="154"/>
      <c r="E754" s="155"/>
      <c r="F754" s="156"/>
      <c r="G754" s="157"/>
      <c r="H754" s="158"/>
      <c r="I754" s="162" t="str">
        <f t="shared" si="66"/>
        <v/>
      </c>
      <c r="J754" s="163" t="str">
        <f>IF(I754="","",I754/BUDGET!$O$8)</f>
        <v/>
      </c>
      <c r="K754" s="608"/>
      <c r="L754" s="161" t="str">
        <f t="shared" si="67"/>
        <v/>
      </c>
      <c r="M754" s="609" t="str">
        <f t="shared" si="68"/>
        <v/>
      </c>
      <c r="N754" s="610" t="str">
        <f t="shared" si="69"/>
        <v/>
      </c>
      <c r="O754" s="577"/>
      <c r="Q754" s="611"/>
      <c r="U754" s="574" t="str">
        <f t="shared" si="71"/>
        <v/>
      </c>
      <c r="V754" s="574" t="str">
        <f>IF($U754="","",VLOOKUP($U754,BUDGET!$C$19:$Q$401,2,FALSE))</f>
        <v/>
      </c>
    </row>
    <row r="755" spans="2:22" ht="13.5" x14ac:dyDescent="0.3">
      <c r="B755" s="582">
        <f t="shared" si="70"/>
        <v>745</v>
      </c>
      <c r="C755" s="153"/>
      <c r="D755" s="154"/>
      <c r="E755" s="155"/>
      <c r="F755" s="156"/>
      <c r="G755" s="157"/>
      <c r="H755" s="158"/>
      <c r="I755" s="162" t="str">
        <f t="shared" si="66"/>
        <v/>
      </c>
      <c r="J755" s="163" t="str">
        <f>IF(I755="","",I755/BUDGET!$O$8)</f>
        <v/>
      </c>
      <c r="K755" s="608"/>
      <c r="L755" s="164" t="str">
        <f t="shared" si="67"/>
        <v/>
      </c>
      <c r="M755" s="609" t="str">
        <f t="shared" si="68"/>
        <v/>
      </c>
      <c r="N755" s="610" t="str">
        <f t="shared" si="69"/>
        <v/>
      </c>
      <c r="O755" s="577"/>
      <c r="Q755" s="611"/>
      <c r="U755" s="574" t="str">
        <f t="shared" si="71"/>
        <v/>
      </c>
      <c r="V755" s="574" t="str">
        <f>IF($U755="","",VLOOKUP($U755,BUDGET!$C$19:$Q$401,2,FALSE))</f>
        <v/>
      </c>
    </row>
    <row r="756" spans="2:22" ht="13.5" x14ac:dyDescent="0.3">
      <c r="B756" s="582">
        <f t="shared" si="70"/>
        <v>746</v>
      </c>
      <c r="C756" s="153"/>
      <c r="D756" s="154"/>
      <c r="E756" s="155"/>
      <c r="F756" s="156"/>
      <c r="G756" s="157"/>
      <c r="H756" s="158"/>
      <c r="I756" s="162" t="str">
        <f t="shared" si="66"/>
        <v/>
      </c>
      <c r="J756" s="163" t="str">
        <f>IF(I756="","",I756/BUDGET!$O$8)</f>
        <v/>
      </c>
      <c r="K756" s="608"/>
      <c r="L756" s="161" t="str">
        <f t="shared" si="67"/>
        <v/>
      </c>
      <c r="M756" s="609" t="str">
        <f t="shared" si="68"/>
        <v/>
      </c>
      <c r="N756" s="610" t="str">
        <f t="shared" si="69"/>
        <v/>
      </c>
      <c r="O756" s="577"/>
      <c r="Q756" s="611"/>
      <c r="U756" s="574" t="str">
        <f t="shared" si="71"/>
        <v/>
      </c>
      <c r="V756" s="574" t="str">
        <f>IF($U756="","",VLOOKUP($U756,BUDGET!$C$19:$Q$401,2,FALSE))</f>
        <v/>
      </c>
    </row>
    <row r="757" spans="2:22" ht="13.5" x14ac:dyDescent="0.3">
      <c r="B757" s="582">
        <f t="shared" si="70"/>
        <v>747</v>
      </c>
      <c r="C757" s="153"/>
      <c r="D757" s="154"/>
      <c r="E757" s="155"/>
      <c r="F757" s="156"/>
      <c r="G757" s="157"/>
      <c r="H757" s="158"/>
      <c r="I757" s="162" t="str">
        <f t="shared" si="66"/>
        <v/>
      </c>
      <c r="J757" s="163" t="str">
        <f>IF(I757="","",I757/BUDGET!$O$8)</f>
        <v/>
      </c>
      <c r="K757" s="608"/>
      <c r="L757" s="164" t="str">
        <f t="shared" si="67"/>
        <v/>
      </c>
      <c r="M757" s="609" t="str">
        <f t="shared" si="68"/>
        <v/>
      </c>
      <c r="N757" s="610" t="str">
        <f t="shared" si="69"/>
        <v/>
      </c>
      <c r="O757" s="577"/>
      <c r="Q757" s="611"/>
      <c r="U757" s="574" t="str">
        <f t="shared" si="71"/>
        <v/>
      </c>
      <c r="V757" s="574" t="str">
        <f>IF($U757="","",VLOOKUP($U757,BUDGET!$C$19:$Q$401,2,FALSE))</f>
        <v/>
      </c>
    </row>
    <row r="758" spans="2:22" ht="13.5" x14ac:dyDescent="0.3">
      <c r="B758" s="582">
        <f t="shared" si="70"/>
        <v>748</v>
      </c>
      <c r="C758" s="153"/>
      <c r="D758" s="154"/>
      <c r="E758" s="155"/>
      <c r="F758" s="156"/>
      <c r="G758" s="157"/>
      <c r="H758" s="158"/>
      <c r="I758" s="162" t="str">
        <f t="shared" si="66"/>
        <v/>
      </c>
      <c r="J758" s="163" t="str">
        <f>IF(I758="","",I758/BUDGET!$O$8)</f>
        <v/>
      </c>
      <c r="K758" s="608"/>
      <c r="L758" s="161" t="str">
        <f t="shared" si="67"/>
        <v/>
      </c>
      <c r="M758" s="609" t="str">
        <f t="shared" si="68"/>
        <v/>
      </c>
      <c r="N758" s="610" t="str">
        <f t="shared" si="69"/>
        <v/>
      </c>
      <c r="O758" s="577"/>
      <c r="Q758" s="611"/>
      <c r="U758" s="574" t="str">
        <f t="shared" si="71"/>
        <v/>
      </c>
      <c r="V758" s="574" t="str">
        <f>IF($U758="","",VLOOKUP($U758,BUDGET!$C$19:$Q$401,2,FALSE))</f>
        <v/>
      </c>
    </row>
    <row r="759" spans="2:22" ht="13.5" x14ac:dyDescent="0.3">
      <c r="B759" s="582">
        <f t="shared" si="70"/>
        <v>749</v>
      </c>
      <c r="C759" s="153"/>
      <c r="D759" s="154"/>
      <c r="E759" s="155"/>
      <c r="F759" s="156"/>
      <c r="G759" s="157"/>
      <c r="H759" s="158"/>
      <c r="I759" s="162" t="str">
        <f t="shared" si="66"/>
        <v/>
      </c>
      <c r="J759" s="163" t="str">
        <f>IF(I759="","",I759/BUDGET!$O$8)</f>
        <v/>
      </c>
      <c r="K759" s="608"/>
      <c r="L759" s="164" t="str">
        <f t="shared" si="67"/>
        <v/>
      </c>
      <c r="M759" s="609" t="str">
        <f t="shared" si="68"/>
        <v/>
      </c>
      <c r="N759" s="610" t="str">
        <f t="shared" si="69"/>
        <v/>
      </c>
      <c r="O759" s="577"/>
      <c r="Q759" s="611"/>
      <c r="U759" s="574" t="str">
        <f t="shared" si="71"/>
        <v/>
      </c>
      <c r="V759" s="574" t="str">
        <f>IF($U759="","",VLOOKUP($U759,BUDGET!$C$19:$Q$401,2,FALSE))</f>
        <v/>
      </c>
    </row>
    <row r="760" spans="2:22" ht="13.5" x14ac:dyDescent="0.3">
      <c r="B760" s="582">
        <f t="shared" si="70"/>
        <v>750</v>
      </c>
      <c r="C760" s="153"/>
      <c r="D760" s="154"/>
      <c r="E760" s="155"/>
      <c r="F760" s="156"/>
      <c r="G760" s="157"/>
      <c r="H760" s="158"/>
      <c r="I760" s="162" t="str">
        <f t="shared" si="66"/>
        <v/>
      </c>
      <c r="J760" s="163" t="str">
        <f>IF(I760="","",I760/BUDGET!$O$8)</f>
        <v/>
      </c>
      <c r="K760" s="608"/>
      <c r="L760" s="161" t="str">
        <f t="shared" si="67"/>
        <v/>
      </c>
      <c r="M760" s="609" t="str">
        <f t="shared" si="68"/>
        <v/>
      </c>
      <c r="N760" s="610" t="str">
        <f t="shared" si="69"/>
        <v/>
      </c>
      <c r="O760" s="577"/>
      <c r="Q760" s="611"/>
      <c r="U760" s="574" t="str">
        <f t="shared" si="71"/>
        <v/>
      </c>
      <c r="V760" s="574" t="str">
        <f>IF($U760="","",VLOOKUP($U760,BUDGET!$C$19:$Q$401,2,FALSE))</f>
        <v/>
      </c>
    </row>
    <row r="761" spans="2:22" ht="13.5" x14ac:dyDescent="0.3">
      <c r="B761" s="582">
        <f t="shared" si="70"/>
        <v>751</v>
      </c>
      <c r="C761" s="153"/>
      <c r="D761" s="154"/>
      <c r="E761" s="155"/>
      <c r="F761" s="156"/>
      <c r="G761" s="157"/>
      <c r="H761" s="158"/>
      <c r="I761" s="162" t="str">
        <f t="shared" si="66"/>
        <v/>
      </c>
      <c r="J761" s="163" t="str">
        <f>IF(I761="","",I761/BUDGET!$O$8)</f>
        <v/>
      </c>
      <c r="K761" s="608"/>
      <c r="L761" s="164" t="str">
        <f t="shared" si="67"/>
        <v/>
      </c>
      <c r="M761" s="609" t="str">
        <f t="shared" si="68"/>
        <v/>
      </c>
      <c r="N761" s="610" t="str">
        <f t="shared" si="69"/>
        <v/>
      </c>
      <c r="O761" s="577"/>
      <c r="Q761" s="611"/>
      <c r="U761" s="574" t="str">
        <f t="shared" si="71"/>
        <v/>
      </c>
      <c r="V761" s="574" t="str">
        <f>IF($U761="","",VLOOKUP($U761,BUDGET!$C$19:$Q$401,2,FALSE))</f>
        <v/>
      </c>
    </row>
    <row r="762" spans="2:22" ht="13.5" x14ac:dyDescent="0.3">
      <c r="B762" s="582">
        <f t="shared" si="70"/>
        <v>752</v>
      </c>
      <c r="C762" s="153"/>
      <c r="D762" s="154"/>
      <c r="E762" s="155"/>
      <c r="F762" s="156"/>
      <c r="G762" s="157"/>
      <c r="H762" s="158"/>
      <c r="I762" s="162" t="str">
        <f t="shared" si="66"/>
        <v/>
      </c>
      <c r="J762" s="163" t="str">
        <f>IF(I762="","",I762/BUDGET!$O$8)</f>
        <v/>
      </c>
      <c r="K762" s="608"/>
      <c r="L762" s="161" t="str">
        <f t="shared" si="67"/>
        <v/>
      </c>
      <c r="M762" s="609" t="str">
        <f t="shared" si="68"/>
        <v/>
      </c>
      <c r="N762" s="610" t="str">
        <f t="shared" si="69"/>
        <v/>
      </c>
      <c r="O762" s="577"/>
      <c r="Q762" s="611"/>
      <c r="U762" s="574" t="str">
        <f t="shared" si="71"/>
        <v/>
      </c>
      <c r="V762" s="574" t="str">
        <f>IF($U762="","",VLOOKUP($U762,BUDGET!$C$19:$Q$401,2,FALSE))</f>
        <v/>
      </c>
    </row>
    <row r="763" spans="2:22" ht="13.5" x14ac:dyDescent="0.3">
      <c r="B763" s="582">
        <f t="shared" si="70"/>
        <v>753</v>
      </c>
      <c r="C763" s="153"/>
      <c r="D763" s="154"/>
      <c r="E763" s="155"/>
      <c r="F763" s="156"/>
      <c r="G763" s="157"/>
      <c r="H763" s="158"/>
      <c r="I763" s="162" t="str">
        <f t="shared" si="66"/>
        <v/>
      </c>
      <c r="J763" s="163" t="str">
        <f>IF(I763="","",I763/BUDGET!$O$8)</f>
        <v/>
      </c>
      <c r="K763" s="608"/>
      <c r="L763" s="164" t="str">
        <f t="shared" si="67"/>
        <v/>
      </c>
      <c r="M763" s="609" t="str">
        <f t="shared" si="68"/>
        <v/>
      </c>
      <c r="N763" s="610" t="str">
        <f t="shared" si="69"/>
        <v/>
      </c>
      <c r="O763" s="577"/>
      <c r="Q763" s="611"/>
      <c r="U763" s="574" t="str">
        <f t="shared" si="71"/>
        <v/>
      </c>
      <c r="V763" s="574" t="str">
        <f>IF($U763="","",VLOOKUP($U763,BUDGET!$C$19:$Q$401,2,FALSE))</f>
        <v/>
      </c>
    </row>
    <row r="764" spans="2:22" ht="13.5" x14ac:dyDescent="0.3">
      <c r="B764" s="582">
        <f t="shared" si="70"/>
        <v>754</v>
      </c>
      <c r="C764" s="153"/>
      <c r="D764" s="154"/>
      <c r="E764" s="155"/>
      <c r="F764" s="156"/>
      <c r="G764" s="157"/>
      <c r="H764" s="158"/>
      <c r="I764" s="162" t="str">
        <f t="shared" si="66"/>
        <v/>
      </c>
      <c r="J764" s="163" t="str">
        <f>IF(I764="","",I764/BUDGET!$O$8)</f>
        <v/>
      </c>
      <c r="K764" s="608"/>
      <c r="L764" s="161" t="str">
        <f t="shared" si="67"/>
        <v/>
      </c>
      <c r="M764" s="609" t="str">
        <f t="shared" si="68"/>
        <v/>
      </c>
      <c r="N764" s="610" t="str">
        <f t="shared" si="69"/>
        <v/>
      </c>
      <c r="O764" s="577"/>
      <c r="Q764" s="611"/>
      <c r="U764" s="574" t="str">
        <f t="shared" si="71"/>
        <v/>
      </c>
      <c r="V764" s="574" t="str">
        <f>IF($U764="","",VLOOKUP($U764,BUDGET!$C$19:$Q$401,2,FALSE))</f>
        <v/>
      </c>
    </row>
    <row r="765" spans="2:22" ht="13.5" x14ac:dyDescent="0.3">
      <c r="B765" s="582">
        <f t="shared" si="70"/>
        <v>755</v>
      </c>
      <c r="C765" s="153"/>
      <c r="D765" s="154"/>
      <c r="E765" s="155"/>
      <c r="F765" s="156"/>
      <c r="G765" s="157"/>
      <c r="H765" s="158"/>
      <c r="I765" s="162" t="str">
        <f t="shared" si="66"/>
        <v/>
      </c>
      <c r="J765" s="163" t="str">
        <f>IF(I765="","",I765/BUDGET!$O$8)</f>
        <v/>
      </c>
      <c r="K765" s="608"/>
      <c r="L765" s="164" t="str">
        <f t="shared" si="67"/>
        <v/>
      </c>
      <c r="M765" s="609" t="str">
        <f t="shared" si="68"/>
        <v/>
      </c>
      <c r="N765" s="610" t="str">
        <f t="shared" si="69"/>
        <v/>
      </c>
      <c r="O765" s="577"/>
      <c r="Q765" s="611"/>
      <c r="U765" s="574" t="str">
        <f t="shared" si="71"/>
        <v/>
      </c>
      <c r="V765" s="574" t="str">
        <f>IF($U765="","",VLOOKUP($U765,BUDGET!$C$19:$Q$401,2,FALSE))</f>
        <v/>
      </c>
    </row>
    <row r="766" spans="2:22" ht="13.5" x14ac:dyDescent="0.3">
      <c r="B766" s="582">
        <f t="shared" si="70"/>
        <v>756</v>
      </c>
      <c r="C766" s="153"/>
      <c r="D766" s="154"/>
      <c r="E766" s="155"/>
      <c r="F766" s="156"/>
      <c r="G766" s="157"/>
      <c r="H766" s="158"/>
      <c r="I766" s="162" t="str">
        <f t="shared" si="66"/>
        <v/>
      </c>
      <c r="J766" s="163" t="str">
        <f>IF(I766="","",I766/BUDGET!$O$8)</f>
        <v/>
      </c>
      <c r="K766" s="608"/>
      <c r="L766" s="161" t="str">
        <f t="shared" si="67"/>
        <v/>
      </c>
      <c r="M766" s="609" t="str">
        <f t="shared" si="68"/>
        <v/>
      </c>
      <c r="N766" s="610" t="str">
        <f t="shared" si="69"/>
        <v/>
      </c>
      <c r="O766" s="577"/>
      <c r="Q766" s="611"/>
      <c r="U766" s="574" t="str">
        <f t="shared" si="71"/>
        <v/>
      </c>
      <c r="V766" s="574" t="str">
        <f>IF($U766="","",VLOOKUP($U766,BUDGET!$C$19:$Q$401,2,FALSE))</f>
        <v/>
      </c>
    </row>
    <row r="767" spans="2:22" ht="13.5" x14ac:dyDescent="0.3">
      <c r="B767" s="582">
        <f t="shared" si="70"/>
        <v>757</v>
      </c>
      <c r="C767" s="153"/>
      <c r="D767" s="154"/>
      <c r="E767" s="155"/>
      <c r="F767" s="156"/>
      <c r="G767" s="157"/>
      <c r="H767" s="158"/>
      <c r="I767" s="162" t="str">
        <f t="shared" si="66"/>
        <v/>
      </c>
      <c r="J767" s="163" t="str">
        <f>IF(I767="","",I767/BUDGET!$O$8)</f>
        <v/>
      </c>
      <c r="K767" s="608"/>
      <c r="L767" s="164" t="str">
        <f t="shared" si="67"/>
        <v/>
      </c>
      <c r="M767" s="609" t="str">
        <f t="shared" si="68"/>
        <v/>
      </c>
      <c r="N767" s="610" t="str">
        <f t="shared" si="69"/>
        <v/>
      </c>
      <c r="O767" s="577"/>
      <c r="Q767" s="611"/>
      <c r="U767" s="574" t="str">
        <f t="shared" si="71"/>
        <v/>
      </c>
      <c r="V767" s="574" t="str">
        <f>IF($U767="","",VLOOKUP($U767,BUDGET!$C$19:$Q$401,2,FALSE))</f>
        <v/>
      </c>
    </row>
    <row r="768" spans="2:22" ht="13.5" x14ac:dyDescent="0.3">
      <c r="B768" s="582">
        <f t="shared" si="70"/>
        <v>758</v>
      </c>
      <c r="C768" s="153"/>
      <c r="D768" s="154"/>
      <c r="E768" s="155"/>
      <c r="F768" s="156"/>
      <c r="G768" s="157"/>
      <c r="H768" s="158"/>
      <c r="I768" s="162" t="str">
        <f t="shared" si="66"/>
        <v/>
      </c>
      <c r="J768" s="163" t="str">
        <f>IF(I768="","",I768/BUDGET!$O$8)</f>
        <v/>
      </c>
      <c r="K768" s="608"/>
      <c r="L768" s="161" t="str">
        <f t="shared" si="67"/>
        <v/>
      </c>
      <c r="M768" s="609" t="str">
        <f t="shared" si="68"/>
        <v/>
      </c>
      <c r="N768" s="610" t="str">
        <f t="shared" si="69"/>
        <v/>
      </c>
      <c r="O768" s="577"/>
      <c r="Q768" s="611"/>
      <c r="U768" s="574" t="str">
        <f t="shared" si="71"/>
        <v/>
      </c>
      <c r="V768" s="574" t="str">
        <f>IF($U768="","",VLOOKUP($U768,BUDGET!$C$19:$Q$401,2,FALSE))</f>
        <v/>
      </c>
    </row>
    <row r="769" spans="2:22" ht="13.5" x14ac:dyDescent="0.3">
      <c r="B769" s="582">
        <f t="shared" si="70"/>
        <v>759</v>
      </c>
      <c r="C769" s="153"/>
      <c r="D769" s="154"/>
      <c r="E769" s="155"/>
      <c r="F769" s="156"/>
      <c r="G769" s="157"/>
      <c r="H769" s="158"/>
      <c r="I769" s="162" t="str">
        <f t="shared" si="66"/>
        <v/>
      </c>
      <c r="J769" s="163" t="str">
        <f>IF(I769="","",I769/BUDGET!$O$8)</f>
        <v/>
      </c>
      <c r="K769" s="608"/>
      <c r="L769" s="164" t="str">
        <f t="shared" si="67"/>
        <v/>
      </c>
      <c r="M769" s="609" t="str">
        <f t="shared" si="68"/>
        <v/>
      </c>
      <c r="N769" s="610" t="str">
        <f t="shared" si="69"/>
        <v/>
      </c>
      <c r="O769" s="577"/>
      <c r="Q769" s="611"/>
      <c r="U769" s="574" t="str">
        <f t="shared" si="71"/>
        <v/>
      </c>
      <c r="V769" s="574" t="str">
        <f>IF($U769="","",VLOOKUP($U769,BUDGET!$C$19:$Q$401,2,FALSE))</f>
        <v/>
      </c>
    </row>
    <row r="770" spans="2:22" ht="13.5" x14ac:dyDescent="0.3">
      <c r="B770" s="582">
        <f t="shared" si="70"/>
        <v>760</v>
      </c>
      <c r="C770" s="153"/>
      <c r="D770" s="154"/>
      <c r="E770" s="155"/>
      <c r="F770" s="156"/>
      <c r="G770" s="157"/>
      <c r="H770" s="158"/>
      <c r="I770" s="162" t="str">
        <f t="shared" si="66"/>
        <v/>
      </c>
      <c r="J770" s="163" t="str">
        <f>IF(I770="","",I770/BUDGET!$O$8)</f>
        <v/>
      </c>
      <c r="K770" s="608"/>
      <c r="L770" s="161" t="str">
        <f t="shared" si="67"/>
        <v/>
      </c>
      <c r="M770" s="609" t="str">
        <f t="shared" si="68"/>
        <v/>
      </c>
      <c r="N770" s="610" t="str">
        <f t="shared" si="69"/>
        <v/>
      </c>
      <c r="O770" s="577"/>
      <c r="Q770" s="611"/>
      <c r="U770" s="574" t="str">
        <f t="shared" si="71"/>
        <v/>
      </c>
      <c r="V770" s="574" t="str">
        <f>IF($U770="","",VLOOKUP($U770,BUDGET!$C$19:$Q$401,2,FALSE))</f>
        <v/>
      </c>
    </row>
    <row r="771" spans="2:22" ht="13.5" x14ac:dyDescent="0.3">
      <c r="B771" s="582">
        <f t="shared" si="70"/>
        <v>761</v>
      </c>
      <c r="C771" s="153"/>
      <c r="D771" s="154"/>
      <c r="E771" s="155"/>
      <c r="F771" s="156"/>
      <c r="G771" s="157"/>
      <c r="H771" s="158"/>
      <c r="I771" s="162" t="str">
        <f t="shared" si="66"/>
        <v/>
      </c>
      <c r="J771" s="163" t="str">
        <f>IF(I771="","",I771/BUDGET!$O$8)</f>
        <v/>
      </c>
      <c r="K771" s="608"/>
      <c r="L771" s="164" t="str">
        <f t="shared" si="67"/>
        <v/>
      </c>
      <c r="M771" s="609" t="str">
        <f t="shared" si="68"/>
        <v/>
      </c>
      <c r="N771" s="610" t="str">
        <f t="shared" si="69"/>
        <v/>
      </c>
      <c r="O771" s="577"/>
      <c r="Q771" s="611"/>
      <c r="U771" s="574" t="str">
        <f t="shared" si="71"/>
        <v/>
      </c>
      <c r="V771" s="574" t="str">
        <f>IF($U771="","",VLOOKUP($U771,BUDGET!$C$19:$Q$401,2,FALSE))</f>
        <v/>
      </c>
    </row>
    <row r="772" spans="2:22" ht="13.5" x14ac:dyDescent="0.3">
      <c r="B772" s="582">
        <f t="shared" si="70"/>
        <v>762</v>
      </c>
      <c r="C772" s="153"/>
      <c r="D772" s="154"/>
      <c r="E772" s="155"/>
      <c r="F772" s="156"/>
      <c r="G772" s="157"/>
      <c r="H772" s="158"/>
      <c r="I772" s="162" t="str">
        <f t="shared" si="66"/>
        <v/>
      </c>
      <c r="J772" s="163" t="str">
        <f>IF(I772="","",I772/BUDGET!$O$8)</f>
        <v/>
      </c>
      <c r="K772" s="608"/>
      <c r="L772" s="161" t="str">
        <f t="shared" si="67"/>
        <v/>
      </c>
      <c r="M772" s="609" t="str">
        <f t="shared" si="68"/>
        <v/>
      </c>
      <c r="N772" s="610" t="str">
        <f t="shared" si="69"/>
        <v/>
      </c>
      <c r="O772" s="577"/>
      <c r="Q772" s="611"/>
      <c r="U772" s="574" t="str">
        <f t="shared" si="71"/>
        <v/>
      </c>
      <c r="V772" s="574" t="str">
        <f>IF($U772="","",VLOOKUP($U772,BUDGET!$C$19:$Q$401,2,FALSE))</f>
        <v/>
      </c>
    </row>
    <row r="773" spans="2:22" ht="13.5" x14ac:dyDescent="0.3">
      <c r="B773" s="582">
        <f t="shared" si="70"/>
        <v>763</v>
      </c>
      <c r="C773" s="153"/>
      <c r="D773" s="154"/>
      <c r="E773" s="155"/>
      <c r="F773" s="156"/>
      <c r="G773" s="157"/>
      <c r="H773" s="158"/>
      <c r="I773" s="162" t="str">
        <f t="shared" si="66"/>
        <v/>
      </c>
      <c r="J773" s="163" t="str">
        <f>IF(I773="","",I773/BUDGET!$O$8)</f>
        <v/>
      </c>
      <c r="K773" s="608"/>
      <c r="L773" s="164" t="str">
        <f t="shared" si="67"/>
        <v/>
      </c>
      <c r="M773" s="609" t="str">
        <f t="shared" si="68"/>
        <v/>
      </c>
      <c r="N773" s="610" t="str">
        <f t="shared" si="69"/>
        <v/>
      </c>
      <c r="O773" s="577"/>
      <c r="Q773" s="611"/>
      <c r="U773" s="574" t="str">
        <f t="shared" si="71"/>
        <v/>
      </c>
      <c r="V773" s="574" t="str">
        <f>IF($U773="","",VLOOKUP($U773,BUDGET!$C$19:$Q$401,2,FALSE))</f>
        <v/>
      </c>
    </row>
    <row r="774" spans="2:22" ht="13.5" x14ac:dyDescent="0.3">
      <c r="B774" s="582">
        <f t="shared" si="70"/>
        <v>764</v>
      </c>
      <c r="C774" s="153"/>
      <c r="D774" s="154"/>
      <c r="E774" s="155"/>
      <c r="F774" s="156"/>
      <c r="G774" s="157"/>
      <c r="H774" s="158"/>
      <c r="I774" s="162" t="str">
        <f t="shared" si="66"/>
        <v/>
      </c>
      <c r="J774" s="163" t="str">
        <f>IF(I774="","",I774/BUDGET!$O$8)</f>
        <v/>
      </c>
      <c r="K774" s="608"/>
      <c r="L774" s="161" t="str">
        <f t="shared" si="67"/>
        <v/>
      </c>
      <c r="M774" s="609" t="str">
        <f t="shared" si="68"/>
        <v/>
      </c>
      <c r="N774" s="610" t="str">
        <f t="shared" si="69"/>
        <v/>
      </c>
      <c r="O774" s="577"/>
      <c r="Q774" s="611"/>
      <c r="U774" s="574" t="str">
        <f t="shared" si="71"/>
        <v/>
      </c>
      <c r="V774" s="574" t="str">
        <f>IF($U774="","",VLOOKUP($U774,BUDGET!$C$19:$Q$401,2,FALSE))</f>
        <v/>
      </c>
    </row>
    <row r="775" spans="2:22" ht="13.5" x14ac:dyDescent="0.3">
      <c r="B775" s="582">
        <f t="shared" si="70"/>
        <v>765</v>
      </c>
      <c r="C775" s="153"/>
      <c r="D775" s="154"/>
      <c r="E775" s="155"/>
      <c r="F775" s="156"/>
      <c r="G775" s="157"/>
      <c r="H775" s="158"/>
      <c r="I775" s="162" t="str">
        <f t="shared" si="66"/>
        <v/>
      </c>
      <c r="J775" s="163" t="str">
        <f>IF(I775="","",I775/BUDGET!$O$8)</f>
        <v/>
      </c>
      <c r="K775" s="608"/>
      <c r="L775" s="164" t="str">
        <f t="shared" si="67"/>
        <v/>
      </c>
      <c r="M775" s="609" t="str">
        <f t="shared" si="68"/>
        <v/>
      </c>
      <c r="N775" s="610" t="str">
        <f t="shared" si="69"/>
        <v/>
      </c>
      <c r="O775" s="577"/>
      <c r="Q775" s="611"/>
      <c r="U775" s="574" t="str">
        <f t="shared" si="71"/>
        <v/>
      </c>
      <c r="V775" s="574" t="str">
        <f>IF($U775="","",VLOOKUP($U775,BUDGET!$C$19:$Q$401,2,FALSE))</f>
        <v/>
      </c>
    </row>
    <row r="776" spans="2:22" ht="13.5" x14ac:dyDescent="0.3">
      <c r="B776" s="582">
        <f t="shared" si="70"/>
        <v>766</v>
      </c>
      <c r="C776" s="153"/>
      <c r="D776" s="154"/>
      <c r="E776" s="155"/>
      <c r="F776" s="156"/>
      <c r="G776" s="157"/>
      <c r="H776" s="158"/>
      <c r="I776" s="162" t="str">
        <f t="shared" si="66"/>
        <v/>
      </c>
      <c r="J776" s="163" t="str">
        <f>IF(I776="","",I776/BUDGET!$O$8)</f>
        <v/>
      </c>
      <c r="K776" s="608"/>
      <c r="L776" s="161" t="str">
        <f t="shared" si="67"/>
        <v/>
      </c>
      <c r="M776" s="609" t="str">
        <f t="shared" si="68"/>
        <v/>
      </c>
      <c r="N776" s="610" t="str">
        <f t="shared" si="69"/>
        <v/>
      </c>
      <c r="O776" s="577"/>
      <c r="Q776" s="611"/>
      <c r="U776" s="574" t="str">
        <f t="shared" si="71"/>
        <v/>
      </c>
      <c r="V776" s="574" t="str">
        <f>IF($U776="","",VLOOKUP($U776,BUDGET!$C$19:$Q$401,2,FALSE))</f>
        <v/>
      </c>
    </row>
    <row r="777" spans="2:22" ht="13.5" x14ac:dyDescent="0.3">
      <c r="B777" s="582">
        <f t="shared" si="70"/>
        <v>767</v>
      </c>
      <c r="C777" s="153"/>
      <c r="D777" s="154"/>
      <c r="E777" s="155"/>
      <c r="F777" s="156"/>
      <c r="G777" s="157"/>
      <c r="H777" s="158"/>
      <c r="I777" s="162" t="str">
        <f t="shared" si="66"/>
        <v/>
      </c>
      <c r="J777" s="163" t="str">
        <f>IF(I777="","",I777/BUDGET!$O$8)</f>
        <v/>
      </c>
      <c r="K777" s="608"/>
      <c r="L777" s="164" t="str">
        <f t="shared" si="67"/>
        <v/>
      </c>
      <c r="M777" s="609" t="str">
        <f t="shared" si="68"/>
        <v/>
      </c>
      <c r="N777" s="610" t="str">
        <f t="shared" si="69"/>
        <v/>
      </c>
      <c r="O777" s="577"/>
      <c r="Q777" s="611"/>
      <c r="U777" s="574" t="str">
        <f t="shared" si="71"/>
        <v/>
      </c>
      <c r="V777" s="574" t="str">
        <f>IF($U777="","",VLOOKUP($U777,BUDGET!$C$19:$Q$401,2,FALSE))</f>
        <v/>
      </c>
    </row>
    <row r="778" spans="2:22" ht="13.5" x14ac:dyDescent="0.3">
      <c r="B778" s="582">
        <f t="shared" si="70"/>
        <v>768</v>
      </c>
      <c r="C778" s="153"/>
      <c r="D778" s="154"/>
      <c r="E778" s="155"/>
      <c r="F778" s="156"/>
      <c r="G778" s="157"/>
      <c r="H778" s="158"/>
      <c r="I778" s="162" t="str">
        <f t="shared" si="66"/>
        <v/>
      </c>
      <c r="J778" s="163" t="str">
        <f>IF(I778="","",I778/BUDGET!$O$8)</f>
        <v/>
      </c>
      <c r="K778" s="608"/>
      <c r="L778" s="161" t="str">
        <f t="shared" si="67"/>
        <v/>
      </c>
      <c r="M778" s="609" t="str">
        <f t="shared" si="68"/>
        <v/>
      </c>
      <c r="N778" s="610" t="str">
        <f t="shared" si="69"/>
        <v/>
      </c>
      <c r="O778" s="577"/>
      <c r="Q778" s="611"/>
      <c r="U778" s="574" t="str">
        <f t="shared" si="71"/>
        <v/>
      </c>
      <c r="V778" s="574" t="str">
        <f>IF($U778="","",VLOOKUP($U778,BUDGET!$C$19:$Q$401,2,FALSE))</f>
        <v/>
      </c>
    </row>
    <row r="779" spans="2:22" ht="13.5" x14ac:dyDescent="0.3">
      <c r="B779" s="582">
        <f t="shared" si="70"/>
        <v>769</v>
      </c>
      <c r="C779" s="153"/>
      <c r="D779" s="154"/>
      <c r="E779" s="155"/>
      <c r="F779" s="156"/>
      <c r="G779" s="157"/>
      <c r="H779" s="158"/>
      <c r="I779" s="162" t="str">
        <f t="shared" si="66"/>
        <v/>
      </c>
      <c r="J779" s="163" t="str">
        <f>IF(I779="","",I779/BUDGET!$O$8)</f>
        <v/>
      </c>
      <c r="K779" s="608"/>
      <c r="L779" s="164" t="str">
        <f t="shared" si="67"/>
        <v/>
      </c>
      <c r="M779" s="609" t="str">
        <f t="shared" si="68"/>
        <v/>
      </c>
      <c r="N779" s="610" t="str">
        <f t="shared" si="69"/>
        <v/>
      </c>
      <c r="O779" s="577"/>
      <c r="Q779" s="611"/>
      <c r="U779" s="574" t="str">
        <f t="shared" si="71"/>
        <v/>
      </c>
      <c r="V779" s="574" t="str">
        <f>IF($U779="","",VLOOKUP($U779,BUDGET!$C$19:$Q$401,2,FALSE))</f>
        <v/>
      </c>
    </row>
    <row r="780" spans="2:22" ht="13.5" x14ac:dyDescent="0.3">
      <c r="B780" s="582">
        <f t="shared" si="70"/>
        <v>770</v>
      </c>
      <c r="C780" s="153"/>
      <c r="D780" s="154"/>
      <c r="E780" s="155"/>
      <c r="F780" s="156"/>
      <c r="G780" s="157"/>
      <c r="H780" s="158"/>
      <c r="I780" s="162" t="str">
        <f t="shared" ref="I780:I843" si="72">IF(E780="","",ROUND(F780*H780,2))</f>
        <v/>
      </c>
      <c r="J780" s="163" t="str">
        <f>IF(I780="","",I780/BUDGET!$O$8)</f>
        <v/>
      </c>
      <c r="K780" s="608"/>
      <c r="L780" s="161" t="str">
        <f t="shared" ref="L780:L843" si="73">LEFT(K780,2)</f>
        <v/>
      </c>
      <c r="M780" s="609" t="str">
        <f t="shared" ref="M780:M843" si="74">IF(C780="","",YEAR(C780))</f>
        <v/>
      </c>
      <c r="N780" s="610" t="str">
        <f t="shared" ref="N780:N843" si="75">IF(C780="","",MONTH(C780))</f>
        <v/>
      </c>
      <c r="O780" s="577"/>
      <c r="Q780" s="611"/>
      <c r="U780" s="574" t="str">
        <f t="shared" si="71"/>
        <v/>
      </c>
      <c r="V780" s="574" t="str">
        <f>IF($U780="","",VLOOKUP($U780,BUDGET!$C$19:$Q$401,2,FALSE))</f>
        <v/>
      </c>
    </row>
    <row r="781" spans="2:22" ht="13.5" x14ac:dyDescent="0.3">
      <c r="B781" s="582">
        <f t="shared" ref="B781:B844" si="76">ROW()-10</f>
        <v>771</v>
      </c>
      <c r="C781" s="153"/>
      <c r="D781" s="154"/>
      <c r="E781" s="155"/>
      <c r="F781" s="156"/>
      <c r="G781" s="157"/>
      <c r="H781" s="158"/>
      <c r="I781" s="162" t="str">
        <f t="shared" si="72"/>
        <v/>
      </c>
      <c r="J781" s="163" t="str">
        <f>IF(I781="","",I781/BUDGET!$O$8)</f>
        <v/>
      </c>
      <c r="K781" s="608"/>
      <c r="L781" s="164" t="str">
        <f t="shared" si="73"/>
        <v/>
      </c>
      <c r="M781" s="609" t="str">
        <f t="shared" si="74"/>
        <v/>
      </c>
      <c r="N781" s="610" t="str">
        <f t="shared" si="75"/>
        <v/>
      </c>
      <c r="O781" s="577"/>
      <c r="Q781" s="611"/>
      <c r="U781" s="574" t="str">
        <f t="shared" ref="U781:U844" si="77">IF(K781="","",LEFT(K781,FIND("|",K781)-1))</f>
        <v/>
      </c>
      <c r="V781" s="574" t="str">
        <f>IF($U781="","",VLOOKUP($U781,BUDGET!$C$19:$Q$401,2,FALSE))</f>
        <v/>
      </c>
    </row>
    <row r="782" spans="2:22" ht="13.5" x14ac:dyDescent="0.3">
      <c r="B782" s="582">
        <f t="shared" si="76"/>
        <v>772</v>
      </c>
      <c r="C782" s="153"/>
      <c r="D782" s="154"/>
      <c r="E782" s="155"/>
      <c r="F782" s="156"/>
      <c r="G782" s="157"/>
      <c r="H782" s="158"/>
      <c r="I782" s="162" t="str">
        <f t="shared" si="72"/>
        <v/>
      </c>
      <c r="J782" s="163" t="str">
        <f>IF(I782="","",I782/BUDGET!$O$8)</f>
        <v/>
      </c>
      <c r="K782" s="608"/>
      <c r="L782" s="161" t="str">
        <f t="shared" si="73"/>
        <v/>
      </c>
      <c r="M782" s="609" t="str">
        <f t="shared" si="74"/>
        <v/>
      </c>
      <c r="N782" s="610" t="str">
        <f t="shared" si="75"/>
        <v/>
      </c>
      <c r="O782" s="577"/>
      <c r="Q782" s="611"/>
      <c r="U782" s="574" t="str">
        <f t="shared" si="77"/>
        <v/>
      </c>
      <c r="V782" s="574" t="str">
        <f>IF($U782="","",VLOOKUP($U782,BUDGET!$C$19:$Q$401,2,FALSE))</f>
        <v/>
      </c>
    </row>
    <row r="783" spans="2:22" ht="13.5" x14ac:dyDescent="0.3">
      <c r="B783" s="582">
        <f t="shared" si="76"/>
        <v>773</v>
      </c>
      <c r="C783" s="153"/>
      <c r="D783" s="154"/>
      <c r="E783" s="155"/>
      <c r="F783" s="156"/>
      <c r="G783" s="157"/>
      <c r="H783" s="158"/>
      <c r="I783" s="162" t="str">
        <f t="shared" si="72"/>
        <v/>
      </c>
      <c r="J783" s="163" t="str">
        <f>IF(I783="","",I783/BUDGET!$O$8)</f>
        <v/>
      </c>
      <c r="K783" s="608"/>
      <c r="L783" s="164" t="str">
        <f t="shared" si="73"/>
        <v/>
      </c>
      <c r="M783" s="609" t="str">
        <f t="shared" si="74"/>
        <v/>
      </c>
      <c r="N783" s="610" t="str">
        <f t="shared" si="75"/>
        <v/>
      </c>
      <c r="O783" s="577"/>
      <c r="Q783" s="611"/>
      <c r="U783" s="574" t="str">
        <f t="shared" si="77"/>
        <v/>
      </c>
      <c r="V783" s="574" t="str">
        <f>IF($U783="","",VLOOKUP($U783,BUDGET!$C$19:$Q$401,2,FALSE))</f>
        <v/>
      </c>
    </row>
    <row r="784" spans="2:22" ht="13.5" x14ac:dyDescent="0.3">
      <c r="B784" s="582">
        <f t="shared" si="76"/>
        <v>774</v>
      </c>
      <c r="C784" s="153"/>
      <c r="D784" s="154"/>
      <c r="E784" s="155"/>
      <c r="F784" s="156"/>
      <c r="G784" s="157"/>
      <c r="H784" s="158"/>
      <c r="I784" s="162" t="str">
        <f t="shared" si="72"/>
        <v/>
      </c>
      <c r="J784" s="163" t="str">
        <f>IF(I784="","",I784/BUDGET!$O$8)</f>
        <v/>
      </c>
      <c r="K784" s="608"/>
      <c r="L784" s="161" t="str">
        <f t="shared" si="73"/>
        <v/>
      </c>
      <c r="M784" s="609" t="str">
        <f t="shared" si="74"/>
        <v/>
      </c>
      <c r="N784" s="610" t="str">
        <f t="shared" si="75"/>
        <v/>
      </c>
      <c r="O784" s="577"/>
      <c r="Q784" s="611"/>
      <c r="U784" s="574" t="str">
        <f t="shared" si="77"/>
        <v/>
      </c>
      <c r="V784" s="574" t="str">
        <f>IF($U784="","",VLOOKUP($U784,BUDGET!$C$19:$Q$401,2,FALSE))</f>
        <v/>
      </c>
    </row>
    <row r="785" spans="2:22" ht="13.5" x14ac:dyDescent="0.3">
      <c r="B785" s="582">
        <f t="shared" si="76"/>
        <v>775</v>
      </c>
      <c r="C785" s="153"/>
      <c r="D785" s="154"/>
      <c r="E785" s="155"/>
      <c r="F785" s="156"/>
      <c r="G785" s="157"/>
      <c r="H785" s="158"/>
      <c r="I785" s="162" t="str">
        <f t="shared" si="72"/>
        <v/>
      </c>
      <c r="J785" s="163" t="str">
        <f>IF(I785="","",I785/BUDGET!$O$8)</f>
        <v/>
      </c>
      <c r="K785" s="608"/>
      <c r="L785" s="164" t="str">
        <f t="shared" si="73"/>
        <v/>
      </c>
      <c r="M785" s="609" t="str">
        <f t="shared" si="74"/>
        <v/>
      </c>
      <c r="N785" s="610" t="str">
        <f t="shared" si="75"/>
        <v/>
      </c>
      <c r="O785" s="577"/>
      <c r="Q785" s="611"/>
      <c r="U785" s="574" t="str">
        <f t="shared" si="77"/>
        <v/>
      </c>
      <c r="V785" s="574" t="str">
        <f>IF($U785="","",VLOOKUP($U785,BUDGET!$C$19:$Q$401,2,FALSE))</f>
        <v/>
      </c>
    </row>
    <row r="786" spans="2:22" ht="13.5" x14ac:dyDescent="0.3">
      <c r="B786" s="582">
        <f t="shared" si="76"/>
        <v>776</v>
      </c>
      <c r="C786" s="153"/>
      <c r="D786" s="154"/>
      <c r="E786" s="155"/>
      <c r="F786" s="156"/>
      <c r="G786" s="157"/>
      <c r="H786" s="158"/>
      <c r="I786" s="162" t="str">
        <f t="shared" si="72"/>
        <v/>
      </c>
      <c r="J786" s="163" t="str">
        <f>IF(I786="","",I786/BUDGET!$O$8)</f>
        <v/>
      </c>
      <c r="K786" s="608"/>
      <c r="L786" s="161" t="str">
        <f t="shared" si="73"/>
        <v/>
      </c>
      <c r="M786" s="609" t="str">
        <f t="shared" si="74"/>
        <v/>
      </c>
      <c r="N786" s="610" t="str">
        <f t="shared" si="75"/>
        <v/>
      </c>
      <c r="O786" s="577"/>
      <c r="Q786" s="611"/>
      <c r="U786" s="574" t="str">
        <f t="shared" si="77"/>
        <v/>
      </c>
      <c r="V786" s="574" t="str">
        <f>IF($U786="","",VLOOKUP($U786,BUDGET!$C$19:$Q$401,2,FALSE))</f>
        <v/>
      </c>
    </row>
    <row r="787" spans="2:22" ht="13.5" x14ac:dyDescent="0.3">
      <c r="B787" s="582">
        <f t="shared" si="76"/>
        <v>777</v>
      </c>
      <c r="C787" s="153"/>
      <c r="D787" s="154"/>
      <c r="E787" s="155"/>
      <c r="F787" s="156"/>
      <c r="G787" s="157"/>
      <c r="H787" s="158"/>
      <c r="I787" s="162" t="str">
        <f t="shared" si="72"/>
        <v/>
      </c>
      <c r="J787" s="163" t="str">
        <f>IF(I787="","",I787/BUDGET!$O$8)</f>
        <v/>
      </c>
      <c r="K787" s="608"/>
      <c r="L787" s="164" t="str">
        <f t="shared" si="73"/>
        <v/>
      </c>
      <c r="M787" s="609" t="str">
        <f t="shared" si="74"/>
        <v/>
      </c>
      <c r="N787" s="610" t="str">
        <f t="shared" si="75"/>
        <v/>
      </c>
      <c r="O787" s="577"/>
      <c r="Q787" s="611"/>
      <c r="U787" s="574" t="str">
        <f t="shared" si="77"/>
        <v/>
      </c>
      <c r="V787" s="574" t="str">
        <f>IF($U787="","",VLOOKUP($U787,BUDGET!$C$19:$Q$401,2,FALSE))</f>
        <v/>
      </c>
    </row>
    <row r="788" spans="2:22" ht="13.5" x14ac:dyDescent="0.3">
      <c r="B788" s="582">
        <f t="shared" si="76"/>
        <v>778</v>
      </c>
      <c r="C788" s="153"/>
      <c r="D788" s="154"/>
      <c r="E788" s="155"/>
      <c r="F788" s="156"/>
      <c r="G788" s="157"/>
      <c r="H788" s="158"/>
      <c r="I788" s="162" t="str">
        <f t="shared" si="72"/>
        <v/>
      </c>
      <c r="J788" s="163" t="str">
        <f>IF(I788="","",I788/BUDGET!$O$8)</f>
        <v/>
      </c>
      <c r="K788" s="608"/>
      <c r="L788" s="161" t="str">
        <f t="shared" si="73"/>
        <v/>
      </c>
      <c r="M788" s="609" t="str">
        <f t="shared" si="74"/>
        <v/>
      </c>
      <c r="N788" s="610" t="str">
        <f t="shared" si="75"/>
        <v/>
      </c>
      <c r="O788" s="577"/>
      <c r="Q788" s="611"/>
      <c r="U788" s="574" t="str">
        <f t="shared" si="77"/>
        <v/>
      </c>
      <c r="V788" s="574" t="str">
        <f>IF($U788="","",VLOOKUP($U788,BUDGET!$C$19:$Q$401,2,FALSE))</f>
        <v/>
      </c>
    </row>
    <row r="789" spans="2:22" ht="13.5" x14ac:dyDescent="0.3">
      <c r="B789" s="582">
        <f t="shared" si="76"/>
        <v>779</v>
      </c>
      <c r="C789" s="153"/>
      <c r="D789" s="154"/>
      <c r="E789" s="155"/>
      <c r="F789" s="156"/>
      <c r="G789" s="157"/>
      <c r="H789" s="158"/>
      <c r="I789" s="162" t="str">
        <f t="shared" si="72"/>
        <v/>
      </c>
      <c r="J789" s="163" t="str">
        <f>IF(I789="","",I789/BUDGET!$O$8)</f>
        <v/>
      </c>
      <c r="K789" s="608"/>
      <c r="L789" s="164" t="str">
        <f t="shared" si="73"/>
        <v/>
      </c>
      <c r="M789" s="609" t="str">
        <f t="shared" si="74"/>
        <v/>
      </c>
      <c r="N789" s="610" t="str">
        <f t="shared" si="75"/>
        <v/>
      </c>
      <c r="O789" s="577"/>
      <c r="Q789" s="611"/>
      <c r="U789" s="574" t="str">
        <f t="shared" si="77"/>
        <v/>
      </c>
      <c r="V789" s="574" t="str">
        <f>IF($U789="","",VLOOKUP($U789,BUDGET!$C$19:$Q$401,2,FALSE))</f>
        <v/>
      </c>
    </row>
    <row r="790" spans="2:22" ht="13.5" x14ac:dyDescent="0.3">
      <c r="B790" s="582">
        <f t="shared" si="76"/>
        <v>780</v>
      </c>
      <c r="C790" s="153"/>
      <c r="D790" s="154"/>
      <c r="E790" s="155"/>
      <c r="F790" s="156"/>
      <c r="G790" s="157"/>
      <c r="H790" s="158"/>
      <c r="I790" s="162" t="str">
        <f t="shared" si="72"/>
        <v/>
      </c>
      <c r="J790" s="163" t="str">
        <f>IF(I790="","",I790/BUDGET!$O$8)</f>
        <v/>
      </c>
      <c r="K790" s="608"/>
      <c r="L790" s="161" t="str">
        <f t="shared" si="73"/>
        <v/>
      </c>
      <c r="M790" s="609" t="str">
        <f t="shared" si="74"/>
        <v/>
      </c>
      <c r="N790" s="610" t="str">
        <f t="shared" si="75"/>
        <v/>
      </c>
      <c r="O790" s="577"/>
      <c r="Q790" s="611"/>
      <c r="U790" s="574" t="str">
        <f t="shared" si="77"/>
        <v/>
      </c>
      <c r="V790" s="574" t="str">
        <f>IF($U790="","",VLOOKUP($U790,BUDGET!$C$19:$Q$401,2,FALSE))</f>
        <v/>
      </c>
    </row>
    <row r="791" spans="2:22" ht="13.5" x14ac:dyDescent="0.3">
      <c r="B791" s="582">
        <f t="shared" si="76"/>
        <v>781</v>
      </c>
      <c r="C791" s="153"/>
      <c r="D791" s="154"/>
      <c r="E791" s="155"/>
      <c r="F791" s="156"/>
      <c r="G791" s="157"/>
      <c r="H791" s="158"/>
      <c r="I791" s="162" t="str">
        <f t="shared" si="72"/>
        <v/>
      </c>
      <c r="J791" s="163" t="str">
        <f>IF(I791="","",I791/BUDGET!$O$8)</f>
        <v/>
      </c>
      <c r="K791" s="608"/>
      <c r="L791" s="164" t="str">
        <f t="shared" si="73"/>
        <v/>
      </c>
      <c r="M791" s="609" t="str">
        <f t="shared" si="74"/>
        <v/>
      </c>
      <c r="N791" s="610" t="str">
        <f t="shared" si="75"/>
        <v/>
      </c>
      <c r="O791" s="577"/>
      <c r="Q791" s="611"/>
      <c r="U791" s="574" t="str">
        <f t="shared" si="77"/>
        <v/>
      </c>
      <c r="V791" s="574" t="str">
        <f>IF($U791="","",VLOOKUP($U791,BUDGET!$C$19:$Q$401,2,FALSE))</f>
        <v/>
      </c>
    </row>
    <row r="792" spans="2:22" ht="13.5" x14ac:dyDescent="0.3">
      <c r="B792" s="582">
        <f t="shared" si="76"/>
        <v>782</v>
      </c>
      <c r="C792" s="153"/>
      <c r="D792" s="154"/>
      <c r="E792" s="155"/>
      <c r="F792" s="156"/>
      <c r="G792" s="157"/>
      <c r="H792" s="158"/>
      <c r="I792" s="162" t="str">
        <f t="shared" si="72"/>
        <v/>
      </c>
      <c r="J792" s="163" t="str">
        <f>IF(I792="","",I792/BUDGET!$O$8)</f>
        <v/>
      </c>
      <c r="K792" s="608"/>
      <c r="L792" s="161" t="str">
        <f t="shared" si="73"/>
        <v/>
      </c>
      <c r="M792" s="609" t="str">
        <f t="shared" si="74"/>
        <v/>
      </c>
      <c r="N792" s="610" t="str">
        <f t="shared" si="75"/>
        <v/>
      </c>
      <c r="O792" s="577"/>
      <c r="Q792" s="611"/>
      <c r="U792" s="574" t="str">
        <f t="shared" si="77"/>
        <v/>
      </c>
      <c r="V792" s="574" t="str">
        <f>IF($U792="","",VLOOKUP($U792,BUDGET!$C$19:$Q$401,2,FALSE))</f>
        <v/>
      </c>
    </row>
    <row r="793" spans="2:22" ht="13.5" x14ac:dyDescent="0.3">
      <c r="B793" s="582">
        <f t="shared" si="76"/>
        <v>783</v>
      </c>
      <c r="C793" s="153"/>
      <c r="D793" s="154"/>
      <c r="E793" s="155"/>
      <c r="F793" s="156"/>
      <c r="G793" s="157"/>
      <c r="H793" s="158"/>
      <c r="I793" s="162" t="str">
        <f t="shared" si="72"/>
        <v/>
      </c>
      <c r="J793" s="163" t="str">
        <f>IF(I793="","",I793/BUDGET!$O$8)</f>
        <v/>
      </c>
      <c r="K793" s="608"/>
      <c r="L793" s="164" t="str">
        <f t="shared" si="73"/>
        <v/>
      </c>
      <c r="M793" s="609" t="str">
        <f t="shared" si="74"/>
        <v/>
      </c>
      <c r="N793" s="610" t="str">
        <f t="shared" si="75"/>
        <v/>
      </c>
      <c r="O793" s="577"/>
      <c r="Q793" s="611"/>
      <c r="U793" s="574" t="str">
        <f t="shared" si="77"/>
        <v/>
      </c>
      <c r="V793" s="574" t="str">
        <f>IF($U793="","",VLOOKUP($U793,BUDGET!$C$19:$Q$401,2,FALSE))</f>
        <v/>
      </c>
    </row>
    <row r="794" spans="2:22" ht="13.5" x14ac:dyDescent="0.3">
      <c r="B794" s="582">
        <f t="shared" si="76"/>
        <v>784</v>
      </c>
      <c r="C794" s="153"/>
      <c r="D794" s="154"/>
      <c r="E794" s="155"/>
      <c r="F794" s="156"/>
      <c r="G794" s="157"/>
      <c r="H794" s="158"/>
      <c r="I794" s="162" t="str">
        <f t="shared" si="72"/>
        <v/>
      </c>
      <c r="J794" s="163" t="str">
        <f>IF(I794="","",I794/BUDGET!$O$8)</f>
        <v/>
      </c>
      <c r="K794" s="608"/>
      <c r="L794" s="161" t="str">
        <f t="shared" si="73"/>
        <v/>
      </c>
      <c r="M794" s="609" t="str">
        <f t="shared" si="74"/>
        <v/>
      </c>
      <c r="N794" s="610" t="str">
        <f t="shared" si="75"/>
        <v/>
      </c>
      <c r="O794" s="577"/>
      <c r="Q794" s="611"/>
      <c r="U794" s="574" t="str">
        <f t="shared" si="77"/>
        <v/>
      </c>
      <c r="V794" s="574" t="str">
        <f>IF($U794="","",VLOOKUP($U794,BUDGET!$C$19:$Q$401,2,FALSE))</f>
        <v/>
      </c>
    </row>
    <row r="795" spans="2:22" ht="13.5" x14ac:dyDescent="0.3">
      <c r="B795" s="582">
        <f t="shared" si="76"/>
        <v>785</v>
      </c>
      <c r="C795" s="153"/>
      <c r="D795" s="154"/>
      <c r="E795" s="155"/>
      <c r="F795" s="156"/>
      <c r="G795" s="157"/>
      <c r="H795" s="158"/>
      <c r="I795" s="162" t="str">
        <f t="shared" si="72"/>
        <v/>
      </c>
      <c r="J795" s="163" t="str">
        <f>IF(I795="","",I795/BUDGET!$O$8)</f>
        <v/>
      </c>
      <c r="K795" s="608"/>
      <c r="L795" s="164" t="str">
        <f t="shared" si="73"/>
        <v/>
      </c>
      <c r="M795" s="609" t="str">
        <f t="shared" si="74"/>
        <v/>
      </c>
      <c r="N795" s="610" t="str">
        <f t="shared" si="75"/>
        <v/>
      </c>
      <c r="O795" s="577"/>
      <c r="Q795" s="611"/>
      <c r="U795" s="574" t="str">
        <f t="shared" si="77"/>
        <v/>
      </c>
      <c r="V795" s="574" t="str">
        <f>IF($U795="","",VLOOKUP($U795,BUDGET!$C$19:$Q$401,2,FALSE))</f>
        <v/>
      </c>
    </row>
    <row r="796" spans="2:22" ht="13.5" x14ac:dyDescent="0.3">
      <c r="B796" s="582">
        <f t="shared" si="76"/>
        <v>786</v>
      </c>
      <c r="C796" s="153"/>
      <c r="D796" s="154"/>
      <c r="E796" s="155"/>
      <c r="F796" s="156"/>
      <c r="G796" s="157"/>
      <c r="H796" s="158"/>
      <c r="I796" s="162" t="str">
        <f t="shared" si="72"/>
        <v/>
      </c>
      <c r="J796" s="163" t="str">
        <f>IF(I796="","",I796/BUDGET!$O$8)</f>
        <v/>
      </c>
      <c r="K796" s="608"/>
      <c r="L796" s="161" t="str">
        <f t="shared" si="73"/>
        <v/>
      </c>
      <c r="M796" s="609" t="str">
        <f t="shared" si="74"/>
        <v/>
      </c>
      <c r="N796" s="610" t="str">
        <f t="shared" si="75"/>
        <v/>
      </c>
      <c r="O796" s="577"/>
      <c r="Q796" s="611"/>
      <c r="U796" s="574" t="str">
        <f t="shared" si="77"/>
        <v/>
      </c>
      <c r="V796" s="574" t="str">
        <f>IF($U796="","",VLOOKUP($U796,BUDGET!$C$19:$Q$401,2,FALSE))</f>
        <v/>
      </c>
    </row>
    <row r="797" spans="2:22" ht="13.5" x14ac:dyDescent="0.3">
      <c r="B797" s="582">
        <f t="shared" si="76"/>
        <v>787</v>
      </c>
      <c r="C797" s="153"/>
      <c r="D797" s="154"/>
      <c r="E797" s="155"/>
      <c r="F797" s="156"/>
      <c r="G797" s="157"/>
      <c r="H797" s="158"/>
      <c r="I797" s="162" t="str">
        <f t="shared" si="72"/>
        <v/>
      </c>
      <c r="J797" s="163" t="str">
        <f>IF(I797="","",I797/BUDGET!$O$8)</f>
        <v/>
      </c>
      <c r="K797" s="608"/>
      <c r="L797" s="164" t="str">
        <f t="shared" si="73"/>
        <v/>
      </c>
      <c r="M797" s="609" t="str">
        <f t="shared" si="74"/>
        <v/>
      </c>
      <c r="N797" s="610" t="str">
        <f t="shared" si="75"/>
        <v/>
      </c>
      <c r="O797" s="577"/>
      <c r="Q797" s="611"/>
      <c r="U797" s="574" t="str">
        <f t="shared" si="77"/>
        <v/>
      </c>
      <c r="V797" s="574" t="str">
        <f>IF($U797="","",VLOOKUP($U797,BUDGET!$C$19:$Q$401,2,FALSE))</f>
        <v/>
      </c>
    </row>
    <row r="798" spans="2:22" ht="13.5" x14ac:dyDescent="0.3">
      <c r="B798" s="582">
        <f t="shared" si="76"/>
        <v>788</v>
      </c>
      <c r="C798" s="153"/>
      <c r="D798" s="154"/>
      <c r="E798" s="155"/>
      <c r="F798" s="156"/>
      <c r="G798" s="157"/>
      <c r="H798" s="158"/>
      <c r="I798" s="162" t="str">
        <f t="shared" si="72"/>
        <v/>
      </c>
      <c r="J798" s="163" t="str">
        <f>IF(I798="","",I798/BUDGET!$O$8)</f>
        <v/>
      </c>
      <c r="K798" s="608"/>
      <c r="L798" s="161" t="str">
        <f t="shared" si="73"/>
        <v/>
      </c>
      <c r="M798" s="609" t="str">
        <f t="shared" si="74"/>
        <v/>
      </c>
      <c r="N798" s="610" t="str">
        <f t="shared" si="75"/>
        <v/>
      </c>
      <c r="O798" s="577"/>
      <c r="Q798" s="611"/>
      <c r="U798" s="574" t="str">
        <f t="shared" si="77"/>
        <v/>
      </c>
      <c r="V798" s="574" t="str">
        <f>IF($U798="","",VLOOKUP($U798,BUDGET!$C$19:$Q$401,2,FALSE))</f>
        <v/>
      </c>
    </row>
    <row r="799" spans="2:22" ht="13.5" x14ac:dyDescent="0.3">
      <c r="B799" s="582">
        <f t="shared" si="76"/>
        <v>789</v>
      </c>
      <c r="C799" s="153"/>
      <c r="D799" s="154"/>
      <c r="E799" s="155"/>
      <c r="F799" s="156"/>
      <c r="G799" s="157"/>
      <c r="H799" s="158"/>
      <c r="I799" s="162" t="str">
        <f t="shared" si="72"/>
        <v/>
      </c>
      <c r="J799" s="163" t="str">
        <f>IF(I799="","",I799/BUDGET!$O$8)</f>
        <v/>
      </c>
      <c r="K799" s="608"/>
      <c r="L799" s="164" t="str">
        <f t="shared" si="73"/>
        <v/>
      </c>
      <c r="M799" s="609" t="str">
        <f t="shared" si="74"/>
        <v/>
      </c>
      <c r="N799" s="610" t="str">
        <f t="shared" si="75"/>
        <v/>
      </c>
      <c r="O799" s="577"/>
      <c r="Q799" s="611"/>
      <c r="U799" s="574" t="str">
        <f t="shared" si="77"/>
        <v/>
      </c>
      <c r="V799" s="574" t="str">
        <f>IF($U799="","",VLOOKUP($U799,BUDGET!$C$19:$Q$401,2,FALSE))</f>
        <v/>
      </c>
    </row>
    <row r="800" spans="2:22" ht="13.5" x14ac:dyDescent="0.3">
      <c r="B800" s="582">
        <f t="shared" si="76"/>
        <v>790</v>
      </c>
      <c r="C800" s="153"/>
      <c r="D800" s="154"/>
      <c r="E800" s="155"/>
      <c r="F800" s="156"/>
      <c r="G800" s="157"/>
      <c r="H800" s="158"/>
      <c r="I800" s="162" t="str">
        <f t="shared" si="72"/>
        <v/>
      </c>
      <c r="J800" s="163" t="str">
        <f>IF(I800="","",I800/BUDGET!$O$8)</f>
        <v/>
      </c>
      <c r="K800" s="608"/>
      <c r="L800" s="161" t="str">
        <f t="shared" si="73"/>
        <v/>
      </c>
      <c r="M800" s="609" t="str">
        <f t="shared" si="74"/>
        <v/>
      </c>
      <c r="N800" s="610" t="str">
        <f t="shared" si="75"/>
        <v/>
      </c>
      <c r="O800" s="577"/>
      <c r="Q800" s="611"/>
      <c r="U800" s="574" t="str">
        <f t="shared" si="77"/>
        <v/>
      </c>
      <c r="V800" s="574" t="str">
        <f>IF($U800="","",VLOOKUP($U800,BUDGET!$C$19:$Q$401,2,FALSE))</f>
        <v/>
      </c>
    </row>
    <row r="801" spans="2:22" ht="13.5" x14ac:dyDescent="0.3">
      <c r="B801" s="582">
        <f t="shared" si="76"/>
        <v>791</v>
      </c>
      <c r="C801" s="153"/>
      <c r="D801" s="154"/>
      <c r="E801" s="155"/>
      <c r="F801" s="156"/>
      <c r="G801" s="157"/>
      <c r="H801" s="158"/>
      <c r="I801" s="162" t="str">
        <f t="shared" si="72"/>
        <v/>
      </c>
      <c r="J801" s="163" t="str">
        <f>IF(I801="","",I801/BUDGET!$O$8)</f>
        <v/>
      </c>
      <c r="K801" s="608"/>
      <c r="L801" s="164" t="str">
        <f t="shared" si="73"/>
        <v/>
      </c>
      <c r="M801" s="609" t="str">
        <f t="shared" si="74"/>
        <v/>
      </c>
      <c r="N801" s="610" t="str">
        <f t="shared" si="75"/>
        <v/>
      </c>
      <c r="O801" s="577"/>
      <c r="Q801" s="611"/>
      <c r="U801" s="574" t="str">
        <f t="shared" si="77"/>
        <v/>
      </c>
      <c r="V801" s="574" t="str">
        <f>IF($U801="","",VLOOKUP($U801,BUDGET!$C$19:$Q$401,2,FALSE))</f>
        <v/>
      </c>
    </row>
    <row r="802" spans="2:22" ht="13.5" x14ac:dyDescent="0.3">
      <c r="B802" s="582">
        <f t="shared" si="76"/>
        <v>792</v>
      </c>
      <c r="C802" s="153"/>
      <c r="D802" s="154"/>
      <c r="E802" s="155"/>
      <c r="F802" s="156"/>
      <c r="G802" s="157"/>
      <c r="H802" s="158"/>
      <c r="I802" s="162" t="str">
        <f t="shared" si="72"/>
        <v/>
      </c>
      <c r="J802" s="163" t="str">
        <f>IF(I802="","",I802/BUDGET!$O$8)</f>
        <v/>
      </c>
      <c r="K802" s="608"/>
      <c r="L802" s="161" t="str">
        <f t="shared" si="73"/>
        <v/>
      </c>
      <c r="M802" s="609" t="str">
        <f t="shared" si="74"/>
        <v/>
      </c>
      <c r="N802" s="610" t="str">
        <f t="shared" si="75"/>
        <v/>
      </c>
      <c r="O802" s="577"/>
      <c r="Q802" s="611"/>
      <c r="U802" s="574" t="str">
        <f t="shared" si="77"/>
        <v/>
      </c>
      <c r="V802" s="574" t="str">
        <f>IF($U802="","",VLOOKUP($U802,BUDGET!$C$19:$Q$401,2,FALSE))</f>
        <v/>
      </c>
    </row>
    <row r="803" spans="2:22" ht="13.5" x14ac:dyDescent="0.3">
      <c r="B803" s="582">
        <f t="shared" si="76"/>
        <v>793</v>
      </c>
      <c r="C803" s="153"/>
      <c r="D803" s="154"/>
      <c r="E803" s="155"/>
      <c r="F803" s="156"/>
      <c r="G803" s="157"/>
      <c r="H803" s="158"/>
      <c r="I803" s="162" t="str">
        <f t="shared" si="72"/>
        <v/>
      </c>
      <c r="J803" s="163" t="str">
        <f>IF(I803="","",I803/BUDGET!$O$8)</f>
        <v/>
      </c>
      <c r="K803" s="608"/>
      <c r="L803" s="164" t="str">
        <f t="shared" si="73"/>
        <v/>
      </c>
      <c r="M803" s="609" t="str">
        <f t="shared" si="74"/>
        <v/>
      </c>
      <c r="N803" s="610" t="str">
        <f t="shared" si="75"/>
        <v/>
      </c>
      <c r="O803" s="577"/>
      <c r="Q803" s="611"/>
      <c r="U803" s="574" t="str">
        <f t="shared" si="77"/>
        <v/>
      </c>
      <c r="V803" s="574" t="str">
        <f>IF($U803="","",VLOOKUP($U803,BUDGET!$C$19:$Q$401,2,FALSE))</f>
        <v/>
      </c>
    </row>
    <row r="804" spans="2:22" ht="13.5" x14ac:dyDescent="0.3">
      <c r="B804" s="582">
        <f t="shared" si="76"/>
        <v>794</v>
      </c>
      <c r="C804" s="153"/>
      <c r="D804" s="154"/>
      <c r="E804" s="155"/>
      <c r="F804" s="156"/>
      <c r="G804" s="157"/>
      <c r="H804" s="158"/>
      <c r="I804" s="162" t="str">
        <f t="shared" si="72"/>
        <v/>
      </c>
      <c r="J804" s="163" t="str">
        <f>IF(I804="","",I804/BUDGET!$O$8)</f>
        <v/>
      </c>
      <c r="K804" s="608"/>
      <c r="L804" s="161" t="str">
        <f t="shared" si="73"/>
        <v/>
      </c>
      <c r="M804" s="609" t="str">
        <f t="shared" si="74"/>
        <v/>
      </c>
      <c r="N804" s="610" t="str">
        <f t="shared" si="75"/>
        <v/>
      </c>
      <c r="O804" s="577"/>
      <c r="Q804" s="611"/>
      <c r="U804" s="574" t="str">
        <f t="shared" si="77"/>
        <v/>
      </c>
      <c r="V804" s="574" t="str">
        <f>IF($U804="","",VLOOKUP($U804,BUDGET!$C$19:$Q$401,2,FALSE))</f>
        <v/>
      </c>
    </row>
    <row r="805" spans="2:22" ht="13.5" x14ac:dyDescent="0.3">
      <c r="B805" s="582">
        <f t="shared" si="76"/>
        <v>795</v>
      </c>
      <c r="C805" s="153"/>
      <c r="D805" s="154"/>
      <c r="E805" s="155"/>
      <c r="F805" s="156"/>
      <c r="G805" s="157"/>
      <c r="H805" s="158"/>
      <c r="I805" s="162" t="str">
        <f t="shared" si="72"/>
        <v/>
      </c>
      <c r="J805" s="163" t="str">
        <f>IF(I805="","",I805/BUDGET!$O$8)</f>
        <v/>
      </c>
      <c r="K805" s="608"/>
      <c r="L805" s="164" t="str">
        <f t="shared" si="73"/>
        <v/>
      </c>
      <c r="M805" s="609" t="str">
        <f t="shared" si="74"/>
        <v/>
      </c>
      <c r="N805" s="610" t="str">
        <f t="shared" si="75"/>
        <v/>
      </c>
      <c r="O805" s="577"/>
      <c r="Q805" s="611"/>
      <c r="U805" s="574" t="str">
        <f t="shared" si="77"/>
        <v/>
      </c>
      <c r="V805" s="574" t="str">
        <f>IF($U805="","",VLOOKUP($U805,BUDGET!$C$19:$Q$401,2,FALSE))</f>
        <v/>
      </c>
    </row>
    <row r="806" spans="2:22" ht="13.5" x14ac:dyDescent="0.3">
      <c r="B806" s="582">
        <f t="shared" si="76"/>
        <v>796</v>
      </c>
      <c r="C806" s="153"/>
      <c r="D806" s="154"/>
      <c r="E806" s="155"/>
      <c r="F806" s="156"/>
      <c r="G806" s="157"/>
      <c r="H806" s="158"/>
      <c r="I806" s="162" t="str">
        <f t="shared" si="72"/>
        <v/>
      </c>
      <c r="J806" s="163" t="str">
        <f>IF(I806="","",I806/BUDGET!$O$8)</f>
        <v/>
      </c>
      <c r="K806" s="608"/>
      <c r="L806" s="161" t="str">
        <f t="shared" si="73"/>
        <v/>
      </c>
      <c r="M806" s="609" t="str">
        <f t="shared" si="74"/>
        <v/>
      </c>
      <c r="N806" s="610" t="str">
        <f t="shared" si="75"/>
        <v/>
      </c>
      <c r="O806" s="577"/>
      <c r="Q806" s="611"/>
      <c r="U806" s="574" t="str">
        <f t="shared" si="77"/>
        <v/>
      </c>
      <c r="V806" s="574" t="str">
        <f>IF($U806="","",VLOOKUP($U806,BUDGET!$C$19:$Q$401,2,FALSE))</f>
        <v/>
      </c>
    </row>
    <row r="807" spans="2:22" ht="13.5" x14ac:dyDescent="0.3">
      <c r="B807" s="582">
        <f t="shared" si="76"/>
        <v>797</v>
      </c>
      <c r="C807" s="153"/>
      <c r="D807" s="154"/>
      <c r="E807" s="155"/>
      <c r="F807" s="156"/>
      <c r="G807" s="157"/>
      <c r="H807" s="158"/>
      <c r="I807" s="162" t="str">
        <f t="shared" si="72"/>
        <v/>
      </c>
      <c r="J807" s="163" t="str">
        <f>IF(I807="","",I807/BUDGET!$O$8)</f>
        <v/>
      </c>
      <c r="K807" s="608"/>
      <c r="L807" s="164" t="str">
        <f t="shared" si="73"/>
        <v/>
      </c>
      <c r="M807" s="609" t="str">
        <f t="shared" si="74"/>
        <v/>
      </c>
      <c r="N807" s="610" t="str">
        <f t="shared" si="75"/>
        <v/>
      </c>
      <c r="O807" s="577"/>
      <c r="Q807" s="611"/>
      <c r="U807" s="574" t="str">
        <f t="shared" si="77"/>
        <v/>
      </c>
      <c r="V807" s="574" t="str">
        <f>IF($U807="","",VLOOKUP($U807,BUDGET!$C$19:$Q$401,2,FALSE))</f>
        <v/>
      </c>
    </row>
    <row r="808" spans="2:22" ht="13.5" x14ac:dyDescent="0.3">
      <c r="B808" s="582">
        <f t="shared" si="76"/>
        <v>798</v>
      </c>
      <c r="C808" s="153"/>
      <c r="D808" s="154"/>
      <c r="E808" s="155"/>
      <c r="F808" s="156"/>
      <c r="G808" s="157"/>
      <c r="H808" s="158"/>
      <c r="I808" s="162" t="str">
        <f t="shared" si="72"/>
        <v/>
      </c>
      <c r="J808" s="163" t="str">
        <f>IF(I808="","",I808/BUDGET!$O$8)</f>
        <v/>
      </c>
      <c r="K808" s="608"/>
      <c r="L808" s="161" t="str">
        <f t="shared" si="73"/>
        <v/>
      </c>
      <c r="M808" s="609" t="str">
        <f t="shared" si="74"/>
        <v/>
      </c>
      <c r="N808" s="610" t="str">
        <f t="shared" si="75"/>
        <v/>
      </c>
      <c r="O808" s="577"/>
      <c r="Q808" s="611"/>
      <c r="U808" s="574" t="str">
        <f t="shared" si="77"/>
        <v/>
      </c>
      <c r="V808" s="574" t="str">
        <f>IF($U808="","",VLOOKUP($U808,BUDGET!$C$19:$Q$401,2,FALSE))</f>
        <v/>
      </c>
    </row>
    <row r="809" spans="2:22" ht="13.5" x14ac:dyDescent="0.3">
      <c r="B809" s="582">
        <f t="shared" si="76"/>
        <v>799</v>
      </c>
      <c r="C809" s="153"/>
      <c r="D809" s="154"/>
      <c r="E809" s="155"/>
      <c r="F809" s="156"/>
      <c r="G809" s="157"/>
      <c r="H809" s="158"/>
      <c r="I809" s="162" t="str">
        <f t="shared" si="72"/>
        <v/>
      </c>
      <c r="J809" s="163" t="str">
        <f>IF(I809="","",I809/BUDGET!$O$8)</f>
        <v/>
      </c>
      <c r="K809" s="608"/>
      <c r="L809" s="164" t="str">
        <f t="shared" si="73"/>
        <v/>
      </c>
      <c r="M809" s="609" t="str">
        <f t="shared" si="74"/>
        <v/>
      </c>
      <c r="N809" s="610" t="str">
        <f t="shared" si="75"/>
        <v/>
      </c>
      <c r="O809" s="577"/>
      <c r="Q809" s="611"/>
      <c r="U809" s="574" t="str">
        <f t="shared" si="77"/>
        <v/>
      </c>
      <c r="V809" s="574" t="str">
        <f>IF($U809="","",VLOOKUP($U809,BUDGET!$C$19:$Q$401,2,FALSE))</f>
        <v/>
      </c>
    </row>
    <row r="810" spans="2:22" ht="13.5" x14ac:dyDescent="0.3">
      <c r="B810" s="582">
        <f t="shared" si="76"/>
        <v>800</v>
      </c>
      <c r="C810" s="153"/>
      <c r="D810" s="154"/>
      <c r="E810" s="155"/>
      <c r="F810" s="156"/>
      <c r="G810" s="157"/>
      <c r="H810" s="158"/>
      <c r="I810" s="162" t="str">
        <f t="shared" si="72"/>
        <v/>
      </c>
      <c r="J810" s="163" t="str">
        <f>IF(I810="","",I810/BUDGET!$O$8)</f>
        <v/>
      </c>
      <c r="K810" s="608"/>
      <c r="L810" s="161" t="str">
        <f t="shared" si="73"/>
        <v/>
      </c>
      <c r="M810" s="609" t="str">
        <f t="shared" si="74"/>
        <v/>
      </c>
      <c r="N810" s="610" t="str">
        <f t="shared" si="75"/>
        <v/>
      </c>
      <c r="O810" s="577"/>
      <c r="Q810" s="611"/>
      <c r="U810" s="574" t="str">
        <f t="shared" si="77"/>
        <v/>
      </c>
      <c r="V810" s="574" t="str">
        <f>IF($U810="","",VLOOKUP($U810,BUDGET!$C$19:$Q$401,2,FALSE))</f>
        <v/>
      </c>
    </row>
    <row r="811" spans="2:22" ht="13.5" x14ac:dyDescent="0.3">
      <c r="B811" s="582">
        <f t="shared" si="76"/>
        <v>801</v>
      </c>
      <c r="C811" s="153"/>
      <c r="D811" s="154"/>
      <c r="E811" s="155"/>
      <c r="F811" s="156"/>
      <c r="G811" s="157"/>
      <c r="H811" s="158"/>
      <c r="I811" s="162" t="str">
        <f t="shared" si="72"/>
        <v/>
      </c>
      <c r="J811" s="163" t="str">
        <f>IF(I811="","",I811/BUDGET!$O$8)</f>
        <v/>
      </c>
      <c r="K811" s="608"/>
      <c r="L811" s="164" t="str">
        <f t="shared" si="73"/>
        <v/>
      </c>
      <c r="M811" s="609" t="str">
        <f t="shared" si="74"/>
        <v/>
      </c>
      <c r="N811" s="610" t="str">
        <f t="shared" si="75"/>
        <v/>
      </c>
      <c r="O811" s="577"/>
      <c r="Q811" s="611"/>
      <c r="U811" s="574" t="str">
        <f t="shared" si="77"/>
        <v/>
      </c>
      <c r="V811" s="574" t="str">
        <f>IF($U811="","",VLOOKUP($U811,BUDGET!$C$19:$Q$401,2,FALSE))</f>
        <v/>
      </c>
    </row>
    <row r="812" spans="2:22" ht="13.5" x14ac:dyDescent="0.3">
      <c r="B812" s="582">
        <f t="shared" si="76"/>
        <v>802</v>
      </c>
      <c r="C812" s="153"/>
      <c r="D812" s="154"/>
      <c r="E812" s="155"/>
      <c r="F812" s="156"/>
      <c r="G812" s="157"/>
      <c r="H812" s="158"/>
      <c r="I812" s="162" t="str">
        <f t="shared" si="72"/>
        <v/>
      </c>
      <c r="J812" s="163" t="str">
        <f>IF(I812="","",I812/BUDGET!$O$8)</f>
        <v/>
      </c>
      <c r="K812" s="608"/>
      <c r="L812" s="161" t="str">
        <f t="shared" si="73"/>
        <v/>
      </c>
      <c r="M812" s="609" t="str">
        <f t="shared" si="74"/>
        <v/>
      </c>
      <c r="N812" s="610" t="str">
        <f t="shared" si="75"/>
        <v/>
      </c>
      <c r="O812" s="577"/>
      <c r="Q812" s="611"/>
      <c r="U812" s="574" t="str">
        <f t="shared" si="77"/>
        <v/>
      </c>
      <c r="V812" s="574" t="str">
        <f>IF($U812="","",VLOOKUP($U812,BUDGET!$C$19:$Q$401,2,FALSE))</f>
        <v/>
      </c>
    </row>
    <row r="813" spans="2:22" ht="13.5" x14ac:dyDescent="0.3">
      <c r="B813" s="582">
        <f t="shared" si="76"/>
        <v>803</v>
      </c>
      <c r="C813" s="153"/>
      <c r="D813" s="154"/>
      <c r="E813" s="155"/>
      <c r="F813" s="156"/>
      <c r="G813" s="157"/>
      <c r="H813" s="158"/>
      <c r="I813" s="162" t="str">
        <f t="shared" si="72"/>
        <v/>
      </c>
      <c r="J813" s="163" t="str">
        <f>IF(I813="","",I813/BUDGET!$O$8)</f>
        <v/>
      </c>
      <c r="K813" s="608"/>
      <c r="L813" s="164" t="str">
        <f t="shared" si="73"/>
        <v/>
      </c>
      <c r="M813" s="609" t="str">
        <f t="shared" si="74"/>
        <v/>
      </c>
      <c r="N813" s="610" t="str">
        <f t="shared" si="75"/>
        <v/>
      </c>
      <c r="O813" s="577"/>
      <c r="Q813" s="611"/>
      <c r="U813" s="574" t="str">
        <f t="shared" si="77"/>
        <v/>
      </c>
      <c r="V813" s="574" t="str">
        <f>IF($U813="","",VLOOKUP($U813,BUDGET!$C$19:$Q$401,2,FALSE))</f>
        <v/>
      </c>
    </row>
    <row r="814" spans="2:22" ht="13.5" x14ac:dyDescent="0.3">
      <c r="B814" s="582">
        <f t="shared" si="76"/>
        <v>804</v>
      </c>
      <c r="C814" s="153"/>
      <c r="D814" s="154"/>
      <c r="E814" s="155"/>
      <c r="F814" s="156"/>
      <c r="G814" s="157"/>
      <c r="H814" s="158"/>
      <c r="I814" s="162" t="str">
        <f t="shared" si="72"/>
        <v/>
      </c>
      <c r="J814" s="163" t="str">
        <f>IF(I814="","",I814/BUDGET!$O$8)</f>
        <v/>
      </c>
      <c r="K814" s="608"/>
      <c r="L814" s="161" t="str">
        <f t="shared" si="73"/>
        <v/>
      </c>
      <c r="M814" s="609" t="str">
        <f t="shared" si="74"/>
        <v/>
      </c>
      <c r="N814" s="610" t="str">
        <f t="shared" si="75"/>
        <v/>
      </c>
      <c r="O814" s="577"/>
      <c r="Q814" s="611"/>
      <c r="U814" s="574" t="str">
        <f t="shared" si="77"/>
        <v/>
      </c>
      <c r="V814" s="574" t="str">
        <f>IF($U814="","",VLOOKUP($U814,BUDGET!$C$19:$Q$401,2,FALSE))</f>
        <v/>
      </c>
    </row>
    <row r="815" spans="2:22" ht="13.5" x14ac:dyDescent="0.3">
      <c r="B815" s="582">
        <f t="shared" si="76"/>
        <v>805</v>
      </c>
      <c r="C815" s="153"/>
      <c r="D815" s="154"/>
      <c r="E815" s="155"/>
      <c r="F815" s="156"/>
      <c r="G815" s="157"/>
      <c r="H815" s="158"/>
      <c r="I815" s="162" t="str">
        <f t="shared" si="72"/>
        <v/>
      </c>
      <c r="J815" s="163" t="str">
        <f>IF(I815="","",I815/BUDGET!$O$8)</f>
        <v/>
      </c>
      <c r="K815" s="608"/>
      <c r="L815" s="164" t="str">
        <f t="shared" si="73"/>
        <v/>
      </c>
      <c r="M815" s="609" t="str">
        <f t="shared" si="74"/>
        <v/>
      </c>
      <c r="N815" s="610" t="str">
        <f t="shared" si="75"/>
        <v/>
      </c>
      <c r="O815" s="577"/>
      <c r="Q815" s="611"/>
      <c r="U815" s="574" t="str">
        <f t="shared" si="77"/>
        <v/>
      </c>
      <c r="V815" s="574" t="str">
        <f>IF($U815="","",VLOOKUP($U815,BUDGET!$C$19:$Q$401,2,FALSE))</f>
        <v/>
      </c>
    </row>
    <row r="816" spans="2:22" ht="13.5" x14ac:dyDescent="0.3">
      <c r="B816" s="582">
        <f t="shared" si="76"/>
        <v>806</v>
      </c>
      <c r="C816" s="153"/>
      <c r="D816" s="154"/>
      <c r="E816" s="155"/>
      <c r="F816" s="156"/>
      <c r="G816" s="157"/>
      <c r="H816" s="158"/>
      <c r="I816" s="162" t="str">
        <f t="shared" si="72"/>
        <v/>
      </c>
      <c r="J816" s="163" t="str">
        <f>IF(I816="","",I816/BUDGET!$O$8)</f>
        <v/>
      </c>
      <c r="K816" s="608"/>
      <c r="L816" s="161" t="str">
        <f t="shared" si="73"/>
        <v/>
      </c>
      <c r="M816" s="609" t="str">
        <f t="shared" si="74"/>
        <v/>
      </c>
      <c r="N816" s="610" t="str">
        <f t="shared" si="75"/>
        <v/>
      </c>
      <c r="O816" s="577"/>
      <c r="Q816" s="611"/>
      <c r="U816" s="574" t="str">
        <f t="shared" si="77"/>
        <v/>
      </c>
      <c r="V816" s="574" t="str">
        <f>IF($U816="","",VLOOKUP($U816,BUDGET!$C$19:$Q$401,2,FALSE))</f>
        <v/>
      </c>
    </row>
    <row r="817" spans="2:22" ht="13.5" x14ac:dyDescent="0.3">
      <c r="B817" s="582">
        <f t="shared" si="76"/>
        <v>807</v>
      </c>
      <c r="C817" s="153"/>
      <c r="D817" s="154"/>
      <c r="E817" s="155"/>
      <c r="F817" s="156"/>
      <c r="G817" s="157"/>
      <c r="H817" s="158"/>
      <c r="I817" s="162" t="str">
        <f t="shared" si="72"/>
        <v/>
      </c>
      <c r="J817" s="163" t="str">
        <f>IF(I817="","",I817/BUDGET!$O$8)</f>
        <v/>
      </c>
      <c r="K817" s="608"/>
      <c r="L817" s="164" t="str">
        <f t="shared" si="73"/>
        <v/>
      </c>
      <c r="M817" s="609" t="str">
        <f t="shared" si="74"/>
        <v/>
      </c>
      <c r="N817" s="610" t="str">
        <f t="shared" si="75"/>
        <v/>
      </c>
      <c r="O817" s="577"/>
      <c r="Q817" s="611"/>
      <c r="U817" s="574" t="str">
        <f t="shared" si="77"/>
        <v/>
      </c>
      <c r="V817" s="574" t="str">
        <f>IF($U817="","",VLOOKUP($U817,BUDGET!$C$19:$Q$401,2,FALSE))</f>
        <v/>
      </c>
    </row>
    <row r="818" spans="2:22" ht="13.5" x14ac:dyDescent="0.3">
      <c r="B818" s="582">
        <f t="shared" si="76"/>
        <v>808</v>
      </c>
      <c r="C818" s="153"/>
      <c r="D818" s="154"/>
      <c r="E818" s="155"/>
      <c r="F818" s="156"/>
      <c r="G818" s="157"/>
      <c r="H818" s="158"/>
      <c r="I818" s="162" t="str">
        <f t="shared" si="72"/>
        <v/>
      </c>
      <c r="J818" s="163" t="str">
        <f>IF(I818="","",I818/BUDGET!$O$8)</f>
        <v/>
      </c>
      <c r="K818" s="608"/>
      <c r="L818" s="161" t="str">
        <f t="shared" si="73"/>
        <v/>
      </c>
      <c r="M818" s="609" t="str">
        <f t="shared" si="74"/>
        <v/>
      </c>
      <c r="N818" s="610" t="str">
        <f t="shared" si="75"/>
        <v/>
      </c>
      <c r="O818" s="577"/>
      <c r="Q818" s="611"/>
      <c r="U818" s="574" t="str">
        <f t="shared" si="77"/>
        <v/>
      </c>
      <c r="V818" s="574" t="str">
        <f>IF($U818="","",VLOOKUP($U818,BUDGET!$C$19:$Q$401,2,FALSE))</f>
        <v/>
      </c>
    </row>
    <row r="819" spans="2:22" ht="13.5" x14ac:dyDescent="0.3">
      <c r="B819" s="582">
        <f t="shared" si="76"/>
        <v>809</v>
      </c>
      <c r="C819" s="153"/>
      <c r="D819" s="154"/>
      <c r="E819" s="155"/>
      <c r="F819" s="156"/>
      <c r="G819" s="157"/>
      <c r="H819" s="158"/>
      <c r="I819" s="162" t="str">
        <f t="shared" si="72"/>
        <v/>
      </c>
      <c r="J819" s="163" t="str">
        <f>IF(I819="","",I819/BUDGET!$O$8)</f>
        <v/>
      </c>
      <c r="K819" s="608"/>
      <c r="L819" s="164" t="str">
        <f t="shared" si="73"/>
        <v/>
      </c>
      <c r="M819" s="609" t="str">
        <f t="shared" si="74"/>
        <v/>
      </c>
      <c r="N819" s="610" t="str">
        <f t="shared" si="75"/>
        <v/>
      </c>
      <c r="O819" s="577"/>
      <c r="Q819" s="611"/>
      <c r="U819" s="574" t="str">
        <f t="shared" si="77"/>
        <v/>
      </c>
      <c r="V819" s="574" t="str">
        <f>IF($U819="","",VLOOKUP($U819,BUDGET!$C$19:$Q$401,2,FALSE))</f>
        <v/>
      </c>
    </row>
    <row r="820" spans="2:22" ht="13.5" x14ac:dyDescent="0.3">
      <c r="B820" s="582">
        <f t="shared" si="76"/>
        <v>810</v>
      </c>
      <c r="C820" s="153"/>
      <c r="D820" s="154"/>
      <c r="E820" s="155"/>
      <c r="F820" s="156"/>
      <c r="G820" s="157"/>
      <c r="H820" s="158"/>
      <c r="I820" s="162" t="str">
        <f t="shared" si="72"/>
        <v/>
      </c>
      <c r="J820" s="163" t="str">
        <f>IF(I820="","",I820/BUDGET!$O$8)</f>
        <v/>
      </c>
      <c r="K820" s="608"/>
      <c r="L820" s="161" t="str">
        <f t="shared" si="73"/>
        <v/>
      </c>
      <c r="M820" s="609" t="str">
        <f t="shared" si="74"/>
        <v/>
      </c>
      <c r="N820" s="610" t="str">
        <f t="shared" si="75"/>
        <v/>
      </c>
      <c r="O820" s="577"/>
      <c r="Q820" s="611"/>
      <c r="U820" s="574" t="str">
        <f t="shared" si="77"/>
        <v/>
      </c>
      <c r="V820" s="574" t="str">
        <f>IF($U820="","",VLOOKUP($U820,BUDGET!$C$19:$Q$401,2,FALSE))</f>
        <v/>
      </c>
    </row>
    <row r="821" spans="2:22" ht="13.5" x14ac:dyDescent="0.3">
      <c r="B821" s="582">
        <f t="shared" si="76"/>
        <v>811</v>
      </c>
      <c r="C821" s="153"/>
      <c r="D821" s="154"/>
      <c r="E821" s="155"/>
      <c r="F821" s="156"/>
      <c r="G821" s="157"/>
      <c r="H821" s="158"/>
      <c r="I821" s="162" t="str">
        <f t="shared" si="72"/>
        <v/>
      </c>
      <c r="J821" s="163" t="str">
        <f>IF(I821="","",I821/BUDGET!$O$8)</f>
        <v/>
      </c>
      <c r="K821" s="608"/>
      <c r="L821" s="164" t="str">
        <f t="shared" si="73"/>
        <v/>
      </c>
      <c r="M821" s="609" t="str">
        <f t="shared" si="74"/>
        <v/>
      </c>
      <c r="N821" s="610" t="str">
        <f t="shared" si="75"/>
        <v/>
      </c>
      <c r="O821" s="577"/>
      <c r="Q821" s="611"/>
      <c r="U821" s="574" t="str">
        <f t="shared" si="77"/>
        <v/>
      </c>
      <c r="V821" s="574" t="str">
        <f>IF($U821="","",VLOOKUP($U821,BUDGET!$C$19:$Q$401,2,FALSE))</f>
        <v/>
      </c>
    </row>
    <row r="822" spans="2:22" ht="13.5" x14ac:dyDescent="0.3">
      <c r="B822" s="582">
        <f t="shared" si="76"/>
        <v>812</v>
      </c>
      <c r="C822" s="153"/>
      <c r="D822" s="154"/>
      <c r="E822" s="155"/>
      <c r="F822" s="156"/>
      <c r="G822" s="157"/>
      <c r="H822" s="158"/>
      <c r="I822" s="162" t="str">
        <f t="shared" si="72"/>
        <v/>
      </c>
      <c r="J822" s="163" t="str">
        <f>IF(I822="","",I822/BUDGET!$O$8)</f>
        <v/>
      </c>
      <c r="K822" s="608"/>
      <c r="L822" s="161" t="str">
        <f t="shared" si="73"/>
        <v/>
      </c>
      <c r="M822" s="609" t="str">
        <f t="shared" si="74"/>
        <v/>
      </c>
      <c r="N822" s="610" t="str">
        <f t="shared" si="75"/>
        <v/>
      </c>
      <c r="O822" s="577"/>
      <c r="Q822" s="611"/>
      <c r="U822" s="574" t="str">
        <f t="shared" si="77"/>
        <v/>
      </c>
      <c r="V822" s="574" t="str">
        <f>IF($U822="","",VLOOKUP($U822,BUDGET!$C$19:$Q$401,2,FALSE))</f>
        <v/>
      </c>
    </row>
    <row r="823" spans="2:22" ht="13.5" x14ac:dyDescent="0.3">
      <c r="B823" s="582">
        <f t="shared" si="76"/>
        <v>813</v>
      </c>
      <c r="C823" s="153"/>
      <c r="D823" s="154"/>
      <c r="E823" s="155"/>
      <c r="F823" s="156"/>
      <c r="G823" s="157"/>
      <c r="H823" s="158"/>
      <c r="I823" s="162" t="str">
        <f t="shared" si="72"/>
        <v/>
      </c>
      <c r="J823" s="163" t="str">
        <f>IF(I823="","",I823/BUDGET!$O$8)</f>
        <v/>
      </c>
      <c r="K823" s="608"/>
      <c r="L823" s="164" t="str">
        <f t="shared" si="73"/>
        <v/>
      </c>
      <c r="M823" s="609" t="str">
        <f t="shared" si="74"/>
        <v/>
      </c>
      <c r="N823" s="610" t="str">
        <f t="shared" si="75"/>
        <v/>
      </c>
      <c r="O823" s="577"/>
      <c r="Q823" s="611"/>
      <c r="U823" s="574" t="str">
        <f t="shared" si="77"/>
        <v/>
      </c>
      <c r="V823" s="574" t="str">
        <f>IF($U823="","",VLOOKUP($U823,BUDGET!$C$19:$Q$401,2,FALSE))</f>
        <v/>
      </c>
    </row>
    <row r="824" spans="2:22" ht="13.5" x14ac:dyDescent="0.3">
      <c r="B824" s="582">
        <f t="shared" si="76"/>
        <v>814</v>
      </c>
      <c r="C824" s="153"/>
      <c r="D824" s="154"/>
      <c r="E824" s="155"/>
      <c r="F824" s="156"/>
      <c r="G824" s="157"/>
      <c r="H824" s="158"/>
      <c r="I824" s="162" t="str">
        <f t="shared" si="72"/>
        <v/>
      </c>
      <c r="J824" s="163" t="str">
        <f>IF(I824="","",I824/BUDGET!$O$8)</f>
        <v/>
      </c>
      <c r="K824" s="608"/>
      <c r="L824" s="161" t="str">
        <f t="shared" si="73"/>
        <v/>
      </c>
      <c r="M824" s="609" t="str">
        <f t="shared" si="74"/>
        <v/>
      </c>
      <c r="N824" s="610" t="str">
        <f t="shared" si="75"/>
        <v/>
      </c>
      <c r="O824" s="577"/>
      <c r="Q824" s="611"/>
      <c r="U824" s="574" t="str">
        <f t="shared" si="77"/>
        <v/>
      </c>
      <c r="V824" s="574" t="str">
        <f>IF($U824="","",VLOOKUP($U824,BUDGET!$C$19:$Q$401,2,FALSE))</f>
        <v/>
      </c>
    </row>
    <row r="825" spans="2:22" ht="13.5" x14ac:dyDescent="0.3">
      <c r="B825" s="582">
        <f t="shared" si="76"/>
        <v>815</v>
      </c>
      <c r="C825" s="153"/>
      <c r="D825" s="154"/>
      <c r="E825" s="155"/>
      <c r="F825" s="156"/>
      <c r="G825" s="157"/>
      <c r="H825" s="158"/>
      <c r="I825" s="162" t="str">
        <f t="shared" si="72"/>
        <v/>
      </c>
      <c r="J825" s="163" t="str">
        <f>IF(I825="","",I825/BUDGET!$O$8)</f>
        <v/>
      </c>
      <c r="K825" s="608"/>
      <c r="L825" s="164" t="str">
        <f t="shared" si="73"/>
        <v/>
      </c>
      <c r="M825" s="609" t="str">
        <f t="shared" si="74"/>
        <v/>
      </c>
      <c r="N825" s="610" t="str">
        <f t="shared" si="75"/>
        <v/>
      </c>
      <c r="O825" s="577"/>
      <c r="Q825" s="611"/>
      <c r="U825" s="574" t="str">
        <f t="shared" si="77"/>
        <v/>
      </c>
      <c r="V825" s="574" t="str">
        <f>IF($U825="","",VLOOKUP($U825,BUDGET!$C$19:$Q$401,2,FALSE))</f>
        <v/>
      </c>
    </row>
    <row r="826" spans="2:22" ht="13.5" x14ac:dyDescent="0.3">
      <c r="B826" s="582">
        <f t="shared" si="76"/>
        <v>816</v>
      </c>
      <c r="C826" s="153"/>
      <c r="D826" s="154"/>
      <c r="E826" s="155"/>
      <c r="F826" s="156"/>
      <c r="G826" s="157"/>
      <c r="H826" s="158"/>
      <c r="I826" s="162" t="str">
        <f t="shared" si="72"/>
        <v/>
      </c>
      <c r="J826" s="163" t="str">
        <f>IF(I826="","",I826/BUDGET!$O$8)</f>
        <v/>
      </c>
      <c r="K826" s="608"/>
      <c r="L826" s="161" t="str">
        <f t="shared" si="73"/>
        <v/>
      </c>
      <c r="M826" s="609" t="str">
        <f t="shared" si="74"/>
        <v/>
      </c>
      <c r="N826" s="610" t="str">
        <f t="shared" si="75"/>
        <v/>
      </c>
      <c r="O826" s="577"/>
      <c r="Q826" s="611"/>
      <c r="U826" s="574" t="str">
        <f t="shared" si="77"/>
        <v/>
      </c>
      <c r="V826" s="574" t="str">
        <f>IF($U826="","",VLOOKUP($U826,BUDGET!$C$19:$Q$401,2,FALSE))</f>
        <v/>
      </c>
    </row>
    <row r="827" spans="2:22" ht="13.5" x14ac:dyDescent="0.3">
      <c r="B827" s="582">
        <f t="shared" si="76"/>
        <v>817</v>
      </c>
      <c r="C827" s="153"/>
      <c r="D827" s="154"/>
      <c r="E827" s="155"/>
      <c r="F827" s="156"/>
      <c r="G827" s="157"/>
      <c r="H827" s="158"/>
      <c r="I827" s="162" t="str">
        <f t="shared" si="72"/>
        <v/>
      </c>
      <c r="J827" s="163" t="str">
        <f>IF(I827="","",I827/BUDGET!$O$8)</f>
        <v/>
      </c>
      <c r="K827" s="608"/>
      <c r="L827" s="164" t="str">
        <f t="shared" si="73"/>
        <v/>
      </c>
      <c r="M827" s="609" t="str">
        <f t="shared" si="74"/>
        <v/>
      </c>
      <c r="N827" s="610" t="str">
        <f t="shared" si="75"/>
        <v/>
      </c>
      <c r="O827" s="577"/>
      <c r="Q827" s="611"/>
      <c r="U827" s="574" t="str">
        <f t="shared" si="77"/>
        <v/>
      </c>
      <c r="V827" s="574" t="str">
        <f>IF($U827="","",VLOOKUP($U827,BUDGET!$C$19:$Q$401,2,FALSE))</f>
        <v/>
      </c>
    </row>
    <row r="828" spans="2:22" ht="13.5" x14ac:dyDescent="0.3">
      <c r="B828" s="582">
        <f t="shared" si="76"/>
        <v>818</v>
      </c>
      <c r="C828" s="153"/>
      <c r="D828" s="154"/>
      <c r="E828" s="155"/>
      <c r="F828" s="156"/>
      <c r="G828" s="157"/>
      <c r="H828" s="158"/>
      <c r="I828" s="162" t="str">
        <f t="shared" si="72"/>
        <v/>
      </c>
      <c r="J828" s="163" t="str">
        <f>IF(I828="","",I828/BUDGET!$O$8)</f>
        <v/>
      </c>
      <c r="K828" s="608"/>
      <c r="L828" s="161" t="str">
        <f t="shared" si="73"/>
        <v/>
      </c>
      <c r="M828" s="609" t="str">
        <f t="shared" si="74"/>
        <v/>
      </c>
      <c r="N828" s="610" t="str">
        <f t="shared" si="75"/>
        <v/>
      </c>
      <c r="O828" s="577"/>
      <c r="Q828" s="611"/>
      <c r="U828" s="574" t="str">
        <f t="shared" si="77"/>
        <v/>
      </c>
      <c r="V828" s="574" t="str">
        <f>IF($U828="","",VLOOKUP($U828,BUDGET!$C$19:$Q$401,2,FALSE))</f>
        <v/>
      </c>
    </row>
    <row r="829" spans="2:22" ht="13.5" x14ac:dyDescent="0.3">
      <c r="B829" s="582">
        <f t="shared" si="76"/>
        <v>819</v>
      </c>
      <c r="C829" s="153"/>
      <c r="D829" s="154"/>
      <c r="E829" s="155"/>
      <c r="F829" s="156"/>
      <c r="G829" s="157"/>
      <c r="H829" s="158"/>
      <c r="I829" s="162" t="str">
        <f t="shared" si="72"/>
        <v/>
      </c>
      <c r="J829" s="163" t="str">
        <f>IF(I829="","",I829/BUDGET!$O$8)</f>
        <v/>
      </c>
      <c r="K829" s="608"/>
      <c r="L829" s="164" t="str">
        <f t="shared" si="73"/>
        <v/>
      </c>
      <c r="M829" s="609" t="str">
        <f t="shared" si="74"/>
        <v/>
      </c>
      <c r="N829" s="610" t="str">
        <f t="shared" si="75"/>
        <v/>
      </c>
      <c r="O829" s="577"/>
      <c r="Q829" s="611"/>
      <c r="U829" s="574" t="str">
        <f t="shared" si="77"/>
        <v/>
      </c>
      <c r="V829" s="574" t="str">
        <f>IF($U829="","",VLOOKUP($U829,BUDGET!$C$19:$Q$401,2,FALSE))</f>
        <v/>
      </c>
    </row>
    <row r="830" spans="2:22" ht="13.5" x14ac:dyDescent="0.3">
      <c r="B830" s="582">
        <f t="shared" si="76"/>
        <v>820</v>
      </c>
      <c r="C830" s="153"/>
      <c r="D830" s="154"/>
      <c r="E830" s="155"/>
      <c r="F830" s="156"/>
      <c r="G830" s="157"/>
      <c r="H830" s="158"/>
      <c r="I830" s="162" t="str">
        <f t="shared" si="72"/>
        <v/>
      </c>
      <c r="J830" s="163" t="str">
        <f>IF(I830="","",I830/BUDGET!$O$8)</f>
        <v/>
      </c>
      <c r="K830" s="608"/>
      <c r="L830" s="161" t="str">
        <f t="shared" si="73"/>
        <v/>
      </c>
      <c r="M830" s="609" t="str">
        <f t="shared" si="74"/>
        <v/>
      </c>
      <c r="N830" s="610" t="str">
        <f t="shared" si="75"/>
        <v/>
      </c>
      <c r="O830" s="577"/>
      <c r="Q830" s="611"/>
      <c r="U830" s="574" t="str">
        <f t="shared" si="77"/>
        <v/>
      </c>
      <c r="V830" s="574" t="str">
        <f>IF($U830="","",VLOOKUP($U830,BUDGET!$C$19:$Q$401,2,FALSE))</f>
        <v/>
      </c>
    </row>
    <row r="831" spans="2:22" ht="13.5" x14ac:dyDescent="0.3">
      <c r="B831" s="582">
        <f t="shared" si="76"/>
        <v>821</v>
      </c>
      <c r="C831" s="153"/>
      <c r="D831" s="154"/>
      <c r="E831" s="155"/>
      <c r="F831" s="156"/>
      <c r="G831" s="157"/>
      <c r="H831" s="158"/>
      <c r="I831" s="162" t="str">
        <f t="shared" si="72"/>
        <v/>
      </c>
      <c r="J831" s="163" t="str">
        <f>IF(I831="","",I831/BUDGET!$O$8)</f>
        <v/>
      </c>
      <c r="K831" s="608"/>
      <c r="L831" s="164" t="str">
        <f t="shared" si="73"/>
        <v/>
      </c>
      <c r="M831" s="609" t="str">
        <f t="shared" si="74"/>
        <v/>
      </c>
      <c r="N831" s="610" t="str">
        <f t="shared" si="75"/>
        <v/>
      </c>
      <c r="O831" s="577"/>
      <c r="Q831" s="611"/>
      <c r="U831" s="574" t="str">
        <f t="shared" si="77"/>
        <v/>
      </c>
      <c r="V831" s="574" t="str">
        <f>IF($U831="","",VLOOKUP($U831,BUDGET!$C$19:$Q$401,2,FALSE))</f>
        <v/>
      </c>
    </row>
    <row r="832" spans="2:22" ht="13.5" x14ac:dyDescent="0.3">
      <c r="B832" s="582">
        <f t="shared" si="76"/>
        <v>822</v>
      </c>
      <c r="C832" s="153"/>
      <c r="D832" s="154"/>
      <c r="E832" s="155"/>
      <c r="F832" s="156"/>
      <c r="G832" s="157"/>
      <c r="H832" s="158"/>
      <c r="I832" s="162" t="str">
        <f t="shared" si="72"/>
        <v/>
      </c>
      <c r="J832" s="163" t="str">
        <f>IF(I832="","",I832/BUDGET!$O$8)</f>
        <v/>
      </c>
      <c r="K832" s="608"/>
      <c r="L832" s="161" t="str">
        <f t="shared" si="73"/>
        <v/>
      </c>
      <c r="M832" s="609" t="str">
        <f t="shared" si="74"/>
        <v/>
      </c>
      <c r="N832" s="610" t="str">
        <f t="shared" si="75"/>
        <v/>
      </c>
      <c r="O832" s="577"/>
      <c r="Q832" s="611"/>
      <c r="U832" s="574" t="str">
        <f t="shared" si="77"/>
        <v/>
      </c>
      <c r="V832" s="574" t="str">
        <f>IF($U832="","",VLOOKUP($U832,BUDGET!$C$19:$Q$401,2,FALSE))</f>
        <v/>
      </c>
    </row>
    <row r="833" spans="2:22" ht="13.5" x14ac:dyDescent="0.3">
      <c r="B833" s="582">
        <f t="shared" si="76"/>
        <v>823</v>
      </c>
      <c r="C833" s="153"/>
      <c r="D833" s="154"/>
      <c r="E833" s="155"/>
      <c r="F833" s="156"/>
      <c r="G833" s="157"/>
      <c r="H833" s="158"/>
      <c r="I833" s="162" t="str">
        <f t="shared" si="72"/>
        <v/>
      </c>
      <c r="J833" s="163" t="str">
        <f>IF(I833="","",I833/BUDGET!$O$8)</f>
        <v/>
      </c>
      <c r="K833" s="608"/>
      <c r="L833" s="164" t="str">
        <f t="shared" si="73"/>
        <v/>
      </c>
      <c r="M833" s="609" t="str">
        <f t="shared" si="74"/>
        <v/>
      </c>
      <c r="N833" s="610" t="str">
        <f t="shared" si="75"/>
        <v/>
      </c>
      <c r="O833" s="577"/>
      <c r="Q833" s="611"/>
      <c r="U833" s="574" t="str">
        <f t="shared" si="77"/>
        <v/>
      </c>
      <c r="V833" s="574" t="str">
        <f>IF($U833="","",VLOOKUP($U833,BUDGET!$C$19:$Q$401,2,FALSE))</f>
        <v/>
      </c>
    </row>
    <row r="834" spans="2:22" ht="13.5" x14ac:dyDescent="0.3">
      <c r="B834" s="582">
        <f t="shared" si="76"/>
        <v>824</v>
      </c>
      <c r="C834" s="153"/>
      <c r="D834" s="154"/>
      <c r="E834" s="155"/>
      <c r="F834" s="156"/>
      <c r="G834" s="157"/>
      <c r="H834" s="158"/>
      <c r="I834" s="162" t="str">
        <f t="shared" si="72"/>
        <v/>
      </c>
      <c r="J834" s="163" t="str">
        <f>IF(I834="","",I834/BUDGET!$O$8)</f>
        <v/>
      </c>
      <c r="K834" s="608"/>
      <c r="L834" s="161" t="str">
        <f t="shared" si="73"/>
        <v/>
      </c>
      <c r="M834" s="609" t="str">
        <f t="shared" si="74"/>
        <v/>
      </c>
      <c r="N834" s="610" t="str">
        <f t="shared" si="75"/>
        <v/>
      </c>
      <c r="O834" s="577"/>
      <c r="Q834" s="611"/>
      <c r="U834" s="574" t="str">
        <f t="shared" si="77"/>
        <v/>
      </c>
      <c r="V834" s="574" t="str">
        <f>IF($U834="","",VLOOKUP($U834,BUDGET!$C$19:$Q$401,2,FALSE))</f>
        <v/>
      </c>
    </row>
    <row r="835" spans="2:22" ht="13.5" x14ac:dyDescent="0.3">
      <c r="B835" s="582">
        <f t="shared" si="76"/>
        <v>825</v>
      </c>
      <c r="C835" s="153"/>
      <c r="D835" s="154"/>
      <c r="E835" s="155"/>
      <c r="F835" s="156"/>
      <c r="G835" s="157"/>
      <c r="H835" s="158"/>
      <c r="I835" s="162" t="str">
        <f t="shared" si="72"/>
        <v/>
      </c>
      <c r="J835" s="163" t="str">
        <f>IF(I835="","",I835/BUDGET!$O$8)</f>
        <v/>
      </c>
      <c r="K835" s="608"/>
      <c r="L835" s="164" t="str">
        <f t="shared" si="73"/>
        <v/>
      </c>
      <c r="M835" s="609" t="str">
        <f t="shared" si="74"/>
        <v/>
      </c>
      <c r="N835" s="610" t="str">
        <f t="shared" si="75"/>
        <v/>
      </c>
      <c r="O835" s="577"/>
      <c r="Q835" s="611"/>
      <c r="U835" s="574" t="str">
        <f t="shared" si="77"/>
        <v/>
      </c>
      <c r="V835" s="574" t="str">
        <f>IF($U835="","",VLOOKUP($U835,BUDGET!$C$19:$Q$401,2,FALSE))</f>
        <v/>
      </c>
    </row>
    <row r="836" spans="2:22" ht="13.5" x14ac:dyDescent="0.3">
      <c r="B836" s="582">
        <f t="shared" si="76"/>
        <v>826</v>
      </c>
      <c r="C836" s="153"/>
      <c r="D836" s="154"/>
      <c r="E836" s="155"/>
      <c r="F836" s="156"/>
      <c r="G836" s="157"/>
      <c r="H836" s="158"/>
      <c r="I836" s="162" t="str">
        <f t="shared" si="72"/>
        <v/>
      </c>
      <c r="J836" s="163" t="str">
        <f>IF(I836="","",I836/BUDGET!$O$8)</f>
        <v/>
      </c>
      <c r="K836" s="608"/>
      <c r="L836" s="161" t="str">
        <f t="shared" si="73"/>
        <v/>
      </c>
      <c r="M836" s="609" t="str">
        <f t="shared" si="74"/>
        <v/>
      </c>
      <c r="N836" s="610" t="str">
        <f t="shared" si="75"/>
        <v/>
      </c>
      <c r="O836" s="577"/>
      <c r="Q836" s="611"/>
      <c r="U836" s="574" t="str">
        <f t="shared" si="77"/>
        <v/>
      </c>
      <c r="V836" s="574" t="str">
        <f>IF($U836="","",VLOOKUP($U836,BUDGET!$C$19:$Q$401,2,FALSE))</f>
        <v/>
      </c>
    </row>
    <row r="837" spans="2:22" ht="13.5" x14ac:dyDescent="0.3">
      <c r="B837" s="582">
        <f t="shared" si="76"/>
        <v>827</v>
      </c>
      <c r="C837" s="153"/>
      <c r="D837" s="154"/>
      <c r="E837" s="155"/>
      <c r="F837" s="156"/>
      <c r="G837" s="157"/>
      <c r="H837" s="158"/>
      <c r="I837" s="162" t="str">
        <f t="shared" si="72"/>
        <v/>
      </c>
      <c r="J837" s="163" t="str">
        <f>IF(I837="","",I837/BUDGET!$O$8)</f>
        <v/>
      </c>
      <c r="K837" s="608"/>
      <c r="L837" s="164" t="str">
        <f t="shared" si="73"/>
        <v/>
      </c>
      <c r="M837" s="609" t="str">
        <f t="shared" si="74"/>
        <v/>
      </c>
      <c r="N837" s="610" t="str">
        <f t="shared" si="75"/>
        <v/>
      </c>
      <c r="O837" s="577"/>
      <c r="Q837" s="611"/>
      <c r="U837" s="574" t="str">
        <f t="shared" si="77"/>
        <v/>
      </c>
      <c r="V837" s="574" t="str">
        <f>IF($U837="","",VLOOKUP($U837,BUDGET!$C$19:$Q$401,2,FALSE))</f>
        <v/>
      </c>
    </row>
    <row r="838" spans="2:22" ht="13.5" x14ac:dyDescent="0.3">
      <c r="B838" s="582">
        <f t="shared" si="76"/>
        <v>828</v>
      </c>
      <c r="C838" s="153"/>
      <c r="D838" s="154"/>
      <c r="E838" s="155"/>
      <c r="F838" s="156"/>
      <c r="G838" s="157"/>
      <c r="H838" s="158"/>
      <c r="I838" s="162" t="str">
        <f t="shared" si="72"/>
        <v/>
      </c>
      <c r="J838" s="163" t="str">
        <f>IF(I838="","",I838/BUDGET!$O$8)</f>
        <v/>
      </c>
      <c r="K838" s="608"/>
      <c r="L838" s="161" t="str">
        <f t="shared" si="73"/>
        <v/>
      </c>
      <c r="M838" s="609" t="str">
        <f t="shared" si="74"/>
        <v/>
      </c>
      <c r="N838" s="610" t="str">
        <f t="shared" si="75"/>
        <v/>
      </c>
      <c r="O838" s="577"/>
      <c r="Q838" s="611"/>
      <c r="U838" s="574" t="str">
        <f t="shared" si="77"/>
        <v/>
      </c>
      <c r="V838" s="574" t="str">
        <f>IF($U838="","",VLOOKUP($U838,BUDGET!$C$19:$Q$401,2,FALSE))</f>
        <v/>
      </c>
    </row>
    <row r="839" spans="2:22" ht="13.5" x14ac:dyDescent="0.3">
      <c r="B839" s="582">
        <f t="shared" si="76"/>
        <v>829</v>
      </c>
      <c r="C839" s="153"/>
      <c r="D839" s="154"/>
      <c r="E839" s="155"/>
      <c r="F839" s="156"/>
      <c r="G839" s="157"/>
      <c r="H839" s="158"/>
      <c r="I839" s="162" t="str">
        <f t="shared" si="72"/>
        <v/>
      </c>
      <c r="J839" s="163" t="str">
        <f>IF(I839="","",I839/BUDGET!$O$8)</f>
        <v/>
      </c>
      <c r="K839" s="608"/>
      <c r="L839" s="164" t="str">
        <f t="shared" si="73"/>
        <v/>
      </c>
      <c r="M839" s="609" t="str">
        <f t="shared" si="74"/>
        <v/>
      </c>
      <c r="N839" s="610" t="str">
        <f t="shared" si="75"/>
        <v/>
      </c>
      <c r="O839" s="577"/>
      <c r="Q839" s="611"/>
      <c r="U839" s="574" t="str">
        <f t="shared" si="77"/>
        <v/>
      </c>
      <c r="V839" s="574" t="str">
        <f>IF($U839="","",VLOOKUP($U839,BUDGET!$C$19:$Q$401,2,FALSE))</f>
        <v/>
      </c>
    </row>
    <row r="840" spans="2:22" ht="13.5" x14ac:dyDescent="0.3">
      <c r="B840" s="582">
        <f t="shared" si="76"/>
        <v>830</v>
      </c>
      <c r="C840" s="153"/>
      <c r="D840" s="154"/>
      <c r="E840" s="155"/>
      <c r="F840" s="156"/>
      <c r="G840" s="157"/>
      <c r="H840" s="158"/>
      <c r="I840" s="162" t="str">
        <f t="shared" si="72"/>
        <v/>
      </c>
      <c r="J840" s="163" t="str">
        <f>IF(I840="","",I840/BUDGET!$O$8)</f>
        <v/>
      </c>
      <c r="K840" s="608"/>
      <c r="L840" s="161" t="str">
        <f t="shared" si="73"/>
        <v/>
      </c>
      <c r="M840" s="609" t="str">
        <f t="shared" si="74"/>
        <v/>
      </c>
      <c r="N840" s="610" t="str">
        <f t="shared" si="75"/>
        <v/>
      </c>
      <c r="O840" s="577"/>
      <c r="Q840" s="611"/>
      <c r="U840" s="574" t="str">
        <f t="shared" si="77"/>
        <v/>
      </c>
      <c r="V840" s="574" t="str">
        <f>IF($U840="","",VLOOKUP($U840,BUDGET!$C$19:$Q$401,2,FALSE))</f>
        <v/>
      </c>
    </row>
    <row r="841" spans="2:22" ht="13.5" x14ac:dyDescent="0.3">
      <c r="B841" s="582">
        <f t="shared" si="76"/>
        <v>831</v>
      </c>
      <c r="C841" s="153"/>
      <c r="D841" s="154"/>
      <c r="E841" s="155"/>
      <c r="F841" s="156"/>
      <c r="G841" s="157"/>
      <c r="H841" s="158"/>
      <c r="I841" s="162" t="str">
        <f t="shared" si="72"/>
        <v/>
      </c>
      <c r="J841" s="163" t="str">
        <f>IF(I841="","",I841/BUDGET!$O$8)</f>
        <v/>
      </c>
      <c r="K841" s="608"/>
      <c r="L841" s="164" t="str">
        <f t="shared" si="73"/>
        <v/>
      </c>
      <c r="M841" s="609" t="str">
        <f t="shared" si="74"/>
        <v/>
      </c>
      <c r="N841" s="610" t="str">
        <f t="shared" si="75"/>
        <v/>
      </c>
      <c r="O841" s="577"/>
      <c r="Q841" s="611"/>
      <c r="U841" s="574" t="str">
        <f t="shared" si="77"/>
        <v/>
      </c>
      <c r="V841" s="574" t="str">
        <f>IF($U841="","",VLOOKUP($U841,BUDGET!$C$19:$Q$401,2,FALSE))</f>
        <v/>
      </c>
    </row>
    <row r="842" spans="2:22" ht="13.5" x14ac:dyDescent="0.3">
      <c r="B842" s="582">
        <f t="shared" si="76"/>
        <v>832</v>
      </c>
      <c r="C842" s="153"/>
      <c r="D842" s="154"/>
      <c r="E842" s="155"/>
      <c r="F842" s="156"/>
      <c r="G842" s="157"/>
      <c r="H842" s="158"/>
      <c r="I842" s="162" t="str">
        <f t="shared" si="72"/>
        <v/>
      </c>
      <c r="J842" s="163" t="str">
        <f>IF(I842="","",I842/BUDGET!$O$8)</f>
        <v/>
      </c>
      <c r="K842" s="608"/>
      <c r="L842" s="161" t="str">
        <f t="shared" si="73"/>
        <v/>
      </c>
      <c r="M842" s="609" t="str">
        <f t="shared" si="74"/>
        <v/>
      </c>
      <c r="N842" s="610" t="str">
        <f t="shared" si="75"/>
        <v/>
      </c>
      <c r="O842" s="577"/>
      <c r="Q842" s="611"/>
      <c r="U842" s="574" t="str">
        <f t="shared" si="77"/>
        <v/>
      </c>
      <c r="V842" s="574" t="str">
        <f>IF($U842="","",VLOOKUP($U842,BUDGET!$C$19:$Q$401,2,FALSE))</f>
        <v/>
      </c>
    </row>
    <row r="843" spans="2:22" ht="13.5" x14ac:dyDescent="0.3">
      <c r="B843" s="582">
        <f t="shared" si="76"/>
        <v>833</v>
      </c>
      <c r="C843" s="153"/>
      <c r="D843" s="154"/>
      <c r="E843" s="155"/>
      <c r="F843" s="156"/>
      <c r="G843" s="157"/>
      <c r="H843" s="158"/>
      <c r="I843" s="162" t="str">
        <f t="shared" si="72"/>
        <v/>
      </c>
      <c r="J843" s="163" t="str">
        <f>IF(I843="","",I843/BUDGET!$O$8)</f>
        <v/>
      </c>
      <c r="K843" s="608"/>
      <c r="L843" s="164" t="str">
        <f t="shared" si="73"/>
        <v/>
      </c>
      <c r="M843" s="609" t="str">
        <f t="shared" si="74"/>
        <v/>
      </c>
      <c r="N843" s="610" t="str">
        <f t="shared" si="75"/>
        <v/>
      </c>
      <c r="O843" s="577"/>
      <c r="Q843" s="611"/>
      <c r="U843" s="574" t="str">
        <f t="shared" si="77"/>
        <v/>
      </c>
      <c r="V843" s="574" t="str">
        <f>IF($U843="","",VLOOKUP($U843,BUDGET!$C$19:$Q$401,2,FALSE))</f>
        <v/>
      </c>
    </row>
    <row r="844" spans="2:22" ht="13.5" x14ac:dyDescent="0.3">
      <c r="B844" s="582">
        <f t="shared" si="76"/>
        <v>834</v>
      </c>
      <c r="C844" s="153"/>
      <c r="D844" s="154"/>
      <c r="E844" s="155"/>
      <c r="F844" s="156"/>
      <c r="G844" s="157"/>
      <c r="H844" s="158"/>
      <c r="I844" s="162" t="str">
        <f t="shared" ref="I844:I907" si="78">IF(E844="","",ROUND(F844*H844,2))</f>
        <v/>
      </c>
      <c r="J844" s="163" t="str">
        <f>IF(I844="","",I844/BUDGET!$O$8)</f>
        <v/>
      </c>
      <c r="K844" s="608"/>
      <c r="L844" s="161" t="str">
        <f t="shared" ref="L844:L907" si="79">LEFT(K844,2)</f>
        <v/>
      </c>
      <c r="M844" s="609" t="str">
        <f t="shared" ref="M844:M907" si="80">IF(C844="","",YEAR(C844))</f>
        <v/>
      </c>
      <c r="N844" s="610" t="str">
        <f t="shared" ref="N844:N907" si="81">IF(C844="","",MONTH(C844))</f>
        <v/>
      </c>
      <c r="O844" s="577"/>
      <c r="Q844" s="611"/>
      <c r="U844" s="574" t="str">
        <f t="shared" si="77"/>
        <v/>
      </c>
      <c r="V844" s="574" t="str">
        <f>IF($U844="","",VLOOKUP($U844,BUDGET!$C$19:$Q$401,2,FALSE))</f>
        <v/>
      </c>
    </row>
    <row r="845" spans="2:22" ht="13.5" x14ac:dyDescent="0.3">
      <c r="B845" s="582">
        <f t="shared" ref="B845:B908" si="82">ROW()-10</f>
        <v>835</v>
      </c>
      <c r="C845" s="153"/>
      <c r="D845" s="154"/>
      <c r="E845" s="155"/>
      <c r="F845" s="156"/>
      <c r="G845" s="157"/>
      <c r="H845" s="158"/>
      <c r="I845" s="162" t="str">
        <f t="shared" si="78"/>
        <v/>
      </c>
      <c r="J845" s="163" t="str">
        <f>IF(I845="","",I845/BUDGET!$O$8)</f>
        <v/>
      </c>
      <c r="K845" s="608"/>
      <c r="L845" s="164" t="str">
        <f t="shared" si="79"/>
        <v/>
      </c>
      <c r="M845" s="609" t="str">
        <f t="shared" si="80"/>
        <v/>
      </c>
      <c r="N845" s="610" t="str">
        <f t="shared" si="81"/>
        <v/>
      </c>
      <c r="O845" s="577"/>
      <c r="Q845" s="611"/>
      <c r="U845" s="574" t="str">
        <f t="shared" ref="U845:U908" si="83">IF(K845="","",LEFT(K845,FIND("|",K845)-1))</f>
        <v/>
      </c>
      <c r="V845" s="574" t="str">
        <f>IF($U845="","",VLOOKUP($U845,BUDGET!$C$19:$Q$401,2,FALSE))</f>
        <v/>
      </c>
    </row>
    <row r="846" spans="2:22" ht="13.5" x14ac:dyDescent="0.3">
      <c r="B846" s="582">
        <f t="shared" si="82"/>
        <v>836</v>
      </c>
      <c r="C846" s="153"/>
      <c r="D846" s="154"/>
      <c r="E846" s="155"/>
      <c r="F846" s="156"/>
      <c r="G846" s="157"/>
      <c r="H846" s="158"/>
      <c r="I846" s="162" t="str">
        <f t="shared" si="78"/>
        <v/>
      </c>
      <c r="J846" s="163" t="str">
        <f>IF(I846="","",I846/BUDGET!$O$8)</f>
        <v/>
      </c>
      <c r="K846" s="608"/>
      <c r="L846" s="161" t="str">
        <f t="shared" si="79"/>
        <v/>
      </c>
      <c r="M846" s="609" t="str">
        <f t="shared" si="80"/>
        <v/>
      </c>
      <c r="N846" s="610" t="str">
        <f t="shared" si="81"/>
        <v/>
      </c>
      <c r="O846" s="577"/>
      <c r="Q846" s="611"/>
      <c r="U846" s="574" t="str">
        <f t="shared" si="83"/>
        <v/>
      </c>
      <c r="V846" s="574" t="str">
        <f>IF($U846="","",VLOOKUP($U846,BUDGET!$C$19:$Q$401,2,FALSE))</f>
        <v/>
      </c>
    </row>
    <row r="847" spans="2:22" ht="13.5" x14ac:dyDescent="0.3">
      <c r="B847" s="582">
        <f t="shared" si="82"/>
        <v>837</v>
      </c>
      <c r="C847" s="153"/>
      <c r="D847" s="154"/>
      <c r="E847" s="155"/>
      <c r="F847" s="156"/>
      <c r="G847" s="157"/>
      <c r="H847" s="158"/>
      <c r="I847" s="162" t="str">
        <f t="shared" si="78"/>
        <v/>
      </c>
      <c r="J847" s="163" t="str">
        <f>IF(I847="","",I847/BUDGET!$O$8)</f>
        <v/>
      </c>
      <c r="K847" s="608"/>
      <c r="L847" s="164" t="str">
        <f t="shared" si="79"/>
        <v/>
      </c>
      <c r="M847" s="609" t="str">
        <f t="shared" si="80"/>
        <v/>
      </c>
      <c r="N847" s="610" t="str">
        <f t="shared" si="81"/>
        <v/>
      </c>
      <c r="O847" s="577"/>
      <c r="Q847" s="611"/>
      <c r="U847" s="574" t="str">
        <f t="shared" si="83"/>
        <v/>
      </c>
      <c r="V847" s="574" t="str">
        <f>IF($U847="","",VLOOKUP($U847,BUDGET!$C$19:$Q$401,2,FALSE))</f>
        <v/>
      </c>
    </row>
    <row r="848" spans="2:22" ht="13.5" x14ac:dyDescent="0.3">
      <c r="B848" s="582">
        <f t="shared" si="82"/>
        <v>838</v>
      </c>
      <c r="C848" s="153"/>
      <c r="D848" s="154"/>
      <c r="E848" s="155"/>
      <c r="F848" s="156"/>
      <c r="G848" s="157"/>
      <c r="H848" s="158"/>
      <c r="I848" s="162" t="str">
        <f t="shared" si="78"/>
        <v/>
      </c>
      <c r="J848" s="163" t="str">
        <f>IF(I848="","",I848/BUDGET!$O$8)</f>
        <v/>
      </c>
      <c r="K848" s="608"/>
      <c r="L848" s="161" t="str">
        <f t="shared" si="79"/>
        <v/>
      </c>
      <c r="M848" s="609" t="str">
        <f t="shared" si="80"/>
        <v/>
      </c>
      <c r="N848" s="610" t="str">
        <f t="shared" si="81"/>
        <v/>
      </c>
      <c r="O848" s="577"/>
      <c r="Q848" s="611"/>
      <c r="U848" s="574" t="str">
        <f t="shared" si="83"/>
        <v/>
      </c>
      <c r="V848" s="574" t="str">
        <f>IF($U848="","",VLOOKUP($U848,BUDGET!$C$19:$Q$401,2,FALSE))</f>
        <v/>
      </c>
    </row>
    <row r="849" spans="2:22" ht="13.5" x14ac:dyDescent="0.3">
      <c r="B849" s="582">
        <f t="shared" si="82"/>
        <v>839</v>
      </c>
      <c r="C849" s="153"/>
      <c r="D849" s="154"/>
      <c r="E849" s="155"/>
      <c r="F849" s="156"/>
      <c r="G849" s="157"/>
      <c r="H849" s="158"/>
      <c r="I849" s="162" t="str">
        <f t="shared" si="78"/>
        <v/>
      </c>
      <c r="J849" s="163" t="str">
        <f>IF(I849="","",I849/BUDGET!$O$8)</f>
        <v/>
      </c>
      <c r="K849" s="608"/>
      <c r="L849" s="164" t="str">
        <f t="shared" si="79"/>
        <v/>
      </c>
      <c r="M849" s="609" t="str">
        <f t="shared" si="80"/>
        <v/>
      </c>
      <c r="N849" s="610" t="str">
        <f t="shared" si="81"/>
        <v/>
      </c>
      <c r="O849" s="577"/>
      <c r="Q849" s="611"/>
      <c r="U849" s="574" t="str">
        <f t="shared" si="83"/>
        <v/>
      </c>
      <c r="V849" s="574" t="str">
        <f>IF($U849="","",VLOOKUP($U849,BUDGET!$C$19:$Q$401,2,FALSE))</f>
        <v/>
      </c>
    </row>
    <row r="850" spans="2:22" ht="13.5" x14ac:dyDescent="0.3">
      <c r="B850" s="582">
        <f t="shared" si="82"/>
        <v>840</v>
      </c>
      <c r="C850" s="153"/>
      <c r="D850" s="154"/>
      <c r="E850" s="155"/>
      <c r="F850" s="156"/>
      <c r="G850" s="157"/>
      <c r="H850" s="158"/>
      <c r="I850" s="162" t="str">
        <f t="shared" si="78"/>
        <v/>
      </c>
      <c r="J850" s="163" t="str">
        <f>IF(I850="","",I850/BUDGET!$O$8)</f>
        <v/>
      </c>
      <c r="K850" s="608"/>
      <c r="L850" s="161" t="str">
        <f t="shared" si="79"/>
        <v/>
      </c>
      <c r="M850" s="609" t="str">
        <f t="shared" si="80"/>
        <v/>
      </c>
      <c r="N850" s="610" t="str">
        <f t="shared" si="81"/>
        <v/>
      </c>
      <c r="O850" s="577"/>
      <c r="Q850" s="611"/>
      <c r="U850" s="574" t="str">
        <f t="shared" si="83"/>
        <v/>
      </c>
      <c r="V850" s="574" t="str">
        <f>IF($U850="","",VLOOKUP($U850,BUDGET!$C$19:$Q$401,2,FALSE))</f>
        <v/>
      </c>
    </row>
    <row r="851" spans="2:22" ht="13.5" x14ac:dyDescent="0.3">
      <c r="B851" s="582">
        <f t="shared" si="82"/>
        <v>841</v>
      </c>
      <c r="C851" s="153"/>
      <c r="D851" s="154"/>
      <c r="E851" s="155"/>
      <c r="F851" s="156"/>
      <c r="G851" s="157"/>
      <c r="H851" s="158"/>
      <c r="I851" s="162" t="str">
        <f t="shared" si="78"/>
        <v/>
      </c>
      <c r="J851" s="163" t="str">
        <f>IF(I851="","",I851/BUDGET!$O$8)</f>
        <v/>
      </c>
      <c r="K851" s="608"/>
      <c r="L851" s="164" t="str">
        <f t="shared" si="79"/>
        <v/>
      </c>
      <c r="M851" s="609" t="str">
        <f t="shared" si="80"/>
        <v/>
      </c>
      <c r="N851" s="610" t="str">
        <f t="shared" si="81"/>
        <v/>
      </c>
      <c r="O851" s="577"/>
      <c r="Q851" s="611"/>
      <c r="U851" s="574" t="str">
        <f t="shared" si="83"/>
        <v/>
      </c>
      <c r="V851" s="574" t="str">
        <f>IF($U851="","",VLOOKUP($U851,BUDGET!$C$19:$Q$401,2,FALSE))</f>
        <v/>
      </c>
    </row>
    <row r="852" spans="2:22" ht="13.5" x14ac:dyDescent="0.3">
      <c r="B852" s="582">
        <f t="shared" si="82"/>
        <v>842</v>
      </c>
      <c r="C852" s="153"/>
      <c r="D852" s="154"/>
      <c r="E852" s="155"/>
      <c r="F852" s="156"/>
      <c r="G852" s="157"/>
      <c r="H852" s="158"/>
      <c r="I852" s="162" t="str">
        <f t="shared" si="78"/>
        <v/>
      </c>
      <c r="J852" s="163" t="str">
        <f>IF(I852="","",I852/BUDGET!$O$8)</f>
        <v/>
      </c>
      <c r="K852" s="608"/>
      <c r="L852" s="161" t="str">
        <f t="shared" si="79"/>
        <v/>
      </c>
      <c r="M852" s="609" t="str">
        <f t="shared" si="80"/>
        <v/>
      </c>
      <c r="N852" s="610" t="str">
        <f t="shared" si="81"/>
        <v/>
      </c>
      <c r="O852" s="577"/>
      <c r="Q852" s="611"/>
      <c r="U852" s="574" t="str">
        <f t="shared" si="83"/>
        <v/>
      </c>
      <c r="V852" s="574" t="str">
        <f>IF($U852="","",VLOOKUP($U852,BUDGET!$C$19:$Q$401,2,FALSE))</f>
        <v/>
      </c>
    </row>
    <row r="853" spans="2:22" ht="13.5" x14ac:dyDescent="0.3">
      <c r="B853" s="582">
        <f t="shared" si="82"/>
        <v>843</v>
      </c>
      <c r="C853" s="153"/>
      <c r="D853" s="154"/>
      <c r="E853" s="155"/>
      <c r="F853" s="156"/>
      <c r="G853" s="157"/>
      <c r="H853" s="158"/>
      <c r="I853" s="162" t="str">
        <f t="shared" si="78"/>
        <v/>
      </c>
      <c r="J853" s="163" t="str">
        <f>IF(I853="","",I853/BUDGET!$O$8)</f>
        <v/>
      </c>
      <c r="K853" s="608"/>
      <c r="L853" s="164" t="str">
        <f t="shared" si="79"/>
        <v/>
      </c>
      <c r="M853" s="609" t="str">
        <f t="shared" si="80"/>
        <v/>
      </c>
      <c r="N853" s="610" t="str">
        <f t="shared" si="81"/>
        <v/>
      </c>
      <c r="O853" s="577"/>
      <c r="Q853" s="611"/>
      <c r="U853" s="574" t="str">
        <f t="shared" si="83"/>
        <v/>
      </c>
      <c r="V853" s="574" t="str">
        <f>IF($U853="","",VLOOKUP($U853,BUDGET!$C$19:$Q$401,2,FALSE))</f>
        <v/>
      </c>
    </row>
    <row r="854" spans="2:22" ht="13.5" x14ac:dyDescent="0.3">
      <c r="B854" s="582">
        <f t="shared" si="82"/>
        <v>844</v>
      </c>
      <c r="C854" s="153"/>
      <c r="D854" s="154"/>
      <c r="E854" s="155"/>
      <c r="F854" s="156"/>
      <c r="G854" s="157"/>
      <c r="H854" s="158"/>
      <c r="I854" s="162" t="str">
        <f t="shared" si="78"/>
        <v/>
      </c>
      <c r="J854" s="163" t="str">
        <f>IF(I854="","",I854/BUDGET!$O$8)</f>
        <v/>
      </c>
      <c r="K854" s="608"/>
      <c r="L854" s="161" t="str">
        <f t="shared" si="79"/>
        <v/>
      </c>
      <c r="M854" s="609" t="str">
        <f t="shared" si="80"/>
        <v/>
      </c>
      <c r="N854" s="610" t="str">
        <f t="shared" si="81"/>
        <v/>
      </c>
      <c r="O854" s="577"/>
      <c r="Q854" s="611"/>
      <c r="U854" s="574" t="str">
        <f t="shared" si="83"/>
        <v/>
      </c>
      <c r="V854" s="574" t="str">
        <f>IF($U854="","",VLOOKUP($U854,BUDGET!$C$19:$Q$401,2,FALSE))</f>
        <v/>
      </c>
    </row>
    <row r="855" spans="2:22" ht="13.5" x14ac:dyDescent="0.3">
      <c r="B855" s="582">
        <f t="shared" si="82"/>
        <v>845</v>
      </c>
      <c r="C855" s="153"/>
      <c r="D855" s="154"/>
      <c r="E855" s="155"/>
      <c r="F855" s="156"/>
      <c r="G855" s="157"/>
      <c r="H855" s="158"/>
      <c r="I855" s="162" t="str">
        <f t="shared" si="78"/>
        <v/>
      </c>
      <c r="J855" s="163" t="str">
        <f>IF(I855="","",I855/BUDGET!$O$8)</f>
        <v/>
      </c>
      <c r="K855" s="608"/>
      <c r="L855" s="164" t="str">
        <f t="shared" si="79"/>
        <v/>
      </c>
      <c r="M855" s="609" t="str">
        <f t="shared" si="80"/>
        <v/>
      </c>
      <c r="N855" s="610" t="str">
        <f t="shared" si="81"/>
        <v/>
      </c>
      <c r="O855" s="577"/>
      <c r="Q855" s="611"/>
      <c r="U855" s="574" t="str">
        <f t="shared" si="83"/>
        <v/>
      </c>
      <c r="V855" s="574" t="str">
        <f>IF($U855="","",VLOOKUP($U855,BUDGET!$C$19:$Q$401,2,FALSE))</f>
        <v/>
      </c>
    </row>
    <row r="856" spans="2:22" ht="13.5" x14ac:dyDescent="0.3">
      <c r="B856" s="582">
        <f t="shared" si="82"/>
        <v>846</v>
      </c>
      <c r="C856" s="153"/>
      <c r="D856" s="154"/>
      <c r="E856" s="155"/>
      <c r="F856" s="156"/>
      <c r="G856" s="157"/>
      <c r="H856" s="158"/>
      <c r="I856" s="162" t="str">
        <f t="shared" si="78"/>
        <v/>
      </c>
      <c r="J856" s="163" t="str">
        <f>IF(I856="","",I856/BUDGET!$O$8)</f>
        <v/>
      </c>
      <c r="K856" s="608"/>
      <c r="L856" s="161" t="str">
        <f t="shared" si="79"/>
        <v/>
      </c>
      <c r="M856" s="609" t="str">
        <f t="shared" si="80"/>
        <v/>
      </c>
      <c r="N856" s="610" t="str">
        <f t="shared" si="81"/>
        <v/>
      </c>
      <c r="O856" s="577"/>
      <c r="Q856" s="611"/>
      <c r="U856" s="574" t="str">
        <f t="shared" si="83"/>
        <v/>
      </c>
      <c r="V856" s="574" t="str">
        <f>IF($U856="","",VLOOKUP($U856,BUDGET!$C$19:$Q$401,2,FALSE))</f>
        <v/>
      </c>
    </row>
    <row r="857" spans="2:22" ht="13.5" x14ac:dyDescent="0.3">
      <c r="B857" s="582">
        <f t="shared" si="82"/>
        <v>847</v>
      </c>
      <c r="C857" s="153"/>
      <c r="D857" s="154"/>
      <c r="E857" s="155"/>
      <c r="F857" s="156"/>
      <c r="G857" s="157"/>
      <c r="H857" s="158"/>
      <c r="I857" s="162" t="str">
        <f t="shared" si="78"/>
        <v/>
      </c>
      <c r="J857" s="163" t="str">
        <f>IF(I857="","",I857/BUDGET!$O$8)</f>
        <v/>
      </c>
      <c r="K857" s="608"/>
      <c r="L857" s="164" t="str">
        <f t="shared" si="79"/>
        <v/>
      </c>
      <c r="M857" s="609" t="str">
        <f t="shared" si="80"/>
        <v/>
      </c>
      <c r="N857" s="610" t="str">
        <f t="shared" si="81"/>
        <v/>
      </c>
      <c r="O857" s="577"/>
      <c r="Q857" s="611"/>
      <c r="U857" s="574" t="str">
        <f t="shared" si="83"/>
        <v/>
      </c>
      <c r="V857" s="574" t="str">
        <f>IF($U857="","",VLOOKUP($U857,BUDGET!$C$19:$Q$401,2,FALSE))</f>
        <v/>
      </c>
    </row>
    <row r="858" spans="2:22" ht="13.5" x14ac:dyDescent="0.3">
      <c r="B858" s="582">
        <f t="shared" si="82"/>
        <v>848</v>
      </c>
      <c r="C858" s="153"/>
      <c r="D858" s="154"/>
      <c r="E858" s="155"/>
      <c r="F858" s="156"/>
      <c r="G858" s="157"/>
      <c r="H858" s="158"/>
      <c r="I858" s="162" t="str">
        <f t="shared" si="78"/>
        <v/>
      </c>
      <c r="J858" s="163" t="str">
        <f>IF(I858="","",I858/BUDGET!$O$8)</f>
        <v/>
      </c>
      <c r="K858" s="608"/>
      <c r="L858" s="161" t="str">
        <f t="shared" si="79"/>
        <v/>
      </c>
      <c r="M858" s="609" t="str">
        <f t="shared" si="80"/>
        <v/>
      </c>
      <c r="N858" s="610" t="str">
        <f t="shared" si="81"/>
        <v/>
      </c>
      <c r="O858" s="577"/>
      <c r="Q858" s="611"/>
      <c r="U858" s="574" t="str">
        <f t="shared" si="83"/>
        <v/>
      </c>
      <c r="V858" s="574" t="str">
        <f>IF($U858="","",VLOOKUP($U858,BUDGET!$C$19:$Q$401,2,FALSE))</f>
        <v/>
      </c>
    </row>
    <row r="859" spans="2:22" ht="13.5" x14ac:dyDescent="0.3">
      <c r="B859" s="582">
        <f t="shared" si="82"/>
        <v>849</v>
      </c>
      <c r="C859" s="153"/>
      <c r="D859" s="154"/>
      <c r="E859" s="155"/>
      <c r="F859" s="156"/>
      <c r="G859" s="157"/>
      <c r="H859" s="158"/>
      <c r="I859" s="162" t="str">
        <f t="shared" si="78"/>
        <v/>
      </c>
      <c r="J859" s="163" t="str">
        <f>IF(I859="","",I859/BUDGET!$O$8)</f>
        <v/>
      </c>
      <c r="K859" s="608"/>
      <c r="L859" s="164" t="str">
        <f t="shared" si="79"/>
        <v/>
      </c>
      <c r="M859" s="609" t="str">
        <f t="shared" si="80"/>
        <v/>
      </c>
      <c r="N859" s="610" t="str">
        <f t="shared" si="81"/>
        <v/>
      </c>
      <c r="O859" s="577"/>
      <c r="Q859" s="611"/>
      <c r="U859" s="574" t="str">
        <f t="shared" si="83"/>
        <v/>
      </c>
      <c r="V859" s="574" t="str">
        <f>IF($U859="","",VLOOKUP($U859,BUDGET!$C$19:$Q$401,2,FALSE))</f>
        <v/>
      </c>
    </row>
    <row r="860" spans="2:22" ht="13.5" x14ac:dyDescent="0.3">
      <c r="B860" s="582">
        <f t="shared" si="82"/>
        <v>850</v>
      </c>
      <c r="C860" s="153"/>
      <c r="D860" s="154"/>
      <c r="E860" s="155"/>
      <c r="F860" s="156"/>
      <c r="G860" s="157"/>
      <c r="H860" s="158"/>
      <c r="I860" s="162" t="str">
        <f t="shared" si="78"/>
        <v/>
      </c>
      <c r="J860" s="163" t="str">
        <f>IF(I860="","",I860/BUDGET!$O$8)</f>
        <v/>
      </c>
      <c r="K860" s="608"/>
      <c r="L860" s="161" t="str">
        <f t="shared" si="79"/>
        <v/>
      </c>
      <c r="M860" s="609" t="str">
        <f t="shared" si="80"/>
        <v/>
      </c>
      <c r="N860" s="610" t="str">
        <f t="shared" si="81"/>
        <v/>
      </c>
      <c r="O860" s="577"/>
      <c r="Q860" s="611"/>
      <c r="U860" s="574" t="str">
        <f t="shared" si="83"/>
        <v/>
      </c>
      <c r="V860" s="574" t="str">
        <f>IF($U860="","",VLOOKUP($U860,BUDGET!$C$19:$Q$401,2,FALSE))</f>
        <v/>
      </c>
    </row>
    <row r="861" spans="2:22" ht="13.5" x14ac:dyDescent="0.3">
      <c r="B861" s="582">
        <f t="shared" si="82"/>
        <v>851</v>
      </c>
      <c r="C861" s="153"/>
      <c r="D861" s="154"/>
      <c r="E861" s="155"/>
      <c r="F861" s="156"/>
      <c r="G861" s="157"/>
      <c r="H861" s="158"/>
      <c r="I861" s="162" t="str">
        <f t="shared" si="78"/>
        <v/>
      </c>
      <c r="J861" s="163" t="str">
        <f>IF(I861="","",I861/BUDGET!$O$8)</f>
        <v/>
      </c>
      <c r="K861" s="608"/>
      <c r="L861" s="164" t="str">
        <f t="shared" si="79"/>
        <v/>
      </c>
      <c r="M861" s="609" t="str">
        <f t="shared" si="80"/>
        <v/>
      </c>
      <c r="N861" s="610" t="str">
        <f t="shared" si="81"/>
        <v/>
      </c>
      <c r="O861" s="577"/>
      <c r="Q861" s="611"/>
      <c r="U861" s="574" t="str">
        <f t="shared" si="83"/>
        <v/>
      </c>
      <c r="V861" s="574" t="str">
        <f>IF($U861="","",VLOOKUP($U861,BUDGET!$C$19:$Q$401,2,FALSE))</f>
        <v/>
      </c>
    </row>
    <row r="862" spans="2:22" ht="13.5" x14ac:dyDescent="0.3">
      <c r="B862" s="582">
        <f t="shared" si="82"/>
        <v>852</v>
      </c>
      <c r="C862" s="153"/>
      <c r="D862" s="154"/>
      <c r="E862" s="155"/>
      <c r="F862" s="156"/>
      <c r="G862" s="157"/>
      <c r="H862" s="158"/>
      <c r="I862" s="162" t="str">
        <f t="shared" si="78"/>
        <v/>
      </c>
      <c r="J862" s="163" t="str">
        <f>IF(I862="","",I862/BUDGET!$O$8)</f>
        <v/>
      </c>
      <c r="K862" s="608"/>
      <c r="L862" s="161" t="str">
        <f t="shared" si="79"/>
        <v/>
      </c>
      <c r="M862" s="609" t="str">
        <f t="shared" si="80"/>
        <v/>
      </c>
      <c r="N862" s="610" t="str">
        <f t="shared" si="81"/>
        <v/>
      </c>
      <c r="O862" s="577"/>
      <c r="Q862" s="611"/>
      <c r="U862" s="574" t="str">
        <f t="shared" si="83"/>
        <v/>
      </c>
      <c r="V862" s="574" t="str">
        <f>IF($U862="","",VLOOKUP($U862,BUDGET!$C$19:$Q$401,2,FALSE))</f>
        <v/>
      </c>
    </row>
    <row r="863" spans="2:22" ht="13.5" x14ac:dyDescent="0.3">
      <c r="B863" s="582">
        <f t="shared" si="82"/>
        <v>853</v>
      </c>
      <c r="C863" s="153"/>
      <c r="D863" s="154"/>
      <c r="E863" s="155"/>
      <c r="F863" s="156"/>
      <c r="G863" s="157"/>
      <c r="H863" s="158"/>
      <c r="I863" s="162" t="str">
        <f t="shared" si="78"/>
        <v/>
      </c>
      <c r="J863" s="163" t="str">
        <f>IF(I863="","",I863/BUDGET!$O$8)</f>
        <v/>
      </c>
      <c r="K863" s="608"/>
      <c r="L863" s="164" t="str">
        <f t="shared" si="79"/>
        <v/>
      </c>
      <c r="M863" s="609" t="str">
        <f t="shared" si="80"/>
        <v/>
      </c>
      <c r="N863" s="610" t="str">
        <f t="shared" si="81"/>
        <v/>
      </c>
      <c r="O863" s="577"/>
      <c r="Q863" s="611"/>
      <c r="U863" s="574" t="str">
        <f t="shared" si="83"/>
        <v/>
      </c>
      <c r="V863" s="574" t="str">
        <f>IF($U863="","",VLOOKUP($U863,BUDGET!$C$19:$Q$401,2,FALSE))</f>
        <v/>
      </c>
    </row>
    <row r="864" spans="2:22" ht="13.5" x14ac:dyDescent="0.3">
      <c r="B864" s="582">
        <f t="shared" si="82"/>
        <v>854</v>
      </c>
      <c r="C864" s="153"/>
      <c r="D864" s="154"/>
      <c r="E864" s="155"/>
      <c r="F864" s="156"/>
      <c r="G864" s="157"/>
      <c r="H864" s="158"/>
      <c r="I864" s="162" t="str">
        <f t="shared" si="78"/>
        <v/>
      </c>
      <c r="J864" s="163" t="str">
        <f>IF(I864="","",I864/BUDGET!$O$8)</f>
        <v/>
      </c>
      <c r="K864" s="608"/>
      <c r="L864" s="161" t="str">
        <f t="shared" si="79"/>
        <v/>
      </c>
      <c r="M864" s="609" t="str">
        <f t="shared" si="80"/>
        <v/>
      </c>
      <c r="N864" s="610" t="str">
        <f t="shared" si="81"/>
        <v/>
      </c>
      <c r="O864" s="577"/>
      <c r="Q864" s="611"/>
      <c r="U864" s="574" t="str">
        <f t="shared" si="83"/>
        <v/>
      </c>
      <c r="V864" s="574" t="str">
        <f>IF($U864="","",VLOOKUP($U864,BUDGET!$C$19:$Q$401,2,FALSE))</f>
        <v/>
      </c>
    </row>
    <row r="865" spans="2:22" ht="13.5" x14ac:dyDescent="0.3">
      <c r="B865" s="582">
        <f t="shared" si="82"/>
        <v>855</v>
      </c>
      <c r="C865" s="153"/>
      <c r="D865" s="154"/>
      <c r="E865" s="155"/>
      <c r="F865" s="156"/>
      <c r="G865" s="157"/>
      <c r="H865" s="158"/>
      <c r="I865" s="162" t="str">
        <f t="shared" si="78"/>
        <v/>
      </c>
      <c r="J865" s="163" t="str">
        <f>IF(I865="","",I865/BUDGET!$O$8)</f>
        <v/>
      </c>
      <c r="K865" s="608"/>
      <c r="L865" s="164" t="str">
        <f t="shared" si="79"/>
        <v/>
      </c>
      <c r="M865" s="609" t="str">
        <f t="shared" si="80"/>
        <v/>
      </c>
      <c r="N865" s="610" t="str">
        <f t="shared" si="81"/>
        <v/>
      </c>
      <c r="O865" s="577"/>
      <c r="Q865" s="611"/>
      <c r="U865" s="574" t="str">
        <f t="shared" si="83"/>
        <v/>
      </c>
      <c r="V865" s="574" t="str">
        <f>IF($U865="","",VLOOKUP($U865,BUDGET!$C$19:$Q$401,2,FALSE))</f>
        <v/>
      </c>
    </row>
    <row r="866" spans="2:22" ht="13.5" x14ac:dyDescent="0.3">
      <c r="B866" s="582">
        <f t="shared" si="82"/>
        <v>856</v>
      </c>
      <c r="C866" s="153"/>
      <c r="D866" s="154"/>
      <c r="E866" s="155"/>
      <c r="F866" s="156"/>
      <c r="G866" s="157"/>
      <c r="H866" s="158"/>
      <c r="I866" s="162" t="str">
        <f t="shared" si="78"/>
        <v/>
      </c>
      <c r="J866" s="163" t="str">
        <f>IF(I866="","",I866/BUDGET!$O$8)</f>
        <v/>
      </c>
      <c r="K866" s="608"/>
      <c r="L866" s="161" t="str">
        <f t="shared" si="79"/>
        <v/>
      </c>
      <c r="M866" s="609" t="str">
        <f t="shared" si="80"/>
        <v/>
      </c>
      <c r="N866" s="610" t="str">
        <f t="shared" si="81"/>
        <v/>
      </c>
      <c r="O866" s="577"/>
      <c r="Q866" s="611"/>
      <c r="U866" s="574" t="str">
        <f t="shared" si="83"/>
        <v/>
      </c>
      <c r="V866" s="574" t="str">
        <f>IF($U866="","",VLOOKUP($U866,BUDGET!$C$19:$Q$401,2,FALSE))</f>
        <v/>
      </c>
    </row>
    <row r="867" spans="2:22" ht="13.5" x14ac:dyDescent="0.3">
      <c r="B867" s="582">
        <f t="shared" si="82"/>
        <v>857</v>
      </c>
      <c r="C867" s="153"/>
      <c r="D867" s="154"/>
      <c r="E867" s="155"/>
      <c r="F867" s="156"/>
      <c r="G867" s="157"/>
      <c r="H867" s="158"/>
      <c r="I867" s="162" t="str">
        <f t="shared" si="78"/>
        <v/>
      </c>
      <c r="J867" s="163" t="str">
        <f>IF(I867="","",I867/BUDGET!$O$8)</f>
        <v/>
      </c>
      <c r="K867" s="608"/>
      <c r="L867" s="164" t="str">
        <f t="shared" si="79"/>
        <v/>
      </c>
      <c r="M867" s="609" t="str">
        <f t="shared" si="80"/>
        <v/>
      </c>
      <c r="N867" s="610" t="str">
        <f t="shared" si="81"/>
        <v/>
      </c>
      <c r="O867" s="577"/>
      <c r="Q867" s="611"/>
      <c r="U867" s="574" t="str">
        <f t="shared" si="83"/>
        <v/>
      </c>
      <c r="V867" s="574" t="str">
        <f>IF($U867="","",VLOOKUP($U867,BUDGET!$C$19:$Q$401,2,FALSE))</f>
        <v/>
      </c>
    </row>
    <row r="868" spans="2:22" ht="13.5" x14ac:dyDescent="0.3">
      <c r="B868" s="582">
        <f t="shared" si="82"/>
        <v>858</v>
      </c>
      <c r="C868" s="153"/>
      <c r="D868" s="154"/>
      <c r="E868" s="155"/>
      <c r="F868" s="156"/>
      <c r="G868" s="157"/>
      <c r="H868" s="158"/>
      <c r="I868" s="162" t="str">
        <f t="shared" si="78"/>
        <v/>
      </c>
      <c r="J868" s="163" t="str">
        <f>IF(I868="","",I868/BUDGET!$O$8)</f>
        <v/>
      </c>
      <c r="K868" s="608"/>
      <c r="L868" s="161" t="str">
        <f t="shared" si="79"/>
        <v/>
      </c>
      <c r="M868" s="609" t="str">
        <f t="shared" si="80"/>
        <v/>
      </c>
      <c r="N868" s="610" t="str">
        <f t="shared" si="81"/>
        <v/>
      </c>
      <c r="O868" s="577"/>
      <c r="Q868" s="611"/>
      <c r="U868" s="574" t="str">
        <f t="shared" si="83"/>
        <v/>
      </c>
      <c r="V868" s="574" t="str">
        <f>IF($U868="","",VLOOKUP($U868,BUDGET!$C$19:$Q$401,2,FALSE))</f>
        <v/>
      </c>
    </row>
    <row r="869" spans="2:22" ht="13.5" x14ac:dyDescent="0.3">
      <c r="B869" s="582">
        <f t="shared" si="82"/>
        <v>859</v>
      </c>
      <c r="C869" s="153"/>
      <c r="D869" s="154"/>
      <c r="E869" s="155"/>
      <c r="F869" s="156"/>
      <c r="G869" s="157"/>
      <c r="H869" s="158"/>
      <c r="I869" s="162" t="str">
        <f t="shared" si="78"/>
        <v/>
      </c>
      <c r="J869" s="163" t="str">
        <f>IF(I869="","",I869/BUDGET!$O$8)</f>
        <v/>
      </c>
      <c r="K869" s="608"/>
      <c r="L869" s="164" t="str">
        <f t="shared" si="79"/>
        <v/>
      </c>
      <c r="M869" s="609" t="str">
        <f t="shared" si="80"/>
        <v/>
      </c>
      <c r="N869" s="610" t="str">
        <f t="shared" si="81"/>
        <v/>
      </c>
      <c r="O869" s="577"/>
      <c r="Q869" s="611"/>
      <c r="U869" s="574" t="str">
        <f t="shared" si="83"/>
        <v/>
      </c>
      <c r="V869" s="574" t="str">
        <f>IF($U869="","",VLOOKUP($U869,BUDGET!$C$19:$Q$401,2,FALSE))</f>
        <v/>
      </c>
    </row>
    <row r="870" spans="2:22" ht="13.5" x14ac:dyDescent="0.3">
      <c r="B870" s="582">
        <f t="shared" si="82"/>
        <v>860</v>
      </c>
      <c r="C870" s="153"/>
      <c r="D870" s="154"/>
      <c r="E870" s="155"/>
      <c r="F870" s="156"/>
      <c r="G870" s="157"/>
      <c r="H870" s="158"/>
      <c r="I870" s="162" t="str">
        <f t="shared" si="78"/>
        <v/>
      </c>
      <c r="J870" s="163" t="str">
        <f>IF(I870="","",I870/BUDGET!$O$8)</f>
        <v/>
      </c>
      <c r="K870" s="608"/>
      <c r="L870" s="161" t="str">
        <f t="shared" si="79"/>
        <v/>
      </c>
      <c r="M870" s="609" t="str">
        <f t="shared" si="80"/>
        <v/>
      </c>
      <c r="N870" s="610" t="str">
        <f t="shared" si="81"/>
        <v/>
      </c>
      <c r="O870" s="577"/>
      <c r="Q870" s="611"/>
      <c r="U870" s="574" t="str">
        <f t="shared" si="83"/>
        <v/>
      </c>
      <c r="V870" s="574" t="str">
        <f>IF($U870="","",VLOOKUP($U870,BUDGET!$C$19:$Q$401,2,FALSE))</f>
        <v/>
      </c>
    </row>
    <row r="871" spans="2:22" ht="13.5" x14ac:dyDescent="0.3">
      <c r="B871" s="582">
        <f t="shared" si="82"/>
        <v>861</v>
      </c>
      <c r="C871" s="153"/>
      <c r="D871" s="154"/>
      <c r="E871" s="155"/>
      <c r="F871" s="156"/>
      <c r="G871" s="157"/>
      <c r="H871" s="158"/>
      <c r="I871" s="162" t="str">
        <f t="shared" si="78"/>
        <v/>
      </c>
      <c r="J871" s="163" t="str">
        <f>IF(I871="","",I871/BUDGET!$O$8)</f>
        <v/>
      </c>
      <c r="K871" s="608"/>
      <c r="L871" s="164" t="str">
        <f t="shared" si="79"/>
        <v/>
      </c>
      <c r="M871" s="609" t="str">
        <f t="shared" si="80"/>
        <v/>
      </c>
      <c r="N871" s="610" t="str">
        <f t="shared" si="81"/>
        <v/>
      </c>
      <c r="O871" s="577"/>
      <c r="Q871" s="611"/>
      <c r="U871" s="574" t="str">
        <f t="shared" si="83"/>
        <v/>
      </c>
      <c r="V871" s="574" t="str">
        <f>IF($U871="","",VLOOKUP($U871,BUDGET!$C$19:$Q$401,2,FALSE))</f>
        <v/>
      </c>
    </row>
    <row r="872" spans="2:22" ht="13.5" x14ac:dyDescent="0.3">
      <c r="B872" s="582">
        <f t="shared" si="82"/>
        <v>862</v>
      </c>
      <c r="C872" s="153"/>
      <c r="D872" s="154"/>
      <c r="E872" s="155"/>
      <c r="F872" s="156"/>
      <c r="G872" s="157"/>
      <c r="H872" s="158"/>
      <c r="I872" s="162" t="str">
        <f t="shared" si="78"/>
        <v/>
      </c>
      <c r="J872" s="163" t="str">
        <f>IF(I872="","",I872/BUDGET!$O$8)</f>
        <v/>
      </c>
      <c r="K872" s="608"/>
      <c r="L872" s="161" t="str">
        <f t="shared" si="79"/>
        <v/>
      </c>
      <c r="M872" s="609" t="str">
        <f t="shared" si="80"/>
        <v/>
      </c>
      <c r="N872" s="610" t="str">
        <f t="shared" si="81"/>
        <v/>
      </c>
      <c r="O872" s="577"/>
      <c r="Q872" s="611"/>
      <c r="U872" s="574" t="str">
        <f t="shared" si="83"/>
        <v/>
      </c>
      <c r="V872" s="574" t="str">
        <f>IF($U872="","",VLOOKUP($U872,BUDGET!$C$19:$Q$401,2,FALSE))</f>
        <v/>
      </c>
    </row>
    <row r="873" spans="2:22" ht="13.5" x14ac:dyDescent="0.3">
      <c r="B873" s="582">
        <f t="shared" si="82"/>
        <v>863</v>
      </c>
      <c r="C873" s="153"/>
      <c r="D873" s="154"/>
      <c r="E873" s="155"/>
      <c r="F873" s="156"/>
      <c r="G873" s="157"/>
      <c r="H873" s="158"/>
      <c r="I873" s="162" t="str">
        <f t="shared" si="78"/>
        <v/>
      </c>
      <c r="J873" s="163" t="str">
        <f>IF(I873="","",I873/BUDGET!$O$8)</f>
        <v/>
      </c>
      <c r="K873" s="608"/>
      <c r="L873" s="164" t="str">
        <f t="shared" si="79"/>
        <v/>
      </c>
      <c r="M873" s="609" t="str">
        <f t="shared" si="80"/>
        <v/>
      </c>
      <c r="N873" s="610" t="str">
        <f t="shared" si="81"/>
        <v/>
      </c>
      <c r="O873" s="577"/>
      <c r="Q873" s="611"/>
      <c r="U873" s="574" t="str">
        <f t="shared" si="83"/>
        <v/>
      </c>
      <c r="V873" s="574" t="str">
        <f>IF($U873="","",VLOOKUP($U873,BUDGET!$C$19:$Q$401,2,FALSE))</f>
        <v/>
      </c>
    </row>
    <row r="874" spans="2:22" ht="13.5" x14ac:dyDescent="0.3">
      <c r="B874" s="582">
        <f t="shared" si="82"/>
        <v>864</v>
      </c>
      <c r="C874" s="153"/>
      <c r="D874" s="154"/>
      <c r="E874" s="155"/>
      <c r="F874" s="156"/>
      <c r="G874" s="157"/>
      <c r="H874" s="158"/>
      <c r="I874" s="162" t="str">
        <f t="shared" si="78"/>
        <v/>
      </c>
      <c r="J874" s="163" t="str">
        <f>IF(I874="","",I874/BUDGET!$O$8)</f>
        <v/>
      </c>
      <c r="K874" s="608"/>
      <c r="L874" s="161" t="str">
        <f t="shared" si="79"/>
        <v/>
      </c>
      <c r="M874" s="609" t="str">
        <f t="shared" si="80"/>
        <v/>
      </c>
      <c r="N874" s="610" t="str">
        <f t="shared" si="81"/>
        <v/>
      </c>
      <c r="O874" s="577"/>
      <c r="Q874" s="611"/>
      <c r="U874" s="574" t="str">
        <f t="shared" si="83"/>
        <v/>
      </c>
      <c r="V874" s="574" t="str">
        <f>IF($U874="","",VLOOKUP($U874,BUDGET!$C$19:$Q$401,2,FALSE))</f>
        <v/>
      </c>
    </row>
    <row r="875" spans="2:22" ht="13.5" x14ac:dyDescent="0.3">
      <c r="B875" s="582">
        <f t="shared" si="82"/>
        <v>865</v>
      </c>
      <c r="C875" s="153"/>
      <c r="D875" s="154"/>
      <c r="E875" s="155"/>
      <c r="F875" s="156"/>
      <c r="G875" s="157"/>
      <c r="H875" s="158"/>
      <c r="I875" s="162" t="str">
        <f t="shared" si="78"/>
        <v/>
      </c>
      <c r="J875" s="163" t="str">
        <f>IF(I875="","",I875/BUDGET!$O$8)</f>
        <v/>
      </c>
      <c r="K875" s="608"/>
      <c r="L875" s="164" t="str">
        <f t="shared" si="79"/>
        <v/>
      </c>
      <c r="M875" s="609" t="str">
        <f t="shared" si="80"/>
        <v/>
      </c>
      <c r="N875" s="610" t="str">
        <f t="shared" si="81"/>
        <v/>
      </c>
      <c r="O875" s="577"/>
      <c r="Q875" s="611"/>
      <c r="U875" s="574" t="str">
        <f t="shared" si="83"/>
        <v/>
      </c>
      <c r="V875" s="574" t="str">
        <f>IF($U875="","",VLOOKUP($U875,BUDGET!$C$19:$Q$401,2,FALSE))</f>
        <v/>
      </c>
    </row>
    <row r="876" spans="2:22" ht="13.5" x14ac:dyDescent="0.3">
      <c r="B876" s="582">
        <f t="shared" si="82"/>
        <v>866</v>
      </c>
      <c r="C876" s="153"/>
      <c r="D876" s="154"/>
      <c r="E876" s="155"/>
      <c r="F876" s="156"/>
      <c r="G876" s="157"/>
      <c r="H876" s="158"/>
      <c r="I876" s="162" t="str">
        <f t="shared" si="78"/>
        <v/>
      </c>
      <c r="J876" s="163" t="str">
        <f>IF(I876="","",I876/BUDGET!$O$8)</f>
        <v/>
      </c>
      <c r="K876" s="608"/>
      <c r="L876" s="161" t="str">
        <f t="shared" si="79"/>
        <v/>
      </c>
      <c r="M876" s="609" t="str">
        <f t="shared" si="80"/>
        <v/>
      </c>
      <c r="N876" s="610" t="str">
        <f t="shared" si="81"/>
        <v/>
      </c>
      <c r="O876" s="577"/>
      <c r="Q876" s="611"/>
      <c r="U876" s="574" t="str">
        <f t="shared" si="83"/>
        <v/>
      </c>
      <c r="V876" s="574" t="str">
        <f>IF($U876="","",VLOOKUP($U876,BUDGET!$C$19:$Q$401,2,FALSE))</f>
        <v/>
      </c>
    </row>
    <row r="877" spans="2:22" ht="13.5" x14ac:dyDescent="0.3">
      <c r="B877" s="582">
        <f t="shared" si="82"/>
        <v>867</v>
      </c>
      <c r="C877" s="153"/>
      <c r="D877" s="154"/>
      <c r="E877" s="155"/>
      <c r="F877" s="156"/>
      <c r="G877" s="157"/>
      <c r="H877" s="158"/>
      <c r="I877" s="162" t="str">
        <f t="shared" si="78"/>
        <v/>
      </c>
      <c r="J877" s="163" t="str">
        <f>IF(I877="","",I877/BUDGET!$O$8)</f>
        <v/>
      </c>
      <c r="K877" s="608"/>
      <c r="L877" s="164" t="str">
        <f t="shared" si="79"/>
        <v/>
      </c>
      <c r="M877" s="609" t="str">
        <f t="shared" si="80"/>
        <v/>
      </c>
      <c r="N877" s="610" t="str">
        <f t="shared" si="81"/>
        <v/>
      </c>
      <c r="O877" s="577"/>
      <c r="Q877" s="611"/>
      <c r="U877" s="574" t="str">
        <f t="shared" si="83"/>
        <v/>
      </c>
      <c r="V877" s="574" t="str">
        <f>IF($U877="","",VLOOKUP($U877,BUDGET!$C$19:$Q$401,2,FALSE))</f>
        <v/>
      </c>
    </row>
    <row r="878" spans="2:22" ht="13.5" x14ac:dyDescent="0.3">
      <c r="B878" s="582">
        <f t="shared" si="82"/>
        <v>868</v>
      </c>
      <c r="C878" s="153"/>
      <c r="D878" s="154"/>
      <c r="E878" s="155"/>
      <c r="F878" s="156"/>
      <c r="G878" s="157"/>
      <c r="H878" s="158"/>
      <c r="I878" s="162" t="str">
        <f t="shared" si="78"/>
        <v/>
      </c>
      <c r="J878" s="163" t="str">
        <f>IF(I878="","",I878/BUDGET!$O$8)</f>
        <v/>
      </c>
      <c r="K878" s="608"/>
      <c r="L878" s="161" t="str">
        <f t="shared" si="79"/>
        <v/>
      </c>
      <c r="M878" s="609" t="str">
        <f t="shared" si="80"/>
        <v/>
      </c>
      <c r="N878" s="610" t="str">
        <f t="shared" si="81"/>
        <v/>
      </c>
      <c r="O878" s="577"/>
      <c r="Q878" s="611"/>
      <c r="U878" s="574" t="str">
        <f t="shared" si="83"/>
        <v/>
      </c>
      <c r="V878" s="574" t="str">
        <f>IF($U878="","",VLOOKUP($U878,BUDGET!$C$19:$Q$401,2,FALSE))</f>
        <v/>
      </c>
    </row>
    <row r="879" spans="2:22" ht="13.5" x14ac:dyDescent="0.3">
      <c r="B879" s="582">
        <f t="shared" si="82"/>
        <v>869</v>
      </c>
      <c r="C879" s="153"/>
      <c r="D879" s="154"/>
      <c r="E879" s="155"/>
      <c r="F879" s="156"/>
      <c r="G879" s="157"/>
      <c r="H879" s="158"/>
      <c r="I879" s="162" t="str">
        <f t="shared" si="78"/>
        <v/>
      </c>
      <c r="J879" s="163" t="str">
        <f>IF(I879="","",I879/BUDGET!$O$8)</f>
        <v/>
      </c>
      <c r="K879" s="608"/>
      <c r="L879" s="164" t="str">
        <f t="shared" si="79"/>
        <v/>
      </c>
      <c r="M879" s="609" t="str">
        <f t="shared" si="80"/>
        <v/>
      </c>
      <c r="N879" s="610" t="str">
        <f t="shared" si="81"/>
        <v/>
      </c>
      <c r="O879" s="577"/>
      <c r="Q879" s="611"/>
      <c r="U879" s="574" t="str">
        <f t="shared" si="83"/>
        <v/>
      </c>
      <c r="V879" s="574" t="str">
        <f>IF($U879="","",VLOOKUP($U879,BUDGET!$C$19:$Q$401,2,FALSE))</f>
        <v/>
      </c>
    </row>
    <row r="880" spans="2:22" ht="13.5" x14ac:dyDescent="0.3">
      <c r="B880" s="582">
        <f t="shared" si="82"/>
        <v>870</v>
      </c>
      <c r="C880" s="153"/>
      <c r="D880" s="154"/>
      <c r="E880" s="155"/>
      <c r="F880" s="156"/>
      <c r="G880" s="157"/>
      <c r="H880" s="158"/>
      <c r="I880" s="162" t="str">
        <f t="shared" si="78"/>
        <v/>
      </c>
      <c r="J880" s="163" t="str">
        <f>IF(I880="","",I880/BUDGET!$O$8)</f>
        <v/>
      </c>
      <c r="K880" s="608"/>
      <c r="L880" s="161" t="str">
        <f t="shared" si="79"/>
        <v/>
      </c>
      <c r="M880" s="609" t="str">
        <f t="shared" si="80"/>
        <v/>
      </c>
      <c r="N880" s="610" t="str">
        <f t="shared" si="81"/>
        <v/>
      </c>
      <c r="O880" s="577"/>
      <c r="Q880" s="611"/>
      <c r="U880" s="574" t="str">
        <f t="shared" si="83"/>
        <v/>
      </c>
      <c r="V880" s="574" t="str">
        <f>IF($U880="","",VLOOKUP($U880,BUDGET!$C$19:$Q$401,2,FALSE))</f>
        <v/>
      </c>
    </row>
    <row r="881" spans="2:22" ht="13.5" x14ac:dyDescent="0.3">
      <c r="B881" s="582">
        <f t="shared" si="82"/>
        <v>871</v>
      </c>
      <c r="C881" s="153"/>
      <c r="D881" s="154"/>
      <c r="E881" s="155"/>
      <c r="F881" s="156"/>
      <c r="G881" s="157"/>
      <c r="H881" s="158"/>
      <c r="I881" s="162" t="str">
        <f t="shared" si="78"/>
        <v/>
      </c>
      <c r="J881" s="163" t="str">
        <f>IF(I881="","",I881/BUDGET!$O$8)</f>
        <v/>
      </c>
      <c r="K881" s="608"/>
      <c r="L881" s="164" t="str">
        <f t="shared" si="79"/>
        <v/>
      </c>
      <c r="M881" s="609" t="str">
        <f t="shared" si="80"/>
        <v/>
      </c>
      <c r="N881" s="610" t="str">
        <f t="shared" si="81"/>
        <v/>
      </c>
      <c r="O881" s="577"/>
      <c r="Q881" s="611"/>
      <c r="U881" s="574" t="str">
        <f t="shared" si="83"/>
        <v/>
      </c>
      <c r="V881" s="574" t="str">
        <f>IF($U881="","",VLOOKUP($U881,BUDGET!$C$19:$Q$401,2,FALSE))</f>
        <v/>
      </c>
    </row>
    <row r="882" spans="2:22" ht="13.5" x14ac:dyDescent="0.3">
      <c r="B882" s="582">
        <f t="shared" si="82"/>
        <v>872</v>
      </c>
      <c r="C882" s="153"/>
      <c r="D882" s="154"/>
      <c r="E882" s="155"/>
      <c r="F882" s="156"/>
      <c r="G882" s="157"/>
      <c r="H882" s="158"/>
      <c r="I882" s="162" t="str">
        <f t="shared" si="78"/>
        <v/>
      </c>
      <c r="J882" s="163" t="str">
        <f>IF(I882="","",I882/BUDGET!$O$8)</f>
        <v/>
      </c>
      <c r="K882" s="608"/>
      <c r="L882" s="161" t="str">
        <f t="shared" si="79"/>
        <v/>
      </c>
      <c r="M882" s="609" t="str">
        <f t="shared" si="80"/>
        <v/>
      </c>
      <c r="N882" s="610" t="str">
        <f t="shared" si="81"/>
        <v/>
      </c>
      <c r="O882" s="577"/>
      <c r="Q882" s="611"/>
      <c r="U882" s="574" t="str">
        <f t="shared" si="83"/>
        <v/>
      </c>
      <c r="V882" s="574" t="str">
        <f>IF($U882="","",VLOOKUP($U882,BUDGET!$C$19:$Q$401,2,FALSE))</f>
        <v/>
      </c>
    </row>
    <row r="883" spans="2:22" ht="13.5" x14ac:dyDescent="0.3">
      <c r="B883" s="582">
        <f t="shared" si="82"/>
        <v>873</v>
      </c>
      <c r="C883" s="153"/>
      <c r="D883" s="154"/>
      <c r="E883" s="155"/>
      <c r="F883" s="156"/>
      <c r="G883" s="157"/>
      <c r="H883" s="158"/>
      <c r="I883" s="162" t="str">
        <f t="shared" si="78"/>
        <v/>
      </c>
      <c r="J883" s="163" t="str">
        <f>IF(I883="","",I883/BUDGET!$O$8)</f>
        <v/>
      </c>
      <c r="K883" s="608"/>
      <c r="L883" s="164" t="str">
        <f t="shared" si="79"/>
        <v/>
      </c>
      <c r="M883" s="609" t="str">
        <f t="shared" si="80"/>
        <v/>
      </c>
      <c r="N883" s="610" t="str">
        <f t="shared" si="81"/>
        <v/>
      </c>
      <c r="O883" s="577"/>
      <c r="Q883" s="611"/>
      <c r="U883" s="574" t="str">
        <f t="shared" si="83"/>
        <v/>
      </c>
      <c r="V883" s="574" t="str">
        <f>IF($U883="","",VLOOKUP($U883,BUDGET!$C$19:$Q$401,2,FALSE))</f>
        <v/>
      </c>
    </row>
    <row r="884" spans="2:22" ht="13.5" x14ac:dyDescent="0.3">
      <c r="B884" s="582">
        <f t="shared" si="82"/>
        <v>874</v>
      </c>
      <c r="C884" s="153"/>
      <c r="D884" s="154"/>
      <c r="E884" s="155"/>
      <c r="F884" s="156"/>
      <c r="G884" s="157"/>
      <c r="H884" s="158"/>
      <c r="I884" s="162" t="str">
        <f t="shared" si="78"/>
        <v/>
      </c>
      <c r="J884" s="163" t="str">
        <f>IF(I884="","",I884/BUDGET!$O$8)</f>
        <v/>
      </c>
      <c r="K884" s="608"/>
      <c r="L884" s="161" t="str">
        <f t="shared" si="79"/>
        <v/>
      </c>
      <c r="M884" s="609" t="str">
        <f t="shared" si="80"/>
        <v/>
      </c>
      <c r="N884" s="610" t="str">
        <f t="shared" si="81"/>
        <v/>
      </c>
      <c r="O884" s="577"/>
      <c r="Q884" s="611"/>
      <c r="U884" s="574" t="str">
        <f t="shared" si="83"/>
        <v/>
      </c>
      <c r="V884" s="574" t="str">
        <f>IF($U884="","",VLOOKUP($U884,BUDGET!$C$19:$Q$401,2,FALSE))</f>
        <v/>
      </c>
    </row>
    <row r="885" spans="2:22" ht="13.5" x14ac:dyDescent="0.3">
      <c r="B885" s="582">
        <f t="shared" si="82"/>
        <v>875</v>
      </c>
      <c r="C885" s="153"/>
      <c r="D885" s="154"/>
      <c r="E885" s="155"/>
      <c r="F885" s="156"/>
      <c r="G885" s="157"/>
      <c r="H885" s="158"/>
      <c r="I885" s="162" t="str">
        <f t="shared" si="78"/>
        <v/>
      </c>
      <c r="J885" s="163" t="str">
        <f>IF(I885="","",I885/BUDGET!$O$8)</f>
        <v/>
      </c>
      <c r="K885" s="608"/>
      <c r="L885" s="164" t="str">
        <f t="shared" si="79"/>
        <v/>
      </c>
      <c r="M885" s="609" t="str">
        <f t="shared" si="80"/>
        <v/>
      </c>
      <c r="N885" s="610" t="str">
        <f t="shared" si="81"/>
        <v/>
      </c>
      <c r="O885" s="577"/>
      <c r="Q885" s="611"/>
      <c r="U885" s="574" t="str">
        <f t="shared" si="83"/>
        <v/>
      </c>
      <c r="V885" s="574" t="str">
        <f>IF($U885="","",VLOOKUP($U885,BUDGET!$C$19:$Q$401,2,FALSE))</f>
        <v/>
      </c>
    </row>
    <row r="886" spans="2:22" ht="13.5" x14ac:dyDescent="0.3">
      <c r="B886" s="582">
        <f t="shared" si="82"/>
        <v>876</v>
      </c>
      <c r="C886" s="153"/>
      <c r="D886" s="154"/>
      <c r="E886" s="155"/>
      <c r="F886" s="156"/>
      <c r="G886" s="157"/>
      <c r="H886" s="158"/>
      <c r="I886" s="162" t="str">
        <f t="shared" si="78"/>
        <v/>
      </c>
      <c r="J886" s="163" t="str">
        <f>IF(I886="","",I886/BUDGET!$O$8)</f>
        <v/>
      </c>
      <c r="K886" s="608"/>
      <c r="L886" s="161" t="str">
        <f t="shared" si="79"/>
        <v/>
      </c>
      <c r="M886" s="609" t="str">
        <f t="shared" si="80"/>
        <v/>
      </c>
      <c r="N886" s="610" t="str">
        <f t="shared" si="81"/>
        <v/>
      </c>
      <c r="O886" s="577"/>
      <c r="Q886" s="611"/>
      <c r="U886" s="574" t="str">
        <f t="shared" si="83"/>
        <v/>
      </c>
      <c r="V886" s="574" t="str">
        <f>IF($U886="","",VLOOKUP($U886,BUDGET!$C$19:$Q$401,2,FALSE))</f>
        <v/>
      </c>
    </row>
    <row r="887" spans="2:22" ht="13.5" x14ac:dyDescent="0.3">
      <c r="B887" s="582">
        <f t="shared" si="82"/>
        <v>877</v>
      </c>
      <c r="C887" s="153"/>
      <c r="D887" s="154"/>
      <c r="E887" s="155"/>
      <c r="F887" s="156"/>
      <c r="G887" s="157"/>
      <c r="H887" s="158"/>
      <c r="I887" s="162" t="str">
        <f t="shared" si="78"/>
        <v/>
      </c>
      <c r="J887" s="163" t="str">
        <f>IF(I887="","",I887/BUDGET!$O$8)</f>
        <v/>
      </c>
      <c r="K887" s="608"/>
      <c r="L887" s="164" t="str">
        <f t="shared" si="79"/>
        <v/>
      </c>
      <c r="M887" s="609" t="str">
        <f t="shared" si="80"/>
        <v/>
      </c>
      <c r="N887" s="610" t="str">
        <f t="shared" si="81"/>
        <v/>
      </c>
      <c r="O887" s="577"/>
      <c r="Q887" s="611"/>
      <c r="U887" s="574" t="str">
        <f t="shared" si="83"/>
        <v/>
      </c>
      <c r="V887" s="574" t="str">
        <f>IF($U887="","",VLOOKUP($U887,BUDGET!$C$19:$Q$401,2,FALSE))</f>
        <v/>
      </c>
    </row>
    <row r="888" spans="2:22" ht="13.5" x14ac:dyDescent="0.3">
      <c r="B888" s="582">
        <f t="shared" si="82"/>
        <v>878</v>
      </c>
      <c r="C888" s="153"/>
      <c r="D888" s="154"/>
      <c r="E888" s="155"/>
      <c r="F888" s="156"/>
      <c r="G888" s="157"/>
      <c r="H888" s="158"/>
      <c r="I888" s="162" t="str">
        <f t="shared" si="78"/>
        <v/>
      </c>
      <c r="J888" s="163" t="str">
        <f>IF(I888="","",I888/BUDGET!$O$8)</f>
        <v/>
      </c>
      <c r="K888" s="608"/>
      <c r="L888" s="161" t="str">
        <f t="shared" si="79"/>
        <v/>
      </c>
      <c r="M888" s="609" t="str">
        <f t="shared" si="80"/>
        <v/>
      </c>
      <c r="N888" s="610" t="str">
        <f t="shared" si="81"/>
        <v/>
      </c>
      <c r="O888" s="577"/>
      <c r="Q888" s="611"/>
      <c r="U888" s="574" t="str">
        <f t="shared" si="83"/>
        <v/>
      </c>
      <c r="V888" s="574" t="str">
        <f>IF($U888="","",VLOOKUP($U888,BUDGET!$C$19:$Q$401,2,FALSE))</f>
        <v/>
      </c>
    </row>
    <row r="889" spans="2:22" ht="13.5" x14ac:dyDescent="0.3">
      <c r="B889" s="582">
        <f t="shared" si="82"/>
        <v>879</v>
      </c>
      <c r="C889" s="153"/>
      <c r="D889" s="154"/>
      <c r="E889" s="155"/>
      <c r="F889" s="156"/>
      <c r="G889" s="157"/>
      <c r="H889" s="158"/>
      <c r="I889" s="162" t="str">
        <f t="shared" si="78"/>
        <v/>
      </c>
      <c r="J889" s="163" t="str">
        <f>IF(I889="","",I889/BUDGET!$O$8)</f>
        <v/>
      </c>
      <c r="K889" s="608"/>
      <c r="L889" s="164" t="str">
        <f t="shared" si="79"/>
        <v/>
      </c>
      <c r="M889" s="609" t="str">
        <f t="shared" si="80"/>
        <v/>
      </c>
      <c r="N889" s="610" t="str">
        <f t="shared" si="81"/>
        <v/>
      </c>
      <c r="O889" s="577"/>
      <c r="Q889" s="611"/>
      <c r="U889" s="574" t="str">
        <f t="shared" si="83"/>
        <v/>
      </c>
      <c r="V889" s="574" t="str">
        <f>IF($U889="","",VLOOKUP($U889,BUDGET!$C$19:$Q$401,2,FALSE))</f>
        <v/>
      </c>
    </row>
    <row r="890" spans="2:22" ht="13.5" x14ac:dyDescent="0.3">
      <c r="B890" s="582">
        <f t="shared" si="82"/>
        <v>880</v>
      </c>
      <c r="C890" s="153"/>
      <c r="D890" s="154"/>
      <c r="E890" s="155"/>
      <c r="F890" s="156"/>
      <c r="G890" s="157"/>
      <c r="H890" s="158"/>
      <c r="I890" s="162" t="str">
        <f t="shared" si="78"/>
        <v/>
      </c>
      <c r="J890" s="163" t="str">
        <f>IF(I890="","",I890/BUDGET!$O$8)</f>
        <v/>
      </c>
      <c r="K890" s="608"/>
      <c r="L890" s="161" t="str">
        <f t="shared" si="79"/>
        <v/>
      </c>
      <c r="M890" s="609" t="str">
        <f t="shared" si="80"/>
        <v/>
      </c>
      <c r="N890" s="610" t="str">
        <f t="shared" si="81"/>
        <v/>
      </c>
      <c r="O890" s="577"/>
      <c r="Q890" s="611"/>
      <c r="U890" s="574" t="str">
        <f t="shared" si="83"/>
        <v/>
      </c>
      <c r="V890" s="574" t="str">
        <f>IF($U890="","",VLOOKUP($U890,BUDGET!$C$19:$Q$401,2,FALSE))</f>
        <v/>
      </c>
    </row>
    <row r="891" spans="2:22" ht="13.5" x14ac:dyDescent="0.3">
      <c r="B891" s="582">
        <f t="shared" si="82"/>
        <v>881</v>
      </c>
      <c r="C891" s="153"/>
      <c r="D891" s="154"/>
      <c r="E891" s="155"/>
      <c r="F891" s="156"/>
      <c r="G891" s="157"/>
      <c r="H891" s="158"/>
      <c r="I891" s="162" t="str">
        <f t="shared" si="78"/>
        <v/>
      </c>
      <c r="J891" s="163" t="str">
        <f>IF(I891="","",I891/BUDGET!$O$8)</f>
        <v/>
      </c>
      <c r="K891" s="608"/>
      <c r="L891" s="164" t="str">
        <f t="shared" si="79"/>
        <v/>
      </c>
      <c r="M891" s="609" t="str">
        <f t="shared" si="80"/>
        <v/>
      </c>
      <c r="N891" s="610" t="str">
        <f t="shared" si="81"/>
        <v/>
      </c>
      <c r="O891" s="577"/>
      <c r="Q891" s="611"/>
      <c r="U891" s="574" t="str">
        <f t="shared" si="83"/>
        <v/>
      </c>
      <c r="V891" s="574" t="str">
        <f>IF($U891="","",VLOOKUP($U891,BUDGET!$C$19:$Q$401,2,FALSE))</f>
        <v/>
      </c>
    </row>
    <row r="892" spans="2:22" ht="13.5" x14ac:dyDescent="0.3">
      <c r="B892" s="582">
        <f t="shared" si="82"/>
        <v>882</v>
      </c>
      <c r="C892" s="153"/>
      <c r="D892" s="154"/>
      <c r="E892" s="155"/>
      <c r="F892" s="156"/>
      <c r="G892" s="157"/>
      <c r="H892" s="158"/>
      <c r="I892" s="162" t="str">
        <f t="shared" si="78"/>
        <v/>
      </c>
      <c r="J892" s="163" t="str">
        <f>IF(I892="","",I892/BUDGET!$O$8)</f>
        <v/>
      </c>
      <c r="K892" s="608"/>
      <c r="L892" s="161" t="str">
        <f t="shared" si="79"/>
        <v/>
      </c>
      <c r="M892" s="609" t="str">
        <f t="shared" si="80"/>
        <v/>
      </c>
      <c r="N892" s="610" t="str">
        <f t="shared" si="81"/>
        <v/>
      </c>
      <c r="O892" s="577"/>
      <c r="Q892" s="611"/>
      <c r="U892" s="574" t="str">
        <f t="shared" si="83"/>
        <v/>
      </c>
      <c r="V892" s="574" t="str">
        <f>IF($U892="","",VLOOKUP($U892,BUDGET!$C$19:$Q$401,2,FALSE))</f>
        <v/>
      </c>
    </row>
    <row r="893" spans="2:22" ht="13.5" x14ac:dyDescent="0.3">
      <c r="B893" s="582">
        <f t="shared" si="82"/>
        <v>883</v>
      </c>
      <c r="C893" s="153"/>
      <c r="D893" s="154"/>
      <c r="E893" s="155"/>
      <c r="F893" s="156"/>
      <c r="G893" s="157"/>
      <c r="H893" s="158"/>
      <c r="I893" s="162" t="str">
        <f t="shared" si="78"/>
        <v/>
      </c>
      <c r="J893" s="163" t="str">
        <f>IF(I893="","",I893/BUDGET!$O$8)</f>
        <v/>
      </c>
      <c r="K893" s="608"/>
      <c r="L893" s="164" t="str">
        <f t="shared" si="79"/>
        <v/>
      </c>
      <c r="M893" s="609" t="str">
        <f t="shared" si="80"/>
        <v/>
      </c>
      <c r="N893" s="610" t="str">
        <f t="shared" si="81"/>
        <v/>
      </c>
      <c r="O893" s="577"/>
      <c r="Q893" s="611"/>
      <c r="U893" s="574" t="str">
        <f t="shared" si="83"/>
        <v/>
      </c>
      <c r="V893" s="574" t="str">
        <f>IF($U893="","",VLOOKUP($U893,BUDGET!$C$19:$Q$401,2,FALSE))</f>
        <v/>
      </c>
    </row>
    <row r="894" spans="2:22" ht="13.5" x14ac:dyDescent="0.3">
      <c r="B894" s="582">
        <f t="shared" si="82"/>
        <v>884</v>
      </c>
      <c r="C894" s="153"/>
      <c r="D894" s="154"/>
      <c r="E894" s="155"/>
      <c r="F894" s="156"/>
      <c r="G894" s="157"/>
      <c r="H894" s="158"/>
      <c r="I894" s="162" t="str">
        <f t="shared" si="78"/>
        <v/>
      </c>
      <c r="J894" s="163" t="str">
        <f>IF(I894="","",I894/BUDGET!$O$8)</f>
        <v/>
      </c>
      <c r="K894" s="608"/>
      <c r="L894" s="161" t="str">
        <f t="shared" si="79"/>
        <v/>
      </c>
      <c r="M894" s="609" t="str">
        <f t="shared" si="80"/>
        <v/>
      </c>
      <c r="N894" s="610" t="str">
        <f t="shared" si="81"/>
        <v/>
      </c>
      <c r="O894" s="577"/>
      <c r="Q894" s="611"/>
      <c r="U894" s="574" t="str">
        <f t="shared" si="83"/>
        <v/>
      </c>
      <c r="V894" s="574" t="str">
        <f>IF($U894="","",VLOOKUP($U894,BUDGET!$C$19:$Q$401,2,FALSE))</f>
        <v/>
      </c>
    </row>
    <row r="895" spans="2:22" ht="13.5" x14ac:dyDescent="0.3">
      <c r="B895" s="582">
        <f t="shared" si="82"/>
        <v>885</v>
      </c>
      <c r="C895" s="153"/>
      <c r="D895" s="154"/>
      <c r="E895" s="155"/>
      <c r="F895" s="156"/>
      <c r="G895" s="157"/>
      <c r="H895" s="158"/>
      <c r="I895" s="162" t="str">
        <f t="shared" si="78"/>
        <v/>
      </c>
      <c r="J895" s="163" t="str">
        <f>IF(I895="","",I895/BUDGET!$O$8)</f>
        <v/>
      </c>
      <c r="K895" s="608"/>
      <c r="L895" s="164" t="str">
        <f t="shared" si="79"/>
        <v/>
      </c>
      <c r="M895" s="609" t="str">
        <f t="shared" si="80"/>
        <v/>
      </c>
      <c r="N895" s="610" t="str">
        <f t="shared" si="81"/>
        <v/>
      </c>
      <c r="O895" s="577"/>
      <c r="Q895" s="611"/>
      <c r="U895" s="574" t="str">
        <f t="shared" si="83"/>
        <v/>
      </c>
      <c r="V895" s="574" t="str">
        <f>IF($U895="","",VLOOKUP($U895,BUDGET!$C$19:$Q$401,2,FALSE))</f>
        <v/>
      </c>
    </row>
    <row r="896" spans="2:22" ht="13.5" x14ac:dyDescent="0.3">
      <c r="B896" s="582">
        <f t="shared" si="82"/>
        <v>886</v>
      </c>
      <c r="C896" s="153"/>
      <c r="D896" s="154"/>
      <c r="E896" s="155"/>
      <c r="F896" s="156"/>
      <c r="G896" s="157"/>
      <c r="H896" s="158"/>
      <c r="I896" s="162" t="str">
        <f t="shared" si="78"/>
        <v/>
      </c>
      <c r="J896" s="163" t="str">
        <f>IF(I896="","",I896/BUDGET!$O$8)</f>
        <v/>
      </c>
      <c r="K896" s="608"/>
      <c r="L896" s="161" t="str">
        <f t="shared" si="79"/>
        <v/>
      </c>
      <c r="M896" s="609" t="str">
        <f t="shared" si="80"/>
        <v/>
      </c>
      <c r="N896" s="610" t="str">
        <f t="shared" si="81"/>
        <v/>
      </c>
      <c r="O896" s="577"/>
      <c r="Q896" s="611"/>
      <c r="U896" s="574" t="str">
        <f t="shared" si="83"/>
        <v/>
      </c>
      <c r="V896" s="574" t="str">
        <f>IF($U896="","",VLOOKUP($U896,BUDGET!$C$19:$Q$401,2,FALSE))</f>
        <v/>
      </c>
    </row>
    <row r="897" spans="2:22" ht="13.5" x14ac:dyDescent="0.3">
      <c r="B897" s="582">
        <f t="shared" si="82"/>
        <v>887</v>
      </c>
      <c r="C897" s="153"/>
      <c r="D897" s="154"/>
      <c r="E897" s="155"/>
      <c r="F897" s="156"/>
      <c r="G897" s="157"/>
      <c r="H897" s="158"/>
      <c r="I897" s="162" t="str">
        <f t="shared" si="78"/>
        <v/>
      </c>
      <c r="J897" s="163" t="str">
        <f>IF(I897="","",I897/BUDGET!$O$8)</f>
        <v/>
      </c>
      <c r="K897" s="608"/>
      <c r="L897" s="164" t="str">
        <f t="shared" si="79"/>
        <v/>
      </c>
      <c r="M897" s="609" t="str">
        <f t="shared" si="80"/>
        <v/>
      </c>
      <c r="N897" s="610" t="str">
        <f t="shared" si="81"/>
        <v/>
      </c>
      <c r="O897" s="577"/>
      <c r="Q897" s="611"/>
      <c r="U897" s="574" t="str">
        <f t="shared" si="83"/>
        <v/>
      </c>
      <c r="V897" s="574" t="str">
        <f>IF($U897="","",VLOOKUP($U897,BUDGET!$C$19:$Q$401,2,FALSE))</f>
        <v/>
      </c>
    </row>
    <row r="898" spans="2:22" ht="13.5" x14ac:dyDescent="0.3">
      <c r="B898" s="582">
        <f t="shared" si="82"/>
        <v>888</v>
      </c>
      <c r="C898" s="153"/>
      <c r="D898" s="154"/>
      <c r="E898" s="155"/>
      <c r="F898" s="156"/>
      <c r="G898" s="157"/>
      <c r="H898" s="158"/>
      <c r="I898" s="162" t="str">
        <f t="shared" si="78"/>
        <v/>
      </c>
      <c r="J898" s="163" t="str">
        <f>IF(I898="","",I898/BUDGET!$O$8)</f>
        <v/>
      </c>
      <c r="K898" s="608"/>
      <c r="L898" s="161" t="str">
        <f t="shared" si="79"/>
        <v/>
      </c>
      <c r="M898" s="609" t="str">
        <f t="shared" si="80"/>
        <v/>
      </c>
      <c r="N898" s="610" t="str">
        <f t="shared" si="81"/>
        <v/>
      </c>
      <c r="O898" s="577"/>
      <c r="Q898" s="611"/>
      <c r="U898" s="574" t="str">
        <f t="shared" si="83"/>
        <v/>
      </c>
      <c r="V898" s="574" t="str">
        <f>IF($U898="","",VLOOKUP($U898,BUDGET!$C$19:$Q$401,2,FALSE))</f>
        <v/>
      </c>
    </row>
    <row r="899" spans="2:22" ht="13.5" x14ac:dyDescent="0.3">
      <c r="B899" s="582">
        <f t="shared" si="82"/>
        <v>889</v>
      </c>
      <c r="C899" s="153"/>
      <c r="D899" s="154"/>
      <c r="E899" s="155"/>
      <c r="F899" s="156"/>
      <c r="G899" s="157"/>
      <c r="H899" s="158"/>
      <c r="I899" s="162" t="str">
        <f t="shared" si="78"/>
        <v/>
      </c>
      <c r="J899" s="163" t="str">
        <f>IF(I899="","",I899/BUDGET!$O$8)</f>
        <v/>
      </c>
      <c r="K899" s="608"/>
      <c r="L899" s="164" t="str">
        <f t="shared" si="79"/>
        <v/>
      </c>
      <c r="M899" s="609" t="str">
        <f t="shared" si="80"/>
        <v/>
      </c>
      <c r="N899" s="610" t="str">
        <f t="shared" si="81"/>
        <v/>
      </c>
      <c r="O899" s="577"/>
      <c r="Q899" s="611"/>
      <c r="U899" s="574" t="str">
        <f t="shared" si="83"/>
        <v/>
      </c>
      <c r="V899" s="574" t="str">
        <f>IF($U899="","",VLOOKUP($U899,BUDGET!$C$19:$Q$401,2,FALSE))</f>
        <v/>
      </c>
    </row>
    <row r="900" spans="2:22" ht="13.5" x14ac:dyDescent="0.3">
      <c r="B900" s="582">
        <f t="shared" si="82"/>
        <v>890</v>
      </c>
      <c r="C900" s="153"/>
      <c r="D900" s="154"/>
      <c r="E900" s="155"/>
      <c r="F900" s="156"/>
      <c r="G900" s="157"/>
      <c r="H900" s="158"/>
      <c r="I900" s="162" t="str">
        <f t="shared" si="78"/>
        <v/>
      </c>
      <c r="J900" s="163" t="str">
        <f>IF(I900="","",I900/BUDGET!$O$8)</f>
        <v/>
      </c>
      <c r="K900" s="608"/>
      <c r="L900" s="161" t="str">
        <f t="shared" si="79"/>
        <v/>
      </c>
      <c r="M900" s="609" t="str">
        <f t="shared" si="80"/>
        <v/>
      </c>
      <c r="N900" s="610" t="str">
        <f t="shared" si="81"/>
        <v/>
      </c>
      <c r="O900" s="577"/>
      <c r="Q900" s="611"/>
      <c r="U900" s="574" t="str">
        <f t="shared" si="83"/>
        <v/>
      </c>
      <c r="V900" s="574" t="str">
        <f>IF($U900="","",VLOOKUP($U900,BUDGET!$C$19:$Q$401,2,FALSE))</f>
        <v/>
      </c>
    </row>
    <row r="901" spans="2:22" ht="13.5" x14ac:dyDescent="0.3">
      <c r="B901" s="582">
        <f t="shared" si="82"/>
        <v>891</v>
      </c>
      <c r="C901" s="153"/>
      <c r="D901" s="154"/>
      <c r="E901" s="155"/>
      <c r="F901" s="156"/>
      <c r="G901" s="157"/>
      <c r="H901" s="158"/>
      <c r="I901" s="162" t="str">
        <f t="shared" si="78"/>
        <v/>
      </c>
      <c r="J901" s="163" t="str">
        <f>IF(I901="","",I901/BUDGET!$O$8)</f>
        <v/>
      </c>
      <c r="K901" s="608"/>
      <c r="L901" s="164" t="str">
        <f t="shared" si="79"/>
        <v/>
      </c>
      <c r="M901" s="609" t="str">
        <f t="shared" si="80"/>
        <v/>
      </c>
      <c r="N901" s="610" t="str">
        <f t="shared" si="81"/>
        <v/>
      </c>
      <c r="O901" s="577"/>
      <c r="Q901" s="611"/>
      <c r="U901" s="574" t="str">
        <f t="shared" si="83"/>
        <v/>
      </c>
      <c r="V901" s="574" t="str">
        <f>IF($U901="","",VLOOKUP($U901,BUDGET!$C$19:$Q$401,2,FALSE))</f>
        <v/>
      </c>
    </row>
    <row r="902" spans="2:22" ht="13.5" x14ac:dyDescent="0.3">
      <c r="B902" s="582">
        <f t="shared" si="82"/>
        <v>892</v>
      </c>
      <c r="C902" s="153"/>
      <c r="D902" s="154"/>
      <c r="E902" s="155"/>
      <c r="F902" s="156"/>
      <c r="G902" s="157"/>
      <c r="H902" s="158"/>
      <c r="I902" s="162" t="str">
        <f t="shared" si="78"/>
        <v/>
      </c>
      <c r="J902" s="163" t="str">
        <f>IF(I902="","",I902/BUDGET!$O$8)</f>
        <v/>
      </c>
      <c r="K902" s="608"/>
      <c r="L902" s="161" t="str">
        <f t="shared" si="79"/>
        <v/>
      </c>
      <c r="M902" s="609" t="str">
        <f t="shared" si="80"/>
        <v/>
      </c>
      <c r="N902" s="610" t="str">
        <f t="shared" si="81"/>
        <v/>
      </c>
      <c r="O902" s="577"/>
      <c r="Q902" s="611"/>
      <c r="U902" s="574" t="str">
        <f t="shared" si="83"/>
        <v/>
      </c>
      <c r="V902" s="574" t="str">
        <f>IF($U902="","",VLOOKUP($U902,BUDGET!$C$19:$Q$401,2,FALSE))</f>
        <v/>
      </c>
    </row>
    <row r="903" spans="2:22" ht="13.5" x14ac:dyDescent="0.3">
      <c r="B903" s="582">
        <f t="shared" si="82"/>
        <v>893</v>
      </c>
      <c r="C903" s="153"/>
      <c r="D903" s="154"/>
      <c r="E903" s="155"/>
      <c r="F903" s="156"/>
      <c r="G903" s="157"/>
      <c r="H903" s="158"/>
      <c r="I903" s="162" t="str">
        <f t="shared" si="78"/>
        <v/>
      </c>
      <c r="J903" s="163" t="str">
        <f>IF(I903="","",I903/BUDGET!$O$8)</f>
        <v/>
      </c>
      <c r="K903" s="608"/>
      <c r="L903" s="164" t="str">
        <f t="shared" si="79"/>
        <v/>
      </c>
      <c r="M903" s="609" t="str">
        <f t="shared" si="80"/>
        <v/>
      </c>
      <c r="N903" s="610" t="str">
        <f t="shared" si="81"/>
        <v/>
      </c>
      <c r="O903" s="577"/>
      <c r="Q903" s="611"/>
      <c r="U903" s="574" t="str">
        <f t="shared" si="83"/>
        <v/>
      </c>
      <c r="V903" s="574" t="str">
        <f>IF($U903="","",VLOOKUP($U903,BUDGET!$C$19:$Q$401,2,FALSE))</f>
        <v/>
      </c>
    </row>
    <row r="904" spans="2:22" ht="13.5" x14ac:dyDescent="0.3">
      <c r="B904" s="582">
        <f t="shared" si="82"/>
        <v>894</v>
      </c>
      <c r="C904" s="153"/>
      <c r="D904" s="154"/>
      <c r="E904" s="155"/>
      <c r="F904" s="156"/>
      <c r="G904" s="157"/>
      <c r="H904" s="158"/>
      <c r="I904" s="162" t="str">
        <f t="shared" si="78"/>
        <v/>
      </c>
      <c r="J904" s="163" t="str">
        <f>IF(I904="","",I904/BUDGET!$O$8)</f>
        <v/>
      </c>
      <c r="K904" s="608"/>
      <c r="L904" s="161" t="str">
        <f t="shared" si="79"/>
        <v/>
      </c>
      <c r="M904" s="609" t="str">
        <f t="shared" si="80"/>
        <v/>
      </c>
      <c r="N904" s="610" t="str">
        <f t="shared" si="81"/>
        <v/>
      </c>
      <c r="O904" s="577"/>
      <c r="Q904" s="611"/>
      <c r="U904" s="574" t="str">
        <f t="shared" si="83"/>
        <v/>
      </c>
      <c r="V904" s="574" t="str">
        <f>IF($U904="","",VLOOKUP($U904,BUDGET!$C$19:$Q$401,2,FALSE))</f>
        <v/>
      </c>
    </row>
    <row r="905" spans="2:22" ht="13.5" x14ac:dyDescent="0.3">
      <c r="B905" s="582">
        <f t="shared" si="82"/>
        <v>895</v>
      </c>
      <c r="C905" s="153"/>
      <c r="D905" s="154"/>
      <c r="E905" s="155"/>
      <c r="F905" s="156"/>
      <c r="G905" s="157"/>
      <c r="H905" s="158"/>
      <c r="I905" s="162" t="str">
        <f t="shared" si="78"/>
        <v/>
      </c>
      <c r="J905" s="163" t="str">
        <f>IF(I905="","",I905/BUDGET!$O$8)</f>
        <v/>
      </c>
      <c r="K905" s="608"/>
      <c r="L905" s="164" t="str">
        <f t="shared" si="79"/>
        <v/>
      </c>
      <c r="M905" s="609" t="str">
        <f t="shared" si="80"/>
        <v/>
      </c>
      <c r="N905" s="610" t="str">
        <f t="shared" si="81"/>
        <v/>
      </c>
      <c r="O905" s="577"/>
      <c r="Q905" s="611"/>
      <c r="U905" s="574" t="str">
        <f t="shared" si="83"/>
        <v/>
      </c>
      <c r="V905" s="574" t="str">
        <f>IF($U905="","",VLOOKUP($U905,BUDGET!$C$19:$Q$401,2,FALSE))</f>
        <v/>
      </c>
    </row>
    <row r="906" spans="2:22" ht="13.5" x14ac:dyDescent="0.3">
      <c r="B906" s="582">
        <f t="shared" si="82"/>
        <v>896</v>
      </c>
      <c r="C906" s="153"/>
      <c r="D906" s="154"/>
      <c r="E906" s="155"/>
      <c r="F906" s="156"/>
      <c r="G906" s="157"/>
      <c r="H906" s="158"/>
      <c r="I906" s="162" t="str">
        <f t="shared" si="78"/>
        <v/>
      </c>
      <c r="J906" s="163" t="str">
        <f>IF(I906="","",I906/BUDGET!$O$8)</f>
        <v/>
      </c>
      <c r="K906" s="608"/>
      <c r="L906" s="161" t="str">
        <f t="shared" si="79"/>
        <v/>
      </c>
      <c r="M906" s="609" t="str">
        <f t="shared" si="80"/>
        <v/>
      </c>
      <c r="N906" s="610" t="str">
        <f t="shared" si="81"/>
        <v/>
      </c>
      <c r="O906" s="577"/>
      <c r="Q906" s="611"/>
      <c r="U906" s="574" t="str">
        <f t="shared" si="83"/>
        <v/>
      </c>
      <c r="V906" s="574" t="str">
        <f>IF($U906="","",VLOOKUP($U906,BUDGET!$C$19:$Q$401,2,FALSE))</f>
        <v/>
      </c>
    </row>
    <row r="907" spans="2:22" ht="13.5" x14ac:dyDescent="0.3">
      <c r="B907" s="582">
        <f t="shared" si="82"/>
        <v>897</v>
      </c>
      <c r="C907" s="153"/>
      <c r="D907" s="154"/>
      <c r="E907" s="155"/>
      <c r="F907" s="156"/>
      <c r="G907" s="157"/>
      <c r="H907" s="158"/>
      <c r="I907" s="162" t="str">
        <f t="shared" si="78"/>
        <v/>
      </c>
      <c r="J907" s="163" t="str">
        <f>IF(I907="","",I907/BUDGET!$O$8)</f>
        <v/>
      </c>
      <c r="K907" s="608"/>
      <c r="L907" s="164" t="str">
        <f t="shared" si="79"/>
        <v/>
      </c>
      <c r="M907" s="609" t="str">
        <f t="shared" si="80"/>
        <v/>
      </c>
      <c r="N907" s="610" t="str">
        <f t="shared" si="81"/>
        <v/>
      </c>
      <c r="O907" s="577"/>
      <c r="Q907" s="611"/>
      <c r="U907" s="574" t="str">
        <f t="shared" si="83"/>
        <v/>
      </c>
      <c r="V907" s="574" t="str">
        <f>IF($U907="","",VLOOKUP($U907,BUDGET!$C$19:$Q$401,2,FALSE))</f>
        <v/>
      </c>
    </row>
    <row r="908" spans="2:22" ht="13.5" x14ac:dyDescent="0.3">
      <c r="B908" s="582">
        <f t="shared" si="82"/>
        <v>898</v>
      </c>
      <c r="C908" s="153"/>
      <c r="D908" s="154"/>
      <c r="E908" s="155"/>
      <c r="F908" s="156"/>
      <c r="G908" s="157"/>
      <c r="H908" s="158"/>
      <c r="I908" s="162" t="str">
        <f t="shared" ref="I908:I971" si="84">IF(E908="","",ROUND(F908*H908,2))</f>
        <v/>
      </c>
      <c r="J908" s="163" t="str">
        <f>IF(I908="","",I908/BUDGET!$O$8)</f>
        <v/>
      </c>
      <c r="K908" s="608"/>
      <c r="L908" s="161" t="str">
        <f t="shared" ref="L908:L971" si="85">LEFT(K908,2)</f>
        <v/>
      </c>
      <c r="M908" s="609" t="str">
        <f t="shared" ref="M908:M971" si="86">IF(C908="","",YEAR(C908))</f>
        <v/>
      </c>
      <c r="N908" s="610" t="str">
        <f t="shared" ref="N908:N971" si="87">IF(C908="","",MONTH(C908))</f>
        <v/>
      </c>
      <c r="O908" s="577"/>
      <c r="Q908" s="611"/>
      <c r="U908" s="574" t="str">
        <f t="shared" si="83"/>
        <v/>
      </c>
      <c r="V908" s="574" t="str">
        <f>IF($U908="","",VLOOKUP($U908,BUDGET!$C$19:$Q$401,2,FALSE))</f>
        <v/>
      </c>
    </row>
    <row r="909" spans="2:22" ht="13.5" x14ac:dyDescent="0.3">
      <c r="B909" s="582">
        <f t="shared" ref="B909:B972" si="88">ROW()-10</f>
        <v>899</v>
      </c>
      <c r="C909" s="153"/>
      <c r="D909" s="154"/>
      <c r="E909" s="155"/>
      <c r="F909" s="156"/>
      <c r="G909" s="157"/>
      <c r="H909" s="158"/>
      <c r="I909" s="162" t="str">
        <f t="shared" si="84"/>
        <v/>
      </c>
      <c r="J909" s="163" t="str">
        <f>IF(I909="","",I909/BUDGET!$O$8)</f>
        <v/>
      </c>
      <c r="K909" s="608"/>
      <c r="L909" s="164" t="str">
        <f t="shared" si="85"/>
        <v/>
      </c>
      <c r="M909" s="609" t="str">
        <f t="shared" si="86"/>
        <v/>
      </c>
      <c r="N909" s="610" t="str">
        <f t="shared" si="87"/>
        <v/>
      </c>
      <c r="O909" s="577"/>
      <c r="Q909" s="611"/>
      <c r="U909" s="574" t="str">
        <f t="shared" ref="U909:U972" si="89">IF(K909="","",LEFT(K909,FIND("|",K909)-1))</f>
        <v/>
      </c>
      <c r="V909" s="574" t="str">
        <f>IF($U909="","",VLOOKUP($U909,BUDGET!$C$19:$Q$401,2,FALSE))</f>
        <v/>
      </c>
    </row>
    <row r="910" spans="2:22" ht="13.5" x14ac:dyDescent="0.3">
      <c r="B910" s="582">
        <f t="shared" si="88"/>
        <v>900</v>
      </c>
      <c r="C910" s="153"/>
      <c r="D910" s="154"/>
      <c r="E910" s="155"/>
      <c r="F910" s="156"/>
      <c r="G910" s="157"/>
      <c r="H910" s="158"/>
      <c r="I910" s="162" t="str">
        <f t="shared" si="84"/>
        <v/>
      </c>
      <c r="J910" s="163" t="str">
        <f>IF(I910="","",I910/BUDGET!$O$8)</f>
        <v/>
      </c>
      <c r="K910" s="608"/>
      <c r="L910" s="161" t="str">
        <f t="shared" si="85"/>
        <v/>
      </c>
      <c r="M910" s="609" t="str">
        <f t="shared" si="86"/>
        <v/>
      </c>
      <c r="N910" s="610" t="str">
        <f t="shared" si="87"/>
        <v/>
      </c>
      <c r="O910" s="577"/>
      <c r="Q910" s="611"/>
      <c r="U910" s="574" t="str">
        <f t="shared" si="89"/>
        <v/>
      </c>
      <c r="V910" s="574" t="str">
        <f>IF($U910="","",VLOOKUP($U910,BUDGET!$C$19:$Q$401,2,FALSE))</f>
        <v/>
      </c>
    </row>
    <row r="911" spans="2:22" ht="13.5" x14ac:dyDescent="0.3">
      <c r="B911" s="582">
        <f t="shared" si="88"/>
        <v>901</v>
      </c>
      <c r="C911" s="153"/>
      <c r="D911" s="154"/>
      <c r="E911" s="155"/>
      <c r="F911" s="156"/>
      <c r="G911" s="157"/>
      <c r="H911" s="158"/>
      <c r="I911" s="162" t="str">
        <f t="shared" si="84"/>
        <v/>
      </c>
      <c r="J911" s="163" t="str">
        <f>IF(I911="","",I911/BUDGET!$O$8)</f>
        <v/>
      </c>
      <c r="K911" s="608"/>
      <c r="L911" s="164" t="str">
        <f t="shared" si="85"/>
        <v/>
      </c>
      <c r="M911" s="609" t="str">
        <f t="shared" si="86"/>
        <v/>
      </c>
      <c r="N911" s="610" t="str">
        <f t="shared" si="87"/>
        <v/>
      </c>
      <c r="O911" s="577"/>
      <c r="Q911" s="611"/>
      <c r="U911" s="574" t="str">
        <f t="shared" si="89"/>
        <v/>
      </c>
      <c r="V911" s="574" t="str">
        <f>IF($U911="","",VLOOKUP($U911,BUDGET!$C$19:$Q$401,2,FALSE))</f>
        <v/>
      </c>
    </row>
    <row r="912" spans="2:22" ht="13.5" x14ac:dyDescent="0.3">
      <c r="B912" s="582">
        <f t="shared" si="88"/>
        <v>902</v>
      </c>
      <c r="C912" s="153"/>
      <c r="D912" s="154"/>
      <c r="E912" s="155"/>
      <c r="F912" s="156"/>
      <c r="G912" s="157"/>
      <c r="H912" s="158"/>
      <c r="I912" s="162" t="str">
        <f t="shared" si="84"/>
        <v/>
      </c>
      <c r="J912" s="163" t="str">
        <f>IF(I912="","",I912/BUDGET!$O$8)</f>
        <v/>
      </c>
      <c r="K912" s="608"/>
      <c r="L912" s="161" t="str">
        <f t="shared" si="85"/>
        <v/>
      </c>
      <c r="M912" s="609" t="str">
        <f t="shared" si="86"/>
        <v/>
      </c>
      <c r="N912" s="610" t="str">
        <f t="shared" si="87"/>
        <v/>
      </c>
      <c r="O912" s="577"/>
      <c r="Q912" s="611"/>
      <c r="U912" s="574" t="str">
        <f t="shared" si="89"/>
        <v/>
      </c>
      <c r="V912" s="574" t="str">
        <f>IF($U912="","",VLOOKUP($U912,BUDGET!$C$19:$Q$401,2,FALSE))</f>
        <v/>
      </c>
    </row>
    <row r="913" spans="2:22" ht="13.5" x14ac:dyDescent="0.3">
      <c r="B913" s="582">
        <f t="shared" si="88"/>
        <v>903</v>
      </c>
      <c r="C913" s="153"/>
      <c r="D913" s="154"/>
      <c r="E913" s="155"/>
      <c r="F913" s="156"/>
      <c r="G913" s="157"/>
      <c r="H913" s="158"/>
      <c r="I913" s="162" t="str">
        <f t="shared" si="84"/>
        <v/>
      </c>
      <c r="J913" s="163" t="str">
        <f>IF(I913="","",I913/BUDGET!$O$8)</f>
        <v/>
      </c>
      <c r="K913" s="608"/>
      <c r="L913" s="164" t="str">
        <f t="shared" si="85"/>
        <v/>
      </c>
      <c r="M913" s="609" t="str">
        <f t="shared" si="86"/>
        <v/>
      </c>
      <c r="N913" s="610" t="str">
        <f t="shared" si="87"/>
        <v/>
      </c>
      <c r="O913" s="577"/>
      <c r="Q913" s="611"/>
      <c r="U913" s="574" t="str">
        <f t="shared" si="89"/>
        <v/>
      </c>
      <c r="V913" s="574" t="str">
        <f>IF($U913="","",VLOOKUP($U913,BUDGET!$C$19:$Q$401,2,FALSE))</f>
        <v/>
      </c>
    </row>
    <row r="914" spans="2:22" ht="13.5" x14ac:dyDescent="0.3">
      <c r="B914" s="582">
        <f t="shared" si="88"/>
        <v>904</v>
      </c>
      <c r="C914" s="153"/>
      <c r="D914" s="154"/>
      <c r="E914" s="155"/>
      <c r="F914" s="156"/>
      <c r="G914" s="157"/>
      <c r="H914" s="158"/>
      <c r="I914" s="162" t="str">
        <f t="shared" si="84"/>
        <v/>
      </c>
      <c r="J914" s="163" t="str">
        <f>IF(I914="","",I914/BUDGET!$O$8)</f>
        <v/>
      </c>
      <c r="K914" s="608"/>
      <c r="L914" s="161" t="str">
        <f t="shared" si="85"/>
        <v/>
      </c>
      <c r="M914" s="609" t="str">
        <f t="shared" si="86"/>
        <v/>
      </c>
      <c r="N914" s="610" t="str">
        <f t="shared" si="87"/>
        <v/>
      </c>
      <c r="O914" s="577"/>
      <c r="Q914" s="611"/>
      <c r="U914" s="574" t="str">
        <f t="shared" si="89"/>
        <v/>
      </c>
      <c r="V914" s="574" t="str">
        <f>IF($U914="","",VLOOKUP($U914,BUDGET!$C$19:$Q$401,2,FALSE))</f>
        <v/>
      </c>
    </row>
    <row r="915" spans="2:22" ht="13.5" x14ac:dyDescent="0.3">
      <c r="B915" s="582">
        <f t="shared" si="88"/>
        <v>905</v>
      </c>
      <c r="C915" s="153"/>
      <c r="D915" s="154"/>
      <c r="E915" s="155"/>
      <c r="F915" s="156"/>
      <c r="G915" s="157"/>
      <c r="H915" s="158"/>
      <c r="I915" s="162" t="str">
        <f t="shared" si="84"/>
        <v/>
      </c>
      <c r="J915" s="163" t="str">
        <f>IF(I915="","",I915/BUDGET!$O$8)</f>
        <v/>
      </c>
      <c r="K915" s="608"/>
      <c r="L915" s="164" t="str">
        <f t="shared" si="85"/>
        <v/>
      </c>
      <c r="M915" s="609" t="str">
        <f t="shared" si="86"/>
        <v/>
      </c>
      <c r="N915" s="610" t="str">
        <f t="shared" si="87"/>
        <v/>
      </c>
      <c r="O915" s="577"/>
      <c r="Q915" s="611"/>
      <c r="U915" s="574" t="str">
        <f t="shared" si="89"/>
        <v/>
      </c>
      <c r="V915" s="574" t="str">
        <f>IF($U915="","",VLOOKUP($U915,BUDGET!$C$19:$Q$401,2,FALSE))</f>
        <v/>
      </c>
    </row>
    <row r="916" spans="2:22" ht="13.5" x14ac:dyDescent="0.3">
      <c r="B916" s="582">
        <f t="shared" si="88"/>
        <v>906</v>
      </c>
      <c r="C916" s="153"/>
      <c r="D916" s="154"/>
      <c r="E916" s="155"/>
      <c r="F916" s="156"/>
      <c r="G916" s="157"/>
      <c r="H916" s="158"/>
      <c r="I916" s="162" t="str">
        <f t="shared" si="84"/>
        <v/>
      </c>
      <c r="J916" s="163" t="str">
        <f>IF(I916="","",I916/BUDGET!$O$8)</f>
        <v/>
      </c>
      <c r="K916" s="608"/>
      <c r="L916" s="161" t="str">
        <f t="shared" si="85"/>
        <v/>
      </c>
      <c r="M916" s="609" t="str">
        <f t="shared" si="86"/>
        <v/>
      </c>
      <c r="N916" s="610" t="str">
        <f t="shared" si="87"/>
        <v/>
      </c>
      <c r="O916" s="577"/>
      <c r="Q916" s="611"/>
      <c r="U916" s="574" t="str">
        <f t="shared" si="89"/>
        <v/>
      </c>
      <c r="V916" s="574" t="str">
        <f>IF($U916="","",VLOOKUP($U916,BUDGET!$C$19:$Q$401,2,FALSE))</f>
        <v/>
      </c>
    </row>
    <row r="917" spans="2:22" ht="13.5" x14ac:dyDescent="0.3">
      <c r="B917" s="582">
        <f t="shared" si="88"/>
        <v>907</v>
      </c>
      <c r="C917" s="153"/>
      <c r="D917" s="154"/>
      <c r="E917" s="155"/>
      <c r="F917" s="156"/>
      <c r="G917" s="157"/>
      <c r="H917" s="158"/>
      <c r="I917" s="162" t="str">
        <f t="shared" si="84"/>
        <v/>
      </c>
      <c r="J917" s="163" t="str">
        <f>IF(I917="","",I917/BUDGET!$O$8)</f>
        <v/>
      </c>
      <c r="K917" s="608"/>
      <c r="L917" s="164" t="str">
        <f t="shared" si="85"/>
        <v/>
      </c>
      <c r="M917" s="609" t="str">
        <f t="shared" si="86"/>
        <v/>
      </c>
      <c r="N917" s="610" t="str">
        <f t="shared" si="87"/>
        <v/>
      </c>
      <c r="O917" s="577"/>
      <c r="Q917" s="611"/>
      <c r="U917" s="574" t="str">
        <f t="shared" si="89"/>
        <v/>
      </c>
      <c r="V917" s="574" t="str">
        <f>IF($U917="","",VLOOKUP($U917,BUDGET!$C$19:$Q$401,2,FALSE))</f>
        <v/>
      </c>
    </row>
    <row r="918" spans="2:22" ht="13.5" x14ac:dyDescent="0.3">
      <c r="B918" s="582">
        <f t="shared" si="88"/>
        <v>908</v>
      </c>
      <c r="C918" s="153"/>
      <c r="D918" s="154"/>
      <c r="E918" s="155"/>
      <c r="F918" s="156"/>
      <c r="G918" s="157"/>
      <c r="H918" s="158"/>
      <c r="I918" s="162" t="str">
        <f t="shared" si="84"/>
        <v/>
      </c>
      <c r="J918" s="163" t="str">
        <f>IF(I918="","",I918/BUDGET!$O$8)</f>
        <v/>
      </c>
      <c r="K918" s="608"/>
      <c r="L918" s="161" t="str">
        <f t="shared" si="85"/>
        <v/>
      </c>
      <c r="M918" s="609" t="str">
        <f t="shared" si="86"/>
        <v/>
      </c>
      <c r="N918" s="610" t="str">
        <f t="shared" si="87"/>
        <v/>
      </c>
      <c r="O918" s="577"/>
      <c r="Q918" s="611"/>
      <c r="U918" s="574" t="str">
        <f t="shared" si="89"/>
        <v/>
      </c>
      <c r="V918" s="574" t="str">
        <f>IF($U918="","",VLOOKUP($U918,BUDGET!$C$19:$Q$401,2,FALSE))</f>
        <v/>
      </c>
    </row>
    <row r="919" spans="2:22" ht="13.5" x14ac:dyDescent="0.3">
      <c r="B919" s="582">
        <f t="shared" si="88"/>
        <v>909</v>
      </c>
      <c r="C919" s="153"/>
      <c r="D919" s="154"/>
      <c r="E919" s="155"/>
      <c r="F919" s="156"/>
      <c r="G919" s="157"/>
      <c r="H919" s="158"/>
      <c r="I919" s="162" t="str">
        <f t="shared" si="84"/>
        <v/>
      </c>
      <c r="J919" s="163" t="str">
        <f>IF(I919="","",I919/BUDGET!$O$8)</f>
        <v/>
      </c>
      <c r="K919" s="608"/>
      <c r="L919" s="164" t="str">
        <f t="shared" si="85"/>
        <v/>
      </c>
      <c r="M919" s="609" t="str">
        <f t="shared" si="86"/>
        <v/>
      </c>
      <c r="N919" s="610" t="str">
        <f t="shared" si="87"/>
        <v/>
      </c>
      <c r="O919" s="577"/>
      <c r="Q919" s="611"/>
      <c r="U919" s="574" t="str">
        <f t="shared" si="89"/>
        <v/>
      </c>
      <c r="V919" s="574" t="str">
        <f>IF($U919="","",VLOOKUP($U919,BUDGET!$C$19:$Q$401,2,FALSE))</f>
        <v/>
      </c>
    </row>
    <row r="920" spans="2:22" ht="13.5" x14ac:dyDescent="0.3">
      <c r="B920" s="582">
        <f t="shared" si="88"/>
        <v>910</v>
      </c>
      <c r="C920" s="153"/>
      <c r="D920" s="154"/>
      <c r="E920" s="155"/>
      <c r="F920" s="156"/>
      <c r="G920" s="157"/>
      <c r="H920" s="158"/>
      <c r="I920" s="162" t="str">
        <f t="shared" si="84"/>
        <v/>
      </c>
      <c r="J920" s="163" t="str">
        <f>IF(I920="","",I920/BUDGET!$O$8)</f>
        <v/>
      </c>
      <c r="K920" s="608"/>
      <c r="L920" s="161" t="str">
        <f t="shared" si="85"/>
        <v/>
      </c>
      <c r="M920" s="609" t="str">
        <f t="shared" si="86"/>
        <v/>
      </c>
      <c r="N920" s="610" t="str">
        <f t="shared" si="87"/>
        <v/>
      </c>
      <c r="O920" s="577"/>
      <c r="Q920" s="611"/>
      <c r="U920" s="574" t="str">
        <f t="shared" si="89"/>
        <v/>
      </c>
      <c r="V920" s="574" t="str">
        <f>IF($U920="","",VLOOKUP($U920,BUDGET!$C$19:$Q$401,2,FALSE))</f>
        <v/>
      </c>
    </row>
    <row r="921" spans="2:22" ht="13.5" x14ac:dyDescent="0.3">
      <c r="B921" s="582">
        <f t="shared" si="88"/>
        <v>911</v>
      </c>
      <c r="C921" s="153"/>
      <c r="D921" s="154"/>
      <c r="E921" s="155"/>
      <c r="F921" s="156"/>
      <c r="G921" s="157"/>
      <c r="H921" s="158"/>
      <c r="I921" s="162" t="str">
        <f t="shared" si="84"/>
        <v/>
      </c>
      <c r="J921" s="163" t="str">
        <f>IF(I921="","",I921/BUDGET!$O$8)</f>
        <v/>
      </c>
      <c r="K921" s="608"/>
      <c r="L921" s="164" t="str">
        <f t="shared" si="85"/>
        <v/>
      </c>
      <c r="M921" s="609" t="str">
        <f t="shared" si="86"/>
        <v/>
      </c>
      <c r="N921" s="610" t="str">
        <f t="shared" si="87"/>
        <v/>
      </c>
      <c r="O921" s="577"/>
      <c r="Q921" s="611"/>
      <c r="U921" s="574" t="str">
        <f t="shared" si="89"/>
        <v/>
      </c>
      <c r="V921" s="574" t="str">
        <f>IF($U921="","",VLOOKUP($U921,BUDGET!$C$19:$Q$401,2,FALSE))</f>
        <v/>
      </c>
    </row>
    <row r="922" spans="2:22" ht="13.5" x14ac:dyDescent="0.3">
      <c r="B922" s="582">
        <f t="shared" si="88"/>
        <v>912</v>
      </c>
      <c r="C922" s="153"/>
      <c r="D922" s="154"/>
      <c r="E922" s="155"/>
      <c r="F922" s="156"/>
      <c r="G922" s="157"/>
      <c r="H922" s="158"/>
      <c r="I922" s="162" t="str">
        <f t="shared" si="84"/>
        <v/>
      </c>
      <c r="J922" s="163" t="str">
        <f>IF(I922="","",I922/BUDGET!$O$8)</f>
        <v/>
      </c>
      <c r="K922" s="608"/>
      <c r="L922" s="161" t="str">
        <f t="shared" si="85"/>
        <v/>
      </c>
      <c r="M922" s="609" t="str">
        <f t="shared" si="86"/>
        <v/>
      </c>
      <c r="N922" s="610" t="str">
        <f t="shared" si="87"/>
        <v/>
      </c>
      <c r="O922" s="577"/>
      <c r="Q922" s="611"/>
      <c r="U922" s="574" t="str">
        <f t="shared" si="89"/>
        <v/>
      </c>
      <c r="V922" s="574" t="str">
        <f>IF($U922="","",VLOOKUP($U922,BUDGET!$C$19:$Q$401,2,FALSE))</f>
        <v/>
      </c>
    </row>
    <row r="923" spans="2:22" ht="13.5" x14ac:dyDescent="0.3">
      <c r="B923" s="582">
        <f t="shared" si="88"/>
        <v>913</v>
      </c>
      <c r="C923" s="153"/>
      <c r="D923" s="154"/>
      <c r="E923" s="155"/>
      <c r="F923" s="156"/>
      <c r="G923" s="157"/>
      <c r="H923" s="158"/>
      <c r="I923" s="162" t="str">
        <f t="shared" si="84"/>
        <v/>
      </c>
      <c r="J923" s="163" t="str">
        <f>IF(I923="","",I923/BUDGET!$O$8)</f>
        <v/>
      </c>
      <c r="K923" s="608"/>
      <c r="L923" s="164" t="str">
        <f t="shared" si="85"/>
        <v/>
      </c>
      <c r="M923" s="609" t="str">
        <f t="shared" si="86"/>
        <v/>
      </c>
      <c r="N923" s="610" t="str">
        <f t="shared" si="87"/>
        <v/>
      </c>
      <c r="O923" s="577"/>
      <c r="Q923" s="611"/>
      <c r="U923" s="574" t="str">
        <f t="shared" si="89"/>
        <v/>
      </c>
      <c r="V923" s="574" t="str">
        <f>IF($U923="","",VLOOKUP($U923,BUDGET!$C$19:$Q$401,2,FALSE))</f>
        <v/>
      </c>
    </row>
    <row r="924" spans="2:22" ht="13.5" x14ac:dyDescent="0.3">
      <c r="B924" s="582">
        <f t="shared" si="88"/>
        <v>914</v>
      </c>
      <c r="C924" s="153"/>
      <c r="D924" s="154"/>
      <c r="E924" s="155"/>
      <c r="F924" s="156"/>
      <c r="G924" s="157"/>
      <c r="H924" s="158"/>
      <c r="I924" s="162" t="str">
        <f t="shared" si="84"/>
        <v/>
      </c>
      <c r="J924" s="163" t="str">
        <f>IF(I924="","",I924/BUDGET!$O$8)</f>
        <v/>
      </c>
      <c r="K924" s="608"/>
      <c r="L924" s="161" t="str">
        <f t="shared" si="85"/>
        <v/>
      </c>
      <c r="M924" s="609" t="str">
        <f t="shared" si="86"/>
        <v/>
      </c>
      <c r="N924" s="610" t="str">
        <f t="shared" si="87"/>
        <v/>
      </c>
      <c r="O924" s="577"/>
      <c r="Q924" s="611"/>
      <c r="U924" s="574" t="str">
        <f t="shared" si="89"/>
        <v/>
      </c>
      <c r="V924" s="574" t="str">
        <f>IF($U924="","",VLOOKUP($U924,BUDGET!$C$19:$Q$401,2,FALSE))</f>
        <v/>
      </c>
    </row>
    <row r="925" spans="2:22" ht="13.5" x14ac:dyDescent="0.3">
      <c r="B925" s="582">
        <f t="shared" si="88"/>
        <v>915</v>
      </c>
      <c r="C925" s="153"/>
      <c r="D925" s="154"/>
      <c r="E925" s="155"/>
      <c r="F925" s="156"/>
      <c r="G925" s="157"/>
      <c r="H925" s="158"/>
      <c r="I925" s="162" t="str">
        <f t="shared" si="84"/>
        <v/>
      </c>
      <c r="J925" s="163" t="str">
        <f>IF(I925="","",I925/BUDGET!$O$8)</f>
        <v/>
      </c>
      <c r="K925" s="608"/>
      <c r="L925" s="164" t="str">
        <f t="shared" si="85"/>
        <v/>
      </c>
      <c r="M925" s="609" t="str">
        <f t="shared" si="86"/>
        <v/>
      </c>
      <c r="N925" s="610" t="str">
        <f t="shared" si="87"/>
        <v/>
      </c>
      <c r="O925" s="577"/>
      <c r="Q925" s="611"/>
      <c r="U925" s="574" t="str">
        <f t="shared" si="89"/>
        <v/>
      </c>
      <c r="V925" s="574" t="str">
        <f>IF($U925="","",VLOOKUP($U925,BUDGET!$C$19:$Q$401,2,FALSE))</f>
        <v/>
      </c>
    </row>
    <row r="926" spans="2:22" ht="13.5" x14ac:dyDescent="0.3">
      <c r="B926" s="582">
        <f t="shared" si="88"/>
        <v>916</v>
      </c>
      <c r="C926" s="153"/>
      <c r="D926" s="154"/>
      <c r="E926" s="155"/>
      <c r="F926" s="156"/>
      <c r="G926" s="157"/>
      <c r="H926" s="158"/>
      <c r="I926" s="162" t="str">
        <f t="shared" si="84"/>
        <v/>
      </c>
      <c r="J926" s="163" t="str">
        <f>IF(I926="","",I926/BUDGET!$O$8)</f>
        <v/>
      </c>
      <c r="K926" s="608"/>
      <c r="L926" s="161" t="str">
        <f t="shared" si="85"/>
        <v/>
      </c>
      <c r="M926" s="609" t="str">
        <f t="shared" si="86"/>
        <v/>
      </c>
      <c r="N926" s="610" t="str">
        <f t="shared" si="87"/>
        <v/>
      </c>
      <c r="O926" s="577"/>
      <c r="Q926" s="611"/>
      <c r="U926" s="574" t="str">
        <f t="shared" si="89"/>
        <v/>
      </c>
      <c r="V926" s="574" t="str">
        <f>IF($U926="","",VLOOKUP($U926,BUDGET!$C$19:$Q$401,2,FALSE))</f>
        <v/>
      </c>
    </row>
    <row r="927" spans="2:22" ht="13.5" x14ac:dyDescent="0.3">
      <c r="B927" s="582">
        <f t="shared" si="88"/>
        <v>917</v>
      </c>
      <c r="C927" s="153"/>
      <c r="D927" s="154"/>
      <c r="E927" s="155"/>
      <c r="F927" s="156"/>
      <c r="G927" s="157"/>
      <c r="H927" s="158"/>
      <c r="I927" s="162" t="str">
        <f t="shared" si="84"/>
        <v/>
      </c>
      <c r="J927" s="163" t="str">
        <f>IF(I927="","",I927/BUDGET!$O$8)</f>
        <v/>
      </c>
      <c r="K927" s="608"/>
      <c r="L927" s="164" t="str">
        <f t="shared" si="85"/>
        <v/>
      </c>
      <c r="M927" s="609" t="str">
        <f t="shared" si="86"/>
        <v/>
      </c>
      <c r="N927" s="610" t="str">
        <f t="shared" si="87"/>
        <v/>
      </c>
      <c r="O927" s="577"/>
      <c r="Q927" s="611"/>
      <c r="U927" s="574" t="str">
        <f t="shared" si="89"/>
        <v/>
      </c>
      <c r="V927" s="574" t="str">
        <f>IF($U927="","",VLOOKUP($U927,BUDGET!$C$19:$Q$401,2,FALSE))</f>
        <v/>
      </c>
    </row>
    <row r="928" spans="2:22" ht="13.5" x14ac:dyDescent="0.3">
      <c r="B928" s="582">
        <f t="shared" si="88"/>
        <v>918</v>
      </c>
      <c r="C928" s="153"/>
      <c r="D928" s="154"/>
      <c r="E928" s="155"/>
      <c r="F928" s="156"/>
      <c r="G928" s="157"/>
      <c r="H928" s="158"/>
      <c r="I928" s="162" t="str">
        <f t="shared" si="84"/>
        <v/>
      </c>
      <c r="J928" s="163" t="str">
        <f>IF(I928="","",I928/BUDGET!$O$8)</f>
        <v/>
      </c>
      <c r="K928" s="608"/>
      <c r="L928" s="161" t="str">
        <f t="shared" si="85"/>
        <v/>
      </c>
      <c r="M928" s="609" t="str">
        <f t="shared" si="86"/>
        <v/>
      </c>
      <c r="N928" s="610" t="str">
        <f t="shared" si="87"/>
        <v/>
      </c>
      <c r="O928" s="577"/>
      <c r="Q928" s="611"/>
      <c r="U928" s="574" t="str">
        <f t="shared" si="89"/>
        <v/>
      </c>
      <c r="V928" s="574" t="str">
        <f>IF($U928="","",VLOOKUP($U928,BUDGET!$C$19:$Q$401,2,FALSE))</f>
        <v/>
      </c>
    </row>
    <row r="929" spans="2:22" ht="13.5" x14ac:dyDescent="0.3">
      <c r="B929" s="582">
        <f t="shared" si="88"/>
        <v>919</v>
      </c>
      <c r="C929" s="153"/>
      <c r="D929" s="154"/>
      <c r="E929" s="155"/>
      <c r="F929" s="156"/>
      <c r="G929" s="157"/>
      <c r="H929" s="158"/>
      <c r="I929" s="162" t="str">
        <f t="shared" si="84"/>
        <v/>
      </c>
      <c r="J929" s="163" t="str">
        <f>IF(I929="","",I929/BUDGET!$O$8)</f>
        <v/>
      </c>
      <c r="K929" s="608"/>
      <c r="L929" s="164" t="str">
        <f t="shared" si="85"/>
        <v/>
      </c>
      <c r="M929" s="609" t="str">
        <f t="shared" si="86"/>
        <v/>
      </c>
      <c r="N929" s="610" t="str">
        <f t="shared" si="87"/>
        <v/>
      </c>
      <c r="O929" s="577"/>
      <c r="Q929" s="611"/>
      <c r="U929" s="574" t="str">
        <f t="shared" si="89"/>
        <v/>
      </c>
      <c r="V929" s="574" t="str">
        <f>IF($U929="","",VLOOKUP($U929,BUDGET!$C$19:$Q$401,2,FALSE))</f>
        <v/>
      </c>
    </row>
    <row r="930" spans="2:22" ht="13.5" x14ac:dyDescent="0.3">
      <c r="B930" s="582">
        <f t="shared" si="88"/>
        <v>920</v>
      </c>
      <c r="C930" s="153"/>
      <c r="D930" s="154"/>
      <c r="E930" s="155"/>
      <c r="F930" s="156"/>
      <c r="G930" s="157"/>
      <c r="H930" s="158"/>
      <c r="I930" s="162" t="str">
        <f t="shared" si="84"/>
        <v/>
      </c>
      <c r="J930" s="163" t="str">
        <f>IF(I930="","",I930/BUDGET!$O$8)</f>
        <v/>
      </c>
      <c r="K930" s="608"/>
      <c r="L930" s="161" t="str">
        <f t="shared" si="85"/>
        <v/>
      </c>
      <c r="M930" s="609" t="str">
        <f t="shared" si="86"/>
        <v/>
      </c>
      <c r="N930" s="610" t="str">
        <f t="shared" si="87"/>
        <v/>
      </c>
      <c r="O930" s="577"/>
      <c r="Q930" s="611"/>
      <c r="U930" s="574" t="str">
        <f t="shared" si="89"/>
        <v/>
      </c>
      <c r="V930" s="574" t="str">
        <f>IF($U930="","",VLOOKUP($U930,BUDGET!$C$19:$Q$401,2,FALSE))</f>
        <v/>
      </c>
    </row>
    <row r="931" spans="2:22" ht="13.5" x14ac:dyDescent="0.3">
      <c r="B931" s="582">
        <f t="shared" si="88"/>
        <v>921</v>
      </c>
      <c r="C931" s="153"/>
      <c r="D931" s="154"/>
      <c r="E931" s="155"/>
      <c r="F931" s="156"/>
      <c r="G931" s="157"/>
      <c r="H931" s="158"/>
      <c r="I931" s="162" t="str">
        <f t="shared" si="84"/>
        <v/>
      </c>
      <c r="J931" s="163" t="str">
        <f>IF(I931="","",I931/BUDGET!$O$8)</f>
        <v/>
      </c>
      <c r="K931" s="608"/>
      <c r="L931" s="164" t="str">
        <f t="shared" si="85"/>
        <v/>
      </c>
      <c r="M931" s="609" t="str">
        <f t="shared" si="86"/>
        <v/>
      </c>
      <c r="N931" s="610" t="str">
        <f t="shared" si="87"/>
        <v/>
      </c>
      <c r="O931" s="577"/>
      <c r="Q931" s="611"/>
      <c r="U931" s="574" t="str">
        <f t="shared" si="89"/>
        <v/>
      </c>
      <c r="V931" s="574" t="str">
        <f>IF($U931="","",VLOOKUP($U931,BUDGET!$C$19:$Q$401,2,FALSE))</f>
        <v/>
      </c>
    </row>
    <row r="932" spans="2:22" ht="13.5" x14ac:dyDescent="0.3">
      <c r="B932" s="582">
        <f t="shared" si="88"/>
        <v>922</v>
      </c>
      <c r="C932" s="153"/>
      <c r="D932" s="154"/>
      <c r="E932" s="155"/>
      <c r="F932" s="156"/>
      <c r="G932" s="157"/>
      <c r="H932" s="158"/>
      <c r="I932" s="162" t="str">
        <f t="shared" si="84"/>
        <v/>
      </c>
      <c r="J932" s="163" t="str">
        <f>IF(I932="","",I932/BUDGET!$O$8)</f>
        <v/>
      </c>
      <c r="K932" s="608"/>
      <c r="L932" s="161" t="str">
        <f t="shared" si="85"/>
        <v/>
      </c>
      <c r="M932" s="609" t="str">
        <f t="shared" si="86"/>
        <v/>
      </c>
      <c r="N932" s="610" t="str">
        <f t="shared" si="87"/>
        <v/>
      </c>
      <c r="O932" s="577"/>
      <c r="Q932" s="611"/>
      <c r="U932" s="574" t="str">
        <f t="shared" si="89"/>
        <v/>
      </c>
      <c r="V932" s="574" t="str">
        <f>IF($U932="","",VLOOKUP($U932,BUDGET!$C$19:$Q$401,2,FALSE))</f>
        <v/>
      </c>
    </row>
    <row r="933" spans="2:22" ht="13.5" x14ac:dyDescent="0.3">
      <c r="B933" s="582">
        <f t="shared" si="88"/>
        <v>923</v>
      </c>
      <c r="C933" s="153"/>
      <c r="D933" s="154"/>
      <c r="E933" s="155"/>
      <c r="F933" s="156"/>
      <c r="G933" s="157"/>
      <c r="H933" s="158"/>
      <c r="I933" s="162" t="str">
        <f t="shared" si="84"/>
        <v/>
      </c>
      <c r="J933" s="163" t="str">
        <f>IF(I933="","",I933/BUDGET!$O$8)</f>
        <v/>
      </c>
      <c r="K933" s="608"/>
      <c r="L933" s="164" t="str">
        <f t="shared" si="85"/>
        <v/>
      </c>
      <c r="M933" s="609" t="str">
        <f t="shared" si="86"/>
        <v/>
      </c>
      <c r="N933" s="610" t="str">
        <f t="shared" si="87"/>
        <v/>
      </c>
      <c r="O933" s="577"/>
      <c r="Q933" s="611"/>
      <c r="U933" s="574" t="str">
        <f t="shared" si="89"/>
        <v/>
      </c>
      <c r="V933" s="574" t="str">
        <f>IF($U933="","",VLOOKUP($U933,BUDGET!$C$19:$Q$401,2,FALSE))</f>
        <v/>
      </c>
    </row>
    <row r="934" spans="2:22" ht="13.5" x14ac:dyDescent="0.3">
      <c r="B934" s="582">
        <f t="shared" si="88"/>
        <v>924</v>
      </c>
      <c r="C934" s="153"/>
      <c r="D934" s="154"/>
      <c r="E934" s="155"/>
      <c r="F934" s="156"/>
      <c r="G934" s="157"/>
      <c r="H934" s="158"/>
      <c r="I934" s="162" t="str">
        <f t="shared" si="84"/>
        <v/>
      </c>
      <c r="J934" s="163" t="str">
        <f>IF(I934="","",I934/BUDGET!$O$8)</f>
        <v/>
      </c>
      <c r="K934" s="608"/>
      <c r="L934" s="161" t="str">
        <f t="shared" si="85"/>
        <v/>
      </c>
      <c r="M934" s="609" t="str">
        <f t="shared" si="86"/>
        <v/>
      </c>
      <c r="N934" s="610" t="str">
        <f t="shared" si="87"/>
        <v/>
      </c>
      <c r="O934" s="577"/>
      <c r="Q934" s="611"/>
      <c r="U934" s="574" t="str">
        <f t="shared" si="89"/>
        <v/>
      </c>
      <c r="V934" s="574" t="str">
        <f>IF($U934="","",VLOOKUP($U934,BUDGET!$C$19:$Q$401,2,FALSE))</f>
        <v/>
      </c>
    </row>
    <row r="935" spans="2:22" ht="13.5" x14ac:dyDescent="0.3">
      <c r="B935" s="582">
        <f t="shared" si="88"/>
        <v>925</v>
      </c>
      <c r="C935" s="153"/>
      <c r="D935" s="154"/>
      <c r="E935" s="155"/>
      <c r="F935" s="156"/>
      <c r="G935" s="157"/>
      <c r="H935" s="158"/>
      <c r="I935" s="162" t="str">
        <f t="shared" si="84"/>
        <v/>
      </c>
      <c r="J935" s="163" t="str">
        <f>IF(I935="","",I935/BUDGET!$O$8)</f>
        <v/>
      </c>
      <c r="K935" s="608"/>
      <c r="L935" s="164" t="str">
        <f t="shared" si="85"/>
        <v/>
      </c>
      <c r="M935" s="609" t="str">
        <f t="shared" si="86"/>
        <v/>
      </c>
      <c r="N935" s="610" t="str">
        <f t="shared" si="87"/>
        <v/>
      </c>
      <c r="O935" s="577"/>
      <c r="Q935" s="611"/>
      <c r="U935" s="574" t="str">
        <f t="shared" si="89"/>
        <v/>
      </c>
      <c r="V935" s="574" t="str">
        <f>IF($U935="","",VLOOKUP($U935,BUDGET!$C$19:$Q$401,2,FALSE))</f>
        <v/>
      </c>
    </row>
    <row r="936" spans="2:22" ht="13.5" x14ac:dyDescent="0.3">
      <c r="B936" s="582">
        <f t="shared" si="88"/>
        <v>926</v>
      </c>
      <c r="C936" s="153"/>
      <c r="D936" s="154"/>
      <c r="E936" s="155"/>
      <c r="F936" s="156"/>
      <c r="G936" s="157"/>
      <c r="H936" s="158"/>
      <c r="I936" s="162" t="str">
        <f t="shared" si="84"/>
        <v/>
      </c>
      <c r="J936" s="163" t="str">
        <f>IF(I936="","",I936/BUDGET!$O$8)</f>
        <v/>
      </c>
      <c r="K936" s="608"/>
      <c r="L936" s="161" t="str">
        <f t="shared" si="85"/>
        <v/>
      </c>
      <c r="M936" s="609" t="str">
        <f t="shared" si="86"/>
        <v/>
      </c>
      <c r="N936" s="610" t="str">
        <f t="shared" si="87"/>
        <v/>
      </c>
      <c r="O936" s="577"/>
      <c r="Q936" s="611"/>
      <c r="U936" s="574" t="str">
        <f t="shared" si="89"/>
        <v/>
      </c>
      <c r="V936" s="574" t="str">
        <f>IF($U936="","",VLOOKUP($U936,BUDGET!$C$19:$Q$401,2,FALSE))</f>
        <v/>
      </c>
    </row>
    <row r="937" spans="2:22" ht="13.5" x14ac:dyDescent="0.3">
      <c r="B937" s="582">
        <f t="shared" si="88"/>
        <v>927</v>
      </c>
      <c r="C937" s="153"/>
      <c r="D937" s="154"/>
      <c r="E937" s="155"/>
      <c r="F937" s="156"/>
      <c r="G937" s="157"/>
      <c r="H937" s="158"/>
      <c r="I937" s="162" t="str">
        <f t="shared" si="84"/>
        <v/>
      </c>
      <c r="J937" s="163" t="str">
        <f>IF(I937="","",I937/BUDGET!$O$8)</f>
        <v/>
      </c>
      <c r="K937" s="608"/>
      <c r="L937" s="164" t="str">
        <f t="shared" si="85"/>
        <v/>
      </c>
      <c r="M937" s="609" t="str">
        <f t="shared" si="86"/>
        <v/>
      </c>
      <c r="N937" s="610" t="str">
        <f t="shared" si="87"/>
        <v/>
      </c>
      <c r="O937" s="577"/>
      <c r="Q937" s="611"/>
      <c r="U937" s="574" t="str">
        <f t="shared" si="89"/>
        <v/>
      </c>
      <c r="V937" s="574" t="str">
        <f>IF($U937="","",VLOOKUP($U937,BUDGET!$C$19:$Q$401,2,FALSE))</f>
        <v/>
      </c>
    </row>
    <row r="938" spans="2:22" ht="13.5" x14ac:dyDescent="0.3">
      <c r="B938" s="582">
        <f t="shared" si="88"/>
        <v>928</v>
      </c>
      <c r="C938" s="153"/>
      <c r="D938" s="154"/>
      <c r="E938" s="155"/>
      <c r="F938" s="156"/>
      <c r="G938" s="157"/>
      <c r="H938" s="158"/>
      <c r="I938" s="162" t="str">
        <f t="shared" si="84"/>
        <v/>
      </c>
      <c r="J938" s="163" t="str">
        <f>IF(I938="","",I938/BUDGET!$O$8)</f>
        <v/>
      </c>
      <c r="K938" s="608"/>
      <c r="L938" s="161" t="str">
        <f t="shared" si="85"/>
        <v/>
      </c>
      <c r="M938" s="609" t="str">
        <f t="shared" si="86"/>
        <v/>
      </c>
      <c r="N938" s="610" t="str">
        <f t="shared" si="87"/>
        <v/>
      </c>
      <c r="O938" s="577"/>
      <c r="Q938" s="611"/>
      <c r="U938" s="574" t="str">
        <f t="shared" si="89"/>
        <v/>
      </c>
      <c r="V938" s="574" t="str">
        <f>IF($U938="","",VLOOKUP($U938,BUDGET!$C$19:$Q$401,2,FALSE))</f>
        <v/>
      </c>
    </row>
    <row r="939" spans="2:22" ht="13.5" x14ac:dyDescent="0.3">
      <c r="B939" s="582">
        <f t="shared" si="88"/>
        <v>929</v>
      </c>
      <c r="C939" s="153"/>
      <c r="D939" s="154"/>
      <c r="E939" s="155"/>
      <c r="F939" s="156"/>
      <c r="G939" s="157"/>
      <c r="H939" s="158"/>
      <c r="I939" s="162" t="str">
        <f t="shared" si="84"/>
        <v/>
      </c>
      <c r="J939" s="163" t="str">
        <f>IF(I939="","",I939/BUDGET!$O$8)</f>
        <v/>
      </c>
      <c r="K939" s="608"/>
      <c r="L939" s="164" t="str">
        <f t="shared" si="85"/>
        <v/>
      </c>
      <c r="M939" s="609" t="str">
        <f t="shared" si="86"/>
        <v/>
      </c>
      <c r="N939" s="610" t="str">
        <f t="shared" si="87"/>
        <v/>
      </c>
      <c r="O939" s="577"/>
      <c r="Q939" s="611"/>
      <c r="U939" s="574" t="str">
        <f t="shared" si="89"/>
        <v/>
      </c>
      <c r="V939" s="574" t="str">
        <f>IF($U939="","",VLOOKUP($U939,BUDGET!$C$19:$Q$401,2,FALSE))</f>
        <v/>
      </c>
    </row>
    <row r="940" spans="2:22" ht="13.5" x14ac:dyDescent="0.3">
      <c r="B940" s="582">
        <f t="shared" si="88"/>
        <v>930</v>
      </c>
      <c r="C940" s="153"/>
      <c r="D940" s="154"/>
      <c r="E940" s="155"/>
      <c r="F940" s="156"/>
      <c r="G940" s="157"/>
      <c r="H940" s="158"/>
      <c r="I940" s="162" t="str">
        <f t="shared" si="84"/>
        <v/>
      </c>
      <c r="J940" s="163" t="str">
        <f>IF(I940="","",I940/BUDGET!$O$8)</f>
        <v/>
      </c>
      <c r="K940" s="608"/>
      <c r="L940" s="161" t="str">
        <f t="shared" si="85"/>
        <v/>
      </c>
      <c r="M940" s="609" t="str">
        <f t="shared" si="86"/>
        <v/>
      </c>
      <c r="N940" s="610" t="str">
        <f t="shared" si="87"/>
        <v/>
      </c>
      <c r="O940" s="577"/>
      <c r="Q940" s="611"/>
      <c r="U940" s="574" t="str">
        <f t="shared" si="89"/>
        <v/>
      </c>
      <c r="V940" s="574" t="str">
        <f>IF($U940="","",VLOOKUP($U940,BUDGET!$C$19:$Q$401,2,FALSE))</f>
        <v/>
      </c>
    </row>
    <row r="941" spans="2:22" ht="13.5" x14ac:dyDescent="0.3">
      <c r="B941" s="582">
        <f t="shared" si="88"/>
        <v>931</v>
      </c>
      <c r="C941" s="153"/>
      <c r="D941" s="154"/>
      <c r="E941" s="155"/>
      <c r="F941" s="156"/>
      <c r="G941" s="157"/>
      <c r="H941" s="158"/>
      <c r="I941" s="162" t="str">
        <f t="shared" si="84"/>
        <v/>
      </c>
      <c r="J941" s="163" t="str">
        <f>IF(I941="","",I941/BUDGET!$O$8)</f>
        <v/>
      </c>
      <c r="K941" s="608"/>
      <c r="L941" s="164" t="str">
        <f t="shared" si="85"/>
        <v/>
      </c>
      <c r="M941" s="609" t="str">
        <f t="shared" si="86"/>
        <v/>
      </c>
      <c r="N941" s="610" t="str">
        <f t="shared" si="87"/>
        <v/>
      </c>
      <c r="O941" s="577"/>
      <c r="Q941" s="611"/>
      <c r="U941" s="574" t="str">
        <f t="shared" si="89"/>
        <v/>
      </c>
      <c r="V941" s="574" t="str">
        <f>IF($U941="","",VLOOKUP($U941,BUDGET!$C$19:$Q$401,2,FALSE))</f>
        <v/>
      </c>
    </row>
    <row r="942" spans="2:22" ht="13.5" x14ac:dyDescent="0.3">
      <c r="B942" s="582">
        <f t="shared" si="88"/>
        <v>932</v>
      </c>
      <c r="C942" s="153"/>
      <c r="D942" s="154"/>
      <c r="E942" s="155"/>
      <c r="F942" s="156"/>
      <c r="G942" s="157"/>
      <c r="H942" s="158"/>
      <c r="I942" s="162" t="str">
        <f t="shared" si="84"/>
        <v/>
      </c>
      <c r="J942" s="163" t="str">
        <f>IF(I942="","",I942/BUDGET!$O$8)</f>
        <v/>
      </c>
      <c r="K942" s="608"/>
      <c r="L942" s="161" t="str">
        <f t="shared" si="85"/>
        <v/>
      </c>
      <c r="M942" s="609" t="str">
        <f t="shared" si="86"/>
        <v/>
      </c>
      <c r="N942" s="610" t="str">
        <f t="shared" si="87"/>
        <v/>
      </c>
      <c r="O942" s="577"/>
      <c r="Q942" s="611"/>
      <c r="U942" s="574" t="str">
        <f t="shared" si="89"/>
        <v/>
      </c>
      <c r="V942" s="574" t="str">
        <f>IF($U942="","",VLOOKUP($U942,BUDGET!$C$19:$Q$401,2,FALSE))</f>
        <v/>
      </c>
    </row>
    <row r="943" spans="2:22" ht="13.5" x14ac:dyDescent="0.3">
      <c r="B943" s="582">
        <f t="shared" si="88"/>
        <v>933</v>
      </c>
      <c r="C943" s="153"/>
      <c r="D943" s="154"/>
      <c r="E943" s="155"/>
      <c r="F943" s="156"/>
      <c r="G943" s="157"/>
      <c r="H943" s="158"/>
      <c r="I943" s="162" t="str">
        <f t="shared" si="84"/>
        <v/>
      </c>
      <c r="J943" s="163" t="str">
        <f>IF(I943="","",I943/BUDGET!$O$8)</f>
        <v/>
      </c>
      <c r="K943" s="608"/>
      <c r="L943" s="164" t="str">
        <f t="shared" si="85"/>
        <v/>
      </c>
      <c r="M943" s="609" t="str">
        <f t="shared" si="86"/>
        <v/>
      </c>
      <c r="N943" s="610" t="str">
        <f t="shared" si="87"/>
        <v/>
      </c>
      <c r="O943" s="577"/>
      <c r="Q943" s="611"/>
      <c r="U943" s="574" t="str">
        <f t="shared" si="89"/>
        <v/>
      </c>
      <c r="V943" s="574" t="str">
        <f>IF($U943="","",VLOOKUP($U943,BUDGET!$C$19:$Q$401,2,FALSE))</f>
        <v/>
      </c>
    </row>
    <row r="944" spans="2:22" ht="13.5" x14ac:dyDescent="0.3">
      <c r="B944" s="582">
        <f t="shared" si="88"/>
        <v>934</v>
      </c>
      <c r="C944" s="153"/>
      <c r="D944" s="154"/>
      <c r="E944" s="155"/>
      <c r="F944" s="156"/>
      <c r="G944" s="157"/>
      <c r="H944" s="158"/>
      <c r="I944" s="162" t="str">
        <f t="shared" si="84"/>
        <v/>
      </c>
      <c r="J944" s="163" t="str">
        <f>IF(I944="","",I944/BUDGET!$O$8)</f>
        <v/>
      </c>
      <c r="K944" s="608"/>
      <c r="L944" s="161" t="str">
        <f t="shared" si="85"/>
        <v/>
      </c>
      <c r="M944" s="609" t="str">
        <f t="shared" si="86"/>
        <v/>
      </c>
      <c r="N944" s="610" t="str">
        <f t="shared" si="87"/>
        <v/>
      </c>
      <c r="O944" s="577"/>
      <c r="Q944" s="611"/>
      <c r="U944" s="574" t="str">
        <f t="shared" si="89"/>
        <v/>
      </c>
      <c r="V944" s="574" t="str">
        <f>IF($U944="","",VLOOKUP($U944,BUDGET!$C$19:$Q$401,2,FALSE))</f>
        <v/>
      </c>
    </row>
    <row r="945" spans="2:22" ht="13.5" x14ac:dyDescent="0.3">
      <c r="B945" s="582">
        <f t="shared" si="88"/>
        <v>935</v>
      </c>
      <c r="C945" s="153"/>
      <c r="D945" s="154"/>
      <c r="E945" s="155"/>
      <c r="F945" s="156"/>
      <c r="G945" s="157"/>
      <c r="H945" s="158"/>
      <c r="I945" s="162" t="str">
        <f t="shared" si="84"/>
        <v/>
      </c>
      <c r="J945" s="163" t="str">
        <f>IF(I945="","",I945/BUDGET!$O$8)</f>
        <v/>
      </c>
      <c r="K945" s="608"/>
      <c r="L945" s="164" t="str">
        <f t="shared" si="85"/>
        <v/>
      </c>
      <c r="M945" s="609" t="str">
        <f t="shared" si="86"/>
        <v/>
      </c>
      <c r="N945" s="610" t="str">
        <f t="shared" si="87"/>
        <v/>
      </c>
      <c r="O945" s="577"/>
      <c r="Q945" s="611"/>
      <c r="U945" s="574" t="str">
        <f t="shared" si="89"/>
        <v/>
      </c>
      <c r="V945" s="574" t="str">
        <f>IF($U945="","",VLOOKUP($U945,BUDGET!$C$19:$Q$401,2,FALSE))</f>
        <v/>
      </c>
    </row>
    <row r="946" spans="2:22" ht="13.5" x14ac:dyDescent="0.3">
      <c r="B946" s="582">
        <f t="shared" si="88"/>
        <v>936</v>
      </c>
      <c r="C946" s="153"/>
      <c r="D946" s="154"/>
      <c r="E946" s="155"/>
      <c r="F946" s="156"/>
      <c r="G946" s="157"/>
      <c r="H946" s="158"/>
      <c r="I946" s="162" t="str">
        <f t="shared" si="84"/>
        <v/>
      </c>
      <c r="J946" s="163" t="str">
        <f>IF(I946="","",I946/BUDGET!$O$8)</f>
        <v/>
      </c>
      <c r="K946" s="608"/>
      <c r="L946" s="161" t="str">
        <f t="shared" si="85"/>
        <v/>
      </c>
      <c r="M946" s="609" t="str">
        <f t="shared" si="86"/>
        <v/>
      </c>
      <c r="N946" s="610" t="str">
        <f t="shared" si="87"/>
        <v/>
      </c>
      <c r="O946" s="577"/>
      <c r="Q946" s="611"/>
      <c r="U946" s="574" t="str">
        <f t="shared" si="89"/>
        <v/>
      </c>
      <c r="V946" s="574" t="str">
        <f>IF($U946="","",VLOOKUP($U946,BUDGET!$C$19:$Q$401,2,FALSE))</f>
        <v/>
      </c>
    </row>
    <row r="947" spans="2:22" ht="13.5" x14ac:dyDescent="0.3">
      <c r="B947" s="582">
        <f t="shared" si="88"/>
        <v>937</v>
      </c>
      <c r="C947" s="153"/>
      <c r="D947" s="154"/>
      <c r="E947" s="155"/>
      <c r="F947" s="156"/>
      <c r="G947" s="157"/>
      <c r="H947" s="158"/>
      <c r="I947" s="162" t="str">
        <f t="shared" si="84"/>
        <v/>
      </c>
      <c r="J947" s="163" t="str">
        <f>IF(I947="","",I947/BUDGET!$O$8)</f>
        <v/>
      </c>
      <c r="K947" s="608"/>
      <c r="L947" s="164" t="str">
        <f t="shared" si="85"/>
        <v/>
      </c>
      <c r="M947" s="609" t="str">
        <f t="shared" si="86"/>
        <v/>
      </c>
      <c r="N947" s="610" t="str">
        <f t="shared" si="87"/>
        <v/>
      </c>
      <c r="O947" s="577"/>
      <c r="Q947" s="611"/>
      <c r="U947" s="574" t="str">
        <f t="shared" si="89"/>
        <v/>
      </c>
      <c r="V947" s="574" t="str">
        <f>IF($U947="","",VLOOKUP($U947,BUDGET!$C$19:$Q$401,2,FALSE))</f>
        <v/>
      </c>
    </row>
    <row r="948" spans="2:22" ht="13.5" x14ac:dyDescent="0.3">
      <c r="B948" s="582">
        <f t="shared" si="88"/>
        <v>938</v>
      </c>
      <c r="C948" s="153"/>
      <c r="D948" s="154"/>
      <c r="E948" s="155"/>
      <c r="F948" s="156"/>
      <c r="G948" s="157"/>
      <c r="H948" s="158"/>
      <c r="I948" s="162" t="str">
        <f t="shared" si="84"/>
        <v/>
      </c>
      <c r="J948" s="163" t="str">
        <f>IF(I948="","",I948/BUDGET!$O$8)</f>
        <v/>
      </c>
      <c r="K948" s="608"/>
      <c r="L948" s="161" t="str">
        <f t="shared" si="85"/>
        <v/>
      </c>
      <c r="M948" s="609" t="str">
        <f t="shared" si="86"/>
        <v/>
      </c>
      <c r="N948" s="610" t="str">
        <f t="shared" si="87"/>
        <v/>
      </c>
      <c r="O948" s="577"/>
      <c r="Q948" s="611"/>
      <c r="U948" s="574" t="str">
        <f t="shared" si="89"/>
        <v/>
      </c>
      <c r="V948" s="574" t="str">
        <f>IF($U948="","",VLOOKUP($U948,BUDGET!$C$19:$Q$401,2,FALSE))</f>
        <v/>
      </c>
    </row>
    <row r="949" spans="2:22" ht="13.5" x14ac:dyDescent="0.3">
      <c r="B949" s="582">
        <f t="shared" si="88"/>
        <v>939</v>
      </c>
      <c r="C949" s="153"/>
      <c r="D949" s="154"/>
      <c r="E949" s="155"/>
      <c r="F949" s="156"/>
      <c r="G949" s="157"/>
      <c r="H949" s="158"/>
      <c r="I949" s="162" t="str">
        <f t="shared" si="84"/>
        <v/>
      </c>
      <c r="J949" s="163" t="str">
        <f>IF(I949="","",I949/BUDGET!$O$8)</f>
        <v/>
      </c>
      <c r="K949" s="608"/>
      <c r="L949" s="164" t="str">
        <f t="shared" si="85"/>
        <v/>
      </c>
      <c r="M949" s="609" t="str">
        <f t="shared" si="86"/>
        <v/>
      </c>
      <c r="N949" s="610" t="str">
        <f t="shared" si="87"/>
        <v/>
      </c>
      <c r="O949" s="577"/>
      <c r="Q949" s="611"/>
      <c r="U949" s="574" t="str">
        <f t="shared" si="89"/>
        <v/>
      </c>
      <c r="V949" s="574" t="str">
        <f>IF($U949="","",VLOOKUP($U949,BUDGET!$C$19:$Q$401,2,FALSE))</f>
        <v/>
      </c>
    </row>
    <row r="950" spans="2:22" ht="13.5" x14ac:dyDescent="0.3">
      <c r="B950" s="582">
        <f t="shared" si="88"/>
        <v>940</v>
      </c>
      <c r="C950" s="153"/>
      <c r="D950" s="154"/>
      <c r="E950" s="155"/>
      <c r="F950" s="156"/>
      <c r="G950" s="157"/>
      <c r="H950" s="158"/>
      <c r="I950" s="162" t="str">
        <f t="shared" si="84"/>
        <v/>
      </c>
      <c r="J950" s="163" t="str">
        <f>IF(I950="","",I950/BUDGET!$O$8)</f>
        <v/>
      </c>
      <c r="K950" s="608"/>
      <c r="L950" s="161" t="str">
        <f t="shared" si="85"/>
        <v/>
      </c>
      <c r="M950" s="609" t="str">
        <f t="shared" si="86"/>
        <v/>
      </c>
      <c r="N950" s="610" t="str">
        <f t="shared" si="87"/>
        <v/>
      </c>
      <c r="O950" s="577"/>
      <c r="Q950" s="611"/>
      <c r="U950" s="574" t="str">
        <f t="shared" si="89"/>
        <v/>
      </c>
      <c r="V950" s="574" t="str">
        <f>IF($U950="","",VLOOKUP($U950,BUDGET!$C$19:$Q$401,2,FALSE))</f>
        <v/>
      </c>
    </row>
    <row r="951" spans="2:22" ht="13.5" x14ac:dyDescent="0.3">
      <c r="B951" s="582">
        <f t="shared" si="88"/>
        <v>941</v>
      </c>
      <c r="C951" s="153"/>
      <c r="D951" s="154"/>
      <c r="E951" s="155"/>
      <c r="F951" s="156"/>
      <c r="G951" s="157"/>
      <c r="H951" s="158"/>
      <c r="I951" s="162" t="str">
        <f t="shared" si="84"/>
        <v/>
      </c>
      <c r="J951" s="163" t="str">
        <f>IF(I951="","",I951/BUDGET!$O$8)</f>
        <v/>
      </c>
      <c r="K951" s="608"/>
      <c r="L951" s="164" t="str">
        <f t="shared" si="85"/>
        <v/>
      </c>
      <c r="M951" s="609" t="str">
        <f t="shared" si="86"/>
        <v/>
      </c>
      <c r="N951" s="610" t="str">
        <f t="shared" si="87"/>
        <v/>
      </c>
      <c r="O951" s="577"/>
      <c r="Q951" s="611"/>
      <c r="U951" s="574" t="str">
        <f t="shared" si="89"/>
        <v/>
      </c>
      <c r="V951" s="574" t="str">
        <f>IF($U951="","",VLOOKUP($U951,BUDGET!$C$19:$Q$401,2,FALSE))</f>
        <v/>
      </c>
    </row>
    <row r="952" spans="2:22" ht="13.5" x14ac:dyDescent="0.3">
      <c r="B952" s="582">
        <f t="shared" si="88"/>
        <v>942</v>
      </c>
      <c r="C952" s="153"/>
      <c r="D952" s="154"/>
      <c r="E952" s="155"/>
      <c r="F952" s="156"/>
      <c r="G952" s="157"/>
      <c r="H952" s="158"/>
      <c r="I952" s="162" t="str">
        <f t="shared" si="84"/>
        <v/>
      </c>
      <c r="J952" s="163" t="str">
        <f>IF(I952="","",I952/BUDGET!$O$8)</f>
        <v/>
      </c>
      <c r="K952" s="608"/>
      <c r="L952" s="161" t="str">
        <f t="shared" si="85"/>
        <v/>
      </c>
      <c r="M952" s="609" t="str">
        <f t="shared" si="86"/>
        <v/>
      </c>
      <c r="N952" s="610" t="str">
        <f t="shared" si="87"/>
        <v/>
      </c>
      <c r="O952" s="577"/>
      <c r="Q952" s="611"/>
      <c r="U952" s="574" t="str">
        <f t="shared" si="89"/>
        <v/>
      </c>
      <c r="V952" s="574" t="str">
        <f>IF($U952="","",VLOOKUP($U952,BUDGET!$C$19:$Q$401,2,FALSE))</f>
        <v/>
      </c>
    </row>
    <row r="953" spans="2:22" ht="13.5" x14ac:dyDescent="0.3">
      <c r="B953" s="582">
        <f t="shared" si="88"/>
        <v>943</v>
      </c>
      <c r="C953" s="153"/>
      <c r="D953" s="154"/>
      <c r="E953" s="155"/>
      <c r="F953" s="156"/>
      <c r="G953" s="157"/>
      <c r="H953" s="158"/>
      <c r="I953" s="162" t="str">
        <f t="shared" si="84"/>
        <v/>
      </c>
      <c r="J953" s="163" t="str">
        <f>IF(I953="","",I953/BUDGET!$O$8)</f>
        <v/>
      </c>
      <c r="K953" s="608"/>
      <c r="L953" s="164" t="str">
        <f t="shared" si="85"/>
        <v/>
      </c>
      <c r="M953" s="609" t="str">
        <f t="shared" si="86"/>
        <v/>
      </c>
      <c r="N953" s="610" t="str">
        <f t="shared" si="87"/>
        <v/>
      </c>
      <c r="O953" s="577"/>
      <c r="Q953" s="611"/>
      <c r="U953" s="574" t="str">
        <f t="shared" si="89"/>
        <v/>
      </c>
      <c r="V953" s="574" t="str">
        <f>IF($U953="","",VLOOKUP($U953,BUDGET!$C$19:$Q$401,2,FALSE))</f>
        <v/>
      </c>
    </row>
    <row r="954" spans="2:22" ht="13.5" x14ac:dyDescent="0.3">
      <c r="B954" s="582">
        <f t="shared" si="88"/>
        <v>944</v>
      </c>
      <c r="C954" s="153"/>
      <c r="D954" s="154"/>
      <c r="E954" s="155"/>
      <c r="F954" s="156"/>
      <c r="G954" s="157"/>
      <c r="H954" s="158"/>
      <c r="I954" s="162" t="str">
        <f t="shared" si="84"/>
        <v/>
      </c>
      <c r="J954" s="163" t="str">
        <f>IF(I954="","",I954/BUDGET!$O$8)</f>
        <v/>
      </c>
      <c r="K954" s="608"/>
      <c r="L954" s="161" t="str">
        <f t="shared" si="85"/>
        <v/>
      </c>
      <c r="M954" s="609" t="str">
        <f t="shared" si="86"/>
        <v/>
      </c>
      <c r="N954" s="610" t="str">
        <f t="shared" si="87"/>
        <v/>
      </c>
      <c r="O954" s="577"/>
      <c r="Q954" s="611"/>
      <c r="U954" s="574" t="str">
        <f t="shared" si="89"/>
        <v/>
      </c>
      <c r="V954" s="574" t="str">
        <f>IF($U954="","",VLOOKUP($U954,BUDGET!$C$19:$Q$401,2,FALSE))</f>
        <v/>
      </c>
    </row>
    <row r="955" spans="2:22" ht="13.5" x14ac:dyDescent="0.3">
      <c r="B955" s="582">
        <f t="shared" si="88"/>
        <v>945</v>
      </c>
      <c r="C955" s="153"/>
      <c r="D955" s="154"/>
      <c r="E955" s="155"/>
      <c r="F955" s="156"/>
      <c r="G955" s="157"/>
      <c r="H955" s="158"/>
      <c r="I955" s="162" t="str">
        <f t="shared" si="84"/>
        <v/>
      </c>
      <c r="J955" s="163" t="str">
        <f>IF(I955="","",I955/BUDGET!$O$8)</f>
        <v/>
      </c>
      <c r="K955" s="608"/>
      <c r="L955" s="164" t="str">
        <f t="shared" si="85"/>
        <v/>
      </c>
      <c r="M955" s="609" t="str">
        <f t="shared" si="86"/>
        <v/>
      </c>
      <c r="N955" s="610" t="str">
        <f t="shared" si="87"/>
        <v/>
      </c>
      <c r="O955" s="577"/>
      <c r="Q955" s="611"/>
      <c r="U955" s="574" t="str">
        <f t="shared" si="89"/>
        <v/>
      </c>
      <c r="V955" s="574" t="str">
        <f>IF($U955="","",VLOOKUP($U955,BUDGET!$C$19:$Q$401,2,FALSE))</f>
        <v/>
      </c>
    </row>
    <row r="956" spans="2:22" ht="13.5" x14ac:dyDescent="0.3">
      <c r="B956" s="582">
        <f t="shared" si="88"/>
        <v>946</v>
      </c>
      <c r="C956" s="153"/>
      <c r="D956" s="154"/>
      <c r="E956" s="155"/>
      <c r="F956" s="156"/>
      <c r="G956" s="157"/>
      <c r="H956" s="158"/>
      <c r="I956" s="162" t="str">
        <f t="shared" si="84"/>
        <v/>
      </c>
      <c r="J956" s="163" t="str">
        <f>IF(I956="","",I956/BUDGET!$O$8)</f>
        <v/>
      </c>
      <c r="K956" s="608"/>
      <c r="L956" s="161" t="str">
        <f t="shared" si="85"/>
        <v/>
      </c>
      <c r="M956" s="609" t="str">
        <f t="shared" si="86"/>
        <v/>
      </c>
      <c r="N956" s="610" t="str">
        <f t="shared" si="87"/>
        <v/>
      </c>
      <c r="O956" s="577"/>
      <c r="Q956" s="611"/>
      <c r="U956" s="574" t="str">
        <f t="shared" si="89"/>
        <v/>
      </c>
      <c r="V956" s="574" t="str">
        <f>IF($U956="","",VLOOKUP($U956,BUDGET!$C$19:$Q$401,2,FALSE))</f>
        <v/>
      </c>
    </row>
    <row r="957" spans="2:22" ht="13.5" x14ac:dyDescent="0.3">
      <c r="B957" s="582">
        <f t="shared" si="88"/>
        <v>947</v>
      </c>
      <c r="C957" s="153"/>
      <c r="D957" s="154"/>
      <c r="E957" s="155"/>
      <c r="F957" s="156"/>
      <c r="G957" s="157"/>
      <c r="H957" s="158"/>
      <c r="I957" s="162" t="str">
        <f t="shared" si="84"/>
        <v/>
      </c>
      <c r="J957" s="163" t="str">
        <f>IF(I957="","",I957/BUDGET!$O$8)</f>
        <v/>
      </c>
      <c r="K957" s="608"/>
      <c r="L957" s="164" t="str">
        <f t="shared" si="85"/>
        <v/>
      </c>
      <c r="M957" s="609" t="str">
        <f t="shared" si="86"/>
        <v/>
      </c>
      <c r="N957" s="610" t="str">
        <f t="shared" si="87"/>
        <v/>
      </c>
      <c r="O957" s="577"/>
      <c r="Q957" s="611"/>
      <c r="U957" s="574" t="str">
        <f t="shared" si="89"/>
        <v/>
      </c>
      <c r="V957" s="574" t="str">
        <f>IF($U957="","",VLOOKUP($U957,BUDGET!$C$19:$Q$401,2,FALSE))</f>
        <v/>
      </c>
    </row>
    <row r="958" spans="2:22" ht="13.5" x14ac:dyDescent="0.3">
      <c r="B958" s="582">
        <f t="shared" si="88"/>
        <v>948</v>
      </c>
      <c r="C958" s="153"/>
      <c r="D958" s="154"/>
      <c r="E958" s="155"/>
      <c r="F958" s="156"/>
      <c r="G958" s="157"/>
      <c r="H958" s="158"/>
      <c r="I958" s="162" t="str">
        <f t="shared" si="84"/>
        <v/>
      </c>
      <c r="J958" s="163" t="str">
        <f>IF(I958="","",I958/BUDGET!$O$8)</f>
        <v/>
      </c>
      <c r="K958" s="608"/>
      <c r="L958" s="161" t="str">
        <f t="shared" si="85"/>
        <v/>
      </c>
      <c r="M958" s="609" t="str">
        <f t="shared" si="86"/>
        <v/>
      </c>
      <c r="N958" s="610" t="str">
        <f t="shared" si="87"/>
        <v/>
      </c>
      <c r="O958" s="577"/>
      <c r="Q958" s="611"/>
      <c r="U958" s="574" t="str">
        <f t="shared" si="89"/>
        <v/>
      </c>
      <c r="V958" s="574" t="str">
        <f>IF($U958="","",VLOOKUP($U958,BUDGET!$C$19:$Q$401,2,FALSE))</f>
        <v/>
      </c>
    </row>
    <row r="959" spans="2:22" ht="13.5" x14ac:dyDescent="0.3">
      <c r="B959" s="582">
        <f t="shared" si="88"/>
        <v>949</v>
      </c>
      <c r="C959" s="153"/>
      <c r="D959" s="154"/>
      <c r="E959" s="155"/>
      <c r="F959" s="156"/>
      <c r="G959" s="157"/>
      <c r="H959" s="158"/>
      <c r="I959" s="162" t="str">
        <f t="shared" si="84"/>
        <v/>
      </c>
      <c r="J959" s="163" t="str">
        <f>IF(I959="","",I959/BUDGET!$O$8)</f>
        <v/>
      </c>
      <c r="K959" s="608"/>
      <c r="L959" s="164" t="str">
        <f t="shared" si="85"/>
        <v/>
      </c>
      <c r="M959" s="609" t="str">
        <f t="shared" si="86"/>
        <v/>
      </c>
      <c r="N959" s="610" t="str">
        <f t="shared" si="87"/>
        <v/>
      </c>
      <c r="O959" s="577"/>
      <c r="Q959" s="611"/>
      <c r="U959" s="574" t="str">
        <f t="shared" si="89"/>
        <v/>
      </c>
      <c r="V959" s="574" t="str">
        <f>IF($U959="","",VLOOKUP($U959,BUDGET!$C$19:$Q$401,2,FALSE))</f>
        <v/>
      </c>
    </row>
    <row r="960" spans="2:22" ht="13.5" x14ac:dyDescent="0.3">
      <c r="B960" s="582">
        <f t="shared" si="88"/>
        <v>950</v>
      </c>
      <c r="C960" s="153"/>
      <c r="D960" s="154"/>
      <c r="E960" s="155"/>
      <c r="F960" s="156"/>
      <c r="G960" s="157"/>
      <c r="H960" s="158"/>
      <c r="I960" s="162" t="str">
        <f t="shared" si="84"/>
        <v/>
      </c>
      <c r="J960" s="163" t="str">
        <f>IF(I960="","",I960/BUDGET!$O$8)</f>
        <v/>
      </c>
      <c r="K960" s="608"/>
      <c r="L960" s="161" t="str">
        <f t="shared" si="85"/>
        <v/>
      </c>
      <c r="M960" s="609" t="str">
        <f t="shared" si="86"/>
        <v/>
      </c>
      <c r="N960" s="610" t="str">
        <f t="shared" si="87"/>
        <v/>
      </c>
      <c r="O960" s="577"/>
      <c r="Q960" s="611"/>
      <c r="U960" s="574" t="str">
        <f t="shared" si="89"/>
        <v/>
      </c>
      <c r="V960" s="574" t="str">
        <f>IF($U960="","",VLOOKUP($U960,BUDGET!$C$19:$Q$401,2,FALSE))</f>
        <v/>
      </c>
    </row>
    <row r="961" spans="2:22" ht="13.5" x14ac:dyDescent="0.3">
      <c r="B961" s="582">
        <f t="shared" si="88"/>
        <v>951</v>
      </c>
      <c r="C961" s="153"/>
      <c r="D961" s="154"/>
      <c r="E961" s="155"/>
      <c r="F961" s="156"/>
      <c r="G961" s="157"/>
      <c r="H961" s="158"/>
      <c r="I961" s="162" t="str">
        <f t="shared" si="84"/>
        <v/>
      </c>
      <c r="J961" s="163" t="str">
        <f>IF(I961="","",I961/BUDGET!$O$8)</f>
        <v/>
      </c>
      <c r="K961" s="608"/>
      <c r="L961" s="164" t="str">
        <f t="shared" si="85"/>
        <v/>
      </c>
      <c r="M961" s="609" t="str">
        <f t="shared" si="86"/>
        <v/>
      </c>
      <c r="N961" s="610" t="str">
        <f t="shared" si="87"/>
        <v/>
      </c>
      <c r="O961" s="577"/>
      <c r="Q961" s="611"/>
      <c r="U961" s="574" t="str">
        <f t="shared" si="89"/>
        <v/>
      </c>
      <c r="V961" s="574" t="str">
        <f>IF($U961="","",VLOOKUP($U961,BUDGET!$C$19:$Q$401,2,FALSE))</f>
        <v/>
      </c>
    </row>
    <row r="962" spans="2:22" ht="13.5" x14ac:dyDescent="0.3">
      <c r="B962" s="582">
        <f t="shared" si="88"/>
        <v>952</v>
      </c>
      <c r="C962" s="153"/>
      <c r="D962" s="154"/>
      <c r="E962" s="155"/>
      <c r="F962" s="156"/>
      <c r="G962" s="157"/>
      <c r="H962" s="158"/>
      <c r="I962" s="162" t="str">
        <f t="shared" si="84"/>
        <v/>
      </c>
      <c r="J962" s="163" t="str">
        <f>IF(I962="","",I962/BUDGET!$O$8)</f>
        <v/>
      </c>
      <c r="K962" s="608"/>
      <c r="L962" s="161" t="str">
        <f t="shared" si="85"/>
        <v/>
      </c>
      <c r="M962" s="609" t="str">
        <f t="shared" si="86"/>
        <v/>
      </c>
      <c r="N962" s="610" t="str">
        <f t="shared" si="87"/>
        <v/>
      </c>
      <c r="O962" s="577"/>
      <c r="Q962" s="611"/>
      <c r="U962" s="574" t="str">
        <f t="shared" si="89"/>
        <v/>
      </c>
      <c r="V962" s="574" t="str">
        <f>IF($U962="","",VLOOKUP($U962,BUDGET!$C$19:$Q$401,2,FALSE))</f>
        <v/>
      </c>
    </row>
    <row r="963" spans="2:22" ht="13.5" x14ac:dyDescent="0.3">
      <c r="B963" s="582">
        <f t="shared" si="88"/>
        <v>953</v>
      </c>
      <c r="C963" s="153"/>
      <c r="D963" s="154"/>
      <c r="E963" s="155"/>
      <c r="F963" s="156"/>
      <c r="G963" s="157"/>
      <c r="H963" s="158"/>
      <c r="I963" s="162" t="str">
        <f t="shared" si="84"/>
        <v/>
      </c>
      <c r="J963" s="163" t="str">
        <f>IF(I963="","",I963/BUDGET!$O$8)</f>
        <v/>
      </c>
      <c r="K963" s="608"/>
      <c r="L963" s="164" t="str">
        <f t="shared" si="85"/>
        <v/>
      </c>
      <c r="M963" s="609" t="str">
        <f t="shared" si="86"/>
        <v/>
      </c>
      <c r="N963" s="610" t="str">
        <f t="shared" si="87"/>
        <v/>
      </c>
      <c r="O963" s="577"/>
      <c r="Q963" s="611"/>
      <c r="U963" s="574" t="str">
        <f t="shared" si="89"/>
        <v/>
      </c>
      <c r="V963" s="574" t="str">
        <f>IF($U963="","",VLOOKUP($U963,BUDGET!$C$19:$Q$401,2,FALSE))</f>
        <v/>
      </c>
    </row>
    <row r="964" spans="2:22" ht="13.5" x14ac:dyDescent="0.3">
      <c r="B964" s="582">
        <f t="shared" si="88"/>
        <v>954</v>
      </c>
      <c r="C964" s="153"/>
      <c r="D964" s="154"/>
      <c r="E964" s="155"/>
      <c r="F964" s="156"/>
      <c r="G964" s="157"/>
      <c r="H964" s="158"/>
      <c r="I964" s="162" t="str">
        <f t="shared" si="84"/>
        <v/>
      </c>
      <c r="J964" s="163" t="str">
        <f>IF(I964="","",I964/BUDGET!$O$8)</f>
        <v/>
      </c>
      <c r="K964" s="608"/>
      <c r="L964" s="161" t="str">
        <f t="shared" si="85"/>
        <v/>
      </c>
      <c r="M964" s="609" t="str">
        <f t="shared" si="86"/>
        <v/>
      </c>
      <c r="N964" s="610" t="str">
        <f t="shared" si="87"/>
        <v/>
      </c>
      <c r="O964" s="577"/>
      <c r="Q964" s="611"/>
      <c r="U964" s="574" t="str">
        <f t="shared" si="89"/>
        <v/>
      </c>
      <c r="V964" s="574" t="str">
        <f>IF($U964="","",VLOOKUP($U964,BUDGET!$C$19:$Q$401,2,FALSE))</f>
        <v/>
      </c>
    </row>
    <row r="965" spans="2:22" ht="13.5" x14ac:dyDescent="0.3">
      <c r="B965" s="582">
        <f t="shared" si="88"/>
        <v>955</v>
      </c>
      <c r="C965" s="153"/>
      <c r="D965" s="154"/>
      <c r="E965" s="155"/>
      <c r="F965" s="156"/>
      <c r="G965" s="157"/>
      <c r="H965" s="158"/>
      <c r="I965" s="162" t="str">
        <f t="shared" si="84"/>
        <v/>
      </c>
      <c r="J965" s="163" t="str">
        <f>IF(I965="","",I965/BUDGET!$O$8)</f>
        <v/>
      </c>
      <c r="K965" s="608"/>
      <c r="L965" s="164" t="str">
        <f t="shared" si="85"/>
        <v/>
      </c>
      <c r="M965" s="609" t="str">
        <f t="shared" si="86"/>
        <v/>
      </c>
      <c r="N965" s="610" t="str">
        <f t="shared" si="87"/>
        <v/>
      </c>
      <c r="O965" s="577"/>
      <c r="Q965" s="611"/>
      <c r="U965" s="574" t="str">
        <f t="shared" si="89"/>
        <v/>
      </c>
      <c r="V965" s="574" t="str">
        <f>IF($U965="","",VLOOKUP($U965,BUDGET!$C$19:$Q$401,2,FALSE))</f>
        <v/>
      </c>
    </row>
    <row r="966" spans="2:22" ht="13.5" x14ac:dyDescent="0.3">
      <c r="B966" s="582">
        <f t="shared" si="88"/>
        <v>956</v>
      </c>
      <c r="C966" s="153"/>
      <c r="D966" s="154"/>
      <c r="E966" s="155"/>
      <c r="F966" s="156"/>
      <c r="G966" s="157"/>
      <c r="H966" s="158"/>
      <c r="I966" s="162" t="str">
        <f t="shared" si="84"/>
        <v/>
      </c>
      <c r="J966" s="163" t="str">
        <f>IF(I966="","",I966/BUDGET!$O$8)</f>
        <v/>
      </c>
      <c r="K966" s="608"/>
      <c r="L966" s="161" t="str">
        <f t="shared" si="85"/>
        <v/>
      </c>
      <c r="M966" s="609" t="str">
        <f t="shared" si="86"/>
        <v/>
      </c>
      <c r="N966" s="610" t="str">
        <f t="shared" si="87"/>
        <v/>
      </c>
      <c r="O966" s="577"/>
      <c r="Q966" s="611"/>
      <c r="U966" s="574" t="str">
        <f t="shared" si="89"/>
        <v/>
      </c>
      <c r="V966" s="574" t="str">
        <f>IF($U966="","",VLOOKUP($U966,BUDGET!$C$19:$Q$401,2,FALSE))</f>
        <v/>
      </c>
    </row>
    <row r="967" spans="2:22" ht="13.5" x14ac:dyDescent="0.3">
      <c r="B967" s="582">
        <f t="shared" si="88"/>
        <v>957</v>
      </c>
      <c r="C967" s="153"/>
      <c r="D967" s="154"/>
      <c r="E967" s="155"/>
      <c r="F967" s="156"/>
      <c r="G967" s="157"/>
      <c r="H967" s="158"/>
      <c r="I967" s="162" t="str">
        <f t="shared" si="84"/>
        <v/>
      </c>
      <c r="J967" s="163" t="str">
        <f>IF(I967="","",I967/BUDGET!$O$8)</f>
        <v/>
      </c>
      <c r="K967" s="608"/>
      <c r="L967" s="164" t="str">
        <f t="shared" si="85"/>
        <v/>
      </c>
      <c r="M967" s="609" t="str">
        <f t="shared" si="86"/>
        <v/>
      </c>
      <c r="N967" s="610" t="str">
        <f t="shared" si="87"/>
        <v/>
      </c>
      <c r="O967" s="577"/>
      <c r="Q967" s="611"/>
      <c r="U967" s="574" t="str">
        <f t="shared" si="89"/>
        <v/>
      </c>
      <c r="V967" s="574" t="str">
        <f>IF($U967="","",VLOOKUP($U967,BUDGET!$C$19:$Q$401,2,FALSE))</f>
        <v/>
      </c>
    </row>
    <row r="968" spans="2:22" ht="13.5" x14ac:dyDescent="0.3">
      <c r="B968" s="582">
        <f t="shared" si="88"/>
        <v>958</v>
      </c>
      <c r="C968" s="153"/>
      <c r="D968" s="154"/>
      <c r="E968" s="155"/>
      <c r="F968" s="156"/>
      <c r="G968" s="157"/>
      <c r="H968" s="158"/>
      <c r="I968" s="162" t="str">
        <f t="shared" si="84"/>
        <v/>
      </c>
      <c r="J968" s="163" t="str">
        <f>IF(I968="","",I968/BUDGET!$O$8)</f>
        <v/>
      </c>
      <c r="K968" s="608"/>
      <c r="L968" s="161" t="str">
        <f t="shared" si="85"/>
        <v/>
      </c>
      <c r="M968" s="609" t="str">
        <f t="shared" si="86"/>
        <v/>
      </c>
      <c r="N968" s="610" t="str">
        <f t="shared" si="87"/>
        <v/>
      </c>
      <c r="O968" s="577"/>
      <c r="Q968" s="611"/>
      <c r="U968" s="574" t="str">
        <f t="shared" si="89"/>
        <v/>
      </c>
      <c r="V968" s="574" t="str">
        <f>IF($U968="","",VLOOKUP($U968,BUDGET!$C$19:$Q$401,2,FALSE))</f>
        <v/>
      </c>
    </row>
    <row r="969" spans="2:22" ht="13.5" x14ac:dyDescent="0.3">
      <c r="B969" s="582">
        <f t="shared" si="88"/>
        <v>959</v>
      </c>
      <c r="C969" s="153"/>
      <c r="D969" s="154"/>
      <c r="E969" s="155"/>
      <c r="F969" s="156"/>
      <c r="G969" s="157"/>
      <c r="H969" s="158"/>
      <c r="I969" s="162" t="str">
        <f t="shared" si="84"/>
        <v/>
      </c>
      <c r="J969" s="163" t="str">
        <f>IF(I969="","",I969/BUDGET!$O$8)</f>
        <v/>
      </c>
      <c r="K969" s="608"/>
      <c r="L969" s="164" t="str">
        <f t="shared" si="85"/>
        <v/>
      </c>
      <c r="M969" s="609" t="str">
        <f t="shared" si="86"/>
        <v/>
      </c>
      <c r="N969" s="610" t="str">
        <f t="shared" si="87"/>
        <v/>
      </c>
      <c r="O969" s="577"/>
      <c r="Q969" s="611"/>
      <c r="U969" s="574" t="str">
        <f t="shared" si="89"/>
        <v/>
      </c>
      <c r="V969" s="574" t="str">
        <f>IF($U969="","",VLOOKUP($U969,BUDGET!$C$19:$Q$401,2,FALSE))</f>
        <v/>
      </c>
    </row>
    <row r="970" spans="2:22" ht="13.5" x14ac:dyDescent="0.3">
      <c r="B970" s="582">
        <f t="shared" si="88"/>
        <v>960</v>
      </c>
      <c r="C970" s="153"/>
      <c r="D970" s="154"/>
      <c r="E970" s="155"/>
      <c r="F970" s="156"/>
      <c r="G970" s="157"/>
      <c r="H970" s="158"/>
      <c r="I970" s="162" t="str">
        <f t="shared" si="84"/>
        <v/>
      </c>
      <c r="J970" s="163" t="str">
        <f>IF(I970="","",I970/BUDGET!$O$8)</f>
        <v/>
      </c>
      <c r="K970" s="608"/>
      <c r="L970" s="161" t="str">
        <f t="shared" si="85"/>
        <v/>
      </c>
      <c r="M970" s="609" t="str">
        <f t="shared" si="86"/>
        <v/>
      </c>
      <c r="N970" s="610" t="str">
        <f t="shared" si="87"/>
        <v/>
      </c>
      <c r="O970" s="577"/>
      <c r="Q970" s="611"/>
      <c r="U970" s="574" t="str">
        <f t="shared" si="89"/>
        <v/>
      </c>
      <c r="V970" s="574" t="str">
        <f>IF($U970="","",VLOOKUP($U970,BUDGET!$C$19:$Q$401,2,FALSE))</f>
        <v/>
      </c>
    </row>
    <row r="971" spans="2:22" ht="13.5" x14ac:dyDescent="0.3">
      <c r="B971" s="582">
        <f t="shared" si="88"/>
        <v>961</v>
      </c>
      <c r="C971" s="153"/>
      <c r="D971" s="154"/>
      <c r="E971" s="155"/>
      <c r="F971" s="156"/>
      <c r="G971" s="157"/>
      <c r="H971" s="158"/>
      <c r="I971" s="162" t="str">
        <f t="shared" si="84"/>
        <v/>
      </c>
      <c r="J971" s="163" t="str">
        <f>IF(I971="","",I971/BUDGET!$O$8)</f>
        <v/>
      </c>
      <c r="K971" s="608"/>
      <c r="L971" s="164" t="str">
        <f t="shared" si="85"/>
        <v/>
      </c>
      <c r="M971" s="609" t="str">
        <f t="shared" si="86"/>
        <v/>
      </c>
      <c r="N971" s="610" t="str">
        <f t="shared" si="87"/>
        <v/>
      </c>
      <c r="O971" s="577"/>
      <c r="Q971" s="611"/>
      <c r="U971" s="574" t="str">
        <f t="shared" si="89"/>
        <v/>
      </c>
      <c r="V971" s="574" t="str">
        <f>IF($U971="","",VLOOKUP($U971,BUDGET!$C$19:$Q$401,2,FALSE))</f>
        <v/>
      </c>
    </row>
    <row r="972" spans="2:22" ht="13.5" x14ac:dyDescent="0.3">
      <c r="B972" s="582">
        <f t="shared" si="88"/>
        <v>962</v>
      </c>
      <c r="C972" s="153"/>
      <c r="D972" s="154"/>
      <c r="E972" s="155"/>
      <c r="F972" s="156"/>
      <c r="G972" s="157"/>
      <c r="H972" s="158"/>
      <c r="I972" s="162" t="str">
        <f t="shared" ref="I972:I1035" si="90">IF(E972="","",ROUND(F972*H972,2))</f>
        <v/>
      </c>
      <c r="J972" s="163" t="str">
        <f>IF(I972="","",I972/BUDGET!$O$8)</f>
        <v/>
      </c>
      <c r="K972" s="608"/>
      <c r="L972" s="161" t="str">
        <f t="shared" ref="L972:L1035" si="91">LEFT(K972,2)</f>
        <v/>
      </c>
      <c r="M972" s="609" t="str">
        <f t="shared" ref="M972:M1035" si="92">IF(C972="","",YEAR(C972))</f>
        <v/>
      </c>
      <c r="N972" s="610" t="str">
        <f t="shared" ref="N972:N1035" si="93">IF(C972="","",MONTH(C972))</f>
        <v/>
      </c>
      <c r="O972" s="577"/>
      <c r="Q972" s="611"/>
      <c r="U972" s="574" t="str">
        <f t="shared" si="89"/>
        <v/>
      </c>
      <c r="V972" s="574" t="str">
        <f>IF($U972="","",VLOOKUP($U972,BUDGET!$C$19:$Q$401,2,FALSE))</f>
        <v/>
      </c>
    </row>
    <row r="973" spans="2:22" ht="13.5" x14ac:dyDescent="0.3">
      <c r="B973" s="582">
        <f t="shared" ref="B973:B1036" si="94">ROW()-10</f>
        <v>963</v>
      </c>
      <c r="C973" s="153"/>
      <c r="D973" s="154"/>
      <c r="E973" s="155"/>
      <c r="F973" s="156"/>
      <c r="G973" s="157"/>
      <c r="H973" s="158"/>
      <c r="I973" s="162" t="str">
        <f t="shared" si="90"/>
        <v/>
      </c>
      <c r="J973" s="163" t="str">
        <f>IF(I973="","",I973/BUDGET!$O$8)</f>
        <v/>
      </c>
      <c r="K973" s="608"/>
      <c r="L973" s="164" t="str">
        <f t="shared" si="91"/>
        <v/>
      </c>
      <c r="M973" s="609" t="str">
        <f t="shared" si="92"/>
        <v/>
      </c>
      <c r="N973" s="610" t="str">
        <f t="shared" si="93"/>
        <v/>
      </c>
      <c r="O973" s="577"/>
      <c r="Q973" s="611"/>
      <c r="U973" s="574" t="str">
        <f t="shared" ref="U973:U1036" si="95">IF(K973="","",LEFT(K973,FIND("|",K973)-1))</f>
        <v/>
      </c>
      <c r="V973" s="574" t="str">
        <f>IF($U973="","",VLOOKUP($U973,BUDGET!$C$19:$Q$401,2,FALSE))</f>
        <v/>
      </c>
    </row>
    <row r="974" spans="2:22" ht="13.5" x14ac:dyDescent="0.3">
      <c r="B974" s="582">
        <f t="shared" si="94"/>
        <v>964</v>
      </c>
      <c r="C974" s="153"/>
      <c r="D974" s="154"/>
      <c r="E974" s="155"/>
      <c r="F974" s="156"/>
      <c r="G974" s="157"/>
      <c r="H974" s="158"/>
      <c r="I974" s="162" t="str">
        <f t="shared" si="90"/>
        <v/>
      </c>
      <c r="J974" s="163" t="str">
        <f>IF(I974="","",I974/BUDGET!$O$8)</f>
        <v/>
      </c>
      <c r="K974" s="608"/>
      <c r="L974" s="161" t="str">
        <f t="shared" si="91"/>
        <v/>
      </c>
      <c r="M974" s="609" t="str">
        <f t="shared" si="92"/>
        <v/>
      </c>
      <c r="N974" s="610" t="str">
        <f t="shared" si="93"/>
        <v/>
      </c>
      <c r="O974" s="577"/>
      <c r="Q974" s="611"/>
      <c r="U974" s="574" t="str">
        <f t="shared" si="95"/>
        <v/>
      </c>
      <c r="V974" s="574" t="str">
        <f>IF($U974="","",VLOOKUP($U974,BUDGET!$C$19:$Q$401,2,FALSE))</f>
        <v/>
      </c>
    </row>
    <row r="975" spans="2:22" ht="13.5" x14ac:dyDescent="0.3">
      <c r="B975" s="582">
        <f t="shared" si="94"/>
        <v>965</v>
      </c>
      <c r="C975" s="153"/>
      <c r="D975" s="154"/>
      <c r="E975" s="155"/>
      <c r="F975" s="156"/>
      <c r="G975" s="157"/>
      <c r="H975" s="158"/>
      <c r="I975" s="162" t="str">
        <f t="shared" si="90"/>
        <v/>
      </c>
      <c r="J975" s="163" t="str">
        <f>IF(I975="","",I975/BUDGET!$O$8)</f>
        <v/>
      </c>
      <c r="K975" s="608"/>
      <c r="L975" s="164" t="str">
        <f t="shared" si="91"/>
        <v/>
      </c>
      <c r="M975" s="609" t="str">
        <f t="shared" si="92"/>
        <v/>
      </c>
      <c r="N975" s="610" t="str">
        <f t="shared" si="93"/>
        <v/>
      </c>
      <c r="O975" s="577"/>
      <c r="Q975" s="611"/>
      <c r="U975" s="574" t="str">
        <f t="shared" si="95"/>
        <v/>
      </c>
      <c r="V975" s="574" t="str">
        <f>IF($U975="","",VLOOKUP($U975,BUDGET!$C$19:$Q$401,2,FALSE))</f>
        <v/>
      </c>
    </row>
    <row r="976" spans="2:22" ht="13.5" x14ac:dyDescent="0.3">
      <c r="B976" s="582">
        <f t="shared" si="94"/>
        <v>966</v>
      </c>
      <c r="C976" s="153"/>
      <c r="D976" s="154"/>
      <c r="E976" s="155"/>
      <c r="F976" s="156"/>
      <c r="G976" s="157"/>
      <c r="H976" s="158"/>
      <c r="I976" s="162" t="str">
        <f t="shared" si="90"/>
        <v/>
      </c>
      <c r="J976" s="163" t="str">
        <f>IF(I976="","",I976/BUDGET!$O$8)</f>
        <v/>
      </c>
      <c r="K976" s="608"/>
      <c r="L976" s="161" t="str">
        <f t="shared" si="91"/>
        <v/>
      </c>
      <c r="M976" s="609" t="str">
        <f t="shared" si="92"/>
        <v/>
      </c>
      <c r="N976" s="610" t="str">
        <f t="shared" si="93"/>
        <v/>
      </c>
      <c r="O976" s="577"/>
      <c r="Q976" s="611"/>
      <c r="U976" s="574" t="str">
        <f t="shared" si="95"/>
        <v/>
      </c>
      <c r="V976" s="574" t="str">
        <f>IF($U976="","",VLOOKUP($U976,BUDGET!$C$19:$Q$401,2,FALSE))</f>
        <v/>
      </c>
    </row>
    <row r="977" spans="2:22" ht="13.5" x14ac:dyDescent="0.3">
      <c r="B977" s="582">
        <f t="shared" si="94"/>
        <v>967</v>
      </c>
      <c r="C977" s="153"/>
      <c r="D977" s="154"/>
      <c r="E977" s="155"/>
      <c r="F977" s="156"/>
      <c r="G977" s="157"/>
      <c r="H977" s="158"/>
      <c r="I977" s="162" t="str">
        <f t="shared" si="90"/>
        <v/>
      </c>
      <c r="J977" s="163" t="str">
        <f>IF(I977="","",I977/BUDGET!$O$8)</f>
        <v/>
      </c>
      <c r="K977" s="608"/>
      <c r="L977" s="164" t="str">
        <f t="shared" si="91"/>
        <v/>
      </c>
      <c r="M977" s="609" t="str">
        <f t="shared" si="92"/>
        <v/>
      </c>
      <c r="N977" s="610" t="str">
        <f t="shared" si="93"/>
        <v/>
      </c>
      <c r="O977" s="577"/>
      <c r="Q977" s="611"/>
      <c r="U977" s="574" t="str">
        <f t="shared" si="95"/>
        <v/>
      </c>
      <c r="V977" s="574" t="str">
        <f>IF($U977="","",VLOOKUP($U977,BUDGET!$C$19:$Q$401,2,FALSE))</f>
        <v/>
      </c>
    </row>
    <row r="978" spans="2:22" ht="13.5" x14ac:dyDescent="0.3">
      <c r="B978" s="582">
        <f t="shared" si="94"/>
        <v>968</v>
      </c>
      <c r="C978" s="153"/>
      <c r="D978" s="154"/>
      <c r="E978" s="155"/>
      <c r="F978" s="156"/>
      <c r="G978" s="157"/>
      <c r="H978" s="158"/>
      <c r="I978" s="162" t="str">
        <f t="shared" si="90"/>
        <v/>
      </c>
      <c r="J978" s="163" t="str">
        <f>IF(I978="","",I978/BUDGET!$O$8)</f>
        <v/>
      </c>
      <c r="K978" s="608"/>
      <c r="L978" s="161" t="str">
        <f t="shared" si="91"/>
        <v/>
      </c>
      <c r="M978" s="609" t="str">
        <f t="shared" si="92"/>
        <v/>
      </c>
      <c r="N978" s="610" t="str">
        <f t="shared" si="93"/>
        <v/>
      </c>
      <c r="O978" s="577"/>
      <c r="Q978" s="611"/>
      <c r="U978" s="574" t="str">
        <f t="shared" si="95"/>
        <v/>
      </c>
      <c r="V978" s="574" t="str">
        <f>IF($U978="","",VLOOKUP($U978,BUDGET!$C$19:$Q$401,2,FALSE))</f>
        <v/>
      </c>
    </row>
    <row r="979" spans="2:22" ht="13.5" x14ac:dyDescent="0.3">
      <c r="B979" s="582">
        <f t="shared" si="94"/>
        <v>969</v>
      </c>
      <c r="C979" s="153"/>
      <c r="D979" s="154"/>
      <c r="E979" s="155"/>
      <c r="F979" s="156"/>
      <c r="G979" s="157"/>
      <c r="H979" s="158"/>
      <c r="I979" s="162" t="str">
        <f t="shared" si="90"/>
        <v/>
      </c>
      <c r="J979" s="163" t="str">
        <f>IF(I979="","",I979/BUDGET!$O$8)</f>
        <v/>
      </c>
      <c r="K979" s="608"/>
      <c r="L979" s="164" t="str">
        <f t="shared" si="91"/>
        <v/>
      </c>
      <c r="M979" s="609" t="str">
        <f t="shared" si="92"/>
        <v/>
      </c>
      <c r="N979" s="610" t="str">
        <f t="shared" si="93"/>
        <v/>
      </c>
      <c r="O979" s="577"/>
      <c r="Q979" s="611"/>
      <c r="U979" s="574" t="str">
        <f t="shared" si="95"/>
        <v/>
      </c>
      <c r="V979" s="574" t="str">
        <f>IF($U979="","",VLOOKUP($U979,BUDGET!$C$19:$Q$401,2,FALSE))</f>
        <v/>
      </c>
    </row>
    <row r="980" spans="2:22" ht="13.5" x14ac:dyDescent="0.3">
      <c r="B980" s="582">
        <f t="shared" si="94"/>
        <v>970</v>
      </c>
      <c r="C980" s="153"/>
      <c r="D980" s="154"/>
      <c r="E980" s="155"/>
      <c r="F980" s="156"/>
      <c r="G980" s="157"/>
      <c r="H980" s="158"/>
      <c r="I980" s="162" t="str">
        <f t="shared" si="90"/>
        <v/>
      </c>
      <c r="J980" s="163" t="str">
        <f>IF(I980="","",I980/BUDGET!$O$8)</f>
        <v/>
      </c>
      <c r="K980" s="608"/>
      <c r="L980" s="161" t="str">
        <f t="shared" si="91"/>
        <v/>
      </c>
      <c r="M980" s="609" t="str">
        <f t="shared" si="92"/>
        <v/>
      </c>
      <c r="N980" s="610" t="str">
        <f t="shared" si="93"/>
        <v/>
      </c>
      <c r="O980" s="577"/>
      <c r="Q980" s="611"/>
      <c r="U980" s="574" t="str">
        <f t="shared" si="95"/>
        <v/>
      </c>
      <c r="V980" s="574" t="str">
        <f>IF($U980="","",VLOOKUP($U980,BUDGET!$C$19:$Q$401,2,FALSE))</f>
        <v/>
      </c>
    </row>
    <row r="981" spans="2:22" ht="13.5" x14ac:dyDescent="0.3">
      <c r="B981" s="582">
        <f t="shared" si="94"/>
        <v>971</v>
      </c>
      <c r="C981" s="153"/>
      <c r="D981" s="154"/>
      <c r="E981" s="155"/>
      <c r="F981" s="156"/>
      <c r="G981" s="157"/>
      <c r="H981" s="158"/>
      <c r="I981" s="162" t="str">
        <f t="shared" si="90"/>
        <v/>
      </c>
      <c r="J981" s="163" t="str">
        <f>IF(I981="","",I981/BUDGET!$O$8)</f>
        <v/>
      </c>
      <c r="K981" s="608"/>
      <c r="L981" s="164" t="str">
        <f t="shared" si="91"/>
        <v/>
      </c>
      <c r="M981" s="609" t="str">
        <f t="shared" si="92"/>
        <v/>
      </c>
      <c r="N981" s="610" t="str">
        <f t="shared" si="93"/>
        <v/>
      </c>
      <c r="O981" s="577"/>
      <c r="Q981" s="611"/>
      <c r="U981" s="574" t="str">
        <f t="shared" si="95"/>
        <v/>
      </c>
      <c r="V981" s="574" t="str">
        <f>IF($U981="","",VLOOKUP($U981,BUDGET!$C$19:$Q$401,2,FALSE))</f>
        <v/>
      </c>
    </row>
    <row r="982" spans="2:22" ht="13.5" x14ac:dyDescent="0.3">
      <c r="B982" s="582">
        <f t="shared" si="94"/>
        <v>972</v>
      </c>
      <c r="C982" s="153"/>
      <c r="D982" s="154"/>
      <c r="E982" s="155"/>
      <c r="F982" s="156"/>
      <c r="G982" s="157"/>
      <c r="H982" s="158"/>
      <c r="I982" s="162" t="str">
        <f t="shared" si="90"/>
        <v/>
      </c>
      <c r="J982" s="163" t="str">
        <f>IF(I982="","",I982/BUDGET!$O$8)</f>
        <v/>
      </c>
      <c r="K982" s="608"/>
      <c r="L982" s="161" t="str">
        <f t="shared" si="91"/>
        <v/>
      </c>
      <c r="M982" s="609" t="str">
        <f t="shared" si="92"/>
        <v/>
      </c>
      <c r="N982" s="610" t="str">
        <f t="shared" si="93"/>
        <v/>
      </c>
      <c r="O982" s="577"/>
      <c r="Q982" s="611"/>
      <c r="U982" s="574" t="str">
        <f t="shared" si="95"/>
        <v/>
      </c>
      <c r="V982" s="574" t="str">
        <f>IF($U982="","",VLOOKUP($U982,BUDGET!$C$19:$Q$401,2,FALSE))</f>
        <v/>
      </c>
    </row>
    <row r="983" spans="2:22" ht="13.5" x14ac:dyDescent="0.3">
      <c r="B983" s="582">
        <f t="shared" si="94"/>
        <v>973</v>
      </c>
      <c r="C983" s="153"/>
      <c r="D983" s="154"/>
      <c r="E983" s="155"/>
      <c r="F983" s="156"/>
      <c r="G983" s="157"/>
      <c r="H983" s="158"/>
      <c r="I983" s="162" t="str">
        <f t="shared" si="90"/>
        <v/>
      </c>
      <c r="J983" s="163" t="str">
        <f>IF(I983="","",I983/BUDGET!$O$8)</f>
        <v/>
      </c>
      <c r="K983" s="608"/>
      <c r="L983" s="164" t="str">
        <f t="shared" si="91"/>
        <v/>
      </c>
      <c r="M983" s="609" t="str">
        <f t="shared" si="92"/>
        <v/>
      </c>
      <c r="N983" s="610" t="str">
        <f t="shared" si="93"/>
        <v/>
      </c>
      <c r="O983" s="577"/>
      <c r="Q983" s="611"/>
      <c r="U983" s="574" t="str">
        <f t="shared" si="95"/>
        <v/>
      </c>
      <c r="V983" s="574" t="str">
        <f>IF($U983="","",VLOOKUP($U983,BUDGET!$C$19:$Q$401,2,FALSE))</f>
        <v/>
      </c>
    </row>
    <row r="984" spans="2:22" ht="13.5" x14ac:dyDescent="0.3">
      <c r="B984" s="582">
        <f t="shared" si="94"/>
        <v>974</v>
      </c>
      <c r="C984" s="153"/>
      <c r="D984" s="154"/>
      <c r="E984" s="155"/>
      <c r="F984" s="156"/>
      <c r="G984" s="157"/>
      <c r="H984" s="158"/>
      <c r="I984" s="162" t="str">
        <f t="shared" si="90"/>
        <v/>
      </c>
      <c r="J984" s="163" t="str">
        <f>IF(I984="","",I984/BUDGET!$O$8)</f>
        <v/>
      </c>
      <c r="K984" s="608"/>
      <c r="L984" s="161" t="str">
        <f t="shared" si="91"/>
        <v/>
      </c>
      <c r="M984" s="609" t="str">
        <f t="shared" si="92"/>
        <v/>
      </c>
      <c r="N984" s="610" t="str">
        <f t="shared" si="93"/>
        <v/>
      </c>
      <c r="O984" s="577"/>
      <c r="Q984" s="611"/>
      <c r="U984" s="574" t="str">
        <f t="shared" si="95"/>
        <v/>
      </c>
      <c r="V984" s="574" t="str">
        <f>IF($U984="","",VLOOKUP($U984,BUDGET!$C$19:$Q$401,2,FALSE))</f>
        <v/>
      </c>
    </row>
    <row r="985" spans="2:22" ht="13.5" x14ac:dyDescent="0.3">
      <c r="B985" s="582">
        <f t="shared" si="94"/>
        <v>975</v>
      </c>
      <c r="C985" s="153"/>
      <c r="D985" s="154"/>
      <c r="E985" s="155"/>
      <c r="F985" s="156"/>
      <c r="G985" s="157"/>
      <c r="H985" s="158"/>
      <c r="I985" s="162" t="str">
        <f t="shared" si="90"/>
        <v/>
      </c>
      <c r="J985" s="163" t="str">
        <f>IF(I985="","",I985/BUDGET!$O$8)</f>
        <v/>
      </c>
      <c r="K985" s="608"/>
      <c r="L985" s="164" t="str">
        <f t="shared" si="91"/>
        <v/>
      </c>
      <c r="M985" s="609" t="str">
        <f t="shared" si="92"/>
        <v/>
      </c>
      <c r="N985" s="610" t="str">
        <f t="shared" si="93"/>
        <v/>
      </c>
      <c r="O985" s="577"/>
      <c r="Q985" s="611"/>
      <c r="U985" s="574" t="str">
        <f t="shared" si="95"/>
        <v/>
      </c>
      <c r="V985" s="574" t="str">
        <f>IF($U985="","",VLOOKUP($U985,BUDGET!$C$19:$Q$401,2,FALSE))</f>
        <v/>
      </c>
    </row>
    <row r="986" spans="2:22" ht="13.5" x14ac:dyDescent="0.3">
      <c r="B986" s="582">
        <f t="shared" si="94"/>
        <v>976</v>
      </c>
      <c r="C986" s="153"/>
      <c r="D986" s="154"/>
      <c r="E986" s="155"/>
      <c r="F986" s="156"/>
      <c r="G986" s="157"/>
      <c r="H986" s="158"/>
      <c r="I986" s="162" t="str">
        <f t="shared" si="90"/>
        <v/>
      </c>
      <c r="J986" s="163" t="str">
        <f>IF(I986="","",I986/BUDGET!$O$8)</f>
        <v/>
      </c>
      <c r="K986" s="608"/>
      <c r="L986" s="161" t="str">
        <f t="shared" si="91"/>
        <v/>
      </c>
      <c r="M986" s="609" t="str">
        <f t="shared" si="92"/>
        <v/>
      </c>
      <c r="N986" s="610" t="str">
        <f t="shared" si="93"/>
        <v/>
      </c>
      <c r="O986" s="577"/>
      <c r="Q986" s="611"/>
      <c r="U986" s="574" t="str">
        <f t="shared" si="95"/>
        <v/>
      </c>
      <c r="V986" s="574" t="str">
        <f>IF($U986="","",VLOOKUP($U986,BUDGET!$C$19:$Q$401,2,FALSE))</f>
        <v/>
      </c>
    </row>
    <row r="987" spans="2:22" ht="13.5" x14ac:dyDescent="0.3">
      <c r="B987" s="582">
        <f t="shared" si="94"/>
        <v>977</v>
      </c>
      <c r="C987" s="153"/>
      <c r="D987" s="154"/>
      <c r="E987" s="155"/>
      <c r="F987" s="156"/>
      <c r="G987" s="157"/>
      <c r="H987" s="158"/>
      <c r="I987" s="162" t="str">
        <f t="shared" si="90"/>
        <v/>
      </c>
      <c r="J987" s="163" t="str">
        <f>IF(I987="","",I987/BUDGET!$O$8)</f>
        <v/>
      </c>
      <c r="K987" s="608"/>
      <c r="L987" s="164" t="str">
        <f t="shared" si="91"/>
        <v/>
      </c>
      <c r="M987" s="609" t="str">
        <f t="shared" si="92"/>
        <v/>
      </c>
      <c r="N987" s="610" t="str">
        <f t="shared" si="93"/>
        <v/>
      </c>
      <c r="O987" s="577"/>
      <c r="Q987" s="611"/>
      <c r="U987" s="574" t="str">
        <f t="shared" si="95"/>
        <v/>
      </c>
      <c r="V987" s="574" t="str">
        <f>IF($U987="","",VLOOKUP($U987,BUDGET!$C$19:$Q$401,2,FALSE))</f>
        <v/>
      </c>
    </row>
    <row r="988" spans="2:22" ht="13.5" x14ac:dyDescent="0.3">
      <c r="B988" s="582">
        <f t="shared" si="94"/>
        <v>978</v>
      </c>
      <c r="C988" s="153"/>
      <c r="D988" s="154"/>
      <c r="E988" s="155"/>
      <c r="F988" s="156"/>
      <c r="G988" s="157"/>
      <c r="H988" s="158"/>
      <c r="I988" s="162" t="str">
        <f t="shared" si="90"/>
        <v/>
      </c>
      <c r="J988" s="163" t="str">
        <f>IF(I988="","",I988/BUDGET!$O$8)</f>
        <v/>
      </c>
      <c r="K988" s="608"/>
      <c r="L988" s="161" t="str">
        <f t="shared" si="91"/>
        <v/>
      </c>
      <c r="M988" s="609" t="str">
        <f t="shared" si="92"/>
        <v/>
      </c>
      <c r="N988" s="610" t="str">
        <f t="shared" si="93"/>
        <v/>
      </c>
      <c r="O988" s="577"/>
      <c r="Q988" s="611"/>
      <c r="U988" s="574" t="str">
        <f t="shared" si="95"/>
        <v/>
      </c>
      <c r="V988" s="574" t="str">
        <f>IF($U988="","",VLOOKUP($U988,BUDGET!$C$19:$Q$401,2,FALSE))</f>
        <v/>
      </c>
    </row>
    <row r="989" spans="2:22" ht="13.5" x14ac:dyDescent="0.3">
      <c r="B989" s="582">
        <f t="shared" si="94"/>
        <v>979</v>
      </c>
      <c r="C989" s="153"/>
      <c r="D989" s="154"/>
      <c r="E989" s="155"/>
      <c r="F989" s="156"/>
      <c r="G989" s="157"/>
      <c r="H989" s="158"/>
      <c r="I989" s="162" t="str">
        <f t="shared" si="90"/>
        <v/>
      </c>
      <c r="J989" s="163" t="str">
        <f>IF(I989="","",I989/BUDGET!$O$8)</f>
        <v/>
      </c>
      <c r="K989" s="608"/>
      <c r="L989" s="164" t="str">
        <f t="shared" si="91"/>
        <v/>
      </c>
      <c r="M989" s="609" t="str">
        <f t="shared" si="92"/>
        <v/>
      </c>
      <c r="N989" s="610" t="str">
        <f t="shared" si="93"/>
        <v/>
      </c>
      <c r="O989" s="577"/>
      <c r="Q989" s="611"/>
      <c r="U989" s="574" t="str">
        <f t="shared" si="95"/>
        <v/>
      </c>
      <c r="V989" s="574" t="str">
        <f>IF($U989="","",VLOOKUP($U989,BUDGET!$C$19:$Q$401,2,FALSE))</f>
        <v/>
      </c>
    </row>
    <row r="990" spans="2:22" ht="13.5" x14ac:dyDescent="0.3">
      <c r="B990" s="582">
        <f t="shared" si="94"/>
        <v>980</v>
      </c>
      <c r="C990" s="153"/>
      <c r="D990" s="154"/>
      <c r="E990" s="155"/>
      <c r="F990" s="156"/>
      <c r="G990" s="157"/>
      <c r="H990" s="158"/>
      <c r="I990" s="162" t="str">
        <f t="shared" si="90"/>
        <v/>
      </c>
      <c r="J990" s="163" t="str">
        <f>IF(I990="","",I990/BUDGET!$O$8)</f>
        <v/>
      </c>
      <c r="K990" s="608"/>
      <c r="L990" s="161" t="str">
        <f t="shared" si="91"/>
        <v/>
      </c>
      <c r="M990" s="609" t="str">
        <f t="shared" si="92"/>
        <v/>
      </c>
      <c r="N990" s="610" t="str">
        <f t="shared" si="93"/>
        <v/>
      </c>
      <c r="O990" s="577"/>
      <c r="Q990" s="611"/>
      <c r="U990" s="574" t="str">
        <f t="shared" si="95"/>
        <v/>
      </c>
      <c r="V990" s="574" t="str">
        <f>IF($U990="","",VLOOKUP($U990,BUDGET!$C$19:$Q$401,2,FALSE))</f>
        <v/>
      </c>
    </row>
    <row r="991" spans="2:22" ht="13.5" x14ac:dyDescent="0.3">
      <c r="B991" s="582">
        <f t="shared" si="94"/>
        <v>981</v>
      </c>
      <c r="C991" s="153"/>
      <c r="D991" s="154"/>
      <c r="E991" s="155"/>
      <c r="F991" s="156"/>
      <c r="G991" s="157"/>
      <c r="H991" s="158"/>
      <c r="I991" s="162" t="str">
        <f t="shared" si="90"/>
        <v/>
      </c>
      <c r="J991" s="163" t="str">
        <f>IF(I991="","",I991/BUDGET!$O$8)</f>
        <v/>
      </c>
      <c r="K991" s="608"/>
      <c r="L991" s="164" t="str">
        <f t="shared" si="91"/>
        <v/>
      </c>
      <c r="M991" s="609" t="str">
        <f t="shared" si="92"/>
        <v/>
      </c>
      <c r="N991" s="610" t="str">
        <f t="shared" si="93"/>
        <v/>
      </c>
      <c r="O991" s="577"/>
      <c r="Q991" s="611"/>
      <c r="U991" s="574" t="str">
        <f t="shared" si="95"/>
        <v/>
      </c>
      <c r="V991" s="574" t="str">
        <f>IF($U991="","",VLOOKUP($U991,BUDGET!$C$19:$Q$401,2,FALSE))</f>
        <v/>
      </c>
    </row>
    <row r="992" spans="2:22" ht="13.5" x14ac:dyDescent="0.3">
      <c r="B992" s="582">
        <f t="shared" si="94"/>
        <v>982</v>
      </c>
      <c r="C992" s="153"/>
      <c r="D992" s="154"/>
      <c r="E992" s="155"/>
      <c r="F992" s="156"/>
      <c r="G992" s="157"/>
      <c r="H992" s="158"/>
      <c r="I992" s="162" t="str">
        <f t="shared" si="90"/>
        <v/>
      </c>
      <c r="J992" s="163" t="str">
        <f>IF(I992="","",I992/BUDGET!$O$8)</f>
        <v/>
      </c>
      <c r="K992" s="608"/>
      <c r="L992" s="161" t="str">
        <f t="shared" si="91"/>
        <v/>
      </c>
      <c r="M992" s="609" t="str">
        <f t="shared" si="92"/>
        <v/>
      </c>
      <c r="N992" s="610" t="str">
        <f t="shared" si="93"/>
        <v/>
      </c>
      <c r="O992" s="577"/>
      <c r="Q992" s="611"/>
      <c r="U992" s="574" t="str">
        <f t="shared" si="95"/>
        <v/>
      </c>
      <c r="V992" s="574" t="str">
        <f>IF($U992="","",VLOOKUP($U992,BUDGET!$C$19:$Q$401,2,FALSE))</f>
        <v/>
      </c>
    </row>
    <row r="993" spans="2:22" ht="13.5" x14ac:dyDescent="0.3">
      <c r="B993" s="582">
        <f t="shared" si="94"/>
        <v>983</v>
      </c>
      <c r="C993" s="153"/>
      <c r="D993" s="154"/>
      <c r="E993" s="155"/>
      <c r="F993" s="156"/>
      <c r="G993" s="157"/>
      <c r="H993" s="158"/>
      <c r="I993" s="162" t="str">
        <f t="shared" si="90"/>
        <v/>
      </c>
      <c r="J993" s="163" t="str">
        <f>IF(I993="","",I993/BUDGET!$O$8)</f>
        <v/>
      </c>
      <c r="K993" s="608"/>
      <c r="L993" s="164" t="str">
        <f t="shared" si="91"/>
        <v/>
      </c>
      <c r="M993" s="609" t="str">
        <f t="shared" si="92"/>
        <v/>
      </c>
      <c r="N993" s="610" t="str">
        <f t="shared" si="93"/>
        <v/>
      </c>
      <c r="O993" s="577"/>
      <c r="Q993" s="611"/>
      <c r="U993" s="574" t="str">
        <f t="shared" si="95"/>
        <v/>
      </c>
      <c r="V993" s="574" t="str">
        <f>IF($U993="","",VLOOKUP($U993,BUDGET!$C$19:$Q$401,2,FALSE))</f>
        <v/>
      </c>
    </row>
    <row r="994" spans="2:22" ht="13.5" x14ac:dyDescent="0.3">
      <c r="B994" s="582">
        <f t="shared" si="94"/>
        <v>984</v>
      </c>
      <c r="C994" s="153"/>
      <c r="D994" s="154"/>
      <c r="E994" s="155"/>
      <c r="F994" s="156"/>
      <c r="G994" s="157"/>
      <c r="H994" s="158"/>
      <c r="I994" s="162" t="str">
        <f t="shared" si="90"/>
        <v/>
      </c>
      <c r="J994" s="163" t="str">
        <f>IF(I994="","",I994/BUDGET!$O$8)</f>
        <v/>
      </c>
      <c r="K994" s="608"/>
      <c r="L994" s="161" t="str">
        <f t="shared" si="91"/>
        <v/>
      </c>
      <c r="M994" s="609" t="str">
        <f t="shared" si="92"/>
        <v/>
      </c>
      <c r="N994" s="610" t="str">
        <f t="shared" si="93"/>
        <v/>
      </c>
      <c r="O994" s="577"/>
      <c r="Q994" s="611"/>
      <c r="U994" s="574" t="str">
        <f t="shared" si="95"/>
        <v/>
      </c>
      <c r="V994" s="574" t="str">
        <f>IF($U994="","",VLOOKUP($U994,BUDGET!$C$19:$Q$401,2,FALSE))</f>
        <v/>
      </c>
    </row>
    <row r="995" spans="2:22" ht="13.5" x14ac:dyDescent="0.3">
      <c r="B995" s="582">
        <f t="shared" si="94"/>
        <v>985</v>
      </c>
      <c r="C995" s="153"/>
      <c r="D995" s="154"/>
      <c r="E995" s="155"/>
      <c r="F995" s="156"/>
      <c r="G995" s="157"/>
      <c r="H995" s="158"/>
      <c r="I995" s="162" t="str">
        <f t="shared" si="90"/>
        <v/>
      </c>
      <c r="J995" s="163" t="str">
        <f>IF(I995="","",I995/BUDGET!$O$8)</f>
        <v/>
      </c>
      <c r="K995" s="608"/>
      <c r="L995" s="164" t="str">
        <f t="shared" si="91"/>
        <v/>
      </c>
      <c r="M995" s="609" t="str">
        <f t="shared" si="92"/>
        <v/>
      </c>
      <c r="N995" s="610" t="str">
        <f t="shared" si="93"/>
        <v/>
      </c>
      <c r="O995" s="577"/>
      <c r="Q995" s="611"/>
      <c r="U995" s="574" t="str">
        <f t="shared" si="95"/>
        <v/>
      </c>
      <c r="V995" s="574" t="str">
        <f>IF($U995="","",VLOOKUP($U995,BUDGET!$C$19:$Q$401,2,FALSE))</f>
        <v/>
      </c>
    </row>
    <row r="996" spans="2:22" ht="13.5" x14ac:dyDescent="0.3">
      <c r="B996" s="582">
        <f t="shared" si="94"/>
        <v>986</v>
      </c>
      <c r="C996" s="153"/>
      <c r="D996" s="154"/>
      <c r="E996" s="155"/>
      <c r="F996" s="156"/>
      <c r="G996" s="157"/>
      <c r="H996" s="158"/>
      <c r="I996" s="162" t="str">
        <f t="shared" si="90"/>
        <v/>
      </c>
      <c r="J996" s="163" t="str">
        <f>IF(I996="","",I996/BUDGET!$O$8)</f>
        <v/>
      </c>
      <c r="K996" s="608"/>
      <c r="L996" s="161" t="str">
        <f t="shared" si="91"/>
        <v/>
      </c>
      <c r="M996" s="609" t="str">
        <f t="shared" si="92"/>
        <v/>
      </c>
      <c r="N996" s="610" t="str">
        <f t="shared" si="93"/>
        <v/>
      </c>
      <c r="O996" s="577"/>
      <c r="Q996" s="611"/>
      <c r="U996" s="574" t="str">
        <f t="shared" si="95"/>
        <v/>
      </c>
      <c r="V996" s="574" t="str">
        <f>IF($U996="","",VLOOKUP($U996,BUDGET!$C$19:$Q$401,2,FALSE))</f>
        <v/>
      </c>
    </row>
    <row r="997" spans="2:22" ht="13.5" x14ac:dyDescent="0.3">
      <c r="B997" s="582">
        <f t="shared" si="94"/>
        <v>987</v>
      </c>
      <c r="C997" s="153"/>
      <c r="D997" s="154"/>
      <c r="E997" s="155"/>
      <c r="F997" s="156"/>
      <c r="G997" s="157"/>
      <c r="H997" s="158"/>
      <c r="I997" s="162" t="str">
        <f t="shared" si="90"/>
        <v/>
      </c>
      <c r="J997" s="163" t="str">
        <f>IF(I997="","",I997/BUDGET!$O$8)</f>
        <v/>
      </c>
      <c r="K997" s="608"/>
      <c r="L997" s="164" t="str">
        <f t="shared" si="91"/>
        <v/>
      </c>
      <c r="M997" s="609" t="str">
        <f t="shared" si="92"/>
        <v/>
      </c>
      <c r="N997" s="610" t="str">
        <f t="shared" si="93"/>
        <v/>
      </c>
      <c r="O997" s="577"/>
      <c r="Q997" s="611"/>
      <c r="U997" s="574" t="str">
        <f t="shared" si="95"/>
        <v/>
      </c>
      <c r="V997" s="574" t="str">
        <f>IF($U997="","",VLOOKUP($U997,BUDGET!$C$19:$Q$401,2,FALSE))</f>
        <v/>
      </c>
    </row>
    <row r="998" spans="2:22" ht="13.5" x14ac:dyDescent="0.3">
      <c r="B998" s="582">
        <f t="shared" si="94"/>
        <v>988</v>
      </c>
      <c r="C998" s="153"/>
      <c r="D998" s="154"/>
      <c r="E998" s="155"/>
      <c r="F998" s="156"/>
      <c r="G998" s="157"/>
      <c r="H998" s="158"/>
      <c r="I998" s="162" t="str">
        <f t="shared" si="90"/>
        <v/>
      </c>
      <c r="J998" s="163" t="str">
        <f>IF(I998="","",I998/BUDGET!$O$8)</f>
        <v/>
      </c>
      <c r="K998" s="608"/>
      <c r="L998" s="161" t="str">
        <f t="shared" si="91"/>
        <v/>
      </c>
      <c r="M998" s="609" t="str">
        <f t="shared" si="92"/>
        <v/>
      </c>
      <c r="N998" s="610" t="str">
        <f t="shared" si="93"/>
        <v/>
      </c>
      <c r="O998" s="577"/>
      <c r="Q998" s="611"/>
      <c r="U998" s="574" t="str">
        <f t="shared" si="95"/>
        <v/>
      </c>
      <c r="V998" s="574" t="str">
        <f>IF($U998="","",VLOOKUP($U998,BUDGET!$C$19:$Q$401,2,FALSE))</f>
        <v/>
      </c>
    </row>
    <row r="999" spans="2:22" ht="13.5" x14ac:dyDescent="0.3">
      <c r="B999" s="582">
        <f t="shared" si="94"/>
        <v>989</v>
      </c>
      <c r="C999" s="153"/>
      <c r="D999" s="154"/>
      <c r="E999" s="155"/>
      <c r="F999" s="156"/>
      <c r="G999" s="157"/>
      <c r="H999" s="158"/>
      <c r="I999" s="162" t="str">
        <f t="shared" si="90"/>
        <v/>
      </c>
      <c r="J999" s="163" t="str">
        <f>IF(I999="","",I999/BUDGET!$O$8)</f>
        <v/>
      </c>
      <c r="K999" s="608"/>
      <c r="L999" s="164" t="str">
        <f t="shared" si="91"/>
        <v/>
      </c>
      <c r="M999" s="609" t="str">
        <f t="shared" si="92"/>
        <v/>
      </c>
      <c r="N999" s="610" t="str">
        <f t="shared" si="93"/>
        <v/>
      </c>
      <c r="O999" s="577"/>
      <c r="Q999" s="611"/>
      <c r="U999" s="574" t="str">
        <f t="shared" si="95"/>
        <v/>
      </c>
      <c r="V999" s="574" t="str">
        <f>IF($U999="","",VLOOKUP($U999,BUDGET!$C$19:$Q$401,2,FALSE))</f>
        <v/>
      </c>
    </row>
    <row r="1000" spans="2:22" ht="13.5" x14ac:dyDescent="0.3">
      <c r="B1000" s="582">
        <f t="shared" si="94"/>
        <v>990</v>
      </c>
      <c r="C1000" s="153"/>
      <c r="D1000" s="154"/>
      <c r="E1000" s="155"/>
      <c r="F1000" s="156"/>
      <c r="G1000" s="157"/>
      <c r="H1000" s="158"/>
      <c r="I1000" s="162" t="str">
        <f t="shared" si="90"/>
        <v/>
      </c>
      <c r="J1000" s="163" t="str">
        <f>IF(I1000="","",I1000/BUDGET!$O$8)</f>
        <v/>
      </c>
      <c r="K1000" s="608"/>
      <c r="L1000" s="161" t="str">
        <f t="shared" si="91"/>
        <v/>
      </c>
      <c r="M1000" s="609" t="str">
        <f t="shared" si="92"/>
        <v/>
      </c>
      <c r="N1000" s="610" t="str">
        <f t="shared" si="93"/>
        <v/>
      </c>
      <c r="O1000" s="577"/>
      <c r="Q1000" s="611"/>
      <c r="U1000" s="574" t="str">
        <f t="shared" si="95"/>
        <v/>
      </c>
      <c r="V1000" s="574" t="str">
        <f>IF($U1000="","",VLOOKUP($U1000,BUDGET!$C$19:$Q$401,2,FALSE))</f>
        <v/>
      </c>
    </row>
    <row r="1001" spans="2:22" ht="13.5" x14ac:dyDescent="0.3">
      <c r="B1001" s="582">
        <f t="shared" si="94"/>
        <v>991</v>
      </c>
      <c r="C1001" s="153"/>
      <c r="D1001" s="154"/>
      <c r="E1001" s="155"/>
      <c r="F1001" s="156"/>
      <c r="G1001" s="157"/>
      <c r="H1001" s="158"/>
      <c r="I1001" s="162" t="str">
        <f t="shared" si="90"/>
        <v/>
      </c>
      <c r="J1001" s="163" t="str">
        <f>IF(I1001="","",I1001/BUDGET!$O$8)</f>
        <v/>
      </c>
      <c r="K1001" s="608"/>
      <c r="L1001" s="164" t="str">
        <f t="shared" si="91"/>
        <v/>
      </c>
      <c r="M1001" s="609" t="str">
        <f t="shared" si="92"/>
        <v/>
      </c>
      <c r="N1001" s="610" t="str">
        <f t="shared" si="93"/>
        <v/>
      </c>
      <c r="O1001" s="577"/>
      <c r="Q1001" s="611"/>
      <c r="U1001" s="574" t="str">
        <f t="shared" si="95"/>
        <v/>
      </c>
      <c r="V1001" s="574" t="str">
        <f>IF($U1001="","",VLOOKUP($U1001,BUDGET!$C$19:$Q$401,2,FALSE))</f>
        <v/>
      </c>
    </row>
    <row r="1002" spans="2:22" ht="13.5" x14ac:dyDescent="0.3">
      <c r="B1002" s="582">
        <f t="shared" si="94"/>
        <v>992</v>
      </c>
      <c r="C1002" s="153"/>
      <c r="D1002" s="154"/>
      <c r="E1002" s="155"/>
      <c r="F1002" s="156"/>
      <c r="G1002" s="157"/>
      <c r="H1002" s="158"/>
      <c r="I1002" s="162" t="str">
        <f t="shared" si="90"/>
        <v/>
      </c>
      <c r="J1002" s="163" t="str">
        <f>IF(I1002="","",I1002/BUDGET!$O$8)</f>
        <v/>
      </c>
      <c r="K1002" s="608"/>
      <c r="L1002" s="161" t="str">
        <f t="shared" si="91"/>
        <v/>
      </c>
      <c r="M1002" s="609" t="str">
        <f t="shared" si="92"/>
        <v/>
      </c>
      <c r="N1002" s="610" t="str">
        <f t="shared" si="93"/>
        <v/>
      </c>
      <c r="O1002" s="577"/>
      <c r="Q1002" s="611"/>
      <c r="U1002" s="574" t="str">
        <f t="shared" si="95"/>
        <v/>
      </c>
      <c r="V1002" s="574" t="str">
        <f>IF($U1002="","",VLOOKUP($U1002,BUDGET!$C$19:$Q$401,2,FALSE))</f>
        <v/>
      </c>
    </row>
    <row r="1003" spans="2:22" ht="13.5" x14ac:dyDescent="0.3">
      <c r="B1003" s="582">
        <f t="shared" si="94"/>
        <v>993</v>
      </c>
      <c r="C1003" s="153"/>
      <c r="D1003" s="154"/>
      <c r="E1003" s="155"/>
      <c r="F1003" s="156"/>
      <c r="G1003" s="157"/>
      <c r="H1003" s="158"/>
      <c r="I1003" s="162" t="str">
        <f t="shared" si="90"/>
        <v/>
      </c>
      <c r="J1003" s="163" t="str">
        <f>IF(I1003="","",I1003/BUDGET!$O$8)</f>
        <v/>
      </c>
      <c r="K1003" s="608"/>
      <c r="L1003" s="164" t="str">
        <f t="shared" si="91"/>
        <v/>
      </c>
      <c r="M1003" s="609" t="str">
        <f t="shared" si="92"/>
        <v/>
      </c>
      <c r="N1003" s="610" t="str">
        <f t="shared" si="93"/>
        <v/>
      </c>
      <c r="O1003" s="577"/>
      <c r="Q1003" s="611"/>
      <c r="U1003" s="574" t="str">
        <f t="shared" si="95"/>
        <v/>
      </c>
      <c r="V1003" s="574" t="str">
        <f>IF($U1003="","",VLOOKUP($U1003,BUDGET!$C$19:$Q$401,2,FALSE))</f>
        <v/>
      </c>
    </row>
    <row r="1004" spans="2:22" ht="13.5" x14ac:dyDescent="0.3">
      <c r="B1004" s="582">
        <f t="shared" si="94"/>
        <v>994</v>
      </c>
      <c r="C1004" s="153"/>
      <c r="D1004" s="154"/>
      <c r="E1004" s="155"/>
      <c r="F1004" s="156"/>
      <c r="G1004" s="157"/>
      <c r="H1004" s="158"/>
      <c r="I1004" s="162" t="str">
        <f t="shared" si="90"/>
        <v/>
      </c>
      <c r="J1004" s="163" t="str">
        <f>IF(I1004="","",I1004/BUDGET!$O$8)</f>
        <v/>
      </c>
      <c r="K1004" s="608"/>
      <c r="L1004" s="161" t="str">
        <f t="shared" si="91"/>
        <v/>
      </c>
      <c r="M1004" s="609" t="str">
        <f t="shared" si="92"/>
        <v/>
      </c>
      <c r="N1004" s="610" t="str">
        <f t="shared" si="93"/>
        <v/>
      </c>
      <c r="O1004" s="577"/>
      <c r="Q1004" s="611"/>
      <c r="U1004" s="574" t="str">
        <f t="shared" si="95"/>
        <v/>
      </c>
      <c r="V1004" s="574" t="str">
        <f>IF($U1004="","",VLOOKUP($U1004,BUDGET!$C$19:$Q$401,2,FALSE))</f>
        <v/>
      </c>
    </row>
    <row r="1005" spans="2:22" ht="13.5" x14ac:dyDescent="0.3">
      <c r="B1005" s="582">
        <f t="shared" si="94"/>
        <v>995</v>
      </c>
      <c r="C1005" s="153"/>
      <c r="D1005" s="154"/>
      <c r="E1005" s="155"/>
      <c r="F1005" s="156"/>
      <c r="G1005" s="157"/>
      <c r="H1005" s="158"/>
      <c r="I1005" s="162" t="str">
        <f t="shared" si="90"/>
        <v/>
      </c>
      <c r="J1005" s="163" t="str">
        <f>IF(I1005="","",I1005/BUDGET!$O$8)</f>
        <v/>
      </c>
      <c r="K1005" s="608"/>
      <c r="L1005" s="164" t="str">
        <f t="shared" si="91"/>
        <v/>
      </c>
      <c r="M1005" s="609" t="str">
        <f t="shared" si="92"/>
        <v/>
      </c>
      <c r="N1005" s="610" t="str">
        <f t="shared" si="93"/>
        <v/>
      </c>
      <c r="O1005" s="577"/>
      <c r="Q1005" s="611"/>
      <c r="U1005" s="574" t="str">
        <f t="shared" si="95"/>
        <v/>
      </c>
      <c r="V1005" s="574" t="str">
        <f>IF($U1005="","",VLOOKUP($U1005,BUDGET!$C$19:$Q$401,2,FALSE))</f>
        <v/>
      </c>
    </row>
    <row r="1006" spans="2:22" ht="13.5" x14ac:dyDescent="0.3">
      <c r="B1006" s="582">
        <f t="shared" si="94"/>
        <v>996</v>
      </c>
      <c r="C1006" s="153"/>
      <c r="D1006" s="154"/>
      <c r="E1006" s="155"/>
      <c r="F1006" s="156"/>
      <c r="G1006" s="157"/>
      <c r="H1006" s="158"/>
      <c r="I1006" s="162" t="str">
        <f t="shared" si="90"/>
        <v/>
      </c>
      <c r="J1006" s="163" t="str">
        <f>IF(I1006="","",I1006/BUDGET!$O$8)</f>
        <v/>
      </c>
      <c r="K1006" s="608"/>
      <c r="L1006" s="161" t="str">
        <f t="shared" si="91"/>
        <v/>
      </c>
      <c r="M1006" s="609" t="str">
        <f t="shared" si="92"/>
        <v/>
      </c>
      <c r="N1006" s="610" t="str">
        <f t="shared" si="93"/>
        <v/>
      </c>
      <c r="O1006" s="577"/>
      <c r="Q1006" s="611"/>
      <c r="U1006" s="574" t="str">
        <f t="shared" si="95"/>
        <v/>
      </c>
      <c r="V1006" s="574" t="str">
        <f>IF($U1006="","",VLOOKUP($U1006,BUDGET!$C$19:$Q$401,2,FALSE))</f>
        <v/>
      </c>
    </row>
    <row r="1007" spans="2:22" ht="13.5" x14ac:dyDescent="0.3">
      <c r="B1007" s="582">
        <f t="shared" si="94"/>
        <v>997</v>
      </c>
      <c r="C1007" s="153"/>
      <c r="D1007" s="154"/>
      <c r="E1007" s="155"/>
      <c r="F1007" s="156"/>
      <c r="G1007" s="157"/>
      <c r="H1007" s="158"/>
      <c r="I1007" s="162" t="str">
        <f t="shared" si="90"/>
        <v/>
      </c>
      <c r="J1007" s="163" t="str">
        <f>IF(I1007="","",I1007/BUDGET!$O$8)</f>
        <v/>
      </c>
      <c r="K1007" s="608"/>
      <c r="L1007" s="164" t="str">
        <f t="shared" si="91"/>
        <v/>
      </c>
      <c r="M1007" s="609" t="str">
        <f t="shared" si="92"/>
        <v/>
      </c>
      <c r="N1007" s="610" t="str">
        <f t="shared" si="93"/>
        <v/>
      </c>
      <c r="O1007" s="577"/>
      <c r="Q1007" s="611"/>
      <c r="U1007" s="574" t="str">
        <f t="shared" si="95"/>
        <v/>
      </c>
      <c r="V1007" s="574" t="str">
        <f>IF($U1007="","",VLOOKUP($U1007,BUDGET!$C$19:$Q$401,2,FALSE))</f>
        <v/>
      </c>
    </row>
    <row r="1008" spans="2:22" ht="13.5" x14ac:dyDescent="0.3">
      <c r="B1008" s="582">
        <f t="shared" si="94"/>
        <v>998</v>
      </c>
      <c r="C1008" s="153"/>
      <c r="D1008" s="154"/>
      <c r="E1008" s="155"/>
      <c r="F1008" s="156"/>
      <c r="G1008" s="157"/>
      <c r="H1008" s="158"/>
      <c r="I1008" s="162" t="str">
        <f t="shared" si="90"/>
        <v/>
      </c>
      <c r="J1008" s="163" t="str">
        <f>IF(I1008="","",I1008/BUDGET!$O$8)</f>
        <v/>
      </c>
      <c r="K1008" s="608"/>
      <c r="L1008" s="161" t="str">
        <f t="shared" si="91"/>
        <v/>
      </c>
      <c r="M1008" s="609" t="str">
        <f t="shared" si="92"/>
        <v/>
      </c>
      <c r="N1008" s="610" t="str">
        <f t="shared" si="93"/>
        <v/>
      </c>
      <c r="O1008" s="577"/>
      <c r="Q1008" s="611"/>
      <c r="U1008" s="574" t="str">
        <f t="shared" si="95"/>
        <v/>
      </c>
      <c r="V1008" s="574" t="str">
        <f>IF($U1008="","",VLOOKUP($U1008,BUDGET!$C$19:$Q$401,2,FALSE))</f>
        <v/>
      </c>
    </row>
    <row r="1009" spans="2:22" ht="13.5" x14ac:dyDescent="0.3">
      <c r="B1009" s="582">
        <f t="shared" si="94"/>
        <v>999</v>
      </c>
      <c r="C1009" s="153"/>
      <c r="D1009" s="154"/>
      <c r="E1009" s="155"/>
      <c r="F1009" s="156"/>
      <c r="G1009" s="157"/>
      <c r="H1009" s="158"/>
      <c r="I1009" s="162" t="str">
        <f t="shared" si="90"/>
        <v/>
      </c>
      <c r="J1009" s="163" t="str">
        <f>IF(I1009="","",I1009/BUDGET!$O$8)</f>
        <v/>
      </c>
      <c r="K1009" s="608"/>
      <c r="L1009" s="164" t="str">
        <f t="shared" si="91"/>
        <v/>
      </c>
      <c r="M1009" s="609" t="str">
        <f t="shared" si="92"/>
        <v/>
      </c>
      <c r="N1009" s="610" t="str">
        <f t="shared" si="93"/>
        <v/>
      </c>
      <c r="O1009" s="577"/>
      <c r="Q1009" s="611"/>
      <c r="U1009" s="574" t="str">
        <f t="shared" si="95"/>
        <v/>
      </c>
      <c r="V1009" s="574" t="str">
        <f>IF($U1009="","",VLOOKUP($U1009,BUDGET!$C$19:$Q$401,2,FALSE))</f>
        <v/>
      </c>
    </row>
    <row r="1010" spans="2:22" ht="13.5" x14ac:dyDescent="0.3">
      <c r="B1010" s="582">
        <f t="shared" si="94"/>
        <v>1000</v>
      </c>
      <c r="C1010" s="153"/>
      <c r="D1010" s="154"/>
      <c r="E1010" s="155"/>
      <c r="F1010" s="156"/>
      <c r="G1010" s="157"/>
      <c r="H1010" s="158"/>
      <c r="I1010" s="162" t="str">
        <f t="shared" si="90"/>
        <v/>
      </c>
      <c r="J1010" s="163" t="str">
        <f>IF(I1010="","",I1010/BUDGET!$O$8)</f>
        <v/>
      </c>
      <c r="K1010" s="608"/>
      <c r="L1010" s="161" t="str">
        <f t="shared" si="91"/>
        <v/>
      </c>
      <c r="M1010" s="609" t="str">
        <f t="shared" si="92"/>
        <v/>
      </c>
      <c r="N1010" s="610" t="str">
        <f t="shared" si="93"/>
        <v/>
      </c>
      <c r="O1010" s="577"/>
      <c r="Q1010" s="611"/>
      <c r="U1010" s="574" t="str">
        <f t="shared" si="95"/>
        <v/>
      </c>
      <c r="V1010" s="574" t="str">
        <f>IF($U1010="","",VLOOKUP($U1010,BUDGET!$C$19:$Q$401,2,FALSE))</f>
        <v/>
      </c>
    </row>
    <row r="1011" spans="2:22" ht="13.5" x14ac:dyDescent="0.3">
      <c r="B1011" s="582">
        <f t="shared" si="94"/>
        <v>1001</v>
      </c>
      <c r="C1011" s="153"/>
      <c r="D1011" s="154"/>
      <c r="E1011" s="155"/>
      <c r="F1011" s="156"/>
      <c r="G1011" s="157"/>
      <c r="H1011" s="158"/>
      <c r="I1011" s="162" t="str">
        <f t="shared" si="90"/>
        <v/>
      </c>
      <c r="J1011" s="163" t="str">
        <f>IF(I1011="","",I1011/BUDGET!$O$8)</f>
        <v/>
      </c>
      <c r="K1011" s="608"/>
      <c r="L1011" s="164" t="str">
        <f t="shared" si="91"/>
        <v/>
      </c>
      <c r="M1011" s="609" t="str">
        <f t="shared" si="92"/>
        <v/>
      </c>
      <c r="N1011" s="610" t="str">
        <f t="shared" si="93"/>
        <v/>
      </c>
      <c r="O1011" s="577"/>
      <c r="Q1011" s="611"/>
      <c r="U1011" s="574" t="str">
        <f t="shared" si="95"/>
        <v/>
      </c>
      <c r="V1011" s="574" t="str">
        <f>IF($U1011="","",VLOOKUP($U1011,BUDGET!$C$19:$Q$401,2,FALSE))</f>
        <v/>
      </c>
    </row>
    <row r="1012" spans="2:22" ht="13.5" x14ac:dyDescent="0.3">
      <c r="B1012" s="582">
        <f t="shared" si="94"/>
        <v>1002</v>
      </c>
      <c r="C1012" s="153"/>
      <c r="D1012" s="154"/>
      <c r="E1012" s="155"/>
      <c r="F1012" s="156"/>
      <c r="G1012" s="157"/>
      <c r="H1012" s="158"/>
      <c r="I1012" s="162" t="str">
        <f t="shared" si="90"/>
        <v/>
      </c>
      <c r="J1012" s="163" t="str">
        <f>IF(I1012="","",I1012/BUDGET!$O$8)</f>
        <v/>
      </c>
      <c r="K1012" s="608"/>
      <c r="L1012" s="161" t="str">
        <f t="shared" si="91"/>
        <v/>
      </c>
      <c r="M1012" s="609" t="str">
        <f t="shared" si="92"/>
        <v/>
      </c>
      <c r="N1012" s="610" t="str">
        <f t="shared" si="93"/>
        <v/>
      </c>
      <c r="O1012" s="577"/>
      <c r="Q1012" s="611"/>
      <c r="U1012" s="574" t="str">
        <f t="shared" si="95"/>
        <v/>
      </c>
      <c r="V1012" s="574" t="str">
        <f>IF($U1012="","",VLOOKUP($U1012,BUDGET!$C$19:$Q$401,2,FALSE))</f>
        <v/>
      </c>
    </row>
    <row r="1013" spans="2:22" ht="13.5" x14ac:dyDescent="0.3">
      <c r="B1013" s="582">
        <f t="shared" si="94"/>
        <v>1003</v>
      </c>
      <c r="C1013" s="153"/>
      <c r="D1013" s="154"/>
      <c r="E1013" s="155"/>
      <c r="F1013" s="156"/>
      <c r="G1013" s="157"/>
      <c r="H1013" s="158"/>
      <c r="I1013" s="162" t="str">
        <f t="shared" si="90"/>
        <v/>
      </c>
      <c r="J1013" s="163" t="str">
        <f>IF(I1013="","",I1013/BUDGET!$O$8)</f>
        <v/>
      </c>
      <c r="K1013" s="608"/>
      <c r="L1013" s="164" t="str">
        <f t="shared" si="91"/>
        <v/>
      </c>
      <c r="M1013" s="609" t="str">
        <f t="shared" si="92"/>
        <v/>
      </c>
      <c r="N1013" s="610" t="str">
        <f t="shared" si="93"/>
        <v/>
      </c>
      <c r="O1013" s="577"/>
      <c r="Q1013" s="611"/>
      <c r="U1013" s="574" t="str">
        <f t="shared" si="95"/>
        <v/>
      </c>
      <c r="V1013" s="574" t="str">
        <f>IF($U1013="","",VLOOKUP($U1013,BUDGET!$C$19:$Q$401,2,FALSE))</f>
        <v/>
      </c>
    </row>
    <row r="1014" spans="2:22" ht="13.5" x14ac:dyDescent="0.3">
      <c r="B1014" s="582">
        <f t="shared" si="94"/>
        <v>1004</v>
      </c>
      <c r="C1014" s="153"/>
      <c r="D1014" s="154"/>
      <c r="E1014" s="155"/>
      <c r="F1014" s="156"/>
      <c r="G1014" s="157"/>
      <c r="H1014" s="158"/>
      <c r="I1014" s="162" t="str">
        <f t="shared" si="90"/>
        <v/>
      </c>
      <c r="J1014" s="163" t="str">
        <f>IF(I1014="","",I1014/BUDGET!$O$8)</f>
        <v/>
      </c>
      <c r="K1014" s="608"/>
      <c r="L1014" s="161" t="str">
        <f t="shared" si="91"/>
        <v/>
      </c>
      <c r="M1014" s="609" t="str">
        <f t="shared" si="92"/>
        <v/>
      </c>
      <c r="N1014" s="610" t="str">
        <f t="shared" si="93"/>
        <v/>
      </c>
      <c r="O1014" s="577"/>
      <c r="Q1014" s="611"/>
      <c r="U1014" s="574" t="str">
        <f t="shared" si="95"/>
        <v/>
      </c>
      <c r="V1014" s="574" t="str">
        <f>IF($U1014="","",VLOOKUP($U1014,BUDGET!$C$19:$Q$401,2,FALSE))</f>
        <v/>
      </c>
    </row>
    <row r="1015" spans="2:22" ht="13.5" x14ac:dyDescent="0.3">
      <c r="B1015" s="582">
        <f t="shared" si="94"/>
        <v>1005</v>
      </c>
      <c r="C1015" s="153"/>
      <c r="D1015" s="154"/>
      <c r="E1015" s="155"/>
      <c r="F1015" s="156"/>
      <c r="G1015" s="157"/>
      <c r="H1015" s="158"/>
      <c r="I1015" s="162" t="str">
        <f t="shared" si="90"/>
        <v/>
      </c>
      <c r="J1015" s="163" t="str">
        <f>IF(I1015="","",I1015/BUDGET!$O$8)</f>
        <v/>
      </c>
      <c r="K1015" s="608"/>
      <c r="L1015" s="164" t="str">
        <f t="shared" si="91"/>
        <v/>
      </c>
      <c r="M1015" s="609" t="str">
        <f t="shared" si="92"/>
        <v/>
      </c>
      <c r="N1015" s="610" t="str">
        <f t="shared" si="93"/>
        <v/>
      </c>
      <c r="O1015" s="577"/>
      <c r="Q1015" s="611"/>
      <c r="U1015" s="574" t="str">
        <f t="shared" si="95"/>
        <v/>
      </c>
      <c r="V1015" s="574" t="str">
        <f>IF($U1015="","",VLOOKUP($U1015,BUDGET!$C$19:$Q$401,2,FALSE))</f>
        <v/>
      </c>
    </row>
    <row r="1016" spans="2:22" ht="13.5" x14ac:dyDescent="0.3">
      <c r="B1016" s="582">
        <f t="shared" si="94"/>
        <v>1006</v>
      </c>
      <c r="C1016" s="153"/>
      <c r="D1016" s="154"/>
      <c r="E1016" s="155"/>
      <c r="F1016" s="156"/>
      <c r="G1016" s="157"/>
      <c r="H1016" s="158"/>
      <c r="I1016" s="162" t="str">
        <f t="shared" si="90"/>
        <v/>
      </c>
      <c r="J1016" s="163" t="str">
        <f>IF(I1016="","",I1016/BUDGET!$O$8)</f>
        <v/>
      </c>
      <c r="K1016" s="608"/>
      <c r="L1016" s="161" t="str">
        <f t="shared" si="91"/>
        <v/>
      </c>
      <c r="M1016" s="609" t="str">
        <f t="shared" si="92"/>
        <v/>
      </c>
      <c r="N1016" s="610" t="str">
        <f t="shared" si="93"/>
        <v/>
      </c>
      <c r="O1016" s="577"/>
      <c r="Q1016" s="611"/>
      <c r="U1016" s="574" t="str">
        <f t="shared" si="95"/>
        <v/>
      </c>
      <c r="V1016" s="574" t="str">
        <f>IF($U1016="","",VLOOKUP($U1016,BUDGET!$C$19:$Q$401,2,FALSE))</f>
        <v/>
      </c>
    </row>
    <row r="1017" spans="2:22" ht="13.5" x14ac:dyDescent="0.3">
      <c r="B1017" s="582">
        <f t="shared" si="94"/>
        <v>1007</v>
      </c>
      <c r="C1017" s="153"/>
      <c r="D1017" s="154"/>
      <c r="E1017" s="155"/>
      <c r="F1017" s="156"/>
      <c r="G1017" s="157"/>
      <c r="H1017" s="158"/>
      <c r="I1017" s="162" t="str">
        <f t="shared" si="90"/>
        <v/>
      </c>
      <c r="J1017" s="163" t="str">
        <f>IF(I1017="","",I1017/BUDGET!$O$8)</f>
        <v/>
      </c>
      <c r="K1017" s="608"/>
      <c r="L1017" s="164" t="str">
        <f t="shared" si="91"/>
        <v/>
      </c>
      <c r="M1017" s="609" t="str">
        <f t="shared" si="92"/>
        <v/>
      </c>
      <c r="N1017" s="610" t="str">
        <f t="shared" si="93"/>
        <v/>
      </c>
      <c r="O1017" s="577"/>
      <c r="Q1017" s="611"/>
      <c r="U1017" s="574" t="str">
        <f t="shared" si="95"/>
        <v/>
      </c>
      <c r="V1017" s="574" t="str">
        <f>IF($U1017="","",VLOOKUP($U1017,BUDGET!$C$19:$Q$401,2,FALSE))</f>
        <v/>
      </c>
    </row>
    <row r="1018" spans="2:22" ht="13.5" x14ac:dyDescent="0.3">
      <c r="B1018" s="582">
        <f t="shared" si="94"/>
        <v>1008</v>
      </c>
      <c r="C1018" s="153"/>
      <c r="D1018" s="154"/>
      <c r="E1018" s="155"/>
      <c r="F1018" s="156"/>
      <c r="G1018" s="157"/>
      <c r="H1018" s="158"/>
      <c r="I1018" s="162" t="str">
        <f t="shared" si="90"/>
        <v/>
      </c>
      <c r="J1018" s="163" t="str">
        <f>IF(I1018="","",I1018/BUDGET!$O$8)</f>
        <v/>
      </c>
      <c r="K1018" s="608"/>
      <c r="L1018" s="161" t="str">
        <f t="shared" si="91"/>
        <v/>
      </c>
      <c r="M1018" s="609" t="str">
        <f t="shared" si="92"/>
        <v/>
      </c>
      <c r="N1018" s="610" t="str">
        <f t="shared" si="93"/>
        <v/>
      </c>
      <c r="O1018" s="577"/>
      <c r="Q1018" s="611"/>
      <c r="U1018" s="574" t="str">
        <f t="shared" si="95"/>
        <v/>
      </c>
      <c r="V1018" s="574" t="str">
        <f>IF($U1018="","",VLOOKUP($U1018,BUDGET!$C$19:$Q$401,2,FALSE))</f>
        <v/>
      </c>
    </row>
    <row r="1019" spans="2:22" ht="13.5" x14ac:dyDescent="0.3">
      <c r="B1019" s="582">
        <f t="shared" si="94"/>
        <v>1009</v>
      </c>
      <c r="C1019" s="153"/>
      <c r="D1019" s="154"/>
      <c r="E1019" s="155"/>
      <c r="F1019" s="156"/>
      <c r="G1019" s="157"/>
      <c r="H1019" s="158"/>
      <c r="I1019" s="162" t="str">
        <f t="shared" si="90"/>
        <v/>
      </c>
      <c r="J1019" s="163" t="str">
        <f>IF(I1019="","",I1019/BUDGET!$O$8)</f>
        <v/>
      </c>
      <c r="K1019" s="608"/>
      <c r="L1019" s="164" t="str">
        <f t="shared" si="91"/>
        <v/>
      </c>
      <c r="M1019" s="609" t="str">
        <f t="shared" si="92"/>
        <v/>
      </c>
      <c r="N1019" s="610" t="str">
        <f t="shared" si="93"/>
        <v/>
      </c>
      <c r="O1019" s="577"/>
      <c r="Q1019" s="611"/>
      <c r="U1019" s="574" t="str">
        <f t="shared" si="95"/>
        <v/>
      </c>
      <c r="V1019" s="574" t="str">
        <f>IF($U1019="","",VLOOKUP($U1019,BUDGET!$C$19:$Q$401,2,FALSE))</f>
        <v/>
      </c>
    </row>
    <row r="1020" spans="2:22" ht="13.5" x14ac:dyDescent="0.3">
      <c r="B1020" s="582">
        <f t="shared" si="94"/>
        <v>1010</v>
      </c>
      <c r="C1020" s="153"/>
      <c r="D1020" s="154"/>
      <c r="E1020" s="155"/>
      <c r="F1020" s="156"/>
      <c r="G1020" s="157"/>
      <c r="H1020" s="158"/>
      <c r="I1020" s="162" t="str">
        <f t="shared" si="90"/>
        <v/>
      </c>
      <c r="J1020" s="163" t="str">
        <f>IF(I1020="","",I1020/BUDGET!$O$8)</f>
        <v/>
      </c>
      <c r="K1020" s="608"/>
      <c r="L1020" s="161" t="str">
        <f t="shared" si="91"/>
        <v/>
      </c>
      <c r="M1020" s="609" t="str">
        <f t="shared" si="92"/>
        <v/>
      </c>
      <c r="N1020" s="610" t="str">
        <f t="shared" si="93"/>
        <v/>
      </c>
      <c r="O1020" s="577"/>
      <c r="Q1020" s="611"/>
      <c r="U1020" s="574" t="str">
        <f t="shared" si="95"/>
        <v/>
      </c>
      <c r="V1020" s="574" t="str">
        <f>IF($U1020="","",VLOOKUP($U1020,BUDGET!$C$19:$Q$401,2,FALSE))</f>
        <v/>
      </c>
    </row>
    <row r="1021" spans="2:22" ht="13.5" x14ac:dyDescent="0.3">
      <c r="B1021" s="582">
        <f t="shared" si="94"/>
        <v>1011</v>
      </c>
      <c r="C1021" s="153"/>
      <c r="D1021" s="154"/>
      <c r="E1021" s="155"/>
      <c r="F1021" s="156"/>
      <c r="G1021" s="157"/>
      <c r="H1021" s="158"/>
      <c r="I1021" s="162" t="str">
        <f t="shared" si="90"/>
        <v/>
      </c>
      <c r="J1021" s="163" t="str">
        <f>IF(I1021="","",I1021/BUDGET!$O$8)</f>
        <v/>
      </c>
      <c r="K1021" s="608"/>
      <c r="L1021" s="164" t="str">
        <f t="shared" si="91"/>
        <v/>
      </c>
      <c r="M1021" s="609" t="str">
        <f t="shared" si="92"/>
        <v/>
      </c>
      <c r="N1021" s="610" t="str">
        <f t="shared" si="93"/>
        <v/>
      </c>
      <c r="O1021" s="577"/>
      <c r="Q1021" s="611"/>
      <c r="U1021" s="574" t="str">
        <f t="shared" si="95"/>
        <v/>
      </c>
      <c r="V1021" s="574" t="str">
        <f>IF($U1021="","",VLOOKUP($U1021,BUDGET!$C$19:$Q$401,2,FALSE))</f>
        <v/>
      </c>
    </row>
    <row r="1022" spans="2:22" ht="13.5" x14ac:dyDescent="0.3">
      <c r="B1022" s="582">
        <f t="shared" si="94"/>
        <v>1012</v>
      </c>
      <c r="C1022" s="153"/>
      <c r="D1022" s="154"/>
      <c r="E1022" s="155"/>
      <c r="F1022" s="156"/>
      <c r="G1022" s="157"/>
      <c r="H1022" s="158"/>
      <c r="I1022" s="162" t="str">
        <f t="shared" si="90"/>
        <v/>
      </c>
      <c r="J1022" s="163" t="str">
        <f>IF(I1022="","",I1022/BUDGET!$O$8)</f>
        <v/>
      </c>
      <c r="K1022" s="608"/>
      <c r="L1022" s="161" t="str">
        <f t="shared" si="91"/>
        <v/>
      </c>
      <c r="M1022" s="609" t="str">
        <f t="shared" si="92"/>
        <v/>
      </c>
      <c r="N1022" s="610" t="str">
        <f t="shared" si="93"/>
        <v/>
      </c>
      <c r="O1022" s="577"/>
      <c r="Q1022" s="611"/>
      <c r="U1022" s="574" t="str">
        <f t="shared" si="95"/>
        <v/>
      </c>
      <c r="V1022" s="574" t="str">
        <f>IF($U1022="","",VLOOKUP($U1022,BUDGET!$C$19:$Q$401,2,FALSE))</f>
        <v/>
      </c>
    </row>
    <row r="1023" spans="2:22" ht="13.5" x14ac:dyDescent="0.3">
      <c r="B1023" s="582">
        <f t="shared" si="94"/>
        <v>1013</v>
      </c>
      <c r="C1023" s="153"/>
      <c r="D1023" s="154"/>
      <c r="E1023" s="155"/>
      <c r="F1023" s="156"/>
      <c r="G1023" s="157"/>
      <c r="H1023" s="158"/>
      <c r="I1023" s="162" t="str">
        <f t="shared" si="90"/>
        <v/>
      </c>
      <c r="J1023" s="163" t="str">
        <f>IF(I1023="","",I1023/BUDGET!$O$8)</f>
        <v/>
      </c>
      <c r="K1023" s="608"/>
      <c r="L1023" s="164" t="str">
        <f t="shared" si="91"/>
        <v/>
      </c>
      <c r="M1023" s="609" t="str">
        <f t="shared" si="92"/>
        <v/>
      </c>
      <c r="N1023" s="610" t="str">
        <f t="shared" si="93"/>
        <v/>
      </c>
      <c r="O1023" s="577"/>
      <c r="Q1023" s="611"/>
      <c r="U1023" s="574" t="str">
        <f t="shared" si="95"/>
        <v/>
      </c>
      <c r="V1023" s="574" t="str">
        <f>IF($U1023="","",VLOOKUP($U1023,BUDGET!$C$19:$Q$401,2,FALSE))</f>
        <v/>
      </c>
    </row>
    <row r="1024" spans="2:22" ht="13.5" x14ac:dyDescent="0.3">
      <c r="B1024" s="582">
        <f t="shared" si="94"/>
        <v>1014</v>
      </c>
      <c r="C1024" s="153"/>
      <c r="D1024" s="154"/>
      <c r="E1024" s="155"/>
      <c r="F1024" s="156"/>
      <c r="G1024" s="157"/>
      <c r="H1024" s="158"/>
      <c r="I1024" s="162" t="str">
        <f t="shared" si="90"/>
        <v/>
      </c>
      <c r="J1024" s="163" t="str">
        <f>IF(I1024="","",I1024/BUDGET!$O$8)</f>
        <v/>
      </c>
      <c r="K1024" s="608"/>
      <c r="L1024" s="161" t="str">
        <f t="shared" si="91"/>
        <v/>
      </c>
      <c r="M1024" s="609" t="str">
        <f t="shared" si="92"/>
        <v/>
      </c>
      <c r="N1024" s="610" t="str">
        <f t="shared" si="93"/>
        <v/>
      </c>
      <c r="O1024" s="577"/>
      <c r="Q1024" s="611"/>
      <c r="U1024" s="574" t="str">
        <f t="shared" si="95"/>
        <v/>
      </c>
      <c r="V1024" s="574" t="str">
        <f>IF($U1024="","",VLOOKUP($U1024,BUDGET!$C$19:$Q$401,2,FALSE))</f>
        <v/>
      </c>
    </row>
    <row r="1025" spans="2:22" ht="13.5" x14ac:dyDescent="0.3">
      <c r="B1025" s="582">
        <f t="shared" si="94"/>
        <v>1015</v>
      </c>
      <c r="C1025" s="153"/>
      <c r="D1025" s="154"/>
      <c r="E1025" s="155"/>
      <c r="F1025" s="156"/>
      <c r="G1025" s="157"/>
      <c r="H1025" s="158"/>
      <c r="I1025" s="162" t="str">
        <f t="shared" si="90"/>
        <v/>
      </c>
      <c r="J1025" s="163" t="str">
        <f>IF(I1025="","",I1025/BUDGET!$O$8)</f>
        <v/>
      </c>
      <c r="K1025" s="608"/>
      <c r="L1025" s="164" t="str">
        <f t="shared" si="91"/>
        <v/>
      </c>
      <c r="M1025" s="609" t="str">
        <f t="shared" si="92"/>
        <v/>
      </c>
      <c r="N1025" s="610" t="str">
        <f t="shared" si="93"/>
        <v/>
      </c>
      <c r="O1025" s="577"/>
      <c r="Q1025" s="611"/>
      <c r="U1025" s="574" t="str">
        <f t="shared" si="95"/>
        <v/>
      </c>
      <c r="V1025" s="574" t="str">
        <f>IF($U1025="","",VLOOKUP($U1025,BUDGET!$C$19:$Q$401,2,FALSE))</f>
        <v/>
      </c>
    </row>
    <row r="1026" spans="2:22" ht="13.5" x14ac:dyDescent="0.3">
      <c r="B1026" s="582">
        <f t="shared" si="94"/>
        <v>1016</v>
      </c>
      <c r="C1026" s="153"/>
      <c r="D1026" s="154"/>
      <c r="E1026" s="155"/>
      <c r="F1026" s="156"/>
      <c r="G1026" s="157"/>
      <c r="H1026" s="158"/>
      <c r="I1026" s="162" t="str">
        <f t="shared" si="90"/>
        <v/>
      </c>
      <c r="J1026" s="163" t="str">
        <f>IF(I1026="","",I1026/BUDGET!$O$8)</f>
        <v/>
      </c>
      <c r="K1026" s="608"/>
      <c r="L1026" s="161" t="str">
        <f t="shared" si="91"/>
        <v/>
      </c>
      <c r="M1026" s="609" t="str">
        <f t="shared" si="92"/>
        <v/>
      </c>
      <c r="N1026" s="610" t="str">
        <f t="shared" si="93"/>
        <v/>
      </c>
      <c r="O1026" s="577"/>
      <c r="Q1026" s="611"/>
      <c r="U1026" s="574" t="str">
        <f t="shared" si="95"/>
        <v/>
      </c>
      <c r="V1026" s="574" t="str">
        <f>IF($U1026="","",VLOOKUP($U1026,BUDGET!$C$19:$Q$401,2,FALSE))</f>
        <v/>
      </c>
    </row>
    <row r="1027" spans="2:22" ht="13.5" x14ac:dyDescent="0.3">
      <c r="B1027" s="582">
        <f t="shared" si="94"/>
        <v>1017</v>
      </c>
      <c r="C1027" s="153"/>
      <c r="D1027" s="154"/>
      <c r="E1027" s="155"/>
      <c r="F1027" s="156"/>
      <c r="G1027" s="157"/>
      <c r="H1027" s="158"/>
      <c r="I1027" s="162" t="str">
        <f t="shared" si="90"/>
        <v/>
      </c>
      <c r="J1027" s="163" t="str">
        <f>IF(I1027="","",I1027/BUDGET!$O$8)</f>
        <v/>
      </c>
      <c r="K1027" s="608"/>
      <c r="L1027" s="164" t="str">
        <f t="shared" si="91"/>
        <v/>
      </c>
      <c r="M1027" s="609" t="str">
        <f t="shared" si="92"/>
        <v/>
      </c>
      <c r="N1027" s="610" t="str">
        <f t="shared" si="93"/>
        <v/>
      </c>
      <c r="O1027" s="577"/>
      <c r="Q1027" s="611"/>
      <c r="U1027" s="574" t="str">
        <f t="shared" si="95"/>
        <v/>
      </c>
      <c r="V1027" s="574" t="str">
        <f>IF($U1027="","",VLOOKUP($U1027,BUDGET!$C$19:$Q$401,2,FALSE))</f>
        <v/>
      </c>
    </row>
    <row r="1028" spans="2:22" ht="13.5" x14ac:dyDescent="0.3">
      <c r="B1028" s="582">
        <f t="shared" si="94"/>
        <v>1018</v>
      </c>
      <c r="C1028" s="153"/>
      <c r="D1028" s="154"/>
      <c r="E1028" s="155"/>
      <c r="F1028" s="156"/>
      <c r="G1028" s="157"/>
      <c r="H1028" s="158"/>
      <c r="I1028" s="162" t="str">
        <f t="shared" si="90"/>
        <v/>
      </c>
      <c r="J1028" s="163" t="str">
        <f>IF(I1028="","",I1028/BUDGET!$O$8)</f>
        <v/>
      </c>
      <c r="K1028" s="608"/>
      <c r="L1028" s="161" t="str">
        <f t="shared" si="91"/>
        <v/>
      </c>
      <c r="M1028" s="609" t="str">
        <f t="shared" si="92"/>
        <v/>
      </c>
      <c r="N1028" s="610" t="str">
        <f t="shared" si="93"/>
        <v/>
      </c>
      <c r="O1028" s="577"/>
      <c r="Q1028" s="611"/>
      <c r="U1028" s="574" t="str">
        <f t="shared" si="95"/>
        <v/>
      </c>
      <c r="V1028" s="574" t="str">
        <f>IF($U1028="","",VLOOKUP($U1028,BUDGET!$C$19:$Q$401,2,FALSE))</f>
        <v/>
      </c>
    </row>
    <row r="1029" spans="2:22" ht="13.5" x14ac:dyDescent="0.3">
      <c r="B1029" s="582">
        <f t="shared" si="94"/>
        <v>1019</v>
      </c>
      <c r="C1029" s="153"/>
      <c r="D1029" s="154"/>
      <c r="E1029" s="155"/>
      <c r="F1029" s="156"/>
      <c r="G1029" s="157"/>
      <c r="H1029" s="158"/>
      <c r="I1029" s="162" t="str">
        <f t="shared" si="90"/>
        <v/>
      </c>
      <c r="J1029" s="163" t="str">
        <f>IF(I1029="","",I1029/BUDGET!$O$8)</f>
        <v/>
      </c>
      <c r="K1029" s="608"/>
      <c r="L1029" s="164" t="str">
        <f t="shared" si="91"/>
        <v/>
      </c>
      <c r="M1029" s="609" t="str">
        <f t="shared" si="92"/>
        <v/>
      </c>
      <c r="N1029" s="610" t="str">
        <f t="shared" si="93"/>
        <v/>
      </c>
      <c r="O1029" s="577"/>
      <c r="Q1029" s="611"/>
      <c r="U1029" s="574" t="str">
        <f t="shared" si="95"/>
        <v/>
      </c>
      <c r="V1029" s="574" t="str">
        <f>IF($U1029="","",VLOOKUP($U1029,BUDGET!$C$19:$Q$401,2,FALSE))</f>
        <v/>
      </c>
    </row>
    <row r="1030" spans="2:22" ht="13.5" x14ac:dyDescent="0.3">
      <c r="B1030" s="582">
        <f t="shared" si="94"/>
        <v>1020</v>
      </c>
      <c r="C1030" s="153"/>
      <c r="D1030" s="154"/>
      <c r="E1030" s="155"/>
      <c r="F1030" s="156"/>
      <c r="G1030" s="157"/>
      <c r="H1030" s="158"/>
      <c r="I1030" s="162" t="str">
        <f t="shared" si="90"/>
        <v/>
      </c>
      <c r="J1030" s="163" t="str">
        <f>IF(I1030="","",I1030/BUDGET!$O$8)</f>
        <v/>
      </c>
      <c r="K1030" s="608"/>
      <c r="L1030" s="161" t="str">
        <f t="shared" si="91"/>
        <v/>
      </c>
      <c r="M1030" s="609" t="str">
        <f t="shared" si="92"/>
        <v/>
      </c>
      <c r="N1030" s="610" t="str">
        <f t="shared" si="93"/>
        <v/>
      </c>
      <c r="O1030" s="577"/>
      <c r="Q1030" s="611"/>
      <c r="U1030" s="574" t="str">
        <f t="shared" si="95"/>
        <v/>
      </c>
      <c r="V1030" s="574" t="str">
        <f>IF($U1030="","",VLOOKUP($U1030,BUDGET!$C$19:$Q$401,2,FALSE))</f>
        <v/>
      </c>
    </row>
    <row r="1031" spans="2:22" ht="13.5" x14ac:dyDescent="0.3">
      <c r="B1031" s="582">
        <f t="shared" si="94"/>
        <v>1021</v>
      </c>
      <c r="C1031" s="153"/>
      <c r="D1031" s="154"/>
      <c r="E1031" s="155"/>
      <c r="F1031" s="156"/>
      <c r="G1031" s="157"/>
      <c r="H1031" s="158"/>
      <c r="I1031" s="162" t="str">
        <f t="shared" si="90"/>
        <v/>
      </c>
      <c r="J1031" s="163" t="str">
        <f>IF(I1031="","",I1031/BUDGET!$O$8)</f>
        <v/>
      </c>
      <c r="K1031" s="608"/>
      <c r="L1031" s="164" t="str">
        <f t="shared" si="91"/>
        <v/>
      </c>
      <c r="M1031" s="609" t="str">
        <f t="shared" si="92"/>
        <v/>
      </c>
      <c r="N1031" s="610" t="str">
        <f t="shared" si="93"/>
        <v/>
      </c>
      <c r="O1031" s="577"/>
      <c r="Q1031" s="611"/>
      <c r="U1031" s="574" t="str">
        <f t="shared" si="95"/>
        <v/>
      </c>
      <c r="V1031" s="574" t="str">
        <f>IF($U1031="","",VLOOKUP($U1031,BUDGET!$C$19:$Q$401,2,FALSE))</f>
        <v/>
      </c>
    </row>
    <row r="1032" spans="2:22" ht="13.5" x14ac:dyDescent="0.3">
      <c r="B1032" s="582">
        <f t="shared" si="94"/>
        <v>1022</v>
      </c>
      <c r="C1032" s="153"/>
      <c r="D1032" s="154"/>
      <c r="E1032" s="155"/>
      <c r="F1032" s="156"/>
      <c r="G1032" s="157"/>
      <c r="H1032" s="158"/>
      <c r="I1032" s="162" t="str">
        <f t="shared" si="90"/>
        <v/>
      </c>
      <c r="J1032" s="163" t="str">
        <f>IF(I1032="","",I1032/BUDGET!$O$8)</f>
        <v/>
      </c>
      <c r="K1032" s="608"/>
      <c r="L1032" s="161" t="str">
        <f t="shared" si="91"/>
        <v/>
      </c>
      <c r="M1032" s="609" t="str">
        <f t="shared" si="92"/>
        <v/>
      </c>
      <c r="N1032" s="610" t="str">
        <f t="shared" si="93"/>
        <v/>
      </c>
      <c r="O1032" s="577"/>
      <c r="Q1032" s="611"/>
      <c r="U1032" s="574" t="str">
        <f t="shared" si="95"/>
        <v/>
      </c>
      <c r="V1032" s="574" t="str">
        <f>IF($U1032="","",VLOOKUP($U1032,BUDGET!$C$19:$Q$401,2,FALSE))</f>
        <v/>
      </c>
    </row>
    <row r="1033" spans="2:22" ht="13.5" x14ac:dyDescent="0.3">
      <c r="B1033" s="582">
        <f t="shared" si="94"/>
        <v>1023</v>
      </c>
      <c r="C1033" s="153"/>
      <c r="D1033" s="154"/>
      <c r="E1033" s="155"/>
      <c r="F1033" s="156"/>
      <c r="G1033" s="157"/>
      <c r="H1033" s="158"/>
      <c r="I1033" s="162" t="str">
        <f t="shared" si="90"/>
        <v/>
      </c>
      <c r="J1033" s="163" t="str">
        <f>IF(I1033="","",I1033/BUDGET!$O$8)</f>
        <v/>
      </c>
      <c r="K1033" s="608"/>
      <c r="L1033" s="164" t="str">
        <f t="shared" si="91"/>
        <v/>
      </c>
      <c r="M1033" s="609" t="str">
        <f t="shared" si="92"/>
        <v/>
      </c>
      <c r="N1033" s="610" t="str">
        <f t="shared" si="93"/>
        <v/>
      </c>
      <c r="O1033" s="577"/>
      <c r="Q1033" s="611"/>
      <c r="U1033" s="574" t="str">
        <f t="shared" si="95"/>
        <v/>
      </c>
      <c r="V1033" s="574" t="str">
        <f>IF($U1033="","",VLOOKUP($U1033,BUDGET!$C$19:$Q$401,2,FALSE))</f>
        <v/>
      </c>
    </row>
    <row r="1034" spans="2:22" ht="13.5" x14ac:dyDescent="0.3">
      <c r="B1034" s="582">
        <f t="shared" si="94"/>
        <v>1024</v>
      </c>
      <c r="C1034" s="153"/>
      <c r="D1034" s="154"/>
      <c r="E1034" s="155"/>
      <c r="F1034" s="156"/>
      <c r="G1034" s="157"/>
      <c r="H1034" s="158"/>
      <c r="I1034" s="162" t="str">
        <f t="shared" si="90"/>
        <v/>
      </c>
      <c r="J1034" s="163" t="str">
        <f>IF(I1034="","",I1034/BUDGET!$O$8)</f>
        <v/>
      </c>
      <c r="K1034" s="608"/>
      <c r="L1034" s="161" t="str">
        <f t="shared" si="91"/>
        <v/>
      </c>
      <c r="M1034" s="609" t="str">
        <f t="shared" si="92"/>
        <v/>
      </c>
      <c r="N1034" s="610" t="str">
        <f t="shared" si="93"/>
        <v/>
      </c>
      <c r="O1034" s="577"/>
      <c r="Q1034" s="611"/>
      <c r="U1034" s="574" t="str">
        <f t="shared" si="95"/>
        <v/>
      </c>
      <c r="V1034" s="574" t="str">
        <f>IF($U1034="","",VLOOKUP($U1034,BUDGET!$C$19:$Q$401,2,FALSE))</f>
        <v/>
      </c>
    </row>
    <row r="1035" spans="2:22" ht="13.5" x14ac:dyDescent="0.3">
      <c r="B1035" s="582">
        <f t="shared" si="94"/>
        <v>1025</v>
      </c>
      <c r="C1035" s="153"/>
      <c r="D1035" s="154"/>
      <c r="E1035" s="155"/>
      <c r="F1035" s="156"/>
      <c r="G1035" s="157"/>
      <c r="H1035" s="158"/>
      <c r="I1035" s="162" t="str">
        <f t="shared" si="90"/>
        <v/>
      </c>
      <c r="J1035" s="163" t="str">
        <f>IF(I1035="","",I1035/BUDGET!$O$8)</f>
        <v/>
      </c>
      <c r="K1035" s="608"/>
      <c r="L1035" s="164" t="str">
        <f t="shared" si="91"/>
        <v/>
      </c>
      <c r="M1035" s="609" t="str">
        <f t="shared" si="92"/>
        <v/>
      </c>
      <c r="N1035" s="610" t="str">
        <f t="shared" si="93"/>
        <v/>
      </c>
      <c r="O1035" s="577"/>
      <c r="Q1035" s="611"/>
      <c r="U1035" s="574" t="str">
        <f t="shared" si="95"/>
        <v/>
      </c>
      <c r="V1035" s="574" t="str">
        <f>IF($U1035="","",VLOOKUP($U1035,BUDGET!$C$19:$Q$401,2,FALSE))</f>
        <v/>
      </c>
    </row>
    <row r="1036" spans="2:22" ht="13.5" x14ac:dyDescent="0.3">
      <c r="B1036" s="582">
        <f t="shared" si="94"/>
        <v>1026</v>
      </c>
      <c r="C1036" s="153"/>
      <c r="D1036" s="154"/>
      <c r="E1036" s="155"/>
      <c r="F1036" s="156"/>
      <c r="G1036" s="157"/>
      <c r="H1036" s="158"/>
      <c r="I1036" s="162" t="str">
        <f t="shared" ref="I1036:I1099" si="96">IF(E1036="","",ROUND(F1036*H1036,2))</f>
        <v/>
      </c>
      <c r="J1036" s="163" t="str">
        <f>IF(I1036="","",I1036/BUDGET!$O$8)</f>
        <v/>
      </c>
      <c r="K1036" s="608"/>
      <c r="L1036" s="161" t="str">
        <f t="shared" ref="L1036:L1099" si="97">LEFT(K1036,2)</f>
        <v/>
      </c>
      <c r="M1036" s="609" t="str">
        <f t="shared" ref="M1036:M1099" si="98">IF(C1036="","",YEAR(C1036))</f>
        <v/>
      </c>
      <c r="N1036" s="610" t="str">
        <f t="shared" ref="N1036:N1099" si="99">IF(C1036="","",MONTH(C1036))</f>
        <v/>
      </c>
      <c r="O1036" s="577"/>
      <c r="Q1036" s="611"/>
      <c r="U1036" s="574" t="str">
        <f t="shared" si="95"/>
        <v/>
      </c>
      <c r="V1036" s="574" t="str">
        <f>IF($U1036="","",VLOOKUP($U1036,BUDGET!$C$19:$Q$401,2,FALSE))</f>
        <v/>
      </c>
    </row>
    <row r="1037" spans="2:22" ht="13.5" x14ac:dyDescent="0.3">
      <c r="B1037" s="582">
        <f t="shared" ref="B1037:B1100" si="100">ROW()-10</f>
        <v>1027</v>
      </c>
      <c r="C1037" s="153"/>
      <c r="D1037" s="154"/>
      <c r="E1037" s="155"/>
      <c r="F1037" s="156"/>
      <c r="G1037" s="157"/>
      <c r="H1037" s="158"/>
      <c r="I1037" s="162" t="str">
        <f t="shared" si="96"/>
        <v/>
      </c>
      <c r="J1037" s="163" t="str">
        <f>IF(I1037="","",I1037/BUDGET!$O$8)</f>
        <v/>
      </c>
      <c r="K1037" s="608"/>
      <c r="L1037" s="164" t="str">
        <f t="shared" si="97"/>
        <v/>
      </c>
      <c r="M1037" s="609" t="str">
        <f t="shared" si="98"/>
        <v/>
      </c>
      <c r="N1037" s="610" t="str">
        <f t="shared" si="99"/>
        <v/>
      </c>
      <c r="O1037" s="577"/>
      <c r="Q1037" s="611"/>
      <c r="U1037" s="574" t="str">
        <f t="shared" ref="U1037:U1100" si="101">IF(K1037="","",LEFT(K1037,FIND("|",K1037)-1))</f>
        <v/>
      </c>
      <c r="V1037" s="574" t="str">
        <f>IF($U1037="","",VLOOKUP($U1037,BUDGET!$C$19:$Q$401,2,FALSE))</f>
        <v/>
      </c>
    </row>
    <row r="1038" spans="2:22" ht="13.5" x14ac:dyDescent="0.3">
      <c r="B1038" s="582">
        <f t="shared" si="100"/>
        <v>1028</v>
      </c>
      <c r="C1038" s="153"/>
      <c r="D1038" s="154"/>
      <c r="E1038" s="155"/>
      <c r="F1038" s="156"/>
      <c r="G1038" s="157"/>
      <c r="H1038" s="158"/>
      <c r="I1038" s="162" t="str">
        <f t="shared" si="96"/>
        <v/>
      </c>
      <c r="J1038" s="163" t="str">
        <f>IF(I1038="","",I1038/BUDGET!$O$8)</f>
        <v/>
      </c>
      <c r="K1038" s="608"/>
      <c r="L1038" s="161" t="str">
        <f t="shared" si="97"/>
        <v/>
      </c>
      <c r="M1038" s="609" t="str">
        <f t="shared" si="98"/>
        <v/>
      </c>
      <c r="N1038" s="610" t="str">
        <f t="shared" si="99"/>
        <v/>
      </c>
      <c r="O1038" s="577"/>
      <c r="Q1038" s="611"/>
      <c r="U1038" s="574" t="str">
        <f t="shared" si="101"/>
        <v/>
      </c>
      <c r="V1038" s="574" t="str">
        <f>IF($U1038="","",VLOOKUP($U1038,BUDGET!$C$19:$Q$401,2,FALSE))</f>
        <v/>
      </c>
    </row>
    <row r="1039" spans="2:22" ht="13.5" x14ac:dyDescent="0.3">
      <c r="B1039" s="582">
        <f t="shared" si="100"/>
        <v>1029</v>
      </c>
      <c r="C1039" s="153"/>
      <c r="D1039" s="154"/>
      <c r="E1039" s="155"/>
      <c r="F1039" s="156"/>
      <c r="G1039" s="157"/>
      <c r="H1039" s="158"/>
      <c r="I1039" s="162" t="str">
        <f t="shared" si="96"/>
        <v/>
      </c>
      <c r="J1039" s="163" t="str">
        <f>IF(I1039="","",I1039/BUDGET!$O$8)</f>
        <v/>
      </c>
      <c r="K1039" s="608"/>
      <c r="L1039" s="164" t="str">
        <f t="shared" si="97"/>
        <v/>
      </c>
      <c r="M1039" s="609" t="str">
        <f t="shared" si="98"/>
        <v/>
      </c>
      <c r="N1039" s="610" t="str">
        <f t="shared" si="99"/>
        <v/>
      </c>
      <c r="O1039" s="577"/>
      <c r="Q1039" s="611"/>
      <c r="U1039" s="574" t="str">
        <f t="shared" si="101"/>
        <v/>
      </c>
      <c r="V1039" s="574" t="str">
        <f>IF($U1039="","",VLOOKUP($U1039,BUDGET!$C$19:$Q$401,2,FALSE))</f>
        <v/>
      </c>
    </row>
    <row r="1040" spans="2:22" ht="13.5" x14ac:dyDescent="0.3">
      <c r="B1040" s="582">
        <f t="shared" si="100"/>
        <v>1030</v>
      </c>
      <c r="C1040" s="153"/>
      <c r="D1040" s="154"/>
      <c r="E1040" s="155"/>
      <c r="F1040" s="156"/>
      <c r="G1040" s="157"/>
      <c r="H1040" s="158"/>
      <c r="I1040" s="162" t="str">
        <f t="shared" si="96"/>
        <v/>
      </c>
      <c r="J1040" s="163" t="str">
        <f>IF(I1040="","",I1040/BUDGET!$O$8)</f>
        <v/>
      </c>
      <c r="K1040" s="608"/>
      <c r="L1040" s="161" t="str">
        <f t="shared" si="97"/>
        <v/>
      </c>
      <c r="M1040" s="609" t="str">
        <f t="shared" si="98"/>
        <v/>
      </c>
      <c r="N1040" s="610" t="str">
        <f t="shared" si="99"/>
        <v/>
      </c>
      <c r="O1040" s="577"/>
      <c r="Q1040" s="611"/>
      <c r="U1040" s="574" t="str">
        <f t="shared" si="101"/>
        <v/>
      </c>
      <c r="V1040" s="574" t="str">
        <f>IF($U1040="","",VLOOKUP($U1040,BUDGET!$C$19:$Q$401,2,FALSE))</f>
        <v/>
      </c>
    </row>
    <row r="1041" spans="2:22" ht="13.5" x14ac:dyDescent="0.3">
      <c r="B1041" s="582">
        <f t="shared" si="100"/>
        <v>1031</v>
      </c>
      <c r="C1041" s="153"/>
      <c r="D1041" s="154"/>
      <c r="E1041" s="155"/>
      <c r="F1041" s="156"/>
      <c r="G1041" s="157"/>
      <c r="H1041" s="158"/>
      <c r="I1041" s="162" t="str">
        <f t="shared" si="96"/>
        <v/>
      </c>
      <c r="J1041" s="163" t="str">
        <f>IF(I1041="","",I1041/BUDGET!$O$8)</f>
        <v/>
      </c>
      <c r="K1041" s="608"/>
      <c r="L1041" s="164" t="str">
        <f t="shared" si="97"/>
        <v/>
      </c>
      <c r="M1041" s="609" t="str">
        <f t="shared" si="98"/>
        <v/>
      </c>
      <c r="N1041" s="610" t="str">
        <f t="shared" si="99"/>
        <v/>
      </c>
      <c r="O1041" s="577"/>
      <c r="Q1041" s="611"/>
      <c r="U1041" s="574" t="str">
        <f t="shared" si="101"/>
        <v/>
      </c>
      <c r="V1041" s="574" t="str">
        <f>IF($U1041="","",VLOOKUP($U1041,BUDGET!$C$19:$Q$401,2,FALSE))</f>
        <v/>
      </c>
    </row>
    <row r="1042" spans="2:22" ht="13.5" x14ac:dyDescent="0.3">
      <c r="B1042" s="582">
        <f t="shared" si="100"/>
        <v>1032</v>
      </c>
      <c r="C1042" s="153"/>
      <c r="D1042" s="154"/>
      <c r="E1042" s="155"/>
      <c r="F1042" s="156"/>
      <c r="G1042" s="157"/>
      <c r="H1042" s="158"/>
      <c r="I1042" s="162" t="str">
        <f t="shared" si="96"/>
        <v/>
      </c>
      <c r="J1042" s="163" t="str">
        <f>IF(I1042="","",I1042/BUDGET!$O$8)</f>
        <v/>
      </c>
      <c r="K1042" s="608"/>
      <c r="L1042" s="161" t="str">
        <f t="shared" si="97"/>
        <v/>
      </c>
      <c r="M1042" s="609" t="str">
        <f t="shared" si="98"/>
        <v/>
      </c>
      <c r="N1042" s="610" t="str">
        <f t="shared" si="99"/>
        <v/>
      </c>
      <c r="O1042" s="577"/>
      <c r="Q1042" s="611"/>
      <c r="U1042" s="574" t="str">
        <f t="shared" si="101"/>
        <v/>
      </c>
      <c r="V1042" s="574" t="str">
        <f>IF($U1042="","",VLOOKUP($U1042,BUDGET!$C$19:$Q$401,2,FALSE))</f>
        <v/>
      </c>
    </row>
    <row r="1043" spans="2:22" ht="13.5" x14ac:dyDescent="0.3">
      <c r="B1043" s="582">
        <f t="shared" si="100"/>
        <v>1033</v>
      </c>
      <c r="C1043" s="153"/>
      <c r="D1043" s="154"/>
      <c r="E1043" s="155"/>
      <c r="F1043" s="156"/>
      <c r="G1043" s="157"/>
      <c r="H1043" s="158"/>
      <c r="I1043" s="162" t="str">
        <f t="shared" si="96"/>
        <v/>
      </c>
      <c r="J1043" s="163" t="str">
        <f>IF(I1043="","",I1043/BUDGET!$O$8)</f>
        <v/>
      </c>
      <c r="K1043" s="608"/>
      <c r="L1043" s="164" t="str">
        <f t="shared" si="97"/>
        <v/>
      </c>
      <c r="M1043" s="609" t="str">
        <f t="shared" si="98"/>
        <v/>
      </c>
      <c r="N1043" s="610" t="str">
        <f t="shared" si="99"/>
        <v/>
      </c>
      <c r="O1043" s="577"/>
      <c r="Q1043" s="611"/>
      <c r="U1043" s="574" t="str">
        <f t="shared" si="101"/>
        <v/>
      </c>
      <c r="V1043" s="574" t="str">
        <f>IF($U1043="","",VLOOKUP($U1043,BUDGET!$C$19:$Q$401,2,FALSE))</f>
        <v/>
      </c>
    </row>
    <row r="1044" spans="2:22" ht="13.5" x14ac:dyDescent="0.3">
      <c r="B1044" s="582">
        <f t="shared" si="100"/>
        <v>1034</v>
      </c>
      <c r="C1044" s="153"/>
      <c r="D1044" s="154"/>
      <c r="E1044" s="155"/>
      <c r="F1044" s="156"/>
      <c r="G1044" s="157"/>
      <c r="H1044" s="158"/>
      <c r="I1044" s="162" t="str">
        <f t="shared" si="96"/>
        <v/>
      </c>
      <c r="J1044" s="163" t="str">
        <f>IF(I1044="","",I1044/BUDGET!$O$8)</f>
        <v/>
      </c>
      <c r="K1044" s="608"/>
      <c r="L1044" s="161" t="str">
        <f t="shared" si="97"/>
        <v/>
      </c>
      <c r="M1044" s="609" t="str">
        <f t="shared" si="98"/>
        <v/>
      </c>
      <c r="N1044" s="610" t="str">
        <f t="shared" si="99"/>
        <v/>
      </c>
      <c r="O1044" s="577"/>
      <c r="Q1044" s="611"/>
      <c r="U1044" s="574" t="str">
        <f t="shared" si="101"/>
        <v/>
      </c>
      <c r="V1044" s="574" t="str">
        <f>IF($U1044="","",VLOOKUP($U1044,BUDGET!$C$19:$Q$401,2,FALSE))</f>
        <v/>
      </c>
    </row>
    <row r="1045" spans="2:22" ht="13.5" x14ac:dyDescent="0.3">
      <c r="B1045" s="582">
        <f t="shared" si="100"/>
        <v>1035</v>
      </c>
      <c r="C1045" s="153"/>
      <c r="D1045" s="154"/>
      <c r="E1045" s="155"/>
      <c r="F1045" s="156"/>
      <c r="G1045" s="157"/>
      <c r="H1045" s="158"/>
      <c r="I1045" s="162" t="str">
        <f t="shared" si="96"/>
        <v/>
      </c>
      <c r="J1045" s="163" t="str">
        <f>IF(I1045="","",I1045/BUDGET!$O$8)</f>
        <v/>
      </c>
      <c r="K1045" s="608"/>
      <c r="L1045" s="164" t="str">
        <f t="shared" si="97"/>
        <v/>
      </c>
      <c r="M1045" s="609" t="str">
        <f t="shared" si="98"/>
        <v/>
      </c>
      <c r="N1045" s="610" t="str">
        <f t="shared" si="99"/>
        <v/>
      </c>
      <c r="O1045" s="577"/>
      <c r="Q1045" s="611"/>
      <c r="U1045" s="574" t="str">
        <f t="shared" si="101"/>
        <v/>
      </c>
      <c r="V1045" s="574" t="str">
        <f>IF($U1045="","",VLOOKUP($U1045,BUDGET!$C$19:$Q$401,2,FALSE))</f>
        <v/>
      </c>
    </row>
    <row r="1046" spans="2:22" ht="13.5" x14ac:dyDescent="0.3">
      <c r="B1046" s="582">
        <f t="shared" si="100"/>
        <v>1036</v>
      </c>
      <c r="C1046" s="153"/>
      <c r="D1046" s="154"/>
      <c r="E1046" s="155"/>
      <c r="F1046" s="156"/>
      <c r="G1046" s="157"/>
      <c r="H1046" s="158"/>
      <c r="I1046" s="162" t="str">
        <f t="shared" si="96"/>
        <v/>
      </c>
      <c r="J1046" s="163" t="str">
        <f>IF(I1046="","",I1046/BUDGET!$O$8)</f>
        <v/>
      </c>
      <c r="K1046" s="608"/>
      <c r="L1046" s="161" t="str">
        <f t="shared" si="97"/>
        <v/>
      </c>
      <c r="M1046" s="609" t="str">
        <f t="shared" si="98"/>
        <v/>
      </c>
      <c r="N1046" s="610" t="str">
        <f t="shared" si="99"/>
        <v/>
      </c>
      <c r="O1046" s="577"/>
      <c r="Q1046" s="611"/>
      <c r="U1046" s="574" t="str">
        <f t="shared" si="101"/>
        <v/>
      </c>
      <c r="V1046" s="574" t="str">
        <f>IF($U1046="","",VLOOKUP($U1046,BUDGET!$C$19:$Q$401,2,FALSE))</f>
        <v/>
      </c>
    </row>
    <row r="1047" spans="2:22" ht="13.5" x14ac:dyDescent="0.3">
      <c r="B1047" s="582">
        <f t="shared" si="100"/>
        <v>1037</v>
      </c>
      <c r="C1047" s="153"/>
      <c r="D1047" s="154"/>
      <c r="E1047" s="155"/>
      <c r="F1047" s="156"/>
      <c r="G1047" s="157"/>
      <c r="H1047" s="158"/>
      <c r="I1047" s="162" t="str">
        <f t="shared" si="96"/>
        <v/>
      </c>
      <c r="J1047" s="163" t="str">
        <f>IF(I1047="","",I1047/BUDGET!$O$8)</f>
        <v/>
      </c>
      <c r="K1047" s="608"/>
      <c r="L1047" s="164" t="str">
        <f t="shared" si="97"/>
        <v/>
      </c>
      <c r="M1047" s="609" t="str">
        <f t="shared" si="98"/>
        <v/>
      </c>
      <c r="N1047" s="610" t="str">
        <f t="shared" si="99"/>
        <v/>
      </c>
      <c r="O1047" s="577"/>
      <c r="Q1047" s="611"/>
      <c r="U1047" s="574" t="str">
        <f t="shared" si="101"/>
        <v/>
      </c>
      <c r="V1047" s="574" t="str">
        <f>IF($U1047="","",VLOOKUP($U1047,BUDGET!$C$19:$Q$401,2,FALSE))</f>
        <v/>
      </c>
    </row>
    <row r="1048" spans="2:22" ht="13.5" x14ac:dyDescent="0.3">
      <c r="B1048" s="582">
        <f t="shared" si="100"/>
        <v>1038</v>
      </c>
      <c r="C1048" s="153"/>
      <c r="D1048" s="154"/>
      <c r="E1048" s="155"/>
      <c r="F1048" s="156"/>
      <c r="G1048" s="157"/>
      <c r="H1048" s="158"/>
      <c r="I1048" s="162" t="str">
        <f t="shared" si="96"/>
        <v/>
      </c>
      <c r="J1048" s="163" t="str">
        <f>IF(I1048="","",I1048/BUDGET!$O$8)</f>
        <v/>
      </c>
      <c r="K1048" s="608"/>
      <c r="L1048" s="161" t="str">
        <f t="shared" si="97"/>
        <v/>
      </c>
      <c r="M1048" s="609" t="str">
        <f t="shared" si="98"/>
        <v/>
      </c>
      <c r="N1048" s="610" t="str">
        <f t="shared" si="99"/>
        <v/>
      </c>
      <c r="O1048" s="577"/>
      <c r="Q1048" s="611"/>
      <c r="U1048" s="574" t="str">
        <f t="shared" si="101"/>
        <v/>
      </c>
      <c r="V1048" s="574" t="str">
        <f>IF($U1048="","",VLOOKUP($U1048,BUDGET!$C$19:$Q$401,2,FALSE))</f>
        <v/>
      </c>
    </row>
    <row r="1049" spans="2:22" ht="13.5" x14ac:dyDescent="0.3">
      <c r="B1049" s="582">
        <f t="shared" si="100"/>
        <v>1039</v>
      </c>
      <c r="C1049" s="153"/>
      <c r="D1049" s="154"/>
      <c r="E1049" s="155"/>
      <c r="F1049" s="156"/>
      <c r="G1049" s="157"/>
      <c r="H1049" s="158"/>
      <c r="I1049" s="162" t="str">
        <f t="shared" si="96"/>
        <v/>
      </c>
      <c r="J1049" s="163" t="str">
        <f>IF(I1049="","",I1049/BUDGET!$O$8)</f>
        <v/>
      </c>
      <c r="K1049" s="608"/>
      <c r="L1049" s="164" t="str">
        <f t="shared" si="97"/>
        <v/>
      </c>
      <c r="M1049" s="609" t="str">
        <f t="shared" si="98"/>
        <v/>
      </c>
      <c r="N1049" s="610" t="str">
        <f t="shared" si="99"/>
        <v/>
      </c>
      <c r="O1049" s="577"/>
      <c r="Q1049" s="611"/>
      <c r="U1049" s="574" t="str">
        <f t="shared" si="101"/>
        <v/>
      </c>
      <c r="V1049" s="574" t="str">
        <f>IF($U1049="","",VLOOKUP($U1049,BUDGET!$C$19:$Q$401,2,FALSE))</f>
        <v/>
      </c>
    </row>
    <row r="1050" spans="2:22" ht="13.5" x14ac:dyDescent="0.3">
      <c r="B1050" s="582">
        <f t="shared" si="100"/>
        <v>1040</v>
      </c>
      <c r="C1050" s="153"/>
      <c r="D1050" s="154"/>
      <c r="E1050" s="155"/>
      <c r="F1050" s="156"/>
      <c r="G1050" s="157"/>
      <c r="H1050" s="158"/>
      <c r="I1050" s="162" t="str">
        <f t="shared" si="96"/>
        <v/>
      </c>
      <c r="J1050" s="163" t="str">
        <f>IF(I1050="","",I1050/BUDGET!$O$8)</f>
        <v/>
      </c>
      <c r="K1050" s="608"/>
      <c r="L1050" s="161" t="str">
        <f t="shared" si="97"/>
        <v/>
      </c>
      <c r="M1050" s="609" t="str">
        <f t="shared" si="98"/>
        <v/>
      </c>
      <c r="N1050" s="610" t="str">
        <f t="shared" si="99"/>
        <v/>
      </c>
      <c r="O1050" s="577"/>
      <c r="Q1050" s="611"/>
      <c r="U1050" s="574" t="str">
        <f t="shared" si="101"/>
        <v/>
      </c>
      <c r="V1050" s="574" t="str">
        <f>IF($U1050="","",VLOOKUP($U1050,BUDGET!$C$19:$Q$401,2,FALSE))</f>
        <v/>
      </c>
    </row>
    <row r="1051" spans="2:22" ht="13.5" x14ac:dyDescent="0.3">
      <c r="B1051" s="582">
        <f t="shared" si="100"/>
        <v>1041</v>
      </c>
      <c r="C1051" s="153"/>
      <c r="D1051" s="154"/>
      <c r="E1051" s="155"/>
      <c r="F1051" s="156"/>
      <c r="G1051" s="157"/>
      <c r="H1051" s="158"/>
      <c r="I1051" s="162" t="str">
        <f t="shared" si="96"/>
        <v/>
      </c>
      <c r="J1051" s="163" t="str">
        <f>IF(I1051="","",I1051/BUDGET!$O$8)</f>
        <v/>
      </c>
      <c r="K1051" s="608"/>
      <c r="L1051" s="164" t="str">
        <f t="shared" si="97"/>
        <v/>
      </c>
      <c r="M1051" s="609" t="str">
        <f t="shared" si="98"/>
        <v/>
      </c>
      <c r="N1051" s="610" t="str">
        <f t="shared" si="99"/>
        <v/>
      </c>
      <c r="O1051" s="577"/>
      <c r="Q1051" s="611"/>
      <c r="U1051" s="574" t="str">
        <f t="shared" si="101"/>
        <v/>
      </c>
      <c r="V1051" s="574" t="str">
        <f>IF($U1051="","",VLOOKUP($U1051,BUDGET!$C$19:$Q$401,2,FALSE))</f>
        <v/>
      </c>
    </row>
    <row r="1052" spans="2:22" ht="13.5" x14ac:dyDescent="0.3">
      <c r="B1052" s="582">
        <f t="shared" si="100"/>
        <v>1042</v>
      </c>
      <c r="C1052" s="153"/>
      <c r="D1052" s="154"/>
      <c r="E1052" s="155"/>
      <c r="F1052" s="156"/>
      <c r="G1052" s="157"/>
      <c r="H1052" s="158"/>
      <c r="I1052" s="162" t="str">
        <f t="shared" si="96"/>
        <v/>
      </c>
      <c r="J1052" s="163" t="str">
        <f>IF(I1052="","",I1052/BUDGET!$O$8)</f>
        <v/>
      </c>
      <c r="K1052" s="608"/>
      <c r="L1052" s="161" t="str">
        <f t="shared" si="97"/>
        <v/>
      </c>
      <c r="M1052" s="609" t="str">
        <f t="shared" si="98"/>
        <v/>
      </c>
      <c r="N1052" s="610" t="str">
        <f t="shared" si="99"/>
        <v/>
      </c>
      <c r="O1052" s="577"/>
      <c r="Q1052" s="611"/>
      <c r="U1052" s="574" t="str">
        <f t="shared" si="101"/>
        <v/>
      </c>
      <c r="V1052" s="574" t="str">
        <f>IF($U1052="","",VLOOKUP($U1052,BUDGET!$C$19:$Q$401,2,FALSE))</f>
        <v/>
      </c>
    </row>
    <row r="1053" spans="2:22" ht="13.5" x14ac:dyDescent="0.3">
      <c r="B1053" s="582">
        <f t="shared" si="100"/>
        <v>1043</v>
      </c>
      <c r="C1053" s="153"/>
      <c r="D1053" s="154"/>
      <c r="E1053" s="155"/>
      <c r="F1053" s="156"/>
      <c r="G1053" s="157"/>
      <c r="H1053" s="158"/>
      <c r="I1053" s="162" t="str">
        <f t="shared" si="96"/>
        <v/>
      </c>
      <c r="J1053" s="163" t="str">
        <f>IF(I1053="","",I1053/BUDGET!$O$8)</f>
        <v/>
      </c>
      <c r="K1053" s="608"/>
      <c r="L1053" s="164" t="str">
        <f t="shared" si="97"/>
        <v/>
      </c>
      <c r="M1053" s="609" t="str">
        <f t="shared" si="98"/>
        <v/>
      </c>
      <c r="N1053" s="610" t="str">
        <f t="shared" si="99"/>
        <v/>
      </c>
      <c r="O1053" s="577"/>
      <c r="Q1053" s="611"/>
      <c r="U1053" s="574" t="str">
        <f t="shared" si="101"/>
        <v/>
      </c>
      <c r="V1053" s="574" t="str">
        <f>IF($U1053="","",VLOOKUP($U1053,BUDGET!$C$19:$Q$401,2,FALSE))</f>
        <v/>
      </c>
    </row>
    <row r="1054" spans="2:22" ht="13.5" x14ac:dyDescent="0.3">
      <c r="B1054" s="582">
        <f t="shared" si="100"/>
        <v>1044</v>
      </c>
      <c r="C1054" s="153"/>
      <c r="D1054" s="154"/>
      <c r="E1054" s="155"/>
      <c r="F1054" s="156"/>
      <c r="G1054" s="157"/>
      <c r="H1054" s="158"/>
      <c r="I1054" s="162" t="str">
        <f t="shared" si="96"/>
        <v/>
      </c>
      <c r="J1054" s="163" t="str">
        <f>IF(I1054="","",I1054/BUDGET!$O$8)</f>
        <v/>
      </c>
      <c r="K1054" s="608"/>
      <c r="L1054" s="161" t="str">
        <f t="shared" si="97"/>
        <v/>
      </c>
      <c r="M1054" s="609" t="str">
        <f t="shared" si="98"/>
        <v/>
      </c>
      <c r="N1054" s="610" t="str">
        <f t="shared" si="99"/>
        <v/>
      </c>
      <c r="O1054" s="577"/>
      <c r="Q1054" s="611"/>
      <c r="U1054" s="574" t="str">
        <f t="shared" si="101"/>
        <v/>
      </c>
      <c r="V1054" s="574" t="str">
        <f>IF($U1054="","",VLOOKUP($U1054,BUDGET!$C$19:$Q$401,2,FALSE))</f>
        <v/>
      </c>
    </row>
    <row r="1055" spans="2:22" ht="13.5" x14ac:dyDescent="0.3">
      <c r="B1055" s="582">
        <f t="shared" si="100"/>
        <v>1045</v>
      </c>
      <c r="C1055" s="153"/>
      <c r="D1055" s="154"/>
      <c r="E1055" s="155"/>
      <c r="F1055" s="156"/>
      <c r="G1055" s="157"/>
      <c r="H1055" s="158"/>
      <c r="I1055" s="162" t="str">
        <f t="shared" si="96"/>
        <v/>
      </c>
      <c r="J1055" s="163" t="str">
        <f>IF(I1055="","",I1055/BUDGET!$O$8)</f>
        <v/>
      </c>
      <c r="K1055" s="608"/>
      <c r="L1055" s="164" t="str">
        <f t="shared" si="97"/>
        <v/>
      </c>
      <c r="M1055" s="609" t="str">
        <f t="shared" si="98"/>
        <v/>
      </c>
      <c r="N1055" s="610" t="str">
        <f t="shared" si="99"/>
        <v/>
      </c>
      <c r="O1055" s="577"/>
      <c r="Q1055" s="611"/>
      <c r="U1055" s="574" t="str">
        <f t="shared" si="101"/>
        <v/>
      </c>
      <c r="V1055" s="574" t="str">
        <f>IF($U1055="","",VLOOKUP($U1055,BUDGET!$C$19:$Q$401,2,FALSE))</f>
        <v/>
      </c>
    </row>
    <row r="1056" spans="2:22" ht="13.5" x14ac:dyDescent="0.3">
      <c r="B1056" s="582">
        <f t="shared" si="100"/>
        <v>1046</v>
      </c>
      <c r="C1056" s="153"/>
      <c r="D1056" s="154"/>
      <c r="E1056" s="155"/>
      <c r="F1056" s="156"/>
      <c r="G1056" s="157"/>
      <c r="H1056" s="158"/>
      <c r="I1056" s="162" t="str">
        <f t="shared" si="96"/>
        <v/>
      </c>
      <c r="J1056" s="163" t="str">
        <f>IF(I1056="","",I1056/BUDGET!$O$8)</f>
        <v/>
      </c>
      <c r="K1056" s="608"/>
      <c r="L1056" s="161" t="str">
        <f t="shared" si="97"/>
        <v/>
      </c>
      <c r="M1056" s="609" t="str">
        <f t="shared" si="98"/>
        <v/>
      </c>
      <c r="N1056" s="610" t="str">
        <f t="shared" si="99"/>
        <v/>
      </c>
      <c r="O1056" s="577"/>
      <c r="Q1056" s="611"/>
      <c r="U1056" s="574" t="str">
        <f t="shared" si="101"/>
        <v/>
      </c>
      <c r="V1056" s="574" t="str">
        <f>IF($U1056="","",VLOOKUP($U1056,BUDGET!$C$19:$Q$401,2,FALSE))</f>
        <v/>
      </c>
    </row>
    <row r="1057" spans="2:22" ht="13.5" x14ac:dyDescent="0.3">
      <c r="B1057" s="582">
        <f t="shared" si="100"/>
        <v>1047</v>
      </c>
      <c r="C1057" s="153"/>
      <c r="D1057" s="154"/>
      <c r="E1057" s="155"/>
      <c r="F1057" s="156"/>
      <c r="G1057" s="157"/>
      <c r="H1057" s="158"/>
      <c r="I1057" s="162" t="str">
        <f t="shared" si="96"/>
        <v/>
      </c>
      <c r="J1057" s="163" t="str">
        <f>IF(I1057="","",I1057/BUDGET!$O$8)</f>
        <v/>
      </c>
      <c r="K1057" s="608"/>
      <c r="L1057" s="164" t="str">
        <f t="shared" si="97"/>
        <v/>
      </c>
      <c r="M1057" s="609" t="str">
        <f t="shared" si="98"/>
        <v/>
      </c>
      <c r="N1057" s="610" t="str">
        <f t="shared" si="99"/>
        <v/>
      </c>
      <c r="O1057" s="577"/>
      <c r="Q1057" s="611"/>
      <c r="U1057" s="574" t="str">
        <f t="shared" si="101"/>
        <v/>
      </c>
      <c r="V1057" s="574" t="str">
        <f>IF($U1057="","",VLOOKUP($U1057,BUDGET!$C$19:$Q$401,2,FALSE))</f>
        <v/>
      </c>
    </row>
    <row r="1058" spans="2:22" ht="13.5" x14ac:dyDescent="0.3">
      <c r="B1058" s="582">
        <f t="shared" si="100"/>
        <v>1048</v>
      </c>
      <c r="C1058" s="153"/>
      <c r="D1058" s="154"/>
      <c r="E1058" s="155"/>
      <c r="F1058" s="156"/>
      <c r="G1058" s="157"/>
      <c r="H1058" s="158"/>
      <c r="I1058" s="162" t="str">
        <f t="shared" si="96"/>
        <v/>
      </c>
      <c r="J1058" s="163" t="str">
        <f>IF(I1058="","",I1058/BUDGET!$O$8)</f>
        <v/>
      </c>
      <c r="K1058" s="608"/>
      <c r="L1058" s="161" t="str">
        <f t="shared" si="97"/>
        <v/>
      </c>
      <c r="M1058" s="609" t="str">
        <f t="shared" si="98"/>
        <v/>
      </c>
      <c r="N1058" s="610" t="str">
        <f t="shared" si="99"/>
        <v/>
      </c>
      <c r="O1058" s="577"/>
      <c r="Q1058" s="611"/>
      <c r="U1058" s="574" t="str">
        <f t="shared" si="101"/>
        <v/>
      </c>
      <c r="V1058" s="574" t="str">
        <f>IF($U1058="","",VLOOKUP($U1058,BUDGET!$C$19:$Q$401,2,FALSE))</f>
        <v/>
      </c>
    </row>
    <row r="1059" spans="2:22" ht="13.5" x14ac:dyDescent="0.3">
      <c r="B1059" s="582">
        <f t="shared" si="100"/>
        <v>1049</v>
      </c>
      <c r="C1059" s="153"/>
      <c r="D1059" s="154"/>
      <c r="E1059" s="155"/>
      <c r="F1059" s="156"/>
      <c r="G1059" s="157"/>
      <c r="H1059" s="158"/>
      <c r="I1059" s="162" t="str">
        <f t="shared" si="96"/>
        <v/>
      </c>
      <c r="J1059" s="163" t="str">
        <f>IF(I1059="","",I1059/BUDGET!$O$8)</f>
        <v/>
      </c>
      <c r="K1059" s="608"/>
      <c r="L1059" s="164" t="str">
        <f t="shared" si="97"/>
        <v/>
      </c>
      <c r="M1059" s="609" t="str">
        <f t="shared" si="98"/>
        <v/>
      </c>
      <c r="N1059" s="610" t="str">
        <f t="shared" si="99"/>
        <v/>
      </c>
      <c r="O1059" s="577"/>
      <c r="Q1059" s="611"/>
      <c r="U1059" s="574" t="str">
        <f t="shared" si="101"/>
        <v/>
      </c>
      <c r="V1059" s="574" t="str">
        <f>IF($U1059="","",VLOOKUP($U1059,BUDGET!$C$19:$Q$401,2,FALSE))</f>
        <v/>
      </c>
    </row>
    <row r="1060" spans="2:22" ht="13.5" x14ac:dyDescent="0.3">
      <c r="B1060" s="582">
        <f t="shared" si="100"/>
        <v>1050</v>
      </c>
      <c r="C1060" s="153"/>
      <c r="D1060" s="154"/>
      <c r="E1060" s="155"/>
      <c r="F1060" s="156"/>
      <c r="G1060" s="157"/>
      <c r="H1060" s="158"/>
      <c r="I1060" s="162" t="str">
        <f t="shared" si="96"/>
        <v/>
      </c>
      <c r="J1060" s="163" t="str">
        <f>IF(I1060="","",I1060/BUDGET!$O$8)</f>
        <v/>
      </c>
      <c r="K1060" s="608"/>
      <c r="L1060" s="161" t="str">
        <f t="shared" si="97"/>
        <v/>
      </c>
      <c r="M1060" s="609" t="str">
        <f t="shared" si="98"/>
        <v/>
      </c>
      <c r="N1060" s="610" t="str">
        <f t="shared" si="99"/>
        <v/>
      </c>
      <c r="O1060" s="577"/>
      <c r="Q1060" s="611"/>
      <c r="U1060" s="574" t="str">
        <f t="shared" si="101"/>
        <v/>
      </c>
      <c r="V1060" s="574" t="str">
        <f>IF($U1060="","",VLOOKUP($U1060,BUDGET!$C$19:$Q$401,2,FALSE))</f>
        <v/>
      </c>
    </row>
    <row r="1061" spans="2:22" ht="13.5" x14ac:dyDescent="0.3">
      <c r="B1061" s="582">
        <f t="shared" si="100"/>
        <v>1051</v>
      </c>
      <c r="C1061" s="153"/>
      <c r="D1061" s="154"/>
      <c r="E1061" s="155"/>
      <c r="F1061" s="156"/>
      <c r="G1061" s="157"/>
      <c r="H1061" s="158"/>
      <c r="I1061" s="162" t="str">
        <f t="shared" si="96"/>
        <v/>
      </c>
      <c r="J1061" s="163" t="str">
        <f>IF(I1061="","",I1061/BUDGET!$O$8)</f>
        <v/>
      </c>
      <c r="K1061" s="608"/>
      <c r="L1061" s="164" t="str">
        <f t="shared" si="97"/>
        <v/>
      </c>
      <c r="M1061" s="609" t="str">
        <f t="shared" si="98"/>
        <v/>
      </c>
      <c r="N1061" s="610" t="str">
        <f t="shared" si="99"/>
        <v/>
      </c>
      <c r="O1061" s="577"/>
      <c r="Q1061" s="611"/>
      <c r="U1061" s="574" t="str">
        <f t="shared" si="101"/>
        <v/>
      </c>
      <c r="V1061" s="574" t="str">
        <f>IF($U1061="","",VLOOKUP($U1061,BUDGET!$C$19:$Q$401,2,FALSE))</f>
        <v/>
      </c>
    </row>
    <row r="1062" spans="2:22" ht="13.5" x14ac:dyDescent="0.3">
      <c r="B1062" s="582">
        <f t="shared" si="100"/>
        <v>1052</v>
      </c>
      <c r="C1062" s="153"/>
      <c r="D1062" s="154"/>
      <c r="E1062" s="155"/>
      <c r="F1062" s="156"/>
      <c r="G1062" s="157"/>
      <c r="H1062" s="158"/>
      <c r="I1062" s="162" t="str">
        <f t="shared" si="96"/>
        <v/>
      </c>
      <c r="J1062" s="163" t="str">
        <f>IF(I1062="","",I1062/BUDGET!$O$8)</f>
        <v/>
      </c>
      <c r="K1062" s="608"/>
      <c r="L1062" s="161" t="str">
        <f t="shared" si="97"/>
        <v/>
      </c>
      <c r="M1062" s="609" t="str">
        <f t="shared" si="98"/>
        <v/>
      </c>
      <c r="N1062" s="610" t="str">
        <f t="shared" si="99"/>
        <v/>
      </c>
      <c r="O1062" s="577"/>
      <c r="Q1062" s="611"/>
      <c r="U1062" s="574" t="str">
        <f t="shared" si="101"/>
        <v/>
      </c>
      <c r="V1062" s="574" t="str">
        <f>IF($U1062="","",VLOOKUP($U1062,BUDGET!$C$19:$Q$401,2,FALSE))</f>
        <v/>
      </c>
    </row>
    <row r="1063" spans="2:22" ht="13.5" x14ac:dyDescent="0.3">
      <c r="B1063" s="582">
        <f t="shared" si="100"/>
        <v>1053</v>
      </c>
      <c r="C1063" s="153"/>
      <c r="D1063" s="154"/>
      <c r="E1063" s="155"/>
      <c r="F1063" s="156"/>
      <c r="G1063" s="157"/>
      <c r="H1063" s="158"/>
      <c r="I1063" s="162" t="str">
        <f t="shared" si="96"/>
        <v/>
      </c>
      <c r="J1063" s="163" t="str">
        <f>IF(I1063="","",I1063/BUDGET!$O$8)</f>
        <v/>
      </c>
      <c r="K1063" s="608"/>
      <c r="L1063" s="164" t="str">
        <f t="shared" si="97"/>
        <v/>
      </c>
      <c r="M1063" s="609" t="str">
        <f t="shared" si="98"/>
        <v/>
      </c>
      <c r="N1063" s="610" t="str">
        <f t="shared" si="99"/>
        <v/>
      </c>
      <c r="O1063" s="577"/>
      <c r="Q1063" s="611"/>
      <c r="U1063" s="574" t="str">
        <f t="shared" si="101"/>
        <v/>
      </c>
      <c r="V1063" s="574" t="str">
        <f>IF($U1063="","",VLOOKUP($U1063,BUDGET!$C$19:$Q$401,2,FALSE))</f>
        <v/>
      </c>
    </row>
    <row r="1064" spans="2:22" ht="13.5" x14ac:dyDescent="0.3">
      <c r="B1064" s="582">
        <f t="shared" si="100"/>
        <v>1054</v>
      </c>
      <c r="C1064" s="153"/>
      <c r="D1064" s="154"/>
      <c r="E1064" s="155"/>
      <c r="F1064" s="156"/>
      <c r="G1064" s="157"/>
      <c r="H1064" s="158"/>
      <c r="I1064" s="162" t="str">
        <f t="shared" si="96"/>
        <v/>
      </c>
      <c r="J1064" s="163" t="str">
        <f>IF(I1064="","",I1064/BUDGET!$O$8)</f>
        <v/>
      </c>
      <c r="K1064" s="608"/>
      <c r="L1064" s="161" t="str">
        <f t="shared" si="97"/>
        <v/>
      </c>
      <c r="M1064" s="609" t="str">
        <f t="shared" si="98"/>
        <v/>
      </c>
      <c r="N1064" s="610" t="str">
        <f t="shared" si="99"/>
        <v/>
      </c>
      <c r="O1064" s="577"/>
      <c r="Q1064" s="611"/>
      <c r="U1064" s="574" t="str">
        <f t="shared" si="101"/>
        <v/>
      </c>
      <c r="V1064" s="574" t="str">
        <f>IF($U1064="","",VLOOKUP($U1064,BUDGET!$C$19:$Q$401,2,FALSE))</f>
        <v/>
      </c>
    </row>
    <row r="1065" spans="2:22" ht="13.5" x14ac:dyDescent="0.3">
      <c r="B1065" s="582">
        <f t="shared" si="100"/>
        <v>1055</v>
      </c>
      <c r="C1065" s="153"/>
      <c r="D1065" s="154"/>
      <c r="E1065" s="155"/>
      <c r="F1065" s="156"/>
      <c r="G1065" s="157"/>
      <c r="H1065" s="158"/>
      <c r="I1065" s="162" t="str">
        <f t="shared" si="96"/>
        <v/>
      </c>
      <c r="J1065" s="163" t="str">
        <f>IF(I1065="","",I1065/BUDGET!$O$8)</f>
        <v/>
      </c>
      <c r="K1065" s="608"/>
      <c r="L1065" s="164" t="str">
        <f t="shared" si="97"/>
        <v/>
      </c>
      <c r="M1065" s="609" t="str">
        <f t="shared" si="98"/>
        <v/>
      </c>
      <c r="N1065" s="610" t="str">
        <f t="shared" si="99"/>
        <v/>
      </c>
      <c r="O1065" s="577"/>
      <c r="Q1065" s="611"/>
      <c r="U1065" s="574" t="str">
        <f t="shared" si="101"/>
        <v/>
      </c>
      <c r="V1065" s="574" t="str">
        <f>IF($U1065="","",VLOOKUP($U1065,BUDGET!$C$19:$Q$401,2,FALSE))</f>
        <v/>
      </c>
    </row>
    <row r="1066" spans="2:22" ht="13.5" x14ac:dyDescent="0.3">
      <c r="B1066" s="582">
        <f t="shared" si="100"/>
        <v>1056</v>
      </c>
      <c r="C1066" s="153"/>
      <c r="D1066" s="154"/>
      <c r="E1066" s="155"/>
      <c r="F1066" s="156"/>
      <c r="G1066" s="157"/>
      <c r="H1066" s="158"/>
      <c r="I1066" s="162" t="str">
        <f t="shared" si="96"/>
        <v/>
      </c>
      <c r="J1066" s="163" t="str">
        <f>IF(I1066="","",I1066/BUDGET!$O$8)</f>
        <v/>
      </c>
      <c r="K1066" s="608"/>
      <c r="L1066" s="161" t="str">
        <f t="shared" si="97"/>
        <v/>
      </c>
      <c r="M1066" s="609" t="str">
        <f t="shared" si="98"/>
        <v/>
      </c>
      <c r="N1066" s="610" t="str">
        <f t="shared" si="99"/>
        <v/>
      </c>
      <c r="O1066" s="577"/>
      <c r="Q1066" s="611"/>
      <c r="U1066" s="574" t="str">
        <f t="shared" si="101"/>
        <v/>
      </c>
      <c r="V1066" s="574" t="str">
        <f>IF($U1066="","",VLOOKUP($U1066,BUDGET!$C$19:$Q$401,2,FALSE))</f>
        <v/>
      </c>
    </row>
    <row r="1067" spans="2:22" ht="13.5" x14ac:dyDescent="0.3">
      <c r="B1067" s="582">
        <f t="shared" si="100"/>
        <v>1057</v>
      </c>
      <c r="C1067" s="153"/>
      <c r="D1067" s="154"/>
      <c r="E1067" s="155"/>
      <c r="F1067" s="156"/>
      <c r="G1067" s="157"/>
      <c r="H1067" s="158"/>
      <c r="I1067" s="162" t="str">
        <f t="shared" si="96"/>
        <v/>
      </c>
      <c r="J1067" s="163" t="str">
        <f>IF(I1067="","",I1067/BUDGET!$O$8)</f>
        <v/>
      </c>
      <c r="K1067" s="608"/>
      <c r="L1067" s="164" t="str">
        <f t="shared" si="97"/>
        <v/>
      </c>
      <c r="M1067" s="609" t="str">
        <f t="shared" si="98"/>
        <v/>
      </c>
      <c r="N1067" s="610" t="str">
        <f t="shared" si="99"/>
        <v/>
      </c>
      <c r="O1067" s="577"/>
      <c r="Q1067" s="611"/>
      <c r="U1067" s="574" t="str">
        <f t="shared" si="101"/>
        <v/>
      </c>
      <c r="V1067" s="574" t="str">
        <f>IF($U1067="","",VLOOKUP($U1067,BUDGET!$C$19:$Q$401,2,FALSE))</f>
        <v/>
      </c>
    </row>
    <row r="1068" spans="2:22" ht="13.5" x14ac:dyDescent="0.3">
      <c r="B1068" s="582">
        <f t="shared" si="100"/>
        <v>1058</v>
      </c>
      <c r="C1068" s="153"/>
      <c r="D1068" s="154"/>
      <c r="E1068" s="155"/>
      <c r="F1068" s="156"/>
      <c r="G1068" s="157"/>
      <c r="H1068" s="158"/>
      <c r="I1068" s="162" t="str">
        <f t="shared" si="96"/>
        <v/>
      </c>
      <c r="J1068" s="163" t="str">
        <f>IF(I1068="","",I1068/BUDGET!$O$8)</f>
        <v/>
      </c>
      <c r="K1068" s="608"/>
      <c r="L1068" s="161" t="str">
        <f t="shared" si="97"/>
        <v/>
      </c>
      <c r="M1068" s="609" t="str">
        <f t="shared" si="98"/>
        <v/>
      </c>
      <c r="N1068" s="610" t="str">
        <f t="shared" si="99"/>
        <v/>
      </c>
      <c r="O1068" s="577"/>
      <c r="Q1068" s="611"/>
      <c r="U1068" s="574" t="str">
        <f t="shared" si="101"/>
        <v/>
      </c>
      <c r="V1068" s="574" t="str">
        <f>IF($U1068="","",VLOOKUP($U1068,BUDGET!$C$19:$Q$401,2,FALSE))</f>
        <v/>
      </c>
    </row>
    <row r="1069" spans="2:22" ht="13.5" x14ac:dyDescent="0.3">
      <c r="B1069" s="582">
        <f t="shared" si="100"/>
        <v>1059</v>
      </c>
      <c r="C1069" s="153"/>
      <c r="D1069" s="154"/>
      <c r="E1069" s="155"/>
      <c r="F1069" s="156"/>
      <c r="G1069" s="157"/>
      <c r="H1069" s="158"/>
      <c r="I1069" s="162" t="str">
        <f t="shared" si="96"/>
        <v/>
      </c>
      <c r="J1069" s="163" t="str">
        <f>IF(I1069="","",I1069/BUDGET!$O$8)</f>
        <v/>
      </c>
      <c r="K1069" s="608"/>
      <c r="L1069" s="164" t="str">
        <f t="shared" si="97"/>
        <v/>
      </c>
      <c r="M1069" s="609" t="str">
        <f t="shared" si="98"/>
        <v/>
      </c>
      <c r="N1069" s="610" t="str">
        <f t="shared" si="99"/>
        <v/>
      </c>
      <c r="O1069" s="577"/>
      <c r="Q1069" s="611"/>
      <c r="U1069" s="574" t="str">
        <f t="shared" si="101"/>
        <v/>
      </c>
      <c r="V1069" s="574" t="str">
        <f>IF($U1069="","",VLOOKUP($U1069,BUDGET!$C$19:$Q$401,2,FALSE))</f>
        <v/>
      </c>
    </row>
    <row r="1070" spans="2:22" ht="13.5" x14ac:dyDescent="0.3">
      <c r="B1070" s="582">
        <f t="shared" si="100"/>
        <v>1060</v>
      </c>
      <c r="C1070" s="153"/>
      <c r="D1070" s="154"/>
      <c r="E1070" s="155"/>
      <c r="F1070" s="156"/>
      <c r="G1070" s="157"/>
      <c r="H1070" s="158"/>
      <c r="I1070" s="162" t="str">
        <f t="shared" si="96"/>
        <v/>
      </c>
      <c r="J1070" s="163" t="str">
        <f>IF(I1070="","",I1070/BUDGET!$O$8)</f>
        <v/>
      </c>
      <c r="K1070" s="608"/>
      <c r="L1070" s="161" t="str">
        <f t="shared" si="97"/>
        <v/>
      </c>
      <c r="M1070" s="609" t="str">
        <f t="shared" si="98"/>
        <v/>
      </c>
      <c r="N1070" s="610" t="str">
        <f t="shared" si="99"/>
        <v/>
      </c>
      <c r="O1070" s="577"/>
      <c r="Q1070" s="611"/>
      <c r="U1070" s="574" t="str">
        <f t="shared" si="101"/>
        <v/>
      </c>
      <c r="V1070" s="574" t="str">
        <f>IF($U1070="","",VLOOKUP($U1070,BUDGET!$C$19:$Q$401,2,FALSE))</f>
        <v/>
      </c>
    </row>
    <row r="1071" spans="2:22" ht="13.5" x14ac:dyDescent="0.3">
      <c r="B1071" s="582">
        <f t="shared" si="100"/>
        <v>1061</v>
      </c>
      <c r="C1071" s="153"/>
      <c r="D1071" s="154"/>
      <c r="E1071" s="155"/>
      <c r="F1071" s="156"/>
      <c r="G1071" s="157"/>
      <c r="H1071" s="158"/>
      <c r="I1071" s="162" t="str">
        <f t="shared" si="96"/>
        <v/>
      </c>
      <c r="J1071" s="163" t="str">
        <f>IF(I1071="","",I1071/BUDGET!$O$8)</f>
        <v/>
      </c>
      <c r="K1071" s="608"/>
      <c r="L1071" s="164" t="str">
        <f t="shared" si="97"/>
        <v/>
      </c>
      <c r="M1071" s="609" t="str">
        <f t="shared" si="98"/>
        <v/>
      </c>
      <c r="N1071" s="610" t="str">
        <f t="shared" si="99"/>
        <v/>
      </c>
      <c r="O1071" s="577"/>
      <c r="Q1071" s="611"/>
      <c r="U1071" s="574" t="str">
        <f t="shared" si="101"/>
        <v/>
      </c>
      <c r="V1071" s="574" t="str">
        <f>IF($U1071="","",VLOOKUP($U1071,BUDGET!$C$19:$Q$401,2,FALSE))</f>
        <v/>
      </c>
    </row>
    <row r="1072" spans="2:22" ht="13.5" x14ac:dyDescent="0.3">
      <c r="B1072" s="582">
        <f t="shared" si="100"/>
        <v>1062</v>
      </c>
      <c r="C1072" s="153"/>
      <c r="D1072" s="154"/>
      <c r="E1072" s="155"/>
      <c r="F1072" s="156"/>
      <c r="G1072" s="157"/>
      <c r="H1072" s="158"/>
      <c r="I1072" s="162" t="str">
        <f t="shared" si="96"/>
        <v/>
      </c>
      <c r="J1072" s="163" t="str">
        <f>IF(I1072="","",I1072/BUDGET!$O$8)</f>
        <v/>
      </c>
      <c r="K1072" s="608"/>
      <c r="L1072" s="161" t="str">
        <f t="shared" si="97"/>
        <v/>
      </c>
      <c r="M1072" s="609" t="str">
        <f t="shared" si="98"/>
        <v/>
      </c>
      <c r="N1072" s="610" t="str">
        <f t="shared" si="99"/>
        <v/>
      </c>
      <c r="O1072" s="577"/>
      <c r="Q1072" s="611"/>
      <c r="U1072" s="574" t="str">
        <f t="shared" si="101"/>
        <v/>
      </c>
      <c r="V1072" s="574" t="str">
        <f>IF($U1072="","",VLOOKUP($U1072,BUDGET!$C$19:$Q$401,2,FALSE))</f>
        <v/>
      </c>
    </row>
    <row r="1073" spans="2:22" ht="13.5" x14ac:dyDescent="0.3">
      <c r="B1073" s="582">
        <f t="shared" si="100"/>
        <v>1063</v>
      </c>
      <c r="C1073" s="153"/>
      <c r="D1073" s="154"/>
      <c r="E1073" s="155"/>
      <c r="F1073" s="156"/>
      <c r="G1073" s="157"/>
      <c r="H1073" s="158"/>
      <c r="I1073" s="162" t="str">
        <f t="shared" si="96"/>
        <v/>
      </c>
      <c r="J1073" s="163" t="str">
        <f>IF(I1073="","",I1073/BUDGET!$O$8)</f>
        <v/>
      </c>
      <c r="K1073" s="608"/>
      <c r="L1073" s="164" t="str">
        <f t="shared" si="97"/>
        <v/>
      </c>
      <c r="M1073" s="609" t="str">
        <f t="shared" si="98"/>
        <v/>
      </c>
      <c r="N1073" s="610" t="str">
        <f t="shared" si="99"/>
        <v/>
      </c>
      <c r="O1073" s="577"/>
      <c r="Q1073" s="611"/>
      <c r="U1073" s="574" t="str">
        <f t="shared" si="101"/>
        <v/>
      </c>
      <c r="V1073" s="574" t="str">
        <f>IF($U1073="","",VLOOKUP($U1073,BUDGET!$C$19:$Q$401,2,FALSE))</f>
        <v/>
      </c>
    </row>
    <row r="1074" spans="2:22" ht="13.5" x14ac:dyDescent="0.3">
      <c r="B1074" s="582">
        <f t="shared" si="100"/>
        <v>1064</v>
      </c>
      <c r="C1074" s="153"/>
      <c r="D1074" s="154"/>
      <c r="E1074" s="155"/>
      <c r="F1074" s="156"/>
      <c r="G1074" s="157"/>
      <c r="H1074" s="158"/>
      <c r="I1074" s="162" t="str">
        <f t="shared" si="96"/>
        <v/>
      </c>
      <c r="J1074" s="163" t="str">
        <f>IF(I1074="","",I1074/BUDGET!$O$8)</f>
        <v/>
      </c>
      <c r="K1074" s="608"/>
      <c r="L1074" s="161" t="str">
        <f t="shared" si="97"/>
        <v/>
      </c>
      <c r="M1074" s="609" t="str">
        <f t="shared" si="98"/>
        <v/>
      </c>
      <c r="N1074" s="610" t="str">
        <f t="shared" si="99"/>
        <v/>
      </c>
      <c r="O1074" s="577"/>
      <c r="Q1074" s="611"/>
      <c r="U1074" s="574" t="str">
        <f t="shared" si="101"/>
        <v/>
      </c>
      <c r="V1074" s="574" t="str">
        <f>IF($U1074="","",VLOOKUP($U1074,BUDGET!$C$19:$Q$401,2,FALSE))</f>
        <v/>
      </c>
    </row>
    <row r="1075" spans="2:22" ht="13.5" x14ac:dyDescent="0.3">
      <c r="B1075" s="582">
        <f t="shared" si="100"/>
        <v>1065</v>
      </c>
      <c r="C1075" s="153"/>
      <c r="D1075" s="154"/>
      <c r="E1075" s="155"/>
      <c r="F1075" s="156"/>
      <c r="G1075" s="157"/>
      <c r="H1075" s="158"/>
      <c r="I1075" s="162" t="str">
        <f t="shared" si="96"/>
        <v/>
      </c>
      <c r="J1075" s="163" t="str">
        <f>IF(I1075="","",I1075/BUDGET!$O$8)</f>
        <v/>
      </c>
      <c r="K1075" s="608"/>
      <c r="L1075" s="164" t="str">
        <f t="shared" si="97"/>
        <v/>
      </c>
      <c r="M1075" s="609" t="str">
        <f t="shared" si="98"/>
        <v/>
      </c>
      <c r="N1075" s="610" t="str">
        <f t="shared" si="99"/>
        <v/>
      </c>
      <c r="O1075" s="577"/>
      <c r="Q1075" s="611"/>
      <c r="U1075" s="574" t="str">
        <f t="shared" si="101"/>
        <v/>
      </c>
      <c r="V1075" s="574" t="str">
        <f>IF($U1075="","",VLOOKUP($U1075,BUDGET!$C$19:$Q$401,2,FALSE))</f>
        <v/>
      </c>
    </row>
    <row r="1076" spans="2:22" ht="13.5" x14ac:dyDescent="0.3">
      <c r="B1076" s="582">
        <f t="shared" si="100"/>
        <v>1066</v>
      </c>
      <c r="C1076" s="153"/>
      <c r="D1076" s="154"/>
      <c r="E1076" s="155"/>
      <c r="F1076" s="156"/>
      <c r="G1076" s="157"/>
      <c r="H1076" s="158"/>
      <c r="I1076" s="162" t="str">
        <f t="shared" si="96"/>
        <v/>
      </c>
      <c r="J1076" s="163" t="str">
        <f>IF(I1076="","",I1076/BUDGET!$O$8)</f>
        <v/>
      </c>
      <c r="K1076" s="608"/>
      <c r="L1076" s="161" t="str">
        <f t="shared" si="97"/>
        <v/>
      </c>
      <c r="M1076" s="609" t="str">
        <f t="shared" si="98"/>
        <v/>
      </c>
      <c r="N1076" s="610" t="str">
        <f t="shared" si="99"/>
        <v/>
      </c>
      <c r="O1076" s="577"/>
      <c r="Q1076" s="611"/>
      <c r="U1076" s="574" t="str">
        <f t="shared" si="101"/>
        <v/>
      </c>
      <c r="V1076" s="574" t="str">
        <f>IF($U1076="","",VLOOKUP($U1076,BUDGET!$C$19:$Q$401,2,FALSE))</f>
        <v/>
      </c>
    </row>
    <row r="1077" spans="2:22" ht="13.5" x14ac:dyDescent="0.3">
      <c r="B1077" s="582">
        <f t="shared" si="100"/>
        <v>1067</v>
      </c>
      <c r="C1077" s="153"/>
      <c r="D1077" s="154"/>
      <c r="E1077" s="155"/>
      <c r="F1077" s="156"/>
      <c r="G1077" s="157"/>
      <c r="H1077" s="158"/>
      <c r="I1077" s="162" t="str">
        <f t="shared" si="96"/>
        <v/>
      </c>
      <c r="J1077" s="163" t="str">
        <f>IF(I1077="","",I1077/BUDGET!$O$8)</f>
        <v/>
      </c>
      <c r="K1077" s="608"/>
      <c r="L1077" s="164" t="str">
        <f t="shared" si="97"/>
        <v/>
      </c>
      <c r="M1077" s="609" t="str">
        <f t="shared" si="98"/>
        <v/>
      </c>
      <c r="N1077" s="610" t="str">
        <f t="shared" si="99"/>
        <v/>
      </c>
      <c r="O1077" s="577"/>
      <c r="Q1077" s="611"/>
      <c r="U1077" s="574" t="str">
        <f t="shared" si="101"/>
        <v/>
      </c>
      <c r="V1077" s="574" t="str">
        <f>IF($U1077="","",VLOOKUP($U1077,BUDGET!$C$19:$Q$401,2,FALSE))</f>
        <v/>
      </c>
    </row>
    <row r="1078" spans="2:22" ht="13.5" x14ac:dyDescent="0.3">
      <c r="B1078" s="582">
        <f t="shared" si="100"/>
        <v>1068</v>
      </c>
      <c r="C1078" s="153"/>
      <c r="D1078" s="154"/>
      <c r="E1078" s="155"/>
      <c r="F1078" s="156"/>
      <c r="G1078" s="157"/>
      <c r="H1078" s="158"/>
      <c r="I1078" s="162" t="str">
        <f t="shared" si="96"/>
        <v/>
      </c>
      <c r="J1078" s="163" t="str">
        <f>IF(I1078="","",I1078/BUDGET!$O$8)</f>
        <v/>
      </c>
      <c r="K1078" s="608"/>
      <c r="L1078" s="161" t="str">
        <f t="shared" si="97"/>
        <v/>
      </c>
      <c r="M1078" s="609" t="str">
        <f t="shared" si="98"/>
        <v/>
      </c>
      <c r="N1078" s="610" t="str">
        <f t="shared" si="99"/>
        <v/>
      </c>
      <c r="O1078" s="577"/>
      <c r="Q1078" s="611"/>
      <c r="U1078" s="574" t="str">
        <f t="shared" si="101"/>
        <v/>
      </c>
      <c r="V1078" s="574" t="str">
        <f>IF($U1078="","",VLOOKUP($U1078,BUDGET!$C$19:$Q$401,2,FALSE))</f>
        <v/>
      </c>
    </row>
    <row r="1079" spans="2:22" ht="13.5" x14ac:dyDescent="0.3">
      <c r="B1079" s="582">
        <f t="shared" si="100"/>
        <v>1069</v>
      </c>
      <c r="C1079" s="153"/>
      <c r="D1079" s="154"/>
      <c r="E1079" s="155"/>
      <c r="F1079" s="156"/>
      <c r="G1079" s="157"/>
      <c r="H1079" s="158"/>
      <c r="I1079" s="162" t="str">
        <f t="shared" si="96"/>
        <v/>
      </c>
      <c r="J1079" s="163" t="str">
        <f>IF(I1079="","",I1079/BUDGET!$O$8)</f>
        <v/>
      </c>
      <c r="K1079" s="608"/>
      <c r="L1079" s="164" t="str">
        <f t="shared" si="97"/>
        <v/>
      </c>
      <c r="M1079" s="609" t="str">
        <f t="shared" si="98"/>
        <v/>
      </c>
      <c r="N1079" s="610" t="str">
        <f t="shared" si="99"/>
        <v/>
      </c>
      <c r="O1079" s="577"/>
      <c r="Q1079" s="611"/>
      <c r="U1079" s="574" t="str">
        <f t="shared" si="101"/>
        <v/>
      </c>
      <c r="V1079" s="574" t="str">
        <f>IF($U1079="","",VLOOKUP($U1079,BUDGET!$C$19:$Q$401,2,FALSE))</f>
        <v/>
      </c>
    </row>
    <row r="1080" spans="2:22" ht="13.5" x14ac:dyDescent="0.3">
      <c r="B1080" s="582">
        <f t="shared" si="100"/>
        <v>1070</v>
      </c>
      <c r="C1080" s="153"/>
      <c r="D1080" s="154"/>
      <c r="E1080" s="155"/>
      <c r="F1080" s="156"/>
      <c r="G1080" s="157"/>
      <c r="H1080" s="158"/>
      <c r="I1080" s="162" t="str">
        <f t="shared" si="96"/>
        <v/>
      </c>
      <c r="J1080" s="163" t="str">
        <f>IF(I1080="","",I1080/BUDGET!$O$8)</f>
        <v/>
      </c>
      <c r="K1080" s="608"/>
      <c r="L1080" s="161" t="str">
        <f t="shared" si="97"/>
        <v/>
      </c>
      <c r="M1080" s="609" t="str">
        <f t="shared" si="98"/>
        <v/>
      </c>
      <c r="N1080" s="610" t="str">
        <f t="shared" si="99"/>
        <v/>
      </c>
      <c r="O1080" s="577"/>
      <c r="Q1080" s="611"/>
      <c r="U1080" s="574" t="str">
        <f t="shared" si="101"/>
        <v/>
      </c>
      <c r="V1080" s="574" t="str">
        <f>IF($U1080="","",VLOOKUP($U1080,BUDGET!$C$19:$Q$401,2,FALSE))</f>
        <v/>
      </c>
    </row>
    <row r="1081" spans="2:22" ht="13.5" x14ac:dyDescent="0.3">
      <c r="B1081" s="582">
        <f t="shared" si="100"/>
        <v>1071</v>
      </c>
      <c r="C1081" s="153"/>
      <c r="D1081" s="154"/>
      <c r="E1081" s="155"/>
      <c r="F1081" s="156"/>
      <c r="G1081" s="157"/>
      <c r="H1081" s="158"/>
      <c r="I1081" s="162" t="str">
        <f t="shared" si="96"/>
        <v/>
      </c>
      <c r="J1081" s="163" t="str">
        <f>IF(I1081="","",I1081/BUDGET!$O$8)</f>
        <v/>
      </c>
      <c r="K1081" s="608"/>
      <c r="L1081" s="164" t="str">
        <f t="shared" si="97"/>
        <v/>
      </c>
      <c r="M1081" s="609" t="str">
        <f t="shared" si="98"/>
        <v/>
      </c>
      <c r="N1081" s="610" t="str">
        <f t="shared" si="99"/>
        <v/>
      </c>
      <c r="O1081" s="577"/>
      <c r="Q1081" s="611"/>
      <c r="U1081" s="574" t="str">
        <f t="shared" si="101"/>
        <v/>
      </c>
      <c r="V1081" s="574" t="str">
        <f>IF($U1081="","",VLOOKUP($U1081,BUDGET!$C$19:$Q$401,2,FALSE))</f>
        <v/>
      </c>
    </row>
    <row r="1082" spans="2:22" ht="13.5" x14ac:dyDescent="0.3">
      <c r="B1082" s="582">
        <f t="shared" si="100"/>
        <v>1072</v>
      </c>
      <c r="C1082" s="153"/>
      <c r="D1082" s="154"/>
      <c r="E1082" s="155"/>
      <c r="F1082" s="156"/>
      <c r="G1082" s="157"/>
      <c r="H1082" s="158"/>
      <c r="I1082" s="162" t="str">
        <f t="shared" si="96"/>
        <v/>
      </c>
      <c r="J1082" s="163" t="str">
        <f>IF(I1082="","",I1082/BUDGET!$O$8)</f>
        <v/>
      </c>
      <c r="K1082" s="608"/>
      <c r="L1082" s="161" t="str">
        <f t="shared" si="97"/>
        <v/>
      </c>
      <c r="M1082" s="609" t="str">
        <f t="shared" si="98"/>
        <v/>
      </c>
      <c r="N1082" s="610" t="str">
        <f t="shared" si="99"/>
        <v/>
      </c>
      <c r="O1082" s="577"/>
      <c r="Q1082" s="611"/>
      <c r="U1082" s="574" t="str">
        <f t="shared" si="101"/>
        <v/>
      </c>
      <c r="V1082" s="574" t="str">
        <f>IF($U1082="","",VLOOKUP($U1082,BUDGET!$C$19:$Q$401,2,FALSE))</f>
        <v/>
      </c>
    </row>
    <row r="1083" spans="2:22" ht="13.5" x14ac:dyDescent="0.3">
      <c r="B1083" s="582">
        <f t="shared" si="100"/>
        <v>1073</v>
      </c>
      <c r="C1083" s="153"/>
      <c r="D1083" s="154"/>
      <c r="E1083" s="155"/>
      <c r="F1083" s="156"/>
      <c r="G1083" s="157"/>
      <c r="H1083" s="158"/>
      <c r="I1083" s="162" t="str">
        <f t="shared" si="96"/>
        <v/>
      </c>
      <c r="J1083" s="163" t="str">
        <f>IF(I1083="","",I1083/BUDGET!$O$8)</f>
        <v/>
      </c>
      <c r="K1083" s="608"/>
      <c r="L1083" s="164" t="str">
        <f t="shared" si="97"/>
        <v/>
      </c>
      <c r="M1083" s="609" t="str">
        <f t="shared" si="98"/>
        <v/>
      </c>
      <c r="N1083" s="610" t="str">
        <f t="shared" si="99"/>
        <v/>
      </c>
      <c r="O1083" s="577"/>
      <c r="Q1083" s="611"/>
      <c r="U1083" s="574" t="str">
        <f t="shared" si="101"/>
        <v/>
      </c>
      <c r="V1083" s="574" t="str">
        <f>IF($U1083="","",VLOOKUP($U1083,BUDGET!$C$19:$Q$401,2,FALSE))</f>
        <v/>
      </c>
    </row>
    <row r="1084" spans="2:22" ht="13.5" x14ac:dyDescent="0.3">
      <c r="B1084" s="582">
        <f t="shared" si="100"/>
        <v>1074</v>
      </c>
      <c r="C1084" s="153"/>
      <c r="D1084" s="154"/>
      <c r="E1084" s="155"/>
      <c r="F1084" s="156"/>
      <c r="G1084" s="157"/>
      <c r="H1084" s="158"/>
      <c r="I1084" s="162" t="str">
        <f t="shared" si="96"/>
        <v/>
      </c>
      <c r="J1084" s="163" t="str">
        <f>IF(I1084="","",I1084/BUDGET!$O$8)</f>
        <v/>
      </c>
      <c r="K1084" s="608"/>
      <c r="L1084" s="161" t="str">
        <f t="shared" si="97"/>
        <v/>
      </c>
      <c r="M1084" s="609" t="str">
        <f t="shared" si="98"/>
        <v/>
      </c>
      <c r="N1084" s="610" t="str">
        <f t="shared" si="99"/>
        <v/>
      </c>
      <c r="O1084" s="577"/>
      <c r="Q1084" s="611"/>
      <c r="U1084" s="574" t="str">
        <f t="shared" si="101"/>
        <v/>
      </c>
      <c r="V1084" s="574" t="str">
        <f>IF($U1084="","",VLOOKUP($U1084,BUDGET!$C$19:$Q$401,2,FALSE))</f>
        <v/>
      </c>
    </row>
    <row r="1085" spans="2:22" ht="13.5" x14ac:dyDescent="0.3">
      <c r="B1085" s="582">
        <f t="shared" si="100"/>
        <v>1075</v>
      </c>
      <c r="C1085" s="153"/>
      <c r="D1085" s="154"/>
      <c r="E1085" s="155"/>
      <c r="F1085" s="156"/>
      <c r="G1085" s="157"/>
      <c r="H1085" s="158"/>
      <c r="I1085" s="162" t="str">
        <f t="shared" si="96"/>
        <v/>
      </c>
      <c r="J1085" s="163" t="str">
        <f>IF(I1085="","",I1085/BUDGET!$O$8)</f>
        <v/>
      </c>
      <c r="K1085" s="608"/>
      <c r="L1085" s="164" t="str">
        <f t="shared" si="97"/>
        <v/>
      </c>
      <c r="M1085" s="609" t="str">
        <f t="shared" si="98"/>
        <v/>
      </c>
      <c r="N1085" s="610" t="str">
        <f t="shared" si="99"/>
        <v/>
      </c>
      <c r="O1085" s="577"/>
      <c r="Q1085" s="611"/>
      <c r="U1085" s="574" t="str">
        <f t="shared" si="101"/>
        <v/>
      </c>
      <c r="V1085" s="574" t="str">
        <f>IF($U1085="","",VLOOKUP($U1085,BUDGET!$C$19:$Q$401,2,FALSE))</f>
        <v/>
      </c>
    </row>
    <row r="1086" spans="2:22" ht="13.5" x14ac:dyDescent="0.3">
      <c r="B1086" s="582">
        <f t="shared" si="100"/>
        <v>1076</v>
      </c>
      <c r="C1086" s="153"/>
      <c r="D1086" s="154"/>
      <c r="E1086" s="155"/>
      <c r="F1086" s="156"/>
      <c r="G1086" s="157"/>
      <c r="H1086" s="158"/>
      <c r="I1086" s="162" t="str">
        <f t="shared" si="96"/>
        <v/>
      </c>
      <c r="J1086" s="163" t="str">
        <f>IF(I1086="","",I1086/BUDGET!$O$8)</f>
        <v/>
      </c>
      <c r="K1086" s="608"/>
      <c r="L1086" s="161" t="str">
        <f t="shared" si="97"/>
        <v/>
      </c>
      <c r="M1086" s="609" t="str">
        <f t="shared" si="98"/>
        <v/>
      </c>
      <c r="N1086" s="610" t="str">
        <f t="shared" si="99"/>
        <v/>
      </c>
      <c r="O1086" s="577"/>
      <c r="Q1086" s="611"/>
      <c r="U1086" s="574" t="str">
        <f t="shared" si="101"/>
        <v/>
      </c>
      <c r="V1086" s="574" t="str">
        <f>IF($U1086="","",VLOOKUP($U1086,BUDGET!$C$19:$Q$401,2,FALSE))</f>
        <v/>
      </c>
    </row>
    <row r="1087" spans="2:22" ht="13.5" x14ac:dyDescent="0.3">
      <c r="B1087" s="582">
        <f t="shared" si="100"/>
        <v>1077</v>
      </c>
      <c r="C1087" s="153"/>
      <c r="D1087" s="154"/>
      <c r="E1087" s="155"/>
      <c r="F1087" s="156"/>
      <c r="G1087" s="157"/>
      <c r="H1087" s="158"/>
      <c r="I1087" s="162" t="str">
        <f t="shared" si="96"/>
        <v/>
      </c>
      <c r="J1087" s="163" t="str">
        <f>IF(I1087="","",I1087/BUDGET!$O$8)</f>
        <v/>
      </c>
      <c r="K1087" s="608"/>
      <c r="L1087" s="164" t="str">
        <f t="shared" si="97"/>
        <v/>
      </c>
      <c r="M1087" s="609" t="str">
        <f t="shared" si="98"/>
        <v/>
      </c>
      <c r="N1087" s="610" t="str">
        <f t="shared" si="99"/>
        <v/>
      </c>
      <c r="O1087" s="577"/>
      <c r="Q1087" s="611"/>
      <c r="U1087" s="574" t="str">
        <f t="shared" si="101"/>
        <v/>
      </c>
      <c r="V1087" s="574" t="str">
        <f>IF($U1087="","",VLOOKUP($U1087,BUDGET!$C$19:$Q$401,2,FALSE))</f>
        <v/>
      </c>
    </row>
    <row r="1088" spans="2:22" ht="13.5" x14ac:dyDescent="0.3">
      <c r="B1088" s="582">
        <f t="shared" si="100"/>
        <v>1078</v>
      </c>
      <c r="C1088" s="153"/>
      <c r="D1088" s="154"/>
      <c r="E1088" s="155"/>
      <c r="F1088" s="156"/>
      <c r="G1088" s="157"/>
      <c r="H1088" s="158"/>
      <c r="I1088" s="162" t="str">
        <f t="shared" si="96"/>
        <v/>
      </c>
      <c r="J1088" s="163" t="str">
        <f>IF(I1088="","",I1088/BUDGET!$O$8)</f>
        <v/>
      </c>
      <c r="K1088" s="608"/>
      <c r="L1088" s="161" t="str">
        <f t="shared" si="97"/>
        <v/>
      </c>
      <c r="M1088" s="609" t="str">
        <f t="shared" si="98"/>
        <v/>
      </c>
      <c r="N1088" s="610" t="str">
        <f t="shared" si="99"/>
        <v/>
      </c>
      <c r="O1088" s="577"/>
      <c r="Q1088" s="611"/>
      <c r="U1088" s="574" t="str">
        <f t="shared" si="101"/>
        <v/>
      </c>
      <c r="V1088" s="574" t="str">
        <f>IF($U1088="","",VLOOKUP($U1088,BUDGET!$C$19:$Q$401,2,FALSE))</f>
        <v/>
      </c>
    </row>
    <row r="1089" spans="2:22" ht="13.5" x14ac:dyDescent="0.3">
      <c r="B1089" s="582">
        <f t="shared" si="100"/>
        <v>1079</v>
      </c>
      <c r="C1089" s="153"/>
      <c r="D1089" s="154"/>
      <c r="E1089" s="155"/>
      <c r="F1089" s="156"/>
      <c r="G1089" s="157"/>
      <c r="H1089" s="158"/>
      <c r="I1089" s="162" t="str">
        <f t="shared" si="96"/>
        <v/>
      </c>
      <c r="J1089" s="163" t="str">
        <f>IF(I1089="","",I1089/BUDGET!$O$8)</f>
        <v/>
      </c>
      <c r="K1089" s="608"/>
      <c r="L1089" s="164" t="str">
        <f t="shared" si="97"/>
        <v/>
      </c>
      <c r="M1089" s="609" t="str">
        <f t="shared" si="98"/>
        <v/>
      </c>
      <c r="N1089" s="610" t="str">
        <f t="shared" si="99"/>
        <v/>
      </c>
      <c r="O1089" s="577"/>
      <c r="Q1089" s="611"/>
      <c r="U1089" s="574" t="str">
        <f t="shared" si="101"/>
        <v/>
      </c>
      <c r="V1089" s="574" t="str">
        <f>IF($U1089="","",VLOOKUP($U1089,BUDGET!$C$19:$Q$401,2,FALSE))</f>
        <v/>
      </c>
    </row>
    <row r="1090" spans="2:22" ht="13.5" x14ac:dyDescent="0.3">
      <c r="B1090" s="582">
        <f t="shared" si="100"/>
        <v>1080</v>
      </c>
      <c r="C1090" s="153"/>
      <c r="D1090" s="154"/>
      <c r="E1090" s="155"/>
      <c r="F1090" s="156"/>
      <c r="G1090" s="157"/>
      <c r="H1090" s="158"/>
      <c r="I1090" s="162" t="str">
        <f t="shared" si="96"/>
        <v/>
      </c>
      <c r="J1090" s="163" t="str">
        <f>IF(I1090="","",I1090/BUDGET!$O$8)</f>
        <v/>
      </c>
      <c r="K1090" s="608"/>
      <c r="L1090" s="161" t="str">
        <f t="shared" si="97"/>
        <v/>
      </c>
      <c r="M1090" s="609" t="str">
        <f t="shared" si="98"/>
        <v/>
      </c>
      <c r="N1090" s="610" t="str">
        <f t="shared" si="99"/>
        <v/>
      </c>
      <c r="O1090" s="577"/>
      <c r="Q1090" s="611"/>
      <c r="U1090" s="574" t="str">
        <f t="shared" si="101"/>
        <v/>
      </c>
      <c r="V1090" s="574" t="str">
        <f>IF($U1090="","",VLOOKUP($U1090,BUDGET!$C$19:$Q$401,2,FALSE))</f>
        <v/>
      </c>
    </row>
    <row r="1091" spans="2:22" ht="13.5" x14ac:dyDescent="0.3">
      <c r="B1091" s="582">
        <f t="shared" si="100"/>
        <v>1081</v>
      </c>
      <c r="C1091" s="153"/>
      <c r="D1091" s="154"/>
      <c r="E1091" s="155"/>
      <c r="F1091" s="156"/>
      <c r="G1091" s="157"/>
      <c r="H1091" s="158"/>
      <c r="I1091" s="162" t="str">
        <f t="shared" si="96"/>
        <v/>
      </c>
      <c r="J1091" s="163" t="str">
        <f>IF(I1091="","",I1091/BUDGET!$O$8)</f>
        <v/>
      </c>
      <c r="K1091" s="608"/>
      <c r="L1091" s="164" t="str">
        <f t="shared" si="97"/>
        <v/>
      </c>
      <c r="M1091" s="609" t="str">
        <f t="shared" si="98"/>
        <v/>
      </c>
      <c r="N1091" s="610" t="str">
        <f t="shared" si="99"/>
        <v/>
      </c>
      <c r="O1091" s="577"/>
      <c r="Q1091" s="611"/>
      <c r="U1091" s="574" t="str">
        <f t="shared" si="101"/>
        <v/>
      </c>
      <c r="V1091" s="574" t="str">
        <f>IF($U1091="","",VLOOKUP($U1091,BUDGET!$C$19:$Q$401,2,FALSE))</f>
        <v/>
      </c>
    </row>
    <row r="1092" spans="2:22" ht="13.5" x14ac:dyDescent="0.3">
      <c r="B1092" s="582">
        <f t="shared" si="100"/>
        <v>1082</v>
      </c>
      <c r="C1092" s="153"/>
      <c r="D1092" s="154"/>
      <c r="E1092" s="155"/>
      <c r="F1092" s="156"/>
      <c r="G1092" s="157"/>
      <c r="H1092" s="158"/>
      <c r="I1092" s="162" t="str">
        <f t="shared" si="96"/>
        <v/>
      </c>
      <c r="J1092" s="163" t="str">
        <f>IF(I1092="","",I1092/BUDGET!$O$8)</f>
        <v/>
      </c>
      <c r="K1092" s="608"/>
      <c r="L1092" s="161" t="str">
        <f t="shared" si="97"/>
        <v/>
      </c>
      <c r="M1092" s="609" t="str">
        <f t="shared" si="98"/>
        <v/>
      </c>
      <c r="N1092" s="610" t="str">
        <f t="shared" si="99"/>
        <v/>
      </c>
      <c r="O1092" s="577"/>
      <c r="Q1092" s="611"/>
      <c r="U1092" s="574" t="str">
        <f t="shared" si="101"/>
        <v/>
      </c>
      <c r="V1092" s="574" t="str">
        <f>IF($U1092="","",VLOOKUP($U1092,BUDGET!$C$19:$Q$401,2,FALSE))</f>
        <v/>
      </c>
    </row>
    <row r="1093" spans="2:22" ht="13.5" x14ac:dyDescent="0.3">
      <c r="B1093" s="582">
        <f t="shared" si="100"/>
        <v>1083</v>
      </c>
      <c r="C1093" s="153"/>
      <c r="D1093" s="154"/>
      <c r="E1093" s="155"/>
      <c r="F1093" s="156"/>
      <c r="G1093" s="157"/>
      <c r="H1093" s="158"/>
      <c r="I1093" s="162" t="str">
        <f t="shared" si="96"/>
        <v/>
      </c>
      <c r="J1093" s="163" t="str">
        <f>IF(I1093="","",I1093/BUDGET!$O$8)</f>
        <v/>
      </c>
      <c r="K1093" s="608"/>
      <c r="L1093" s="164" t="str">
        <f t="shared" si="97"/>
        <v/>
      </c>
      <c r="M1093" s="609" t="str">
        <f t="shared" si="98"/>
        <v/>
      </c>
      <c r="N1093" s="610" t="str">
        <f t="shared" si="99"/>
        <v/>
      </c>
      <c r="O1093" s="577"/>
      <c r="Q1093" s="611"/>
      <c r="U1093" s="574" t="str">
        <f t="shared" si="101"/>
        <v/>
      </c>
      <c r="V1093" s="574" t="str">
        <f>IF($U1093="","",VLOOKUP($U1093,BUDGET!$C$19:$Q$401,2,FALSE))</f>
        <v/>
      </c>
    </row>
    <row r="1094" spans="2:22" ht="13.5" x14ac:dyDescent="0.3">
      <c r="B1094" s="582">
        <f t="shared" si="100"/>
        <v>1084</v>
      </c>
      <c r="C1094" s="153"/>
      <c r="D1094" s="154"/>
      <c r="E1094" s="155"/>
      <c r="F1094" s="156"/>
      <c r="G1094" s="157"/>
      <c r="H1094" s="158"/>
      <c r="I1094" s="162" t="str">
        <f t="shared" si="96"/>
        <v/>
      </c>
      <c r="J1094" s="163" t="str">
        <f>IF(I1094="","",I1094/BUDGET!$O$8)</f>
        <v/>
      </c>
      <c r="K1094" s="608"/>
      <c r="L1094" s="161" t="str">
        <f t="shared" si="97"/>
        <v/>
      </c>
      <c r="M1094" s="609" t="str">
        <f t="shared" si="98"/>
        <v/>
      </c>
      <c r="N1094" s="610" t="str">
        <f t="shared" si="99"/>
        <v/>
      </c>
      <c r="O1094" s="577"/>
      <c r="Q1094" s="611"/>
      <c r="U1094" s="574" t="str">
        <f t="shared" si="101"/>
        <v/>
      </c>
      <c r="V1094" s="574" t="str">
        <f>IF($U1094="","",VLOOKUP($U1094,BUDGET!$C$19:$Q$401,2,FALSE))</f>
        <v/>
      </c>
    </row>
    <row r="1095" spans="2:22" ht="13.5" x14ac:dyDescent="0.3">
      <c r="B1095" s="582">
        <f t="shared" si="100"/>
        <v>1085</v>
      </c>
      <c r="C1095" s="153"/>
      <c r="D1095" s="154"/>
      <c r="E1095" s="155"/>
      <c r="F1095" s="156"/>
      <c r="G1095" s="157"/>
      <c r="H1095" s="158"/>
      <c r="I1095" s="162" t="str">
        <f t="shared" si="96"/>
        <v/>
      </c>
      <c r="J1095" s="163" t="str">
        <f>IF(I1095="","",I1095/BUDGET!$O$8)</f>
        <v/>
      </c>
      <c r="K1095" s="608"/>
      <c r="L1095" s="164" t="str">
        <f t="shared" si="97"/>
        <v/>
      </c>
      <c r="M1095" s="609" t="str">
        <f t="shared" si="98"/>
        <v/>
      </c>
      <c r="N1095" s="610" t="str">
        <f t="shared" si="99"/>
        <v/>
      </c>
      <c r="O1095" s="577"/>
      <c r="Q1095" s="611"/>
      <c r="U1095" s="574" t="str">
        <f t="shared" si="101"/>
        <v/>
      </c>
      <c r="V1095" s="574" t="str">
        <f>IF($U1095="","",VLOOKUP($U1095,BUDGET!$C$19:$Q$401,2,FALSE))</f>
        <v/>
      </c>
    </row>
    <row r="1096" spans="2:22" ht="13.5" x14ac:dyDescent="0.3">
      <c r="B1096" s="582">
        <f t="shared" si="100"/>
        <v>1086</v>
      </c>
      <c r="C1096" s="153"/>
      <c r="D1096" s="154"/>
      <c r="E1096" s="155"/>
      <c r="F1096" s="156"/>
      <c r="G1096" s="157"/>
      <c r="H1096" s="158"/>
      <c r="I1096" s="162" t="str">
        <f t="shared" si="96"/>
        <v/>
      </c>
      <c r="J1096" s="163" t="str">
        <f>IF(I1096="","",I1096/BUDGET!$O$8)</f>
        <v/>
      </c>
      <c r="K1096" s="608"/>
      <c r="L1096" s="161" t="str">
        <f t="shared" si="97"/>
        <v/>
      </c>
      <c r="M1096" s="609" t="str">
        <f t="shared" si="98"/>
        <v/>
      </c>
      <c r="N1096" s="610" t="str">
        <f t="shared" si="99"/>
        <v/>
      </c>
      <c r="O1096" s="577"/>
      <c r="Q1096" s="611"/>
      <c r="U1096" s="574" t="str">
        <f t="shared" si="101"/>
        <v/>
      </c>
      <c r="V1096" s="574" t="str">
        <f>IF($U1096="","",VLOOKUP($U1096,BUDGET!$C$19:$Q$401,2,FALSE))</f>
        <v/>
      </c>
    </row>
    <row r="1097" spans="2:22" ht="13.5" x14ac:dyDescent="0.3">
      <c r="B1097" s="582">
        <f t="shared" si="100"/>
        <v>1087</v>
      </c>
      <c r="C1097" s="153"/>
      <c r="D1097" s="154"/>
      <c r="E1097" s="155"/>
      <c r="F1097" s="156"/>
      <c r="G1097" s="157"/>
      <c r="H1097" s="158"/>
      <c r="I1097" s="162" t="str">
        <f t="shared" si="96"/>
        <v/>
      </c>
      <c r="J1097" s="163" t="str">
        <f>IF(I1097="","",I1097/BUDGET!$O$8)</f>
        <v/>
      </c>
      <c r="K1097" s="608"/>
      <c r="L1097" s="164" t="str">
        <f t="shared" si="97"/>
        <v/>
      </c>
      <c r="M1097" s="609" t="str">
        <f t="shared" si="98"/>
        <v/>
      </c>
      <c r="N1097" s="610" t="str">
        <f t="shared" si="99"/>
        <v/>
      </c>
      <c r="O1097" s="577"/>
      <c r="Q1097" s="611"/>
      <c r="U1097" s="574" t="str">
        <f t="shared" si="101"/>
        <v/>
      </c>
      <c r="V1097" s="574" t="str">
        <f>IF($U1097="","",VLOOKUP($U1097,BUDGET!$C$19:$Q$401,2,FALSE))</f>
        <v/>
      </c>
    </row>
    <row r="1098" spans="2:22" ht="13.5" x14ac:dyDescent="0.3">
      <c r="B1098" s="582">
        <f t="shared" si="100"/>
        <v>1088</v>
      </c>
      <c r="C1098" s="153"/>
      <c r="D1098" s="154"/>
      <c r="E1098" s="155"/>
      <c r="F1098" s="156"/>
      <c r="G1098" s="157"/>
      <c r="H1098" s="158"/>
      <c r="I1098" s="162" t="str">
        <f t="shared" si="96"/>
        <v/>
      </c>
      <c r="J1098" s="163" t="str">
        <f>IF(I1098="","",I1098/BUDGET!$O$8)</f>
        <v/>
      </c>
      <c r="K1098" s="608"/>
      <c r="L1098" s="161" t="str">
        <f t="shared" si="97"/>
        <v/>
      </c>
      <c r="M1098" s="609" t="str">
        <f t="shared" si="98"/>
        <v/>
      </c>
      <c r="N1098" s="610" t="str">
        <f t="shared" si="99"/>
        <v/>
      </c>
      <c r="O1098" s="577"/>
      <c r="Q1098" s="611"/>
      <c r="U1098" s="574" t="str">
        <f t="shared" si="101"/>
        <v/>
      </c>
      <c r="V1098" s="574" t="str">
        <f>IF($U1098="","",VLOOKUP($U1098,BUDGET!$C$19:$Q$401,2,FALSE))</f>
        <v/>
      </c>
    </row>
    <row r="1099" spans="2:22" ht="13.5" x14ac:dyDescent="0.3">
      <c r="B1099" s="582">
        <f t="shared" si="100"/>
        <v>1089</v>
      </c>
      <c r="C1099" s="153"/>
      <c r="D1099" s="154"/>
      <c r="E1099" s="155"/>
      <c r="F1099" s="156"/>
      <c r="G1099" s="157"/>
      <c r="H1099" s="158"/>
      <c r="I1099" s="162" t="str">
        <f t="shared" si="96"/>
        <v/>
      </c>
      <c r="J1099" s="163" t="str">
        <f>IF(I1099="","",I1099/BUDGET!$O$8)</f>
        <v/>
      </c>
      <c r="K1099" s="608"/>
      <c r="L1099" s="164" t="str">
        <f t="shared" si="97"/>
        <v/>
      </c>
      <c r="M1099" s="609" t="str">
        <f t="shared" si="98"/>
        <v/>
      </c>
      <c r="N1099" s="610" t="str">
        <f t="shared" si="99"/>
        <v/>
      </c>
      <c r="O1099" s="577"/>
      <c r="Q1099" s="611"/>
      <c r="U1099" s="574" t="str">
        <f t="shared" si="101"/>
        <v/>
      </c>
      <c r="V1099" s="574" t="str">
        <f>IF($U1099="","",VLOOKUP($U1099,BUDGET!$C$19:$Q$401,2,FALSE))</f>
        <v/>
      </c>
    </row>
    <row r="1100" spans="2:22" ht="13.5" x14ac:dyDescent="0.3">
      <c r="B1100" s="582">
        <f t="shared" si="100"/>
        <v>1090</v>
      </c>
      <c r="C1100" s="153"/>
      <c r="D1100" s="154"/>
      <c r="E1100" s="155"/>
      <c r="F1100" s="156"/>
      <c r="G1100" s="157"/>
      <c r="H1100" s="158"/>
      <c r="I1100" s="162" t="str">
        <f t="shared" ref="I1100:I1163" si="102">IF(E1100="","",ROUND(F1100*H1100,2))</f>
        <v/>
      </c>
      <c r="J1100" s="163" t="str">
        <f>IF(I1100="","",I1100/BUDGET!$O$8)</f>
        <v/>
      </c>
      <c r="K1100" s="608"/>
      <c r="L1100" s="161" t="str">
        <f t="shared" ref="L1100:L1163" si="103">LEFT(K1100,2)</f>
        <v/>
      </c>
      <c r="M1100" s="609" t="str">
        <f t="shared" ref="M1100:M1163" si="104">IF(C1100="","",YEAR(C1100))</f>
        <v/>
      </c>
      <c r="N1100" s="610" t="str">
        <f t="shared" ref="N1100:N1163" si="105">IF(C1100="","",MONTH(C1100))</f>
        <v/>
      </c>
      <c r="O1100" s="577"/>
      <c r="Q1100" s="611"/>
      <c r="U1100" s="574" t="str">
        <f t="shared" si="101"/>
        <v/>
      </c>
      <c r="V1100" s="574" t="str">
        <f>IF($U1100="","",VLOOKUP($U1100,BUDGET!$C$19:$Q$401,2,FALSE))</f>
        <v/>
      </c>
    </row>
    <row r="1101" spans="2:22" ht="13.5" x14ac:dyDescent="0.3">
      <c r="B1101" s="582">
        <f t="shared" ref="B1101:B1164" si="106">ROW()-10</f>
        <v>1091</v>
      </c>
      <c r="C1101" s="153"/>
      <c r="D1101" s="154"/>
      <c r="E1101" s="155"/>
      <c r="F1101" s="156"/>
      <c r="G1101" s="157"/>
      <c r="H1101" s="158"/>
      <c r="I1101" s="162" t="str">
        <f t="shared" si="102"/>
        <v/>
      </c>
      <c r="J1101" s="163" t="str">
        <f>IF(I1101="","",I1101/BUDGET!$O$8)</f>
        <v/>
      </c>
      <c r="K1101" s="608"/>
      <c r="L1101" s="164" t="str">
        <f t="shared" si="103"/>
        <v/>
      </c>
      <c r="M1101" s="609" t="str">
        <f t="shared" si="104"/>
        <v/>
      </c>
      <c r="N1101" s="610" t="str">
        <f t="shared" si="105"/>
        <v/>
      </c>
      <c r="O1101" s="577"/>
      <c r="Q1101" s="611"/>
      <c r="U1101" s="574" t="str">
        <f t="shared" ref="U1101:U1164" si="107">IF(K1101="","",LEFT(K1101,FIND("|",K1101)-1))</f>
        <v/>
      </c>
      <c r="V1101" s="574" t="str">
        <f>IF($U1101="","",VLOOKUP($U1101,BUDGET!$C$19:$Q$401,2,FALSE))</f>
        <v/>
      </c>
    </row>
    <row r="1102" spans="2:22" ht="13.5" x14ac:dyDescent="0.3">
      <c r="B1102" s="582">
        <f t="shared" si="106"/>
        <v>1092</v>
      </c>
      <c r="C1102" s="153"/>
      <c r="D1102" s="154"/>
      <c r="E1102" s="155"/>
      <c r="F1102" s="156"/>
      <c r="G1102" s="157"/>
      <c r="H1102" s="158"/>
      <c r="I1102" s="162" t="str">
        <f t="shared" si="102"/>
        <v/>
      </c>
      <c r="J1102" s="163" t="str">
        <f>IF(I1102="","",I1102/BUDGET!$O$8)</f>
        <v/>
      </c>
      <c r="K1102" s="608"/>
      <c r="L1102" s="161" t="str">
        <f t="shared" si="103"/>
        <v/>
      </c>
      <c r="M1102" s="609" t="str">
        <f t="shared" si="104"/>
        <v/>
      </c>
      <c r="N1102" s="610" t="str">
        <f t="shared" si="105"/>
        <v/>
      </c>
      <c r="O1102" s="577"/>
      <c r="Q1102" s="611"/>
      <c r="U1102" s="574" t="str">
        <f t="shared" si="107"/>
        <v/>
      </c>
      <c r="V1102" s="574" t="str">
        <f>IF($U1102="","",VLOOKUP($U1102,BUDGET!$C$19:$Q$401,2,FALSE))</f>
        <v/>
      </c>
    </row>
    <row r="1103" spans="2:22" ht="13.5" x14ac:dyDescent="0.3">
      <c r="B1103" s="582">
        <f t="shared" si="106"/>
        <v>1093</v>
      </c>
      <c r="C1103" s="153"/>
      <c r="D1103" s="154"/>
      <c r="E1103" s="155"/>
      <c r="F1103" s="156"/>
      <c r="G1103" s="157"/>
      <c r="H1103" s="158"/>
      <c r="I1103" s="162" t="str">
        <f t="shared" si="102"/>
        <v/>
      </c>
      <c r="J1103" s="163" t="str">
        <f>IF(I1103="","",I1103/BUDGET!$O$8)</f>
        <v/>
      </c>
      <c r="K1103" s="608"/>
      <c r="L1103" s="164" t="str">
        <f t="shared" si="103"/>
        <v/>
      </c>
      <c r="M1103" s="609" t="str">
        <f t="shared" si="104"/>
        <v/>
      </c>
      <c r="N1103" s="610" t="str">
        <f t="shared" si="105"/>
        <v/>
      </c>
      <c r="O1103" s="577"/>
      <c r="Q1103" s="611"/>
      <c r="U1103" s="574" t="str">
        <f t="shared" si="107"/>
        <v/>
      </c>
      <c r="V1103" s="574" t="str">
        <f>IF($U1103="","",VLOOKUP($U1103,BUDGET!$C$19:$Q$401,2,FALSE))</f>
        <v/>
      </c>
    </row>
    <row r="1104" spans="2:22" ht="13.5" x14ac:dyDescent="0.3">
      <c r="B1104" s="582">
        <f t="shared" si="106"/>
        <v>1094</v>
      </c>
      <c r="C1104" s="153"/>
      <c r="D1104" s="154"/>
      <c r="E1104" s="155"/>
      <c r="F1104" s="156"/>
      <c r="G1104" s="157"/>
      <c r="H1104" s="158"/>
      <c r="I1104" s="162" t="str">
        <f t="shared" si="102"/>
        <v/>
      </c>
      <c r="J1104" s="163" t="str">
        <f>IF(I1104="","",I1104/BUDGET!$O$8)</f>
        <v/>
      </c>
      <c r="K1104" s="608"/>
      <c r="L1104" s="161" t="str">
        <f t="shared" si="103"/>
        <v/>
      </c>
      <c r="M1104" s="609" t="str">
        <f t="shared" si="104"/>
        <v/>
      </c>
      <c r="N1104" s="610" t="str">
        <f t="shared" si="105"/>
        <v/>
      </c>
      <c r="O1104" s="577"/>
      <c r="Q1104" s="611"/>
      <c r="U1104" s="574" t="str">
        <f t="shared" si="107"/>
        <v/>
      </c>
      <c r="V1104" s="574" t="str">
        <f>IF($U1104="","",VLOOKUP($U1104,BUDGET!$C$19:$Q$401,2,FALSE))</f>
        <v/>
      </c>
    </row>
    <row r="1105" spans="2:22" ht="13.5" x14ac:dyDescent="0.3">
      <c r="B1105" s="582">
        <f t="shared" si="106"/>
        <v>1095</v>
      </c>
      <c r="C1105" s="153"/>
      <c r="D1105" s="154"/>
      <c r="E1105" s="155"/>
      <c r="F1105" s="156"/>
      <c r="G1105" s="157"/>
      <c r="H1105" s="158"/>
      <c r="I1105" s="162" t="str">
        <f t="shared" si="102"/>
        <v/>
      </c>
      <c r="J1105" s="163" t="str">
        <f>IF(I1105="","",I1105/BUDGET!$O$8)</f>
        <v/>
      </c>
      <c r="K1105" s="608"/>
      <c r="L1105" s="164" t="str">
        <f t="shared" si="103"/>
        <v/>
      </c>
      <c r="M1105" s="609" t="str">
        <f t="shared" si="104"/>
        <v/>
      </c>
      <c r="N1105" s="610" t="str">
        <f t="shared" si="105"/>
        <v/>
      </c>
      <c r="O1105" s="577"/>
      <c r="Q1105" s="611"/>
      <c r="U1105" s="574" t="str">
        <f t="shared" si="107"/>
        <v/>
      </c>
      <c r="V1105" s="574" t="str">
        <f>IF($U1105="","",VLOOKUP($U1105,BUDGET!$C$19:$Q$401,2,FALSE))</f>
        <v/>
      </c>
    </row>
    <row r="1106" spans="2:22" ht="13.5" x14ac:dyDescent="0.3">
      <c r="B1106" s="582">
        <f t="shared" si="106"/>
        <v>1096</v>
      </c>
      <c r="C1106" s="153"/>
      <c r="D1106" s="154"/>
      <c r="E1106" s="155"/>
      <c r="F1106" s="156"/>
      <c r="G1106" s="157"/>
      <c r="H1106" s="158"/>
      <c r="I1106" s="162" t="str">
        <f t="shared" si="102"/>
        <v/>
      </c>
      <c r="J1106" s="163" t="str">
        <f>IF(I1106="","",I1106/BUDGET!$O$8)</f>
        <v/>
      </c>
      <c r="K1106" s="608"/>
      <c r="L1106" s="161" t="str">
        <f t="shared" si="103"/>
        <v/>
      </c>
      <c r="M1106" s="609" t="str">
        <f t="shared" si="104"/>
        <v/>
      </c>
      <c r="N1106" s="610" t="str">
        <f t="shared" si="105"/>
        <v/>
      </c>
      <c r="O1106" s="577"/>
      <c r="Q1106" s="611"/>
      <c r="U1106" s="574" t="str">
        <f t="shared" si="107"/>
        <v/>
      </c>
      <c r="V1106" s="574" t="str">
        <f>IF($U1106="","",VLOOKUP($U1106,BUDGET!$C$19:$Q$401,2,FALSE))</f>
        <v/>
      </c>
    </row>
    <row r="1107" spans="2:22" ht="13.5" x14ac:dyDescent="0.3">
      <c r="B1107" s="582">
        <f t="shared" si="106"/>
        <v>1097</v>
      </c>
      <c r="C1107" s="153"/>
      <c r="D1107" s="154"/>
      <c r="E1107" s="155"/>
      <c r="F1107" s="156"/>
      <c r="G1107" s="157"/>
      <c r="H1107" s="158"/>
      <c r="I1107" s="162" t="str">
        <f t="shared" si="102"/>
        <v/>
      </c>
      <c r="J1107" s="163" t="str">
        <f>IF(I1107="","",I1107/BUDGET!$O$8)</f>
        <v/>
      </c>
      <c r="K1107" s="608"/>
      <c r="L1107" s="164" t="str">
        <f t="shared" si="103"/>
        <v/>
      </c>
      <c r="M1107" s="609" t="str">
        <f t="shared" si="104"/>
        <v/>
      </c>
      <c r="N1107" s="610" t="str">
        <f t="shared" si="105"/>
        <v/>
      </c>
      <c r="O1107" s="577"/>
      <c r="Q1107" s="611"/>
      <c r="U1107" s="574" t="str">
        <f t="shared" si="107"/>
        <v/>
      </c>
      <c r="V1107" s="574" t="str">
        <f>IF($U1107="","",VLOOKUP($U1107,BUDGET!$C$19:$Q$401,2,FALSE))</f>
        <v/>
      </c>
    </row>
    <row r="1108" spans="2:22" ht="13.5" x14ac:dyDescent="0.3">
      <c r="B1108" s="582">
        <f t="shared" si="106"/>
        <v>1098</v>
      </c>
      <c r="C1108" s="153"/>
      <c r="D1108" s="154"/>
      <c r="E1108" s="155"/>
      <c r="F1108" s="156"/>
      <c r="G1108" s="157"/>
      <c r="H1108" s="158"/>
      <c r="I1108" s="162" t="str">
        <f t="shared" si="102"/>
        <v/>
      </c>
      <c r="J1108" s="163" t="str">
        <f>IF(I1108="","",I1108/BUDGET!$O$8)</f>
        <v/>
      </c>
      <c r="K1108" s="608"/>
      <c r="L1108" s="161" t="str">
        <f t="shared" si="103"/>
        <v/>
      </c>
      <c r="M1108" s="609" t="str">
        <f t="shared" si="104"/>
        <v/>
      </c>
      <c r="N1108" s="610" t="str">
        <f t="shared" si="105"/>
        <v/>
      </c>
      <c r="O1108" s="577"/>
      <c r="Q1108" s="611"/>
      <c r="U1108" s="574" t="str">
        <f t="shared" si="107"/>
        <v/>
      </c>
      <c r="V1108" s="574" t="str">
        <f>IF($U1108="","",VLOOKUP($U1108,BUDGET!$C$19:$Q$401,2,FALSE))</f>
        <v/>
      </c>
    </row>
    <row r="1109" spans="2:22" ht="13.5" x14ac:dyDescent="0.3">
      <c r="B1109" s="582">
        <f t="shared" si="106"/>
        <v>1099</v>
      </c>
      <c r="C1109" s="153"/>
      <c r="D1109" s="154"/>
      <c r="E1109" s="155"/>
      <c r="F1109" s="156"/>
      <c r="G1109" s="157"/>
      <c r="H1109" s="158"/>
      <c r="I1109" s="162" t="str">
        <f t="shared" si="102"/>
        <v/>
      </c>
      <c r="J1109" s="163" t="str">
        <f>IF(I1109="","",I1109/BUDGET!$O$8)</f>
        <v/>
      </c>
      <c r="K1109" s="608"/>
      <c r="L1109" s="164" t="str">
        <f t="shared" si="103"/>
        <v/>
      </c>
      <c r="M1109" s="609" t="str">
        <f t="shared" si="104"/>
        <v/>
      </c>
      <c r="N1109" s="610" t="str">
        <f t="shared" si="105"/>
        <v/>
      </c>
      <c r="O1109" s="577"/>
      <c r="Q1109" s="611"/>
      <c r="U1109" s="574" t="str">
        <f t="shared" si="107"/>
        <v/>
      </c>
      <c r="V1109" s="574" t="str">
        <f>IF($U1109="","",VLOOKUP($U1109,BUDGET!$C$19:$Q$401,2,FALSE))</f>
        <v/>
      </c>
    </row>
    <row r="1110" spans="2:22" ht="13.5" x14ac:dyDescent="0.3">
      <c r="B1110" s="582">
        <f t="shared" si="106"/>
        <v>1100</v>
      </c>
      <c r="C1110" s="153"/>
      <c r="D1110" s="154"/>
      <c r="E1110" s="155"/>
      <c r="F1110" s="156"/>
      <c r="G1110" s="157"/>
      <c r="H1110" s="158"/>
      <c r="I1110" s="162" t="str">
        <f t="shared" si="102"/>
        <v/>
      </c>
      <c r="J1110" s="163" t="str">
        <f>IF(I1110="","",I1110/BUDGET!$O$8)</f>
        <v/>
      </c>
      <c r="K1110" s="608"/>
      <c r="L1110" s="161" t="str">
        <f t="shared" si="103"/>
        <v/>
      </c>
      <c r="M1110" s="609" t="str">
        <f t="shared" si="104"/>
        <v/>
      </c>
      <c r="N1110" s="610" t="str">
        <f t="shared" si="105"/>
        <v/>
      </c>
      <c r="O1110" s="577"/>
      <c r="Q1110" s="611"/>
      <c r="U1110" s="574" t="str">
        <f t="shared" si="107"/>
        <v/>
      </c>
      <c r="V1110" s="574" t="str">
        <f>IF($U1110="","",VLOOKUP($U1110,BUDGET!$C$19:$Q$401,2,FALSE))</f>
        <v/>
      </c>
    </row>
    <row r="1111" spans="2:22" ht="13.5" x14ac:dyDescent="0.3">
      <c r="B1111" s="582">
        <f t="shared" si="106"/>
        <v>1101</v>
      </c>
      <c r="C1111" s="153"/>
      <c r="D1111" s="154"/>
      <c r="E1111" s="155"/>
      <c r="F1111" s="156"/>
      <c r="G1111" s="157"/>
      <c r="H1111" s="158"/>
      <c r="I1111" s="162" t="str">
        <f t="shared" si="102"/>
        <v/>
      </c>
      <c r="J1111" s="163" t="str">
        <f>IF(I1111="","",I1111/BUDGET!$O$8)</f>
        <v/>
      </c>
      <c r="K1111" s="608"/>
      <c r="L1111" s="164" t="str">
        <f t="shared" si="103"/>
        <v/>
      </c>
      <c r="M1111" s="609" t="str">
        <f t="shared" si="104"/>
        <v/>
      </c>
      <c r="N1111" s="610" t="str">
        <f t="shared" si="105"/>
        <v/>
      </c>
      <c r="O1111" s="577"/>
      <c r="Q1111" s="611"/>
      <c r="U1111" s="574" t="str">
        <f t="shared" si="107"/>
        <v/>
      </c>
      <c r="V1111" s="574" t="str">
        <f>IF($U1111="","",VLOOKUP($U1111,BUDGET!$C$19:$Q$401,2,FALSE))</f>
        <v/>
      </c>
    </row>
    <row r="1112" spans="2:22" ht="13.5" x14ac:dyDescent="0.3">
      <c r="B1112" s="582">
        <f t="shared" si="106"/>
        <v>1102</v>
      </c>
      <c r="C1112" s="153"/>
      <c r="D1112" s="154"/>
      <c r="E1112" s="155"/>
      <c r="F1112" s="156"/>
      <c r="G1112" s="157"/>
      <c r="H1112" s="158"/>
      <c r="I1112" s="162" t="str">
        <f t="shared" si="102"/>
        <v/>
      </c>
      <c r="J1112" s="163" t="str">
        <f>IF(I1112="","",I1112/BUDGET!$O$8)</f>
        <v/>
      </c>
      <c r="K1112" s="608"/>
      <c r="L1112" s="161" t="str">
        <f t="shared" si="103"/>
        <v/>
      </c>
      <c r="M1112" s="609" t="str">
        <f t="shared" si="104"/>
        <v/>
      </c>
      <c r="N1112" s="610" t="str">
        <f t="shared" si="105"/>
        <v/>
      </c>
      <c r="O1112" s="577"/>
      <c r="Q1112" s="611"/>
      <c r="U1112" s="574" t="str">
        <f t="shared" si="107"/>
        <v/>
      </c>
      <c r="V1112" s="574" t="str">
        <f>IF($U1112="","",VLOOKUP($U1112,BUDGET!$C$19:$Q$401,2,FALSE))</f>
        <v/>
      </c>
    </row>
    <row r="1113" spans="2:22" ht="13.5" x14ac:dyDescent="0.3">
      <c r="B1113" s="582">
        <f t="shared" si="106"/>
        <v>1103</v>
      </c>
      <c r="C1113" s="153"/>
      <c r="D1113" s="154"/>
      <c r="E1113" s="155"/>
      <c r="F1113" s="156"/>
      <c r="G1113" s="157"/>
      <c r="H1113" s="158"/>
      <c r="I1113" s="162" t="str">
        <f t="shared" si="102"/>
        <v/>
      </c>
      <c r="J1113" s="163" t="str">
        <f>IF(I1113="","",I1113/BUDGET!$O$8)</f>
        <v/>
      </c>
      <c r="K1113" s="608"/>
      <c r="L1113" s="164" t="str">
        <f t="shared" si="103"/>
        <v/>
      </c>
      <c r="M1113" s="609" t="str">
        <f t="shared" si="104"/>
        <v/>
      </c>
      <c r="N1113" s="610" t="str">
        <f t="shared" si="105"/>
        <v/>
      </c>
      <c r="O1113" s="577"/>
      <c r="Q1113" s="611"/>
      <c r="U1113" s="574" t="str">
        <f t="shared" si="107"/>
        <v/>
      </c>
      <c r="V1113" s="574" t="str">
        <f>IF($U1113="","",VLOOKUP($U1113,BUDGET!$C$19:$Q$401,2,FALSE))</f>
        <v/>
      </c>
    </row>
    <row r="1114" spans="2:22" ht="13.5" x14ac:dyDescent="0.3">
      <c r="B1114" s="582">
        <f t="shared" si="106"/>
        <v>1104</v>
      </c>
      <c r="C1114" s="153"/>
      <c r="D1114" s="154"/>
      <c r="E1114" s="155"/>
      <c r="F1114" s="156"/>
      <c r="G1114" s="157"/>
      <c r="H1114" s="158"/>
      <c r="I1114" s="162" t="str">
        <f t="shared" si="102"/>
        <v/>
      </c>
      <c r="J1114" s="163" t="str">
        <f>IF(I1114="","",I1114/BUDGET!$O$8)</f>
        <v/>
      </c>
      <c r="K1114" s="608"/>
      <c r="L1114" s="161" t="str">
        <f t="shared" si="103"/>
        <v/>
      </c>
      <c r="M1114" s="609" t="str">
        <f t="shared" si="104"/>
        <v/>
      </c>
      <c r="N1114" s="610" t="str">
        <f t="shared" si="105"/>
        <v/>
      </c>
      <c r="O1114" s="577"/>
      <c r="Q1114" s="611"/>
      <c r="U1114" s="574" t="str">
        <f t="shared" si="107"/>
        <v/>
      </c>
      <c r="V1114" s="574" t="str">
        <f>IF($U1114="","",VLOOKUP($U1114,BUDGET!$C$19:$Q$401,2,FALSE))</f>
        <v/>
      </c>
    </row>
    <row r="1115" spans="2:22" ht="13.5" x14ac:dyDescent="0.3">
      <c r="B1115" s="582">
        <f t="shared" si="106"/>
        <v>1105</v>
      </c>
      <c r="C1115" s="153"/>
      <c r="D1115" s="154"/>
      <c r="E1115" s="155"/>
      <c r="F1115" s="156"/>
      <c r="G1115" s="157"/>
      <c r="H1115" s="158"/>
      <c r="I1115" s="162" t="str">
        <f t="shared" si="102"/>
        <v/>
      </c>
      <c r="J1115" s="163" t="str">
        <f>IF(I1115="","",I1115/BUDGET!$O$8)</f>
        <v/>
      </c>
      <c r="K1115" s="608"/>
      <c r="L1115" s="164" t="str">
        <f t="shared" si="103"/>
        <v/>
      </c>
      <c r="M1115" s="609" t="str">
        <f t="shared" si="104"/>
        <v/>
      </c>
      <c r="N1115" s="610" t="str">
        <f t="shared" si="105"/>
        <v/>
      </c>
      <c r="O1115" s="577"/>
      <c r="Q1115" s="611"/>
      <c r="U1115" s="574" t="str">
        <f t="shared" si="107"/>
        <v/>
      </c>
      <c r="V1115" s="574" t="str">
        <f>IF($U1115="","",VLOOKUP($U1115,BUDGET!$C$19:$Q$401,2,FALSE))</f>
        <v/>
      </c>
    </row>
    <row r="1116" spans="2:22" ht="13.5" x14ac:dyDescent="0.3">
      <c r="B1116" s="582">
        <f t="shared" si="106"/>
        <v>1106</v>
      </c>
      <c r="C1116" s="153"/>
      <c r="D1116" s="154"/>
      <c r="E1116" s="155"/>
      <c r="F1116" s="156"/>
      <c r="G1116" s="157"/>
      <c r="H1116" s="158"/>
      <c r="I1116" s="162" t="str">
        <f t="shared" si="102"/>
        <v/>
      </c>
      <c r="J1116" s="163" t="str">
        <f>IF(I1116="","",I1116/BUDGET!$O$8)</f>
        <v/>
      </c>
      <c r="K1116" s="608"/>
      <c r="L1116" s="161" t="str">
        <f t="shared" si="103"/>
        <v/>
      </c>
      <c r="M1116" s="609" t="str">
        <f t="shared" si="104"/>
        <v/>
      </c>
      <c r="N1116" s="610" t="str">
        <f t="shared" si="105"/>
        <v/>
      </c>
      <c r="O1116" s="577"/>
      <c r="Q1116" s="611"/>
      <c r="U1116" s="574" t="str">
        <f t="shared" si="107"/>
        <v/>
      </c>
      <c r="V1116" s="574" t="str">
        <f>IF($U1116="","",VLOOKUP($U1116,BUDGET!$C$19:$Q$401,2,FALSE))</f>
        <v/>
      </c>
    </row>
    <row r="1117" spans="2:22" ht="13.5" x14ac:dyDescent="0.3">
      <c r="B1117" s="582">
        <f t="shared" si="106"/>
        <v>1107</v>
      </c>
      <c r="C1117" s="153"/>
      <c r="D1117" s="154"/>
      <c r="E1117" s="155"/>
      <c r="F1117" s="156"/>
      <c r="G1117" s="157"/>
      <c r="H1117" s="158"/>
      <c r="I1117" s="162" t="str">
        <f t="shared" si="102"/>
        <v/>
      </c>
      <c r="J1117" s="163" t="str">
        <f>IF(I1117="","",I1117/BUDGET!$O$8)</f>
        <v/>
      </c>
      <c r="K1117" s="608"/>
      <c r="L1117" s="164" t="str">
        <f t="shared" si="103"/>
        <v/>
      </c>
      <c r="M1117" s="609" t="str">
        <f t="shared" si="104"/>
        <v/>
      </c>
      <c r="N1117" s="610" t="str">
        <f t="shared" si="105"/>
        <v/>
      </c>
      <c r="O1117" s="577"/>
      <c r="Q1117" s="611"/>
      <c r="U1117" s="574" t="str">
        <f t="shared" si="107"/>
        <v/>
      </c>
      <c r="V1117" s="574" t="str">
        <f>IF($U1117="","",VLOOKUP($U1117,BUDGET!$C$19:$Q$401,2,FALSE))</f>
        <v/>
      </c>
    </row>
    <row r="1118" spans="2:22" ht="13.5" x14ac:dyDescent="0.3">
      <c r="B1118" s="582">
        <f t="shared" si="106"/>
        <v>1108</v>
      </c>
      <c r="C1118" s="153"/>
      <c r="D1118" s="154"/>
      <c r="E1118" s="155"/>
      <c r="F1118" s="156"/>
      <c r="G1118" s="157"/>
      <c r="H1118" s="158"/>
      <c r="I1118" s="162" t="str">
        <f t="shared" si="102"/>
        <v/>
      </c>
      <c r="J1118" s="163" t="str">
        <f>IF(I1118="","",I1118/BUDGET!$O$8)</f>
        <v/>
      </c>
      <c r="K1118" s="608"/>
      <c r="L1118" s="161" t="str">
        <f t="shared" si="103"/>
        <v/>
      </c>
      <c r="M1118" s="609" t="str">
        <f t="shared" si="104"/>
        <v/>
      </c>
      <c r="N1118" s="610" t="str">
        <f t="shared" si="105"/>
        <v/>
      </c>
      <c r="O1118" s="577"/>
      <c r="Q1118" s="611"/>
      <c r="U1118" s="574" t="str">
        <f t="shared" si="107"/>
        <v/>
      </c>
      <c r="V1118" s="574" t="str">
        <f>IF($U1118="","",VLOOKUP($U1118,BUDGET!$C$19:$Q$401,2,FALSE))</f>
        <v/>
      </c>
    </row>
    <row r="1119" spans="2:22" ht="13.5" x14ac:dyDescent="0.3">
      <c r="B1119" s="582">
        <f t="shared" si="106"/>
        <v>1109</v>
      </c>
      <c r="C1119" s="153"/>
      <c r="D1119" s="154"/>
      <c r="E1119" s="155"/>
      <c r="F1119" s="156"/>
      <c r="G1119" s="157"/>
      <c r="H1119" s="158"/>
      <c r="I1119" s="162" t="str">
        <f t="shared" si="102"/>
        <v/>
      </c>
      <c r="J1119" s="163" t="str">
        <f>IF(I1119="","",I1119/BUDGET!$O$8)</f>
        <v/>
      </c>
      <c r="K1119" s="608"/>
      <c r="L1119" s="164" t="str">
        <f t="shared" si="103"/>
        <v/>
      </c>
      <c r="M1119" s="609" t="str">
        <f t="shared" si="104"/>
        <v/>
      </c>
      <c r="N1119" s="610" t="str">
        <f t="shared" si="105"/>
        <v/>
      </c>
      <c r="O1119" s="577"/>
      <c r="Q1119" s="611"/>
      <c r="U1119" s="574" t="str">
        <f t="shared" si="107"/>
        <v/>
      </c>
      <c r="V1119" s="574" t="str">
        <f>IF($U1119="","",VLOOKUP($U1119,BUDGET!$C$19:$Q$401,2,FALSE))</f>
        <v/>
      </c>
    </row>
    <row r="1120" spans="2:22" ht="13.5" x14ac:dyDescent="0.3">
      <c r="B1120" s="582">
        <f t="shared" si="106"/>
        <v>1110</v>
      </c>
      <c r="C1120" s="153"/>
      <c r="D1120" s="154"/>
      <c r="E1120" s="155"/>
      <c r="F1120" s="156"/>
      <c r="G1120" s="157"/>
      <c r="H1120" s="158"/>
      <c r="I1120" s="162" t="str">
        <f t="shared" si="102"/>
        <v/>
      </c>
      <c r="J1120" s="163" t="str">
        <f>IF(I1120="","",I1120/BUDGET!$O$8)</f>
        <v/>
      </c>
      <c r="K1120" s="608"/>
      <c r="L1120" s="161" t="str">
        <f t="shared" si="103"/>
        <v/>
      </c>
      <c r="M1120" s="609" t="str">
        <f t="shared" si="104"/>
        <v/>
      </c>
      <c r="N1120" s="610" t="str">
        <f t="shared" si="105"/>
        <v/>
      </c>
      <c r="O1120" s="577"/>
      <c r="Q1120" s="611"/>
      <c r="U1120" s="574" t="str">
        <f t="shared" si="107"/>
        <v/>
      </c>
      <c r="V1120" s="574" t="str">
        <f>IF($U1120="","",VLOOKUP($U1120,BUDGET!$C$19:$Q$401,2,FALSE))</f>
        <v/>
      </c>
    </row>
    <row r="1121" spans="2:22" ht="13.5" x14ac:dyDescent="0.3">
      <c r="B1121" s="582">
        <f t="shared" si="106"/>
        <v>1111</v>
      </c>
      <c r="C1121" s="153"/>
      <c r="D1121" s="154"/>
      <c r="E1121" s="155"/>
      <c r="F1121" s="156"/>
      <c r="G1121" s="157"/>
      <c r="H1121" s="158"/>
      <c r="I1121" s="162" t="str">
        <f t="shared" si="102"/>
        <v/>
      </c>
      <c r="J1121" s="163" t="str">
        <f>IF(I1121="","",I1121/BUDGET!$O$8)</f>
        <v/>
      </c>
      <c r="K1121" s="608"/>
      <c r="L1121" s="164" t="str">
        <f t="shared" si="103"/>
        <v/>
      </c>
      <c r="M1121" s="609" t="str">
        <f t="shared" si="104"/>
        <v/>
      </c>
      <c r="N1121" s="610" t="str">
        <f t="shared" si="105"/>
        <v/>
      </c>
      <c r="O1121" s="577"/>
      <c r="Q1121" s="611"/>
      <c r="U1121" s="574" t="str">
        <f t="shared" si="107"/>
        <v/>
      </c>
      <c r="V1121" s="574" t="str">
        <f>IF($U1121="","",VLOOKUP($U1121,BUDGET!$C$19:$Q$401,2,FALSE))</f>
        <v/>
      </c>
    </row>
    <row r="1122" spans="2:22" ht="13.5" x14ac:dyDescent="0.3">
      <c r="B1122" s="582">
        <f t="shared" si="106"/>
        <v>1112</v>
      </c>
      <c r="C1122" s="153"/>
      <c r="D1122" s="154"/>
      <c r="E1122" s="155"/>
      <c r="F1122" s="156"/>
      <c r="G1122" s="157"/>
      <c r="H1122" s="158"/>
      <c r="I1122" s="162" t="str">
        <f t="shared" si="102"/>
        <v/>
      </c>
      <c r="J1122" s="163" t="str">
        <f>IF(I1122="","",I1122/BUDGET!$O$8)</f>
        <v/>
      </c>
      <c r="K1122" s="608"/>
      <c r="L1122" s="161" t="str">
        <f t="shared" si="103"/>
        <v/>
      </c>
      <c r="M1122" s="609" t="str">
        <f t="shared" si="104"/>
        <v/>
      </c>
      <c r="N1122" s="610" t="str">
        <f t="shared" si="105"/>
        <v/>
      </c>
      <c r="O1122" s="577"/>
      <c r="Q1122" s="611"/>
      <c r="U1122" s="574" t="str">
        <f t="shared" si="107"/>
        <v/>
      </c>
      <c r="V1122" s="574" t="str">
        <f>IF($U1122="","",VLOOKUP($U1122,BUDGET!$C$19:$Q$401,2,FALSE))</f>
        <v/>
      </c>
    </row>
    <row r="1123" spans="2:22" ht="13.5" x14ac:dyDescent="0.3">
      <c r="B1123" s="582">
        <f t="shared" si="106"/>
        <v>1113</v>
      </c>
      <c r="C1123" s="153"/>
      <c r="D1123" s="154"/>
      <c r="E1123" s="155"/>
      <c r="F1123" s="156"/>
      <c r="G1123" s="157"/>
      <c r="H1123" s="158"/>
      <c r="I1123" s="162" t="str">
        <f t="shared" si="102"/>
        <v/>
      </c>
      <c r="J1123" s="163" t="str">
        <f>IF(I1123="","",I1123/BUDGET!$O$8)</f>
        <v/>
      </c>
      <c r="K1123" s="608"/>
      <c r="L1123" s="164" t="str">
        <f t="shared" si="103"/>
        <v/>
      </c>
      <c r="M1123" s="609" t="str">
        <f t="shared" si="104"/>
        <v/>
      </c>
      <c r="N1123" s="610" t="str">
        <f t="shared" si="105"/>
        <v/>
      </c>
      <c r="O1123" s="577"/>
      <c r="Q1123" s="611"/>
      <c r="U1123" s="574" t="str">
        <f t="shared" si="107"/>
        <v/>
      </c>
      <c r="V1123" s="574" t="str">
        <f>IF($U1123="","",VLOOKUP($U1123,BUDGET!$C$19:$Q$401,2,FALSE))</f>
        <v/>
      </c>
    </row>
    <row r="1124" spans="2:22" ht="13.5" x14ac:dyDescent="0.3">
      <c r="B1124" s="582">
        <f t="shared" si="106"/>
        <v>1114</v>
      </c>
      <c r="C1124" s="153"/>
      <c r="D1124" s="154"/>
      <c r="E1124" s="155"/>
      <c r="F1124" s="156"/>
      <c r="G1124" s="157"/>
      <c r="H1124" s="158"/>
      <c r="I1124" s="162" t="str">
        <f t="shared" si="102"/>
        <v/>
      </c>
      <c r="J1124" s="163" t="str">
        <f>IF(I1124="","",I1124/BUDGET!$O$8)</f>
        <v/>
      </c>
      <c r="K1124" s="608"/>
      <c r="L1124" s="161" t="str">
        <f t="shared" si="103"/>
        <v/>
      </c>
      <c r="M1124" s="609" t="str">
        <f t="shared" si="104"/>
        <v/>
      </c>
      <c r="N1124" s="610" t="str">
        <f t="shared" si="105"/>
        <v/>
      </c>
      <c r="O1124" s="577"/>
      <c r="Q1124" s="611"/>
      <c r="U1124" s="574" t="str">
        <f t="shared" si="107"/>
        <v/>
      </c>
      <c r="V1124" s="574" t="str">
        <f>IF($U1124="","",VLOOKUP($U1124,BUDGET!$C$19:$Q$401,2,FALSE))</f>
        <v/>
      </c>
    </row>
    <row r="1125" spans="2:22" ht="13.5" x14ac:dyDescent="0.3">
      <c r="B1125" s="582">
        <f t="shared" si="106"/>
        <v>1115</v>
      </c>
      <c r="C1125" s="153"/>
      <c r="D1125" s="154"/>
      <c r="E1125" s="155"/>
      <c r="F1125" s="156"/>
      <c r="G1125" s="157"/>
      <c r="H1125" s="158"/>
      <c r="I1125" s="162" t="str">
        <f t="shared" si="102"/>
        <v/>
      </c>
      <c r="J1125" s="163" t="str">
        <f>IF(I1125="","",I1125/BUDGET!$O$8)</f>
        <v/>
      </c>
      <c r="K1125" s="608"/>
      <c r="L1125" s="164" t="str">
        <f t="shared" si="103"/>
        <v/>
      </c>
      <c r="M1125" s="609" t="str">
        <f t="shared" si="104"/>
        <v/>
      </c>
      <c r="N1125" s="610" t="str">
        <f t="shared" si="105"/>
        <v/>
      </c>
      <c r="O1125" s="577"/>
      <c r="Q1125" s="611"/>
      <c r="U1125" s="574" t="str">
        <f t="shared" si="107"/>
        <v/>
      </c>
      <c r="V1125" s="574" t="str">
        <f>IF($U1125="","",VLOOKUP($U1125,BUDGET!$C$19:$Q$401,2,FALSE))</f>
        <v/>
      </c>
    </row>
    <row r="1126" spans="2:22" ht="13.5" x14ac:dyDescent="0.3">
      <c r="B1126" s="582">
        <f t="shared" si="106"/>
        <v>1116</v>
      </c>
      <c r="C1126" s="153"/>
      <c r="D1126" s="154"/>
      <c r="E1126" s="155"/>
      <c r="F1126" s="156"/>
      <c r="G1126" s="157"/>
      <c r="H1126" s="158"/>
      <c r="I1126" s="162" t="str">
        <f t="shared" si="102"/>
        <v/>
      </c>
      <c r="J1126" s="163" t="str">
        <f>IF(I1126="","",I1126/BUDGET!$O$8)</f>
        <v/>
      </c>
      <c r="K1126" s="608"/>
      <c r="L1126" s="161" t="str">
        <f t="shared" si="103"/>
        <v/>
      </c>
      <c r="M1126" s="609" t="str">
        <f t="shared" si="104"/>
        <v/>
      </c>
      <c r="N1126" s="610" t="str">
        <f t="shared" si="105"/>
        <v/>
      </c>
      <c r="O1126" s="577"/>
      <c r="Q1126" s="611"/>
      <c r="U1126" s="574" t="str">
        <f t="shared" si="107"/>
        <v/>
      </c>
      <c r="V1126" s="574" t="str">
        <f>IF($U1126="","",VLOOKUP($U1126,BUDGET!$C$19:$Q$401,2,FALSE))</f>
        <v/>
      </c>
    </row>
    <row r="1127" spans="2:22" ht="13.5" x14ac:dyDescent="0.3">
      <c r="B1127" s="582">
        <f t="shared" si="106"/>
        <v>1117</v>
      </c>
      <c r="C1127" s="153"/>
      <c r="D1127" s="154"/>
      <c r="E1127" s="155"/>
      <c r="F1127" s="156"/>
      <c r="G1127" s="157"/>
      <c r="H1127" s="158"/>
      <c r="I1127" s="162" t="str">
        <f t="shared" si="102"/>
        <v/>
      </c>
      <c r="J1127" s="163" t="str">
        <f>IF(I1127="","",I1127/BUDGET!$O$8)</f>
        <v/>
      </c>
      <c r="K1127" s="608"/>
      <c r="L1127" s="164" t="str">
        <f t="shared" si="103"/>
        <v/>
      </c>
      <c r="M1127" s="609" t="str">
        <f t="shared" si="104"/>
        <v/>
      </c>
      <c r="N1127" s="610" t="str">
        <f t="shared" si="105"/>
        <v/>
      </c>
      <c r="O1127" s="577"/>
      <c r="Q1127" s="611"/>
      <c r="U1127" s="574" t="str">
        <f t="shared" si="107"/>
        <v/>
      </c>
      <c r="V1127" s="574" t="str">
        <f>IF($U1127="","",VLOOKUP($U1127,BUDGET!$C$19:$Q$401,2,FALSE))</f>
        <v/>
      </c>
    </row>
    <row r="1128" spans="2:22" ht="13.5" x14ac:dyDescent="0.3">
      <c r="B1128" s="582">
        <f t="shared" si="106"/>
        <v>1118</v>
      </c>
      <c r="C1128" s="153"/>
      <c r="D1128" s="154"/>
      <c r="E1128" s="155"/>
      <c r="F1128" s="156"/>
      <c r="G1128" s="157"/>
      <c r="H1128" s="158"/>
      <c r="I1128" s="162" t="str">
        <f t="shared" si="102"/>
        <v/>
      </c>
      <c r="J1128" s="163" t="str">
        <f>IF(I1128="","",I1128/BUDGET!$O$8)</f>
        <v/>
      </c>
      <c r="K1128" s="608"/>
      <c r="L1128" s="161" t="str">
        <f t="shared" si="103"/>
        <v/>
      </c>
      <c r="M1128" s="609" t="str">
        <f t="shared" si="104"/>
        <v/>
      </c>
      <c r="N1128" s="610" t="str">
        <f t="shared" si="105"/>
        <v/>
      </c>
      <c r="O1128" s="577"/>
      <c r="Q1128" s="611"/>
      <c r="U1128" s="574" t="str">
        <f t="shared" si="107"/>
        <v/>
      </c>
      <c r="V1128" s="574" t="str">
        <f>IF($U1128="","",VLOOKUP($U1128,BUDGET!$C$19:$Q$401,2,FALSE))</f>
        <v/>
      </c>
    </row>
    <row r="1129" spans="2:22" ht="13.5" x14ac:dyDescent="0.3">
      <c r="B1129" s="582">
        <f t="shared" si="106"/>
        <v>1119</v>
      </c>
      <c r="C1129" s="153"/>
      <c r="D1129" s="154"/>
      <c r="E1129" s="155"/>
      <c r="F1129" s="156"/>
      <c r="G1129" s="157"/>
      <c r="H1129" s="158"/>
      <c r="I1129" s="162" t="str">
        <f t="shared" si="102"/>
        <v/>
      </c>
      <c r="J1129" s="163" t="str">
        <f>IF(I1129="","",I1129/BUDGET!$O$8)</f>
        <v/>
      </c>
      <c r="K1129" s="608"/>
      <c r="L1129" s="164" t="str">
        <f t="shared" si="103"/>
        <v/>
      </c>
      <c r="M1129" s="609" t="str">
        <f t="shared" si="104"/>
        <v/>
      </c>
      <c r="N1129" s="610" t="str">
        <f t="shared" si="105"/>
        <v/>
      </c>
      <c r="O1129" s="577"/>
      <c r="Q1129" s="611"/>
      <c r="U1129" s="574" t="str">
        <f t="shared" si="107"/>
        <v/>
      </c>
      <c r="V1129" s="574" t="str">
        <f>IF($U1129="","",VLOOKUP($U1129,BUDGET!$C$19:$Q$401,2,FALSE))</f>
        <v/>
      </c>
    </row>
    <row r="1130" spans="2:22" ht="13.5" x14ac:dyDescent="0.3">
      <c r="B1130" s="582">
        <f t="shared" si="106"/>
        <v>1120</v>
      </c>
      <c r="C1130" s="153"/>
      <c r="D1130" s="154"/>
      <c r="E1130" s="155"/>
      <c r="F1130" s="156"/>
      <c r="G1130" s="157"/>
      <c r="H1130" s="158"/>
      <c r="I1130" s="162" t="str">
        <f t="shared" si="102"/>
        <v/>
      </c>
      <c r="J1130" s="163" t="str">
        <f>IF(I1130="","",I1130/BUDGET!$O$8)</f>
        <v/>
      </c>
      <c r="K1130" s="608"/>
      <c r="L1130" s="161" t="str">
        <f t="shared" si="103"/>
        <v/>
      </c>
      <c r="M1130" s="609" t="str">
        <f t="shared" si="104"/>
        <v/>
      </c>
      <c r="N1130" s="610" t="str">
        <f t="shared" si="105"/>
        <v/>
      </c>
      <c r="O1130" s="577"/>
      <c r="Q1130" s="611"/>
      <c r="U1130" s="574" t="str">
        <f t="shared" si="107"/>
        <v/>
      </c>
      <c r="V1130" s="574" t="str">
        <f>IF($U1130="","",VLOOKUP($U1130,BUDGET!$C$19:$Q$401,2,FALSE))</f>
        <v/>
      </c>
    </row>
    <row r="1131" spans="2:22" ht="13.5" x14ac:dyDescent="0.3">
      <c r="B1131" s="582">
        <f t="shared" si="106"/>
        <v>1121</v>
      </c>
      <c r="C1131" s="153"/>
      <c r="D1131" s="154"/>
      <c r="E1131" s="155"/>
      <c r="F1131" s="156"/>
      <c r="G1131" s="157"/>
      <c r="H1131" s="158"/>
      <c r="I1131" s="162" t="str">
        <f t="shared" si="102"/>
        <v/>
      </c>
      <c r="J1131" s="163" t="str">
        <f>IF(I1131="","",I1131/BUDGET!$O$8)</f>
        <v/>
      </c>
      <c r="K1131" s="608"/>
      <c r="L1131" s="164" t="str">
        <f t="shared" si="103"/>
        <v/>
      </c>
      <c r="M1131" s="609" t="str">
        <f t="shared" si="104"/>
        <v/>
      </c>
      <c r="N1131" s="610" t="str">
        <f t="shared" si="105"/>
        <v/>
      </c>
      <c r="O1131" s="577"/>
      <c r="Q1131" s="611"/>
      <c r="U1131" s="574" t="str">
        <f t="shared" si="107"/>
        <v/>
      </c>
      <c r="V1131" s="574" t="str">
        <f>IF($U1131="","",VLOOKUP($U1131,BUDGET!$C$19:$Q$401,2,FALSE))</f>
        <v/>
      </c>
    </row>
    <row r="1132" spans="2:22" ht="13.5" x14ac:dyDescent="0.3">
      <c r="B1132" s="582">
        <f t="shared" si="106"/>
        <v>1122</v>
      </c>
      <c r="C1132" s="153"/>
      <c r="D1132" s="154"/>
      <c r="E1132" s="155"/>
      <c r="F1132" s="156"/>
      <c r="G1132" s="157"/>
      <c r="H1132" s="158"/>
      <c r="I1132" s="162" t="str">
        <f t="shared" si="102"/>
        <v/>
      </c>
      <c r="J1132" s="163" t="str">
        <f>IF(I1132="","",I1132/BUDGET!$O$8)</f>
        <v/>
      </c>
      <c r="K1132" s="608"/>
      <c r="L1132" s="161" t="str">
        <f t="shared" si="103"/>
        <v/>
      </c>
      <c r="M1132" s="609" t="str">
        <f t="shared" si="104"/>
        <v/>
      </c>
      <c r="N1132" s="610" t="str">
        <f t="shared" si="105"/>
        <v/>
      </c>
      <c r="O1132" s="577"/>
      <c r="Q1132" s="611"/>
      <c r="U1132" s="574" t="str">
        <f t="shared" si="107"/>
        <v/>
      </c>
      <c r="V1132" s="574" t="str">
        <f>IF($U1132="","",VLOOKUP($U1132,BUDGET!$C$19:$Q$401,2,FALSE))</f>
        <v/>
      </c>
    </row>
    <row r="1133" spans="2:22" ht="13.5" x14ac:dyDescent="0.3">
      <c r="B1133" s="582">
        <f t="shared" si="106"/>
        <v>1123</v>
      </c>
      <c r="C1133" s="153"/>
      <c r="D1133" s="154"/>
      <c r="E1133" s="155"/>
      <c r="F1133" s="156"/>
      <c r="G1133" s="157"/>
      <c r="H1133" s="158"/>
      <c r="I1133" s="162" t="str">
        <f t="shared" si="102"/>
        <v/>
      </c>
      <c r="J1133" s="163" t="str">
        <f>IF(I1133="","",I1133/BUDGET!$O$8)</f>
        <v/>
      </c>
      <c r="K1133" s="608"/>
      <c r="L1133" s="164" t="str">
        <f t="shared" si="103"/>
        <v/>
      </c>
      <c r="M1133" s="609" t="str">
        <f t="shared" si="104"/>
        <v/>
      </c>
      <c r="N1133" s="610" t="str">
        <f t="shared" si="105"/>
        <v/>
      </c>
      <c r="O1133" s="577"/>
      <c r="Q1133" s="611"/>
      <c r="U1133" s="574" t="str">
        <f t="shared" si="107"/>
        <v/>
      </c>
      <c r="V1133" s="574" t="str">
        <f>IF($U1133="","",VLOOKUP($U1133,BUDGET!$C$19:$Q$401,2,FALSE))</f>
        <v/>
      </c>
    </row>
    <row r="1134" spans="2:22" ht="13.5" x14ac:dyDescent="0.3">
      <c r="B1134" s="582">
        <f t="shared" si="106"/>
        <v>1124</v>
      </c>
      <c r="C1134" s="153"/>
      <c r="D1134" s="154"/>
      <c r="E1134" s="155"/>
      <c r="F1134" s="156"/>
      <c r="G1134" s="157"/>
      <c r="H1134" s="158"/>
      <c r="I1134" s="162" t="str">
        <f t="shared" si="102"/>
        <v/>
      </c>
      <c r="J1134" s="163" t="str">
        <f>IF(I1134="","",I1134/BUDGET!$O$8)</f>
        <v/>
      </c>
      <c r="K1134" s="608"/>
      <c r="L1134" s="161" t="str">
        <f t="shared" si="103"/>
        <v/>
      </c>
      <c r="M1134" s="609" t="str">
        <f t="shared" si="104"/>
        <v/>
      </c>
      <c r="N1134" s="610" t="str">
        <f t="shared" si="105"/>
        <v/>
      </c>
      <c r="O1134" s="577"/>
      <c r="Q1134" s="611"/>
      <c r="U1134" s="574" t="str">
        <f t="shared" si="107"/>
        <v/>
      </c>
      <c r="V1134" s="574" t="str">
        <f>IF($U1134="","",VLOOKUP($U1134,BUDGET!$C$19:$Q$401,2,FALSE))</f>
        <v/>
      </c>
    </row>
    <row r="1135" spans="2:22" ht="13.5" x14ac:dyDescent="0.3">
      <c r="B1135" s="582">
        <f t="shared" si="106"/>
        <v>1125</v>
      </c>
      <c r="C1135" s="153"/>
      <c r="D1135" s="154"/>
      <c r="E1135" s="155"/>
      <c r="F1135" s="156"/>
      <c r="G1135" s="157"/>
      <c r="H1135" s="158"/>
      <c r="I1135" s="162" t="str">
        <f t="shared" si="102"/>
        <v/>
      </c>
      <c r="J1135" s="163" t="str">
        <f>IF(I1135="","",I1135/BUDGET!$O$8)</f>
        <v/>
      </c>
      <c r="K1135" s="608"/>
      <c r="L1135" s="164" t="str">
        <f t="shared" si="103"/>
        <v/>
      </c>
      <c r="M1135" s="609" t="str">
        <f t="shared" si="104"/>
        <v/>
      </c>
      <c r="N1135" s="610" t="str">
        <f t="shared" si="105"/>
        <v/>
      </c>
      <c r="O1135" s="577"/>
      <c r="Q1135" s="611"/>
      <c r="U1135" s="574" t="str">
        <f t="shared" si="107"/>
        <v/>
      </c>
      <c r="V1135" s="574" t="str">
        <f>IF($U1135="","",VLOOKUP($U1135,BUDGET!$C$19:$Q$401,2,FALSE))</f>
        <v/>
      </c>
    </row>
    <row r="1136" spans="2:22" ht="13.5" x14ac:dyDescent="0.3">
      <c r="B1136" s="582">
        <f t="shared" si="106"/>
        <v>1126</v>
      </c>
      <c r="C1136" s="153"/>
      <c r="D1136" s="154"/>
      <c r="E1136" s="155"/>
      <c r="F1136" s="156"/>
      <c r="G1136" s="157"/>
      <c r="H1136" s="158"/>
      <c r="I1136" s="162" t="str">
        <f t="shared" si="102"/>
        <v/>
      </c>
      <c r="J1136" s="163" t="str">
        <f>IF(I1136="","",I1136/BUDGET!$O$8)</f>
        <v/>
      </c>
      <c r="K1136" s="608"/>
      <c r="L1136" s="161" t="str">
        <f t="shared" si="103"/>
        <v/>
      </c>
      <c r="M1136" s="609" t="str">
        <f t="shared" si="104"/>
        <v/>
      </c>
      <c r="N1136" s="610" t="str">
        <f t="shared" si="105"/>
        <v/>
      </c>
      <c r="O1136" s="577"/>
      <c r="Q1136" s="611"/>
      <c r="U1136" s="574" t="str">
        <f t="shared" si="107"/>
        <v/>
      </c>
      <c r="V1136" s="574" t="str">
        <f>IF($U1136="","",VLOOKUP($U1136,BUDGET!$C$19:$Q$401,2,FALSE))</f>
        <v/>
      </c>
    </row>
    <row r="1137" spans="2:22" ht="13.5" x14ac:dyDescent="0.3">
      <c r="B1137" s="582">
        <f t="shared" si="106"/>
        <v>1127</v>
      </c>
      <c r="C1137" s="153"/>
      <c r="D1137" s="154"/>
      <c r="E1137" s="155"/>
      <c r="F1137" s="156"/>
      <c r="G1137" s="157"/>
      <c r="H1137" s="158"/>
      <c r="I1137" s="162" t="str">
        <f t="shared" si="102"/>
        <v/>
      </c>
      <c r="J1137" s="163" t="str">
        <f>IF(I1137="","",I1137/BUDGET!$O$8)</f>
        <v/>
      </c>
      <c r="K1137" s="608"/>
      <c r="L1137" s="164" t="str">
        <f t="shared" si="103"/>
        <v/>
      </c>
      <c r="M1137" s="609" t="str">
        <f t="shared" si="104"/>
        <v/>
      </c>
      <c r="N1137" s="610" t="str">
        <f t="shared" si="105"/>
        <v/>
      </c>
      <c r="O1137" s="577"/>
      <c r="Q1137" s="611"/>
      <c r="U1137" s="574" t="str">
        <f t="shared" si="107"/>
        <v/>
      </c>
      <c r="V1137" s="574" t="str">
        <f>IF($U1137="","",VLOOKUP($U1137,BUDGET!$C$19:$Q$401,2,FALSE))</f>
        <v/>
      </c>
    </row>
    <row r="1138" spans="2:22" ht="13.5" x14ac:dyDescent="0.3">
      <c r="B1138" s="582">
        <f t="shared" si="106"/>
        <v>1128</v>
      </c>
      <c r="C1138" s="153"/>
      <c r="D1138" s="154"/>
      <c r="E1138" s="155"/>
      <c r="F1138" s="156"/>
      <c r="G1138" s="157"/>
      <c r="H1138" s="158"/>
      <c r="I1138" s="162" t="str">
        <f t="shared" si="102"/>
        <v/>
      </c>
      <c r="J1138" s="163" t="str">
        <f>IF(I1138="","",I1138/BUDGET!$O$8)</f>
        <v/>
      </c>
      <c r="K1138" s="608"/>
      <c r="L1138" s="161" t="str">
        <f t="shared" si="103"/>
        <v/>
      </c>
      <c r="M1138" s="609" t="str">
        <f t="shared" si="104"/>
        <v/>
      </c>
      <c r="N1138" s="610" t="str">
        <f t="shared" si="105"/>
        <v/>
      </c>
      <c r="O1138" s="577"/>
      <c r="Q1138" s="611"/>
      <c r="U1138" s="574" t="str">
        <f t="shared" si="107"/>
        <v/>
      </c>
      <c r="V1138" s="574" t="str">
        <f>IF($U1138="","",VLOOKUP($U1138,BUDGET!$C$19:$Q$401,2,FALSE))</f>
        <v/>
      </c>
    </row>
    <row r="1139" spans="2:22" ht="13.5" x14ac:dyDescent="0.3">
      <c r="B1139" s="582">
        <f t="shared" si="106"/>
        <v>1129</v>
      </c>
      <c r="C1139" s="153"/>
      <c r="D1139" s="154"/>
      <c r="E1139" s="155"/>
      <c r="F1139" s="156"/>
      <c r="G1139" s="157"/>
      <c r="H1139" s="158"/>
      <c r="I1139" s="162" t="str">
        <f t="shared" si="102"/>
        <v/>
      </c>
      <c r="J1139" s="163" t="str">
        <f>IF(I1139="","",I1139/BUDGET!$O$8)</f>
        <v/>
      </c>
      <c r="K1139" s="608"/>
      <c r="L1139" s="164" t="str">
        <f t="shared" si="103"/>
        <v/>
      </c>
      <c r="M1139" s="609" t="str">
        <f t="shared" si="104"/>
        <v/>
      </c>
      <c r="N1139" s="610" t="str">
        <f t="shared" si="105"/>
        <v/>
      </c>
      <c r="O1139" s="577"/>
      <c r="Q1139" s="611"/>
      <c r="U1139" s="574" t="str">
        <f t="shared" si="107"/>
        <v/>
      </c>
      <c r="V1139" s="574" t="str">
        <f>IF($U1139="","",VLOOKUP($U1139,BUDGET!$C$19:$Q$401,2,FALSE))</f>
        <v/>
      </c>
    </row>
    <row r="1140" spans="2:22" ht="13.5" x14ac:dyDescent="0.3">
      <c r="B1140" s="582">
        <f t="shared" si="106"/>
        <v>1130</v>
      </c>
      <c r="C1140" s="153"/>
      <c r="D1140" s="154"/>
      <c r="E1140" s="155"/>
      <c r="F1140" s="156"/>
      <c r="G1140" s="157"/>
      <c r="H1140" s="158"/>
      <c r="I1140" s="162" t="str">
        <f t="shared" si="102"/>
        <v/>
      </c>
      <c r="J1140" s="163" t="str">
        <f>IF(I1140="","",I1140/BUDGET!$O$8)</f>
        <v/>
      </c>
      <c r="K1140" s="608"/>
      <c r="L1140" s="161" t="str">
        <f t="shared" si="103"/>
        <v/>
      </c>
      <c r="M1140" s="609" t="str">
        <f t="shared" si="104"/>
        <v/>
      </c>
      <c r="N1140" s="610" t="str">
        <f t="shared" si="105"/>
        <v/>
      </c>
      <c r="O1140" s="577"/>
      <c r="Q1140" s="611"/>
      <c r="U1140" s="574" t="str">
        <f t="shared" si="107"/>
        <v/>
      </c>
      <c r="V1140" s="574" t="str">
        <f>IF($U1140="","",VLOOKUP($U1140,BUDGET!$C$19:$Q$401,2,FALSE))</f>
        <v/>
      </c>
    </row>
    <row r="1141" spans="2:22" ht="13.5" x14ac:dyDescent="0.3">
      <c r="B1141" s="582">
        <f t="shared" si="106"/>
        <v>1131</v>
      </c>
      <c r="C1141" s="153"/>
      <c r="D1141" s="154"/>
      <c r="E1141" s="155"/>
      <c r="F1141" s="156"/>
      <c r="G1141" s="157"/>
      <c r="H1141" s="158"/>
      <c r="I1141" s="162" t="str">
        <f t="shared" si="102"/>
        <v/>
      </c>
      <c r="J1141" s="163" t="str">
        <f>IF(I1141="","",I1141/BUDGET!$O$8)</f>
        <v/>
      </c>
      <c r="K1141" s="608"/>
      <c r="L1141" s="164" t="str">
        <f t="shared" si="103"/>
        <v/>
      </c>
      <c r="M1141" s="609" t="str">
        <f t="shared" si="104"/>
        <v/>
      </c>
      <c r="N1141" s="610" t="str">
        <f t="shared" si="105"/>
        <v/>
      </c>
      <c r="O1141" s="577"/>
      <c r="Q1141" s="611"/>
      <c r="U1141" s="574" t="str">
        <f t="shared" si="107"/>
        <v/>
      </c>
      <c r="V1141" s="574" t="str">
        <f>IF($U1141="","",VLOOKUP($U1141,BUDGET!$C$19:$Q$401,2,FALSE))</f>
        <v/>
      </c>
    </row>
    <row r="1142" spans="2:22" ht="13.5" x14ac:dyDescent="0.3">
      <c r="B1142" s="582">
        <f t="shared" si="106"/>
        <v>1132</v>
      </c>
      <c r="C1142" s="153"/>
      <c r="D1142" s="154"/>
      <c r="E1142" s="155"/>
      <c r="F1142" s="156"/>
      <c r="G1142" s="157"/>
      <c r="H1142" s="158"/>
      <c r="I1142" s="162" t="str">
        <f t="shared" si="102"/>
        <v/>
      </c>
      <c r="J1142" s="163" t="str">
        <f>IF(I1142="","",I1142/BUDGET!$O$8)</f>
        <v/>
      </c>
      <c r="K1142" s="608"/>
      <c r="L1142" s="161" t="str">
        <f t="shared" si="103"/>
        <v/>
      </c>
      <c r="M1142" s="609" t="str">
        <f t="shared" si="104"/>
        <v/>
      </c>
      <c r="N1142" s="610" t="str">
        <f t="shared" si="105"/>
        <v/>
      </c>
      <c r="O1142" s="577"/>
      <c r="Q1142" s="611"/>
      <c r="U1142" s="574" t="str">
        <f t="shared" si="107"/>
        <v/>
      </c>
      <c r="V1142" s="574" t="str">
        <f>IF($U1142="","",VLOOKUP($U1142,BUDGET!$C$19:$Q$401,2,FALSE))</f>
        <v/>
      </c>
    </row>
    <row r="1143" spans="2:22" ht="13.5" x14ac:dyDescent="0.3">
      <c r="B1143" s="582">
        <f t="shared" si="106"/>
        <v>1133</v>
      </c>
      <c r="C1143" s="153"/>
      <c r="D1143" s="154"/>
      <c r="E1143" s="155"/>
      <c r="F1143" s="156"/>
      <c r="G1143" s="157"/>
      <c r="H1143" s="158"/>
      <c r="I1143" s="162" t="str">
        <f t="shared" si="102"/>
        <v/>
      </c>
      <c r="J1143" s="163" t="str">
        <f>IF(I1143="","",I1143/BUDGET!$O$8)</f>
        <v/>
      </c>
      <c r="K1143" s="608"/>
      <c r="L1143" s="164" t="str">
        <f t="shared" si="103"/>
        <v/>
      </c>
      <c r="M1143" s="609" t="str">
        <f t="shared" si="104"/>
        <v/>
      </c>
      <c r="N1143" s="610" t="str">
        <f t="shared" si="105"/>
        <v/>
      </c>
      <c r="O1143" s="577"/>
      <c r="Q1143" s="611"/>
      <c r="U1143" s="574" t="str">
        <f t="shared" si="107"/>
        <v/>
      </c>
      <c r="V1143" s="574" t="str">
        <f>IF($U1143="","",VLOOKUP($U1143,BUDGET!$C$19:$Q$401,2,FALSE))</f>
        <v/>
      </c>
    </row>
    <row r="1144" spans="2:22" ht="13.5" x14ac:dyDescent="0.3">
      <c r="B1144" s="582">
        <f t="shared" si="106"/>
        <v>1134</v>
      </c>
      <c r="C1144" s="153"/>
      <c r="D1144" s="154"/>
      <c r="E1144" s="155"/>
      <c r="F1144" s="156"/>
      <c r="G1144" s="157"/>
      <c r="H1144" s="158"/>
      <c r="I1144" s="162" t="str">
        <f t="shared" si="102"/>
        <v/>
      </c>
      <c r="J1144" s="163" t="str">
        <f>IF(I1144="","",I1144/BUDGET!$O$8)</f>
        <v/>
      </c>
      <c r="K1144" s="608"/>
      <c r="L1144" s="161" t="str">
        <f t="shared" si="103"/>
        <v/>
      </c>
      <c r="M1144" s="609" t="str">
        <f t="shared" si="104"/>
        <v/>
      </c>
      <c r="N1144" s="610" t="str">
        <f t="shared" si="105"/>
        <v/>
      </c>
      <c r="O1144" s="577"/>
      <c r="Q1144" s="611"/>
      <c r="U1144" s="574" t="str">
        <f t="shared" si="107"/>
        <v/>
      </c>
      <c r="V1144" s="574" t="str">
        <f>IF($U1144="","",VLOOKUP($U1144,BUDGET!$C$19:$Q$401,2,FALSE))</f>
        <v/>
      </c>
    </row>
    <row r="1145" spans="2:22" ht="13.5" x14ac:dyDescent="0.3">
      <c r="B1145" s="582">
        <f t="shared" si="106"/>
        <v>1135</v>
      </c>
      <c r="C1145" s="153"/>
      <c r="D1145" s="154"/>
      <c r="E1145" s="155"/>
      <c r="F1145" s="156"/>
      <c r="G1145" s="157"/>
      <c r="H1145" s="158"/>
      <c r="I1145" s="162" t="str">
        <f t="shared" si="102"/>
        <v/>
      </c>
      <c r="J1145" s="163" t="str">
        <f>IF(I1145="","",I1145/BUDGET!$O$8)</f>
        <v/>
      </c>
      <c r="K1145" s="608"/>
      <c r="L1145" s="164" t="str">
        <f t="shared" si="103"/>
        <v/>
      </c>
      <c r="M1145" s="609" t="str">
        <f t="shared" si="104"/>
        <v/>
      </c>
      <c r="N1145" s="610" t="str">
        <f t="shared" si="105"/>
        <v/>
      </c>
      <c r="O1145" s="577"/>
      <c r="Q1145" s="611"/>
      <c r="U1145" s="574" t="str">
        <f t="shared" si="107"/>
        <v/>
      </c>
      <c r="V1145" s="574" t="str">
        <f>IF($U1145="","",VLOOKUP($U1145,BUDGET!$C$19:$Q$401,2,FALSE))</f>
        <v/>
      </c>
    </row>
    <row r="1146" spans="2:22" ht="13.5" x14ac:dyDescent="0.3">
      <c r="B1146" s="582">
        <f t="shared" si="106"/>
        <v>1136</v>
      </c>
      <c r="C1146" s="153"/>
      <c r="D1146" s="154"/>
      <c r="E1146" s="155"/>
      <c r="F1146" s="156"/>
      <c r="G1146" s="157"/>
      <c r="H1146" s="158"/>
      <c r="I1146" s="162" t="str">
        <f t="shared" si="102"/>
        <v/>
      </c>
      <c r="J1146" s="163" t="str">
        <f>IF(I1146="","",I1146/BUDGET!$O$8)</f>
        <v/>
      </c>
      <c r="K1146" s="608"/>
      <c r="L1146" s="161" t="str">
        <f t="shared" si="103"/>
        <v/>
      </c>
      <c r="M1146" s="609" t="str">
        <f t="shared" si="104"/>
        <v/>
      </c>
      <c r="N1146" s="610" t="str">
        <f t="shared" si="105"/>
        <v/>
      </c>
      <c r="O1146" s="577"/>
      <c r="Q1146" s="611"/>
      <c r="U1146" s="574" t="str">
        <f t="shared" si="107"/>
        <v/>
      </c>
      <c r="V1146" s="574" t="str">
        <f>IF($U1146="","",VLOOKUP($U1146,BUDGET!$C$19:$Q$401,2,FALSE))</f>
        <v/>
      </c>
    </row>
    <row r="1147" spans="2:22" ht="13.5" x14ac:dyDescent="0.3">
      <c r="B1147" s="582">
        <f t="shared" si="106"/>
        <v>1137</v>
      </c>
      <c r="C1147" s="153"/>
      <c r="D1147" s="154"/>
      <c r="E1147" s="155"/>
      <c r="F1147" s="156"/>
      <c r="G1147" s="157"/>
      <c r="H1147" s="158"/>
      <c r="I1147" s="162" t="str">
        <f t="shared" si="102"/>
        <v/>
      </c>
      <c r="J1147" s="163" t="str">
        <f>IF(I1147="","",I1147/BUDGET!$O$8)</f>
        <v/>
      </c>
      <c r="K1147" s="608"/>
      <c r="L1147" s="164" t="str">
        <f t="shared" si="103"/>
        <v/>
      </c>
      <c r="M1147" s="609" t="str">
        <f t="shared" si="104"/>
        <v/>
      </c>
      <c r="N1147" s="610" t="str">
        <f t="shared" si="105"/>
        <v/>
      </c>
      <c r="O1147" s="577"/>
      <c r="Q1147" s="611"/>
      <c r="U1147" s="574" t="str">
        <f t="shared" si="107"/>
        <v/>
      </c>
      <c r="V1147" s="574" t="str">
        <f>IF($U1147="","",VLOOKUP($U1147,BUDGET!$C$19:$Q$401,2,FALSE))</f>
        <v/>
      </c>
    </row>
    <row r="1148" spans="2:22" ht="13.5" x14ac:dyDescent="0.3">
      <c r="B1148" s="582">
        <f t="shared" si="106"/>
        <v>1138</v>
      </c>
      <c r="C1148" s="153"/>
      <c r="D1148" s="154"/>
      <c r="E1148" s="155"/>
      <c r="F1148" s="156"/>
      <c r="G1148" s="157"/>
      <c r="H1148" s="158"/>
      <c r="I1148" s="162" t="str">
        <f t="shared" si="102"/>
        <v/>
      </c>
      <c r="J1148" s="163" t="str">
        <f>IF(I1148="","",I1148/BUDGET!$O$8)</f>
        <v/>
      </c>
      <c r="K1148" s="608"/>
      <c r="L1148" s="161" t="str">
        <f t="shared" si="103"/>
        <v/>
      </c>
      <c r="M1148" s="609" t="str">
        <f t="shared" si="104"/>
        <v/>
      </c>
      <c r="N1148" s="610" t="str">
        <f t="shared" si="105"/>
        <v/>
      </c>
      <c r="O1148" s="577"/>
      <c r="Q1148" s="611"/>
      <c r="U1148" s="574" t="str">
        <f t="shared" si="107"/>
        <v/>
      </c>
      <c r="V1148" s="574" t="str">
        <f>IF($U1148="","",VLOOKUP($U1148,BUDGET!$C$19:$Q$401,2,FALSE))</f>
        <v/>
      </c>
    </row>
    <row r="1149" spans="2:22" ht="13.5" x14ac:dyDescent="0.3">
      <c r="B1149" s="582">
        <f t="shared" si="106"/>
        <v>1139</v>
      </c>
      <c r="C1149" s="153"/>
      <c r="D1149" s="154"/>
      <c r="E1149" s="155"/>
      <c r="F1149" s="156"/>
      <c r="G1149" s="157"/>
      <c r="H1149" s="158"/>
      <c r="I1149" s="162" t="str">
        <f t="shared" si="102"/>
        <v/>
      </c>
      <c r="J1149" s="163" t="str">
        <f>IF(I1149="","",I1149/BUDGET!$O$8)</f>
        <v/>
      </c>
      <c r="K1149" s="608"/>
      <c r="L1149" s="164" t="str">
        <f t="shared" si="103"/>
        <v/>
      </c>
      <c r="M1149" s="609" t="str">
        <f t="shared" si="104"/>
        <v/>
      </c>
      <c r="N1149" s="610" t="str">
        <f t="shared" si="105"/>
        <v/>
      </c>
      <c r="O1149" s="577"/>
      <c r="Q1149" s="611"/>
      <c r="U1149" s="574" t="str">
        <f t="shared" si="107"/>
        <v/>
      </c>
      <c r="V1149" s="574" t="str">
        <f>IF($U1149="","",VLOOKUP($U1149,BUDGET!$C$19:$Q$401,2,FALSE))</f>
        <v/>
      </c>
    </row>
    <row r="1150" spans="2:22" ht="13.5" x14ac:dyDescent="0.3">
      <c r="B1150" s="582">
        <f t="shared" si="106"/>
        <v>1140</v>
      </c>
      <c r="C1150" s="153"/>
      <c r="D1150" s="154"/>
      <c r="E1150" s="155"/>
      <c r="F1150" s="156"/>
      <c r="G1150" s="157"/>
      <c r="H1150" s="158"/>
      <c r="I1150" s="162" t="str">
        <f t="shared" si="102"/>
        <v/>
      </c>
      <c r="J1150" s="163" t="str">
        <f>IF(I1150="","",I1150/BUDGET!$O$8)</f>
        <v/>
      </c>
      <c r="K1150" s="608"/>
      <c r="L1150" s="161" t="str">
        <f t="shared" si="103"/>
        <v/>
      </c>
      <c r="M1150" s="609" t="str">
        <f t="shared" si="104"/>
        <v/>
      </c>
      <c r="N1150" s="610" t="str">
        <f t="shared" si="105"/>
        <v/>
      </c>
      <c r="O1150" s="577"/>
      <c r="Q1150" s="611"/>
      <c r="U1150" s="574" t="str">
        <f t="shared" si="107"/>
        <v/>
      </c>
      <c r="V1150" s="574" t="str">
        <f>IF($U1150="","",VLOOKUP($U1150,BUDGET!$C$19:$Q$401,2,FALSE))</f>
        <v/>
      </c>
    </row>
    <row r="1151" spans="2:22" ht="13.5" x14ac:dyDescent="0.3">
      <c r="B1151" s="582">
        <f t="shared" si="106"/>
        <v>1141</v>
      </c>
      <c r="C1151" s="153"/>
      <c r="D1151" s="154"/>
      <c r="E1151" s="155"/>
      <c r="F1151" s="156"/>
      <c r="G1151" s="157"/>
      <c r="H1151" s="158"/>
      <c r="I1151" s="162" t="str">
        <f t="shared" si="102"/>
        <v/>
      </c>
      <c r="J1151" s="163" t="str">
        <f>IF(I1151="","",I1151/BUDGET!$O$8)</f>
        <v/>
      </c>
      <c r="K1151" s="608"/>
      <c r="L1151" s="164" t="str">
        <f t="shared" si="103"/>
        <v/>
      </c>
      <c r="M1151" s="609" t="str">
        <f t="shared" si="104"/>
        <v/>
      </c>
      <c r="N1151" s="610" t="str">
        <f t="shared" si="105"/>
        <v/>
      </c>
      <c r="O1151" s="577"/>
      <c r="Q1151" s="611"/>
      <c r="U1151" s="574" t="str">
        <f t="shared" si="107"/>
        <v/>
      </c>
      <c r="V1151" s="574" t="str">
        <f>IF($U1151="","",VLOOKUP($U1151,BUDGET!$C$19:$Q$401,2,FALSE))</f>
        <v/>
      </c>
    </row>
    <row r="1152" spans="2:22" ht="13.5" x14ac:dyDescent="0.3">
      <c r="B1152" s="582">
        <f t="shared" si="106"/>
        <v>1142</v>
      </c>
      <c r="C1152" s="153"/>
      <c r="D1152" s="154"/>
      <c r="E1152" s="155"/>
      <c r="F1152" s="156"/>
      <c r="G1152" s="157"/>
      <c r="H1152" s="158"/>
      <c r="I1152" s="162" t="str">
        <f t="shared" si="102"/>
        <v/>
      </c>
      <c r="J1152" s="163" t="str">
        <f>IF(I1152="","",I1152/BUDGET!$O$8)</f>
        <v/>
      </c>
      <c r="K1152" s="608"/>
      <c r="L1152" s="161" t="str">
        <f t="shared" si="103"/>
        <v/>
      </c>
      <c r="M1152" s="609" t="str">
        <f t="shared" si="104"/>
        <v/>
      </c>
      <c r="N1152" s="610" t="str">
        <f t="shared" si="105"/>
        <v/>
      </c>
      <c r="O1152" s="577"/>
      <c r="Q1152" s="611"/>
      <c r="U1152" s="574" t="str">
        <f t="shared" si="107"/>
        <v/>
      </c>
      <c r="V1152" s="574" t="str">
        <f>IF($U1152="","",VLOOKUP($U1152,BUDGET!$C$19:$Q$401,2,FALSE))</f>
        <v/>
      </c>
    </row>
    <row r="1153" spans="2:22" ht="13.5" x14ac:dyDescent="0.3">
      <c r="B1153" s="582">
        <f t="shared" si="106"/>
        <v>1143</v>
      </c>
      <c r="C1153" s="153"/>
      <c r="D1153" s="154"/>
      <c r="E1153" s="155"/>
      <c r="F1153" s="156"/>
      <c r="G1153" s="157"/>
      <c r="H1153" s="158"/>
      <c r="I1153" s="162" t="str">
        <f t="shared" si="102"/>
        <v/>
      </c>
      <c r="J1153" s="163" t="str">
        <f>IF(I1153="","",I1153/BUDGET!$O$8)</f>
        <v/>
      </c>
      <c r="K1153" s="608"/>
      <c r="L1153" s="164" t="str">
        <f t="shared" si="103"/>
        <v/>
      </c>
      <c r="M1153" s="609" t="str">
        <f t="shared" si="104"/>
        <v/>
      </c>
      <c r="N1153" s="610" t="str">
        <f t="shared" si="105"/>
        <v/>
      </c>
      <c r="O1153" s="577"/>
      <c r="Q1153" s="611"/>
      <c r="U1153" s="574" t="str">
        <f t="shared" si="107"/>
        <v/>
      </c>
      <c r="V1153" s="574" t="str">
        <f>IF($U1153="","",VLOOKUP($U1153,BUDGET!$C$19:$Q$401,2,FALSE))</f>
        <v/>
      </c>
    </row>
    <row r="1154" spans="2:22" ht="13.5" x14ac:dyDescent="0.3">
      <c r="B1154" s="582">
        <f t="shared" si="106"/>
        <v>1144</v>
      </c>
      <c r="C1154" s="153"/>
      <c r="D1154" s="154"/>
      <c r="E1154" s="155"/>
      <c r="F1154" s="156"/>
      <c r="G1154" s="157"/>
      <c r="H1154" s="158"/>
      <c r="I1154" s="162" t="str">
        <f t="shared" si="102"/>
        <v/>
      </c>
      <c r="J1154" s="163" t="str">
        <f>IF(I1154="","",I1154/BUDGET!$O$8)</f>
        <v/>
      </c>
      <c r="K1154" s="608"/>
      <c r="L1154" s="161" t="str">
        <f t="shared" si="103"/>
        <v/>
      </c>
      <c r="M1154" s="609" t="str">
        <f t="shared" si="104"/>
        <v/>
      </c>
      <c r="N1154" s="610" t="str">
        <f t="shared" si="105"/>
        <v/>
      </c>
      <c r="O1154" s="577"/>
      <c r="Q1154" s="611"/>
      <c r="U1154" s="574" t="str">
        <f t="shared" si="107"/>
        <v/>
      </c>
      <c r="V1154" s="574" t="str">
        <f>IF($U1154="","",VLOOKUP($U1154,BUDGET!$C$19:$Q$401,2,FALSE))</f>
        <v/>
      </c>
    </row>
    <row r="1155" spans="2:22" ht="13.5" x14ac:dyDescent="0.3">
      <c r="B1155" s="582">
        <f t="shared" si="106"/>
        <v>1145</v>
      </c>
      <c r="C1155" s="153"/>
      <c r="D1155" s="154"/>
      <c r="E1155" s="155"/>
      <c r="F1155" s="156"/>
      <c r="G1155" s="157"/>
      <c r="H1155" s="158"/>
      <c r="I1155" s="162" t="str">
        <f t="shared" si="102"/>
        <v/>
      </c>
      <c r="J1155" s="163" t="str">
        <f>IF(I1155="","",I1155/BUDGET!$O$8)</f>
        <v/>
      </c>
      <c r="K1155" s="608"/>
      <c r="L1155" s="164" t="str">
        <f t="shared" si="103"/>
        <v/>
      </c>
      <c r="M1155" s="609" t="str">
        <f t="shared" si="104"/>
        <v/>
      </c>
      <c r="N1155" s="610" t="str">
        <f t="shared" si="105"/>
        <v/>
      </c>
      <c r="O1155" s="577"/>
      <c r="Q1155" s="611"/>
      <c r="U1155" s="574" t="str">
        <f t="shared" si="107"/>
        <v/>
      </c>
      <c r="V1155" s="574" t="str">
        <f>IF($U1155="","",VLOOKUP($U1155,BUDGET!$C$19:$Q$401,2,FALSE))</f>
        <v/>
      </c>
    </row>
    <row r="1156" spans="2:22" ht="13.5" x14ac:dyDescent="0.3">
      <c r="B1156" s="582">
        <f t="shared" si="106"/>
        <v>1146</v>
      </c>
      <c r="C1156" s="153"/>
      <c r="D1156" s="154"/>
      <c r="E1156" s="155"/>
      <c r="F1156" s="156"/>
      <c r="G1156" s="157"/>
      <c r="H1156" s="158"/>
      <c r="I1156" s="162" t="str">
        <f t="shared" si="102"/>
        <v/>
      </c>
      <c r="J1156" s="163" t="str">
        <f>IF(I1156="","",I1156/BUDGET!$O$8)</f>
        <v/>
      </c>
      <c r="K1156" s="608"/>
      <c r="L1156" s="161" t="str">
        <f t="shared" si="103"/>
        <v/>
      </c>
      <c r="M1156" s="609" t="str">
        <f t="shared" si="104"/>
        <v/>
      </c>
      <c r="N1156" s="610" t="str">
        <f t="shared" si="105"/>
        <v/>
      </c>
      <c r="O1156" s="577"/>
      <c r="Q1156" s="611"/>
      <c r="U1156" s="574" t="str">
        <f t="shared" si="107"/>
        <v/>
      </c>
      <c r="V1156" s="574" t="str">
        <f>IF($U1156="","",VLOOKUP($U1156,BUDGET!$C$19:$Q$401,2,FALSE))</f>
        <v/>
      </c>
    </row>
    <row r="1157" spans="2:22" ht="13.5" x14ac:dyDescent="0.3">
      <c r="B1157" s="582">
        <f t="shared" si="106"/>
        <v>1147</v>
      </c>
      <c r="C1157" s="153"/>
      <c r="D1157" s="154"/>
      <c r="E1157" s="155"/>
      <c r="F1157" s="156"/>
      <c r="G1157" s="157"/>
      <c r="H1157" s="158"/>
      <c r="I1157" s="162" t="str">
        <f t="shared" si="102"/>
        <v/>
      </c>
      <c r="J1157" s="163" t="str">
        <f>IF(I1157="","",I1157/BUDGET!$O$8)</f>
        <v/>
      </c>
      <c r="K1157" s="608"/>
      <c r="L1157" s="164" t="str">
        <f t="shared" si="103"/>
        <v/>
      </c>
      <c r="M1157" s="609" t="str">
        <f t="shared" si="104"/>
        <v/>
      </c>
      <c r="N1157" s="610" t="str">
        <f t="shared" si="105"/>
        <v/>
      </c>
      <c r="O1157" s="577"/>
      <c r="Q1157" s="611"/>
      <c r="U1157" s="574" t="str">
        <f t="shared" si="107"/>
        <v/>
      </c>
      <c r="V1157" s="574" t="str">
        <f>IF($U1157="","",VLOOKUP($U1157,BUDGET!$C$19:$Q$401,2,FALSE))</f>
        <v/>
      </c>
    </row>
    <row r="1158" spans="2:22" ht="13.5" x14ac:dyDescent="0.3">
      <c r="B1158" s="582">
        <f t="shared" si="106"/>
        <v>1148</v>
      </c>
      <c r="C1158" s="153"/>
      <c r="D1158" s="154"/>
      <c r="E1158" s="155"/>
      <c r="F1158" s="156"/>
      <c r="G1158" s="157"/>
      <c r="H1158" s="158"/>
      <c r="I1158" s="162" t="str">
        <f t="shared" si="102"/>
        <v/>
      </c>
      <c r="J1158" s="163" t="str">
        <f>IF(I1158="","",I1158/BUDGET!$O$8)</f>
        <v/>
      </c>
      <c r="K1158" s="608"/>
      <c r="L1158" s="161" t="str">
        <f t="shared" si="103"/>
        <v/>
      </c>
      <c r="M1158" s="609" t="str">
        <f t="shared" si="104"/>
        <v/>
      </c>
      <c r="N1158" s="610" t="str">
        <f t="shared" si="105"/>
        <v/>
      </c>
      <c r="O1158" s="577"/>
      <c r="Q1158" s="611"/>
      <c r="U1158" s="574" t="str">
        <f t="shared" si="107"/>
        <v/>
      </c>
      <c r="V1158" s="574" t="str">
        <f>IF($U1158="","",VLOOKUP($U1158,BUDGET!$C$19:$Q$401,2,FALSE))</f>
        <v/>
      </c>
    </row>
    <row r="1159" spans="2:22" ht="13.5" x14ac:dyDescent="0.3">
      <c r="B1159" s="582">
        <f t="shared" si="106"/>
        <v>1149</v>
      </c>
      <c r="C1159" s="153"/>
      <c r="D1159" s="154"/>
      <c r="E1159" s="155"/>
      <c r="F1159" s="156"/>
      <c r="G1159" s="157"/>
      <c r="H1159" s="158"/>
      <c r="I1159" s="162" t="str">
        <f t="shared" si="102"/>
        <v/>
      </c>
      <c r="J1159" s="163" t="str">
        <f>IF(I1159="","",I1159/BUDGET!$O$8)</f>
        <v/>
      </c>
      <c r="K1159" s="608"/>
      <c r="L1159" s="164" t="str">
        <f t="shared" si="103"/>
        <v/>
      </c>
      <c r="M1159" s="609" t="str">
        <f t="shared" si="104"/>
        <v/>
      </c>
      <c r="N1159" s="610" t="str">
        <f t="shared" si="105"/>
        <v/>
      </c>
      <c r="O1159" s="577"/>
      <c r="Q1159" s="611"/>
      <c r="U1159" s="574" t="str">
        <f t="shared" si="107"/>
        <v/>
      </c>
      <c r="V1159" s="574" t="str">
        <f>IF($U1159="","",VLOOKUP($U1159,BUDGET!$C$19:$Q$401,2,FALSE))</f>
        <v/>
      </c>
    </row>
    <row r="1160" spans="2:22" ht="13.5" x14ac:dyDescent="0.3">
      <c r="B1160" s="582">
        <f t="shared" si="106"/>
        <v>1150</v>
      </c>
      <c r="C1160" s="153"/>
      <c r="D1160" s="154"/>
      <c r="E1160" s="155"/>
      <c r="F1160" s="156"/>
      <c r="G1160" s="157"/>
      <c r="H1160" s="158"/>
      <c r="I1160" s="162" t="str">
        <f t="shared" si="102"/>
        <v/>
      </c>
      <c r="J1160" s="163" t="str">
        <f>IF(I1160="","",I1160/BUDGET!$O$8)</f>
        <v/>
      </c>
      <c r="K1160" s="608"/>
      <c r="L1160" s="161" t="str">
        <f t="shared" si="103"/>
        <v/>
      </c>
      <c r="M1160" s="609" t="str">
        <f t="shared" si="104"/>
        <v/>
      </c>
      <c r="N1160" s="610" t="str">
        <f t="shared" si="105"/>
        <v/>
      </c>
      <c r="O1160" s="577"/>
      <c r="Q1160" s="611"/>
      <c r="U1160" s="574" t="str">
        <f t="shared" si="107"/>
        <v/>
      </c>
      <c r="V1160" s="574" t="str">
        <f>IF($U1160="","",VLOOKUP($U1160,BUDGET!$C$19:$Q$401,2,FALSE))</f>
        <v/>
      </c>
    </row>
    <row r="1161" spans="2:22" ht="13.5" x14ac:dyDescent="0.3">
      <c r="B1161" s="582">
        <f t="shared" si="106"/>
        <v>1151</v>
      </c>
      <c r="C1161" s="153"/>
      <c r="D1161" s="154"/>
      <c r="E1161" s="155"/>
      <c r="F1161" s="156"/>
      <c r="G1161" s="157"/>
      <c r="H1161" s="158"/>
      <c r="I1161" s="162" t="str">
        <f t="shared" si="102"/>
        <v/>
      </c>
      <c r="J1161" s="163" t="str">
        <f>IF(I1161="","",I1161/BUDGET!$O$8)</f>
        <v/>
      </c>
      <c r="K1161" s="608"/>
      <c r="L1161" s="164" t="str">
        <f t="shared" si="103"/>
        <v/>
      </c>
      <c r="M1161" s="609" t="str">
        <f t="shared" si="104"/>
        <v/>
      </c>
      <c r="N1161" s="610" t="str">
        <f t="shared" si="105"/>
        <v/>
      </c>
      <c r="O1161" s="577"/>
      <c r="Q1161" s="611"/>
      <c r="U1161" s="574" t="str">
        <f t="shared" si="107"/>
        <v/>
      </c>
      <c r="V1161" s="574" t="str">
        <f>IF($U1161="","",VLOOKUP($U1161,BUDGET!$C$19:$Q$401,2,FALSE))</f>
        <v/>
      </c>
    </row>
    <row r="1162" spans="2:22" ht="13.5" x14ac:dyDescent="0.3">
      <c r="B1162" s="582">
        <f t="shared" si="106"/>
        <v>1152</v>
      </c>
      <c r="C1162" s="153"/>
      <c r="D1162" s="154"/>
      <c r="E1162" s="155"/>
      <c r="F1162" s="156"/>
      <c r="G1162" s="157"/>
      <c r="H1162" s="158"/>
      <c r="I1162" s="162" t="str">
        <f t="shared" si="102"/>
        <v/>
      </c>
      <c r="J1162" s="163" t="str">
        <f>IF(I1162="","",I1162/BUDGET!$O$8)</f>
        <v/>
      </c>
      <c r="K1162" s="608"/>
      <c r="L1162" s="161" t="str">
        <f t="shared" si="103"/>
        <v/>
      </c>
      <c r="M1162" s="609" t="str">
        <f t="shared" si="104"/>
        <v/>
      </c>
      <c r="N1162" s="610" t="str">
        <f t="shared" si="105"/>
        <v/>
      </c>
      <c r="O1162" s="577"/>
      <c r="Q1162" s="611"/>
      <c r="U1162" s="574" t="str">
        <f t="shared" si="107"/>
        <v/>
      </c>
      <c r="V1162" s="574" t="str">
        <f>IF($U1162="","",VLOOKUP($U1162,BUDGET!$C$19:$Q$401,2,FALSE))</f>
        <v/>
      </c>
    </row>
    <row r="1163" spans="2:22" ht="13.5" x14ac:dyDescent="0.3">
      <c r="B1163" s="582">
        <f t="shared" si="106"/>
        <v>1153</v>
      </c>
      <c r="C1163" s="153"/>
      <c r="D1163" s="154"/>
      <c r="E1163" s="155"/>
      <c r="F1163" s="156"/>
      <c r="G1163" s="157"/>
      <c r="H1163" s="158"/>
      <c r="I1163" s="162" t="str">
        <f t="shared" si="102"/>
        <v/>
      </c>
      <c r="J1163" s="163" t="str">
        <f>IF(I1163="","",I1163/BUDGET!$O$8)</f>
        <v/>
      </c>
      <c r="K1163" s="608"/>
      <c r="L1163" s="164" t="str">
        <f t="shared" si="103"/>
        <v/>
      </c>
      <c r="M1163" s="609" t="str">
        <f t="shared" si="104"/>
        <v/>
      </c>
      <c r="N1163" s="610" t="str">
        <f t="shared" si="105"/>
        <v/>
      </c>
      <c r="O1163" s="577"/>
      <c r="Q1163" s="611"/>
      <c r="U1163" s="574" t="str">
        <f t="shared" si="107"/>
        <v/>
      </c>
      <c r="V1163" s="574" t="str">
        <f>IF($U1163="","",VLOOKUP($U1163,BUDGET!$C$19:$Q$401,2,FALSE))</f>
        <v/>
      </c>
    </row>
    <row r="1164" spans="2:22" ht="13.5" x14ac:dyDescent="0.3">
      <c r="B1164" s="582">
        <f t="shared" si="106"/>
        <v>1154</v>
      </c>
      <c r="C1164" s="153"/>
      <c r="D1164" s="154"/>
      <c r="E1164" s="155"/>
      <c r="F1164" s="156"/>
      <c r="G1164" s="157"/>
      <c r="H1164" s="158"/>
      <c r="I1164" s="162" t="str">
        <f t="shared" ref="I1164:I1227" si="108">IF(E1164="","",ROUND(F1164*H1164,2))</f>
        <v/>
      </c>
      <c r="J1164" s="163" t="str">
        <f>IF(I1164="","",I1164/BUDGET!$O$8)</f>
        <v/>
      </c>
      <c r="K1164" s="608"/>
      <c r="L1164" s="161" t="str">
        <f t="shared" ref="L1164:L1227" si="109">LEFT(K1164,2)</f>
        <v/>
      </c>
      <c r="M1164" s="609" t="str">
        <f t="shared" ref="M1164:M1227" si="110">IF(C1164="","",YEAR(C1164))</f>
        <v/>
      </c>
      <c r="N1164" s="610" t="str">
        <f t="shared" ref="N1164:N1227" si="111">IF(C1164="","",MONTH(C1164))</f>
        <v/>
      </c>
      <c r="O1164" s="577"/>
      <c r="Q1164" s="611"/>
      <c r="U1164" s="574" t="str">
        <f t="shared" si="107"/>
        <v/>
      </c>
      <c r="V1164" s="574" t="str">
        <f>IF($U1164="","",VLOOKUP($U1164,BUDGET!$C$19:$Q$401,2,FALSE))</f>
        <v/>
      </c>
    </row>
    <row r="1165" spans="2:22" ht="13.5" x14ac:dyDescent="0.3">
      <c r="B1165" s="582">
        <f t="shared" ref="B1165:B1228" si="112">ROW()-10</f>
        <v>1155</v>
      </c>
      <c r="C1165" s="153"/>
      <c r="D1165" s="154"/>
      <c r="E1165" s="155"/>
      <c r="F1165" s="156"/>
      <c r="G1165" s="157"/>
      <c r="H1165" s="158"/>
      <c r="I1165" s="162" t="str">
        <f t="shared" si="108"/>
        <v/>
      </c>
      <c r="J1165" s="163" t="str">
        <f>IF(I1165="","",I1165/BUDGET!$O$8)</f>
        <v/>
      </c>
      <c r="K1165" s="608"/>
      <c r="L1165" s="164" t="str">
        <f t="shared" si="109"/>
        <v/>
      </c>
      <c r="M1165" s="609" t="str">
        <f t="shared" si="110"/>
        <v/>
      </c>
      <c r="N1165" s="610" t="str">
        <f t="shared" si="111"/>
        <v/>
      </c>
      <c r="O1165" s="577"/>
      <c r="Q1165" s="611"/>
      <c r="U1165" s="574" t="str">
        <f t="shared" ref="U1165:U1228" si="113">IF(K1165="","",LEFT(K1165,FIND("|",K1165)-1))</f>
        <v/>
      </c>
      <c r="V1165" s="574" t="str">
        <f>IF($U1165="","",VLOOKUP($U1165,BUDGET!$C$19:$Q$401,2,FALSE))</f>
        <v/>
      </c>
    </row>
    <row r="1166" spans="2:22" ht="13.5" x14ac:dyDescent="0.3">
      <c r="B1166" s="582">
        <f t="shared" si="112"/>
        <v>1156</v>
      </c>
      <c r="C1166" s="153"/>
      <c r="D1166" s="154"/>
      <c r="E1166" s="155"/>
      <c r="F1166" s="156"/>
      <c r="G1166" s="157"/>
      <c r="H1166" s="158"/>
      <c r="I1166" s="162" t="str">
        <f t="shared" si="108"/>
        <v/>
      </c>
      <c r="J1166" s="163" t="str">
        <f>IF(I1166="","",I1166/BUDGET!$O$8)</f>
        <v/>
      </c>
      <c r="K1166" s="608"/>
      <c r="L1166" s="161" t="str">
        <f t="shared" si="109"/>
        <v/>
      </c>
      <c r="M1166" s="609" t="str">
        <f t="shared" si="110"/>
        <v/>
      </c>
      <c r="N1166" s="610" t="str">
        <f t="shared" si="111"/>
        <v/>
      </c>
      <c r="O1166" s="577"/>
      <c r="Q1166" s="611"/>
      <c r="U1166" s="574" t="str">
        <f t="shared" si="113"/>
        <v/>
      </c>
      <c r="V1166" s="574" t="str">
        <f>IF($U1166="","",VLOOKUP($U1166,BUDGET!$C$19:$Q$401,2,FALSE))</f>
        <v/>
      </c>
    </row>
    <row r="1167" spans="2:22" ht="13.5" x14ac:dyDescent="0.3">
      <c r="B1167" s="582">
        <f t="shared" si="112"/>
        <v>1157</v>
      </c>
      <c r="C1167" s="153"/>
      <c r="D1167" s="154"/>
      <c r="E1167" s="155"/>
      <c r="F1167" s="156"/>
      <c r="G1167" s="157"/>
      <c r="H1167" s="158"/>
      <c r="I1167" s="162" t="str">
        <f t="shared" si="108"/>
        <v/>
      </c>
      <c r="J1167" s="163" t="str">
        <f>IF(I1167="","",I1167/BUDGET!$O$8)</f>
        <v/>
      </c>
      <c r="K1167" s="608"/>
      <c r="L1167" s="164" t="str">
        <f t="shared" si="109"/>
        <v/>
      </c>
      <c r="M1167" s="609" t="str">
        <f t="shared" si="110"/>
        <v/>
      </c>
      <c r="N1167" s="610" t="str">
        <f t="shared" si="111"/>
        <v/>
      </c>
      <c r="O1167" s="577"/>
      <c r="Q1167" s="611"/>
      <c r="U1167" s="574" t="str">
        <f t="shared" si="113"/>
        <v/>
      </c>
      <c r="V1167" s="574" t="str">
        <f>IF($U1167="","",VLOOKUP($U1167,BUDGET!$C$19:$Q$401,2,FALSE))</f>
        <v/>
      </c>
    </row>
    <row r="1168" spans="2:22" ht="13.5" x14ac:dyDescent="0.3">
      <c r="B1168" s="582">
        <f t="shared" si="112"/>
        <v>1158</v>
      </c>
      <c r="C1168" s="153"/>
      <c r="D1168" s="154"/>
      <c r="E1168" s="155"/>
      <c r="F1168" s="156"/>
      <c r="G1168" s="157"/>
      <c r="H1168" s="158"/>
      <c r="I1168" s="162" t="str">
        <f t="shared" si="108"/>
        <v/>
      </c>
      <c r="J1168" s="163" t="str">
        <f>IF(I1168="","",I1168/BUDGET!$O$8)</f>
        <v/>
      </c>
      <c r="K1168" s="608"/>
      <c r="L1168" s="161" t="str">
        <f t="shared" si="109"/>
        <v/>
      </c>
      <c r="M1168" s="609" t="str">
        <f t="shared" si="110"/>
        <v/>
      </c>
      <c r="N1168" s="610" t="str">
        <f t="shared" si="111"/>
        <v/>
      </c>
      <c r="O1168" s="577"/>
      <c r="Q1168" s="611"/>
      <c r="U1168" s="574" t="str">
        <f t="shared" si="113"/>
        <v/>
      </c>
      <c r="V1168" s="574" t="str">
        <f>IF($U1168="","",VLOOKUP($U1168,BUDGET!$C$19:$Q$401,2,FALSE))</f>
        <v/>
      </c>
    </row>
    <row r="1169" spans="2:22" ht="13.5" x14ac:dyDescent="0.3">
      <c r="B1169" s="582">
        <f t="shared" si="112"/>
        <v>1159</v>
      </c>
      <c r="C1169" s="153"/>
      <c r="D1169" s="154"/>
      <c r="E1169" s="155"/>
      <c r="F1169" s="156"/>
      <c r="G1169" s="157"/>
      <c r="H1169" s="158"/>
      <c r="I1169" s="162" t="str">
        <f t="shared" si="108"/>
        <v/>
      </c>
      <c r="J1169" s="163" t="str">
        <f>IF(I1169="","",I1169/BUDGET!$O$8)</f>
        <v/>
      </c>
      <c r="K1169" s="608"/>
      <c r="L1169" s="164" t="str">
        <f t="shared" si="109"/>
        <v/>
      </c>
      <c r="M1169" s="609" t="str">
        <f t="shared" si="110"/>
        <v/>
      </c>
      <c r="N1169" s="610" t="str">
        <f t="shared" si="111"/>
        <v/>
      </c>
      <c r="O1169" s="577"/>
      <c r="Q1169" s="611"/>
      <c r="U1169" s="574" t="str">
        <f t="shared" si="113"/>
        <v/>
      </c>
      <c r="V1169" s="574" t="str">
        <f>IF($U1169="","",VLOOKUP($U1169,BUDGET!$C$19:$Q$401,2,FALSE))</f>
        <v/>
      </c>
    </row>
    <row r="1170" spans="2:22" ht="13.5" x14ac:dyDescent="0.3">
      <c r="B1170" s="582">
        <f t="shared" si="112"/>
        <v>1160</v>
      </c>
      <c r="C1170" s="153"/>
      <c r="D1170" s="154"/>
      <c r="E1170" s="155"/>
      <c r="F1170" s="156"/>
      <c r="G1170" s="157"/>
      <c r="H1170" s="158"/>
      <c r="I1170" s="162" t="str">
        <f t="shared" si="108"/>
        <v/>
      </c>
      <c r="J1170" s="163" t="str">
        <f>IF(I1170="","",I1170/BUDGET!$O$8)</f>
        <v/>
      </c>
      <c r="K1170" s="608"/>
      <c r="L1170" s="161" t="str">
        <f t="shared" si="109"/>
        <v/>
      </c>
      <c r="M1170" s="609" t="str">
        <f t="shared" si="110"/>
        <v/>
      </c>
      <c r="N1170" s="610" t="str">
        <f t="shared" si="111"/>
        <v/>
      </c>
      <c r="O1170" s="577"/>
      <c r="Q1170" s="611"/>
      <c r="U1170" s="574" t="str">
        <f t="shared" si="113"/>
        <v/>
      </c>
      <c r="V1170" s="574" t="str">
        <f>IF($U1170="","",VLOOKUP($U1170,BUDGET!$C$19:$Q$401,2,FALSE))</f>
        <v/>
      </c>
    </row>
    <row r="1171" spans="2:22" ht="13.5" x14ac:dyDescent="0.3">
      <c r="B1171" s="582">
        <f t="shared" si="112"/>
        <v>1161</v>
      </c>
      <c r="C1171" s="153"/>
      <c r="D1171" s="154"/>
      <c r="E1171" s="155"/>
      <c r="F1171" s="156"/>
      <c r="G1171" s="157"/>
      <c r="H1171" s="158"/>
      <c r="I1171" s="162" t="str">
        <f t="shared" si="108"/>
        <v/>
      </c>
      <c r="J1171" s="163" t="str">
        <f>IF(I1171="","",I1171/BUDGET!$O$8)</f>
        <v/>
      </c>
      <c r="K1171" s="608"/>
      <c r="L1171" s="164" t="str">
        <f t="shared" si="109"/>
        <v/>
      </c>
      <c r="M1171" s="609" t="str">
        <f t="shared" si="110"/>
        <v/>
      </c>
      <c r="N1171" s="610" t="str">
        <f t="shared" si="111"/>
        <v/>
      </c>
      <c r="O1171" s="577"/>
      <c r="Q1171" s="611"/>
      <c r="U1171" s="574" t="str">
        <f t="shared" si="113"/>
        <v/>
      </c>
      <c r="V1171" s="574" t="str">
        <f>IF($U1171="","",VLOOKUP($U1171,BUDGET!$C$19:$Q$401,2,FALSE))</f>
        <v/>
      </c>
    </row>
    <row r="1172" spans="2:22" ht="13.5" x14ac:dyDescent="0.3">
      <c r="B1172" s="582">
        <f t="shared" si="112"/>
        <v>1162</v>
      </c>
      <c r="C1172" s="153"/>
      <c r="D1172" s="154"/>
      <c r="E1172" s="155"/>
      <c r="F1172" s="156"/>
      <c r="G1172" s="157"/>
      <c r="H1172" s="158"/>
      <c r="I1172" s="162" t="str">
        <f t="shared" si="108"/>
        <v/>
      </c>
      <c r="J1172" s="163" t="str">
        <f>IF(I1172="","",I1172/BUDGET!$O$8)</f>
        <v/>
      </c>
      <c r="K1172" s="608"/>
      <c r="L1172" s="161" t="str">
        <f t="shared" si="109"/>
        <v/>
      </c>
      <c r="M1172" s="609" t="str">
        <f t="shared" si="110"/>
        <v/>
      </c>
      <c r="N1172" s="610" t="str">
        <f t="shared" si="111"/>
        <v/>
      </c>
      <c r="O1172" s="577"/>
      <c r="Q1172" s="611"/>
      <c r="U1172" s="574" t="str">
        <f t="shared" si="113"/>
        <v/>
      </c>
      <c r="V1172" s="574" t="str">
        <f>IF($U1172="","",VLOOKUP($U1172,BUDGET!$C$19:$Q$401,2,FALSE))</f>
        <v/>
      </c>
    </row>
    <row r="1173" spans="2:22" ht="13.5" x14ac:dyDescent="0.3">
      <c r="B1173" s="582">
        <f t="shared" si="112"/>
        <v>1163</v>
      </c>
      <c r="C1173" s="153"/>
      <c r="D1173" s="154"/>
      <c r="E1173" s="155"/>
      <c r="F1173" s="156"/>
      <c r="G1173" s="157"/>
      <c r="H1173" s="158"/>
      <c r="I1173" s="162" t="str">
        <f t="shared" si="108"/>
        <v/>
      </c>
      <c r="J1173" s="163" t="str">
        <f>IF(I1173="","",I1173/BUDGET!$O$8)</f>
        <v/>
      </c>
      <c r="K1173" s="608"/>
      <c r="L1173" s="164" t="str">
        <f t="shared" si="109"/>
        <v/>
      </c>
      <c r="M1173" s="609" t="str">
        <f t="shared" si="110"/>
        <v/>
      </c>
      <c r="N1173" s="610" t="str">
        <f t="shared" si="111"/>
        <v/>
      </c>
      <c r="O1173" s="577"/>
      <c r="Q1173" s="611"/>
      <c r="U1173" s="574" t="str">
        <f t="shared" si="113"/>
        <v/>
      </c>
      <c r="V1173" s="574" t="str">
        <f>IF($U1173="","",VLOOKUP($U1173,BUDGET!$C$19:$Q$401,2,FALSE))</f>
        <v/>
      </c>
    </row>
    <row r="1174" spans="2:22" ht="13.5" x14ac:dyDescent="0.3">
      <c r="B1174" s="582">
        <f t="shared" si="112"/>
        <v>1164</v>
      </c>
      <c r="C1174" s="153"/>
      <c r="D1174" s="154"/>
      <c r="E1174" s="155"/>
      <c r="F1174" s="156"/>
      <c r="G1174" s="157"/>
      <c r="H1174" s="158"/>
      <c r="I1174" s="162" t="str">
        <f t="shared" si="108"/>
        <v/>
      </c>
      <c r="J1174" s="163" t="str">
        <f>IF(I1174="","",I1174/BUDGET!$O$8)</f>
        <v/>
      </c>
      <c r="K1174" s="608"/>
      <c r="L1174" s="161" t="str">
        <f t="shared" si="109"/>
        <v/>
      </c>
      <c r="M1174" s="609" t="str">
        <f t="shared" si="110"/>
        <v/>
      </c>
      <c r="N1174" s="610" t="str">
        <f t="shared" si="111"/>
        <v/>
      </c>
      <c r="O1174" s="577"/>
      <c r="Q1174" s="611"/>
      <c r="U1174" s="574" t="str">
        <f t="shared" si="113"/>
        <v/>
      </c>
      <c r="V1174" s="574" t="str">
        <f>IF($U1174="","",VLOOKUP($U1174,BUDGET!$C$19:$Q$401,2,FALSE))</f>
        <v/>
      </c>
    </row>
    <row r="1175" spans="2:22" ht="13.5" x14ac:dyDescent="0.3">
      <c r="B1175" s="582">
        <f t="shared" si="112"/>
        <v>1165</v>
      </c>
      <c r="C1175" s="153"/>
      <c r="D1175" s="154"/>
      <c r="E1175" s="155"/>
      <c r="F1175" s="156"/>
      <c r="G1175" s="157"/>
      <c r="H1175" s="158"/>
      <c r="I1175" s="162" t="str">
        <f t="shared" si="108"/>
        <v/>
      </c>
      <c r="J1175" s="163" t="str">
        <f>IF(I1175="","",I1175/BUDGET!$O$8)</f>
        <v/>
      </c>
      <c r="K1175" s="608"/>
      <c r="L1175" s="164" t="str">
        <f t="shared" si="109"/>
        <v/>
      </c>
      <c r="M1175" s="609" t="str">
        <f t="shared" si="110"/>
        <v/>
      </c>
      <c r="N1175" s="610" t="str">
        <f t="shared" si="111"/>
        <v/>
      </c>
      <c r="O1175" s="577"/>
      <c r="Q1175" s="611"/>
      <c r="U1175" s="574" t="str">
        <f t="shared" si="113"/>
        <v/>
      </c>
      <c r="V1175" s="574" t="str">
        <f>IF($U1175="","",VLOOKUP($U1175,BUDGET!$C$19:$Q$401,2,FALSE))</f>
        <v/>
      </c>
    </row>
    <row r="1176" spans="2:22" ht="13.5" x14ac:dyDescent="0.3">
      <c r="B1176" s="582">
        <f t="shared" si="112"/>
        <v>1166</v>
      </c>
      <c r="C1176" s="153"/>
      <c r="D1176" s="154"/>
      <c r="E1176" s="155"/>
      <c r="F1176" s="156"/>
      <c r="G1176" s="157"/>
      <c r="H1176" s="158"/>
      <c r="I1176" s="162" t="str">
        <f t="shared" si="108"/>
        <v/>
      </c>
      <c r="J1176" s="163" t="str">
        <f>IF(I1176="","",I1176/BUDGET!$O$8)</f>
        <v/>
      </c>
      <c r="K1176" s="608"/>
      <c r="L1176" s="161" t="str">
        <f t="shared" si="109"/>
        <v/>
      </c>
      <c r="M1176" s="609" t="str">
        <f t="shared" si="110"/>
        <v/>
      </c>
      <c r="N1176" s="610" t="str">
        <f t="shared" si="111"/>
        <v/>
      </c>
      <c r="O1176" s="577"/>
      <c r="Q1176" s="611"/>
      <c r="U1176" s="574" t="str">
        <f t="shared" si="113"/>
        <v/>
      </c>
      <c r="V1176" s="574" t="str">
        <f>IF($U1176="","",VLOOKUP($U1176,BUDGET!$C$19:$Q$401,2,FALSE))</f>
        <v/>
      </c>
    </row>
    <row r="1177" spans="2:22" ht="13.5" x14ac:dyDescent="0.3">
      <c r="B1177" s="582">
        <f t="shared" si="112"/>
        <v>1167</v>
      </c>
      <c r="C1177" s="153"/>
      <c r="D1177" s="154"/>
      <c r="E1177" s="155"/>
      <c r="F1177" s="156"/>
      <c r="G1177" s="157"/>
      <c r="H1177" s="158"/>
      <c r="I1177" s="162" t="str">
        <f t="shared" si="108"/>
        <v/>
      </c>
      <c r="J1177" s="163" t="str">
        <f>IF(I1177="","",I1177/BUDGET!$O$8)</f>
        <v/>
      </c>
      <c r="K1177" s="608"/>
      <c r="L1177" s="164" t="str">
        <f t="shared" si="109"/>
        <v/>
      </c>
      <c r="M1177" s="609" t="str">
        <f t="shared" si="110"/>
        <v/>
      </c>
      <c r="N1177" s="610" t="str">
        <f t="shared" si="111"/>
        <v/>
      </c>
      <c r="O1177" s="577"/>
      <c r="Q1177" s="611"/>
      <c r="U1177" s="574" t="str">
        <f t="shared" si="113"/>
        <v/>
      </c>
      <c r="V1177" s="574" t="str">
        <f>IF($U1177="","",VLOOKUP($U1177,BUDGET!$C$19:$Q$401,2,FALSE))</f>
        <v/>
      </c>
    </row>
    <row r="1178" spans="2:22" ht="13.5" x14ac:dyDescent="0.3">
      <c r="B1178" s="582">
        <f t="shared" si="112"/>
        <v>1168</v>
      </c>
      <c r="C1178" s="153"/>
      <c r="D1178" s="154"/>
      <c r="E1178" s="155"/>
      <c r="F1178" s="156"/>
      <c r="G1178" s="157"/>
      <c r="H1178" s="158"/>
      <c r="I1178" s="162" t="str">
        <f t="shared" si="108"/>
        <v/>
      </c>
      <c r="J1178" s="163" t="str">
        <f>IF(I1178="","",I1178/BUDGET!$O$8)</f>
        <v/>
      </c>
      <c r="K1178" s="608"/>
      <c r="L1178" s="161" t="str">
        <f t="shared" si="109"/>
        <v/>
      </c>
      <c r="M1178" s="609" t="str">
        <f t="shared" si="110"/>
        <v/>
      </c>
      <c r="N1178" s="610" t="str">
        <f t="shared" si="111"/>
        <v/>
      </c>
      <c r="O1178" s="577"/>
      <c r="Q1178" s="611"/>
      <c r="U1178" s="574" t="str">
        <f t="shared" si="113"/>
        <v/>
      </c>
      <c r="V1178" s="574" t="str">
        <f>IF($U1178="","",VLOOKUP($U1178,BUDGET!$C$19:$Q$401,2,FALSE))</f>
        <v/>
      </c>
    </row>
    <row r="1179" spans="2:22" ht="13.5" x14ac:dyDescent="0.3">
      <c r="B1179" s="582">
        <f t="shared" si="112"/>
        <v>1169</v>
      </c>
      <c r="C1179" s="153"/>
      <c r="D1179" s="154"/>
      <c r="E1179" s="155"/>
      <c r="F1179" s="156"/>
      <c r="G1179" s="157"/>
      <c r="H1179" s="158"/>
      <c r="I1179" s="162" t="str">
        <f t="shared" si="108"/>
        <v/>
      </c>
      <c r="J1179" s="163" t="str">
        <f>IF(I1179="","",I1179/BUDGET!$O$8)</f>
        <v/>
      </c>
      <c r="K1179" s="608"/>
      <c r="L1179" s="164" t="str">
        <f t="shared" si="109"/>
        <v/>
      </c>
      <c r="M1179" s="609" t="str">
        <f t="shared" si="110"/>
        <v/>
      </c>
      <c r="N1179" s="610" t="str">
        <f t="shared" si="111"/>
        <v/>
      </c>
      <c r="O1179" s="577"/>
      <c r="Q1179" s="611"/>
      <c r="U1179" s="574" t="str">
        <f t="shared" si="113"/>
        <v/>
      </c>
      <c r="V1179" s="574" t="str">
        <f>IF($U1179="","",VLOOKUP($U1179,BUDGET!$C$19:$Q$401,2,FALSE))</f>
        <v/>
      </c>
    </row>
    <row r="1180" spans="2:22" ht="13.5" x14ac:dyDescent="0.3">
      <c r="B1180" s="582">
        <f t="shared" si="112"/>
        <v>1170</v>
      </c>
      <c r="C1180" s="153"/>
      <c r="D1180" s="154"/>
      <c r="E1180" s="155"/>
      <c r="F1180" s="156"/>
      <c r="G1180" s="157"/>
      <c r="H1180" s="158"/>
      <c r="I1180" s="162" t="str">
        <f t="shared" si="108"/>
        <v/>
      </c>
      <c r="J1180" s="163" t="str">
        <f>IF(I1180="","",I1180/BUDGET!$O$8)</f>
        <v/>
      </c>
      <c r="K1180" s="608"/>
      <c r="L1180" s="161" t="str">
        <f t="shared" si="109"/>
        <v/>
      </c>
      <c r="M1180" s="609" t="str">
        <f t="shared" si="110"/>
        <v/>
      </c>
      <c r="N1180" s="610" t="str">
        <f t="shared" si="111"/>
        <v/>
      </c>
      <c r="O1180" s="577"/>
      <c r="Q1180" s="611"/>
      <c r="U1180" s="574" t="str">
        <f t="shared" si="113"/>
        <v/>
      </c>
      <c r="V1180" s="574" t="str">
        <f>IF($U1180="","",VLOOKUP($U1180,BUDGET!$C$19:$Q$401,2,FALSE))</f>
        <v/>
      </c>
    </row>
    <row r="1181" spans="2:22" ht="13.5" x14ac:dyDescent="0.3">
      <c r="B1181" s="582">
        <f t="shared" si="112"/>
        <v>1171</v>
      </c>
      <c r="C1181" s="153"/>
      <c r="D1181" s="154"/>
      <c r="E1181" s="155"/>
      <c r="F1181" s="156"/>
      <c r="G1181" s="157"/>
      <c r="H1181" s="158"/>
      <c r="I1181" s="162" t="str">
        <f t="shared" si="108"/>
        <v/>
      </c>
      <c r="J1181" s="163" t="str">
        <f>IF(I1181="","",I1181/BUDGET!$O$8)</f>
        <v/>
      </c>
      <c r="K1181" s="608"/>
      <c r="L1181" s="164" t="str">
        <f t="shared" si="109"/>
        <v/>
      </c>
      <c r="M1181" s="609" t="str">
        <f t="shared" si="110"/>
        <v/>
      </c>
      <c r="N1181" s="610" t="str">
        <f t="shared" si="111"/>
        <v/>
      </c>
      <c r="O1181" s="577"/>
      <c r="Q1181" s="611"/>
      <c r="U1181" s="574" t="str">
        <f t="shared" si="113"/>
        <v/>
      </c>
      <c r="V1181" s="574" t="str">
        <f>IF($U1181="","",VLOOKUP($U1181,BUDGET!$C$19:$Q$401,2,FALSE))</f>
        <v/>
      </c>
    </row>
    <row r="1182" spans="2:22" ht="13.5" x14ac:dyDescent="0.3">
      <c r="B1182" s="582">
        <f t="shared" si="112"/>
        <v>1172</v>
      </c>
      <c r="C1182" s="153"/>
      <c r="D1182" s="154"/>
      <c r="E1182" s="155"/>
      <c r="F1182" s="156"/>
      <c r="G1182" s="157"/>
      <c r="H1182" s="158"/>
      <c r="I1182" s="162" t="str">
        <f t="shared" si="108"/>
        <v/>
      </c>
      <c r="J1182" s="163" t="str">
        <f>IF(I1182="","",I1182/BUDGET!$O$8)</f>
        <v/>
      </c>
      <c r="K1182" s="608"/>
      <c r="L1182" s="161" t="str">
        <f t="shared" si="109"/>
        <v/>
      </c>
      <c r="M1182" s="609" t="str">
        <f t="shared" si="110"/>
        <v/>
      </c>
      <c r="N1182" s="610" t="str">
        <f t="shared" si="111"/>
        <v/>
      </c>
      <c r="O1182" s="577"/>
      <c r="Q1182" s="611"/>
      <c r="U1182" s="574" t="str">
        <f t="shared" si="113"/>
        <v/>
      </c>
      <c r="V1182" s="574" t="str">
        <f>IF($U1182="","",VLOOKUP($U1182,BUDGET!$C$19:$Q$401,2,FALSE))</f>
        <v/>
      </c>
    </row>
    <row r="1183" spans="2:22" ht="13.5" x14ac:dyDescent="0.3">
      <c r="B1183" s="582">
        <f t="shared" si="112"/>
        <v>1173</v>
      </c>
      <c r="C1183" s="153"/>
      <c r="D1183" s="154"/>
      <c r="E1183" s="155"/>
      <c r="F1183" s="156"/>
      <c r="G1183" s="157"/>
      <c r="H1183" s="158"/>
      <c r="I1183" s="162" t="str">
        <f t="shared" si="108"/>
        <v/>
      </c>
      <c r="J1183" s="163" t="str">
        <f>IF(I1183="","",I1183/BUDGET!$O$8)</f>
        <v/>
      </c>
      <c r="K1183" s="608"/>
      <c r="L1183" s="164" t="str">
        <f t="shared" si="109"/>
        <v/>
      </c>
      <c r="M1183" s="609" t="str">
        <f t="shared" si="110"/>
        <v/>
      </c>
      <c r="N1183" s="610" t="str">
        <f t="shared" si="111"/>
        <v/>
      </c>
      <c r="O1183" s="577"/>
      <c r="Q1183" s="611"/>
      <c r="U1183" s="574" t="str">
        <f t="shared" si="113"/>
        <v/>
      </c>
      <c r="V1183" s="574" t="str">
        <f>IF($U1183="","",VLOOKUP($U1183,BUDGET!$C$19:$Q$401,2,FALSE))</f>
        <v/>
      </c>
    </row>
    <row r="1184" spans="2:22" ht="13.5" x14ac:dyDescent="0.3">
      <c r="B1184" s="582">
        <f t="shared" si="112"/>
        <v>1174</v>
      </c>
      <c r="C1184" s="153"/>
      <c r="D1184" s="154"/>
      <c r="E1184" s="155"/>
      <c r="F1184" s="156"/>
      <c r="G1184" s="157"/>
      <c r="H1184" s="158"/>
      <c r="I1184" s="162" t="str">
        <f t="shared" si="108"/>
        <v/>
      </c>
      <c r="J1184" s="163" t="str">
        <f>IF(I1184="","",I1184/BUDGET!$O$8)</f>
        <v/>
      </c>
      <c r="K1184" s="608"/>
      <c r="L1184" s="161" t="str">
        <f t="shared" si="109"/>
        <v/>
      </c>
      <c r="M1184" s="609" t="str">
        <f t="shared" si="110"/>
        <v/>
      </c>
      <c r="N1184" s="610" t="str">
        <f t="shared" si="111"/>
        <v/>
      </c>
      <c r="O1184" s="577"/>
      <c r="Q1184" s="611"/>
      <c r="U1184" s="574" t="str">
        <f t="shared" si="113"/>
        <v/>
      </c>
      <c r="V1184" s="574" t="str">
        <f>IF($U1184="","",VLOOKUP($U1184,BUDGET!$C$19:$Q$401,2,FALSE))</f>
        <v/>
      </c>
    </row>
    <row r="1185" spans="2:22" ht="13.5" x14ac:dyDescent="0.3">
      <c r="B1185" s="582">
        <f t="shared" si="112"/>
        <v>1175</v>
      </c>
      <c r="C1185" s="153"/>
      <c r="D1185" s="154"/>
      <c r="E1185" s="155"/>
      <c r="F1185" s="156"/>
      <c r="G1185" s="157"/>
      <c r="H1185" s="158"/>
      <c r="I1185" s="162" t="str">
        <f t="shared" si="108"/>
        <v/>
      </c>
      <c r="J1185" s="163" t="str">
        <f>IF(I1185="","",I1185/BUDGET!$O$8)</f>
        <v/>
      </c>
      <c r="K1185" s="608"/>
      <c r="L1185" s="164" t="str">
        <f t="shared" si="109"/>
        <v/>
      </c>
      <c r="M1185" s="609" t="str">
        <f t="shared" si="110"/>
        <v/>
      </c>
      <c r="N1185" s="610" t="str">
        <f t="shared" si="111"/>
        <v/>
      </c>
      <c r="O1185" s="577"/>
      <c r="Q1185" s="611"/>
      <c r="U1185" s="574" t="str">
        <f t="shared" si="113"/>
        <v/>
      </c>
      <c r="V1185" s="574" t="str">
        <f>IF($U1185="","",VLOOKUP($U1185,BUDGET!$C$19:$Q$401,2,FALSE))</f>
        <v/>
      </c>
    </row>
    <row r="1186" spans="2:22" ht="13.5" x14ac:dyDescent="0.3">
      <c r="B1186" s="582">
        <f t="shared" si="112"/>
        <v>1176</v>
      </c>
      <c r="C1186" s="153"/>
      <c r="D1186" s="154"/>
      <c r="E1186" s="155"/>
      <c r="F1186" s="156"/>
      <c r="G1186" s="157"/>
      <c r="H1186" s="158"/>
      <c r="I1186" s="162" t="str">
        <f t="shared" si="108"/>
        <v/>
      </c>
      <c r="J1186" s="163" t="str">
        <f>IF(I1186="","",I1186/BUDGET!$O$8)</f>
        <v/>
      </c>
      <c r="K1186" s="608"/>
      <c r="L1186" s="161" t="str">
        <f t="shared" si="109"/>
        <v/>
      </c>
      <c r="M1186" s="609" t="str">
        <f t="shared" si="110"/>
        <v/>
      </c>
      <c r="N1186" s="610" t="str">
        <f t="shared" si="111"/>
        <v/>
      </c>
      <c r="O1186" s="577"/>
      <c r="Q1186" s="611"/>
      <c r="U1186" s="574" t="str">
        <f t="shared" si="113"/>
        <v/>
      </c>
      <c r="V1186" s="574" t="str">
        <f>IF($U1186="","",VLOOKUP($U1186,BUDGET!$C$19:$Q$401,2,FALSE))</f>
        <v/>
      </c>
    </row>
    <row r="1187" spans="2:22" ht="13.5" x14ac:dyDescent="0.3">
      <c r="B1187" s="582">
        <f t="shared" si="112"/>
        <v>1177</v>
      </c>
      <c r="C1187" s="153"/>
      <c r="D1187" s="154"/>
      <c r="E1187" s="155"/>
      <c r="F1187" s="156"/>
      <c r="G1187" s="157"/>
      <c r="H1187" s="158"/>
      <c r="I1187" s="162" t="str">
        <f t="shared" si="108"/>
        <v/>
      </c>
      <c r="J1187" s="163" t="str">
        <f>IF(I1187="","",I1187/BUDGET!$O$8)</f>
        <v/>
      </c>
      <c r="K1187" s="608"/>
      <c r="L1187" s="164" t="str">
        <f t="shared" si="109"/>
        <v/>
      </c>
      <c r="M1187" s="609" t="str">
        <f t="shared" si="110"/>
        <v/>
      </c>
      <c r="N1187" s="610" t="str">
        <f t="shared" si="111"/>
        <v/>
      </c>
      <c r="O1187" s="577"/>
      <c r="Q1187" s="611"/>
      <c r="U1187" s="574" t="str">
        <f t="shared" si="113"/>
        <v/>
      </c>
      <c r="V1187" s="574" t="str">
        <f>IF($U1187="","",VLOOKUP($U1187,BUDGET!$C$19:$Q$401,2,FALSE))</f>
        <v/>
      </c>
    </row>
    <row r="1188" spans="2:22" ht="13.5" x14ac:dyDescent="0.3">
      <c r="B1188" s="582">
        <f t="shared" si="112"/>
        <v>1178</v>
      </c>
      <c r="C1188" s="153"/>
      <c r="D1188" s="154"/>
      <c r="E1188" s="155"/>
      <c r="F1188" s="156"/>
      <c r="G1188" s="157"/>
      <c r="H1188" s="158"/>
      <c r="I1188" s="162" t="str">
        <f t="shared" si="108"/>
        <v/>
      </c>
      <c r="J1188" s="163" t="str">
        <f>IF(I1188="","",I1188/BUDGET!$O$8)</f>
        <v/>
      </c>
      <c r="K1188" s="608"/>
      <c r="L1188" s="161" t="str">
        <f t="shared" si="109"/>
        <v/>
      </c>
      <c r="M1188" s="609" t="str">
        <f t="shared" si="110"/>
        <v/>
      </c>
      <c r="N1188" s="610" t="str">
        <f t="shared" si="111"/>
        <v/>
      </c>
      <c r="O1188" s="577"/>
      <c r="Q1188" s="611"/>
      <c r="U1188" s="574" t="str">
        <f t="shared" si="113"/>
        <v/>
      </c>
      <c r="V1188" s="574" t="str">
        <f>IF($U1188="","",VLOOKUP($U1188,BUDGET!$C$19:$Q$401,2,FALSE))</f>
        <v/>
      </c>
    </row>
    <row r="1189" spans="2:22" ht="13.5" x14ac:dyDescent="0.3">
      <c r="B1189" s="582">
        <f t="shared" si="112"/>
        <v>1179</v>
      </c>
      <c r="C1189" s="153"/>
      <c r="D1189" s="154"/>
      <c r="E1189" s="155"/>
      <c r="F1189" s="156"/>
      <c r="G1189" s="157"/>
      <c r="H1189" s="158"/>
      <c r="I1189" s="162" t="str">
        <f t="shared" si="108"/>
        <v/>
      </c>
      <c r="J1189" s="163" t="str">
        <f>IF(I1189="","",I1189/BUDGET!$O$8)</f>
        <v/>
      </c>
      <c r="K1189" s="608"/>
      <c r="L1189" s="164" t="str">
        <f t="shared" si="109"/>
        <v/>
      </c>
      <c r="M1189" s="609" t="str">
        <f t="shared" si="110"/>
        <v/>
      </c>
      <c r="N1189" s="610" t="str">
        <f t="shared" si="111"/>
        <v/>
      </c>
      <c r="O1189" s="577"/>
      <c r="Q1189" s="611"/>
      <c r="U1189" s="574" t="str">
        <f t="shared" si="113"/>
        <v/>
      </c>
      <c r="V1189" s="574" t="str">
        <f>IF($U1189="","",VLOOKUP($U1189,BUDGET!$C$19:$Q$401,2,FALSE))</f>
        <v/>
      </c>
    </row>
    <row r="1190" spans="2:22" ht="13.5" x14ac:dyDescent="0.3">
      <c r="B1190" s="582">
        <f t="shared" si="112"/>
        <v>1180</v>
      </c>
      <c r="C1190" s="153"/>
      <c r="D1190" s="154"/>
      <c r="E1190" s="155"/>
      <c r="F1190" s="156"/>
      <c r="G1190" s="157"/>
      <c r="H1190" s="158"/>
      <c r="I1190" s="162" t="str">
        <f t="shared" si="108"/>
        <v/>
      </c>
      <c r="J1190" s="163" t="str">
        <f>IF(I1190="","",I1190/BUDGET!$O$8)</f>
        <v/>
      </c>
      <c r="K1190" s="608"/>
      <c r="L1190" s="161" t="str">
        <f t="shared" si="109"/>
        <v/>
      </c>
      <c r="M1190" s="609" t="str">
        <f t="shared" si="110"/>
        <v/>
      </c>
      <c r="N1190" s="610" t="str">
        <f t="shared" si="111"/>
        <v/>
      </c>
      <c r="O1190" s="577"/>
      <c r="Q1190" s="611"/>
      <c r="U1190" s="574" t="str">
        <f t="shared" si="113"/>
        <v/>
      </c>
      <c r="V1190" s="574" t="str">
        <f>IF($U1190="","",VLOOKUP($U1190,BUDGET!$C$19:$Q$401,2,FALSE))</f>
        <v/>
      </c>
    </row>
    <row r="1191" spans="2:22" ht="13.5" x14ac:dyDescent="0.3">
      <c r="B1191" s="582">
        <f t="shared" si="112"/>
        <v>1181</v>
      </c>
      <c r="C1191" s="153"/>
      <c r="D1191" s="154"/>
      <c r="E1191" s="155"/>
      <c r="F1191" s="156"/>
      <c r="G1191" s="157"/>
      <c r="H1191" s="158"/>
      <c r="I1191" s="162" t="str">
        <f t="shared" si="108"/>
        <v/>
      </c>
      <c r="J1191" s="163" t="str">
        <f>IF(I1191="","",I1191/BUDGET!$O$8)</f>
        <v/>
      </c>
      <c r="K1191" s="608"/>
      <c r="L1191" s="164" t="str">
        <f t="shared" si="109"/>
        <v/>
      </c>
      <c r="M1191" s="609" t="str">
        <f t="shared" si="110"/>
        <v/>
      </c>
      <c r="N1191" s="610" t="str">
        <f t="shared" si="111"/>
        <v/>
      </c>
      <c r="O1191" s="577"/>
      <c r="Q1191" s="611"/>
      <c r="U1191" s="574" t="str">
        <f t="shared" si="113"/>
        <v/>
      </c>
      <c r="V1191" s="574" t="str">
        <f>IF($U1191="","",VLOOKUP($U1191,BUDGET!$C$19:$Q$401,2,FALSE))</f>
        <v/>
      </c>
    </row>
    <row r="1192" spans="2:22" ht="13.5" x14ac:dyDescent="0.3">
      <c r="B1192" s="582">
        <f t="shared" si="112"/>
        <v>1182</v>
      </c>
      <c r="C1192" s="153"/>
      <c r="D1192" s="154"/>
      <c r="E1192" s="155"/>
      <c r="F1192" s="156"/>
      <c r="G1192" s="157"/>
      <c r="H1192" s="158"/>
      <c r="I1192" s="162" t="str">
        <f t="shared" si="108"/>
        <v/>
      </c>
      <c r="J1192" s="163" t="str">
        <f>IF(I1192="","",I1192/BUDGET!$O$8)</f>
        <v/>
      </c>
      <c r="K1192" s="608"/>
      <c r="L1192" s="161" t="str">
        <f t="shared" si="109"/>
        <v/>
      </c>
      <c r="M1192" s="609" t="str">
        <f t="shared" si="110"/>
        <v/>
      </c>
      <c r="N1192" s="610" t="str">
        <f t="shared" si="111"/>
        <v/>
      </c>
      <c r="O1192" s="577"/>
      <c r="Q1192" s="611"/>
      <c r="U1192" s="574" t="str">
        <f t="shared" si="113"/>
        <v/>
      </c>
      <c r="V1192" s="574" t="str">
        <f>IF($U1192="","",VLOOKUP($U1192,BUDGET!$C$19:$Q$401,2,FALSE))</f>
        <v/>
      </c>
    </row>
    <row r="1193" spans="2:22" ht="13.5" x14ac:dyDescent="0.3">
      <c r="B1193" s="582">
        <f t="shared" si="112"/>
        <v>1183</v>
      </c>
      <c r="C1193" s="153"/>
      <c r="D1193" s="154"/>
      <c r="E1193" s="155"/>
      <c r="F1193" s="156"/>
      <c r="G1193" s="157"/>
      <c r="H1193" s="158"/>
      <c r="I1193" s="162" t="str">
        <f t="shared" si="108"/>
        <v/>
      </c>
      <c r="J1193" s="163" t="str">
        <f>IF(I1193="","",I1193/BUDGET!$O$8)</f>
        <v/>
      </c>
      <c r="K1193" s="608"/>
      <c r="L1193" s="164" t="str">
        <f t="shared" si="109"/>
        <v/>
      </c>
      <c r="M1193" s="609" t="str">
        <f t="shared" si="110"/>
        <v/>
      </c>
      <c r="N1193" s="610" t="str">
        <f t="shared" si="111"/>
        <v/>
      </c>
      <c r="O1193" s="577"/>
      <c r="Q1193" s="611"/>
      <c r="U1193" s="574" t="str">
        <f t="shared" si="113"/>
        <v/>
      </c>
      <c r="V1193" s="574" t="str">
        <f>IF($U1193="","",VLOOKUP($U1193,BUDGET!$C$19:$Q$401,2,FALSE))</f>
        <v/>
      </c>
    </row>
    <row r="1194" spans="2:22" ht="13.5" x14ac:dyDescent="0.3">
      <c r="B1194" s="582">
        <f t="shared" si="112"/>
        <v>1184</v>
      </c>
      <c r="C1194" s="153"/>
      <c r="D1194" s="154"/>
      <c r="E1194" s="155"/>
      <c r="F1194" s="156"/>
      <c r="G1194" s="157"/>
      <c r="H1194" s="158"/>
      <c r="I1194" s="162" t="str">
        <f t="shared" si="108"/>
        <v/>
      </c>
      <c r="J1194" s="163" t="str">
        <f>IF(I1194="","",I1194/BUDGET!$O$8)</f>
        <v/>
      </c>
      <c r="K1194" s="608"/>
      <c r="L1194" s="161" t="str">
        <f t="shared" si="109"/>
        <v/>
      </c>
      <c r="M1194" s="609" t="str">
        <f t="shared" si="110"/>
        <v/>
      </c>
      <c r="N1194" s="610" t="str">
        <f t="shared" si="111"/>
        <v/>
      </c>
      <c r="O1194" s="577"/>
      <c r="Q1194" s="611"/>
      <c r="U1194" s="574" t="str">
        <f t="shared" si="113"/>
        <v/>
      </c>
      <c r="V1194" s="574" t="str">
        <f>IF($U1194="","",VLOOKUP($U1194,BUDGET!$C$19:$Q$401,2,FALSE))</f>
        <v/>
      </c>
    </row>
    <row r="1195" spans="2:22" ht="13.5" x14ac:dyDescent="0.3">
      <c r="B1195" s="582">
        <f t="shared" si="112"/>
        <v>1185</v>
      </c>
      <c r="C1195" s="153"/>
      <c r="D1195" s="154"/>
      <c r="E1195" s="155"/>
      <c r="F1195" s="156"/>
      <c r="G1195" s="157"/>
      <c r="H1195" s="158"/>
      <c r="I1195" s="162" t="str">
        <f t="shared" si="108"/>
        <v/>
      </c>
      <c r="J1195" s="163" t="str">
        <f>IF(I1195="","",I1195/BUDGET!$O$8)</f>
        <v/>
      </c>
      <c r="K1195" s="608"/>
      <c r="L1195" s="164" t="str">
        <f t="shared" si="109"/>
        <v/>
      </c>
      <c r="M1195" s="609" t="str">
        <f t="shared" si="110"/>
        <v/>
      </c>
      <c r="N1195" s="610" t="str">
        <f t="shared" si="111"/>
        <v/>
      </c>
      <c r="O1195" s="577"/>
      <c r="Q1195" s="611"/>
      <c r="U1195" s="574" t="str">
        <f t="shared" si="113"/>
        <v/>
      </c>
      <c r="V1195" s="574" t="str">
        <f>IF($U1195="","",VLOOKUP($U1195,BUDGET!$C$19:$Q$401,2,FALSE))</f>
        <v/>
      </c>
    </row>
    <row r="1196" spans="2:22" ht="13.5" x14ac:dyDescent="0.3">
      <c r="B1196" s="582">
        <f t="shared" si="112"/>
        <v>1186</v>
      </c>
      <c r="C1196" s="153"/>
      <c r="D1196" s="154"/>
      <c r="E1196" s="155"/>
      <c r="F1196" s="156"/>
      <c r="G1196" s="157"/>
      <c r="H1196" s="158"/>
      <c r="I1196" s="162" t="str">
        <f t="shared" si="108"/>
        <v/>
      </c>
      <c r="J1196" s="163" t="str">
        <f>IF(I1196="","",I1196/BUDGET!$O$8)</f>
        <v/>
      </c>
      <c r="K1196" s="608"/>
      <c r="L1196" s="161" t="str">
        <f t="shared" si="109"/>
        <v/>
      </c>
      <c r="M1196" s="609" t="str">
        <f t="shared" si="110"/>
        <v/>
      </c>
      <c r="N1196" s="610" t="str">
        <f t="shared" si="111"/>
        <v/>
      </c>
      <c r="O1196" s="577"/>
      <c r="Q1196" s="611"/>
      <c r="U1196" s="574" t="str">
        <f t="shared" si="113"/>
        <v/>
      </c>
      <c r="V1196" s="574" t="str">
        <f>IF($U1196="","",VLOOKUP($U1196,BUDGET!$C$19:$Q$401,2,FALSE))</f>
        <v/>
      </c>
    </row>
    <row r="1197" spans="2:22" ht="13.5" x14ac:dyDescent="0.3">
      <c r="B1197" s="582">
        <f t="shared" si="112"/>
        <v>1187</v>
      </c>
      <c r="C1197" s="153"/>
      <c r="D1197" s="154"/>
      <c r="E1197" s="155"/>
      <c r="F1197" s="156"/>
      <c r="G1197" s="157"/>
      <c r="H1197" s="158"/>
      <c r="I1197" s="162" t="str">
        <f t="shared" si="108"/>
        <v/>
      </c>
      <c r="J1197" s="163" t="str">
        <f>IF(I1197="","",I1197/BUDGET!$O$8)</f>
        <v/>
      </c>
      <c r="K1197" s="608"/>
      <c r="L1197" s="164" t="str">
        <f t="shared" si="109"/>
        <v/>
      </c>
      <c r="M1197" s="609" t="str">
        <f t="shared" si="110"/>
        <v/>
      </c>
      <c r="N1197" s="610" t="str">
        <f t="shared" si="111"/>
        <v/>
      </c>
      <c r="O1197" s="577"/>
      <c r="Q1197" s="611"/>
      <c r="U1197" s="574" t="str">
        <f t="shared" si="113"/>
        <v/>
      </c>
      <c r="V1197" s="574" t="str">
        <f>IF($U1197="","",VLOOKUP($U1197,BUDGET!$C$19:$Q$401,2,FALSE))</f>
        <v/>
      </c>
    </row>
    <row r="1198" spans="2:22" ht="13.5" x14ac:dyDescent="0.3">
      <c r="B1198" s="582">
        <f t="shared" si="112"/>
        <v>1188</v>
      </c>
      <c r="C1198" s="153"/>
      <c r="D1198" s="154"/>
      <c r="E1198" s="155"/>
      <c r="F1198" s="156"/>
      <c r="G1198" s="157"/>
      <c r="H1198" s="158"/>
      <c r="I1198" s="162" t="str">
        <f t="shared" si="108"/>
        <v/>
      </c>
      <c r="J1198" s="163" t="str">
        <f>IF(I1198="","",I1198/BUDGET!$O$8)</f>
        <v/>
      </c>
      <c r="K1198" s="608"/>
      <c r="L1198" s="161" t="str">
        <f t="shared" si="109"/>
        <v/>
      </c>
      <c r="M1198" s="609" t="str">
        <f t="shared" si="110"/>
        <v/>
      </c>
      <c r="N1198" s="610" t="str">
        <f t="shared" si="111"/>
        <v/>
      </c>
      <c r="O1198" s="577"/>
      <c r="Q1198" s="611"/>
      <c r="U1198" s="574" t="str">
        <f t="shared" si="113"/>
        <v/>
      </c>
      <c r="V1198" s="574" t="str">
        <f>IF($U1198="","",VLOOKUP($U1198,BUDGET!$C$19:$Q$401,2,FALSE))</f>
        <v/>
      </c>
    </row>
    <row r="1199" spans="2:22" ht="13.5" x14ac:dyDescent="0.3">
      <c r="B1199" s="582">
        <f t="shared" si="112"/>
        <v>1189</v>
      </c>
      <c r="C1199" s="153"/>
      <c r="D1199" s="154"/>
      <c r="E1199" s="155"/>
      <c r="F1199" s="156"/>
      <c r="G1199" s="157"/>
      <c r="H1199" s="158"/>
      <c r="I1199" s="162" t="str">
        <f t="shared" si="108"/>
        <v/>
      </c>
      <c r="J1199" s="163" t="str">
        <f>IF(I1199="","",I1199/BUDGET!$O$8)</f>
        <v/>
      </c>
      <c r="K1199" s="608"/>
      <c r="L1199" s="164" t="str">
        <f t="shared" si="109"/>
        <v/>
      </c>
      <c r="M1199" s="609" t="str">
        <f t="shared" si="110"/>
        <v/>
      </c>
      <c r="N1199" s="610" t="str">
        <f t="shared" si="111"/>
        <v/>
      </c>
      <c r="O1199" s="577"/>
      <c r="Q1199" s="611"/>
      <c r="U1199" s="574" t="str">
        <f t="shared" si="113"/>
        <v/>
      </c>
      <c r="V1199" s="574" t="str">
        <f>IF($U1199="","",VLOOKUP($U1199,BUDGET!$C$19:$Q$401,2,FALSE))</f>
        <v/>
      </c>
    </row>
    <row r="1200" spans="2:22" ht="13.5" x14ac:dyDescent="0.3">
      <c r="B1200" s="582">
        <f t="shared" si="112"/>
        <v>1190</v>
      </c>
      <c r="C1200" s="153"/>
      <c r="D1200" s="154"/>
      <c r="E1200" s="155"/>
      <c r="F1200" s="156"/>
      <c r="G1200" s="157"/>
      <c r="H1200" s="158"/>
      <c r="I1200" s="162" t="str">
        <f t="shared" si="108"/>
        <v/>
      </c>
      <c r="J1200" s="163" t="str">
        <f>IF(I1200="","",I1200/BUDGET!$O$8)</f>
        <v/>
      </c>
      <c r="K1200" s="608"/>
      <c r="L1200" s="161" t="str">
        <f t="shared" si="109"/>
        <v/>
      </c>
      <c r="M1200" s="609" t="str">
        <f t="shared" si="110"/>
        <v/>
      </c>
      <c r="N1200" s="610" t="str">
        <f t="shared" si="111"/>
        <v/>
      </c>
      <c r="O1200" s="577"/>
      <c r="Q1200" s="611"/>
      <c r="U1200" s="574" t="str">
        <f t="shared" si="113"/>
        <v/>
      </c>
      <c r="V1200" s="574" t="str">
        <f>IF($U1200="","",VLOOKUP($U1200,BUDGET!$C$19:$Q$401,2,FALSE))</f>
        <v/>
      </c>
    </row>
    <row r="1201" spans="2:22" ht="13.5" x14ac:dyDescent="0.3">
      <c r="B1201" s="582">
        <f t="shared" si="112"/>
        <v>1191</v>
      </c>
      <c r="C1201" s="153"/>
      <c r="D1201" s="154"/>
      <c r="E1201" s="155"/>
      <c r="F1201" s="156"/>
      <c r="G1201" s="157"/>
      <c r="H1201" s="158"/>
      <c r="I1201" s="162" t="str">
        <f t="shared" si="108"/>
        <v/>
      </c>
      <c r="J1201" s="163" t="str">
        <f>IF(I1201="","",I1201/BUDGET!$O$8)</f>
        <v/>
      </c>
      <c r="K1201" s="608"/>
      <c r="L1201" s="164" t="str">
        <f t="shared" si="109"/>
        <v/>
      </c>
      <c r="M1201" s="609" t="str">
        <f t="shared" si="110"/>
        <v/>
      </c>
      <c r="N1201" s="610" t="str">
        <f t="shared" si="111"/>
        <v/>
      </c>
      <c r="O1201" s="577"/>
      <c r="Q1201" s="611"/>
      <c r="U1201" s="574" t="str">
        <f t="shared" si="113"/>
        <v/>
      </c>
      <c r="V1201" s="574" t="str">
        <f>IF($U1201="","",VLOOKUP($U1201,BUDGET!$C$19:$Q$401,2,FALSE))</f>
        <v/>
      </c>
    </row>
    <row r="1202" spans="2:22" ht="13.5" x14ac:dyDescent="0.3">
      <c r="B1202" s="582">
        <f t="shared" si="112"/>
        <v>1192</v>
      </c>
      <c r="C1202" s="153"/>
      <c r="D1202" s="154"/>
      <c r="E1202" s="155"/>
      <c r="F1202" s="156"/>
      <c r="G1202" s="157"/>
      <c r="H1202" s="158"/>
      <c r="I1202" s="162" t="str">
        <f t="shared" si="108"/>
        <v/>
      </c>
      <c r="J1202" s="163" t="str">
        <f>IF(I1202="","",I1202/BUDGET!$O$8)</f>
        <v/>
      </c>
      <c r="K1202" s="608"/>
      <c r="L1202" s="161" t="str">
        <f t="shared" si="109"/>
        <v/>
      </c>
      <c r="M1202" s="609" t="str">
        <f t="shared" si="110"/>
        <v/>
      </c>
      <c r="N1202" s="610" t="str">
        <f t="shared" si="111"/>
        <v/>
      </c>
      <c r="O1202" s="577"/>
      <c r="Q1202" s="611"/>
      <c r="U1202" s="574" t="str">
        <f t="shared" si="113"/>
        <v/>
      </c>
      <c r="V1202" s="574" t="str">
        <f>IF($U1202="","",VLOOKUP($U1202,BUDGET!$C$19:$Q$401,2,FALSE))</f>
        <v/>
      </c>
    </row>
    <row r="1203" spans="2:22" ht="13.5" x14ac:dyDescent="0.3">
      <c r="B1203" s="582">
        <f t="shared" si="112"/>
        <v>1193</v>
      </c>
      <c r="C1203" s="153"/>
      <c r="D1203" s="154"/>
      <c r="E1203" s="155"/>
      <c r="F1203" s="156"/>
      <c r="G1203" s="157"/>
      <c r="H1203" s="158"/>
      <c r="I1203" s="162" t="str">
        <f t="shared" si="108"/>
        <v/>
      </c>
      <c r="J1203" s="163" t="str">
        <f>IF(I1203="","",I1203/BUDGET!$O$8)</f>
        <v/>
      </c>
      <c r="K1203" s="608"/>
      <c r="L1203" s="164" t="str">
        <f t="shared" si="109"/>
        <v/>
      </c>
      <c r="M1203" s="609" t="str">
        <f t="shared" si="110"/>
        <v/>
      </c>
      <c r="N1203" s="610" t="str">
        <f t="shared" si="111"/>
        <v/>
      </c>
      <c r="O1203" s="577"/>
      <c r="Q1203" s="611"/>
      <c r="U1203" s="574" t="str">
        <f t="shared" si="113"/>
        <v/>
      </c>
      <c r="V1203" s="574" t="str">
        <f>IF($U1203="","",VLOOKUP($U1203,BUDGET!$C$19:$Q$401,2,FALSE))</f>
        <v/>
      </c>
    </row>
    <row r="1204" spans="2:22" ht="13.5" x14ac:dyDescent="0.3">
      <c r="B1204" s="582">
        <f t="shared" si="112"/>
        <v>1194</v>
      </c>
      <c r="C1204" s="153"/>
      <c r="D1204" s="154"/>
      <c r="E1204" s="155"/>
      <c r="F1204" s="156"/>
      <c r="G1204" s="157"/>
      <c r="H1204" s="158"/>
      <c r="I1204" s="162" t="str">
        <f t="shared" si="108"/>
        <v/>
      </c>
      <c r="J1204" s="163" t="str">
        <f>IF(I1204="","",I1204/BUDGET!$O$8)</f>
        <v/>
      </c>
      <c r="K1204" s="608"/>
      <c r="L1204" s="161" t="str">
        <f t="shared" si="109"/>
        <v/>
      </c>
      <c r="M1204" s="609" t="str">
        <f t="shared" si="110"/>
        <v/>
      </c>
      <c r="N1204" s="610" t="str">
        <f t="shared" si="111"/>
        <v/>
      </c>
      <c r="O1204" s="577"/>
      <c r="Q1204" s="611"/>
      <c r="U1204" s="574" t="str">
        <f t="shared" si="113"/>
        <v/>
      </c>
      <c r="V1204" s="574" t="str">
        <f>IF($U1204="","",VLOOKUP($U1204,BUDGET!$C$19:$Q$401,2,FALSE))</f>
        <v/>
      </c>
    </row>
    <row r="1205" spans="2:22" ht="13.5" x14ac:dyDescent="0.3">
      <c r="B1205" s="582">
        <f t="shared" si="112"/>
        <v>1195</v>
      </c>
      <c r="C1205" s="153"/>
      <c r="D1205" s="154"/>
      <c r="E1205" s="155"/>
      <c r="F1205" s="156"/>
      <c r="G1205" s="157"/>
      <c r="H1205" s="158"/>
      <c r="I1205" s="162" t="str">
        <f t="shared" si="108"/>
        <v/>
      </c>
      <c r="J1205" s="163" t="str">
        <f>IF(I1205="","",I1205/BUDGET!$O$8)</f>
        <v/>
      </c>
      <c r="K1205" s="608"/>
      <c r="L1205" s="164" t="str">
        <f t="shared" si="109"/>
        <v/>
      </c>
      <c r="M1205" s="609" t="str">
        <f t="shared" si="110"/>
        <v/>
      </c>
      <c r="N1205" s="610" t="str">
        <f t="shared" si="111"/>
        <v/>
      </c>
      <c r="O1205" s="577"/>
      <c r="Q1205" s="611"/>
      <c r="U1205" s="574" t="str">
        <f t="shared" si="113"/>
        <v/>
      </c>
      <c r="V1205" s="574" t="str">
        <f>IF($U1205="","",VLOOKUP($U1205,BUDGET!$C$19:$Q$401,2,FALSE))</f>
        <v/>
      </c>
    </row>
    <row r="1206" spans="2:22" ht="13.5" x14ac:dyDescent="0.3">
      <c r="B1206" s="582">
        <f t="shared" si="112"/>
        <v>1196</v>
      </c>
      <c r="C1206" s="153"/>
      <c r="D1206" s="154"/>
      <c r="E1206" s="155"/>
      <c r="F1206" s="156"/>
      <c r="G1206" s="157"/>
      <c r="H1206" s="158"/>
      <c r="I1206" s="162" t="str">
        <f t="shared" si="108"/>
        <v/>
      </c>
      <c r="J1206" s="163" t="str">
        <f>IF(I1206="","",I1206/BUDGET!$O$8)</f>
        <v/>
      </c>
      <c r="K1206" s="608"/>
      <c r="L1206" s="161" t="str">
        <f t="shared" si="109"/>
        <v/>
      </c>
      <c r="M1206" s="609" t="str">
        <f t="shared" si="110"/>
        <v/>
      </c>
      <c r="N1206" s="610" t="str">
        <f t="shared" si="111"/>
        <v/>
      </c>
      <c r="O1206" s="577"/>
      <c r="Q1206" s="611"/>
      <c r="U1206" s="574" t="str">
        <f t="shared" si="113"/>
        <v/>
      </c>
      <c r="V1206" s="574" t="str">
        <f>IF($U1206="","",VLOOKUP($U1206,BUDGET!$C$19:$Q$401,2,FALSE))</f>
        <v/>
      </c>
    </row>
    <row r="1207" spans="2:22" ht="13.5" x14ac:dyDescent="0.3">
      <c r="B1207" s="582">
        <f t="shared" si="112"/>
        <v>1197</v>
      </c>
      <c r="C1207" s="153"/>
      <c r="D1207" s="154"/>
      <c r="E1207" s="155"/>
      <c r="F1207" s="156"/>
      <c r="G1207" s="157"/>
      <c r="H1207" s="158"/>
      <c r="I1207" s="162" t="str">
        <f t="shared" si="108"/>
        <v/>
      </c>
      <c r="J1207" s="163" t="str">
        <f>IF(I1207="","",I1207/BUDGET!$O$8)</f>
        <v/>
      </c>
      <c r="K1207" s="608"/>
      <c r="L1207" s="164" t="str">
        <f t="shared" si="109"/>
        <v/>
      </c>
      <c r="M1207" s="609" t="str">
        <f t="shared" si="110"/>
        <v/>
      </c>
      <c r="N1207" s="610" t="str">
        <f t="shared" si="111"/>
        <v/>
      </c>
      <c r="O1207" s="577"/>
      <c r="Q1207" s="611"/>
      <c r="U1207" s="574" t="str">
        <f t="shared" si="113"/>
        <v/>
      </c>
      <c r="V1207" s="574" t="str">
        <f>IF($U1207="","",VLOOKUP($U1207,BUDGET!$C$19:$Q$401,2,FALSE))</f>
        <v/>
      </c>
    </row>
    <row r="1208" spans="2:22" ht="13.5" x14ac:dyDescent="0.3">
      <c r="B1208" s="582">
        <f t="shared" si="112"/>
        <v>1198</v>
      </c>
      <c r="C1208" s="153"/>
      <c r="D1208" s="154"/>
      <c r="E1208" s="155"/>
      <c r="F1208" s="156"/>
      <c r="G1208" s="157"/>
      <c r="H1208" s="158"/>
      <c r="I1208" s="162" t="str">
        <f t="shared" si="108"/>
        <v/>
      </c>
      <c r="J1208" s="163" t="str">
        <f>IF(I1208="","",I1208/BUDGET!$O$8)</f>
        <v/>
      </c>
      <c r="K1208" s="608"/>
      <c r="L1208" s="161" t="str">
        <f t="shared" si="109"/>
        <v/>
      </c>
      <c r="M1208" s="609" t="str">
        <f t="shared" si="110"/>
        <v/>
      </c>
      <c r="N1208" s="610" t="str">
        <f t="shared" si="111"/>
        <v/>
      </c>
      <c r="O1208" s="577"/>
      <c r="Q1208" s="611"/>
      <c r="U1208" s="574" t="str">
        <f t="shared" si="113"/>
        <v/>
      </c>
      <c r="V1208" s="574" t="str">
        <f>IF($U1208="","",VLOOKUP($U1208,BUDGET!$C$19:$Q$401,2,FALSE))</f>
        <v/>
      </c>
    </row>
    <row r="1209" spans="2:22" ht="13.5" x14ac:dyDescent="0.3">
      <c r="B1209" s="582">
        <f t="shared" si="112"/>
        <v>1199</v>
      </c>
      <c r="C1209" s="153"/>
      <c r="D1209" s="154"/>
      <c r="E1209" s="155"/>
      <c r="F1209" s="156"/>
      <c r="G1209" s="157"/>
      <c r="H1209" s="158"/>
      <c r="I1209" s="162" t="str">
        <f t="shared" si="108"/>
        <v/>
      </c>
      <c r="J1209" s="163" t="str">
        <f>IF(I1209="","",I1209/BUDGET!$O$8)</f>
        <v/>
      </c>
      <c r="K1209" s="608"/>
      <c r="L1209" s="164" t="str">
        <f t="shared" si="109"/>
        <v/>
      </c>
      <c r="M1209" s="609" t="str">
        <f t="shared" si="110"/>
        <v/>
      </c>
      <c r="N1209" s="610" t="str">
        <f t="shared" si="111"/>
        <v/>
      </c>
      <c r="O1209" s="577"/>
      <c r="Q1209" s="611"/>
      <c r="U1209" s="574" t="str">
        <f t="shared" si="113"/>
        <v/>
      </c>
      <c r="V1209" s="574" t="str">
        <f>IF($U1209="","",VLOOKUP($U1209,BUDGET!$C$19:$Q$401,2,FALSE))</f>
        <v/>
      </c>
    </row>
    <row r="1210" spans="2:22" ht="13.5" x14ac:dyDescent="0.3">
      <c r="B1210" s="582">
        <f t="shared" si="112"/>
        <v>1200</v>
      </c>
      <c r="C1210" s="153"/>
      <c r="D1210" s="154"/>
      <c r="E1210" s="155"/>
      <c r="F1210" s="156"/>
      <c r="G1210" s="157"/>
      <c r="H1210" s="158"/>
      <c r="I1210" s="162" t="str">
        <f t="shared" si="108"/>
        <v/>
      </c>
      <c r="J1210" s="163" t="str">
        <f>IF(I1210="","",I1210/BUDGET!$O$8)</f>
        <v/>
      </c>
      <c r="K1210" s="608"/>
      <c r="L1210" s="161" t="str">
        <f t="shared" si="109"/>
        <v/>
      </c>
      <c r="M1210" s="609" t="str">
        <f t="shared" si="110"/>
        <v/>
      </c>
      <c r="N1210" s="610" t="str">
        <f t="shared" si="111"/>
        <v/>
      </c>
      <c r="O1210" s="577"/>
      <c r="Q1210" s="611"/>
      <c r="U1210" s="574" t="str">
        <f t="shared" si="113"/>
        <v/>
      </c>
      <c r="V1210" s="574" t="str">
        <f>IF($U1210="","",VLOOKUP($U1210,BUDGET!$C$19:$Q$401,2,FALSE))</f>
        <v/>
      </c>
    </row>
    <row r="1211" spans="2:22" ht="13.5" x14ac:dyDescent="0.3">
      <c r="B1211" s="582">
        <f t="shared" si="112"/>
        <v>1201</v>
      </c>
      <c r="C1211" s="153"/>
      <c r="D1211" s="154"/>
      <c r="E1211" s="155"/>
      <c r="F1211" s="156"/>
      <c r="G1211" s="157"/>
      <c r="H1211" s="158"/>
      <c r="I1211" s="162" t="str">
        <f t="shared" si="108"/>
        <v/>
      </c>
      <c r="J1211" s="163" t="str">
        <f>IF(I1211="","",I1211/BUDGET!$O$8)</f>
        <v/>
      </c>
      <c r="K1211" s="608"/>
      <c r="L1211" s="164" t="str">
        <f t="shared" si="109"/>
        <v/>
      </c>
      <c r="M1211" s="609" t="str">
        <f t="shared" si="110"/>
        <v/>
      </c>
      <c r="N1211" s="610" t="str">
        <f t="shared" si="111"/>
        <v/>
      </c>
      <c r="O1211" s="577"/>
      <c r="Q1211" s="611"/>
      <c r="U1211" s="574" t="str">
        <f t="shared" si="113"/>
        <v/>
      </c>
      <c r="V1211" s="574" t="str">
        <f>IF($U1211="","",VLOOKUP($U1211,BUDGET!$C$19:$Q$401,2,FALSE))</f>
        <v/>
      </c>
    </row>
    <row r="1212" spans="2:22" ht="13.5" x14ac:dyDescent="0.3">
      <c r="B1212" s="582">
        <f t="shared" si="112"/>
        <v>1202</v>
      </c>
      <c r="C1212" s="153"/>
      <c r="D1212" s="154"/>
      <c r="E1212" s="155"/>
      <c r="F1212" s="156"/>
      <c r="G1212" s="157"/>
      <c r="H1212" s="158"/>
      <c r="I1212" s="162" t="str">
        <f t="shared" si="108"/>
        <v/>
      </c>
      <c r="J1212" s="163" t="str">
        <f>IF(I1212="","",I1212/BUDGET!$O$8)</f>
        <v/>
      </c>
      <c r="K1212" s="608"/>
      <c r="L1212" s="161" t="str">
        <f t="shared" si="109"/>
        <v/>
      </c>
      <c r="M1212" s="609" t="str">
        <f t="shared" si="110"/>
        <v/>
      </c>
      <c r="N1212" s="610" t="str">
        <f t="shared" si="111"/>
        <v/>
      </c>
      <c r="O1212" s="577"/>
      <c r="Q1212" s="611"/>
      <c r="U1212" s="574" t="str">
        <f t="shared" si="113"/>
        <v/>
      </c>
      <c r="V1212" s="574" t="str">
        <f>IF($U1212="","",VLOOKUP($U1212,BUDGET!$C$19:$Q$401,2,FALSE))</f>
        <v/>
      </c>
    </row>
    <row r="1213" spans="2:22" ht="13.5" x14ac:dyDescent="0.3">
      <c r="B1213" s="582">
        <f t="shared" si="112"/>
        <v>1203</v>
      </c>
      <c r="C1213" s="153"/>
      <c r="D1213" s="154"/>
      <c r="E1213" s="155"/>
      <c r="F1213" s="156"/>
      <c r="G1213" s="157"/>
      <c r="H1213" s="158"/>
      <c r="I1213" s="162" t="str">
        <f t="shared" si="108"/>
        <v/>
      </c>
      <c r="J1213" s="163" t="str">
        <f>IF(I1213="","",I1213/BUDGET!$O$8)</f>
        <v/>
      </c>
      <c r="K1213" s="608"/>
      <c r="L1213" s="164" t="str">
        <f t="shared" si="109"/>
        <v/>
      </c>
      <c r="M1213" s="609" t="str">
        <f t="shared" si="110"/>
        <v/>
      </c>
      <c r="N1213" s="610" t="str">
        <f t="shared" si="111"/>
        <v/>
      </c>
      <c r="O1213" s="577"/>
      <c r="Q1213" s="611"/>
      <c r="U1213" s="574" t="str">
        <f t="shared" si="113"/>
        <v/>
      </c>
      <c r="V1213" s="574" t="str">
        <f>IF($U1213="","",VLOOKUP($U1213,BUDGET!$C$19:$Q$401,2,FALSE))</f>
        <v/>
      </c>
    </row>
    <row r="1214" spans="2:22" ht="13.5" x14ac:dyDescent="0.3">
      <c r="B1214" s="582">
        <f t="shared" si="112"/>
        <v>1204</v>
      </c>
      <c r="C1214" s="153"/>
      <c r="D1214" s="154"/>
      <c r="E1214" s="155"/>
      <c r="F1214" s="156"/>
      <c r="G1214" s="157"/>
      <c r="H1214" s="158"/>
      <c r="I1214" s="162" t="str">
        <f t="shared" si="108"/>
        <v/>
      </c>
      <c r="J1214" s="163" t="str">
        <f>IF(I1214="","",I1214/BUDGET!$O$8)</f>
        <v/>
      </c>
      <c r="K1214" s="608"/>
      <c r="L1214" s="161" t="str">
        <f t="shared" si="109"/>
        <v/>
      </c>
      <c r="M1214" s="609" t="str">
        <f t="shared" si="110"/>
        <v/>
      </c>
      <c r="N1214" s="610" t="str">
        <f t="shared" si="111"/>
        <v/>
      </c>
      <c r="O1214" s="577"/>
      <c r="Q1214" s="611"/>
      <c r="U1214" s="574" t="str">
        <f t="shared" si="113"/>
        <v/>
      </c>
      <c r="V1214" s="574" t="str">
        <f>IF($U1214="","",VLOOKUP($U1214,BUDGET!$C$19:$Q$401,2,FALSE))</f>
        <v/>
      </c>
    </row>
    <row r="1215" spans="2:22" ht="13.5" x14ac:dyDescent="0.3">
      <c r="B1215" s="582">
        <f t="shared" si="112"/>
        <v>1205</v>
      </c>
      <c r="C1215" s="153"/>
      <c r="D1215" s="154"/>
      <c r="E1215" s="155"/>
      <c r="F1215" s="156"/>
      <c r="G1215" s="157"/>
      <c r="H1215" s="158"/>
      <c r="I1215" s="162" t="str">
        <f t="shared" si="108"/>
        <v/>
      </c>
      <c r="J1215" s="163" t="str">
        <f>IF(I1215="","",I1215/BUDGET!$O$8)</f>
        <v/>
      </c>
      <c r="K1215" s="608"/>
      <c r="L1215" s="164" t="str">
        <f t="shared" si="109"/>
        <v/>
      </c>
      <c r="M1215" s="609" t="str">
        <f t="shared" si="110"/>
        <v/>
      </c>
      <c r="N1215" s="610" t="str">
        <f t="shared" si="111"/>
        <v/>
      </c>
      <c r="O1215" s="577"/>
      <c r="Q1215" s="611"/>
      <c r="U1215" s="574" t="str">
        <f t="shared" si="113"/>
        <v/>
      </c>
      <c r="V1215" s="574" t="str">
        <f>IF($U1215="","",VLOOKUP($U1215,BUDGET!$C$19:$Q$401,2,FALSE))</f>
        <v/>
      </c>
    </row>
    <row r="1216" spans="2:22" ht="13.5" x14ac:dyDescent="0.3">
      <c r="B1216" s="582">
        <f t="shared" si="112"/>
        <v>1206</v>
      </c>
      <c r="C1216" s="153"/>
      <c r="D1216" s="154"/>
      <c r="E1216" s="155"/>
      <c r="F1216" s="156"/>
      <c r="G1216" s="157"/>
      <c r="H1216" s="158"/>
      <c r="I1216" s="162" t="str">
        <f t="shared" si="108"/>
        <v/>
      </c>
      <c r="J1216" s="163" t="str">
        <f>IF(I1216="","",I1216/BUDGET!$O$8)</f>
        <v/>
      </c>
      <c r="K1216" s="608"/>
      <c r="L1216" s="161" t="str">
        <f t="shared" si="109"/>
        <v/>
      </c>
      <c r="M1216" s="609" t="str">
        <f t="shared" si="110"/>
        <v/>
      </c>
      <c r="N1216" s="610" t="str">
        <f t="shared" si="111"/>
        <v/>
      </c>
      <c r="O1216" s="577"/>
      <c r="Q1216" s="611"/>
      <c r="U1216" s="574" t="str">
        <f t="shared" si="113"/>
        <v/>
      </c>
      <c r="V1216" s="574" t="str">
        <f>IF($U1216="","",VLOOKUP($U1216,BUDGET!$C$19:$Q$401,2,FALSE))</f>
        <v/>
      </c>
    </row>
    <row r="1217" spans="2:22" ht="13.5" x14ac:dyDescent="0.3">
      <c r="B1217" s="582">
        <f t="shared" si="112"/>
        <v>1207</v>
      </c>
      <c r="C1217" s="153"/>
      <c r="D1217" s="154"/>
      <c r="E1217" s="155"/>
      <c r="F1217" s="156"/>
      <c r="G1217" s="157"/>
      <c r="H1217" s="158"/>
      <c r="I1217" s="162" t="str">
        <f t="shared" si="108"/>
        <v/>
      </c>
      <c r="J1217" s="163" t="str">
        <f>IF(I1217="","",I1217/BUDGET!$O$8)</f>
        <v/>
      </c>
      <c r="K1217" s="608"/>
      <c r="L1217" s="164" t="str">
        <f t="shared" si="109"/>
        <v/>
      </c>
      <c r="M1217" s="609" t="str">
        <f t="shared" si="110"/>
        <v/>
      </c>
      <c r="N1217" s="610" t="str">
        <f t="shared" si="111"/>
        <v/>
      </c>
      <c r="O1217" s="577"/>
      <c r="Q1217" s="611"/>
      <c r="U1217" s="574" t="str">
        <f t="shared" si="113"/>
        <v/>
      </c>
      <c r="V1217" s="574" t="str">
        <f>IF($U1217="","",VLOOKUP($U1217,BUDGET!$C$19:$Q$401,2,FALSE))</f>
        <v/>
      </c>
    </row>
    <row r="1218" spans="2:22" ht="13.5" x14ac:dyDescent="0.3">
      <c r="B1218" s="582">
        <f t="shared" si="112"/>
        <v>1208</v>
      </c>
      <c r="C1218" s="153"/>
      <c r="D1218" s="154"/>
      <c r="E1218" s="155"/>
      <c r="F1218" s="156"/>
      <c r="G1218" s="157"/>
      <c r="H1218" s="158"/>
      <c r="I1218" s="162" t="str">
        <f t="shared" si="108"/>
        <v/>
      </c>
      <c r="J1218" s="163" t="str">
        <f>IF(I1218="","",I1218/BUDGET!$O$8)</f>
        <v/>
      </c>
      <c r="K1218" s="608"/>
      <c r="L1218" s="161" t="str">
        <f t="shared" si="109"/>
        <v/>
      </c>
      <c r="M1218" s="609" t="str">
        <f t="shared" si="110"/>
        <v/>
      </c>
      <c r="N1218" s="610" t="str">
        <f t="shared" si="111"/>
        <v/>
      </c>
      <c r="O1218" s="577"/>
      <c r="Q1218" s="611"/>
      <c r="U1218" s="574" t="str">
        <f t="shared" si="113"/>
        <v/>
      </c>
      <c r="V1218" s="574" t="str">
        <f>IF($U1218="","",VLOOKUP($U1218,BUDGET!$C$19:$Q$401,2,FALSE))</f>
        <v/>
      </c>
    </row>
    <row r="1219" spans="2:22" ht="13.5" x14ac:dyDescent="0.3">
      <c r="B1219" s="582">
        <f t="shared" si="112"/>
        <v>1209</v>
      </c>
      <c r="C1219" s="153"/>
      <c r="D1219" s="154"/>
      <c r="E1219" s="155"/>
      <c r="F1219" s="156"/>
      <c r="G1219" s="157"/>
      <c r="H1219" s="158"/>
      <c r="I1219" s="162" t="str">
        <f t="shared" si="108"/>
        <v/>
      </c>
      <c r="J1219" s="163" t="str">
        <f>IF(I1219="","",I1219/BUDGET!$O$8)</f>
        <v/>
      </c>
      <c r="K1219" s="608"/>
      <c r="L1219" s="164" t="str">
        <f t="shared" si="109"/>
        <v/>
      </c>
      <c r="M1219" s="609" t="str">
        <f t="shared" si="110"/>
        <v/>
      </c>
      <c r="N1219" s="610" t="str">
        <f t="shared" si="111"/>
        <v/>
      </c>
      <c r="O1219" s="577"/>
      <c r="Q1219" s="611"/>
      <c r="U1219" s="574" t="str">
        <f t="shared" si="113"/>
        <v/>
      </c>
      <c r="V1219" s="574" t="str">
        <f>IF($U1219="","",VLOOKUP($U1219,BUDGET!$C$19:$Q$401,2,FALSE))</f>
        <v/>
      </c>
    </row>
    <row r="1220" spans="2:22" ht="13.5" x14ac:dyDescent="0.3">
      <c r="B1220" s="582">
        <f t="shared" si="112"/>
        <v>1210</v>
      </c>
      <c r="C1220" s="153"/>
      <c r="D1220" s="154"/>
      <c r="E1220" s="155"/>
      <c r="F1220" s="156"/>
      <c r="G1220" s="157"/>
      <c r="H1220" s="158"/>
      <c r="I1220" s="162" t="str">
        <f t="shared" si="108"/>
        <v/>
      </c>
      <c r="J1220" s="163" t="str">
        <f>IF(I1220="","",I1220/BUDGET!$O$8)</f>
        <v/>
      </c>
      <c r="K1220" s="608"/>
      <c r="L1220" s="161" t="str">
        <f t="shared" si="109"/>
        <v/>
      </c>
      <c r="M1220" s="609" t="str">
        <f t="shared" si="110"/>
        <v/>
      </c>
      <c r="N1220" s="610" t="str">
        <f t="shared" si="111"/>
        <v/>
      </c>
      <c r="O1220" s="577"/>
      <c r="Q1220" s="611"/>
      <c r="U1220" s="574" t="str">
        <f t="shared" si="113"/>
        <v/>
      </c>
      <c r="V1220" s="574" t="str">
        <f>IF($U1220="","",VLOOKUP($U1220,BUDGET!$C$19:$Q$401,2,FALSE))</f>
        <v/>
      </c>
    </row>
    <row r="1221" spans="2:22" ht="13.5" x14ac:dyDescent="0.3">
      <c r="B1221" s="582">
        <f t="shared" si="112"/>
        <v>1211</v>
      </c>
      <c r="C1221" s="153"/>
      <c r="D1221" s="154"/>
      <c r="E1221" s="155"/>
      <c r="F1221" s="156"/>
      <c r="G1221" s="157"/>
      <c r="H1221" s="158"/>
      <c r="I1221" s="162" t="str">
        <f t="shared" si="108"/>
        <v/>
      </c>
      <c r="J1221" s="163" t="str">
        <f>IF(I1221="","",I1221/BUDGET!$O$8)</f>
        <v/>
      </c>
      <c r="K1221" s="608"/>
      <c r="L1221" s="164" t="str">
        <f t="shared" si="109"/>
        <v/>
      </c>
      <c r="M1221" s="609" t="str">
        <f t="shared" si="110"/>
        <v/>
      </c>
      <c r="N1221" s="610" t="str">
        <f t="shared" si="111"/>
        <v/>
      </c>
      <c r="O1221" s="577"/>
      <c r="Q1221" s="611"/>
      <c r="U1221" s="574" t="str">
        <f t="shared" si="113"/>
        <v/>
      </c>
      <c r="V1221" s="574" t="str">
        <f>IF($U1221="","",VLOOKUP($U1221,BUDGET!$C$19:$Q$401,2,FALSE))</f>
        <v/>
      </c>
    </row>
    <row r="1222" spans="2:22" ht="13.5" x14ac:dyDescent="0.3">
      <c r="B1222" s="582">
        <f t="shared" si="112"/>
        <v>1212</v>
      </c>
      <c r="C1222" s="153"/>
      <c r="D1222" s="154"/>
      <c r="E1222" s="155"/>
      <c r="F1222" s="156"/>
      <c r="G1222" s="157"/>
      <c r="H1222" s="158"/>
      <c r="I1222" s="162" t="str">
        <f t="shared" si="108"/>
        <v/>
      </c>
      <c r="J1222" s="163" t="str">
        <f>IF(I1222="","",I1222/BUDGET!$O$8)</f>
        <v/>
      </c>
      <c r="K1222" s="608"/>
      <c r="L1222" s="161" t="str">
        <f t="shared" si="109"/>
        <v/>
      </c>
      <c r="M1222" s="609" t="str">
        <f t="shared" si="110"/>
        <v/>
      </c>
      <c r="N1222" s="610" t="str">
        <f t="shared" si="111"/>
        <v/>
      </c>
      <c r="O1222" s="577"/>
      <c r="Q1222" s="611"/>
      <c r="U1222" s="574" t="str">
        <f t="shared" si="113"/>
        <v/>
      </c>
      <c r="V1222" s="574" t="str">
        <f>IF($U1222="","",VLOOKUP($U1222,BUDGET!$C$19:$Q$401,2,FALSE))</f>
        <v/>
      </c>
    </row>
    <row r="1223" spans="2:22" ht="13.5" x14ac:dyDescent="0.3">
      <c r="B1223" s="582">
        <f t="shared" si="112"/>
        <v>1213</v>
      </c>
      <c r="C1223" s="153"/>
      <c r="D1223" s="154"/>
      <c r="E1223" s="155"/>
      <c r="F1223" s="156"/>
      <c r="G1223" s="157"/>
      <c r="H1223" s="158"/>
      <c r="I1223" s="162" t="str">
        <f t="shared" si="108"/>
        <v/>
      </c>
      <c r="J1223" s="163" t="str">
        <f>IF(I1223="","",I1223/BUDGET!$O$8)</f>
        <v/>
      </c>
      <c r="K1223" s="608"/>
      <c r="L1223" s="164" t="str">
        <f t="shared" si="109"/>
        <v/>
      </c>
      <c r="M1223" s="609" t="str">
        <f t="shared" si="110"/>
        <v/>
      </c>
      <c r="N1223" s="610" t="str">
        <f t="shared" si="111"/>
        <v/>
      </c>
      <c r="O1223" s="577"/>
      <c r="Q1223" s="611"/>
      <c r="U1223" s="574" t="str">
        <f t="shared" si="113"/>
        <v/>
      </c>
      <c r="V1223" s="574" t="str">
        <f>IF($U1223="","",VLOOKUP($U1223,BUDGET!$C$19:$Q$401,2,FALSE))</f>
        <v/>
      </c>
    </row>
    <row r="1224" spans="2:22" ht="13.5" x14ac:dyDescent="0.3">
      <c r="B1224" s="582">
        <f t="shared" si="112"/>
        <v>1214</v>
      </c>
      <c r="C1224" s="153"/>
      <c r="D1224" s="154"/>
      <c r="E1224" s="155"/>
      <c r="F1224" s="156"/>
      <c r="G1224" s="157"/>
      <c r="H1224" s="158"/>
      <c r="I1224" s="162" t="str">
        <f t="shared" si="108"/>
        <v/>
      </c>
      <c r="J1224" s="163" t="str">
        <f>IF(I1224="","",I1224/BUDGET!$O$8)</f>
        <v/>
      </c>
      <c r="K1224" s="608"/>
      <c r="L1224" s="161" t="str">
        <f t="shared" si="109"/>
        <v/>
      </c>
      <c r="M1224" s="609" t="str">
        <f t="shared" si="110"/>
        <v/>
      </c>
      <c r="N1224" s="610" t="str">
        <f t="shared" si="111"/>
        <v/>
      </c>
      <c r="O1224" s="577"/>
      <c r="Q1224" s="611"/>
      <c r="U1224" s="574" t="str">
        <f t="shared" si="113"/>
        <v/>
      </c>
      <c r="V1224" s="574" t="str">
        <f>IF($U1224="","",VLOOKUP($U1224,BUDGET!$C$19:$Q$401,2,FALSE))</f>
        <v/>
      </c>
    </row>
    <row r="1225" spans="2:22" ht="13.5" x14ac:dyDescent="0.3">
      <c r="B1225" s="582">
        <f t="shared" si="112"/>
        <v>1215</v>
      </c>
      <c r="C1225" s="153"/>
      <c r="D1225" s="154"/>
      <c r="E1225" s="155"/>
      <c r="F1225" s="156"/>
      <c r="G1225" s="157"/>
      <c r="H1225" s="158"/>
      <c r="I1225" s="162" t="str">
        <f t="shared" si="108"/>
        <v/>
      </c>
      <c r="J1225" s="163" t="str">
        <f>IF(I1225="","",I1225/BUDGET!$O$8)</f>
        <v/>
      </c>
      <c r="K1225" s="608"/>
      <c r="L1225" s="164" t="str">
        <f t="shared" si="109"/>
        <v/>
      </c>
      <c r="M1225" s="609" t="str">
        <f t="shared" si="110"/>
        <v/>
      </c>
      <c r="N1225" s="610" t="str">
        <f t="shared" si="111"/>
        <v/>
      </c>
      <c r="O1225" s="577"/>
      <c r="Q1225" s="611"/>
      <c r="U1225" s="574" t="str">
        <f t="shared" si="113"/>
        <v/>
      </c>
      <c r="V1225" s="574" t="str">
        <f>IF($U1225="","",VLOOKUP($U1225,BUDGET!$C$19:$Q$401,2,FALSE))</f>
        <v/>
      </c>
    </row>
    <row r="1226" spans="2:22" ht="13.5" x14ac:dyDescent="0.3">
      <c r="B1226" s="582">
        <f t="shared" si="112"/>
        <v>1216</v>
      </c>
      <c r="C1226" s="153"/>
      <c r="D1226" s="154"/>
      <c r="E1226" s="155"/>
      <c r="F1226" s="156"/>
      <c r="G1226" s="157"/>
      <c r="H1226" s="158"/>
      <c r="I1226" s="162" t="str">
        <f t="shared" si="108"/>
        <v/>
      </c>
      <c r="J1226" s="163" t="str">
        <f>IF(I1226="","",I1226/BUDGET!$O$8)</f>
        <v/>
      </c>
      <c r="K1226" s="608"/>
      <c r="L1226" s="161" t="str">
        <f t="shared" si="109"/>
        <v/>
      </c>
      <c r="M1226" s="609" t="str">
        <f t="shared" si="110"/>
        <v/>
      </c>
      <c r="N1226" s="610" t="str">
        <f t="shared" si="111"/>
        <v/>
      </c>
      <c r="O1226" s="577"/>
      <c r="Q1226" s="611"/>
      <c r="U1226" s="574" t="str">
        <f t="shared" si="113"/>
        <v/>
      </c>
      <c r="V1226" s="574" t="str">
        <f>IF($U1226="","",VLOOKUP($U1226,BUDGET!$C$19:$Q$401,2,FALSE))</f>
        <v/>
      </c>
    </row>
    <row r="1227" spans="2:22" ht="13.5" x14ac:dyDescent="0.3">
      <c r="B1227" s="582">
        <f t="shared" si="112"/>
        <v>1217</v>
      </c>
      <c r="C1227" s="153"/>
      <c r="D1227" s="154"/>
      <c r="E1227" s="155"/>
      <c r="F1227" s="156"/>
      <c r="G1227" s="157"/>
      <c r="H1227" s="158"/>
      <c r="I1227" s="162" t="str">
        <f t="shared" si="108"/>
        <v/>
      </c>
      <c r="J1227" s="163" t="str">
        <f>IF(I1227="","",I1227/BUDGET!$O$8)</f>
        <v/>
      </c>
      <c r="K1227" s="608"/>
      <c r="L1227" s="164" t="str">
        <f t="shared" si="109"/>
        <v/>
      </c>
      <c r="M1227" s="609" t="str">
        <f t="shared" si="110"/>
        <v/>
      </c>
      <c r="N1227" s="610" t="str">
        <f t="shared" si="111"/>
        <v/>
      </c>
      <c r="O1227" s="577"/>
      <c r="Q1227" s="611"/>
      <c r="U1227" s="574" t="str">
        <f t="shared" si="113"/>
        <v/>
      </c>
      <c r="V1227" s="574" t="str">
        <f>IF($U1227="","",VLOOKUP($U1227,BUDGET!$C$19:$Q$401,2,FALSE))</f>
        <v/>
      </c>
    </row>
    <row r="1228" spans="2:22" ht="13.5" x14ac:dyDescent="0.3">
      <c r="B1228" s="582">
        <f t="shared" si="112"/>
        <v>1218</v>
      </c>
      <c r="C1228" s="153"/>
      <c r="D1228" s="154"/>
      <c r="E1228" s="155"/>
      <c r="F1228" s="156"/>
      <c r="G1228" s="157"/>
      <c r="H1228" s="158"/>
      <c r="I1228" s="162" t="str">
        <f t="shared" ref="I1228:I1291" si="114">IF(E1228="","",ROUND(F1228*H1228,2))</f>
        <v/>
      </c>
      <c r="J1228" s="163" t="str">
        <f>IF(I1228="","",I1228/BUDGET!$O$8)</f>
        <v/>
      </c>
      <c r="K1228" s="608"/>
      <c r="L1228" s="161" t="str">
        <f t="shared" ref="L1228:L1291" si="115">LEFT(K1228,2)</f>
        <v/>
      </c>
      <c r="M1228" s="609" t="str">
        <f t="shared" ref="M1228:M1291" si="116">IF(C1228="","",YEAR(C1228))</f>
        <v/>
      </c>
      <c r="N1228" s="610" t="str">
        <f t="shared" ref="N1228:N1291" si="117">IF(C1228="","",MONTH(C1228))</f>
        <v/>
      </c>
      <c r="O1228" s="577"/>
      <c r="Q1228" s="611"/>
      <c r="U1228" s="574" t="str">
        <f t="shared" si="113"/>
        <v/>
      </c>
      <c r="V1228" s="574" t="str">
        <f>IF($U1228="","",VLOOKUP($U1228,BUDGET!$C$19:$Q$401,2,FALSE))</f>
        <v/>
      </c>
    </row>
    <row r="1229" spans="2:22" ht="13.5" x14ac:dyDescent="0.3">
      <c r="B1229" s="582">
        <f t="shared" ref="B1229:B1292" si="118">ROW()-10</f>
        <v>1219</v>
      </c>
      <c r="C1229" s="153"/>
      <c r="D1229" s="154"/>
      <c r="E1229" s="155"/>
      <c r="F1229" s="156"/>
      <c r="G1229" s="157"/>
      <c r="H1229" s="158"/>
      <c r="I1229" s="162" t="str">
        <f t="shared" si="114"/>
        <v/>
      </c>
      <c r="J1229" s="163" t="str">
        <f>IF(I1229="","",I1229/BUDGET!$O$8)</f>
        <v/>
      </c>
      <c r="K1229" s="608"/>
      <c r="L1229" s="164" t="str">
        <f t="shared" si="115"/>
        <v/>
      </c>
      <c r="M1229" s="609" t="str">
        <f t="shared" si="116"/>
        <v/>
      </c>
      <c r="N1229" s="610" t="str">
        <f t="shared" si="117"/>
        <v/>
      </c>
      <c r="O1229" s="577"/>
      <c r="Q1229" s="611"/>
      <c r="U1229" s="574" t="str">
        <f t="shared" ref="U1229:U1292" si="119">IF(K1229="","",LEFT(K1229,FIND("|",K1229)-1))</f>
        <v/>
      </c>
      <c r="V1229" s="574" t="str">
        <f>IF($U1229="","",VLOOKUP($U1229,BUDGET!$C$19:$Q$401,2,FALSE))</f>
        <v/>
      </c>
    </row>
    <row r="1230" spans="2:22" ht="13.5" x14ac:dyDescent="0.3">
      <c r="B1230" s="582">
        <f t="shared" si="118"/>
        <v>1220</v>
      </c>
      <c r="C1230" s="153"/>
      <c r="D1230" s="154"/>
      <c r="E1230" s="155"/>
      <c r="F1230" s="156"/>
      <c r="G1230" s="157"/>
      <c r="H1230" s="158"/>
      <c r="I1230" s="162" t="str">
        <f t="shared" si="114"/>
        <v/>
      </c>
      <c r="J1230" s="163" t="str">
        <f>IF(I1230="","",I1230/BUDGET!$O$8)</f>
        <v/>
      </c>
      <c r="K1230" s="608"/>
      <c r="L1230" s="161" t="str">
        <f t="shared" si="115"/>
        <v/>
      </c>
      <c r="M1230" s="609" t="str">
        <f t="shared" si="116"/>
        <v/>
      </c>
      <c r="N1230" s="610" t="str">
        <f t="shared" si="117"/>
        <v/>
      </c>
      <c r="O1230" s="577"/>
      <c r="Q1230" s="611"/>
      <c r="U1230" s="574" t="str">
        <f t="shared" si="119"/>
        <v/>
      </c>
      <c r="V1230" s="574" t="str">
        <f>IF($U1230="","",VLOOKUP($U1230,BUDGET!$C$19:$Q$401,2,FALSE))</f>
        <v/>
      </c>
    </row>
    <row r="1231" spans="2:22" ht="13.5" x14ac:dyDescent="0.3">
      <c r="B1231" s="582">
        <f t="shared" si="118"/>
        <v>1221</v>
      </c>
      <c r="C1231" s="153"/>
      <c r="D1231" s="154"/>
      <c r="E1231" s="155"/>
      <c r="F1231" s="156"/>
      <c r="G1231" s="157"/>
      <c r="H1231" s="158"/>
      <c r="I1231" s="162" t="str">
        <f t="shared" si="114"/>
        <v/>
      </c>
      <c r="J1231" s="163" t="str">
        <f>IF(I1231="","",I1231/BUDGET!$O$8)</f>
        <v/>
      </c>
      <c r="K1231" s="608"/>
      <c r="L1231" s="164" t="str">
        <f t="shared" si="115"/>
        <v/>
      </c>
      <c r="M1231" s="609" t="str">
        <f t="shared" si="116"/>
        <v/>
      </c>
      <c r="N1231" s="610" t="str">
        <f t="shared" si="117"/>
        <v/>
      </c>
      <c r="O1231" s="577"/>
      <c r="Q1231" s="611"/>
      <c r="U1231" s="574" t="str">
        <f t="shared" si="119"/>
        <v/>
      </c>
      <c r="V1231" s="574" t="str">
        <f>IF($U1231="","",VLOOKUP($U1231,BUDGET!$C$19:$Q$401,2,FALSE))</f>
        <v/>
      </c>
    </row>
    <row r="1232" spans="2:22" ht="13.5" x14ac:dyDescent="0.3">
      <c r="B1232" s="582">
        <f t="shared" si="118"/>
        <v>1222</v>
      </c>
      <c r="C1232" s="153"/>
      <c r="D1232" s="154"/>
      <c r="E1232" s="155"/>
      <c r="F1232" s="156"/>
      <c r="G1232" s="157"/>
      <c r="H1232" s="158"/>
      <c r="I1232" s="162" t="str">
        <f t="shared" si="114"/>
        <v/>
      </c>
      <c r="J1232" s="163" t="str">
        <f>IF(I1232="","",I1232/BUDGET!$O$8)</f>
        <v/>
      </c>
      <c r="K1232" s="608"/>
      <c r="L1232" s="161" t="str">
        <f t="shared" si="115"/>
        <v/>
      </c>
      <c r="M1232" s="609" t="str">
        <f t="shared" si="116"/>
        <v/>
      </c>
      <c r="N1232" s="610" t="str">
        <f t="shared" si="117"/>
        <v/>
      </c>
      <c r="O1232" s="577"/>
      <c r="Q1232" s="611"/>
      <c r="U1232" s="574" t="str">
        <f t="shared" si="119"/>
        <v/>
      </c>
      <c r="V1232" s="574" t="str">
        <f>IF($U1232="","",VLOOKUP($U1232,BUDGET!$C$19:$Q$401,2,FALSE))</f>
        <v/>
      </c>
    </row>
    <row r="1233" spans="2:22" ht="13.5" x14ac:dyDescent="0.3">
      <c r="B1233" s="582">
        <f t="shared" si="118"/>
        <v>1223</v>
      </c>
      <c r="C1233" s="153"/>
      <c r="D1233" s="154"/>
      <c r="E1233" s="155"/>
      <c r="F1233" s="156"/>
      <c r="G1233" s="157"/>
      <c r="H1233" s="158"/>
      <c r="I1233" s="162" t="str">
        <f t="shared" si="114"/>
        <v/>
      </c>
      <c r="J1233" s="163" t="str">
        <f>IF(I1233="","",I1233/BUDGET!$O$8)</f>
        <v/>
      </c>
      <c r="K1233" s="608"/>
      <c r="L1233" s="164" t="str">
        <f t="shared" si="115"/>
        <v/>
      </c>
      <c r="M1233" s="609" t="str">
        <f t="shared" si="116"/>
        <v/>
      </c>
      <c r="N1233" s="610" t="str">
        <f t="shared" si="117"/>
        <v/>
      </c>
      <c r="O1233" s="577"/>
      <c r="Q1233" s="611"/>
      <c r="U1233" s="574" t="str">
        <f t="shared" si="119"/>
        <v/>
      </c>
      <c r="V1233" s="574" t="str">
        <f>IF($U1233="","",VLOOKUP($U1233,BUDGET!$C$19:$Q$401,2,FALSE))</f>
        <v/>
      </c>
    </row>
    <row r="1234" spans="2:22" ht="13.5" x14ac:dyDescent="0.3">
      <c r="B1234" s="582">
        <f t="shared" si="118"/>
        <v>1224</v>
      </c>
      <c r="C1234" s="153"/>
      <c r="D1234" s="154"/>
      <c r="E1234" s="155"/>
      <c r="F1234" s="156"/>
      <c r="G1234" s="157"/>
      <c r="H1234" s="158"/>
      <c r="I1234" s="162" t="str">
        <f t="shared" si="114"/>
        <v/>
      </c>
      <c r="J1234" s="163" t="str">
        <f>IF(I1234="","",I1234/BUDGET!$O$8)</f>
        <v/>
      </c>
      <c r="K1234" s="608"/>
      <c r="L1234" s="161" t="str">
        <f t="shared" si="115"/>
        <v/>
      </c>
      <c r="M1234" s="609" t="str">
        <f t="shared" si="116"/>
        <v/>
      </c>
      <c r="N1234" s="610" t="str">
        <f t="shared" si="117"/>
        <v/>
      </c>
      <c r="O1234" s="577"/>
      <c r="Q1234" s="611"/>
      <c r="U1234" s="574" t="str">
        <f t="shared" si="119"/>
        <v/>
      </c>
      <c r="V1234" s="574" t="str">
        <f>IF($U1234="","",VLOOKUP($U1234,BUDGET!$C$19:$Q$401,2,FALSE))</f>
        <v/>
      </c>
    </row>
    <row r="1235" spans="2:22" ht="13.5" x14ac:dyDescent="0.3">
      <c r="B1235" s="582">
        <f t="shared" si="118"/>
        <v>1225</v>
      </c>
      <c r="C1235" s="153"/>
      <c r="D1235" s="154"/>
      <c r="E1235" s="155"/>
      <c r="F1235" s="156"/>
      <c r="G1235" s="157"/>
      <c r="H1235" s="158"/>
      <c r="I1235" s="162" t="str">
        <f t="shared" si="114"/>
        <v/>
      </c>
      <c r="J1235" s="163" t="str">
        <f>IF(I1235="","",I1235/BUDGET!$O$8)</f>
        <v/>
      </c>
      <c r="K1235" s="608"/>
      <c r="L1235" s="164" t="str">
        <f t="shared" si="115"/>
        <v/>
      </c>
      <c r="M1235" s="609" t="str">
        <f t="shared" si="116"/>
        <v/>
      </c>
      <c r="N1235" s="610" t="str">
        <f t="shared" si="117"/>
        <v/>
      </c>
      <c r="O1235" s="577"/>
      <c r="Q1235" s="611"/>
      <c r="U1235" s="574" t="str">
        <f t="shared" si="119"/>
        <v/>
      </c>
      <c r="V1235" s="574" t="str">
        <f>IF($U1235="","",VLOOKUP($U1235,BUDGET!$C$19:$Q$401,2,FALSE))</f>
        <v/>
      </c>
    </row>
    <row r="1236" spans="2:22" ht="13.5" x14ac:dyDescent="0.3">
      <c r="B1236" s="582">
        <f t="shared" si="118"/>
        <v>1226</v>
      </c>
      <c r="C1236" s="153"/>
      <c r="D1236" s="154"/>
      <c r="E1236" s="155"/>
      <c r="F1236" s="156"/>
      <c r="G1236" s="157"/>
      <c r="H1236" s="158"/>
      <c r="I1236" s="162" t="str">
        <f t="shared" si="114"/>
        <v/>
      </c>
      <c r="J1236" s="163" t="str">
        <f>IF(I1236="","",I1236/BUDGET!$O$8)</f>
        <v/>
      </c>
      <c r="K1236" s="608"/>
      <c r="L1236" s="161" t="str">
        <f t="shared" si="115"/>
        <v/>
      </c>
      <c r="M1236" s="609" t="str">
        <f t="shared" si="116"/>
        <v/>
      </c>
      <c r="N1236" s="610" t="str">
        <f t="shared" si="117"/>
        <v/>
      </c>
      <c r="O1236" s="577"/>
      <c r="Q1236" s="611"/>
      <c r="U1236" s="574" t="str">
        <f t="shared" si="119"/>
        <v/>
      </c>
      <c r="V1236" s="574" t="str">
        <f>IF($U1236="","",VLOOKUP($U1236,BUDGET!$C$19:$Q$401,2,FALSE))</f>
        <v/>
      </c>
    </row>
    <row r="1237" spans="2:22" ht="13.5" x14ac:dyDescent="0.3">
      <c r="B1237" s="582">
        <f t="shared" si="118"/>
        <v>1227</v>
      </c>
      <c r="C1237" s="153"/>
      <c r="D1237" s="154"/>
      <c r="E1237" s="155"/>
      <c r="F1237" s="156"/>
      <c r="G1237" s="157"/>
      <c r="H1237" s="158"/>
      <c r="I1237" s="162" t="str">
        <f t="shared" si="114"/>
        <v/>
      </c>
      <c r="J1237" s="163" t="str">
        <f>IF(I1237="","",I1237/BUDGET!$O$8)</f>
        <v/>
      </c>
      <c r="K1237" s="608"/>
      <c r="L1237" s="164" t="str">
        <f t="shared" si="115"/>
        <v/>
      </c>
      <c r="M1237" s="609" t="str">
        <f t="shared" si="116"/>
        <v/>
      </c>
      <c r="N1237" s="610" t="str">
        <f t="shared" si="117"/>
        <v/>
      </c>
      <c r="O1237" s="577"/>
      <c r="Q1237" s="611"/>
      <c r="U1237" s="574" t="str">
        <f t="shared" si="119"/>
        <v/>
      </c>
      <c r="V1237" s="574" t="str">
        <f>IF($U1237="","",VLOOKUP($U1237,BUDGET!$C$19:$Q$401,2,FALSE))</f>
        <v/>
      </c>
    </row>
    <row r="1238" spans="2:22" ht="13.5" x14ac:dyDescent="0.3">
      <c r="B1238" s="582">
        <f t="shared" si="118"/>
        <v>1228</v>
      </c>
      <c r="C1238" s="153"/>
      <c r="D1238" s="154"/>
      <c r="E1238" s="155"/>
      <c r="F1238" s="156"/>
      <c r="G1238" s="157"/>
      <c r="H1238" s="158"/>
      <c r="I1238" s="162" t="str">
        <f t="shared" si="114"/>
        <v/>
      </c>
      <c r="J1238" s="163" t="str">
        <f>IF(I1238="","",I1238/BUDGET!$O$8)</f>
        <v/>
      </c>
      <c r="K1238" s="608"/>
      <c r="L1238" s="161" t="str">
        <f t="shared" si="115"/>
        <v/>
      </c>
      <c r="M1238" s="609" t="str">
        <f t="shared" si="116"/>
        <v/>
      </c>
      <c r="N1238" s="610" t="str">
        <f t="shared" si="117"/>
        <v/>
      </c>
      <c r="O1238" s="577"/>
      <c r="Q1238" s="611"/>
      <c r="U1238" s="574" t="str">
        <f t="shared" si="119"/>
        <v/>
      </c>
      <c r="V1238" s="574" t="str">
        <f>IF($U1238="","",VLOOKUP($U1238,BUDGET!$C$19:$Q$401,2,FALSE))</f>
        <v/>
      </c>
    </row>
    <row r="1239" spans="2:22" ht="13.5" x14ac:dyDescent="0.3">
      <c r="B1239" s="582">
        <f t="shared" si="118"/>
        <v>1229</v>
      </c>
      <c r="C1239" s="153"/>
      <c r="D1239" s="154"/>
      <c r="E1239" s="155"/>
      <c r="F1239" s="156"/>
      <c r="G1239" s="157"/>
      <c r="H1239" s="158"/>
      <c r="I1239" s="162" t="str">
        <f t="shared" si="114"/>
        <v/>
      </c>
      <c r="J1239" s="163" t="str">
        <f>IF(I1239="","",I1239/BUDGET!$O$8)</f>
        <v/>
      </c>
      <c r="K1239" s="608"/>
      <c r="L1239" s="164" t="str">
        <f t="shared" si="115"/>
        <v/>
      </c>
      <c r="M1239" s="609" t="str">
        <f t="shared" si="116"/>
        <v/>
      </c>
      <c r="N1239" s="610" t="str">
        <f t="shared" si="117"/>
        <v/>
      </c>
      <c r="O1239" s="577"/>
      <c r="Q1239" s="611"/>
      <c r="U1239" s="574" t="str">
        <f t="shared" si="119"/>
        <v/>
      </c>
      <c r="V1239" s="574" t="str">
        <f>IF($U1239="","",VLOOKUP($U1239,BUDGET!$C$19:$Q$401,2,FALSE))</f>
        <v/>
      </c>
    </row>
    <row r="1240" spans="2:22" ht="13.5" x14ac:dyDescent="0.3">
      <c r="B1240" s="582">
        <f t="shared" si="118"/>
        <v>1230</v>
      </c>
      <c r="C1240" s="153"/>
      <c r="D1240" s="154"/>
      <c r="E1240" s="155"/>
      <c r="F1240" s="156"/>
      <c r="G1240" s="157"/>
      <c r="H1240" s="158"/>
      <c r="I1240" s="162" t="str">
        <f t="shared" si="114"/>
        <v/>
      </c>
      <c r="J1240" s="163" t="str">
        <f>IF(I1240="","",I1240/BUDGET!$O$8)</f>
        <v/>
      </c>
      <c r="K1240" s="608"/>
      <c r="L1240" s="161" t="str">
        <f t="shared" si="115"/>
        <v/>
      </c>
      <c r="M1240" s="609" t="str">
        <f t="shared" si="116"/>
        <v/>
      </c>
      <c r="N1240" s="610" t="str">
        <f t="shared" si="117"/>
        <v/>
      </c>
      <c r="O1240" s="577"/>
      <c r="Q1240" s="611"/>
      <c r="U1240" s="574" t="str">
        <f t="shared" si="119"/>
        <v/>
      </c>
      <c r="V1240" s="574" t="str">
        <f>IF($U1240="","",VLOOKUP($U1240,BUDGET!$C$19:$Q$401,2,FALSE))</f>
        <v/>
      </c>
    </row>
    <row r="1241" spans="2:22" ht="13.5" x14ac:dyDescent="0.3">
      <c r="B1241" s="582">
        <f t="shared" si="118"/>
        <v>1231</v>
      </c>
      <c r="C1241" s="153"/>
      <c r="D1241" s="154"/>
      <c r="E1241" s="155"/>
      <c r="F1241" s="156"/>
      <c r="G1241" s="157"/>
      <c r="H1241" s="158"/>
      <c r="I1241" s="162" t="str">
        <f t="shared" si="114"/>
        <v/>
      </c>
      <c r="J1241" s="163" t="str">
        <f>IF(I1241="","",I1241/BUDGET!$O$8)</f>
        <v/>
      </c>
      <c r="K1241" s="608"/>
      <c r="L1241" s="164" t="str">
        <f t="shared" si="115"/>
        <v/>
      </c>
      <c r="M1241" s="609" t="str">
        <f t="shared" si="116"/>
        <v/>
      </c>
      <c r="N1241" s="610" t="str">
        <f t="shared" si="117"/>
        <v/>
      </c>
      <c r="O1241" s="577"/>
      <c r="Q1241" s="611"/>
      <c r="U1241" s="574" t="str">
        <f t="shared" si="119"/>
        <v/>
      </c>
      <c r="V1241" s="574" t="str">
        <f>IF($U1241="","",VLOOKUP($U1241,BUDGET!$C$19:$Q$401,2,FALSE))</f>
        <v/>
      </c>
    </row>
    <row r="1242" spans="2:22" ht="13.5" x14ac:dyDescent="0.3">
      <c r="B1242" s="582">
        <f t="shared" si="118"/>
        <v>1232</v>
      </c>
      <c r="C1242" s="153"/>
      <c r="D1242" s="154"/>
      <c r="E1242" s="155"/>
      <c r="F1242" s="156"/>
      <c r="G1242" s="157"/>
      <c r="H1242" s="158"/>
      <c r="I1242" s="162" t="str">
        <f t="shared" si="114"/>
        <v/>
      </c>
      <c r="J1242" s="163" t="str">
        <f>IF(I1242="","",I1242/BUDGET!$O$8)</f>
        <v/>
      </c>
      <c r="K1242" s="608"/>
      <c r="L1242" s="161" t="str">
        <f t="shared" si="115"/>
        <v/>
      </c>
      <c r="M1242" s="609" t="str">
        <f t="shared" si="116"/>
        <v/>
      </c>
      <c r="N1242" s="610" t="str">
        <f t="shared" si="117"/>
        <v/>
      </c>
      <c r="O1242" s="577"/>
      <c r="Q1242" s="611"/>
      <c r="U1242" s="574" t="str">
        <f t="shared" si="119"/>
        <v/>
      </c>
      <c r="V1242" s="574" t="str">
        <f>IF($U1242="","",VLOOKUP($U1242,BUDGET!$C$19:$Q$401,2,FALSE))</f>
        <v/>
      </c>
    </row>
    <row r="1243" spans="2:22" ht="13.5" x14ac:dyDescent="0.3">
      <c r="B1243" s="582">
        <f t="shared" si="118"/>
        <v>1233</v>
      </c>
      <c r="C1243" s="153"/>
      <c r="D1243" s="154"/>
      <c r="E1243" s="155"/>
      <c r="F1243" s="156"/>
      <c r="G1243" s="157"/>
      <c r="H1243" s="158"/>
      <c r="I1243" s="162" t="str">
        <f t="shared" si="114"/>
        <v/>
      </c>
      <c r="J1243" s="163" t="str">
        <f>IF(I1243="","",I1243/BUDGET!$O$8)</f>
        <v/>
      </c>
      <c r="K1243" s="608"/>
      <c r="L1243" s="164" t="str">
        <f t="shared" si="115"/>
        <v/>
      </c>
      <c r="M1243" s="609" t="str">
        <f t="shared" si="116"/>
        <v/>
      </c>
      <c r="N1243" s="610" t="str">
        <f t="shared" si="117"/>
        <v/>
      </c>
      <c r="O1243" s="577"/>
      <c r="Q1243" s="611"/>
      <c r="U1243" s="574" t="str">
        <f t="shared" si="119"/>
        <v/>
      </c>
      <c r="V1243" s="574" t="str">
        <f>IF($U1243="","",VLOOKUP($U1243,BUDGET!$C$19:$Q$401,2,FALSE))</f>
        <v/>
      </c>
    </row>
    <row r="1244" spans="2:22" ht="13.5" x14ac:dyDescent="0.3">
      <c r="B1244" s="582">
        <f t="shared" si="118"/>
        <v>1234</v>
      </c>
      <c r="C1244" s="153"/>
      <c r="D1244" s="154"/>
      <c r="E1244" s="155"/>
      <c r="F1244" s="156"/>
      <c r="G1244" s="157"/>
      <c r="H1244" s="158"/>
      <c r="I1244" s="162" t="str">
        <f t="shared" si="114"/>
        <v/>
      </c>
      <c r="J1244" s="163" t="str">
        <f>IF(I1244="","",I1244/BUDGET!$O$8)</f>
        <v/>
      </c>
      <c r="K1244" s="608"/>
      <c r="L1244" s="161" t="str">
        <f t="shared" si="115"/>
        <v/>
      </c>
      <c r="M1244" s="609" t="str">
        <f t="shared" si="116"/>
        <v/>
      </c>
      <c r="N1244" s="610" t="str">
        <f t="shared" si="117"/>
        <v/>
      </c>
      <c r="O1244" s="577"/>
      <c r="Q1244" s="611"/>
      <c r="U1244" s="574" t="str">
        <f t="shared" si="119"/>
        <v/>
      </c>
      <c r="V1244" s="574" t="str">
        <f>IF($U1244="","",VLOOKUP($U1244,BUDGET!$C$19:$Q$401,2,FALSE))</f>
        <v/>
      </c>
    </row>
    <row r="1245" spans="2:22" ht="13.5" x14ac:dyDescent="0.3">
      <c r="B1245" s="582">
        <f t="shared" si="118"/>
        <v>1235</v>
      </c>
      <c r="C1245" s="153"/>
      <c r="D1245" s="154"/>
      <c r="E1245" s="155"/>
      <c r="F1245" s="156"/>
      <c r="G1245" s="157"/>
      <c r="H1245" s="158"/>
      <c r="I1245" s="162" t="str">
        <f t="shared" si="114"/>
        <v/>
      </c>
      <c r="J1245" s="163" t="str">
        <f>IF(I1245="","",I1245/BUDGET!$O$8)</f>
        <v/>
      </c>
      <c r="K1245" s="608"/>
      <c r="L1245" s="164" t="str">
        <f t="shared" si="115"/>
        <v/>
      </c>
      <c r="M1245" s="609" t="str">
        <f t="shared" si="116"/>
        <v/>
      </c>
      <c r="N1245" s="610" t="str">
        <f t="shared" si="117"/>
        <v/>
      </c>
      <c r="O1245" s="577"/>
      <c r="Q1245" s="611"/>
      <c r="U1245" s="574" t="str">
        <f t="shared" si="119"/>
        <v/>
      </c>
      <c r="V1245" s="574" t="str">
        <f>IF($U1245="","",VLOOKUP($U1245,BUDGET!$C$19:$Q$401,2,FALSE))</f>
        <v/>
      </c>
    </row>
    <row r="1246" spans="2:22" ht="13.5" x14ac:dyDescent="0.3">
      <c r="B1246" s="582">
        <f t="shared" si="118"/>
        <v>1236</v>
      </c>
      <c r="C1246" s="153"/>
      <c r="D1246" s="154"/>
      <c r="E1246" s="155"/>
      <c r="F1246" s="156"/>
      <c r="G1246" s="157"/>
      <c r="H1246" s="158"/>
      <c r="I1246" s="162" t="str">
        <f t="shared" si="114"/>
        <v/>
      </c>
      <c r="J1246" s="163" t="str">
        <f>IF(I1246="","",I1246/BUDGET!$O$8)</f>
        <v/>
      </c>
      <c r="K1246" s="608"/>
      <c r="L1246" s="161" t="str">
        <f t="shared" si="115"/>
        <v/>
      </c>
      <c r="M1246" s="609" t="str">
        <f t="shared" si="116"/>
        <v/>
      </c>
      <c r="N1246" s="610" t="str">
        <f t="shared" si="117"/>
        <v/>
      </c>
      <c r="O1246" s="577"/>
      <c r="Q1246" s="611"/>
      <c r="U1246" s="574" t="str">
        <f t="shared" si="119"/>
        <v/>
      </c>
      <c r="V1246" s="574" t="str">
        <f>IF($U1246="","",VLOOKUP($U1246,BUDGET!$C$19:$Q$401,2,FALSE))</f>
        <v/>
      </c>
    </row>
    <row r="1247" spans="2:22" ht="13.5" x14ac:dyDescent="0.3">
      <c r="B1247" s="582">
        <f t="shared" si="118"/>
        <v>1237</v>
      </c>
      <c r="C1247" s="153"/>
      <c r="D1247" s="154"/>
      <c r="E1247" s="155"/>
      <c r="F1247" s="156"/>
      <c r="G1247" s="157"/>
      <c r="H1247" s="158"/>
      <c r="I1247" s="162" t="str">
        <f t="shared" si="114"/>
        <v/>
      </c>
      <c r="J1247" s="163" t="str">
        <f>IF(I1247="","",I1247/BUDGET!$O$8)</f>
        <v/>
      </c>
      <c r="K1247" s="608"/>
      <c r="L1247" s="164" t="str">
        <f t="shared" si="115"/>
        <v/>
      </c>
      <c r="M1247" s="609" t="str">
        <f t="shared" si="116"/>
        <v/>
      </c>
      <c r="N1247" s="610" t="str">
        <f t="shared" si="117"/>
        <v/>
      </c>
      <c r="O1247" s="577"/>
      <c r="Q1247" s="611"/>
      <c r="U1247" s="574" t="str">
        <f t="shared" si="119"/>
        <v/>
      </c>
      <c r="V1247" s="574" t="str">
        <f>IF($U1247="","",VLOOKUP($U1247,BUDGET!$C$19:$Q$401,2,FALSE))</f>
        <v/>
      </c>
    </row>
    <row r="1248" spans="2:22" ht="13.5" x14ac:dyDescent="0.3">
      <c r="B1248" s="582">
        <f t="shared" si="118"/>
        <v>1238</v>
      </c>
      <c r="C1248" s="153"/>
      <c r="D1248" s="154"/>
      <c r="E1248" s="155"/>
      <c r="F1248" s="156"/>
      <c r="G1248" s="157"/>
      <c r="H1248" s="158"/>
      <c r="I1248" s="162" t="str">
        <f t="shared" si="114"/>
        <v/>
      </c>
      <c r="J1248" s="163" t="str">
        <f>IF(I1248="","",I1248/BUDGET!$O$8)</f>
        <v/>
      </c>
      <c r="K1248" s="608"/>
      <c r="L1248" s="161" t="str">
        <f t="shared" si="115"/>
        <v/>
      </c>
      <c r="M1248" s="609" t="str">
        <f t="shared" si="116"/>
        <v/>
      </c>
      <c r="N1248" s="610" t="str">
        <f t="shared" si="117"/>
        <v/>
      </c>
      <c r="O1248" s="577"/>
      <c r="Q1248" s="611"/>
      <c r="U1248" s="574" t="str">
        <f t="shared" si="119"/>
        <v/>
      </c>
      <c r="V1248" s="574" t="str">
        <f>IF($U1248="","",VLOOKUP($U1248,BUDGET!$C$19:$Q$401,2,FALSE))</f>
        <v/>
      </c>
    </row>
    <row r="1249" spans="2:22" ht="13.5" x14ac:dyDescent="0.3">
      <c r="B1249" s="582">
        <f t="shared" si="118"/>
        <v>1239</v>
      </c>
      <c r="C1249" s="153"/>
      <c r="D1249" s="154"/>
      <c r="E1249" s="155"/>
      <c r="F1249" s="156"/>
      <c r="G1249" s="157"/>
      <c r="H1249" s="158"/>
      <c r="I1249" s="162" t="str">
        <f t="shared" si="114"/>
        <v/>
      </c>
      <c r="J1249" s="163" t="str">
        <f>IF(I1249="","",I1249/BUDGET!$O$8)</f>
        <v/>
      </c>
      <c r="K1249" s="608"/>
      <c r="L1249" s="164" t="str">
        <f t="shared" si="115"/>
        <v/>
      </c>
      <c r="M1249" s="609" t="str">
        <f t="shared" si="116"/>
        <v/>
      </c>
      <c r="N1249" s="610" t="str">
        <f t="shared" si="117"/>
        <v/>
      </c>
      <c r="O1249" s="577"/>
      <c r="Q1249" s="611"/>
      <c r="U1249" s="574" t="str">
        <f t="shared" si="119"/>
        <v/>
      </c>
      <c r="V1249" s="574" t="str">
        <f>IF($U1249="","",VLOOKUP($U1249,BUDGET!$C$19:$Q$401,2,FALSE))</f>
        <v/>
      </c>
    </row>
    <row r="1250" spans="2:22" ht="13.5" x14ac:dyDescent="0.3">
      <c r="B1250" s="582">
        <f t="shared" si="118"/>
        <v>1240</v>
      </c>
      <c r="C1250" s="153"/>
      <c r="D1250" s="154"/>
      <c r="E1250" s="155"/>
      <c r="F1250" s="156"/>
      <c r="G1250" s="157"/>
      <c r="H1250" s="158"/>
      <c r="I1250" s="162" t="str">
        <f t="shared" si="114"/>
        <v/>
      </c>
      <c r="J1250" s="163" t="str">
        <f>IF(I1250="","",I1250/BUDGET!$O$8)</f>
        <v/>
      </c>
      <c r="K1250" s="608"/>
      <c r="L1250" s="161" t="str">
        <f t="shared" si="115"/>
        <v/>
      </c>
      <c r="M1250" s="609" t="str">
        <f t="shared" si="116"/>
        <v/>
      </c>
      <c r="N1250" s="610" t="str">
        <f t="shared" si="117"/>
        <v/>
      </c>
      <c r="O1250" s="577"/>
      <c r="Q1250" s="611"/>
      <c r="U1250" s="574" t="str">
        <f t="shared" si="119"/>
        <v/>
      </c>
      <c r="V1250" s="574" t="str">
        <f>IF($U1250="","",VLOOKUP($U1250,BUDGET!$C$19:$Q$401,2,FALSE))</f>
        <v/>
      </c>
    </row>
    <row r="1251" spans="2:22" ht="13.5" x14ac:dyDescent="0.3">
      <c r="B1251" s="582">
        <f t="shared" si="118"/>
        <v>1241</v>
      </c>
      <c r="C1251" s="153"/>
      <c r="D1251" s="154"/>
      <c r="E1251" s="155"/>
      <c r="F1251" s="156"/>
      <c r="G1251" s="157"/>
      <c r="H1251" s="158"/>
      <c r="I1251" s="162" t="str">
        <f t="shared" si="114"/>
        <v/>
      </c>
      <c r="J1251" s="163" t="str">
        <f>IF(I1251="","",I1251/BUDGET!$O$8)</f>
        <v/>
      </c>
      <c r="K1251" s="608"/>
      <c r="L1251" s="164" t="str">
        <f t="shared" si="115"/>
        <v/>
      </c>
      <c r="M1251" s="609" t="str">
        <f t="shared" si="116"/>
        <v/>
      </c>
      <c r="N1251" s="610" t="str">
        <f t="shared" si="117"/>
        <v/>
      </c>
      <c r="O1251" s="577"/>
      <c r="Q1251" s="611"/>
      <c r="U1251" s="574" t="str">
        <f t="shared" si="119"/>
        <v/>
      </c>
      <c r="V1251" s="574" t="str">
        <f>IF($U1251="","",VLOOKUP($U1251,BUDGET!$C$19:$Q$401,2,FALSE))</f>
        <v/>
      </c>
    </row>
    <row r="1252" spans="2:22" ht="13.5" x14ac:dyDescent="0.3">
      <c r="B1252" s="582">
        <f t="shared" si="118"/>
        <v>1242</v>
      </c>
      <c r="C1252" s="153"/>
      <c r="D1252" s="154"/>
      <c r="E1252" s="155"/>
      <c r="F1252" s="156"/>
      <c r="G1252" s="157"/>
      <c r="H1252" s="158"/>
      <c r="I1252" s="162" t="str">
        <f t="shared" si="114"/>
        <v/>
      </c>
      <c r="J1252" s="163" t="str">
        <f>IF(I1252="","",I1252/BUDGET!$O$8)</f>
        <v/>
      </c>
      <c r="K1252" s="608"/>
      <c r="L1252" s="161" t="str">
        <f t="shared" si="115"/>
        <v/>
      </c>
      <c r="M1252" s="609" t="str">
        <f t="shared" si="116"/>
        <v/>
      </c>
      <c r="N1252" s="610" t="str">
        <f t="shared" si="117"/>
        <v/>
      </c>
      <c r="O1252" s="577"/>
      <c r="Q1252" s="611"/>
      <c r="U1252" s="574" t="str">
        <f t="shared" si="119"/>
        <v/>
      </c>
      <c r="V1252" s="574" t="str">
        <f>IF($U1252="","",VLOOKUP($U1252,BUDGET!$C$19:$Q$401,2,FALSE))</f>
        <v/>
      </c>
    </row>
    <row r="1253" spans="2:22" ht="13.5" x14ac:dyDescent="0.3">
      <c r="B1253" s="582">
        <f t="shared" si="118"/>
        <v>1243</v>
      </c>
      <c r="C1253" s="153"/>
      <c r="D1253" s="154"/>
      <c r="E1253" s="155"/>
      <c r="F1253" s="156"/>
      <c r="G1253" s="157"/>
      <c r="H1253" s="158"/>
      <c r="I1253" s="162" t="str">
        <f t="shared" si="114"/>
        <v/>
      </c>
      <c r="J1253" s="163" t="str">
        <f>IF(I1253="","",I1253/BUDGET!$O$8)</f>
        <v/>
      </c>
      <c r="K1253" s="608"/>
      <c r="L1253" s="164" t="str">
        <f t="shared" si="115"/>
        <v/>
      </c>
      <c r="M1253" s="609" t="str">
        <f t="shared" si="116"/>
        <v/>
      </c>
      <c r="N1253" s="610" t="str">
        <f t="shared" si="117"/>
        <v/>
      </c>
      <c r="O1253" s="577"/>
      <c r="Q1253" s="611"/>
      <c r="U1253" s="574" t="str">
        <f t="shared" si="119"/>
        <v/>
      </c>
      <c r="V1253" s="574" t="str">
        <f>IF($U1253="","",VLOOKUP($U1253,BUDGET!$C$19:$Q$401,2,FALSE))</f>
        <v/>
      </c>
    </row>
    <row r="1254" spans="2:22" ht="13.5" x14ac:dyDescent="0.3">
      <c r="B1254" s="582">
        <f t="shared" si="118"/>
        <v>1244</v>
      </c>
      <c r="C1254" s="153"/>
      <c r="D1254" s="154"/>
      <c r="E1254" s="155"/>
      <c r="F1254" s="156"/>
      <c r="G1254" s="157"/>
      <c r="H1254" s="158"/>
      <c r="I1254" s="162" t="str">
        <f t="shared" si="114"/>
        <v/>
      </c>
      <c r="J1254" s="163" t="str">
        <f>IF(I1254="","",I1254/BUDGET!$O$8)</f>
        <v/>
      </c>
      <c r="K1254" s="608"/>
      <c r="L1254" s="161" t="str">
        <f t="shared" si="115"/>
        <v/>
      </c>
      <c r="M1254" s="609" t="str">
        <f t="shared" si="116"/>
        <v/>
      </c>
      <c r="N1254" s="610" t="str">
        <f t="shared" si="117"/>
        <v/>
      </c>
      <c r="O1254" s="577"/>
      <c r="Q1254" s="611"/>
      <c r="U1254" s="574" t="str">
        <f t="shared" si="119"/>
        <v/>
      </c>
      <c r="V1254" s="574" t="str">
        <f>IF($U1254="","",VLOOKUP($U1254,BUDGET!$C$19:$Q$401,2,FALSE))</f>
        <v/>
      </c>
    </row>
    <row r="1255" spans="2:22" ht="13.5" x14ac:dyDescent="0.3">
      <c r="B1255" s="582">
        <f t="shared" si="118"/>
        <v>1245</v>
      </c>
      <c r="C1255" s="153"/>
      <c r="D1255" s="154"/>
      <c r="E1255" s="155"/>
      <c r="F1255" s="156"/>
      <c r="G1255" s="157"/>
      <c r="H1255" s="158"/>
      <c r="I1255" s="162" t="str">
        <f t="shared" si="114"/>
        <v/>
      </c>
      <c r="J1255" s="163" t="str">
        <f>IF(I1255="","",I1255/BUDGET!$O$8)</f>
        <v/>
      </c>
      <c r="K1255" s="608"/>
      <c r="L1255" s="164" t="str">
        <f t="shared" si="115"/>
        <v/>
      </c>
      <c r="M1255" s="609" t="str">
        <f t="shared" si="116"/>
        <v/>
      </c>
      <c r="N1255" s="610" t="str">
        <f t="shared" si="117"/>
        <v/>
      </c>
      <c r="O1255" s="577"/>
      <c r="Q1255" s="611"/>
      <c r="U1255" s="574" t="str">
        <f t="shared" si="119"/>
        <v/>
      </c>
      <c r="V1255" s="574" t="str">
        <f>IF($U1255="","",VLOOKUP($U1255,BUDGET!$C$19:$Q$401,2,FALSE))</f>
        <v/>
      </c>
    </row>
    <row r="1256" spans="2:22" ht="13.5" x14ac:dyDescent="0.3">
      <c r="B1256" s="582">
        <f t="shared" si="118"/>
        <v>1246</v>
      </c>
      <c r="C1256" s="153"/>
      <c r="D1256" s="154"/>
      <c r="E1256" s="155"/>
      <c r="F1256" s="156"/>
      <c r="G1256" s="157"/>
      <c r="H1256" s="158"/>
      <c r="I1256" s="162" t="str">
        <f t="shared" si="114"/>
        <v/>
      </c>
      <c r="J1256" s="163" t="str">
        <f>IF(I1256="","",I1256/BUDGET!$O$8)</f>
        <v/>
      </c>
      <c r="K1256" s="608"/>
      <c r="L1256" s="161" t="str">
        <f t="shared" si="115"/>
        <v/>
      </c>
      <c r="M1256" s="609" t="str">
        <f t="shared" si="116"/>
        <v/>
      </c>
      <c r="N1256" s="610" t="str">
        <f t="shared" si="117"/>
        <v/>
      </c>
      <c r="O1256" s="577"/>
      <c r="Q1256" s="611"/>
      <c r="U1256" s="574" t="str">
        <f t="shared" si="119"/>
        <v/>
      </c>
      <c r="V1256" s="574" t="str">
        <f>IF($U1256="","",VLOOKUP($U1256,BUDGET!$C$19:$Q$401,2,FALSE))</f>
        <v/>
      </c>
    </row>
    <row r="1257" spans="2:22" ht="13.5" x14ac:dyDescent="0.3">
      <c r="B1257" s="582">
        <f t="shared" si="118"/>
        <v>1247</v>
      </c>
      <c r="C1257" s="153"/>
      <c r="D1257" s="154"/>
      <c r="E1257" s="155"/>
      <c r="F1257" s="156"/>
      <c r="G1257" s="157"/>
      <c r="H1257" s="158"/>
      <c r="I1257" s="162" t="str">
        <f t="shared" si="114"/>
        <v/>
      </c>
      <c r="J1257" s="163" t="str">
        <f>IF(I1257="","",I1257/BUDGET!$O$8)</f>
        <v/>
      </c>
      <c r="K1257" s="608"/>
      <c r="L1257" s="164" t="str">
        <f t="shared" si="115"/>
        <v/>
      </c>
      <c r="M1257" s="609" t="str">
        <f t="shared" si="116"/>
        <v/>
      </c>
      <c r="N1257" s="610" t="str">
        <f t="shared" si="117"/>
        <v/>
      </c>
      <c r="O1257" s="577"/>
      <c r="Q1257" s="611"/>
      <c r="U1257" s="574" t="str">
        <f t="shared" si="119"/>
        <v/>
      </c>
      <c r="V1257" s="574" t="str">
        <f>IF($U1257="","",VLOOKUP($U1257,BUDGET!$C$19:$Q$401,2,FALSE))</f>
        <v/>
      </c>
    </row>
    <row r="1258" spans="2:22" ht="13.5" x14ac:dyDescent="0.3">
      <c r="B1258" s="582">
        <f t="shared" si="118"/>
        <v>1248</v>
      </c>
      <c r="C1258" s="153"/>
      <c r="D1258" s="154"/>
      <c r="E1258" s="155"/>
      <c r="F1258" s="156"/>
      <c r="G1258" s="157"/>
      <c r="H1258" s="158"/>
      <c r="I1258" s="162" t="str">
        <f t="shared" si="114"/>
        <v/>
      </c>
      <c r="J1258" s="163" t="str">
        <f>IF(I1258="","",I1258/BUDGET!$O$8)</f>
        <v/>
      </c>
      <c r="K1258" s="608"/>
      <c r="L1258" s="161" t="str">
        <f t="shared" si="115"/>
        <v/>
      </c>
      <c r="M1258" s="609" t="str">
        <f t="shared" si="116"/>
        <v/>
      </c>
      <c r="N1258" s="610" t="str">
        <f t="shared" si="117"/>
        <v/>
      </c>
      <c r="O1258" s="577"/>
      <c r="Q1258" s="611"/>
      <c r="U1258" s="574" t="str">
        <f t="shared" si="119"/>
        <v/>
      </c>
      <c r="V1258" s="574" t="str">
        <f>IF($U1258="","",VLOOKUP($U1258,BUDGET!$C$19:$Q$401,2,FALSE))</f>
        <v/>
      </c>
    </row>
    <row r="1259" spans="2:22" ht="13.5" x14ac:dyDescent="0.3">
      <c r="B1259" s="582">
        <f t="shared" si="118"/>
        <v>1249</v>
      </c>
      <c r="C1259" s="153"/>
      <c r="D1259" s="154"/>
      <c r="E1259" s="155"/>
      <c r="F1259" s="156"/>
      <c r="G1259" s="157"/>
      <c r="H1259" s="158"/>
      <c r="I1259" s="162" t="str">
        <f t="shared" si="114"/>
        <v/>
      </c>
      <c r="J1259" s="163" t="str">
        <f>IF(I1259="","",I1259/BUDGET!$O$8)</f>
        <v/>
      </c>
      <c r="K1259" s="608"/>
      <c r="L1259" s="164" t="str">
        <f t="shared" si="115"/>
        <v/>
      </c>
      <c r="M1259" s="609" t="str">
        <f t="shared" si="116"/>
        <v/>
      </c>
      <c r="N1259" s="610" t="str">
        <f t="shared" si="117"/>
        <v/>
      </c>
      <c r="O1259" s="577"/>
      <c r="Q1259" s="611"/>
      <c r="U1259" s="574" t="str">
        <f t="shared" si="119"/>
        <v/>
      </c>
      <c r="V1259" s="574" t="str">
        <f>IF($U1259="","",VLOOKUP($U1259,BUDGET!$C$19:$Q$401,2,FALSE))</f>
        <v/>
      </c>
    </row>
    <row r="1260" spans="2:22" ht="13.5" x14ac:dyDescent="0.3">
      <c r="B1260" s="582">
        <f t="shared" si="118"/>
        <v>1250</v>
      </c>
      <c r="C1260" s="153"/>
      <c r="D1260" s="154"/>
      <c r="E1260" s="155"/>
      <c r="F1260" s="156"/>
      <c r="G1260" s="157"/>
      <c r="H1260" s="158"/>
      <c r="I1260" s="162" t="str">
        <f t="shared" si="114"/>
        <v/>
      </c>
      <c r="J1260" s="163" t="str">
        <f>IF(I1260="","",I1260/BUDGET!$O$8)</f>
        <v/>
      </c>
      <c r="K1260" s="608"/>
      <c r="L1260" s="161" t="str">
        <f t="shared" si="115"/>
        <v/>
      </c>
      <c r="M1260" s="609" t="str">
        <f t="shared" si="116"/>
        <v/>
      </c>
      <c r="N1260" s="610" t="str">
        <f t="shared" si="117"/>
        <v/>
      </c>
      <c r="O1260" s="577"/>
      <c r="Q1260" s="611"/>
      <c r="U1260" s="574" t="str">
        <f t="shared" si="119"/>
        <v/>
      </c>
      <c r="V1260" s="574" t="str">
        <f>IF($U1260="","",VLOOKUP($U1260,BUDGET!$C$19:$Q$401,2,FALSE))</f>
        <v/>
      </c>
    </row>
    <row r="1261" spans="2:22" ht="13.5" x14ac:dyDescent="0.3">
      <c r="B1261" s="582">
        <f t="shared" si="118"/>
        <v>1251</v>
      </c>
      <c r="C1261" s="153"/>
      <c r="D1261" s="154"/>
      <c r="E1261" s="155"/>
      <c r="F1261" s="156"/>
      <c r="G1261" s="157"/>
      <c r="H1261" s="158"/>
      <c r="I1261" s="162" t="str">
        <f t="shared" si="114"/>
        <v/>
      </c>
      <c r="J1261" s="163" t="str">
        <f>IF(I1261="","",I1261/BUDGET!$O$8)</f>
        <v/>
      </c>
      <c r="K1261" s="608"/>
      <c r="L1261" s="164" t="str">
        <f t="shared" si="115"/>
        <v/>
      </c>
      <c r="M1261" s="609" t="str">
        <f t="shared" si="116"/>
        <v/>
      </c>
      <c r="N1261" s="610" t="str">
        <f t="shared" si="117"/>
        <v/>
      </c>
      <c r="O1261" s="577"/>
      <c r="Q1261" s="611"/>
      <c r="U1261" s="574" t="str">
        <f t="shared" si="119"/>
        <v/>
      </c>
      <c r="V1261" s="574" t="str">
        <f>IF($U1261="","",VLOOKUP($U1261,BUDGET!$C$19:$Q$401,2,FALSE))</f>
        <v/>
      </c>
    </row>
    <row r="1262" spans="2:22" ht="13.5" x14ac:dyDescent="0.3">
      <c r="B1262" s="582">
        <f t="shared" si="118"/>
        <v>1252</v>
      </c>
      <c r="C1262" s="153"/>
      <c r="D1262" s="154"/>
      <c r="E1262" s="155"/>
      <c r="F1262" s="156"/>
      <c r="G1262" s="157"/>
      <c r="H1262" s="158"/>
      <c r="I1262" s="162" t="str">
        <f t="shared" si="114"/>
        <v/>
      </c>
      <c r="J1262" s="163" t="str">
        <f>IF(I1262="","",I1262/BUDGET!$O$8)</f>
        <v/>
      </c>
      <c r="K1262" s="608"/>
      <c r="L1262" s="161" t="str">
        <f t="shared" si="115"/>
        <v/>
      </c>
      <c r="M1262" s="609" t="str">
        <f t="shared" si="116"/>
        <v/>
      </c>
      <c r="N1262" s="610" t="str">
        <f t="shared" si="117"/>
        <v/>
      </c>
      <c r="O1262" s="577"/>
      <c r="Q1262" s="611"/>
      <c r="U1262" s="574" t="str">
        <f t="shared" si="119"/>
        <v/>
      </c>
      <c r="V1262" s="574" t="str">
        <f>IF($U1262="","",VLOOKUP($U1262,BUDGET!$C$19:$Q$401,2,FALSE))</f>
        <v/>
      </c>
    </row>
    <row r="1263" spans="2:22" ht="13.5" x14ac:dyDescent="0.3">
      <c r="B1263" s="582">
        <f t="shared" si="118"/>
        <v>1253</v>
      </c>
      <c r="C1263" s="153"/>
      <c r="D1263" s="154"/>
      <c r="E1263" s="155"/>
      <c r="F1263" s="156"/>
      <c r="G1263" s="157"/>
      <c r="H1263" s="158"/>
      <c r="I1263" s="162" t="str">
        <f t="shared" si="114"/>
        <v/>
      </c>
      <c r="J1263" s="163" t="str">
        <f>IF(I1263="","",I1263/BUDGET!$O$8)</f>
        <v/>
      </c>
      <c r="K1263" s="608"/>
      <c r="L1263" s="164" t="str">
        <f t="shared" si="115"/>
        <v/>
      </c>
      <c r="M1263" s="609" t="str">
        <f t="shared" si="116"/>
        <v/>
      </c>
      <c r="N1263" s="610" t="str">
        <f t="shared" si="117"/>
        <v/>
      </c>
      <c r="O1263" s="577"/>
      <c r="Q1263" s="611"/>
      <c r="U1263" s="574" t="str">
        <f t="shared" si="119"/>
        <v/>
      </c>
      <c r="V1263" s="574" t="str">
        <f>IF($U1263="","",VLOOKUP($U1263,BUDGET!$C$19:$Q$401,2,FALSE))</f>
        <v/>
      </c>
    </row>
    <row r="1264" spans="2:22" ht="13.5" x14ac:dyDescent="0.3">
      <c r="B1264" s="582">
        <f t="shared" si="118"/>
        <v>1254</v>
      </c>
      <c r="C1264" s="153"/>
      <c r="D1264" s="154"/>
      <c r="E1264" s="155"/>
      <c r="F1264" s="156"/>
      <c r="G1264" s="157"/>
      <c r="H1264" s="158"/>
      <c r="I1264" s="162" t="str">
        <f t="shared" si="114"/>
        <v/>
      </c>
      <c r="J1264" s="163" t="str">
        <f>IF(I1264="","",I1264/BUDGET!$O$8)</f>
        <v/>
      </c>
      <c r="K1264" s="608"/>
      <c r="L1264" s="161" t="str">
        <f t="shared" si="115"/>
        <v/>
      </c>
      <c r="M1264" s="609" t="str">
        <f t="shared" si="116"/>
        <v/>
      </c>
      <c r="N1264" s="610" t="str">
        <f t="shared" si="117"/>
        <v/>
      </c>
      <c r="O1264" s="577"/>
      <c r="Q1264" s="611"/>
      <c r="U1264" s="574" t="str">
        <f t="shared" si="119"/>
        <v/>
      </c>
      <c r="V1264" s="574" t="str">
        <f>IF($U1264="","",VLOOKUP($U1264,BUDGET!$C$19:$Q$401,2,FALSE))</f>
        <v/>
      </c>
    </row>
    <row r="1265" spans="2:22" ht="13.5" x14ac:dyDescent="0.3">
      <c r="B1265" s="582">
        <f t="shared" si="118"/>
        <v>1255</v>
      </c>
      <c r="C1265" s="153"/>
      <c r="D1265" s="154"/>
      <c r="E1265" s="155"/>
      <c r="F1265" s="156"/>
      <c r="G1265" s="157"/>
      <c r="H1265" s="158"/>
      <c r="I1265" s="162" t="str">
        <f t="shared" si="114"/>
        <v/>
      </c>
      <c r="J1265" s="163" t="str">
        <f>IF(I1265="","",I1265/BUDGET!$O$8)</f>
        <v/>
      </c>
      <c r="K1265" s="608"/>
      <c r="L1265" s="164" t="str">
        <f t="shared" si="115"/>
        <v/>
      </c>
      <c r="M1265" s="609" t="str">
        <f t="shared" si="116"/>
        <v/>
      </c>
      <c r="N1265" s="610" t="str">
        <f t="shared" si="117"/>
        <v/>
      </c>
      <c r="O1265" s="577"/>
      <c r="Q1265" s="611"/>
      <c r="U1265" s="574" t="str">
        <f t="shared" si="119"/>
        <v/>
      </c>
      <c r="V1265" s="574" t="str">
        <f>IF($U1265="","",VLOOKUP($U1265,BUDGET!$C$19:$Q$401,2,FALSE))</f>
        <v/>
      </c>
    </row>
    <row r="1266" spans="2:22" ht="13.5" x14ac:dyDescent="0.3">
      <c r="B1266" s="582">
        <f t="shared" si="118"/>
        <v>1256</v>
      </c>
      <c r="C1266" s="153"/>
      <c r="D1266" s="154"/>
      <c r="E1266" s="155"/>
      <c r="F1266" s="156"/>
      <c r="G1266" s="157"/>
      <c r="H1266" s="158"/>
      <c r="I1266" s="162" t="str">
        <f t="shared" si="114"/>
        <v/>
      </c>
      <c r="J1266" s="163" t="str">
        <f>IF(I1266="","",I1266/BUDGET!$O$8)</f>
        <v/>
      </c>
      <c r="K1266" s="608"/>
      <c r="L1266" s="161" t="str">
        <f t="shared" si="115"/>
        <v/>
      </c>
      <c r="M1266" s="609" t="str">
        <f t="shared" si="116"/>
        <v/>
      </c>
      <c r="N1266" s="610" t="str">
        <f t="shared" si="117"/>
        <v/>
      </c>
      <c r="O1266" s="577"/>
      <c r="Q1266" s="611"/>
      <c r="U1266" s="574" t="str">
        <f t="shared" si="119"/>
        <v/>
      </c>
      <c r="V1266" s="574" t="str">
        <f>IF($U1266="","",VLOOKUP($U1266,BUDGET!$C$19:$Q$401,2,FALSE))</f>
        <v/>
      </c>
    </row>
    <row r="1267" spans="2:22" ht="13.5" x14ac:dyDescent="0.3">
      <c r="B1267" s="582">
        <f t="shared" si="118"/>
        <v>1257</v>
      </c>
      <c r="C1267" s="153"/>
      <c r="D1267" s="154"/>
      <c r="E1267" s="155"/>
      <c r="F1267" s="156"/>
      <c r="G1267" s="157"/>
      <c r="H1267" s="158"/>
      <c r="I1267" s="162" t="str">
        <f t="shared" si="114"/>
        <v/>
      </c>
      <c r="J1267" s="163" t="str">
        <f>IF(I1267="","",I1267/BUDGET!$O$8)</f>
        <v/>
      </c>
      <c r="K1267" s="608"/>
      <c r="L1267" s="164" t="str">
        <f t="shared" si="115"/>
        <v/>
      </c>
      <c r="M1267" s="609" t="str">
        <f t="shared" si="116"/>
        <v/>
      </c>
      <c r="N1267" s="610" t="str">
        <f t="shared" si="117"/>
        <v/>
      </c>
      <c r="O1267" s="577"/>
      <c r="Q1267" s="611"/>
      <c r="U1267" s="574" t="str">
        <f t="shared" si="119"/>
        <v/>
      </c>
      <c r="V1267" s="574" t="str">
        <f>IF($U1267="","",VLOOKUP($U1267,BUDGET!$C$19:$Q$401,2,FALSE))</f>
        <v/>
      </c>
    </row>
    <row r="1268" spans="2:22" ht="13.5" x14ac:dyDescent="0.3">
      <c r="B1268" s="582">
        <f t="shared" si="118"/>
        <v>1258</v>
      </c>
      <c r="C1268" s="153"/>
      <c r="D1268" s="154"/>
      <c r="E1268" s="155"/>
      <c r="F1268" s="156"/>
      <c r="G1268" s="157"/>
      <c r="H1268" s="158"/>
      <c r="I1268" s="162" t="str">
        <f t="shared" si="114"/>
        <v/>
      </c>
      <c r="J1268" s="163" t="str">
        <f>IF(I1268="","",I1268/BUDGET!$O$8)</f>
        <v/>
      </c>
      <c r="K1268" s="608"/>
      <c r="L1268" s="161" t="str">
        <f t="shared" si="115"/>
        <v/>
      </c>
      <c r="M1268" s="609" t="str">
        <f t="shared" si="116"/>
        <v/>
      </c>
      <c r="N1268" s="610" t="str">
        <f t="shared" si="117"/>
        <v/>
      </c>
      <c r="O1268" s="577"/>
      <c r="Q1268" s="611"/>
      <c r="U1268" s="574" t="str">
        <f t="shared" si="119"/>
        <v/>
      </c>
      <c r="V1268" s="574" t="str">
        <f>IF($U1268="","",VLOOKUP($U1268,BUDGET!$C$19:$Q$401,2,FALSE))</f>
        <v/>
      </c>
    </row>
    <row r="1269" spans="2:22" ht="13.5" x14ac:dyDescent="0.3">
      <c r="B1269" s="582">
        <f t="shared" si="118"/>
        <v>1259</v>
      </c>
      <c r="C1269" s="153"/>
      <c r="D1269" s="154"/>
      <c r="E1269" s="155"/>
      <c r="F1269" s="156"/>
      <c r="G1269" s="157"/>
      <c r="H1269" s="158"/>
      <c r="I1269" s="162" t="str">
        <f t="shared" si="114"/>
        <v/>
      </c>
      <c r="J1269" s="163" t="str">
        <f>IF(I1269="","",I1269/BUDGET!$O$8)</f>
        <v/>
      </c>
      <c r="K1269" s="608"/>
      <c r="L1269" s="164" t="str">
        <f t="shared" si="115"/>
        <v/>
      </c>
      <c r="M1269" s="609" t="str">
        <f t="shared" si="116"/>
        <v/>
      </c>
      <c r="N1269" s="610" t="str">
        <f t="shared" si="117"/>
        <v/>
      </c>
      <c r="O1269" s="577"/>
      <c r="Q1269" s="611"/>
      <c r="U1269" s="574" t="str">
        <f t="shared" si="119"/>
        <v/>
      </c>
      <c r="V1269" s="574" t="str">
        <f>IF($U1269="","",VLOOKUP($U1269,BUDGET!$C$19:$Q$401,2,FALSE))</f>
        <v/>
      </c>
    </row>
    <row r="1270" spans="2:22" ht="13.5" x14ac:dyDescent="0.3">
      <c r="B1270" s="582">
        <f t="shared" si="118"/>
        <v>1260</v>
      </c>
      <c r="C1270" s="153"/>
      <c r="D1270" s="154"/>
      <c r="E1270" s="155"/>
      <c r="F1270" s="156"/>
      <c r="G1270" s="157"/>
      <c r="H1270" s="158"/>
      <c r="I1270" s="162" t="str">
        <f t="shared" si="114"/>
        <v/>
      </c>
      <c r="J1270" s="163" t="str">
        <f>IF(I1270="","",I1270/BUDGET!$O$8)</f>
        <v/>
      </c>
      <c r="K1270" s="608"/>
      <c r="L1270" s="161" t="str">
        <f t="shared" si="115"/>
        <v/>
      </c>
      <c r="M1270" s="609" t="str">
        <f t="shared" si="116"/>
        <v/>
      </c>
      <c r="N1270" s="610" t="str">
        <f t="shared" si="117"/>
        <v/>
      </c>
      <c r="O1270" s="577"/>
      <c r="Q1270" s="611"/>
      <c r="U1270" s="574" t="str">
        <f t="shared" si="119"/>
        <v/>
      </c>
      <c r="V1270" s="574" t="str">
        <f>IF($U1270="","",VLOOKUP($U1270,BUDGET!$C$19:$Q$401,2,FALSE))</f>
        <v/>
      </c>
    </row>
    <row r="1271" spans="2:22" ht="13.5" x14ac:dyDescent="0.3">
      <c r="B1271" s="582">
        <f t="shared" si="118"/>
        <v>1261</v>
      </c>
      <c r="C1271" s="153"/>
      <c r="D1271" s="154"/>
      <c r="E1271" s="155"/>
      <c r="F1271" s="156"/>
      <c r="G1271" s="157"/>
      <c r="H1271" s="158"/>
      <c r="I1271" s="162" t="str">
        <f t="shared" si="114"/>
        <v/>
      </c>
      <c r="J1271" s="163" t="str">
        <f>IF(I1271="","",I1271/BUDGET!$O$8)</f>
        <v/>
      </c>
      <c r="K1271" s="608"/>
      <c r="L1271" s="164" t="str">
        <f t="shared" si="115"/>
        <v/>
      </c>
      <c r="M1271" s="609" t="str">
        <f t="shared" si="116"/>
        <v/>
      </c>
      <c r="N1271" s="610" t="str">
        <f t="shared" si="117"/>
        <v/>
      </c>
      <c r="O1271" s="577"/>
      <c r="Q1271" s="611"/>
      <c r="U1271" s="574" t="str">
        <f t="shared" si="119"/>
        <v/>
      </c>
      <c r="V1271" s="574" t="str">
        <f>IF($U1271="","",VLOOKUP($U1271,BUDGET!$C$19:$Q$401,2,FALSE))</f>
        <v/>
      </c>
    </row>
    <row r="1272" spans="2:22" ht="13.5" x14ac:dyDescent="0.3">
      <c r="B1272" s="582">
        <f t="shared" si="118"/>
        <v>1262</v>
      </c>
      <c r="C1272" s="153"/>
      <c r="D1272" s="154"/>
      <c r="E1272" s="155"/>
      <c r="F1272" s="156"/>
      <c r="G1272" s="157"/>
      <c r="H1272" s="158"/>
      <c r="I1272" s="162" t="str">
        <f t="shared" si="114"/>
        <v/>
      </c>
      <c r="J1272" s="163" t="str">
        <f>IF(I1272="","",I1272/BUDGET!$O$8)</f>
        <v/>
      </c>
      <c r="K1272" s="608"/>
      <c r="L1272" s="161" t="str">
        <f t="shared" si="115"/>
        <v/>
      </c>
      <c r="M1272" s="609" t="str">
        <f t="shared" si="116"/>
        <v/>
      </c>
      <c r="N1272" s="610" t="str">
        <f t="shared" si="117"/>
        <v/>
      </c>
      <c r="O1272" s="577"/>
      <c r="Q1272" s="611"/>
      <c r="U1272" s="574" t="str">
        <f t="shared" si="119"/>
        <v/>
      </c>
      <c r="V1272" s="574" t="str">
        <f>IF($U1272="","",VLOOKUP($U1272,BUDGET!$C$19:$Q$401,2,FALSE))</f>
        <v/>
      </c>
    </row>
    <row r="1273" spans="2:22" ht="13.5" x14ac:dyDescent="0.3">
      <c r="B1273" s="582">
        <f t="shared" si="118"/>
        <v>1263</v>
      </c>
      <c r="C1273" s="153"/>
      <c r="D1273" s="154"/>
      <c r="E1273" s="155"/>
      <c r="F1273" s="156"/>
      <c r="G1273" s="157"/>
      <c r="H1273" s="158"/>
      <c r="I1273" s="162" t="str">
        <f t="shared" si="114"/>
        <v/>
      </c>
      <c r="J1273" s="163" t="str">
        <f>IF(I1273="","",I1273/BUDGET!$O$8)</f>
        <v/>
      </c>
      <c r="K1273" s="608"/>
      <c r="L1273" s="164" t="str">
        <f t="shared" si="115"/>
        <v/>
      </c>
      <c r="M1273" s="609" t="str">
        <f t="shared" si="116"/>
        <v/>
      </c>
      <c r="N1273" s="610" t="str">
        <f t="shared" si="117"/>
        <v/>
      </c>
      <c r="O1273" s="577"/>
      <c r="Q1273" s="611"/>
      <c r="U1273" s="574" t="str">
        <f t="shared" si="119"/>
        <v/>
      </c>
      <c r="V1273" s="574" t="str">
        <f>IF($U1273="","",VLOOKUP($U1273,BUDGET!$C$19:$Q$401,2,FALSE))</f>
        <v/>
      </c>
    </row>
    <row r="1274" spans="2:22" ht="13.5" x14ac:dyDescent="0.3">
      <c r="B1274" s="582">
        <f t="shared" si="118"/>
        <v>1264</v>
      </c>
      <c r="C1274" s="153"/>
      <c r="D1274" s="154"/>
      <c r="E1274" s="155"/>
      <c r="F1274" s="156"/>
      <c r="G1274" s="157"/>
      <c r="H1274" s="158"/>
      <c r="I1274" s="162" t="str">
        <f t="shared" si="114"/>
        <v/>
      </c>
      <c r="J1274" s="163" t="str">
        <f>IF(I1274="","",I1274/BUDGET!$O$8)</f>
        <v/>
      </c>
      <c r="K1274" s="608"/>
      <c r="L1274" s="161" t="str">
        <f t="shared" si="115"/>
        <v/>
      </c>
      <c r="M1274" s="609" t="str">
        <f t="shared" si="116"/>
        <v/>
      </c>
      <c r="N1274" s="610" t="str">
        <f t="shared" si="117"/>
        <v/>
      </c>
      <c r="O1274" s="577"/>
      <c r="Q1274" s="611"/>
      <c r="U1274" s="574" t="str">
        <f t="shared" si="119"/>
        <v/>
      </c>
      <c r="V1274" s="574" t="str">
        <f>IF($U1274="","",VLOOKUP($U1274,BUDGET!$C$19:$Q$401,2,FALSE))</f>
        <v/>
      </c>
    </row>
    <row r="1275" spans="2:22" ht="13.5" x14ac:dyDescent="0.3">
      <c r="B1275" s="582">
        <f t="shared" si="118"/>
        <v>1265</v>
      </c>
      <c r="C1275" s="153"/>
      <c r="D1275" s="154"/>
      <c r="E1275" s="155"/>
      <c r="F1275" s="156"/>
      <c r="G1275" s="157"/>
      <c r="H1275" s="158"/>
      <c r="I1275" s="162" t="str">
        <f t="shared" si="114"/>
        <v/>
      </c>
      <c r="J1275" s="163" t="str">
        <f>IF(I1275="","",I1275/BUDGET!$O$8)</f>
        <v/>
      </c>
      <c r="K1275" s="608"/>
      <c r="L1275" s="164" t="str">
        <f t="shared" si="115"/>
        <v/>
      </c>
      <c r="M1275" s="609" t="str">
        <f t="shared" si="116"/>
        <v/>
      </c>
      <c r="N1275" s="610" t="str">
        <f t="shared" si="117"/>
        <v/>
      </c>
      <c r="O1275" s="577"/>
      <c r="Q1275" s="611"/>
      <c r="U1275" s="574" t="str">
        <f t="shared" si="119"/>
        <v/>
      </c>
      <c r="V1275" s="574" t="str">
        <f>IF($U1275="","",VLOOKUP($U1275,BUDGET!$C$19:$Q$401,2,FALSE))</f>
        <v/>
      </c>
    </row>
    <row r="1276" spans="2:22" ht="13.5" x14ac:dyDescent="0.3">
      <c r="B1276" s="582">
        <f t="shared" si="118"/>
        <v>1266</v>
      </c>
      <c r="C1276" s="153"/>
      <c r="D1276" s="154"/>
      <c r="E1276" s="155"/>
      <c r="F1276" s="156"/>
      <c r="G1276" s="157"/>
      <c r="H1276" s="158"/>
      <c r="I1276" s="162" t="str">
        <f t="shared" si="114"/>
        <v/>
      </c>
      <c r="J1276" s="163" t="str">
        <f>IF(I1276="","",I1276/BUDGET!$O$8)</f>
        <v/>
      </c>
      <c r="K1276" s="608"/>
      <c r="L1276" s="161" t="str">
        <f t="shared" si="115"/>
        <v/>
      </c>
      <c r="M1276" s="609" t="str">
        <f t="shared" si="116"/>
        <v/>
      </c>
      <c r="N1276" s="610" t="str">
        <f t="shared" si="117"/>
        <v/>
      </c>
      <c r="O1276" s="577"/>
      <c r="Q1276" s="611"/>
      <c r="U1276" s="574" t="str">
        <f t="shared" si="119"/>
        <v/>
      </c>
      <c r="V1276" s="574" t="str">
        <f>IF($U1276="","",VLOOKUP($U1276,BUDGET!$C$19:$Q$401,2,FALSE))</f>
        <v/>
      </c>
    </row>
    <row r="1277" spans="2:22" ht="13.5" x14ac:dyDescent="0.3">
      <c r="B1277" s="582">
        <f t="shared" si="118"/>
        <v>1267</v>
      </c>
      <c r="C1277" s="153"/>
      <c r="D1277" s="154"/>
      <c r="E1277" s="155"/>
      <c r="F1277" s="156"/>
      <c r="G1277" s="157"/>
      <c r="H1277" s="158"/>
      <c r="I1277" s="162" t="str">
        <f t="shared" si="114"/>
        <v/>
      </c>
      <c r="J1277" s="163" t="str">
        <f>IF(I1277="","",I1277/BUDGET!$O$8)</f>
        <v/>
      </c>
      <c r="K1277" s="608"/>
      <c r="L1277" s="164" t="str">
        <f t="shared" si="115"/>
        <v/>
      </c>
      <c r="M1277" s="609" t="str">
        <f t="shared" si="116"/>
        <v/>
      </c>
      <c r="N1277" s="610" t="str">
        <f t="shared" si="117"/>
        <v/>
      </c>
      <c r="O1277" s="577"/>
      <c r="Q1277" s="611"/>
      <c r="U1277" s="574" t="str">
        <f t="shared" si="119"/>
        <v/>
      </c>
      <c r="V1277" s="574" t="str">
        <f>IF($U1277="","",VLOOKUP($U1277,BUDGET!$C$19:$Q$401,2,FALSE))</f>
        <v/>
      </c>
    </row>
    <row r="1278" spans="2:22" ht="13.5" x14ac:dyDescent="0.3">
      <c r="B1278" s="582">
        <f t="shared" si="118"/>
        <v>1268</v>
      </c>
      <c r="C1278" s="153"/>
      <c r="D1278" s="154"/>
      <c r="E1278" s="155"/>
      <c r="F1278" s="156"/>
      <c r="G1278" s="157"/>
      <c r="H1278" s="158"/>
      <c r="I1278" s="162" t="str">
        <f t="shared" si="114"/>
        <v/>
      </c>
      <c r="J1278" s="163" t="str">
        <f>IF(I1278="","",I1278/BUDGET!$O$8)</f>
        <v/>
      </c>
      <c r="K1278" s="608"/>
      <c r="L1278" s="161" t="str">
        <f t="shared" si="115"/>
        <v/>
      </c>
      <c r="M1278" s="609" t="str">
        <f t="shared" si="116"/>
        <v/>
      </c>
      <c r="N1278" s="610" t="str">
        <f t="shared" si="117"/>
        <v/>
      </c>
      <c r="O1278" s="577"/>
      <c r="Q1278" s="611"/>
      <c r="U1278" s="574" t="str">
        <f t="shared" si="119"/>
        <v/>
      </c>
      <c r="V1278" s="574" t="str">
        <f>IF($U1278="","",VLOOKUP($U1278,BUDGET!$C$19:$Q$401,2,FALSE))</f>
        <v/>
      </c>
    </row>
    <row r="1279" spans="2:22" ht="13.5" x14ac:dyDescent="0.3">
      <c r="B1279" s="582">
        <f t="shared" si="118"/>
        <v>1269</v>
      </c>
      <c r="C1279" s="153"/>
      <c r="D1279" s="154"/>
      <c r="E1279" s="155"/>
      <c r="F1279" s="156"/>
      <c r="G1279" s="157"/>
      <c r="H1279" s="158"/>
      <c r="I1279" s="162" t="str">
        <f t="shared" si="114"/>
        <v/>
      </c>
      <c r="J1279" s="163" t="str">
        <f>IF(I1279="","",I1279/BUDGET!$O$8)</f>
        <v/>
      </c>
      <c r="K1279" s="608"/>
      <c r="L1279" s="164" t="str">
        <f t="shared" si="115"/>
        <v/>
      </c>
      <c r="M1279" s="609" t="str">
        <f t="shared" si="116"/>
        <v/>
      </c>
      <c r="N1279" s="610" t="str">
        <f t="shared" si="117"/>
        <v/>
      </c>
      <c r="O1279" s="577"/>
      <c r="Q1279" s="611"/>
      <c r="U1279" s="574" t="str">
        <f t="shared" si="119"/>
        <v/>
      </c>
      <c r="V1279" s="574" t="str">
        <f>IF($U1279="","",VLOOKUP($U1279,BUDGET!$C$19:$Q$401,2,FALSE))</f>
        <v/>
      </c>
    </row>
    <row r="1280" spans="2:22" ht="13.5" x14ac:dyDescent="0.3">
      <c r="B1280" s="582">
        <f t="shared" si="118"/>
        <v>1270</v>
      </c>
      <c r="C1280" s="153"/>
      <c r="D1280" s="154"/>
      <c r="E1280" s="155"/>
      <c r="F1280" s="156"/>
      <c r="G1280" s="157"/>
      <c r="H1280" s="158"/>
      <c r="I1280" s="162" t="str">
        <f t="shared" si="114"/>
        <v/>
      </c>
      <c r="J1280" s="163" t="str">
        <f>IF(I1280="","",I1280/BUDGET!$O$8)</f>
        <v/>
      </c>
      <c r="K1280" s="608"/>
      <c r="L1280" s="161" t="str">
        <f t="shared" si="115"/>
        <v/>
      </c>
      <c r="M1280" s="609" t="str">
        <f t="shared" si="116"/>
        <v/>
      </c>
      <c r="N1280" s="610" t="str">
        <f t="shared" si="117"/>
        <v/>
      </c>
      <c r="O1280" s="577"/>
      <c r="Q1280" s="611"/>
      <c r="U1280" s="574" t="str">
        <f t="shared" si="119"/>
        <v/>
      </c>
      <c r="V1280" s="574" t="str">
        <f>IF($U1280="","",VLOOKUP($U1280,BUDGET!$C$19:$Q$401,2,FALSE))</f>
        <v/>
      </c>
    </row>
    <row r="1281" spans="2:22" ht="13.5" x14ac:dyDescent="0.3">
      <c r="B1281" s="582">
        <f t="shared" si="118"/>
        <v>1271</v>
      </c>
      <c r="C1281" s="153"/>
      <c r="D1281" s="154"/>
      <c r="E1281" s="155"/>
      <c r="F1281" s="156"/>
      <c r="G1281" s="157"/>
      <c r="H1281" s="158"/>
      <c r="I1281" s="162" t="str">
        <f t="shared" si="114"/>
        <v/>
      </c>
      <c r="J1281" s="163" t="str">
        <f>IF(I1281="","",I1281/BUDGET!$O$8)</f>
        <v/>
      </c>
      <c r="K1281" s="608"/>
      <c r="L1281" s="164" t="str">
        <f t="shared" si="115"/>
        <v/>
      </c>
      <c r="M1281" s="609" t="str">
        <f t="shared" si="116"/>
        <v/>
      </c>
      <c r="N1281" s="610" t="str">
        <f t="shared" si="117"/>
        <v/>
      </c>
      <c r="O1281" s="577"/>
      <c r="Q1281" s="611"/>
      <c r="U1281" s="574" t="str">
        <f t="shared" si="119"/>
        <v/>
      </c>
      <c r="V1281" s="574" t="str">
        <f>IF($U1281="","",VLOOKUP($U1281,BUDGET!$C$19:$Q$401,2,FALSE))</f>
        <v/>
      </c>
    </row>
    <row r="1282" spans="2:22" ht="13.5" x14ac:dyDescent="0.3">
      <c r="B1282" s="582">
        <f t="shared" si="118"/>
        <v>1272</v>
      </c>
      <c r="C1282" s="153"/>
      <c r="D1282" s="154"/>
      <c r="E1282" s="155"/>
      <c r="F1282" s="156"/>
      <c r="G1282" s="157"/>
      <c r="H1282" s="158"/>
      <c r="I1282" s="162" t="str">
        <f t="shared" si="114"/>
        <v/>
      </c>
      <c r="J1282" s="163" t="str">
        <f>IF(I1282="","",I1282/BUDGET!$O$8)</f>
        <v/>
      </c>
      <c r="K1282" s="608"/>
      <c r="L1282" s="161" t="str">
        <f t="shared" si="115"/>
        <v/>
      </c>
      <c r="M1282" s="609" t="str">
        <f t="shared" si="116"/>
        <v/>
      </c>
      <c r="N1282" s="610" t="str">
        <f t="shared" si="117"/>
        <v/>
      </c>
      <c r="O1282" s="577"/>
      <c r="Q1282" s="611"/>
      <c r="U1282" s="574" t="str">
        <f t="shared" si="119"/>
        <v/>
      </c>
      <c r="V1282" s="574" t="str">
        <f>IF($U1282="","",VLOOKUP($U1282,BUDGET!$C$19:$Q$401,2,FALSE))</f>
        <v/>
      </c>
    </row>
    <row r="1283" spans="2:22" ht="13.5" x14ac:dyDescent="0.3">
      <c r="B1283" s="582">
        <f t="shared" si="118"/>
        <v>1273</v>
      </c>
      <c r="C1283" s="153"/>
      <c r="D1283" s="154"/>
      <c r="E1283" s="155"/>
      <c r="F1283" s="156"/>
      <c r="G1283" s="157"/>
      <c r="H1283" s="158"/>
      <c r="I1283" s="162" t="str">
        <f t="shared" si="114"/>
        <v/>
      </c>
      <c r="J1283" s="163" t="str">
        <f>IF(I1283="","",I1283/BUDGET!$O$8)</f>
        <v/>
      </c>
      <c r="K1283" s="608"/>
      <c r="L1283" s="164" t="str">
        <f t="shared" si="115"/>
        <v/>
      </c>
      <c r="M1283" s="609" t="str">
        <f t="shared" si="116"/>
        <v/>
      </c>
      <c r="N1283" s="610" t="str">
        <f t="shared" si="117"/>
        <v/>
      </c>
      <c r="O1283" s="577"/>
      <c r="Q1283" s="611"/>
      <c r="U1283" s="574" t="str">
        <f t="shared" si="119"/>
        <v/>
      </c>
      <c r="V1283" s="574" t="str">
        <f>IF($U1283="","",VLOOKUP($U1283,BUDGET!$C$19:$Q$401,2,FALSE))</f>
        <v/>
      </c>
    </row>
    <row r="1284" spans="2:22" ht="13.5" x14ac:dyDescent="0.3">
      <c r="B1284" s="582">
        <f t="shared" si="118"/>
        <v>1274</v>
      </c>
      <c r="C1284" s="153"/>
      <c r="D1284" s="154"/>
      <c r="E1284" s="155"/>
      <c r="F1284" s="156"/>
      <c r="G1284" s="157"/>
      <c r="H1284" s="158"/>
      <c r="I1284" s="162" t="str">
        <f t="shared" si="114"/>
        <v/>
      </c>
      <c r="J1284" s="163" t="str">
        <f>IF(I1284="","",I1284/BUDGET!$O$8)</f>
        <v/>
      </c>
      <c r="K1284" s="608"/>
      <c r="L1284" s="161" t="str">
        <f t="shared" si="115"/>
        <v/>
      </c>
      <c r="M1284" s="609" t="str">
        <f t="shared" si="116"/>
        <v/>
      </c>
      <c r="N1284" s="610" t="str">
        <f t="shared" si="117"/>
        <v/>
      </c>
      <c r="O1284" s="577"/>
      <c r="Q1284" s="611"/>
      <c r="U1284" s="574" t="str">
        <f t="shared" si="119"/>
        <v/>
      </c>
      <c r="V1284" s="574" t="str">
        <f>IF($U1284="","",VLOOKUP($U1284,BUDGET!$C$19:$Q$401,2,FALSE))</f>
        <v/>
      </c>
    </row>
    <row r="1285" spans="2:22" ht="13.5" x14ac:dyDescent="0.3">
      <c r="B1285" s="582">
        <f t="shared" si="118"/>
        <v>1275</v>
      </c>
      <c r="C1285" s="153"/>
      <c r="D1285" s="154"/>
      <c r="E1285" s="155"/>
      <c r="F1285" s="156"/>
      <c r="G1285" s="157"/>
      <c r="H1285" s="158"/>
      <c r="I1285" s="162" t="str">
        <f t="shared" si="114"/>
        <v/>
      </c>
      <c r="J1285" s="163" t="str">
        <f>IF(I1285="","",I1285/BUDGET!$O$8)</f>
        <v/>
      </c>
      <c r="K1285" s="608"/>
      <c r="L1285" s="164" t="str">
        <f t="shared" si="115"/>
        <v/>
      </c>
      <c r="M1285" s="609" t="str">
        <f t="shared" si="116"/>
        <v/>
      </c>
      <c r="N1285" s="610" t="str">
        <f t="shared" si="117"/>
        <v/>
      </c>
      <c r="O1285" s="577"/>
      <c r="Q1285" s="611"/>
      <c r="U1285" s="574" t="str">
        <f t="shared" si="119"/>
        <v/>
      </c>
      <c r="V1285" s="574" t="str">
        <f>IF($U1285="","",VLOOKUP($U1285,BUDGET!$C$19:$Q$401,2,FALSE))</f>
        <v/>
      </c>
    </row>
    <row r="1286" spans="2:22" ht="13.5" x14ac:dyDescent="0.3">
      <c r="B1286" s="582">
        <f t="shared" si="118"/>
        <v>1276</v>
      </c>
      <c r="C1286" s="153"/>
      <c r="D1286" s="154"/>
      <c r="E1286" s="155"/>
      <c r="F1286" s="156"/>
      <c r="G1286" s="157"/>
      <c r="H1286" s="158"/>
      <c r="I1286" s="162" t="str">
        <f t="shared" si="114"/>
        <v/>
      </c>
      <c r="J1286" s="163" t="str">
        <f>IF(I1286="","",I1286/BUDGET!$O$8)</f>
        <v/>
      </c>
      <c r="K1286" s="608"/>
      <c r="L1286" s="161" t="str">
        <f t="shared" si="115"/>
        <v/>
      </c>
      <c r="M1286" s="609" t="str">
        <f t="shared" si="116"/>
        <v/>
      </c>
      <c r="N1286" s="610" t="str">
        <f t="shared" si="117"/>
        <v/>
      </c>
      <c r="O1286" s="577"/>
      <c r="Q1286" s="611"/>
      <c r="U1286" s="574" t="str">
        <f t="shared" si="119"/>
        <v/>
      </c>
      <c r="V1286" s="574" t="str">
        <f>IF($U1286="","",VLOOKUP($U1286,BUDGET!$C$19:$Q$401,2,FALSE))</f>
        <v/>
      </c>
    </row>
    <row r="1287" spans="2:22" ht="13.5" x14ac:dyDescent="0.3">
      <c r="B1287" s="582">
        <f t="shared" si="118"/>
        <v>1277</v>
      </c>
      <c r="C1287" s="153"/>
      <c r="D1287" s="154"/>
      <c r="E1287" s="155"/>
      <c r="F1287" s="156"/>
      <c r="G1287" s="157"/>
      <c r="H1287" s="158"/>
      <c r="I1287" s="162" t="str">
        <f t="shared" si="114"/>
        <v/>
      </c>
      <c r="J1287" s="163" t="str">
        <f>IF(I1287="","",I1287/BUDGET!$O$8)</f>
        <v/>
      </c>
      <c r="K1287" s="608"/>
      <c r="L1287" s="164" t="str">
        <f t="shared" si="115"/>
        <v/>
      </c>
      <c r="M1287" s="609" t="str">
        <f t="shared" si="116"/>
        <v/>
      </c>
      <c r="N1287" s="610" t="str">
        <f t="shared" si="117"/>
        <v/>
      </c>
      <c r="O1287" s="577"/>
      <c r="Q1287" s="611"/>
      <c r="U1287" s="574" t="str">
        <f t="shared" si="119"/>
        <v/>
      </c>
      <c r="V1287" s="574" t="str">
        <f>IF($U1287="","",VLOOKUP($U1287,BUDGET!$C$19:$Q$401,2,FALSE))</f>
        <v/>
      </c>
    </row>
    <row r="1288" spans="2:22" ht="13.5" x14ac:dyDescent="0.3">
      <c r="B1288" s="582">
        <f t="shared" si="118"/>
        <v>1278</v>
      </c>
      <c r="C1288" s="153"/>
      <c r="D1288" s="154"/>
      <c r="E1288" s="155"/>
      <c r="F1288" s="156"/>
      <c r="G1288" s="157"/>
      <c r="H1288" s="158"/>
      <c r="I1288" s="162" t="str">
        <f t="shared" si="114"/>
        <v/>
      </c>
      <c r="J1288" s="163" t="str">
        <f>IF(I1288="","",I1288/BUDGET!$O$8)</f>
        <v/>
      </c>
      <c r="K1288" s="608"/>
      <c r="L1288" s="161" t="str">
        <f t="shared" si="115"/>
        <v/>
      </c>
      <c r="M1288" s="609" t="str">
        <f t="shared" si="116"/>
        <v/>
      </c>
      <c r="N1288" s="610" t="str">
        <f t="shared" si="117"/>
        <v/>
      </c>
      <c r="O1288" s="577"/>
      <c r="Q1288" s="611"/>
      <c r="U1288" s="574" t="str">
        <f t="shared" si="119"/>
        <v/>
      </c>
      <c r="V1288" s="574" t="str">
        <f>IF($U1288="","",VLOOKUP($U1288,BUDGET!$C$19:$Q$401,2,FALSE))</f>
        <v/>
      </c>
    </row>
    <row r="1289" spans="2:22" ht="13.5" x14ac:dyDescent="0.3">
      <c r="B1289" s="582">
        <f t="shared" si="118"/>
        <v>1279</v>
      </c>
      <c r="C1289" s="153"/>
      <c r="D1289" s="154"/>
      <c r="E1289" s="155"/>
      <c r="F1289" s="156"/>
      <c r="G1289" s="157"/>
      <c r="H1289" s="158"/>
      <c r="I1289" s="162" t="str">
        <f t="shared" si="114"/>
        <v/>
      </c>
      <c r="J1289" s="163" t="str">
        <f>IF(I1289="","",I1289/BUDGET!$O$8)</f>
        <v/>
      </c>
      <c r="K1289" s="608"/>
      <c r="L1289" s="164" t="str">
        <f t="shared" si="115"/>
        <v/>
      </c>
      <c r="M1289" s="609" t="str">
        <f t="shared" si="116"/>
        <v/>
      </c>
      <c r="N1289" s="610" t="str">
        <f t="shared" si="117"/>
        <v/>
      </c>
      <c r="O1289" s="577"/>
      <c r="Q1289" s="611"/>
      <c r="U1289" s="574" t="str">
        <f t="shared" si="119"/>
        <v/>
      </c>
      <c r="V1289" s="574" t="str">
        <f>IF($U1289="","",VLOOKUP($U1289,BUDGET!$C$19:$Q$401,2,FALSE))</f>
        <v/>
      </c>
    </row>
    <row r="1290" spans="2:22" ht="13.5" x14ac:dyDescent="0.3">
      <c r="B1290" s="582">
        <f t="shared" si="118"/>
        <v>1280</v>
      </c>
      <c r="C1290" s="153"/>
      <c r="D1290" s="154"/>
      <c r="E1290" s="155"/>
      <c r="F1290" s="156"/>
      <c r="G1290" s="157"/>
      <c r="H1290" s="158"/>
      <c r="I1290" s="162" t="str">
        <f t="shared" si="114"/>
        <v/>
      </c>
      <c r="J1290" s="163" t="str">
        <f>IF(I1290="","",I1290/BUDGET!$O$8)</f>
        <v/>
      </c>
      <c r="K1290" s="608"/>
      <c r="L1290" s="161" t="str">
        <f t="shared" si="115"/>
        <v/>
      </c>
      <c r="M1290" s="609" t="str">
        <f t="shared" si="116"/>
        <v/>
      </c>
      <c r="N1290" s="610" t="str">
        <f t="shared" si="117"/>
        <v/>
      </c>
      <c r="O1290" s="577"/>
      <c r="Q1290" s="611"/>
      <c r="U1290" s="574" t="str">
        <f t="shared" si="119"/>
        <v/>
      </c>
      <c r="V1290" s="574" t="str">
        <f>IF($U1290="","",VLOOKUP($U1290,BUDGET!$C$19:$Q$401,2,FALSE))</f>
        <v/>
      </c>
    </row>
    <row r="1291" spans="2:22" ht="13.5" x14ac:dyDescent="0.3">
      <c r="B1291" s="582">
        <f t="shared" si="118"/>
        <v>1281</v>
      </c>
      <c r="C1291" s="153"/>
      <c r="D1291" s="154"/>
      <c r="E1291" s="155"/>
      <c r="F1291" s="156"/>
      <c r="G1291" s="157"/>
      <c r="H1291" s="158"/>
      <c r="I1291" s="162" t="str">
        <f t="shared" si="114"/>
        <v/>
      </c>
      <c r="J1291" s="163" t="str">
        <f>IF(I1291="","",I1291/BUDGET!$O$8)</f>
        <v/>
      </c>
      <c r="K1291" s="608"/>
      <c r="L1291" s="164" t="str">
        <f t="shared" si="115"/>
        <v/>
      </c>
      <c r="M1291" s="609" t="str">
        <f t="shared" si="116"/>
        <v/>
      </c>
      <c r="N1291" s="610" t="str">
        <f t="shared" si="117"/>
        <v/>
      </c>
      <c r="O1291" s="577"/>
      <c r="Q1291" s="611"/>
      <c r="U1291" s="574" t="str">
        <f t="shared" si="119"/>
        <v/>
      </c>
      <c r="V1291" s="574" t="str">
        <f>IF($U1291="","",VLOOKUP($U1291,BUDGET!$C$19:$Q$401,2,FALSE))</f>
        <v/>
      </c>
    </row>
    <row r="1292" spans="2:22" ht="13.5" x14ac:dyDescent="0.3">
      <c r="B1292" s="582">
        <f t="shared" si="118"/>
        <v>1282</v>
      </c>
      <c r="C1292" s="153"/>
      <c r="D1292" s="154"/>
      <c r="E1292" s="155"/>
      <c r="F1292" s="156"/>
      <c r="G1292" s="157"/>
      <c r="H1292" s="158"/>
      <c r="I1292" s="162" t="str">
        <f t="shared" ref="I1292:I1355" si="120">IF(E1292="","",ROUND(F1292*H1292,2))</f>
        <v/>
      </c>
      <c r="J1292" s="163" t="str">
        <f>IF(I1292="","",I1292/BUDGET!$O$8)</f>
        <v/>
      </c>
      <c r="K1292" s="608"/>
      <c r="L1292" s="161" t="str">
        <f t="shared" ref="L1292:L1355" si="121">LEFT(K1292,2)</f>
        <v/>
      </c>
      <c r="M1292" s="609" t="str">
        <f t="shared" ref="M1292:M1355" si="122">IF(C1292="","",YEAR(C1292))</f>
        <v/>
      </c>
      <c r="N1292" s="610" t="str">
        <f t="shared" ref="N1292:N1355" si="123">IF(C1292="","",MONTH(C1292))</f>
        <v/>
      </c>
      <c r="O1292" s="577"/>
      <c r="Q1292" s="611"/>
      <c r="U1292" s="574" t="str">
        <f t="shared" si="119"/>
        <v/>
      </c>
      <c r="V1292" s="574" t="str">
        <f>IF($U1292="","",VLOOKUP($U1292,BUDGET!$C$19:$Q$401,2,FALSE))</f>
        <v/>
      </c>
    </row>
    <row r="1293" spans="2:22" ht="13.5" x14ac:dyDescent="0.3">
      <c r="B1293" s="582">
        <f t="shared" ref="B1293:B1356" si="124">ROW()-10</f>
        <v>1283</v>
      </c>
      <c r="C1293" s="153"/>
      <c r="D1293" s="154"/>
      <c r="E1293" s="155"/>
      <c r="F1293" s="156"/>
      <c r="G1293" s="157"/>
      <c r="H1293" s="158"/>
      <c r="I1293" s="162" t="str">
        <f t="shared" si="120"/>
        <v/>
      </c>
      <c r="J1293" s="163" t="str">
        <f>IF(I1293="","",I1293/BUDGET!$O$8)</f>
        <v/>
      </c>
      <c r="K1293" s="608"/>
      <c r="L1293" s="164" t="str">
        <f t="shared" si="121"/>
        <v/>
      </c>
      <c r="M1293" s="609" t="str">
        <f t="shared" si="122"/>
        <v/>
      </c>
      <c r="N1293" s="610" t="str">
        <f t="shared" si="123"/>
        <v/>
      </c>
      <c r="O1293" s="577"/>
      <c r="Q1293" s="611"/>
      <c r="U1293" s="574" t="str">
        <f t="shared" ref="U1293:U1356" si="125">IF(K1293="","",LEFT(K1293,FIND("|",K1293)-1))</f>
        <v/>
      </c>
      <c r="V1293" s="574" t="str">
        <f>IF($U1293="","",VLOOKUP($U1293,BUDGET!$C$19:$Q$401,2,FALSE))</f>
        <v/>
      </c>
    </row>
    <row r="1294" spans="2:22" ht="13.5" x14ac:dyDescent="0.3">
      <c r="B1294" s="582">
        <f t="shared" si="124"/>
        <v>1284</v>
      </c>
      <c r="C1294" s="153"/>
      <c r="D1294" s="154"/>
      <c r="E1294" s="155"/>
      <c r="F1294" s="156"/>
      <c r="G1294" s="157"/>
      <c r="H1294" s="158"/>
      <c r="I1294" s="162" t="str">
        <f t="shared" si="120"/>
        <v/>
      </c>
      <c r="J1294" s="163" t="str">
        <f>IF(I1294="","",I1294/BUDGET!$O$8)</f>
        <v/>
      </c>
      <c r="K1294" s="608"/>
      <c r="L1294" s="161" t="str">
        <f t="shared" si="121"/>
        <v/>
      </c>
      <c r="M1294" s="609" t="str">
        <f t="shared" si="122"/>
        <v/>
      </c>
      <c r="N1294" s="610" t="str">
        <f t="shared" si="123"/>
        <v/>
      </c>
      <c r="O1294" s="577"/>
      <c r="Q1294" s="611"/>
      <c r="U1294" s="574" t="str">
        <f t="shared" si="125"/>
        <v/>
      </c>
      <c r="V1294" s="574" t="str">
        <f>IF($U1294="","",VLOOKUP($U1294,BUDGET!$C$19:$Q$401,2,FALSE))</f>
        <v/>
      </c>
    </row>
    <row r="1295" spans="2:22" ht="13.5" x14ac:dyDescent="0.3">
      <c r="B1295" s="582">
        <f t="shared" si="124"/>
        <v>1285</v>
      </c>
      <c r="C1295" s="153"/>
      <c r="D1295" s="154"/>
      <c r="E1295" s="155"/>
      <c r="F1295" s="156"/>
      <c r="G1295" s="157"/>
      <c r="H1295" s="158"/>
      <c r="I1295" s="162" t="str">
        <f t="shared" si="120"/>
        <v/>
      </c>
      <c r="J1295" s="163" t="str">
        <f>IF(I1295="","",I1295/BUDGET!$O$8)</f>
        <v/>
      </c>
      <c r="K1295" s="608"/>
      <c r="L1295" s="164" t="str">
        <f t="shared" si="121"/>
        <v/>
      </c>
      <c r="M1295" s="609" t="str">
        <f t="shared" si="122"/>
        <v/>
      </c>
      <c r="N1295" s="610" t="str">
        <f t="shared" si="123"/>
        <v/>
      </c>
      <c r="O1295" s="577"/>
      <c r="Q1295" s="611"/>
      <c r="U1295" s="574" t="str">
        <f t="shared" si="125"/>
        <v/>
      </c>
      <c r="V1295" s="574" t="str">
        <f>IF($U1295="","",VLOOKUP($U1295,BUDGET!$C$19:$Q$401,2,FALSE))</f>
        <v/>
      </c>
    </row>
    <row r="1296" spans="2:22" ht="13.5" x14ac:dyDescent="0.3">
      <c r="B1296" s="582">
        <f t="shared" si="124"/>
        <v>1286</v>
      </c>
      <c r="C1296" s="153"/>
      <c r="D1296" s="154"/>
      <c r="E1296" s="155"/>
      <c r="F1296" s="156"/>
      <c r="G1296" s="157"/>
      <c r="H1296" s="158"/>
      <c r="I1296" s="162" t="str">
        <f t="shared" si="120"/>
        <v/>
      </c>
      <c r="J1296" s="163" t="str">
        <f>IF(I1296="","",I1296/BUDGET!$O$8)</f>
        <v/>
      </c>
      <c r="K1296" s="608"/>
      <c r="L1296" s="161" t="str">
        <f t="shared" si="121"/>
        <v/>
      </c>
      <c r="M1296" s="609" t="str">
        <f t="shared" si="122"/>
        <v/>
      </c>
      <c r="N1296" s="610" t="str">
        <f t="shared" si="123"/>
        <v/>
      </c>
      <c r="O1296" s="577"/>
      <c r="Q1296" s="611"/>
      <c r="U1296" s="574" t="str">
        <f t="shared" si="125"/>
        <v/>
      </c>
      <c r="V1296" s="574" t="str">
        <f>IF($U1296="","",VLOOKUP($U1296,BUDGET!$C$19:$Q$401,2,FALSE))</f>
        <v/>
      </c>
    </row>
    <row r="1297" spans="2:22" ht="13.5" x14ac:dyDescent="0.3">
      <c r="B1297" s="582">
        <f t="shared" si="124"/>
        <v>1287</v>
      </c>
      <c r="C1297" s="153"/>
      <c r="D1297" s="154"/>
      <c r="E1297" s="155"/>
      <c r="F1297" s="156"/>
      <c r="G1297" s="157"/>
      <c r="H1297" s="158"/>
      <c r="I1297" s="162" t="str">
        <f t="shared" si="120"/>
        <v/>
      </c>
      <c r="J1297" s="163" t="str">
        <f>IF(I1297="","",I1297/BUDGET!$O$8)</f>
        <v/>
      </c>
      <c r="K1297" s="608"/>
      <c r="L1297" s="164" t="str">
        <f t="shared" si="121"/>
        <v/>
      </c>
      <c r="M1297" s="609" t="str">
        <f t="shared" si="122"/>
        <v/>
      </c>
      <c r="N1297" s="610" t="str">
        <f t="shared" si="123"/>
        <v/>
      </c>
      <c r="O1297" s="577"/>
      <c r="Q1297" s="611"/>
      <c r="U1297" s="574" t="str">
        <f t="shared" si="125"/>
        <v/>
      </c>
      <c r="V1297" s="574" t="str">
        <f>IF($U1297="","",VLOOKUP($U1297,BUDGET!$C$19:$Q$401,2,FALSE))</f>
        <v/>
      </c>
    </row>
    <row r="1298" spans="2:22" ht="13.5" x14ac:dyDescent="0.3">
      <c r="B1298" s="582">
        <f t="shared" si="124"/>
        <v>1288</v>
      </c>
      <c r="C1298" s="153"/>
      <c r="D1298" s="154"/>
      <c r="E1298" s="155"/>
      <c r="F1298" s="156"/>
      <c r="G1298" s="157"/>
      <c r="H1298" s="158"/>
      <c r="I1298" s="162" t="str">
        <f t="shared" si="120"/>
        <v/>
      </c>
      <c r="J1298" s="163" t="str">
        <f>IF(I1298="","",I1298/BUDGET!$O$8)</f>
        <v/>
      </c>
      <c r="K1298" s="608"/>
      <c r="L1298" s="161" t="str">
        <f t="shared" si="121"/>
        <v/>
      </c>
      <c r="M1298" s="609" t="str">
        <f t="shared" si="122"/>
        <v/>
      </c>
      <c r="N1298" s="610" t="str">
        <f t="shared" si="123"/>
        <v/>
      </c>
      <c r="O1298" s="577"/>
      <c r="Q1298" s="611"/>
      <c r="U1298" s="574" t="str">
        <f t="shared" si="125"/>
        <v/>
      </c>
      <c r="V1298" s="574" t="str">
        <f>IF($U1298="","",VLOOKUP($U1298,BUDGET!$C$19:$Q$401,2,FALSE))</f>
        <v/>
      </c>
    </row>
    <row r="1299" spans="2:22" ht="13.5" x14ac:dyDescent="0.3">
      <c r="B1299" s="582">
        <f t="shared" si="124"/>
        <v>1289</v>
      </c>
      <c r="C1299" s="153"/>
      <c r="D1299" s="154"/>
      <c r="E1299" s="155"/>
      <c r="F1299" s="156"/>
      <c r="G1299" s="157"/>
      <c r="H1299" s="158"/>
      <c r="I1299" s="162" t="str">
        <f t="shared" si="120"/>
        <v/>
      </c>
      <c r="J1299" s="163" t="str">
        <f>IF(I1299="","",I1299/BUDGET!$O$8)</f>
        <v/>
      </c>
      <c r="K1299" s="608"/>
      <c r="L1299" s="164" t="str">
        <f t="shared" si="121"/>
        <v/>
      </c>
      <c r="M1299" s="609" t="str">
        <f t="shared" si="122"/>
        <v/>
      </c>
      <c r="N1299" s="610" t="str">
        <f t="shared" si="123"/>
        <v/>
      </c>
      <c r="O1299" s="577"/>
      <c r="Q1299" s="611"/>
      <c r="U1299" s="574" t="str">
        <f t="shared" si="125"/>
        <v/>
      </c>
      <c r="V1299" s="574" t="str">
        <f>IF($U1299="","",VLOOKUP($U1299,BUDGET!$C$19:$Q$401,2,FALSE))</f>
        <v/>
      </c>
    </row>
    <row r="1300" spans="2:22" ht="13.5" x14ac:dyDescent="0.3">
      <c r="B1300" s="582">
        <f t="shared" si="124"/>
        <v>1290</v>
      </c>
      <c r="C1300" s="153"/>
      <c r="D1300" s="154"/>
      <c r="E1300" s="155"/>
      <c r="F1300" s="156"/>
      <c r="G1300" s="157"/>
      <c r="H1300" s="158"/>
      <c r="I1300" s="162" t="str">
        <f t="shared" si="120"/>
        <v/>
      </c>
      <c r="J1300" s="163" t="str">
        <f>IF(I1300="","",I1300/BUDGET!$O$8)</f>
        <v/>
      </c>
      <c r="K1300" s="608"/>
      <c r="L1300" s="161" t="str">
        <f t="shared" si="121"/>
        <v/>
      </c>
      <c r="M1300" s="609" t="str">
        <f t="shared" si="122"/>
        <v/>
      </c>
      <c r="N1300" s="610" t="str">
        <f t="shared" si="123"/>
        <v/>
      </c>
      <c r="O1300" s="577"/>
      <c r="Q1300" s="611"/>
      <c r="U1300" s="574" t="str">
        <f t="shared" si="125"/>
        <v/>
      </c>
      <c r="V1300" s="574" t="str">
        <f>IF($U1300="","",VLOOKUP($U1300,BUDGET!$C$19:$Q$401,2,FALSE))</f>
        <v/>
      </c>
    </row>
    <row r="1301" spans="2:22" ht="13.5" x14ac:dyDescent="0.3">
      <c r="B1301" s="582">
        <f t="shared" si="124"/>
        <v>1291</v>
      </c>
      <c r="C1301" s="153"/>
      <c r="D1301" s="154"/>
      <c r="E1301" s="155"/>
      <c r="F1301" s="156"/>
      <c r="G1301" s="157"/>
      <c r="H1301" s="158"/>
      <c r="I1301" s="162" t="str">
        <f t="shared" si="120"/>
        <v/>
      </c>
      <c r="J1301" s="163" t="str">
        <f>IF(I1301="","",I1301/BUDGET!$O$8)</f>
        <v/>
      </c>
      <c r="K1301" s="608"/>
      <c r="L1301" s="164" t="str">
        <f t="shared" si="121"/>
        <v/>
      </c>
      <c r="M1301" s="609" t="str">
        <f t="shared" si="122"/>
        <v/>
      </c>
      <c r="N1301" s="610" t="str">
        <f t="shared" si="123"/>
        <v/>
      </c>
      <c r="O1301" s="577"/>
      <c r="Q1301" s="611"/>
      <c r="U1301" s="574" t="str">
        <f t="shared" si="125"/>
        <v/>
      </c>
      <c r="V1301" s="574" t="str">
        <f>IF($U1301="","",VLOOKUP($U1301,BUDGET!$C$19:$Q$401,2,FALSE))</f>
        <v/>
      </c>
    </row>
    <row r="1302" spans="2:22" ht="13.5" x14ac:dyDescent="0.3">
      <c r="B1302" s="582">
        <f t="shared" si="124"/>
        <v>1292</v>
      </c>
      <c r="C1302" s="153"/>
      <c r="D1302" s="154"/>
      <c r="E1302" s="155"/>
      <c r="F1302" s="156"/>
      <c r="G1302" s="157"/>
      <c r="H1302" s="158"/>
      <c r="I1302" s="162" t="str">
        <f t="shared" si="120"/>
        <v/>
      </c>
      <c r="J1302" s="163" t="str">
        <f>IF(I1302="","",I1302/BUDGET!$O$8)</f>
        <v/>
      </c>
      <c r="K1302" s="608"/>
      <c r="L1302" s="161" t="str">
        <f t="shared" si="121"/>
        <v/>
      </c>
      <c r="M1302" s="609" t="str">
        <f t="shared" si="122"/>
        <v/>
      </c>
      <c r="N1302" s="610" t="str">
        <f t="shared" si="123"/>
        <v/>
      </c>
      <c r="O1302" s="577"/>
      <c r="Q1302" s="611"/>
      <c r="U1302" s="574" t="str">
        <f t="shared" si="125"/>
        <v/>
      </c>
      <c r="V1302" s="574" t="str">
        <f>IF($U1302="","",VLOOKUP($U1302,BUDGET!$C$19:$Q$401,2,FALSE))</f>
        <v/>
      </c>
    </row>
    <row r="1303" spans="2:22" ht="13.5" x14ac:dyDescent="0.3">
      <c r="B1303" s="582">
        <f t="shared" si="124"/>
        <v>1293</v>
      </c>
      <c r="C1303" s="153"/>
      <c r="D1303" s="154"/>
      <c r="E1303" s="155"/>
      <c r="F1303" s="156"/>
      <c r="G1303" s="157"/>
      <c r="H1303" s="158"/>
      <c r="I1303" s="162" t="str">
        <f t="shared" si="120"/>
        <v/>
      </c>
      <c r="J1303" s="163" t="str">
        <f>IF(I1303="","",I1303/BUDGET!$O$8)</f>
        <v/>
      </c>
      <c r="K1303" s="608"/>
      <c r="L1303" s="164" t="str">
        <f t="shared" si="121"/>
        <v/>
      </c>
      <c r="M1303" s="609" t="str">
        <f t="shared" si="122"/>
        <v/>
      </c>
      <c r="N1303" s="610" t="str">
        <f t="shared" si="123"/>
        <v/>
      </c>
      <c r="O1303" s="577"/>
      <c r="Q1303" s="611"/>
      <c r="U1303" s="574" t="str">
        <f t="shared" si="125"/>
        <v/>
      </c>
      <c r="V1303" s="574" t="str">
        <f>IF($U1303="","",VLOOKUP($U1303,BUDGET!$C$19:$Q$401,2,FALSE))</f>
        <v/>
      </c>
    </row>
    <row r="1304" spans="2:22" ht="13.5" x14ac:dyDescent="0.3">
      <c r="B1304" s="582">
        <f t="shared" si="124"/>
        <v>1294</v>
      </c>
      <c r="C1304" s="153"/>
      <c r="D1304" s="154"/>
      <c r="E1304" s="155"/>
      <c r="F1304" s="156"/>
      <c r="G1304" s="157"/>
      <c r="H1304" s="158"/>
      <c r="I1304" s="162" t="str">
        <f t="shared" si="120"/>
        <v/>
      </c>
      <c r="J1304" s="163" t="str">
        <f>IF(I1304="","",I1304/BUDGET!$O$8)</f>
        <v/>
      </c>
      <c r="K1304" s="608"/>
      <c r="L1304" s="161" t="str">
        <f t="shared" si="121"/>
        <v/>
      </c>
      <c r="M1304" s="609" t="str">
        <f t="shared" si="122"/>
        <v/>
      </c>
      <c r="N1304" s="610" t="str">
        <f t="shared" si="123"/>
        <v/>
      </c>
      <c r="O1304" s="577"/>
      <c r="Q1304" s="611"/>
      <c r="U1304" s="574" t="str">
        <f t="shared" si="125"/>
        <v/>
      </c>
      <c r="V1304" s="574" t="str">
        <f>IF($U1304="","",VLOOKUP($U1304,BUDGET!$C$19:$Q$401,2,FALSE))</f>
        <v/>
      </c>
    </row>
    <row r="1305" spans="2:22" ht="13.5" x14ac:dyDescent="0.3">
      <c r="B1305" s="582">
        <f t="shared" si="124"/>
        <v>1295</v>
      </c>
      <c r="C1305" s="153"/>
      <c r="D1305" s="154"/>
      <c r="E1305" s="155"/>
      <c r="F1305" s="156"/>
      <c r="G1305" s="157"/>
      <c r="H1305" s="158"/>
      <c r="I1305" s="162" t="str">
        <f t="shared" si="120"/>
        <v/>
      </c>
      <c r="J1305" s="163" t="str">
        <f>IF(I1305="","",I1305/BUDGET!$O$8)</f>
        <v/>
      </c>
      <c r="K1305" s="608"/>
      <c r="L1305" s="164" t="str">
        <f t="shared" si="121"/>
        <v/>
      </c>
      <c r="M1305" s="609" t="str">
        <f t="shared" si="122"/>
        <v/>
      </c>
      <c r="N1305" s="610" t="str">
        <f t="shared" si="123"/>
        <v/>
      </c>
      <c r="O1305" s="577"/>
      <c r="Q1305" s="611"/>
      <c r="U1305" s="574" t="str">
        <f t="shared" si="125"/>
        <v/>
      </c>
      <c r="V1305" s="574" t="str">
        <f>IF($U1305="","",VLOOKUP($U1305,BUDGET!$C$19:$Q$401,2,FALSE))</f>
        <v/>
      </c>
    </row>
    <row r="1306" spans="2:22" ht="13.5" x14ac:dyDescent="0.3">
      <c r="B1306" s="582">
        <f t="shared" si="124"/>
        <v>1296</v>
      </c>
      <c r="C1306" s="153"/>
      <c r="D1306" s="154"/>
      <c r="E1306" s="155"/>
      <c r="F1306" s="156"/>
      <c r="G1306" s="157"/>
      <c r="H1306" s="158"/>
      <c r="I1306" s="162" t="str">
        <f t="shared" si="120"/>
        <v/>
      </c>
      <c r="J1306" s="163" t="str">
        <f>IF(I1306="","",I1306/BUDGET!$O$8)</f>
        <v/>
      </c>
      <c r="K1306" s="608"/>
      <c r="L1306" s="161" t="str">
        <f t="shared" si="121"/>
        <v/>
      </c>
      <c r="M1306" s="609" t="str">
        <f t="shared" si="122"/>
        <v/>
      </c>
      <c r="N1306" s="610" t="str">
        <f t="shared" si="123"/>
        <v/>
      </c>
      <c r="O1306" s="577"/>
      <c r="Q1306" s="611"/>
      <c r="U1306" s="574" t="str">
        <f t="shared" si="125"/>
        <v/>
      </c>
      <c r="V1306" s="574" t="str">
        <f>IF($U1306="","",VLOOKUP($U1306,BUDGET!$C$19:$Q$401,2,FALSE))</f>
        <v/>
      </c>
    </row>
    <row r="1307" spans="2:22" ht="13.5" x14ac:dyDescent="0.3">
      <c r="B1307" s="582">
        <f t="shared" si="124"/>
        <v>1297</v>
      </c>
      <c r="C1307" s="153"/>
      <c r="D1307" s="154"/>
      <c r="E1307" s="155"/>
      <c r="F1307" s="156"/>
      <c r="G1307" s="157"/>
      <c r="H1307" s="158"/>
      <c r="I1307" s="162" t="str">
        <f t="shared" si="120"/>
        <v/>
      </c>
      <c r="J1307" s="163" t="str">
        <f>IF(I1307="","",I1307/BUDGET!$O$8)</f>
        <v/>
      </c>
      <c r="K1307" s="608"/>
      <c r="L1307" s="164" t="str">
        <f t="shared" si="121"/>
        <v/>
      </c>
      <c r="M1307" s="609" t="str">
        <f t="shared" si="122"/>
        <v/>
      </c>
      <c r="N1307" s="610" t="str">
        <f t="shared" si="123"/>
        <v/>
      </c>
      <c r="O1307" s="577"/>
      <c r="Q1307" s="611"/>
      <c r="U1307" s="574" t="str">
        <f t="shared" si="125"/>
        <v/>
      </c>
      <c r="V1307" s="574" t="str">
        <f>IF($U1307="","",VLOOKUP($U1307,BUDGET!$C$19:$Q$401,2,FALSE))</f>
        <v/>
      </c>
    </row>
    <row r="1308" spans="2:22" ht="13.5" x14ac:dyDescent="0.3">
      <c r="B1308" s="582">
        <f t="shared" si="124"/>
        <v>1298</v>
      </c>
      <c r="C1308" s="153"/>
      <c r="D1308" s="154"/>
      <c r="E1308" s="155"/>
      <c r="F1308" s="156"/>
      <c r="G1308" s="157"/>
      <c r="H1308" s="158"/>
      <c r="I1308" s="162" t="str">
        <f t="shared" si="120"/>
        <v/>
      </c>
      <c r="J1308" s="163" t="str">
        <f>IF(I1308="","",I1308/BUDGET!$O$8)</f>
        <v/>
      </c>
      <c r="K1308" s="608"/>
      <c r="L1308" s="161" t="str">
        <f t="shared" si="121"/>
        <v/>
      </c>
      <c r="M1308" s="609" t="str">
        <f t="shared" si="122"/>
        <v/>
      </c>
      <c r="N1308" s="610" t="str">
        <f t="shared" si="123"/>
        <v/>
      </c>
      <c r="O1308" s="577"/>
      <c r="Q1308" s="611"/>
      <c r="U1308" s="574" t="str">
        <f t="shared" si="125"/>
        <v/>
      </c>
      <c r="V1308" s="574" t="str">
        <f>IF($U1308="","",VLOOKUP($U1308,BUDGET!$C$19:$Q$401,2,FALSE))</f>
        <v/>
      </c>
    </row>
    <row r="1309" spans="2:22" ht="13.5" x14ac:dyDescent="0.3">
      <c r="B1309" s="582">
        <f t="shared" si="124"/>
        <v>1299</v>
      </c>
      <c r="C1309" s="153"/>
      <c r="D1309" s="154"/>
      <c r="E1309" s="155"/>
      <c r="F1309" s="156"/>
      <c r="G1309" s="157"/>
      <c r="H1309" s="158"/>
      <c r="I1309" s="162" t="str">
        <f t="shared" si="120"/>
        <v/>
      </c>
      <c r="J1309" s="163" t="str">
        <f>IF(I1309="","",I1309/BUDGET!$O$8)</f>
        <v/>
      </c>
      <c r="K1309" s="608"/>
      <c r="L1309" s="164" t="str">
        <f t="shared" si="121"/>
        <v/>
      </c>
      <c r="M1309" s="609" t="str">
        <f t="shared" si="122"/>
        <v/>
      </c>
      <c r="N1309" s="610" t="str">
        <f t="shared" si="123"/>
        <v/>
      </c>
      <c r="O1309" s="577"/>
      <c r="Q1309" s="611"/>
      <c r="U1309" s="574" t="str">
        <f t="shared" si="125"/>
        <v/>
      </c>
      <c r="V1309" s="574" t="str">
        <f>IF($U1309="","",VLOOKUP($U1309,BUDGET!$C$19:$Q$401,2,FALSE))</f>
        <v/>
      </c>
    </row>
    <row r="1310" spans="2:22" ht="13.5" x14ac:dyDescent="0.3">
      <c r="B1310" s="582">
        <f t="shared" si="124"/>
        <v>1300</v>
      </c>
      <c r="C1310" s="153"/>
      <c r="D1310" s="154"/>
      <c r="E1310" s="155"/>
      <c r="F1310" s="156"/>
      <c r="G1310" s="157"/>
      <c r="H1310" s="158"/>
      <c r="I1310" s="162" t="str">
        <f t="shared" si="120"/>
        <v/>
      </c>
      <c r="J1310" s="163" t="str">
        <f>IF(I1310="","",I1310/BUDGET!$O$8)</f>
        <v/>
      </c>
      <c r="K1310" s="608"/>
      <c r="L1310" s="161" t="str">
        <f t="shared" si="121"/>
        <v/>
      </c>
      <c r="M1310" s="609" t="str">
        <f t="shared" si="122"/>
        <v/>
      </c>
      <c r="N1310" s="610" t="str">
        <f t="shared" si="123"/>
        <v/>
      </c>
      <c r="O1310" s="577"/>
      <c r="Q1310" s="611"/>
      <c r="U1310" s="574" t="str">
        <f t="shared" si="125"/>
        <v/>
      </c>
      <c r="V1310" s="574" t="str">
        <f>IF($U1310="","",VLOOKUP($U1310,BUDGET!$C$19:$Q$401,2,FALSE))</f>
        <v/>
      </c>
    </row>
    <row r="1311" spans="2:22" ht="13.5" x14ac:dyDescent="0.3">
      <c r="B1311" s="582">
        <f t="shared" si="124"/>
        <v>1301</v>
      </c>
      <c r="C1311" s="153"/>
      <c r="D1311" s="154"/>
      <c r="E1311" s="155"/>
      <c r="F1311" s="156"/>
      <c r="G1311" s="157"/>
      <c r="H1311" s="158"/>
      <c r="I1311" s="162" t="str">
        <f t="shared" si="120"/>
        <v/>
      </c>
      <c r="J1311" s="163" t="str">
        <f>IF(I1311="","",I1311/BUDGET!$O$8)</f>
        <v/>
      </c>
      <c r="K1311" s="608"/>
      <c r="L1311" s="164" t="str">
        <f t="shared" si="121"/>
        <v/>
      </c>
      <c r="M1311" s="609" t="str">
        <f t="shared" si="122"/>
        <v/>
      </c>
      <c r="N1311" s="610" t="str">
        <f t="shared" si="123"/>
        <v/>
      </c>
      <c r="O1311" s="577"/>
      <c r="Q1311" s="611"/>
      <c r="U1311" s="574" t="str">
        <f t="shared" si="125"/>
        <v/>
      </c>
      <c r="V1311" s="574" t="str">
        <f>IF($U1311="","",VLOOKUP($U1311,BUDGET!$C$19:$Q$401,2,FALSE))</f>
        <v/>
      </c>
    </row>
    <row r="1312" spans="2:22" ht="13.5" x14ac:dyDescent="0.3">
      <c r="B1312" s="582">
        <f t="shared" si="124"/>
        <v>1302</v>
      </c>
      <c r="C1312" s="153"/>
      <c r="D1312" s="154"/>
      <c r="E1312" s="155"/>
      <c r="F1312" s="156"/>
      <c r="G1312" s="157"/>
      <c r="H1312" s="158"/>
      <c r="I1312" s="162" t="str">
        <f t="shared" si="120"/>
        <v/>
      </c>
      <c r="J1312" s="163" t="str">
        <f>IF(I1312="","",I1312/BUDGET!$O$8)</f>
        <v/>
      </c>
      <c r="K1312" s="608"/>
      <c r="L1312" s="161" t="str">
        <f t="shared" si="121"/>
        <v/>
      </c>
      <c r="M1312" s="609" t="str">
        <f t="shared" si="122"/>
        <v/>
      </c>
      <c r="N1312" s="610" t="str">
        <f t="shared" si="123"/>
        <v/>
      </c>
      <c r="O1312" s="577"/>
      <c r="Q1312" s="611"/>
      <c r="U1312" s="574" t="str">
        <f t="shared" si="125"/>
        <v/>
      </c>
      <c r="V1312" s="574" t="str">
        <f>IF($U1312="","",VLOOKUP($U1312,BUDGET!$C$19:$Q$401,2,FALSE))</f>
        <v/>
      </c>
    </row>
    <row r="1313" spans="2:22" ht="13.5" x14ac:dyDescent="0.3">
      <c r="B1313" s="582">
        <f t="shared" si="124"/>
        <v>1303</v>
      </c>
      <c r="C1313" s="153"/>
      <c r="D1313" s="154"/>
      <c r="E1313" s="155"/>
      <c r="F1313" s="156"/>
      <c r="G1313" s="157"/>
      <c r="H1313" s="158"/>
      <c r="I1313" s="162" t="str">
        <f t="shared" si="120"/>
        <v/>
      </c>
      <c r="J1313" s="163" t="str">
        <f>IF(I1313="","",I1313/BUDGET!$O$8)</f>
        <v/>
      </c>
      <c r="K1313" s="608"/>
      <c r="L1313" s="164" t="str">
        <f t="shared" si="121"/>
        <v/>
      </c>
      <c r="M1313" s="609" t="str">
        <f t="shared" si="122"/>
        <v/>
      </c>
      <c r="N1313" s="610" t="str">
        <f t="shared" si="123"/>
        <v/>
      </c>
      <c r="O1313" s="577"/>
      <c r="Q1313" s="611"/>
      <c r="U1313" s="574" t="str">
        <f t="shared" si="125"/>
        <v/>
      </c>
      <c r="V1313" s="574" t="str">
        <f>IF($U1313="","",VLOOKUP($U1313,BUDGET!$C$19:$Q$401,2,FALSE))</f>
        <v/>
      </c>
    </row>
    <row r="1314" spans="2:22" ht="13.5" x14ac:dyDescent="0.3">
      <c r="B1314" s="582">
        <f t="shared" si="124"/>
        <v>1304</v>
      </c>
      <c r="C1314" s="153"/>
      <c r="D1314" s="154"/>
      <c r="E1314" s="155"/>
      <c r="F1314" s="156"/>
      <c r="G1314" s="157"/>
      <c r="H1314" s="158"/>
      <c r="I1314" s="162" t="str">
        <f t="shared" si="120"/>
        <v/>
      </c>
      <c r="J1314" s="163" t="str">
        <f>IF(I1314="","",I1314/BUDGET!$O$8)</f>
        <v/>
      </c>
      <c r="K1314" s="608"/>
      <c r="L1314" s="161" t="str">
        <f t="shared" si="121"/>
        <v/>
      </c>
      <c r="M1314" s="609" t="str">
        <f t="shared" si="122"/>
        <v/>
      </c>
      <c r="N1314" s="610" t="str">
        <f t="shared" si="123"/>
        <v/>
      </c>
      <c r="O1314" s="577"/>
      <c r="Q1314" s="611"/>
      <c r="U1314" s="574" t="str">
        <f t="shared" si="125"/>
        <v/>
      </c>
      <c r="V1314" s="574" t="str">
        <f>IF($U1314="","",VLOOKUP($U1314,BUDGET!$C$19:$Q$401,2,FALSE))</f>
        <v/>
      </c>
    </row>
    <row r="1315" spans="2:22" ht="13.5" x14ac:dyDescent="0.3">
      <c r="B1315" s="582">
        <f t="shared" si="124"/>
        <v>1305</v>
      </c>
      <c r="C1315" s="153"/>
      <c r="D1315" s="154"/>
      <c r="E1315" s="155"/>
      <c r="F1315" s="156"/>
      <c r="G1315" s="157"/>
      <c r="H1315" s="158"/>
      <c r="I1315" s="162" t="str">
        <f t="shared" si="120"/>
        <v/>
      </c>
      <c r="J1315" s="163" t="str">
        <f>IF(I1315="","",I1315/BUDGET!$O$8)</f>
        <v/>
      </c>
      <c r="K1315" s="608"/>
      <c r="L1315" s="164" t="str">
        <f t="shared" si="121"/>
        <v/>
      </c>
      <c r="M1315" s="609" t="str">
        <f t="shared" si="122"/>
        <v/>
      </c>
      <c r="N1315" s="610" t="str">
        <f t="shared" si="123"/>
        <v/>
      </c>
      <c r="O1315" s="577"/>
      <c r="Q1315" s="611"/>
      <c r="U1315" s="574" t="str">
        <f t="shared" si="125"/>
        <v/>
      </c>
      <c r="V1315" s="574" t="str">
        <f>IF($U1315="","",VLOOKUP($U1315,BUDGET!$C$19:$Q$401,2,FALSE))</f>
        <v/>
      </c>
    </row>
    <row r="1316" spans="2:22" ht="13.5" x14ac:dyDescent="0.3">
      <c r="B1316" s="582">
        <f t="shared" si="124"/>
        <v>1306</v>
      </c>
      <c r="C1316" s="153"/>
      <c r="D1316" s="154"/>
      <c r="E1316" s="155"/>
      <c r="F1316" s="156"/>
      <c r="G1316" s="157"/>
      <c r="H1316" s="158"/>
      <c r="I1316" s="162" t="str">
        <f t="shared" si="120"/>
        <v/>
      </c>
      <c r="J1316" s="163" t="str">
        <f>IF(I1316="","",I1316/BUDGET!$O$8)</f>
        <v/>
      </c>
      <c r="K1316" s="608"/>
      <c r="L1316" s="161" t="str">
        <f t="shared" si="121"/>
        <v/>
      </c>
      <c r="M1316" s="609" t="str">
        <f t="shared" si="122"/>
        <v/>
      </c>
      <c r="N1316" s="610" t="str">
        <f t="shared" si="123"/>
        <v/>
      </c>
      <c r="O1316" s="577"/>
      <c r="Q1316" s="611"/>
      <c r="U1316" s="574" t="str">
        <f t="shared" si="125"/>
        <v/>
      </c>
      <c r="V1316" s="574" t="str">
        <f>IF($U1316="","",VLOOKUP($U1316,BUDGET!$C$19:$Q$401,2,FALSE))</f>
        <v/>
      </c>
    </row>
    <row r="1317" spans="2:22" ht="13.5" x14ac:dyDescent="0.3">
      <c r="B1317" s="582">
        <f t="shared" si="124"/>
        <v>1307</v>
      </c>
      <c r="C1317" s="153"/>
      <c r="D1317" s="154"/>
      <c r="E1317" s="155"/>
      <c r="F1317" s="156"/>
      <c r="G1317" s="157"/>
      <c r="H1317" s="158"/>
      <c r="I1317" s="162" t="str">
        <f t="shared" si="120"/>
        <v/>
      </c>
      <c r="J1317" s="163" t="str">
        <f>IF(I1317="","",I1317/BUDGET!$O$8)</f>
        <v/>
      </c>
      <c r="K1317" s="608"/>
      <c r="L1317" s="164" t="str">
        <f t="shared" si="121"/>
        <v/>
      </c>
      <c r="M1317" s="609" t="str">
        <f t="shared" si="122"/>
        <v/>
      </c>
      <c r="N1317" s="610" t="str">
        <f t="shared" si="123"/>
        <v/>
      </c>
      <c r="O1317" s="577"/>
      <c r="Q1317" s="611"/>
      <c r="U1317" s="574" t="str">
        <f t="shared" si="125"/>
        <v/>
      </c>
      <c r="V1317" s="574" t="str">
        <f>IF($U1317="","",VLOOKUP($U1317,BUDGET!$C$19:$Q$401,2,FALSE))</f>
        <v/>
      </c>
    </row>
    <row r="1318" spans="2:22" ht="13.5" x14ac:dyDescent="0.3">
      <c r="B1318" s="582">
        <f t="shared" si="124"/>
        <v>1308</v>
      </c>
      <c r="C1318" s="153"/>
      <c r="D1318" s="154"/>
      <c r="E1318" s="155"/>
      <c r="F1318" s="156"/>
      <c r="G1318" s="157"/>
      <c r="H1318" s="158"/>
      <c r="I1318" s="162" t="str">
        <f t="shared" si="120"/>
        <v/>
      </c>
      <c r="J1318" s="163" t="str">
        <f>IF(I1318="","",I1318/BUDGET!$O$8)</f>
        <v/>
      </c>
      <c r="K1318" s="608"/>
      <c r="L1318" s="161" t="str">
        <f t="shared" si="121"/>
        <v/>
      </c>
      <c r="M1318" s="609" t="str">
        <f t="shared" si="122"/>
        <v/>
      </c>
      <c r="N1318" s="610" t="str">
        <f t="shared" si="123"/>
        <v/>
      </c>
      <c r="O1318" s="577"/>
      <c r="Q1318" s="611"/>
      <c r="U1318" s="574" t="str">
        <f t="shared" si="125"/>
        <v/>
      </c>
      <c r="V1318" s="574" t="str">
        <f>IF($U1318="","",VLOOKUP($U1318,BUDGET!$C$19:$Q$401,2,FALSE))</f>
        <v/>
      </c>
    </row>
    <row r="1319" spans="2:22" ht="13.5" x14ac:dyDescent="0.3">
      <c r="B1319" s="582">
        <f t="shared" si="124"/>
        <v>1309</v>
      </c>
      <c r="C1319" s="153"/>
      <c r="D1319" s="154"/>
      <c r="E1319" s="155"/>
      <c r="F1319" s="156"/>
      <c r="G1319" s="157"/>
      <c r="H1319" s="158"/>
      <c r="I1319" s="162" t="str">
        <f t="shared" si="120"/>
        <v/>
      </c>
      <c r="J1319" s="163" t="str">
        <f>IF(I1319="","",I1319/BUDGET!$O$8)</f>
        <v/>
      </c>
      <c r="K1319" s="608"/>
      <c r="L1319" s="164" t="str">
        <f t="shared" si="121"/>
        <v/>
      </c>
      <c r="M1319" s="609" t="str">
        <f t="shared" si="122"/>
        <v/>
      </c>
      <c r="N1319" s="610" t="str">
        <f t="shared" si="123"/>
        <v/>
      </c>
      <c r="O1319" s="577"/>
      <c r="Q1319" s="611"/>
      <c r="U1319" s="574" t="str">
        <f t="shared" si="125"/>
        <v/>
      </c>
      <c r="V1319" s="574" t="str">
        <f>IF($U1319="","",VLOOKUP($U1319,BUDGET!$C$19:$Q$401,2,FALSE))</f>
        <v/>
      </c>
    </row>
    <row r="1320" spans="2:22" ht="13.5" x14ac:dyDescent="0.3">
      <c r="B1320" s="582">
        <f t="shared" si="124"/>
        <v>1310</v>
      </c>
      <c r="C1320" s="153"/>
      <c r="D1320" s="154"/>
      <c r="E1320" s="155"/>
      <c r="F1320" s="156"/>
      <c r="G1320" s="157"/>
      <c r="H1320" s="158"/>
      <c r="I1320" s="162" t="str">
        <f t="shared" si="120"/>
        <v/>
      </c>
      <c r="J1320" s="163" t="str">
        <f>IF(I1320="","",I1320/BUDGET!$O$8)</f>
        <v/>
      </c>
      <c r="K1320" s="608"/>
      <c r="L1320" s="161" t="str">
        <f t="shared" si="121"/>
        <v/>
      </c>
      <c r="M1320" s="609" t="str">
        <f t="shared" si="122"/>
        <v/>
      </c>
      <c r="N1320" s="610" t="str">
        <f t="shared" si="123"/>
        <v/>
      </c>
      <c r="O1320" s="577"/>
      <c r="Q1320" s="611"/>
      <c r="U1320" s="574" t="str">
        <f t="shared" si="125"/>
        <v/>
      </c>
      <c r="V1320" s="574" t="str">
        <f>IF($U1320="","",VLOOKUP($U1320,BUDGET!$C$19:$Q$401,2,FALSE))</f>
        <v/>
      </c>
    </row>
    <row r="1321" spans="2:22" ht="13.5" x14ac:dyDescent="0.3">
      <c r="B1321" s="582">
        <f t="shared" si="124"/>
        <v>1311</v>
      </c>
      <c r="C1321" s="153"/>
      <c r="D1321" s="154"/>
      <c r="E1321" s="155"/>
      <c r="F1321" s="156"/>
      <c r="G1321" s="157"/>
      <c r="H1321" s="158"/>
      <c r="I1321" s="162" t="str">
        <f t="shared" si="120"/>
        <v/>
      </c>
      <c r="J1321" s="163" t="str">
        <f>IF(I1321="","",I1321/BUDGET!$O$8)</f>
        <v/>
      </c>
      <c r="K1321" s="608"/>
      <c r="L1321" s="164" t="str">
        <f t="shared" si="121"/>
        <v/>
      </c>
      <c r="M1321" s="609" t="str">
        <f t="shared" si="122"/>
        <v/>
      </c>
      <c r="N1321" s="610" t="str">
        <f t="shared" si="123"/>
        <v/>
      </c>
      <c r="O1321" s="577"/>
      <c r="Q1321" s="611"/>
      <c r="U1321" s="574" t="str">
        <f t="shared" si="125"/>
        <v/>
      </c>
      <c r="V1321" s="574" t="str">
        <f>IF($U1321="","",VLOOKUP($U1321,BUDGET!$C$19:$Q$401,2,FALSE))</f>
        <v/>
      </c>
    </row>
    <row r="1322" spans="2:22" ht="13.5" x14ac:dyDescent="0.3">
      <c r="B1322" s="582">
        <f t="shared" si="124"/>
        <v>1312</v>
      </c>
      <c r="C1322" s="153"/>
      <c r="D1322" s="154"/>
      <c r="E1322" s="155"/>
      <c r="F1322" s="156"/>
      <c r="G1322" s="157"/>
      <c r="H1322" s="158"/>
      <c r="I1322" s="162" t="str">
        <f t="shared" si="120"/>
        <v/>
      </c>
      <c r="J1322" s="163" t="str">
        <f>IF(I1322="","",I1322/BUDGET!$O$8)</f>
        <v/>
      </c>
      <c r="K1322" s="608"/>
      <c r="L1322" s="161" t="str">
        <f t="shared" si="121"/>
        <v/>
      </c>
      <c r="M1322" s="609" t="str">
        <f t="shared" si="122"/>
        <v/>
      </c>
      <c r="N1322" s="610" t="str">
        <f t="shared" si="123"/>
        <v/>
      </c>
      <c r="O1322" s="577"/>
      <c r="Q1322" s="611"/>
      <c r="U1322" s="574" t="str">
        <f t="shared" si="125"/>
        <v/>
      </c>
      <c r="V1322" s="574" t="str">
        <f>IF($U1322="","",VLOOKUP($U1322,BUDGET!$C$19:$Q$401,2,FALSE))</f>
        <v/>
      </c>
    </row>
    <row r="1323" spans="2:22" ht="13.5" x14ac:dyDescent="0.3">
      <c r="B1323" s="582">
        <f t="shared" si="124"/>
        <v>1313</v>
      </c>
      <c r="C1323" s="153"/>
      <c r="D1323" s="154"/>
      <c r="E1323" s="155"/>
      <c r="F1323" s="156"/>
      <c r="G1323" s="157"/>
      <c r="H1323" s="158"/>
      <c r="I1323" s="162" t="str">
        <f t="shared" si="120"/>
        <v/>
      </c>
      <c r="J1323" s="163" t="str">
        <f>IF(I1323="","",I1323/BUDGET!$O$8)</f>
        <v/>
      </c>
      <c r="K1323" s="608"/>
      <c r="L1323" s="164" t="str">
        <f t="shared" si="121"/>
        <v/>
      </c>
      <c r="M1323" s="609" t="str">
        <f t="shared" si="122"/>
        <v/>
      </c>
      <c r="N1323" s="610" t="str">
        <f t="shared" si="123"/>
        <v/>
      </c>
      <c r="O1323" s="577"/>
      <c r="Q1323" s="611"/>
      <c r="U1323" s="574" t="str">
        <f t="shared" si="125"/>
        <v/>
      </c>
      <c r="V1323" s="574" t="str">
        <f>IF($U1323="","",VLOOKUP($U1323,BUDGET!$C$19:$Q$401,2,FALSE))</f>
        <v/>
      </c>
    </row>
    <row r="1324" spans="2:22" ht="13.5" x14ac:dyDescent="0.3">
      <c r="B1324" s="582">
        <f t="shared" si="124"/>
        <v>1314</v>
      </c>
      <c r="C1324" s="153"/>
      <c r="D1324" s="154"/>
      <c r="E1324" s="155"/>
      <c r="F1324" s="156"/>
      <c r="G1324" s="157"/>
      <c r="H1324" s="158"/>
      <c r="I1324" s="162" t="str">
        <f t="shared" si="120"/>
        <v/>
      </c>
      <c r="J1324" s="163" t="str">
        <f>IF(I1324="","",I1324/BUDGET!$O$8)</f>
        <v/>
      </c>
      <c r="K1324" s="608"/>
      <c r="L1324" s="161" t="str">
        <f t="shared" si="121"/>
        <v/>
      </c>
      <c r="M1324" s="609" t="str">
        <f t="shared" si="122"/>
        <v/>
      </c>
      <c r="N1324" s="610" t="str">
        <f t="shared" si="123"/>
        <v/>
      </c>
      <c r="O1324" s="577"/>
      <c r="Q1324" s="611"/>
      <c r="U1324" s="574" t="str">
        <f t="shared" si="125"/>
        <v/>
      </c>
      <c r="V1324" s="574" t="str">
        <f>IF($U1324="","",VLOOKUP($U1324,BUDGET!$C$19:$Q$401,2,FALSE))</f>
        <v/>
      </c>
    </row>
    <row r="1325" spans="2:22" ht="13.5" x14ac:dyDescent="0.3">
      <c r="B1325" s="582">
        <f t="shared" si="124"/>
        <v>1315</v>
      </c>
      <c r="C1325" s="153"/>
      <c r="D1325" s="154"/>
      <c r="E1325" s="155"/>
      <c r="F1325" s="156"/>
      <c r="G1325" s="157"/>
      <c r="H1325" s="158"/>
      <c r="I1325" s="162" t="str">
        <f t="shared" si="120"/>
        <v/>
      </c>
      <c r="J1325" s="163" t="str">
        <f>IF(I1325="","",I1325/BUDGET!$O$8)</f>
        <v/>
      </c>
      <c r="K1325" s="608"/>
      <c r="L1325" s="164" t="str">
        <f t="shared" si="121"/>
        <v/>
      </c>
      <c r="M1325" s="609" t="str">
        <f t="shared" si="122"/>
        <v/>
      </c>
      <c r="N1325" s="610" t="str">
        <f t="shared" si="123"/>
        <v/>
      </c>
      <c r="O1325" s="577"/>
      <c r="Q1325" s="611"/>
      <c r="U1325" s="574" t="str">
        <f t="shared" si="125"/>
        <v/>
      </c>
      <c r="V1325" s="574" t="str">
        <f>IF($U1325="","",VLOOKUP($U1325,BUDGET!$C$19:$Q$401,2,FALSE))</f>
        <v/>
      </c>
    </row>
    <row r="1326" spans="2:22" ht="13.5" x14ac:dyDescent="0.3">
      <c r="B1326" s="582">
        <f t="shared" si="124"/>
        <v>1316</v>
      </c>
      <c r="C1326" s="153"/>
      <c r="D1326" s="154"/>
      <c r="E1326" s="155"/>
      <c r="F1326" s="156"/>
      <c r="G1326" s="157"/>
      <c r="H1326" s="158"/>
      <c r="I1326" s="162" t="str">
        <f t="shared" si="120"/>
        <v/>
      </c>
      <c r="J1326" s="163" t="str">
        <f>IF(I1326="","",I1326/BUDGET!$O$8)</f>
        <v/>
      </c>
      <c r="K1326" s="608"/>
      <c r="L1326" s="161" t="str">
        <f t="shared" si="121"/>
        <v/>
      </c>
      <c r="M1326" s="609" t="str">
        <f t="shared" si="122"/>
        <v/>
      </c>
      <c r="N1326" s="610" t="str">
        <f t="shared" si="123"/>
        <v/>
      </c>
      <c r="O1326" s="577"/>
      <c r="Q1326" s="611"/>
      <c r="U1326" s="574" t="str">
        <f t="shared" si="125"/>
        <v/>
      </c>
      <c r="V1326" s="574" t="str">
        <f>IF($U1326="","",VLOOKUP($U1326,BUDGET!$C$19:$Q$401,2,FALSE))</f>
        <v/>
      </c>
    </row>
    <row r="1327" spans="2:22" ht="13.5" x14ac:dyDescent="0.3">
      <c r="B1327" s="582">
        <f t="shared" si="124"/>
        <v>1317</v>
      </c>
      <c r="C1327" s="153"/>
      <c r="D1327" s="154"/>
      <c r="E1327" s="155"/>
      <c r="F1327" s="156"/>
      <c r="G1327" s="157"/>
      <c r="H1327" s="158"/>
      <c r="I1327" s="162" t="str">
        <f t="shared" si="120"/>
        <v/>
      </c>
      <c r="J1327" s="163" t="str">
        <f>IF(I1327="","",I1327/BUDGET!$O$8)</f>
        <v/>
      </c>
      <c r="K1327" s="608"/>
      <c r="L1327" s="164" t="str">
        <f t="shared" si="121"/>
        <v/>
      </c>
      <c r="M1327" s="609" t="str">
        <f t="shared" si="122"/>
        <v/>
      </c>
      <c r="N1327" s="610" t="str">
        <f t="shared" si="123"/>
        <v/>
      </c>
      <c r="O1327" s="577"/>
      <c r="Q1327" s="611"/>
      <c r="U1327" s="574" t="str">
        <f t="shared" si="125"/>
        <v/>
      </c>
      <c r="V1327" s="574" t="str">
        <f>IF($U1327="","",VLOOKUP($U1327,BUDGET!$C$19:$Q$401,2,FALSE))</f>
        <v/>
      </c>
    </row>
    <row r="1328" spans="2:22" ht="13.5" x14ac:dyDescent="0.3">
      <c r="B1328" s="582">
        <f t="shared" si="124"/>
        <v>1318</v>
      </c>
      <c r="C1328" s="153"/>
      <c r="D1328" s="154"/>
      <c r="E1328" s="155"/>
      <c r="F1328" s="156"/>
      <c r="G1328" s="157"/>
      <c r="H1328" s="158"/>
      <c r="I1328" s="162" t="str">
        <f t="shared" si="120"/>
        <v/>
      </c>
      <c r="J1328" s="163" t="str">
        <f>IF(I1328="","",I1328/BUDGET!$O$8)</f>
        <v/>
      </c>
      <c r="K1328" s="608"/>
      <c r="L1328" s="161" t="str">
        <f t="shared" si="121"/>
        <v/>
      </c>
      <c r="M1328" s="609" t="str">
        <f t="shared" si="122"/>
        <v/>
      </c>
      <c r="N1328" s="610" t="str">
        <f t="shared" si="123"/>
        <v/>
      </c>
      <c r="O1328" s="577"/>
      <c r="Q1328" s="611"/>
      <c r="U1328" s="574" t="str">
        <f t="shared" si="125"/>
        <v/>
      </c>
      <c r="V1328" s="574" t="str">
        <f>IF($U1328="","",VLOOKUP($U1328,BUDGET!$C$19:$Q$401,2,FALSE))</f>
        <v/>
      </c>
    </row>
    <row r="1329" spans="2:22" ht="13.5" x14ac:dyDescent="0.3">
      <c r="B1329" s="582">
        <f t="shared" si="124"/>
        <v>1319</v>
      </c>
      <c r="C1329" s="153"/>
      <c r="D1329" s="154"/>
      <c r="E1329" s="155"/>
      <c r="F1329" s="156"/>
      <c r="G1329" s="157"/>
      <c r="H1329" s="158"/>
      <c r="I1329" s="162" t="str">
        <f t="shared" si="120"/>
        <v/>
      </c>
      <c r="J1329" s="163" t="str">
        <f>IF(I1329="","",I1329/BUDGET!$O$8)</f>
        <v/>
      </c>
      <c r="K1329" s="608"/>
      <c r="L1329" s="164" t="str">
        <f t="shared" si="121"/>
        <v/>
      </c>
      <c r="M1329" s="609" t="str">
        <f t="shared" si="122"/>
        <v/>
      </c>
      <c r="N1329" s="610" t="str">
        <f t="shared" si="123"/>
        <v/>
      </c>
      <c r="O1329" s="577"/>
      <c r="Q1329" s="611"/>
      <c r="U1329" s="574" t="str">
        <f t="shared" si="125"/>
        <v/>
      </c>
      <c r="V1329" s="574" t="str">
        <f>IF($U1329="","",VLOOKUP($U1329,BUDGET!$C$19:$Q$401,2,FALSE))</f>
        <v/>
      </c>
    </row>
    <row r="1330" spans="2:22" ht="13.5" x14ac:dyDescent="0.3">
      <c r="B1330" s="582">
        <f t="shared" si="124"/>
        <v>1320</v>
      </c>
      <c r="C1330" s="153"/>
      <c r="D1330" s="154"/>
      <c r="E1330" s="155"/>
      <c r="F1330" s="156"/>
      <c r="G1330" s="157"/>
      <c r="H1330" s="158"/>
      <c r="I1330" s="162" t="str">
        <f t="shared" si="120"/>
        <v/>
      </c>
      <c r="J1330" s="163" t="str">
        <f>IF(I1330="","",I1330/BUDGET!$O$8)</f>
        <v/>
      </c>
      <c r="K1330" s="608"/>
      <c r="L1330" s="161" t="str">
        <f t="shared" si="121"/>
        <v/>
      </c>
      <c r="M1330" s="609" t="str">
        <f t="shared" si="122"/>
        <v/>
      </c>
      <c r="N1330" s="610" t="str">
        <f t="shared" si="123"/>
        <v/>
      </c>
      <c r="O1330" s="577"/>
      <c r="Q1330" s="611"/>
      <c r="U1330" s="574" t="str">
        <f t="shared" si="125"/>
        <v/>
      </c>
      <c r="V1330" s="574" t="str">
        <f>IF($U1330="","",VLOOKUP($U1330,BUDGET!$C$19:$Q$401,2,FALSE))</f>
        <v/>
      </c>
    </row>
    <row r="1331" spans="2:22" ht="13.5" x14ac:dyDescent="0.3">
      <c r="B1331" s="582">
        <f t="shared" si="124"/>
        <v>1321</v>
      </c>
      <c r="C1331" s="153"/>
      <c r="D1331" s="154"/>
      <c r="E1331" s="155"/>
      <c r="F1331" s="156"/>
      <c r="G1331" s="157"/>
      <c r="H1331" s="158"/>
      <c r="I1331" s="162" t="str">
        <f t="shared" si="120"/>
        <v/>
      </c>
      <c r="J1331" s="163" t="str">
        <f>IF(I1331="","",I1331/BUDGET!$O$8)</f>
        <v/>
      </c>
      <c r="K1331" s="608"/>
      <c r="L1331" s="164" t="str">
        <f t="shared" si="121"/>
        <v/>
      </c>
      <c r="M1331" s="609" t="str">
        <f t="shared" si="122"/>
        <v/>
      </c>
      <c r="N1331" s="610" t="str">
        <f t="shared" si="123"/>
        <v/>
      </c>
      <c r="O1331" s="577"/>
      <c r="Q1331" s="611"/>
      <c r="U1331" s="574" t="str">
        <f t="shared" si="125"/>
        <v/>
      </c>
      <c r="V1331" s="574" t="str">
        <f>IF($U1331="","",VLOOKUP($U1331,BUDGET!$C$19:$Q$401,2,FALSE))</f>
        <v/>
      </c>
    </row>
    <row r="1332" spans="2:22" ht="13.5" x14ac:dyDescent="0.3">
      <c r="B1332" s="582">
        <f t="shared" si="124"/>
        <v>1322</v>
      </c>
      <c r="C1332" s="153"/>
      <c r="D1332" s="154"/>
      <c r="E1332" s="155"/>
      <c r="F1332" s="156"/>
      <c r="G1332" s="157"/>
      <c r="H1332" s="158"/>
      <c r="I1332" s="162" t="str">
        <f t="shared" si="120"/>
        <v/>
      </c>
      <c r="J1332" s="163" t="str">
        <f>IF(I1332="","",I1332/BUDGET!$O$8)</f>
        <v/>
      </c>
      <c r="K1332" s="608"/>
      <c r="L1332" s="161" t="str">
        <f t="shared" si="121"/>
        <v/>
      </c>
      <c r="M1332" s="609" t="str">
        <f t="shared" si="122"/>
        <v/>
      </c>
      <c r="N1332" s="610" t="str">
        <f t="shared" si="123"/>
        <v/>
      </c>
      <c r="O1332" s="577"/>
      <c r="Q1332" s="611"/>
      <c r="U1332" s="574" t="str">
        <f t="shared" si="125"/>
        <v/>
      </c>
      <c r="V1332" s="574" t="str">
        <f>IF($U1332="","",VLOOKUP($U1332,BUDGET!$C$19:$Q$401,2,FALSE))</f>
        <v/>
      </c>
    </row>
    <row r="1333" spans="2:22" ht="13.5" x14ac:dyDescent="0.3">
      <c r="B1333" s="582">
        <f t="shared" si="124"/>
        <v>1323</v>
      </c>
      <c r="C1333" s="153"/>
      <c r="D1333" s="154"/>
      <c r="E1333" s="155"/>
      <c r="F1333" s="156"/>
      <c r="G1333" s="157"/>
      <c r="H1333" s="158"/>
      <c r="I1333" s="162" t="str">
        <f t="shared" si="120"/>
        <v/>
      </c>
      <c r="J1333" s="163" t="str">
        <f>IF(I1333="","",I1333/BUDGET!$O$8)</f>
        <v/>
      </c>
      <c r="K1333" s="608"/>
      <c r="L1333" s="164" t="str">
        <f t="shared" si="121"/>
        <v/>
      </c>
      <c r="M1333" s="609" t="str">
        <f t="shared" si="122"/>
        <v/>
      </c>
      <c r="N1333" s="610" t="str">
        <f t="shared" si="123"/>
        <v/>
      </c>
      <c r="O1333" s="577"/>
      <c r="Q1333" s="611"/>
      <c r="U1333" s="574" t="str">
        <f t="shared" si="125"/>
        <v/>
      </c>
      <c r="V1333" s="574" t="str">
        <f>IF($U1333="","",VLOOKUP($U1333,BUDGET!$C$19:$Q$401,2,FALSE))</f>
        <v/>
      </c>
    </row>
    <row r="1334" spans="2:22" ht="13.5" x14ac:dyDescent="0.3">
      <c r="B1334" s="582">
        <f t="shared" si="124"/>
        <v>1324</v>
      </c>
      <c r="C1334" s="153"/>
      <c r="D1334" s="154"/>
      <c r="E1334" s="155"/>
      <c r="F1334" s="156"/>
      <c r="G1334" s="157"/>
      <c r="H1334" s="158"/>
      <c r="I1334" s="162" t="str">
        <f t="shared" si="120"/>
        <v/>
      </c>
      <c r="J1334" s="163" t="str">
        <f>IF(I1334="","",I1334/BUDGET!$O$8)</f>
        <v/>
      </c>
      <c r="K1334" s="608"/>
      <c r="L1334" s="161" t="str">
        <f t="shared" si="121"/>
        <v/>
      </c>
      <c r="M1334" s="609" t="str">
        <f t="shared" si="122"/>
        <v/>
      </c>
      <c r="N1334" s="610" t="str">
        <f t="shared" si="123"/>
        <v/>
      </c>
      <c r="O1334" s="577"/>
      <c r="Q1334" s="611"/>
      <c r="U1334" s="574" t="str">
        <f t="shared" si="125"/>
        <v/>
      </c>
      <c r="V1334" s="574" t="str">
        <f>IF($U1334="","",VLOOKUP($U1334,BUDGET!$C$19:$Q$401,2,FALSE))</f>
        <v/>
      </c>
    </row>
    <row r="1335" spans="2:22" ht="13.5" x14ac:dyDescent="0.3">
      <c r="B1335" s="582">
        <f t="shared" si="124"/>
        <v>1325</v>
      </c>
      <c r="C1335" s="153"/>
      <c r="D1335" s="154"/>
      <c r="E1335" s="155"/>
      <c r="F1335" s="156"/>
      <c r="G1335" s="157"/>
      <c r="H1335" s="158"/>
      <c r="I1335" s="162" t="str">
        <f t="shared" si="120"/>
        <v/>
      </c>
      <c r="J1335" s="163" t="str">
        <f>IF(I1335="","",I1335/BUDGET!$O$8)</f>
        <v/>
      </c>
      <c r="K1335" s="608"/>
      <c r="L1335" s="164" t="str">
        <f t="shared" si="121"/>
        <v/>
      </c>
      <c r="M1335" s="609" t="str">
        <f t="shared" si="122"/>
        <v/>
      </c>
      <c r="N1335" s="610" t="str">
        <f t="shared" si="123"/>
        <v/>
      </c>
      <c r="O1335" s="577"/>
      <c r="Q1335" s="611"/>
      <c r="U1335" s="574" t="str">
        <f t="shared" si="125"/>
        <v/>
      </c>
      <c r="V1335" s="574" t="str">
        <f>IF($U1335="","",VLOOKUP($U1335,BUDGET!$C$19:$Q$401,2,FALSE))</f>
        <v/>
      </c>
    </row>
    <row r="1336" spans="2:22" ht="13.5" x14ac:dyDescent="0.3">
      <c r="B1336" s="582">
        <f t="shared" si="124"/>
        <v>1326</v>
      </c>
      <c r="C1336" s="153"/>
      <c r="D1336" s="154"/>
      <c r="E1336" s="155"/>
      <c r="F1336" s="156"/>
      <c r="G1336" s="157"/>
      <c r="H1336" s="158"/>
      <c r="I1336" s="162" t="str">
        <f t="shared" si="120"/>
        <v/>
      </c>
      <c r="J1336" s="163" t="str">
        <f>IF(I1336="","",I1336/BUDGET!$O$8)</f>
        <v/>
      </c>
      <c r="K1336" s="608"/>
      <c r="L1336" s="161" t="str">
        <f t="shared" si="121"/>
        <v/>
      </c>
      <c r="M1336" s="609" t="str">
        <f t="shared" si="122"/>
        <v/>
      </c>
      <c r="N1336" s="610" t="str">
        <f t="shared" si="123"/>
        <v/>
      </c>
      <c r="O1336" s="577"/>
      <c r="Q1336" s="611"/>
      <c r="U1336" s="574" t="str">
        <f t="shared" si="125"/>
        <v/>
      </c>
      <c r="V1336" s="574" t="str">
        <f>IF($U1336="","",VLOOKUP($U1336,BUDGET!$C$19:$Q$401,2,FALSE))</f>
        <v/>
      </c>
    </row>
    <row r="1337" spans="2:22" ht="13.5" x14ac:dyDescent="0.3">
      <c r="B1337" s="582">
        <f t="shared" si="124"/>
        <v>1327</v>
      </c>
      <c r="C1337" s="153"/>
      <c r="D1337" s="154"/>
      <c r="E1337" s="155"/>
      <c r="F1337" s="156"/>
      <c r="G1337" s="157"/>
      <c r="H1337" s="158"/>
      <c r="I1337" s="162" t="str">
        <f t="shared" si="120"/>
        <v/>
      </c>
      <c r="J1337" s="163" t="str">
        <f>IF(I1337="","",I1337/BUDGET!$O$8)</f>
        <v/>
      </c>
      <c r="K1337" s="608"/>
      <c r="L1337" s="164" t="str">
        <f t="shared" si="121"/>
        <v/>
      </c>
      <c r="M1337" s="609" t="str">
        <f t="shared" si="122"/>
        <v/>
      </c>
      <c r="N1337" s="610" t="str">
        <f t="shared" si="123"/>
        <v/>
      </c>
      <c r="O1337" s="577"/>
      <c r="Q1337" s="611"/>
      <c r="U1337" s="574" t="str">
        <f t="shared" si="125"/>
        <v/>
      </c>
      <c r="V1337" s="574" t="str">
        <f>IF($U1337="","",VLOOKUP($U1337,BUDGET!$C$19:$Q$401,2,FALSE))</f>
        <v/>
      </c>
    </row>
    <row r="1338" spans="2:22" ht="13.5" x14ac:dyDescent="0.3">
      <c r="B1338" s="582">
        <f t="shared" si="124"/>
        <v>1328</v>
      </c>
      <c r="C1338" s="153"/>
      <c r="D1338" s="154"/>
      <c r="E1338" s="155"/>
      <c r="F1338" s="156"/>
      <c r="G1338" s="157"/>
      <c r="H1338" s="158"/>
      <c r="I1338" s="162" t="str">
        <f t="shared" si="120"/>
        <v/>
      </c>
      <c r="J1338" s="163" t="str">
        <f>IF(I1338="","",I1338/BUDGET!$O$8)</f>
        <v/>
      </c>
      <c r="K1338" s="608"/>
      <c r="L1338" s="161" t="str">
        <f t="shared" si="121"/>
        <v/>
      </c>
      <c r="M1338" s="609" t="str">
        <f t="shared" si="122"/>
        <v/>
      </c>
      <c r="N1338" s="610" t="str">
        <f t="shared" si="123"/>
        <v/>
      </c>
      <c r="O1338" s="577"/>
      <c r="Q1338" s="611"/>
      <c r="U1338" s="574" t="str">
        <f t="shared" si="125"/>
        <v/>
      </c>
      <c r="V1338" s="574" t="str">
        <f>IF($U1338="","",VLOOKUP($U1338,BUDGET!$C$19:$Q$401,2,FALSE))</f>
        <v/>
      </c>
    </row>
    <row r="1339" spans="2:22" ht="13.5" x14ac:dyDescent="0.3">
      <c r="B1339" s="582">
        <f t="shared" si="124"/>
        <v>1329</v>
      </c>
      <c r="C1339" s="153"/>
      <c r="D1339" s="154"/>
      <c r="E1339" s="155"/>
      <c r="F1339" s="156"/>
      <c r="G1339" s="157"/>
      <c r="H1339" s="158"/>
      <c r="I1339" s="162" t="str">
        <f t="shared" si="120"/>
        <v/>
      </c>
      <c r="J1339" s="163" t="str">
        <f>IF(I1339="","",I1339/BUDGET!$O$8)</f>
        <v/>
      </c>
      <c r="K1339" s="608"/>
      <c r="L1339" s="164" t="str">
        <f t="shared" si="121"/>
        <v/>
      </c>
      <c r="M1339" s="609" t="str">
        <f t="shared" si="122"/>
        <v/>
      </c>
      <c r="N1339" s="610" t="str">
        <f t="shared" si="123"/>
        <v/>
      </c>
      <c r="O1339" s="577"/>
      <c r="Q1339" s="611"/>
      <c r="U1339" s="574" t="str">
        <f t="shared" si="125"/>
        <v/>
      </c>
      <c r="V1339" s="574" t="str">
        <f>IF($U1339="","",VLOOKUP($U1339,BUDGET!$C$19:$Q$401,2,FALSE))</f>
        <v/>
      </c>
    </row>
    <row r="1340" spans="2:22" ht="13.5" x14ac:dyDescent="0.3">
      <c r="B1340" s="582">
        <f t="shared" si="124"/>
        <v>1330</v>
      </c>
      <c r="C1340" s="153"/>
      <c r="D1340" s="154"/>
      <c r="E1340" s="155"/>
      <c r="F1340" s="156"/>
      <c r="G1340" s="157"/>
      <c r="H1340" s="158"/>
      <c r="I1340" s="162" t="str">
        <f t="shared" si="120"/>
        <v/>
      </c>
      <c r="J1340" s="163" t="str">
        <f>IF(I1340="","",I1340/BUDGET!$O$8)</f>
        <v/>
      </c>
      <c r="K1340" s="608"/>
      <c r="L1340" s="161" t="str">
        <f t="shared" si="121"/>
        <v/>
      </c>
      <c r="M1340" s="609" t="str">
        <f t="shared" si="122"/>
        <v/>
      </c>
      <c r="N1340" s="610" t="str">
        <f t="shared" si="123"/>
        <v/>
      </c>
      <c r="O1340" s="577"/>
      <c r="Q1340" s="611"/>
      <c r="U1340" s="574" t="str">
        <f t="shared" si="125"/>
        <v/>
      </c>
      <c r="V1340" s="574" t="str">
        <f>IF($U1340="","",VLOOKUP($U1340,BUDGET!$C$19:$Q$401,2,FALSE))</f>
        <v/>
      </c>
    </row>
    <row r="1341" spans="2:22" ht="13.5" x14ac:dyDescent="0.3">
      <c r="B1341" s="582">
        <f t="shared" si="124"/>
        <v>1331</v>
      </c>
      <c r="C1341" s="153"/>
      <c r="D1341" s="154"/>
      <c r="E1341" s="155"/>
      <c r="F1341" s="156"/>
      <c r="G1341" s="157"/>
      <c r="H1341" s="158"/>
      <c r="I1341" s="162" t="str">
        <f t="shared" si="120"/>
        <v/>
      </c>
      <c r="J1341" s="163" t="str">
        <f>IF(I1341="","",I1341/BUDGET!$O$8)</f>
        <v/>
      </c>
      <c r="K1341" s="608"/>
      <c r="L1341" s="164" t="str">
        <f t="shared" si="121"/>
        <v/>
      </c>
      <c r="M1341" s="609" t="str">
        <f t="shared" si="122"/>
        <v/>
      </c>
      <c r="N1341" s="610" t="str">
        <f t="shared" si="123"/>
        <v/>
      </c>
      <c r="O1341" s="577"/>
      <c r="Q1341" s="611"/>
      <c r="U1341" s="574" t="str">
        <f t="shared" si="125"/>
        <v/>
      </c>
      <c r="V1341" s="574" t="str">
        <f>IF($U1341="","",VLOOKUP($U1341,BUDGET!$C$19:$Q$401,2,FALSE))</f>
        <v/>
      </c>
    </row>
    <row r="1342" spans="2:22" ht="13.5" x14ac:dyDescent="0.3">
      <c r="B1342" s="582">
        <f t="shared" si="124"/>
        <v>1332</v>
      </c>
      <c r="C1342" s="153"/>
      <c r="D1342" s="154"/>
      <c r="E1342" s="155"/>
      <c r="F1342" s="156"/>
      <c r="G1342" s="157"/>
      <c r="H1342" s="158"/>
      <c r="I1342" s="162" t="str">
        <f t="shared" si="120"/>
        <v/>
      </c>
      <c r="J1342" s="163" t="str">
        <f>IF(I1342="","",I1342/BUDGET!$O$8)</f>
        <v/>
      </c>
      <c r="K1342" s="608"/>
      <c r="L1342" s="161" t="str">
        <f t="shared" si="121"/>
        <v/>
      </c>
      <c r="M1342" s="609" t="str">
        <f t="shared" si="122"/>
        <v/>
      </c>
      <c r="N1342" s="610" t="str">
        <f t="shared" si="123"/>
        <v/>
      </c>
      <c r="O1342" s="577"/>
      <c r="Q1342" s="611"/>
      <c r="U1342" s="574" t="str">
        <f t="shared" si="125"/>
        <v/>
      </c>
      <c r="V1342" s="574" t="str">
        <f>IF($U1342="","",VLOOKUP($U1342,BUDGET!$C$19:$Q$401,2,FALSE))</f>
        <v/>
      </c>
    </row>
    <row r="1343" spans="2:22" ht="13.5" x14ac:dyDescent="0.3">
      <c r="B1343" s="582">
        <f t="shared" si="124"/>
        <v>1333</v>
      </c>
      <c r="C1343" s="153"/>
      <c r="D1343" s="154"/>
      <c r="E1343" s="155"/>
      <c r="F1343" s="156"/>
      <c r="G1343" s="157"/>
      <c r="H1343" s="158"/>
      <c r="I1343" s="162" t="str">
        <f t="shared" si="120"/>
        <v/>
      </c>
      <c r="J1343" s="163" t="str">
        <f>IF(I1343="","",I1343/BUDGET!$O$8)</f>
        <v/>
      </c>
      <c r="K1343" s="608"/>
      <c r="L1343" s="164" t="str">
        <f t="shared" si="121"/>
        <v/>
      </c>
      <c r="M1343" s="609" t="str">
        <f t="shared" si="122"/>
        <v/>
      </c>
      <c r="N1343" s="610" t="str">
        <f t="shared" si="123"/>
        <v/>
      </c>
      <c r="O1343" s="577"/>
      <c r="Q1343" s="611"/>
      <c r="U1343" s="574" t="str">
        <f t="shared" si="125"/>
        <v/>
      </c>
      <c r="V1343" s="574" t="str">
        <f>IF($U1343="","",VLOOKUP($U1343,BUDGET!$C$19:$Q$401,2,FALSE))</f>
        <v/>
      </c>
    </row>
    <row r="1344" spans="2:22" ht="13.5" x14ac:dyDescent="0.3">
      <c r="B1344" s="582">
        <f t="shared" si="124"/>
        <v>1334</v>
      </c>
      <c r="C1344" s="153"/>
      <c r="D1344" s="154"/>
      <c r="E1344" s="155"/>
      <c r="F1344" s="156"/>
      <c r="G1344" s="157"/>
      <c r="H1344" s="158"/>
      <c r="I1344" s="162" t="str">
        <f t="shared" si="120"/>
        <v/>
      </c>
      <c r="J1344" s="163" t="str">
        <f>IF(I1344="","",I1344/BUDGET!$O$8)</f>
        <v/>
      </c>
      <c r="K1344" s="608"/>
      <c r="L1344" s="161" t="str">
        <f t="shared" si="121"/>
        <v/>
      </c>
      <c r="M1344" s="609" t="str">
        <f t="shared" si="122"/>
        <v/>
      </c>
      <c r="N1344" s="610" t="str">
        <f t="shared" si="123"/>
        <v/>
      </c>
      <c r="O1344" s="577"/>
      <c r="Q1344" s="611"/>
      <c r="U1344" s="574" t="str">
        <f t="shared" si="125"/>
        <v/>
      </c>
      <c r="V1344" s="574" t="str">
        <f>IF($U1344="","",VLOOKUP($U1344,BUDGET!$C$19:$Q$401,2,FALSE))</f>
        <v/>
      </c>
    </row>
    <row r="1345" spans="2:22" ht="13.5" x14ac:dyDescent="0.3">
      <c r="B1345" s="582">
        <f t="shared" si="124"/>
        <v>1335</v>
      </c>
      <c r="C1345" s="153"/>
      <c r="D1345" s="154"/>
      <c r="E1345" s="155"/>
      <c r="F1345" s="156"/>
      <c r="G1345" s="157"/>
      <c r="H1345" s="158"/>
      <c r="I1345" s="162" t="str">
        <f t="shared" si="120"/>
        <v/>
      </c>
      <c r="J1345" s="163" t="str">
        <f>IF(I1345="","",I1345/BUDGET!$O$8)</f>
        <v/>
      </c>
      <c r="K1345" s="608"/>
      <c r="L1345" s="164" t="str">
        <f t="shared" si="121"/>
        <v/>
      </c>
      <c r="M1345" s="609" t="str">
        <f t="shared" si="122"/>
        <v/>
      </c>
      <c r="N1345" s="610" t="str">
        <f t="shared" si="123"/>
        <v/>
      </c>
      <c r="O1345" s="577"/>
      <c r="Q1345" s="611"/>
      <c r="U1345" s="574" t="str">
        <f t="shared" si="125"/>
        <v/>
      </c>
      <c r="V1345" s="574" t="str">
        <f>IF($U1345="","",VLOOKUP($U1345,BUDGET!$C$19:$Q$401,2,FALSE))</f>
        <v/>
      </c>
    </row>
    <row r="1346" spans="2:22" ht="13.5" x14ac:dyDescent="0.3">
      <c r="B1346" s="582">
        <f t="shared" si="124"/>
        <v>1336</v>
      </c>
      <c r="C1346" s="153"/>
      <c r="D1346" s="154"/>
      <c r="E1346" s="155"/>
      <c r="F1346" s="156"/>
      <c r="G1346" s="157"/>
      <c r="H1346" s="158"/>
      <c r="I1346" s="162" t="str">
        <f t="shared" si="120"/>
        <v/>
      </c>
      <c r="J1346" s="163" t="str">
        <f>IF(I1346="","",I1346/BUDGET!$O$8)</f>
        <v/>
      </c>
      <c r="K1346" s="608"/>
      <c r="L1346" s="161" t="str">
        <f t="shared" si="121"/>
        <v/>
      </c>
      <c r="M1346" s="609" t="str">
        <f t="shared" si="122"/>
        <v/>
      </c>
      <c r="N1346" s="610" t="str">
        <f t="shared" si="123"/>
        <v/>
      </c>
      <c r="O1346" s="577"/>
      <c r="Q1346" s="611"/>
      <c r="U1346" s="574" t="str">
        <f t="shared" si="125"/>
        <v/>
      </c>
      <c r="V1346" s="574" t="str">
        <f>IF($U1346="","",VLOOKUP($U1346,BUDGET!$C$19:$Q$401,2,FALSE))</f>
        <v/>
      </c>
    </row>
    <row r="1347" spans="2:22" ht="13.5" x14ac:dyDescent="0.3">
      <c r="B1347" s="582">
        <f t="shared" si="124"/>
        <v>1337</v>
      </c>
      <c r="C1347" s="153"/>
      <c r="D1347" s="154"/>
      <c r="E1347" s="155"/>
      <c r="F1347" s="156"/>
      <c r="G1347" s="157"/>
      <c r="H1347" s="158"/>
      <c r="I1347" s="162" t="str">
        <f t="shared" si="120"/>
        <v/>
      </c>
      <c r="J1347" s="163" t="str">
        <f>IF(I1347="","",I1347/BUDGET!$O$8)</f>
        <v/>
      </c>
      <c r="K1347" s="608"/>
      <c r="L1347" s="164" t="str">
        <f t="shared" si="121"/>
        <v/>
      </c>
      <c r="M1347" s="609" t="str">
        <f t="shared" si="122"/>
        <v/>
      </c>
      <c r="N1347" s="610" t="str">
        <f t="shared" si="123"/>
        <v/>
      </c>
      <c r="O1347" s="577"/>
      <c r="Q1347" s="611"/>
      <c r="U1347" s="574" t="str">
        <f t="shared" si="125"/>
        <v/>
      </c>
      <c r="V1347" s="574" t="str">
        <f>IF($U1347="","",VLOOKUP($U1347,BUDGET!$C$19:$Q$401,2,FALSE))</f>
        <v/>
      </c>
    </row>
    <row r="1348" spans="2:22" ht="13.5" x14ac:dyDescent="0.3">
      <c r="B1348" s="582">
        <f t="shared" si="124"/>
        <v>1338</v>
      </c>
      <c r="C1348" s="153"/>
      <c r="D1348" s="154"/>
      <c r="E1348" s="155"/>
      <c r="F1348" s="156"/>
      <c r="G1348" s="157"/>
      <c r="H1348" s="158"/>
      <c r="I1348" s="162" t="str">
        <f t="shared" si="120"/>
        <v/>
      </c>
      <c r="J1348" s="163" t="str">
        <f>IF(I1348="","",I1348/BUDGET!$O$8)</f>
        <v/>
      </c>
      <c r="K1348" s="608"/>
      <c r="L1348" s="161" t="str">
        <f t="shared" si="121"/>
        <v/>
      </c>
      <c r="M1348" s="609" t="str">
        <f t="shared" si="122"/>
        <v/>
      </c>
      <c r="N1348" s="610" t="str">
        <f t="shared" si="123"/>
        <v/>
      </c>
      <c r="O1348" s="577"/>
      <c r="Q1348" s="611"/>
      <c r="U1348" s="574" t="str">
        <f t="shared" si="125"/>
        <v/>
      </c>
      <c r="V1348" s="574" t="str">
        <f>IF($U1348="","",VLOOKUP($U1348,BUDGET!$C$19:$Q$401,2,FALSE))</f>
        <v/>
      </c>
    </row>
    <row r="1349" spans="2:22" ht="13.5" x14ac:dyDescent="0.3">
      <c r="B1349" s="582">
        <f t="shared" si="124"/>
        <v>1339</v>
      </c>
      <c r="C1349" s="153"/>
      <c r="D1349" s="154"/>
      <c r="E1349" s="155"/>
      <c r="F1349" s="156"/>
      <c r="G1349" s="157"/>
      <c r="H1349" s="158"/>
      <c r="I1349" s="162" t="str">
        <f t="shared" si="120"/>
        <v/>
      </c>
      <c r="J1349" s="163" t="str">
        <f>IF(I1349="","",I1349/BUDGET!$O$8)</f>
        <v/>
      </c>
      <c r="K1349" s="608"/>
      <c r="L1349" s="164" t="str">
        <f t="shared" si="121"/>
        <v/>
      </c>
      <c r="M1349" s="609" t="str">
        <f t="shared" si="122"/>
        <v/>
      </c>
      <c r="N1349" s="610" t="str">
        <f t="shared" si="123"/>
        <v/>
      </c>
      <c r="O1349" s="577"/>
      <c r="Q1349" s="611"/>
      <c r="U1349" s="574" t="str">
        <f t="shared" si="125"/>
        <v/>
      </c>
      <c r="V1349" s="574" t="str">
        <f>IF($U1349="","",VLOOKUP($U1349,BUDGET!$C$19:$Q$401,2,FALSE))</f>
        <v/>
      </c>
    </row>
    <row r="1350" spans="2:22" ht="13.5" x14ac:dyDescent="0.3">
      <c r="B1350" s="582">
        <f t="shared" si="124"/>
        <v>1340</v>
      </c>
      <c r="C1350" s="153"/>
      <c r="D1350" s="154"/>
      <c r="E1350" s="155"/>
      <c r="F1350" s="156"/>
      <c r="G1350" s="157"/>
      <c r="H1350" s="158"/>
      <c r="I1350" s="162" t="str">
        <f t="shared" si="120"/>
        <v/>
      </c>
      <c r="J1350" s="163" t="str">
        <f>IF(I1350="","",I1350/BUDGET!$O$8)</f>
        <v/>
      </c>
      <c r="K1350" s="608"/>
      <c r="L1350" s="161" t="str">
        <f t="shared" si="121"/>
        <v/>
      </c>
      <c r="M1350" s="609" t="str">
        <f t="shared" si="122"/>
        <v/>
      </c>
      <c r="N1350" s="610" t="str">
        <f t="shared" si="123"/>
        <v/>
      </c>
      <c r="O1350" s="577"/>
      <c r="Q1350" s="611"/>
      <c r="U1350" s="574" t="str">
        <f t="shared" si="125"/>
        <v/>
      </c>
      <c r="V1350" s="574" t="str">
        <f>IF($U1350="","",VLOOKUP($U1350,BUDGET!$C$19:$Q$401,2,FALSE))</f>
        <v/>
      </c>
    </row>
    <row r="1351" spans="2:22" ht="13.5" x14ac:dyDescent="0.3">
      <c r="B1351" s="582">
        <f t="shared" si="124"/>
        <v>1341</v>
      </c>
      <c r="C1351" s="153"/>
      <c r="D1351" s="154"/>
      <c r="E1351" s="155"/>
      <c r="F1351" s="156"/>
      <c r="G1351" s="157"/>
      <c r="H1351" s="158"/>
      <c r="I1351" s="162" t="str">
        <f t="shared" si="120"/>
        <v/>
      </c>
      <c r="J1351" s="163" t="str">
        <f>IF(I1351="","",I1351/BUDGET!$O$8)</f>
        <v/>
      </c>
      <c r="K1351" s="608"/>
      <c r="L1351" s="164" t="str">
        <f t="shared" si="121"/>
        <v/>
      </c>
      <c r="M1351" s="609" t="str">
        <f t="shared" si="122"/>
        <v/>
      </c>
      <c r="N1351" s="610" t="str">
        <f t="shared" si="123"/>
        <v/>
      </c>
      <c r="O1351" s="577"/>
      <c r="Q1351" s="611"/>
      <c r="U1351" s="574" t="str">
        <f t="shared" si="125"/>
        <v/>
      </c>
      <c r="V1351" s="574" t="str">
        <f>IF($U1351="","",VLOOKUP($U1351,BUDGET!$C$19:$Q$401,2,FALSE))</f>
        <v/>
      </c>
    </row>
    <row r="1352" spans="2:22" ht="13.5" x14ac:dyDescent="0.3">
      <c r="B1352" s="582">
        <f t="shared" si="124"/>
        <v>1342</v>
      </c>
      <c r="C1352" s="153"/>
      <c r="D1352" s="154"/>
      <c r="E1352" s="155"/>
      <c r="F1352" s="156"/>
      <c r="G1352" s="157"/>
      <c r="H1352" s="158"/>
      <c r="I1352" s="162" t="str">
        <f t="shared" si="120"/>
        <v/>
      </c>
      <c r="J1352" s="163" t="str">
        <f>IF(I1352="","",I1352/BUDGET!$O$8)</f>
        <v/>
      </c>
      <c r="K1352" s="608"/>
      <c r="L1352" s="161" t="str">
        <f t="shared" si="121"/>
        <v/>
      </c>
      <c r="M1352" s="609" t="str">
        <f t="shared" si="122"/>
        <v/>
      </c>
      <c r="N1352" s="610" t="str">
        <f t="shared" si="123"/>
        <v/>
      </c>
      <c r="O1352" s="577"/>
      <c r="Q1352" s="611"/>
      <c r="U1352" s="574" t="str">
        <f t="shared" si="125"/>
        <v/>
      </c>
      <c r="V1352" s="574" t="str">
        <f>IF($U1352="","",VLOOKUP($U1352,BUDGET!$C$19:$Q$401,2,FALSE))</f>
        <v/>
      </c>
    </row>
    <row r="1353" spans="2:22" ht="13.5" x14ac:dyDescent="0.3">
      <c r="B1353" s="582">
        <f t="shared" si="124"/>
        <v>1343</v>
      </c>
      <c r="C1353" s="153"/>
      <c r="D1353" s="154"/>
      <c r="E1353" s="155"/>
      <c r="F1353" s="156"/>
      <c r="G1353" s="157"/>
      <c r="H1353" s="158"/>
      <c r="I1353" s="162" t="str">
        <f t="shared" si="120"/>
        <v/>
      </c>
      <c r="J1353" s="163" t="str">
        <f>IF(I1353="","",I1353/BUDGET!$O$8)</f>
        <v/>
      </c>
      <c r="K1353" s="608"/>
      <c r="L1353" s="164" t="str">
        <f t="shared" si="121"/>
        <v/>
      </c>
      <c r="M1353" s="609" t="str">
        <f t="shared" si="122"/>
        <v/>
      </c>
      <c r="N1353" s="610" t="str">
        <f t="shared" si="123"/>
        <v/>
      </c>
      <c r="O1353" s="577"/>
      <c r="Q1353" s="611"/>
      <c r="U1353" s="574" t="str">
        <f t="shared" si="125"/>
        <v/>
      </c>
      <c r="V1353" s="574" t="str">
        <f>IF($U1353="","",VLOOKUP($U1353,BUDGET!$C$19:$Q$401,2,FALSE))</f>
        <v/>
      </c>
    </row>
    <row r="1354" spans="2:22" ht="13.5" x14ac:dyDescent="0.3">
      <c r="B1354" s="582">
        <f t="shared" si="124"/>
        <v>1344</v>
      </c>
      <c r="C1354" s="153"/>
      <c r="D1354" s="154"/>
      <c r="E1354" s="155"/>
      <c r="F1354" s="156"/>
      <c r="G1354" s="157"/>
      <c r="H1354" s="158"/>
      <c r="I1354" s="162" t="str">
        <f t="shared" si="120"/>
        <v/>
      </c>
      <c r="J1354" s="163" t="str">
        <f>IF(I1354="","",I1354/BUDGET!$O$8)</f>
        <v/>
      </c>
      <c r="K1354" s="608"/>
      <c r="L1354" s="161" t="str">
        <f t="shared" si="121"/>
        <v/>
      </c>
      <c r="M1354" s="609" t="str">
        <f t="shared" si="122"/>
        <v/>
      </c>
      <c r="N1354" s="610" t="str">
        <f t="shared" si="123"/>
        <v/>
      </c>
      <c r="O1354" s="577"/>
      <c r="Q1354" s="611"/>
      <c r="U1354" s="574" t="str">
        <f t="shared" si="125"/>
        <v/>
      </c>
      <c r="V1354" s="574" t="str">
        <f>IF($U1354="","",VLOOKUP($U1354,BUDGET!$C$19:$Q$401,2,FALSE))</f>
        <v/>
      </c>
    </row>
    <row r="1355" spans="2:22" ht="13.5" x14ac:dyDescent="0.3">
      <c r="B1355" s="582">
        <f t="shared" si="124"/>
        <v>1345</v>
      </c>
      <c r="C1355" s="153"/>
      <c r="D1355" s="154"/>
      <c r="E1355" s="155"/>
      <c r="F1355" s="156"/>
      <c r="G1355" s="157"/>
      <c r="H1355" s="158"/>
      <c r="I1355" s="162" t="str">
        <f t="shared" si="120"/>
        <v/>
      </c>
      <c r="J1355" s="163" t="str">
        <f>IF(I1355="","",I1355/BUDGET!$O$8)</f>
        <v/>
      </c>
      <c r="K1355" s="608"/>
      <c r="L1355" s="164" t="str">
        <f t="shared" si="121"/>
        <v/>
      </c>
      <c r="M1355" s="609" t="str">
        <f t="shared" si="122"/>
        <v/>
      </c>
      <c r="N1355" s="610" t="str">
        <f t="shared" si="123"/>
        <v/>
      </c>
      <c r="O1355" s="577"/>
      <c r="Q1355" s="611"/>
      <c r="U1355" s="574" t="str">
        <f t="shared" si="125"/>
        <v/>
      </c>
      <c r="V1355" s="574" t="str">
        <f>IF($U1355="","",VLOOKUP($U1355,BUDGET!$C$19:$Q$401,2,FALSE))</f>
        <v/>
      </c>
    </row>
    <row r="1356" spans="2:22" ht="13.5" x14ac:dyDescent="0.3">
      <c r="B1356" s="582">
        <f t="shared" si="124"/>
        <v>1346</v>
      </c>
      <c r="C1356" s="153"/>
      <c r="D1356" s="154"/>
      <c r="E1356" s="155"/>
      <c r="F1356" s="156"/>
      <c r="G1356" s="157"/>
      <c r="H1356" s="158"/>
      <c r="I1356" s="162" t="str">
        <f t="shared" ref="I1356:I1419" si="126">IF(E1356="","",ROUND(F1356*H1356,2))</f>
        <v/>
      </c>
      <c r="J1356" s="163" t="str">
        <f>IF(I1356="","",I1356/BUDGET!$O$8)</f>
        <v/>
      </c>
      <c r="K1356" s="608"/>
      <c r="L1356" s="161" t="str">
        <f t="shared" ref="L1356:L1419" si="127">LEFT(K1356,2)</f>
        <v/>
      </c>
      <c r="M1356" s="609" t="str">
        <f t="shared" ref="M1356:M1419" si="128">IF(C1356="","",YEAR(C1356))</f>
        <v/>
      </c>
      <c r="N1356" s="610" t="str">
        <f t="shared" ref="N1356:N1419" si="129">IF(C1356="","",MONTH(C1356))</f>
        <v/>
      </c>
      <c r="O1356" s="577"/>
      <c r="Q1356" s="611"/>
      <c r="U1356" s="574" t="str">
        <f t="shared" si="125"/>
        <v/>
      </c>
      <c r="V1356" s="574" t="str">
        <f>IF($U1356="","",VLOOKUP($U1356,BUDGET!$C$19:$Q$401,2,FALSE))</f>
        <v/>
      </c>
    </row>
    <row r="1357" spans="2:22" ht="13.5" x14ac:dyDescent="0.3">
      <c r="B1357" s="582">
        <f t="shared" ref="B1357:B1420" si="130">ROW()-10</f>
        <v>1347</v>
      </c>
      <c r="C1357" s="153"/>
      <c r="D1357" s="154"/>
      <c r="E1357" s="155"/>
      <c r="F1357" s="156"/>
      <c r="G1357" s="157"/>
      <c r="H1357" s="158"/>
      <c r="I1357" s="162" t="str">
        <f t="shared" si="126"/>
        <v/>
      </c>
      <c r="J1357" s="163" t="str">
        <f>IF(I1357="","",I1357/BUDGET!$O$8)</f>
        <v/>
      </c>
      <c r="K1357" s="608"/>
      <c r="L1357" s="164" t="str">
        <f t="shared" si="127"/>
        <v/>
      </c>
      <c r="M1357" s="609" t="str">
        <f t="shared" si="128"/>
        <v/>
      </c>
      <c r="N1357" s="610" t="str">
        <f t="shared" si="129"/>
        <v/>
      </c>
      <c r="O1357" s="577"/>
      <c r="Q1357" s="611"/>
      <c r="U1357" s="574" t="str">
        <f t="shared" ref="U1357:U1420" si="131">IF(K1357="","",LEFT(K1357,FIND("|",K1357)-1))</f>
        <v/>
      </c>
      <c r="V1357" s="574" t="str">
        <f>IF($U1357="","",VLOOKUP($U1357,BUDGET!$C$19:$Q$401,2,FALSE))</f>
        <v/>
      </c>
    </row>
    <row r="1358" spans="2:22" ht="13.5" x14ac:dyDescent="0.3">
      <c r="B1358" s="582">
        <f t="shared" si="130"/>
        <v>1348</v>
      </c>
      <c r="C1358" s="153"/>
      <c r="D1358" s="154"/>
      <c r="E1358" s="155"/>
      <c r="F1358" s="156"/>
      <c r="G1358" s="157"/>
      <c r="H1358" s="158"/>
      <c r="I1358" s="162" t="str">
        <f t="shared" si="126"/>
        <v/>
      </c>
      <c r="J1358" s="163" t="str">
        <f>IF(I1358="","",I1358/BUDGET!$O$8)</f>
        <v/>
      </c>
      <c r="K1358" s="608"/>
      <c r="L1358" s="161" t="str">
        <f t="shared" si="127"/>
        <v/>
      </c>
      <c r="M1358" s="609" t="str">
        <f t="shared" si="128"/>
        <v/>
      </c>
      <c r="N1358" s="610" t="str">
        <f t="shared" si="129"/>
        <v/>
      </c>
      <c r="O1358" s="577"/>
      <c r="Q1358" s="611"/>
      <c r="U1358" s="574" t="str">
        <f t="shared" si="131"/>
        <v/>
      </c>
      <c r="V1358" s="574" t="str">
        <f>IF($U1358="","",VLOOKUP($U1358,BUDGET!$C$19:$Q$401,2,FALSE))</f>
        <v/>
      </c>
    </row>
    <row r="1359" spans="2:22" ht="13.5" x14ac:dyDescent="0.3">
      <c r="B1359" s="582">
        <f t="shared" si="130"/>
        <v>1349</v>
      </c>
      <c r="C1359" s="153"/>
      <c r="D1359" s="154"/>
      <c r="E1359" s="155"/>
      <c r="F1359" s="156"/>
      <c r="G1359" s="157"/>
      <c r="H1359" s="158"/>
      <c r="I1359" s="162" t="str">
        <f t="shared" si="126"/>
        <v/>
      </c>
      <c r="J1359" s="163" t="str">
        <f>IF(I1359="","",I1359/BUDGET!$O$8)</f>
        <v/>
      </c>
      <c r="K1359" s="608"/>
      <c r="L1359" s="164" t="str">
        <f t="shared" si="127"/>
        <v/>
      </c>
      <c r="M1359" s="609" t="str">
        <f t="shared" si="128"/>
        <v/>
      </c>
      <c r="N1359" s="610" t="str">
        <f t="shared" si="129"/>
        <v/>
      </c>
      <c r="O1359" s="577"/>
      <c r="Q1359" s="611"/>
      <c r="U1359" s="574" t="str">
        <f t="shared" si="131"/>
        <v/>
      </c>
      <c r="V1359" s="574" t="str">
        <f>IF($U1359="","",VLOOKUP($U1359,BUDGET!$C$19:$Q$401,2,FALSE))</f>
        <v/>
      </c>
    </row>
    <row r="1360" spans="2:22" ht="13.5" x14ac:dyDescent="0.3">
      <c r="B1360" s="582">
        <f t="shared" si="130"/>
        <v>1350</v>
      </c>
      <c r="C1360" s="153"/>
      <c r="D1360" s="154"/>
      <c r="E1360" s="155"/>
      <c r="F1360" s="156"/>
      <c r="G1360" s="157"/>
      <c r="H1360" s="158"/>
      <c r="I1360" s="162" t="str">
        <f t="shared" si="126"/>
        <v/>
      </c>
      <c r="J1360" s="163" t="str">
        <f>IF(I1360="","",I1360/BUDGET!$O$8)</f>
        <v/>
      </c>
      <c r="K1360" s="608"/>
      <c r="L1360" s="161" t="str">
        <f t="shared" si="127"/>
        <v/>
      </c>
      <c r="M1360" s="609" t="str">
        <f t="shared" si="128"/>
        <v/>
      </c>
      <c r="N1360" s="610" t="str">
        <f t="shared" si="129"/>
        <v/>
      </c>
      <c r="O1360" s="577"/>
      <c r="Q1360" s="611"/>
      <c r="U1360" s="574" t="str">
        <f t="shared" si="131"/>
        <v/>
      </c>
      <c r="V1360" s="574" t="str">
        <f>IF($U1360="","",VLOOKUP($U1360,BUDGET!$C$19:$Q$401,2,FALSE))</f>
        <v/>
      </c>
    </row>
    <row r="1361" spans="2:22" ht="13.5" x14ac:dyDescent="0.3">
      <c r="B1361" s="582">
        <f t="shared" si="130"/>
        <v>1351</v>
      </c>
      <c r="C1361" s="153"/>
      <c r="D1361" s="154"/>
      <c r="E1361" s="155"/>
      <c r="F1361" s="156"/>
      <c r="G1361" s="157"/>
      <c r="H1361" s="158"/>
      <c r="I1361" s="162" t="str">
        <f t="shared" si="126"/>
        <v/>
      </c>
      <c r="J1361" s="163" t="str">
        <f>IF(I1361="","",I1361/BUDGET!$O$8)</f>
        <v/>
      </c>
      <c r="K1361" s="608"/>
      <c r="L1361" s="164" t="str">
        <f t="shared" si="127"/>
        <v/>
      </c>
      <c r="M1361" s="609" t="str">
        <f t="shared" si="128"/>
        <v/>
      </c>
      <c r="N1361" s="610" t="str">
        <f t="shared" si="129"/>
        <v/>
      </c>
      <c r="O1361" s="577"/>
      <c r="Q1361" s="611"/>
      <c r="U1361" s="574" t="str">
        <f t="shared" si="131"/>
        <v/>
      </c>
      <c r="V1361" s="574" t="str">
        <f>IF($U1361="","",VLOOKUP($U1361,BUDGET!$C$19:$Q$401,2,FALSE))</f>
        <v/>
      </c>
    </row>
    <row r="1362" spans="2:22" ht="13.5" x14ac:dyDescent="0.3">
      <c r="B1362" s="582">
        <f t="shared" si="130"/>
        <v>1352</v>
      </c>
      <c r="C1362" s="153"/>
      <c r="D1362" s="154"/>
      <c r="E1362" s="155"/>
      <c r="F1362" s="156"/>
      <c r="G1362" s="157"/>
      <c r="H1362" s="158"/>
      <c r="I1362" s="162" t="str">
        <f t="shared" si="126"/>
        <v/>
      </c>
      <c r="J1362" s="163" t="str">
        <f>IF(I1362="","",I1362/BUDGET!$O$8)</f>
        <v/>
      </c>
      <c r="K1362" s="608"/>
      <c r="L1362" s="161" t="str">
        <f t="shared" si="127"/>
        <v/>
      </c>
      <c r="M1362" s="609" t="str">
        <f t="shared" si="128"/>
        <v/>
      </c>
      <c r="N1362" s="610" t="str">
        <f t="shared" si="129"/>
        <v/>
      </c>
      <c r="O1362" s="577"/>
      <c r="Q1362" s="611"/>
      <c r="U1362" s="574" t="str">
        <f t="shared" si="131"/>
        <v/>
      </c>
      <c r="V1362" s="574" t="str">
        <f>IF($U1362="","",VLOOKUP($U1362,BUDGET!$C$19:$Q$401,2,FALSE))</f>
        <v/>
      </c>
    </row>
    <row r="1363" spans="2:22" ht="13.5" x14ac:dyDescent="0.3">
      <c r="B1363" s="582">
        <f t="shared" si="130"/>
        <v>1353</v>
      </c>
      <c r="C1363" s="153"/>
      <c r="D1363" s="154"/>
      <c r="E1363" s="155"/>
      <c r="F1363" s="156"/>
      <c r="G1363" s="157"/>
      <c r="H1363" s="158"/>
      <c r="I1363" s="162" t="str">
        <f t="shared" si="126"/>
        <v/>
      </c>
      <c r="J1363" s="163" t="str">
        <f>IF(I1363="","",I1363/BUDGET!$O$8)</f>
        <v/>
      </c>
      <c r="K1363" s="608"/>
      <c r="L1363" s="164" t="str">
        <f t="shared" si="127"/>
        <v/>
      </c>
      <c r="M1363" s="609" t="str">
        <f t="shared" si="128"/>
        <v/>
      </c>
      <c r="N1363" s="610" t="str">
        <f t="shared" si="129"/>
        <v/>
      </c>
      <c r="O1363" s="577"/>
      <c r="Q1363" s="611"/>
      <c r="U1363" s="574" t="str">
        <f t="shared" si="131"/>
        <v/>
      </c>
      <c r="V1363" s="574" t="str">
        <f>IF($U1363="","",VLOOKUP($U1363,BUDGET!$C$19:$Q$401,2,FALSE))</f>
        <v/>
      </c>
    </row>
    <row r="1364" spans="2:22" ht="13.5" x14ac:dyDescent="0.3">
      <c r="B1364" s="582">
        <f t="shared" si="130"/>
        <v>1354</v>
      </c>
      <c r="C1364" s="153"/>
      <c r="D1364" s="154"/>
      <c r="E1364" s="155"/>
      <c r="F1364" s="156"/>
      <c r="G1364" s="157"/>
      <c r="H1364" s="158"/>
      <c r="I1364" s="162" t="str">
        <f t="shared" si="126"/>
        <v/>
      </c>
      <c r="J1364" s="163" t="str">
        <f>IF(I1364="","",I1364/BUDGET!$O$8)</f>
        <v/>
      </c>
      <c r="K1364" s="608"/>
      <c r="L1364" s="161" t="str">
        <f t="shared" si="127"/>
        <v/>
      </c>
      <c r="M1364" s="609" t="str">
        <f t="shared" si="128"/>
        <v/>
      </c>
      <c r="N1364" s="610" t="str">
        <f t="shared" si="129"/>
        <v/>
      </c>
      <c r="O1364" s="577"/>
      <c r="Q1364" s="611"/>
      <c r="U1364" s="574" t="str">
        <f t="shared" si="131"/>
        <v/>
      </c>
      <c r="V1364" s="574" t="str">
        <f>IF($U1364="","",VLOOKUP($U1364,BUDGET!$C$19:$Q$401,2,FALSE))</f>
        <v/>
      </c>
    </row>
    <row r="1365" spans="2:22" ht="13.5" x14ac:dyDescent="0.3">
      <c r="B1365" s="582">
        <f t="shared" si="130"/>
        <v>1355</v>
      </c>
      <c r="C1365" s="153"/>
      <c r="D1365" s="154"/>
      <c r="E1365" s="155"/>
      <c r="F1365" s="156"/>
      <c r="G1365" s="157"/>
      <c r="H1365" s="158"/>
      <c r="I1365" s="162" t="str">
        <f t="shared" si="126"/>
        <v/>
      </c>
      <c r="J1365" s="163" t="str">
        <f>IF(I1365="","",I1365/BUDGET!$O$8)</f>
        <v/>
      </c>
      <c r="K1365" s="608"/>
      <c r="L1365" s="164" t="str">
        <f t="shared" si="127"/>
        <v/>
      </c>
      <c r="M1365" s="609" t="str">
        <f t="shared" si="128"/>
        <v/>
      </c>
      <c r="N1365" s="610" t="str">
        <f t="shared" si="129"/>
        <v/>
      </c>
      <c r="O1365" s="577"/>
      <c r="Q1365" s="611"/>
      <c r="U1365" s="574" t="str">
        <f t="shared" si="131"/>
        <v/>
      </c>
      <c r="V1365" s="574" t="str">
        <f>IF($U1365="","",VLOOKUP($U1365,BUDGET!$C$19:$Q$401,2,FALSE))</f>
        <v/>
      </c>
    </row>
    <row r="1366" spans="2:22" ht="13.5" x14ac:dyDescent="0.3">
      <c r="B1366" s="582">
        <f t="shared" si="130"/>
        <v>1356</v>
      </c>
      <c r="C1366" s="153"/>
      <c r="D1366" s="154"/>
      <c r="E1366" s="155"/>
      <c r="F1366" s="156"/>
      <c r="G1366" s="157"/>
      <c r="H1366" s="158"/>
      <c r="I1366" s="162" t="str">
        <f t="shared" si="126"/>
        <v/>
      </c>
      <c r="J1366" s="163" t="str">
        <f>IF(I1366="","",I1366/BUDGET!$O$8)</f>
        <v/>
      </c>
      <c r="K1366" s="608"/>
      <c r="L1366" s="161" t="str">
        <f t="shared" si="127"/>
        <v/>
      </c>
      <c r="M1366" s="609" t="str">
        <f t="shared" si="128"/>
        <v/>
      </c>
      <c r="N1366" s="610" t="str">
        <f t="shared" si="129"/>
        <v/>
      </c>
      <c r="O1366" s="577"/>
      <c r="Q1366" s="611"/>
      <c r="U1366" s="574" t="str">
        <f t="shared" si="131"/>
        <v/>
      </c>
      <c r="V1366" s="574" t="str">
        <f>IF($U1366="","",VLOOKUP($U1366,BUDGET!$C$19:$Q$401,2,FALSE))</f>
        <v/>
      </c>
    </row>
    <row r="1367" spans="2:22" ht="13.5" x14ac:dyDescent="0.3">
      <c r="B1367" s="582">
        <f t="shared" si="130"/>
        <v>1357</v>
      </c>
      <c r="C1367" s="153"/>
      <c r="D1367" s="154"/>
      <c r="E1367" s="155"/>
      <c r="F1367" s="156"/>
      <c r="G1367" s="157"/>
      <c r="H1367" s="158"/>
      <c r="I1367" s="162" t="str">
        <f t="shared" si="126"/>
        <v/>
      </c>
      <c r="J1367" s="163" t="str">
        <f>IF(I1367="","",I1367/BUDGET!$O$8)</f>
        <v/>
      </c>
      <c r="K1367" s="608"/>
      <c r="L1367" s="164" t="str">
        <f t="shared" si="127"/>
        <v/>
      </c>
      <c r="M1367" s="609" t="str">
        <f t="shared" si="128"/>
        <v/>
      </c>
      <c r="N1367" s="610" t="str">
        <f t="shared" si="129"/>
        <v/>
      </c>
      <c r="O1367" s="577"/>
      <c r="Q1367" s="611"/>
      <c r="U1367" s="574" t="str">
        <f t="shared" si="131"/>
        <v/>
      </c>
      <c r="V1367" s="574" t="str">
        <f>IF($U1367="","",VLOOKUP($U1367,BUDGET!$C$19:$Q$401,2,FALSE))</f>
        <v/>
      </c>
    </row>
    <row r="1368" spans="2:22" ht="13.5" x14ac:dyDescent="0.3">
      <c r="B1368" s="582">
        <f t="shared" si="130"/>
        <v>1358</v>
      </c>
      <c r="C1368" s="153"/>
      <c r="D1368" s="154"/>
      <c r="E1368" s="155"/>
      <c r="F1368" s="156"/>
      <c r="G1368" s="157"/>
      <c r="H1368" s="158"/>
      <c r="I1368" s="162" t="str">
        <f t="shared" si="126"/>
        <v/>
      </c>
      <c r="J1368" s="163" t="str">
        <f>IF(I1368="","",I1368/BUDGET!$O$8)</f>
        <v/>
      </c>
      <c r="K1368" s="608"/>
      <c r="L1368" s="161" t="str">
        <f t="shared" si="127"/>
        <v/>
      </c>
      <c r="M1368" s="609" t="str">
        <f t="shared" si="128"/>
        <v/>
      </c>
      <c r="N1368" s="610" t="str">
        <f t="shared" si="129"/>
        <v/>
      </c>
      <c r="O1368" s="577"/>
      <c r="Q1368" s="611"/>
      <c r="U1368" s="574" t="str">
        <f t="shared" si="131"/>
        <v/>
      </c>
      <c r="V1368" s="574" t="str">
        <f>IF($U1368="","",VLOOKUP($U1368,BUDGET!$C$19:$Q$401,2,FALSE))</f>
        <v/>
      </c>
    </row>
    <row r="1369" spans="2:22" ht="13.5" x14ac:dyDescent="0.3">
      <c r="B1369" s="582">
        <f t="shared" si="130"/>
        <v>1359</v>
      </c>
      <c r="C1369" s="153"/>
      <c r="D1369" s="154"/>
      <c r="E1369" s="155"/>
      <c r="F1369" s="156"/>
      <c r="G1369" s="157"/>
      <c r="H1369" s="158"/>
      <c r="I1369" s="162" t="str">
        <f t="shared" si="126"/>
        <v/>
      </c>
      <c r="J1369" s="163" t="str">
        <f>IF(I1369="","",I1369/BUDGET!$O$8)</f>
        <v/>
      </c>
      <c r="K1369" s="608"/>
      <c r="L1369" s="164" t="str">
        <f t="shared" si="127"/>
        <v/>
      </c>
      <c r="M1369" s="609" t="str">
        <f t="shared" si="128"/>
        <v/>
      </c>
      <c r="N1369" s="610" t="str">
        <f t="shared" si="129"/>
        <v/>
      </c>
      <c r="O1369" s="577"/>
      <c r="Q1369" s="611"/>
      <c r="U1369" s="574" t="str">
        <f t="shared" si="131"/>
        <v/>
      </c>
      <c r="V1369" s="574" t="str">
        <f>IF($U1369="","",VLOOKUP($U1369,BUDGET!$C$19:$Q$401,2,FALSE))</f>
        <v/>
      </c>
    </row>
    <row r="1370" spans="2:22" ht="13.5" x14ac:dyDescent="0.3">
      <c r="B1370" s="582">
        <f t="shared" si="130"/>
        <v>1360</v>
      </c>
      <c r="C1370" s="153"/>
      <c r="D1370" s="154"/>
      <c r="E1370" s="155"/>
      <c r="F1370" s="156"/>
      <c r="G1370" s="157"/>
      <c r="H1370" s="158"/>
      <c r="I1370" s="162" t="str">
        <f t="shared" si="126"/>
        <v/>
      </c>
      <c r="J1370" s="163" t="str">
        <f>IF(I1370="","",I1370/BUDGET!$O$8)</f>
        <v/>
      </c>
      <c r="K1370" s="608"/>
      <c r="L1370" s="161" t="str">
        <f t="shared" si="127"/>
        <v/>
      </c>
      <c r="M1370" s="609" t="str">
        <f t="shared" si="128"/>
        <v/>
      </c>
      <c r="N1370" s="610" t="str">
        <f t="shared" si="129"/>
        <v/>
      </c>
      <c r="O1370" s="577"/>
      <c r="Q1370" s="611"/>
      <c r="U1370" s="574" t="str">
        <f t="shared" si="131"/>
        <v/>
      </c>
      <c r="V1370" s="574" t="str">
        <f>IF($U1370="","",VLOOKUP($U1370,BUDGET!$C$19:$Q$401,2,FALSE))</f>
        <v/>
      </c>
    </row>
    <row r="1371" spans="2:22" ht="13.5" x14ac:dyDescent="0.3">
      <c r="B1371" s="582">
        <f t="shared" si="130"/>
        <v>1361</v>
      </c>
      <c r="C1371" s="153"/>
      <c r="D1371" s="154"/>
      <c r="E1371" s="155"/>
      <c r="F1371" s="156"/>
      <c r="G1371" s="157"/>
      <c r="H1371" s="158"/>
      <c r="I1371" s="162" t="str">
        <f t="shared" si="126"/>
        <v/>
      </c>
      <c r="J1371" s="163" t="str">
        <f>IF(I1371="","",I1371/BUDGET!$O$8)</f>
        <v/>
      </c>
      <c r="K1371" s="608"/>
      <c r="L1371" s="164" t="str">
        <f t="shared" si="127"/>
        <v/>
      </c>
      <c r="M1371" s="609" t="str">
        <f t="shared" si="128"/>
        <v/>
      </c>
      <c r="N1371" s="610" t="str">
        <f t="shared" si="129"/>
        <v/>
      </c>
      <c r="O1371" s="577"/>
      <c r="Q1371" s="611"/>
      <c r="U1371" s="574" t="str">
        <f t="shared" si="131"/>
        <v/>
      </c>
      <c r="V1371" s="574" t="str">
        <f>IF($U1371="","",VLOOKUP($U1371,BUDGET!$C$19:$Q$401,2,FALSE))</f>
        <v/>
      </c>
    </row>
    <row r="1372" spans="2:22" ht="13.5" x14ac:dyDescent="0.3">
      <c r="B1372" s="582">
        <f t="shared" si="130"/>
        <v>1362</v>
      </c>
      <c r="C1372" s="153"/>
      <c r="D1372" s="154"/>
      <c r="E1372" s="155"/>
      <c r="F1372" s="156"/>
      <c r="G1372" s="157"/>
      <c r="H1372" s="158"/>
      <c r="I1372" s="162" t="str">
        <f t="shared" si="126"/>
        <v/>
      </c>
      <c r="J1372" s="163" t="str">
        <f>IF(I1372="","",I1372/BUDGET!$O$8)</f>
        <v/>
      </c>
      <c r="K1372" s="608"/>
      <c r="L1372" s="161" t="str">
        <f t="shared" si="127"/>
        <v/>
      </c>
      <c r="M1372" s="609" t="str">
        <f t="shared" si="128"/>
        <v/>
      </c>
      <c r="N1372" s="610" t="str">
        <f t="shared" si="129"/>
        <v/>
      </c>
      <c r="O1372" s="577"/>
      <c r="Q1372" s="611"/>
      <c r="U1372" s="574" t="str">
        <f t="shared" si="131"/>
        <v/>
      </c>
      <c r="V1372" s="574" t="str">
        <f>IF($U1372="","",VLOOKUP($U1372,BUDGET!$C$19:$Q$401,2,FALSE))</f>
        <v/>
      </c>
    </row>
    <row r="1373" spans="2:22" ht="13.5" x14ac:dyDescent="0.3">
      <c r="B1373" s="582">
        <f t="shared" si="130"/>
        <v>1363</v>
      </c>
      <c r="C1373" s="153"/>
      <c r="D1373" s="154"/>
      <c r="E1373" s="155"/>
      <c r="F1373" s="156"/>
      <c r="G1373" s="157"/>
      <c r="H1373" s="158"/>
      <c r="I1373" s="162" t="str">
        <f t="shared" si="126"/>
        <v/>
      </c>
      <c r="J1373" s="163" t="str">
        <f>IF(I1373="","",I1373/BUDGET!$O$8)</f>
        <v/>
      </c>
      <c r="K1373" s="608"/>
      <c r="L1373" s="164" t="str">
        <f t="shared" si="127"/>
        <v/>
      </c>
      <c r="M1373" s="609" t="str">
        <f t="shared" si="128"/>
        <v/>
      </c>
      <c r="N1373" s="610" t="str">
        <f t="shared" si="129"/>
        <v/>
      </c>
      <c r="O1373" s="577"/>
      <c r="Q1373" s="611"/>
      <c r="U1373" s="574" t="str">
        <f t="shared" si="131"/>
        <v/>
      </c>
      <c r="V1373" s="574" t="str">
        <f>IF($U1373="","",VLOOKUP($U1373,BUDGET!$C$19:$Q$401,2,FALSE))</f>
        <v/>
      </c>
    </row>
    <row r="1374" spans="2:22" ht="13.5" x14ac:dyDescent="0.3">
      <c r="B1374" s="582">
        <f t="shared" si="130"/>
        <v>1364</v>
      </c>
      <c r="C1374" s="153"/>
      <c r="D1374" s="154"/>
      <c r="E1374" s="155"/>
      <c r="F1374" s="156"/>
      <c r="G1374" s="157"/>
      <c r="H1374" s="158"/>
      <c r="I1374" s="162" t="str">
        <f t="shared" si="126"/>
        <v/>
      </c>
      <c r="J1374" s="163" t="str">
        <f>IF(I1374="","",I1374/BUDGET!$O$8)</f>
        <v/>
      </c>
      <c r="K1374" s="608"/>
      <c r="L1374" s="161" t="str">
        <f t="shared" si="127"/>
        <v/>
      </c>
      <c r="M1374" s="609" t="str">
        <f t="shared" si="128"/>
        <v/>
      </c>
      <c r="N1374" s="610" t="str">
        <f t="shared" si="129"/>
        <v/>
      </c>
      <c r="O1374" s="577"/>
      <c r="Q1374" s="611"/>
      <c r="U1374" s="574" t="str">
        <f t="shared" si="131"/>
        <v/>
      </c>
      <c r="V1374" s="574" t="str">
        <f>IF($U1374="","",VLOOKUP($U1374,BUDGET!$C$19:$Q$401,2,FALSE))</f>
        <v/>
      </c>
    </row>
    <row r="1375" spans="2:22" ht="13.5" x14ac:dyDescent="0.3">
      <c r="B1375" s="582">
        <f t="shared" si="130"/>
        <v>1365</v>
      </c>
      <c r="C1375" s="153"/>
      <c r="D1375" s="154"/>
      <c r="E1375" s="155"/>
      <c r="F1375" s="156"/>
      <c r="G1375" s="157"/>
      <c r="H1375" s="158"/>
      <c r="I1375" s="162" t="str">
        <f t="shared" si="126"/>
        <v/>
      </c>
      <c r="J1375" s="163" t="str">
        <f>IF(I1375="","",I1375/BUDGET!$O$8)</f>
        <v/>
      </c>
      <c r="K1375" s="608"/>
      <c r="L1375" s="164" t="str">
        <f t="shared" si="127"/>
        <v/>
      </c>
      <c r="M1375" s="609" t="str">
        <f t="shared" si="128"/>
        <v/>
      </c>
      <c r="N1375" s="610" t="str">
        <f t="shared" si="129"/>
        <v/>
      </c>
      <c r="O1375" s="577"/>
      <c r="Q1375" s="611"/>
      <c r="U1375" s="574" t="str">
        <f t="shared" si="131"/>
        <v/>
      </c>
      <c r="V1375" s="574" t="str">
        <f>IF($U1375="","",VLOOKUP($U1375,BUDGET!$C$19:$Q$401,2,FALSE))</f>
        <v/>
      </c>
    </row>
    <row r="1376" spans="2:22" ht="13.5" x14ac:dyDescent="0.3">
      <c r="B1376" s="582">
        <f t="shared" si="130"/>
        <v>1366</v>
      </c>
      <c r="C1376" s="153"/>
      <c r="D1376" s="154"/>
      <c r="E1376" s="155"/>
      <c r="F1376" s="156"/>
      <c r="G1376" s="157"/>
      <c r="H1376" s="158"/>
      <c r="I1376" s="162" t="str">
        <f t="shared" si="126"/>
        <v/>
      </c>
      <c r="J1376" s="163" t="str">
        <f>IF(I1376="","",I1376/BUDGET!$O$8)</f>
        <v/>
      </c>
      <c r="K1376" s="608"/>
      <c r="L1376" s="161" t="str">
        <f t="shared" si="127"/>
        <v/>
      </c>
      <c r="M1376" s="609" t="str">
        <f t="shared" si="128"/>
        <v/>
      </c>
      <c r="N1376" s="610" t="str">
        <f t="shared" si="129"/>
        <v/>
      </c>
      <c r="O1376" s="577"/>
      <c r="Q1376" s="611"/>
      <c r="U1376" s="574" t="str">
        <f t="shared" si="131"/>
        <v/>
      </c>
      <c r="V1376" s="574" t="str">
        <f>IF($U1376="","",VLOOKUP($U1376,BUDGET!$C$19:$Q$401,2,FALSE))</f>
        <v/>
      </c>
    </row>
    <row r="1377" spans="2:22" ht="13.5" x14ac:dyDescent="0.3">
      <c r="B1377" s="582">
        <f t="shared" si="130"/>
        <v>1367</v>
      </c>
      <c r="C1377" s="153"/>
      <c r="D1377" s="154"/>
      <c r="E1377" s="155"/>
      <c r="F1377" s="156"/>
      <c r="G1377" s="157"/>
      <c r="H1377" s="158"/>
      <c r="I1377" s="162" t="str">
        <f t="shared" si="126"/>
        <v/>
      </c>
      <c r="J1377" s="163" t="str">
        <f>IF(I1377="","",I1377/BUDGET!$O$8)</f>
        <v/>
      </c>
      <c r="K1377" s="608"/>
      <c r="L1377" s="164" t="str">
        <f t="shared" si="127"/>
        <v/>
      </c>
      <c r="M1377" s="609" t="str">
        <f t="shared" si="128"/>
        <v/>
      </c>
      <c r="N1377" s="610" t="str">
        <f t="shared" si="129"/>
        <v/>
      </c>
      <c r="O1377" s="577"/>
      <c r="Q1377" s="611"/>
      <c r="U1377" s="574" t="str">
        <f t="shared" si="131"/>
        <v/>
      </c>
      <c r="V1377" s="574" t="str">
        <f>IF($U1377="","",VLOOKUP($U1377,BUDGET!$C$19:$Q$401,2,FALSE))</f>
        <v/>
      </c>
    </row>
    <row r="1378" spans="2:22" ht="13.5" x14ac:dyDescent="0.3">
      <c r="B1378" s="582">
        <f t="shared" si="130"/>
        <v>1368</v>
      </c>
      <c r="C1378" s="153"/>
      <c r="D1378" s="154"/>
      <c r="E1378" s="155"/>
      <c r="F1378" s="156"/>
      <c r="G1378" s="157"/>
      <c r="H1378" s="158"/>
      <c r="I1378" s="162" t="str">
        <f t="shared" si="126"/>
        <v/>
      </c>
      <c r="J1378" s="163" t="str">
        <f>IF(I1378="","",I1378/BUDGET!$O$8)</f>
        <v/>
      </c>
      <c r="K1378" s="608"/>
      <c r="L1378" s="161" t="str">
        <f t="shared" si="127"/>
        <v/>
      </c>
      <c r="M1378" s="609" t="str">
        <f t="shared" si="128"/>
        <v/>
      </c>
      <c r="N1378" s="610" t="str">
        <f t="shared" si="129"/>
        <v/>
      </c>
      <c r="O1378" s="577"/>
      <c r="Q1378" s="611"/>
      <c r="U1378" s="574" t="str">
        <f t="shared" si="131"/>
        <v/>
      </c>
      <c r="V1378" s="574" t="str">
        <f>IF($U1378="","",VLOOKUP($U1378,BUDGET!$C$19:$Q$401,2,FALSE))</f>
        <v/>
      </c>
    </row>
    <row r="1379" spans="2:22" ht="13.5" x14ac:dyDescent="0.3">
      <c r="B1379" s="582">
        <f t="shared" si="130"/>
        <v>1369</v>
      </c>
      <c r="C1379" s="153"/>
      <c r="D1379" s="154"/>
      <c r="E1379" s="155"/>
      <c r="F1379" s="156"/>
      <c r="G1379" s="157"/>
      <c r="H1379" s="158"/>
      <c r="I1379" s="162" t="str">
        <f t="shared" si="126"/>
        <v/>
      </c>
      <c r="J1379" s="163" t="str">
        <f>IF(I1379="","",I1379/BUDGET!$O$8)</f>
        <v/>
      </c>
      <c r="K1379" s="608"/>
      <c r="L1379" s="164" t="str">
        <f t="shared" si="127"/>
        <v/>
      </c>
      <c r="M1379" s="609" t="str">
        <f t="shared" si="128"/>
        <v/>
      </c>
      <c r="N1379" s="610" t="str">
        <f t="shared" si="129"/>
        <v/>
      </c>
      <c r="O1379" s="577"/>
      <c r="Q1379" s="611"/>
      <c r="U1379" s="574" t="str">
        <f t="shared" si="131"/>
        <v/>
      </c>
      <c r="V1379" s="574" t="str">
        <f>IF($U1379="","",VLOOKUP($U1379,BUDGET!$C$19:$Q$401,2,FALSE))</f>
        <v/>
      </c>
    </row>
    <row r="1380" spans="2:22" ht="13.5" x14ac:dyDescent="0.3">
      <c r="B1380" s="582">
        <f t="shared" si="130"/>
        <v>1370</v>
      </c>
      <c r="C1380" s="153"/>
      <c r="D1380" s="154"/>
      <c r="E1380" s="155"/>
      <c r="F1380" s="156"/>
      <c r="G1380" s="157"/>
      <c r="H1380" s="158"/>
      <c r="I1380" s="162" t="str">
        <f t="shared" si="126"/>
        <v/>
      </c>
      <c r="J1380" s="163" t="str">
        <f>IF(I1380="","",I1380/BUDGET!$O$8)</f>
        <v/>
      </c>
      <c r="K1380" s="608"/>
      <c r="L1380" s="161" t="str">
        <f t="shared" si="127"/>
        <v/>
      </c>
      <c r="M1380" s="609" t="str">
        <f t="shared" si="128"/>
        <v/>
      </c>
      <c r="N1380" s="610" t="str">
        <f t="shared" si="129"/>
        <v/>
      </c>
      <c r="O1380" s="577"/>
      <c r="Q1380" s="611"/>
      <c r="U1380" s="574" t="str">
        <f t="shared" si="131"/>
        <v/>
      </c>
      <c r="V1380" s="574" t="str">
        <f>IF($U1380="","",VLOOKUP($U1380,BUDGET!$C$19:$Q$401,2,FALSE))</f>
        <v/>
      </c>
    </row>
    <row r="1381" spans="2:22" ht="13.5" x14ac:dyDescent="0.3">
      <c r="B1381" s="582">
        <f t="shared" si="130"/>
        <v>1371</v>
      </c>
      <c r="C1381" s="153"/>
      <c r="D1381" s="154"/>
      <c r="E1381" s="155"/>
      <c r="F1381" s="156"/>
      <c r="G1381" s="157"/>
      <c r="H1381" s="158"/>
      <c r="I1381" s="162" t="str">
        <f t="shared" si="126"/>
        <v/>
      </c>
      <c r="J1381" s="163" t="str">
        <f>IF(I1381="","",I1381/BUDGET!$O$8)</f>
        <v/>
      </c>
      <c r="K1381" s="608"/>
      <c r="L1381" s="164" t="str">
        <f t="shared" si="127"/>
        <v/>
      </c>
      <c r="M1381" s="609" t="str">
        <f t="shared" si="128"/>
        <v/>
      </c>
      <c r="N1381" s="610" t="str">
        <f t="shared" si="129"/>
        <v/>
      </c>
      <c r="O1381" s="577"/>
      <c r="Q1381" s="611"/>
      <c r="U1381" s="574" t="str">
        <f t="shared" si="131"/>
        <v/>
      </c>
      <c r="V1381" s="574" t="str">
        <f>IF($U1381="","",VLOOKUP($U1381,BUDGET!$C$19:$Q$401,2,FALSE))</f>
        <v/>
      </c>
    </row>
    <row r="1382" spans="2:22" ht="13.5" x14ac:dyDescent="0.3">
      <c r="B1382" s="582">
        <f t="shared" si="130"/>
        <v>1372</v>
      </c>
      <c r="C1382" s="153"/>
      <c r="D1382" s="154"/>
      <c r="E1382" s="155"/>
      <c r="F1382" s="156"/>
      <c r="G1382" s="157"/>
      <c r="H1382" s="158"/>
      <c r="I1382" s="162" t="str">
        <f t="shared" si="126"/>
        <v/>
      </c>
      <c r="J1382" s="163" t="str">
        <f>IF(I1382="","",I1382/BUDGET!$O$8)</f>
        <v/>
      </c>
      <c r="K1382" s="608"/>
      <c r="L1382" s="161" t="str">
        <f t="shared" si="127"/>
        <v/>
      </c>
      <c r="M1382" s="609" t="str">
        <f t="shared" si="128"/>
        <v/>
      </c>
      <c r="N1382" s="610" t="str">
        <f t="shared" si="129"/>
        <v/>
      </c>
      <c r="O1382" s="577"/>
      <c r="Q1382" s="611"/>
      <c r="U1382" s="574" t="str">
        <f t="shared" si="131"/>
        <v/>
      </c>
      <c r="V1382" s="574" t="str">
        <f>IF($U1382="","",VLOOKUP($U1382,BUDGET!$C$19:$Q$401,2,FALSE))</f>
        <v/>
      </c>
    </row>
    <row r="1383" spans="2:22" ht="13.5" x14ac:dyDescent="0.3">
      <c r="B1383" s="582">
        <f t="shared" si="130"/>
        <v>1373</v>
      </c>
      <c r="C1383" s="153"/>
      <c r="D1383" s="154"/>
      <c r="E1383" s="155"/>
      <c r="F1383" s="156"/>
      <c r="G1383" s="157"/>
      <c r="H1383" s="158"/>
      <c r="I1383" s="162" t="str">
        <f t="shared" si="126"/>
        <v/>
      </c>
      <c r="J1383" s="163" t="str">
        <f>IF(I1383="","",I1383/BUDGET!$O$8)</f>
        <v/>
      </c>
      <c r="K1383" s="608"/>
      <c r="L1383" s="164" t="str">
        <f t="shared" si="127"/>
        <v/>
      </c>
      <c r="M1383" s="609" t="str">
        <f t="shared" si="128"/>
        <v/>
      </c>
      <c r="N1383" s="610" t="str">
        <f t="shared" si="129"/>
        <v/>
      </c>
      <c r="O1383" s="577"/>
      <c r="Q1383" s="611"/>
      <c r="U1383" s="574" t="str">
        <f t="shared" si="131"/>
        <v/>
      </c>
      <c r="V1383" s="574" t="str">
        <f>IF($U1383="","",VLOOKUP($U1383,BUDGET!$C$19:$Q$401,2,FALSE))</f>
        <v/>
      </c>
    </row>
    <row r="1384" spans="2:22" ht="13.5" x14ac:dyDescent="0.3">
      <c r="B1384" s="582">
        <f t="shared" si="130"/>
        <v>1374</v>
      </c>
      <c r="C1384" s="153"/>
      <c r="D1384" s="154"/>
      <c r="E1384" s="155"/>
      <c r="F1384" s="156"/>
      <c r="G1384" s="157"/>
      <c r="H1384" s="158"/>
      <c r="I1384" s="162" t="str">
        <f t="shared" si="126"/>
        <v/>
      </c>
      <c r="J1384" s="163" t="str">
        <f>IF(I1384="","",I1384/BUDGET!$O$8)</f>
        <v/>
      </c>
      <c r="K1384" s="608"/>
      <c r="L1384" s="161" t="str">
        <f t="shared" si="127"/>
        <v/>
      </c>
      <c r="M1384" s="609" t="str">
        <f t="shared" si="128"/>
        <v/>
      </c>
      <c r="N1384" s="610" t="str">
        <f t="shared" si="129"/>
        <v/>
      </c>
      <c r="O1384" s="577"/>
      <c r="Q1384" s="611"/>
      <c r="U1384" s="574" t="str">
        <f t="shared" si="131"/>
        <v/>
      </c>
      <c r="V1384" s="574" t="str">
        <f>IF($U1384="","",VLOOKUP($U1384,BUDGET!$C$19:$Q$401,2,FALSE))</f>
        <v/>
      </c>
    </row>
    <row r="1385" spans="2:22" ht="13.5" x14ac:dyDescent="0.3">
      <c r="B1385" s="582">
        <f t="shared" si="130"/>
        <v>1375</v>
      </c>
      <c r="C1385" s="153"/>
      <c r="D1385" s="154"/>
      <c r="E1385" s="155"/>
      <c r="F1385" s="156"/>
      <c r="G1385" s="157"/>
      <c r="H1385" s="158"/>
      <c r="I1385" s="162" t="str">
        <f t="shared" si="126"/>
        <v/>
      </c>
      <c r="J1385" s="163" t="str">
        <f>IF(I1385="","",I1385/BUDGET!$O$8)</f>
        <v/>
      </c>
      <c r="K1385" s="608"/>
      <c r="L1385" s="164" t="str">
        <f t="shared" si="127"/>
        <v/>
      </c>
      <c r="M1385" s="609" t="str">
        <f t="shared" si="128"/>
        <v/>
      </c>
      <c r="N1385" s="610" t="str">
        <f t="shared" si="129"/>
        <v/>
      </c>
      <c r="O1385" s="577"/>
      <c r="Q1385" s="611"/>
      <c r="U1385" s="574" t="str">
        <f t="shared" si="131"/>
        <v/>
      </c>
      <c r="V1385" s="574" t="str">
        <f>IF($U1385="","",VLOOKUP($U1385,BUDGET!$C$19:$Q$401,2,FALSE))</f>
        <v/>
      </c>
    </row>
    <row r="1386" spans="2:22" ht="13.5" x14ac:dyDescent="0.3">
      <c r="B1386" s="582">
        <f t="shared" si="130"/>
        <v>1376</v>
      </c>
      <c r="C1386" s="153"/>
      <c r="D1386" s="154"/>
      <c r="E1386" s="155"/>
      <c r="F1386" s="156"/>
      <c r="G1386" s="157"/>
      <c r="H1386" s="158"/>
      <c r="I1386" s="162" t="str">
        <f t="shared" si="126"/>
        <v/>
      </c>
      <c r="J1386" s="163" t="str">
        <f>IF(I1386="","",I1386/BUDGET!$O$8)</f>
        <v/>
      </c>
      <c r="K1386" s="608"/>
      <c r="L1386" s="161" t="str">
        <f t="shared" si="127"/>
        <v/>
      </c>
      <c r="M1386" s="609" t="str">
        <f t="shared" si="128"/>
        <v/>
      </c>
      <c r="N1386" s="610" t="str">
        <f t="shared" si="129"/>
        <v/>
      </c>
      <c r="O1386" s="577"/>
      <c r="Q1386" s="611"/>
      <c r="U1386" s="574" t="str">
        <f t="shared" si="131"/>
        <v/>
      </c>
      <c r="V1386" s="574" t="str">
        <f>IF($U1386="","",VLOOKUP($U1386,BUDGET!$C$19:$Q$401,2,FALSE))</f>
        <v/>
      </c>
    </row>
    <row r="1387" spans="2:22" ht="13.5" x14ac:dyDescent="0.3">
      <c r="B1387" s="582">
        <f t="shared" si="130"/>
        <v>1377</v>
      </c>
      <c r="C1387" s="153"/>
      <c r="D1387" s="154"/>
      <c r="E1387" s="155"/>
      <c r="F1387" s="156"/>
      <c r="G1387" s="157"/>
      <c r="H1387" s="158"/>
      <c r="I1387" s="162" t="str">
        <f t="shared" si="126"/>
        <v/>
      </c>
      <c r="J1387" s="163" t="str">
        <f>IF(I1387="","",I1387/BUDGET!$O$8)</f>
        <v/>
      </c>
      <c r="K1387" s="608"/>
      <c r="L1387" s="164" t="str">
        <f t="shared" si="127"/>
        <v/>
      </c>
      <c r="M1387" s="609" t="str">
        <f t="shared" si="128"/>
        <v/>
      </c>
      <c r="N1387" s="610" t="str">
        <f t="shared" si="129"/>
        <v/>
      </c>
      <c r="O1387" s="577"/>
      <c r="Q1387" s="611"/>
      <c r="U1387" s="574" t="str">
        <f t="shared" si="131"/>
        <v/>
      </c>
      <c r="V1387" s="574" t="str">
        <f>IF($U1387="","",VLOOKUP($U1387,BUDGET!$C$19:$Q$401,2,FALSE))</f>
        <v/>
      </c>
    </row>
    <row r="1388" spans="2:22" ht="13.5" x14ac:dyDescent="0.3">
      <c r="B1388" s="582">
        <f t="shared" si="130"/>
        <v>1378</v>
      </c>
      <c r="C1388" s="153"/>
      <c r="D1388" s="154"/>
      <c r="E1388" s="155"/>
      <c r="F1388" s="156"/>
      <c r="G1388" s="157"/>
      <c r="H1388" s="158"/>
      <c r="I1388" s="162" t="str">
        <f t="shared" si="126"/>
        <v/>
      </c>
      <c r="J1388" s="163" t="str">
        <f>IF(I1388="","",I1388/BUDGET!$O$8)</f>
        <v/>
      </c>
      <c r="K1388" s="608"/>
      <c r="L1388" s="161" t="str">
        <f t="shared" si="127"/>
        <v/>
      </c>
      <c r="M1388" s="609" t="str">
        <f t="shared" si="128"/>
        <v/>
      </c>
      <c r="N1388" s="610" t="str">
        <f t="shared" si="129"/>
        <v/>
      </c>
      <c r="O1388" s="577"/>
      <c r="Q1388" s="611"/>
      <c r="U1388" s="574" t="str">
        <f t="shared" si="131"/>
        <v/>
      </c>
      <c r="V1388" s="574" t="str">
        <f>IF($U1388="","",VLOOKUP($U1388,BUDGET!$C$19:$Q$401,2,FALSE))</f>
        <v/>
      </c>
    </row>
    <row r="1389" spans="2:22" ht="13.5" x14ac:dyDescent="0.3">
      <c r="B1389" s="582">
        <f t="shared" si="130"/>
        <v>1379</v>
      </c>
      <c r="C1389" s="153"/>
      <c r="D1389" s="154"/>
      <c r="E1389" s="155"/>
      <c r="F1389" s="156"/>
      <c r="G1389" s="157"/>
      <c r="H1389" s="158"/>
      <c r="I1389" s="162" t="str">
        <f t="shared" si="126"/>
        <v/>
      </c>
      <c r="J1389" s="163" t="str">
        <f>IF(I1389="","",I1389/BUDGET!$O$8)</f>
        <v/>
      </c>
      <c r="K1389" s="608"/>
      <c r="L1389" s="164" t="str">
        <f t="shared" si="127"/>
        <v/>
      </c>
      <c r="M1389" s="609" t="str">
        <f t="shared" si="128"/>
        <v/>
      </c>
      <c r="N1389" s="610" t="str">
        <f t="shared" si="129"/>
        <v/>
      </c>
      <c r="O1389" s="577"/>
      <c r="Q1389" s="611"/>
      <c r="U1389" s="574" t="str">
        <f t="shared" si="131"/>
        <v/>
      </c>
      <c r="V1389" s="574" t="str">
        <f>IF($U1389="","",VLOOKUP($U1389,BUDGET!$C$19:$Q$401,2,FALSE))</f>
        <v/>
      </c>
    </row>
    <row r="1390" spans="2:22" ht="13.5" x14ac:dyDescent="0.3">
      <c r="B1390" s="582">
        <f t="shared" si="130"/>
        <v>1380</v>
      </c>
      <c r="C1390" s="153"/>
      <c r="D1390" s="154"/>
      <c r="E1390" s="155"/>
      <c r="F1390" s="156"/>
      <c r="G1390" s="157"/>
      <c r="H1390" s="158"/>
      <c r="I1390" s="162" t="str">
        <f t="shared" si="126"/>
        <v/>
      </c>
      <c r="J1390" s="163" t="str">
        <f>IF(I1390="","",I1390/BUDGET!$O$8)</f>
        <v/>
      </c>
      <c r="K1390" s="608"/>
      <c r="L1390" s="161" t="str">
        <f t="shared" si="127"/>
        <v/>
      </c>
      <c r="M1390" s="609" t="str">
        <f t="shared" si="128"/>
        <v/>
      </c>
      <c r="N1390" s="610" t="str">
        <f t="shared" si="129"/>
        <v/>
      </c>
      <c r="O1390" s="577"/>
      <c r="Q1390" s="611"/>
      <c r="U1390" s="574" t="str">
        <f t="shared" si="131"/>
        <v/>
      </c>
      <c r="V1390" s="574" t="str">
        <f>IF($U1390="","",VLOOKUP($U1390,BUDGET!$C$19:$Q$401,2,FALSE))</f>
        <v/>
      </c>
    </row>
    <row r="1391" spans="2:22" ht="13.5" x14ac:dyDescent="0.3">
      <c r="B1391" s="582">
        <f t="shared" si="130"/>
        <v>1381</v>
      </c>
      <c r="C1391" s="153"/>
      <c r="D1391" s="154"/>
      <c r="E1391" s="155"/>
      <c r="F1391" s="156"/>
      <c r="G1391" s="157"/>
      <c r="H1391" s="158"/>
      <c r="I1391" s="162" t="str">
        <f t="shared" si="126"/>
        <v/>
      </c>
      <c r="J1391" s="163" t="str">
        <f>IF(I1391="","",I1391/BUDGET!$O$8)</f>
        <v/>
      </c>
      <c r="K1391" s="608"/>
      <c r="L1391" s="164" t="str">
        <f t="shared" si="127"/>
        <v/>
      </c>
      <c r="M1391" s="609" t="str">
        <f t="shared" si="128"/>
        <v/>
      </c>
      <c r="N1391" s="610" t="str">
        <f t="shared" si="129"/>
        <v/>
      </c>
      <c r="O1391" s="577"/>
      <c r="Q1391" s="611"/>
      <c r="U1391" s="574" t="str">
        <f t="shared" si="131"/>
        <v/>
      </c>
      <c r="V1391" s="574" t="str">
        <f>IF($U1391="","",VLOOKUP($U1391,BUDGET!$C$19:$Q$401,2,FALSE))</f>
        <v/>
      </c>
    </row>
    <row r="1392" spans="2:22" ht="13.5" x14ac:dyDescent="0.3">
      <c r="B1392" s="582">
        <f t="shared" si="130"/>
        <v>1382</v>
      </c>
      <c r="C1392" s="153"/>
      <c r="D1392" s="154"/>
      <c r="E1392" s="155"/>
      <c r="F1392" s="156"/>
      <c r="G1392" s="157"/>
      <c r="H1392" s="158"/>
      <c r="I1392" s="162" t="str">
        <f t="shared" si="126"/>
        <v/>
      </c>
      <c r="J1392" s="163" t="str">
        <f>IF(I1392="","",I1392/BUDGET!$O$8)</f>
        <v/>
      </c>
      <c r="K1392" s="608"/>
      <c r="L1392" s="161" t="str">
        <f t="shared" si="127"/>
        <v/>
      </c>
      <c r="M1392" s="609" t="str">
        <f t="shared" si="128"/>
        <v/>
      </c>
      <c r="N1392" s="610" t="str">
        <f t="shared" si="129"/>
        <v/>
      </c>
      <c r="O1392" s="577"/>
      <c r="Q1392" s="611"/>
      <c r="U1392" s="574" t="str">
        <f t="shared" si="131"/>
        <v/>
      </c>
      <c r="V1392" s="574" t="str">
        <f>IF($U1392="","",VLOOKUP($U1392,BUDGET!$C$19:$Q$401,2,FALSE))</f>
        <v/>
      </c>
    </row>
    <row r="1393" spans="2:22" ht="13.5" x14ac:dyDescent="0.3">
      <c r="B1393" s="582">
        <f t="shared" si="130"/>
        <v>1383</v>
      </c>
      <c r="C1393" s="153"/>
      <c r="D1393" s="154"/>
      <c r="E1393" s="155"/>
      <c r="F1393" s="156"/>
      <c r="G1393" s="157"/>
      <c r="H1393" s="158"/>
      <c r="I1393" s="162" t="str">
        <f t="shared" si="126"/>
        <v/>
      </c>
      <c r="J1393" s="163" t="str">
        <f>IF(I1393="","",I1393/BUDGET!$O$8)</f>
        <v/>
      </c>
      <c r="K1393" s="608"/>
      <c r="L1393" s="164" t="str">
        <f t="shared" si="127"/>
        <v/>
      </c>
      <c r="M1393" s="609" t="str">
        <f t="shared" si="128"/>
        <v/>
      </c>
      <c r="N1393" s="610" t="str">
        <f t="shared" si="129"/>
        <v/>
      </c>
      <c r="O1393" s="577"/>
      <c r="Q1393" s="611"/>
      <c r="U1393" s="574" t="str">
        <f t="shared" si="131"/>
        <v/>
      </c>
      <c r="V1393" s="574" t="str">
        <f>IF($U1393="","",VLOOKUP($U1393,BUDGET!$C$19:$Q$401,2,FALSE))</f>
        <v/>
      </c>
    </row>
    <row r="1394" spans="2:22" ht="13.5" x14ac:dyDescent="0.3">
      <c r="B1394" s="582">
        <f t="shared" si="130"/>
        <v>1384</v>
      </c>
      <c r="C1394" s="153"/>
      <c r="D1394" s="154"/>
      <c r="E1394" s="155"/>
      <c r="F1394" s="156"/>
      <c r="G1394" s="157"/>
      <c r="H1394" s="158"/>
      <c r="I1394" s="162" t="str">
        <f t="shared" si="126"/>
        <v/>
      </c>
      <c r="J1394" s="163" t="str">
        <f>IF(I1394="","",I1394/BUDGET!$O$8)</f>
        <v/>
      </c>
      <c r="K1394" s="608"/>
      <c r="L1394" s="161" t="str">
        <f t="shared" si="127"/>
        <v/>
      </c>
      <c r="M1394" s="609" t="str">
        <f t="shared" si="128"/>
        <v/>
      </c>
      <c r="N1394" s="610" t="str">
        <f t="shared" si="129"/>
        <v/>
      </c>
      <c r="O1394" s="577"/>
      <c r="Q1394" s="611"/>
      <c r="U1394" s="574" t="str">
        <f t="shared" si="131"/>
        <v/>
      </c>
      <c r="V1394" s="574" t="str">
        <f>IF($U1394="","",VLOOKUP($U1394,BUDGET!$C$19:$Q$401,2,FALSE))</f>
        <v/>
      </c>
    </row>
    <row r="1395" spans="2:22" ht="13.5" x14ac:dyDescent="0.3">
      <c r="B1395" s="582">
        <f t="shared" si="130"/>
        <v>1385</v>
      </c>
      <c r="C1395" s="153"/>
      <c r="D1395" s="154"/>
      <c r="E1395" s="155"/>
      <c r="F1395" s="156"/>
      <c r="G1395" s="157"/>
      <c r="H1395" s="158"/>
      <c r="I1395" s="162" t="str">
        <f t="shared" si="126"/>
        <v/>
      </c>
      <c r="J1395" s="163" t="str">
        <f>IF(I1395="","",I1395/BUDGET!$O$8)</f>
        <v/>
      </c>
      <c r="K1395" s="608"/>
      <c r="L1395" s="164" t="str">
        <f t="shared" si="127"/>
        <v/>
      </c>
      <c r="M1395" s="609" t="str">
        <f t="shared" si="128"/>
        <v/>
      </c>
      <c r="N1395" s="610" t="str">
        <f t="shared" si="129"/>
        <v/>
      </c>
      <c r="O1395" s="577"/>
      <c r="Q1395" s="611"/>
      <c r="U1395" s="574" t="str">
        <f t="shared" si="131"/>
        <v/>
      </c>
      <c r="V1395" s="574" t="str">
        <f>IF($U1395="","",VLOOKUP($U1395,BUDGET!$C$19:$Q$401,2,FALSE))</f>
        <v/>
      </c>
    </row>
    <row r="1396" spans="2:22" ht="13.5" x14ac:dyDescent="0.3">
      <c r="B1396" s="582">
        <f t="shared" si="130"/>
        <v>1386</v>
      </c>
      <c r="C1396" s="153"/>
      <c r="D1396" s="154"/>
      <c r="E1396" s="155"/>
      <c r="F1396" s="156"/>
      <c r="G1396" s="157"/>
      <c r="H1396" s="158"/>
      <c r="I1396" s="162" t="str">
        <f t="shared" si="126"/>
        <v/>
      </c>
      <c r="J1396" s="163" t="str">
        <f>IF(I1396="","",I1396/BUDGET!$O$8)</f>
        <v/>
      </c>
      <c r="K1396" s="608"/>
      <c r="L1396" s="161" t="str">
        <f t="shared" si="127"/>
        <v/>
      </c>
      <c r="M1396" s="609" t="str">
        <f t="shared" si="128"/>
        <v/>
      </c>
      <c r="N1396" s="610" t="str">
        <f t="shared" si="129"/>
        <v/>
      </c>
      <c r="O1396" s="577"/>
      <c r="Q1396" s="611"/>
      <c r="U1396" s="574" t="str">
        <f t="shared" si="131"/>
        <v/>
      </c>
      <c r="V1396" s="574" t="str">
        <f>IF($U1396="","",VLOOKUP($U1396,BUDGET!$C$19:$Q$401,2,FALSE))</f>
        <v/>
      </c>
    </row>
    <row r="1397" spans="2:22" ht="13.5" x14ac:dyDescent="0.3">
      <c r="B1397" s="582">
        <f t="shared" si="130"/>
        <v>1387</v>
      </c>
      <c r="C1397" s="153"/>
      <c r="D1397" s="154"/>
      <c r="E1397" s="155"/>
      <c r="F1397" s="156"/>
      <c r="G1397" s="157"/>
      <c r="H1397" s="158"/>
      <c r="I1397" s="162" t="str">
        <f t="shared" si="126"/>
        <v/>
      </c>
      <c r="J1397" s="163" t="str">
        <f>IF(I1397="","",I1397/BUDGET!$O$8)</f>
        <v/>
      </c>
      <c r="K1397" s="608"/>
      <c r="L1397" s="164" t="str">
        <f t="shared" si="127"/>
        <v/>
      </c>
      <c r="M1397" s="609" t="str">
        <f t="shared" si="128"/>
        <v/>
      </c>
      <c r="N1397" s="610" t="str">
        <f t="shared" si="129"/>
        <v/>
      </c>
      <c r="O1397" s="577"/>
      <c r="Q1397" s="611"/>
      <c r="U1397" s="574" t="str">
        <f t="shared" si="131"/>
        <v/>
      </c>
      <c r="V1397" s="574" t="str">
        <f>IF($U1397="","",VLOOKUP($U1397,BUDGET!$C$19:$Q$401,2,FALSE))</f>
        <v/>
      </c>
    </row>
    <row r="1398" spans="2:22" ht="13.5" x14ac:dyDescent="0.3">
      <c r="B1398" s="582">
        <f t="shared" si="130"/>
        <v>1388</v>
      </c>
      <c r="C1398" s="153"/>
      <c r="D1398" s="154"/>
      <c r="E1398" s="155"/>
      <c r="F1398" s="156"/>
      <c r="G1398" s="157"/>
      <c r="H1398" s="158"/>
      <c r="I1398" s="162" t="str">
        <f t="shared" si="126"/>
        <v/>
      </c>
      <c r="J1398" s="163" t="str">
        <f>IF(I1398="","",I1398/BUDGET!$O$8)</f>
        <v/>
      </c>
      <c r="K1398" s="608"/>
      <c r="L1398" s="161" t="str">
        <f t="shared" si="127"/>
        <v/>
      </c>
      <c r="M1398" s="609" t="str">
        <f t="shared" si="128"/>
        <v/>
      </c>
      <c r="N1398" s="610" t="str">
        <f t="shared" si="129"/>
        <v/>
      </c>
      <c r="O1398" s="577"/>
      <c r="Q1398" s="611"/>
      <c r="U1398" s="574" t="str">
        <f t="shared" si="131"/>
        <v/>
      </c>
      <c r="V1398" s="574" t="str">
        <f>IF($U1398="","",VLOOKUP($U1398,BUDGET!$C$19:$Q$401,2,FALSE))</f>
        <v/>
      </c>
    </row>
    <row r="1399" spans="2:22" ht="13.5" x14ac:dyDescent="0.3">
      <c r="B1399" s="582">
        <f t="shared" si="130"/>
        <v>1389</v>
      </c>
      <c r="C1399" s="153"/>
      <c r="D1399" s="154"/>
      <c r="E1399" s="155"/>
      <c r="F1399" s="156"/>
      <c r="G1399" s="157"/>
      <c r="H1399" s="158"/>
      <c r="I1399" s="162" t="str">
        <f t="shared" si="126"/>
        <v/>
      </c>
      <c r="J1399" s="163" t="str">
        <f>IF(I1399="","",I1399/BUDGET!$O$8)</f>
        <v/>
      </c>
      <c r="K1399" s="608"/>
      <c r="L1399" s="164" t="str">
        <f t="shared" si="127"/>
        <v/>
      </c>
      <c r="M1399" s="609" t="str">
        <f t="shared" si="128"/>
        <v/>
      </c>
      <c r="N1399" s="610" t="str">
        <f t="shared" si="129"/>
        <v/>
      </c>
      <c r="O1399" s="577"/>
      <c r="Q1399" s="611"/>
      <c r="U1399" s="574" t="str">
        <f t="shared" si="131"/>
        <v/>
      </c>
      <c r="V1399" s="574" t="str">
        <f>IF($U1399="","",VLOOKUP($U1399,BUDGET!$C$19:$Q$401,2,FALSE))</f>
        <v/>
      </c>
    </row>
    <row r="1400" spans="2:22" ht="13.5" x14ac:dyDescent="0.3">
      <c r="B1400" s="582">
        <f t="shared" si="130"/>
        <v>1390</v>
      </c>
      <c r="C1400" s="153"/>
      <c r="D1400" s="154"/>
      <c r="E1400" s="155"/>
      <c r="F1400" s="156"/>
      <c r="G1400" s="157"/>
      <c r="H1400" s="158"/>
      <c r="I1400" s="162" t="str">
        <f t="shared" si="126"/>
        <v/>
      </c>
      <c r="J1400" s="163" t="str">
        <f>IF(I1400="","",I1400/BUDGET!$O$8)</f>
        <v/>
      </c>
      <c r="K1400" s="608"/>
      <c r="L1400" s="161" t="str">
        <f t="shared" si="127"/>
        <v/>
      </c>
      <c r="M1400" s="609" t="str">
        <f t="shared" si="128"/>
        <v/>
      </c>
      <c r="N1400" s="610" t="str">
        <f t="shared" si="129"/>
        <v/>
      </c>
      <c r="O1400" s="577"/>
      <c r="Q1400" s="611"/>
      <c r="U1400" s="574" t="str">
        <f t="shared" si="131"/>
        <v/>
      </c>
      <c r="V1400" s="574" t="str">
        <f>IF($U1400="","",VLOOKUP($U1400,BUDGET!$C$19:$Q$401,2,FALSE))</f>
        <v/>
      </c>
    </row>
    <row r="1401" spans="2:22" ht="13.5" x14ac:dyDescent="0.3">
      <c r="B1401" s="582">
        <f t="shared" si="130"/>
        <v>1391</v>
      </c>
      <c r="C1401" s="153"/>
      <c r="D1401" s="154"/>
      <c r="E1401" s="155"/>
      <c r="F1401" s="156"/>
      <c r="G1401" s="157"/>
      <c r="H1401" s="158"/>
      <c r="I1401" s="162" t="str">
        <f t="shared" si="126"/>
        <v/>
      </c>
      <c r="J1401" s="163" t="str">
        <f>IF(I1401="","",I1401/BUDGET!$O$8)</f>
        <v/>
      </c>
      <c r="K1401" s="608"/>
      <c r="L1401" s="164" t="str">
        <f t="shared" si="127"/>
        <v/>
      </c>
      <c r="M1401" s="609" t="str">
        <f t="shared" si="128"/>
        <v/>
      </c>
      <c r="N1401" s="610" t="str">
        <f t="shared" si="129"/>
        <v/>
      </c>
      <c r="O1401" s="577"/>
      <c r="Q1401" s="611"/>
      <c r="U1401" s="574" t="str">
        <f t="shared" si="131"/>
        <v/>
      </c>
      <c r="V1401" s="574" t="str">
        <f>IF($U1401="","",VLOOKUP($U1401,BUDGET!$C$19:$Q$401,2,FALSE))</f>
        <v/>
      </c>
    </row>
    <row r="1402" spans="2:22" ht="13.5" x14ac:dyDescent="0.3">
      <c r="B1402" s="582">
        <f t="shared" si="130"/>
        <v>1392</v>
      </c>
      <c r="C1402" s="153"/>
      <c r="D1402" s="154"/>
      <c r="E1402" s="155"/>
      <c r="F1402" s="156"/>
      <c r="G1402" s="157"/>
      <c r="H1402" s="158"/>
      <c r="I1402" s="162" t="str">
        <f t="shared" si="126"/>
        <v/>
      </c>
      <c r="J1402" s="163" t="str">
        <f>IF(I1402="","",I1402/BUDGET!$O$8)</f>
        <v/>
      </c>
      <c r="K1402" s="608"/>
      <c r="L1402" s="161" t="str">
        <f t="shared" si="127"/>
        <v/>
      </c>
      <c r="M1402" s="609" t="str">
        <f t="shared" si="128"/>
        <v/>
      </c>
      <c r="N1402" s="610" t="str">
        <f t="shared" si="129"/>
        <v/>
      </c>
      <c r="O1402" s="577"/>
      <c r="Q1402" s="611"/>
      <c r="U1402" s="574" t="str">
        <f t="shared" si="131"/>
        <v/>
      </c>
      <c r="V1402" s="574" t="str">
        <f>IF($U1402="","",VLOOKUP($U1402,BUDGET!$C$19:$Q$401,2,FALSE))</f>
        <v/>
      </c>
    </row>
    <row r="1403" spans="2:22" ht="13.5" x14ac:dyDescent="0.3">
      <c r="B1403" s="582">
        <f t="shared" si="130"/>
        <v>1393</v>
      </c>
      <c r="C1403" s="153"/>
      <c r="D1403" s="154"/>
      <c r="E1403" s="155"/>
      <c r="F1403" s="156"/>
      <c r="G1403" s="157"/>
      <c r="H1403" s="158"/>
      <c r="I1403" s="162" t="str">
        <f t="shared" si="126"/>
        <v/>
      </c>
      <c r="J1403" s="163" t="str">
        <f>IF(I1403="","",I1403/BUDGET!$O$8)</f>
        <v/>
      </c>
      <c r="K1403" s="608"/>
      <c r="L1403" s="164" t="str">
        <f t="shared" si="127"/>
        <v/>
      </c>
      <c r="M1403" s="609" t="str">
        <f t="shared" si="128"/>
        <v/>
      </c>
      <c r="N1403" s="610" t="str">
        <f t="shared" si="129"/>
        <v/>
      </c>
      <c r="O1403" s="577"/>
      <c r="Q1403" s="611"/>
      <c r="U1403" s="574" t="str">
        <f t="shared" si="131"/>
        <v/>
      </c>
      <c r="V1403" s="574" t="str">
        <f>IF($U1403="","",VLOOKUP($U1403,BUDGET!$C$19:$Q$401,2,FALSE))</f>
        <v/>
      </c>
    </row>
    <row r="1404" spans="2:22" ht="13.5" x14ac:dyDescent="0.3">
      <c r="B1404" s="582">
        <f t="shared" si="130"/>
        <v>1394</v>
      </c>
      <c r="C1404" s="153"/>
      <c r="D1404" s="154"/>
      <c r="E1404" s="155"/>
      <c r="F1404" s="156"/>
      <c r="G1404" s="157"/>
      <c r="H1404" s="158"/>
      <c r="I1404" s="162" t="str">
        <f t="shared" si="126"/>
        <v/>
      </c>
      <c r="J1404" s="163" t="str">
        <f>IF(I1404="","",I1404/BUDGET!$O$8)</f>
        <v/>
      </c>
      <c r="K1404" s="608"/>
      <c r="L1404" s="161" t="str">
        <f t="shared" si="127"/>
        <v/>
      </c>
      <c r="M1404" s="609" t="str">
        <f t="shared" si="128"/>
        <v/>
      </c>
      <c r="N1404" s="610" t="str">
        <f t="shared" si="129"/>
        <v/>
      </c>
      <c r="O1404" s="577"/>
      <c r="Q1404" s="611"/>
      <c r="U1404" s="574" t="str">
        <f t="shared" si="131"/>
        <v/>
      </c>
      <c r="V1404" s="574" t="str">
        <f>IF($U1404="","",VLOOKUP($U1404,BUDGET!$C$19:$Q$401,2,FALSE))</f>
        <v/>
      </c>
    </row>
    <row r="1405" spans="2:22" ht="13.5" x14ac:dyDescent="0.3">
      <c r="B1405" s="582">
        <f t="shared" si="130"/>
        <v>1395</v>
      </c>
      <c r="C1405" s="153"/>
      <c r="D1405" s="154"/>
      <c r="E1405" s="155"/>
      <c r="F1405" s="156"/>
      <c r="G1405" s="157"/>
      <c r="H1405" s="158"/>
      <c r="I1405" s="162" t="str">
        <f t="shared" si="126"/>
        <v/>
      </c>
      <c r="J1405" s="163" t="str">
        <f>IF(I1405="","",I1405/BUDGET!$O$8)</f>
        <v/>
      </c>
      <c r="K1405" s="608"/>
      <c r="L1405" s="164" t="str">
        <f t="shared" si="127"/>
        <v/>
      </c>
      <c r="M1405" s="609" t="str">
        <f t="shared" si="128"/>
        <v/>
      </c>
      <c r="N1405" s="610" t="str">
        <f t="shared" si="129"/>
        <v/>
      </c>
      <c r="O1405" s="577"/>
      <c r="Q1405" s="611"/>
      <c r="U1405" s="574" t="str">
        <f t="shared" si="131"/>
        <v/>
      </c>
      <c r="V1405" s="574" t="str">
        <f>IF($U1405="","",VLOOKUP($U1405,BUDGET!$C$19:$Q$401,2,FALSE))</f>
        <v/>
      </c>
    </row>
    <row r="1406" spans="2:22" ht="13.5" x14ac:dyDescent="0.3">
      <c r="B1406" s="582">
        <f t="shared" si="130"/>
        <v>1396</v>
      </c>
      <c r="C1406" s="153"/>
      <c r="D1406" s="154"/>
      <c r="E1406" s="155"/>
      <c r="F1406" s="156"/>
      <c r="G1406" s="157"/>
      <c r="H1406" s="158"/>
      <c r="I1406" s="162" t="str">
        <f t="shared" si="126"/>
        <v/>
      </c>
      <c r="J1406" s="163" t="str">
        <f>IF(I1406="","",I1406/BUDGET!$O$8)</f>
        <v/>
      </c>
      <c r="K1406" s="608"/>
      <c r="L1406" s="161" t="str">
        <f t="shared" si="127"/>
        <v/>
      </c>
      <c r="M1406" s="609" t="str">
        <f t="shared" si="128"/>
        <v/>
      </c>
      <c r="N1406" s="610" t="str">
        <f t="shared" si="129"/>
        <v/>
      </c>
      <c r="O1406" s="577"/>
      <c r="Q1406" s="611"/>
      <c r="U1406" s="574" t="str">
        <f t="shared" si="131"/>
        <v/>
      </c>
      <c r="V1406" s="574" t="str">
        <f>IF($U1406="","",VLOOKUP($U1406,BUDGET!$C$19:$Q$401,2,FALSE))</f>
        <v/>
      </c>
    </row>
    <row r="1407" spans="2:22" ht="13.5" x14ac:dyDescent="0.3">
      <c r="B1407" s="582">
        <f t="shared" si="130"/>
        <v>1397</v>
      </c>
      <c r="C1407" s="153"/>
      <c r="D1407" s="154"/>
      <c r="E1407" s="155"/>
      <c r="F1407" s="156"/>
      <c r="G1407" s="157"/>
      <c r="H1407" s="158"/>
      <c r="I1407" s="162" t="str">
        <f t="shared" si="126"/>
        <v/>
      </c>
      <c r="J1407" s="163" t="str">
        <f>IF(I1407="","",I1407/BUDGET!$O$8)</f>
        <v/>
      </c>
      <c r="K1407" s="608"/>
      <c r="L1407" s="164" t="str">
        <f t="shared" si="127"/>
        <v/>
      </c>
      <c r="M1407" s="609" t="str">
        <f t="shared" si="128"/>
        <v/>
      </c>
      <c r="N1407" s="610" t="str">
        <f t="shared" si="129"/>
        <v/>
      </c>
      <c r="O1407" s="577"/>
      <c r="Q1407" s="611"/>
      <c r="U1407" s="574" t="str">
        <f t="shared" si="131"/>
        <v/>
      </c>
      <c r="V1407" s="574" t="str">
        <f>IF($U1407="","",VLOOKUP($U1407,BUDGET!$C$19:$Q$401,2,FALSE))</f>
        <v/>
      </c>
    </row>
    <row r="1408" spans="2:22" ht="13.5" x14ac:dyDescent="0.3">
      <c r="B1408" s="582">
        <f t="shared" si="130"/>
        <v>1398</v>
      </c>
      <c r="C1408" s="153"/>
      <c r="D1408" s="154"/>
      <c r="E1408" s="155"/>
      <c r="F1408" s="156"/>
      <c r="G1408" s="157"/>
      <c r="H1408" s="158"/>
      <c r="I1408" s="162" t="str">
        <f t="shared" si="126"/>
        <v/>
      </c>
      <c r="J1408" s="163" t="str">
        <f>IF(I1408="","",I1408/BUDGET!$O$8)</f>
        <v/>
      </c>
      <c r="K1408" s="608"/>
      <c r="L1408" s="161" t="str">
        <f t="shared" si="127"/>
        <v/>
      </c>
      <c r="M1408" s="609" t="str">
        <f t="shared" si="128"/>
        <v/>
      </c>
      <c r="N1408" s="610" t="str">
        <f t="shared" si="129"/>
        <v/>
      </c>
      <c r="O1408" s="577"/>
      <c r="Q1408" s="611"/>
      <c r="U1408" s="574" t="str">
        <f t="shared" si="131"/>
        <v/>
      </c>
      <c r="V1408" s="574" t="str">
        <f>IF($U1408="","",VLOOKUP($U1408,BUDGET!$C$19:$Q$401,2,FALSE))</f>
        <v/>
      </c>
    </row>
    <row r="1409" spans="2:22" ht="13.5" x14ac:dyDescent="0.3">
      <c r="B1409" s="582">
        <f t="shared" si="130"/>
        <v>1399</v>
      </c>
      <c r="C1409" s="153"/>
      <c r="D1409" s="154"/>
      <c r="E1409" s="155"/>
      <c r="F1409" s="156"/>
      <c r="G1409" s="157"/>
      <c r="H1409" s="158"/>
      <c r="I1409" s="162" t="str">
        <f t="shared" si="126"/>
        <v/>
      </c>
      <c r="J1409" s="163" t="str">
        <f>IF(I1409="","",I1409/BUDGET!$O$8)</f>
        <v/>
      </c>
      <c r="K1409" s="608"/>
      <c r="L1409" s="164" t="str">
        <f t="shared" si="127"/>
        <v/>
      </c>
      <c r="M1409" s="609" t="str">
        <f t="shared" si="128"/>
        <v/>
      </c>
      <c r="N1409" s="610" t="str">
        <f t="shared" si="129"/>
        <v/>
      </c>
      <c r="O1409" s="577"/>
      <c r="Q1409" s="611"/>
      <c r="U1409" s="574" t="str">
        <f t="shared" si="131"/>
        <v/>
      </c>
      <c r="V1409" s="574" t="str">
        <f>IF($U1409="","",VLOOKUP($U1409,BUDGET!$C$19:$Q$401,2,FALSE))</f>
        <v/>
      </c>
    </row>
    <row r="1410" spans="2:22" ht="13.5" x14ac:dyDescent="0.3">
      <c r="B1410" s="582">
        <f t="shared" si="130"/>
        <v>1400</v>
      </c>
      <c r="C1410" s="153"/>
      <c r="D1410" s="154"/>
      <c r="E1410" s="155"/>
      <c r="F1410" s="156"/>
      <c r="G1410" s="157"/>
      <c r="H1410" s="158"/>
      <c r="I1410" s="162" t="str">
        <f t="shared" si="126"/>
        <v/>
      </c>
      <c r="J1410" s="163" t="str">
        <f>IF(I1410="","",I1410/BUDGET!$O$8)</f>
        <v/>
      </c>
      <c r="K1410" s="608"/>
      <c r="L1410" s="161" t="str">
        <f t="shared" si="127"/>
        <v/>
      </c>
      <c r="M1410" s="609" t="str">
        <f t="shared" si="128"/>
        <v/>
      </c>
      <c r="N1410" s="610" t="str">
        <f t="shared" si="129"/>
        <v/>
      </c>
      <c r="O1410" s="577"/>
      <c r="Q1410" s="611"/>
      <c r="U1410" s="574" t="str">
        <f t="shared" si="131"/>
        <v/>
      </c>
      <c r="V1410" s="574" t="str">
        <f>IF($U1410="","",VLOOKUP($U1410,BUDGET!$C$19:$Q$401,2,FALSE))</f>
        <v/>
      </c>
    </row>
    <row r="1411" spans="2:22" ht="13.5" x14ac:dyDescent="0.3">
      <c r="B1411" s="582">
        <f t="shared" si="130"/>
        <v>1401</v>
      </c>
      <c r="C1411" s="153"/>
      <c r="D1411" s="154"/>
      <c r="E1411" s="155"/>
      <c r="F1411" s="156"/>
      <c r="G1411" s="157"/>
      <c r="H1411" s="158"/>
      <c r="I1411" s="162" t="str">
        <f t="shared" si="126"/>
        <v/>
      </c>
      <c r="J1411" s="163" t="str">
        <f>IF(I1411="","",I1411/BUDGET!$O$8)</f>
        <v/>
      </c>
      <c r="K1411" s="608"/>
      <c r="L1411" s="164" t="str">
        <f t="shared" si="127"/>
        <v/>
      </c>
      <c r="M1411" s="609" t="str">
        <f t="shared" si="128"/>
        <v/>
      </c>
      <c r="N1411" s="610" t="str">
        <f t="shared" si="129"/>
        <v/>
      </c>
      <c r="O1411" s="577"/>
      <c r="Q1411" s="611"/>
      <c r="U1411" s="574" t="str">
        <f t="shared" si="131"/>
        <v/>
      </c>
      <c r="V1411" s="574" t="str">
        <f>IF($U1411="","",VLOOKUP($U1411,BUDGET!$C$19:$Q$401,2,FALSE))</f>
        <v/>
      </c>
    </row>
    <row r="1412" spans="2:22" ht="13.5" x14ac:dyDescent="0.3">
      <c r="B1412" s="582">
        <f t="shared" si="130"/>
        <v>1402</v>
      </c>
      <c r="C1412" s="153"/>
      <c r="D1412" s="154"/>
      <c r="E1412" s="155"/>
      <c r="F1412" s="156"/>
      <c r="G1412" s="157"/>
      <c r="H1412" s="158"/>
      <c r="I1412" s="162" t="str">
        <f t="shared" si="126"/>
        <v/>
      </c>
      <c r="J1412" s="163" t="str">
        <f>IF(I1412="","",I1412/BUDGET!$O$8)</f>
        <v/>
      </c>
      <c r="K1412" s="608"/>
      <c r="L1412" s="161" t="str">
        <f t="shared" si="127"/>
        <v/>
      </c>
      <c r="M1412" s="609" t="str">
        <f t="shared" si="128"/>
        <v/>
      </c>
      <c r="N1412" s="610" t="str">
        <f t="shared" si="129"/>
        <v/>
      </c>
      <c r="O1412" s="577"/>
      <c r="Q1412" s="611"/>
      <c r="U1412" s="574" t="str">
        <f t="shared" si="131"/>
        <v/>
      </c>
      <c r="V1412" s="574" t="str">
        <f>IF($U1412="","",VLOOKUP($U1412,BUDGET!$C$19:$Q$401,2,FALSE))</f>
        <v/>
      </c>
    </row>
    <row r="1413" spans="2:22" ht="13.5" x14ac:dyDescent="0.3">
      <c r="B1413" s="582">
        <f t="shared" si="130"/>
        <v>1403</v>
      </c>
      <c r="C1413" s="153"/>
      <c r="D1413" s="154"/>
      <c r="E1413" s="155"/>
      <c r="F1413" s="156"/>
      <c r="G1413" s="157"/>
      <c r="H1413" s="158"/>
      <c r="I1413" s="162" t="str">
        <f t="shared" si="126"/>
        <v/>
      </c>
      <c r="J1413" s="163" t="str">
        <f>IF(I1413="","",I1413/BUDGET!$O$8)</f>
        <v/>
      </c>
      <c r="K1413" s="608"/>
      <c r="L1413" s="164" t="str">
        <f t="shared" si="127"/>
        <v/>
      </c>
      <c r="M1413" s="609" t="str">
        <f t="shared" si="128"/>
        <v/>
      </c>
      <c r="N1413" s="610" t="str">
        <f t="shared" si="129"/>
        <v/>
      </c>
      <c r="O1413" s="577"/>
      <c r="Q1413" s="611"/>
      <c r="U1413" s="574" t="str">
        <f t="shared" si="131"/>
        <v/>
      </c>
      <c r="V1413" s="574" t="str">
        <f>IF($U1413="","",VLOOKUP($U1413,BUDGET!$C$19:$Q$401,2,FALSE))</f>
        <v/>
      </c>
    </row>
    <row r="1414" spans="2:22" ht="13.5" x14ac:dyDescent="0.3">
      <c r="B1414" s="582">
        <f t="shared" si="130"/>
        <v>1404</v>
      </c>
      <c r="C1414" s="153"/>
      <c r="D1414" s="154"/>
      <c r="E1414" s="155"/>
      <c r="F1414" s="156"/>
      <c r="G1414" s="157"/>
      <c r="H1414" s="158"/>
      <c r="I1414" s="162" t="str">
        <f t="shared" si="126"/>
        <v/>
      </c>
      <c r="J1414" s="163" t="str">
        <f>IF(I1414="","",I1414/BUDGET!$O$8)</f>
        <v/>
      </c>
      <c r="K1414" s="608"/>
      <c r="L1414" s="161" t="str">
        <f t="shared" si="127"/>
        <v/>
      </c>
      <c r="M1414" s="609" t="str">
        <f t="shared" si="128"/>
        <v/>
      </c>
      <c r="N1414" s="610" t="str">
        <f t="shared" si="129"/>
        <v/>
      </c>
      <c r="O1414" s="577"/>
      <c r="Q1414" s="611"/>
      <c r="U1414" s="574" t="str">
        <f t="shared" si="131"/>
        <v/>
      </c>
      <c r="V1414" s="574" t="str">
        <f>IF($U1414="","",VLOOKUP($U1414,BUDGET!$C$19:$Q$401,2,FALSE))</f>
        <v/>
      </c>
    </row>
    <row r="1415" spans="2:22" ht="13.5" x14ac:dyDescent="0.3">
      <c r="B1415" s="582">
        <f t="shared" si="130"/>
        <v>1405</v>
      </c>
      <c r="C1415" s="153"/>
      <c r="D1415" s="154"/>
      <c r="E1415" s="155"/>
      <c r="F1415" s="156"/>
      <c r="G1415" s="157"/>
      <c r="H1415" s="158"/>
      <c r="I1415" s="162" t="str">
        <f t="shared" si="126"/>
        <v/>
      </c>
      <c r="J1415" s="163" t="str">
        <f>IF(I1415="","",I1415/BUDGET!$O$8)</f>
        <v/>
      </c>
      <c r="K1415" s="608"/>
      <c r="L1415" s="164" t="str">
        <f t="shared" si="127"/>
        <v/>
      </c>
      <c r="M1415" s="609" t="str">
        <f t="shared" si="128"/>
        <v/>
      </c>
      <c r="N1415" s="610" t="str">
        <f t="shared" si="129"/>
        <v/>
      </c>
      <c r="O1415" s="577"/>
      <c r="Q1415" s="611"/>
      <c r="U1415" s="574" t="str">
        <f t="shared" si="131"/>
        <v/>
      </c>
      <c r="V1415" s="574" t="str">
        <f>IF($U1415="","",VLOOKUP($U1415,BUDGET!$C$19:$Q$401,2,FALSE))</f>
        <v/>
      </c>
    </row>
    <row r="1416" spans="2:22" ht="13.5" x14ac:dyDescent="0.3">
      <c r="B1416" s="582">
        <f t="shared" si="130"/>
        <v>1406</v>
      </c>
      <c r="C1416" s="153"/>
      <c r="D1416" s="154"/>
      <c r="E1416" s="155"/>
      <c r="F1416" s="156"/>
      <c r="G1416" s="157"/>
      <c r="H1416" s="158"/>
      <c r="I1416" s="162" t="str">
        <f t="shared" si="126"/>
        <v/>
      </c>
      <c r="J1416" s="163" t="str">
        <f>IF(I1416="","",I1416/BUDGET!$O$8)</f>
        <v/>
      </c>
      <c r="K1416" s="608"/>
      <c r="L1416" s="161" t="str">
        <f t="shared" si="127"/>
        <v/>
      </c>
      <c r="M1416" s="609" t="str">
        <f t="shared" si="128"/>
        <v/>
      </c>
      <c r="N1416" s="610" t="str">
        <f t="shared" si="129"/>
        <v/>
      </c>
      <c r="O1416" s="577"/>
      <c r="Q1416" s="611"/>
      <c r="U1416" s="574" t="str">
        <f t="shared" si="131"/>
        <v/>
      </c>
      <c r="V1416" s="574" t="str">
        <f>IF($U1416="","",VLOOKUP($U1416,BUDGET!$C$19:$Q$401,2,FALSE))</f>
        <v/>
      </c>
    </row>
    <row r="1417" spans="2:22" ht="13.5" x14ac:dyDescent="0.3">
      <c r="B1417" s="582">
        <f t="shared" si="130"/>
        <v>1407</v>
      </c>
      <c r="C1417" s="153"/>
      <c r="D1417" s="154"/>
      <c r="E1417" s="155"/>
      <c r="F1417" s="156"/>
      <c r="G1417" s="157"/>
      <c r="H1417" s="158"/>
      <c r="I1417" s="162" t="str">
        <f t="shared" si="126"/>
        <v/>
      </c>
      <c r="J1417" s="163" t="str">
        <f>IF(I1417="","",I1417/BUDGET!$O$8)</f>
        <v/>
      </c>
      <c r="K1417" s="608"/>
      <c r="L1417" s="164" t="str">
        <f t="shared" si="127"/>
        <v/>
      </c>
      <c r="M1417" s="609" t="str">
        <f t="shared" si="128"/>
        <v/>
      </c>
      <c r="N1417" s="610" t="str">
        <f t="shared" si="129"/>
        <v/>
      </c>
      <c r="O1417" s="577"/>
      <c r="Q1417" s="611"/>
      <c r="U1417" s="574" t="str">
        <f t="shared" si="131"/>
        <v/>
      </c>
      <c r="V1417" s="574" t="str">
        <f>IF($U1417="","",VLOOKUP($U1417,BUDGET!$C$19:$Q$401,2,FALSE))</f>
        <v/>
      </c>
    </row>
    <row r="1418" spans="2:22" ht="13.5" x14ac:dyDescent="0.3">
      <c r="B1418" s="582">
        <f t="shared" si="130"/>
        <v>1408</v>
      </c>
      <c r="C1418" s="153"/>
      <c r="D1418" s="154"/>
      <c r="E1418" s="155"/>
      <c r="F1418" s="156"/>
      <c r="G1418" s="157"/>
      <c r="H1418" s="158"/>
      <c r="I1418" s="162" t="str">
        <f t="shared" si="126"/>
        <v/>
      </c>
      <c r="J1418" s="163" t="str">
        <f>IF(I1418="","",I1418/BUDGET!$O$8)</f>
        <v/>
      </c>
      <c r="K1418" s="608"/>
      <c r="L1418" s="161" t="str">
        <f t="shared" si="127"/>
        <v/>
      </c>
      <c r="M1418" s="609" t="str">
        <f t="shared" si="128"/>
        <v/>
      </c>
      <c r="N1418" s="610" t="str">
        <f t="shared" si="129"/>
        <v/>
      </c>
      <c r="O1418" s="577"/>
      <c r="Q1418" s="611"/>
      <c r="U1418" s="574" t="str">
        <f t="shared" si="131"/>
        <v/>
      </c>
      <c r="V1418" s="574" t="str">
        <f>IF($U1418="","",VLOOKUP($U1418,BUDGET!$C$19:$Q$401,2,FALSE))</f>
        <v/>
      </c>
    </row>
    <row r="1419" spans="2:22" ht="13.5" x14ac:dyDescent="0.3">
      <c r="B1419" s="582">
        <f t="shared" si="130"/>
        <v>1409</v>
      </c>
      <c r="C1419" s="153"/>
      <c r="D1419" s="154"/>
      <c r="E1419" s="155"/>
      <c r="F1419" s="156"/>
      <c r="G1419" s="157"/>
      <c r="H1419" s="158"/>
      <c r="I1419" s="162" t="str">
        <f t="shared" si="126"/>
        <v/>
      </c>
      <c r="J1419" s="163" t="str">
        <f>IF(I1419="","",I1419/BUDGET!$O$8)</f>
        <v/>
      </c>
      <c r="K1419" s="608"/>
      <c r="L1419" s="164" t="str">
        <f t="shared" si="127"/>
        <v/>
      </c>
      <c r="M1419" s="609" t="str">
        <f t="shared" si="128"/>
        <v/>
      </c>
      <c r="N1419" s="610" t="str">
        <f t="shared" si="129"/>
        <v/>
      </c>
      <c r="O1419" s="577"/>
      <c r="Q1419" s="611"/>
      <c r="U1419" s="574" t="str">
        <f t="shared" si="131"/>
        <v/>
      </c>
      <c r="V1419" s="574" t="str">
        <f>IF($U1419="","",VLOOKUP($U1419,BUDGET!$C$19:$Q$401,2,FALSE))</f>
        <v/>
      </c>
    </row>
    <row r="1420" spans="2:22" ht="13.5" x14ac:dyDescent="0.3">
      <c r="B1420" s="582">
        <f t="shared" si="130"/>
        <v>1410</v>
      </c>
      <c r="C1420" s="153"/>
      <c r="D1420" s="154"/>
      <c r="E1420" s="155"/>
      <c r="F1420" s="156"/>
      <c r="G1420" s="157"/>
      <c r="H1420" s="158"/>
      <c r="I1420" s="162" t="str">
        <f t="shared" ref="I1420:I1483" si="132">IF(E1420="","",ROUND(F1420*H1420,2))</f>
        <v/>
      </c>
      <c r="J1420" s="163" t="str">
        <f>IF(I1420="","",I1420/BUDGET!$O$8)</f>
        <v/>
      </c>
      <c r="K1420" s="608"/>
      <c r="L1420" s="161" t="str">
        <f t="shared" ref="L1420:L1483" si="133">LEFT(K1420,2)</f>
        <v/>
      </c>
      <c r="M1420" s="609" t="str">
        <f t="shared" ref="M1420:M1483" si="134">IF(C1420="","",YEAR(C1420))</f>
        <v/>
      </c>
      <c r="N1420" s="610" t="str">
        <f t="shared" ref="N1420:N1483" si="135">IF(C1420="","",MONTH(C1420))</f>
        <v/>
      </c>
      <c r="O1420" s="577"/>
      <c r="Q1420" s="611"/>
      <c r="U1420" s="574" t="str">
        <f t="shared" si="131"/>
        <v/>
      </c>
      <c r="V1420" s="574" t="str">
        <f>IF($U1420="","",VLOOKUP($U1420,BUDGET!$C$19:$Q$401,2,FALSE))</f>
        <v/>
      </c>
    </row>
    <row r="1421" spans="2:22" ht="13.5" x14ac:dyDescent="0.3">
      <c r="B1421" s="582">
        <f t="shared" ref="B1421:B1484" si="136">ROW()-10</f>
        <v>1411</v>
      </c>
      <c r="C1421" s="153"/>
      <c r="D1421" s="154"/>
      <c r="E1421" s="155"/>
      <c r="F1421" s="156"/>
      <c r="G1421" s="157"/>
      <c r="H1421" s="158"/>
      <c r="I1421" s="162" t="str">
        <f t="shared" si="132"/>
        <v/>
      </c>
      <c r="J1421" s="163" t="str">
        <f>IF(I1421="","",I1421/BUDGET!$O$8)</f>
        <v/>
      </c>
      <c r="K1421" s="608"/>
      <c r="L1421" s="164" t="str">
        <f t="shared" si="133"/>
        <v/>
      </c>
      <c r="M1421" s="609" t="str">
        <f t="shared" si="134"/>
        <v/>
      </c>
      <c r="N1421" s="610" t="str">
        <f t="shared" si="135"/>
        <v/>
      </c>
      <c r="O1421" s="577"/>
      <c r="Q1421" s="611"/>
      <c r="U1421" s="574" t="str">
        <f t="shared" ref="U1421:U1484" si="137">IF(K1421="","",LEFT(K1421,FIND("|",K1421)-1))</f>
        <v/>
      </c>
      <c r="V1421" s="574" t="str">
        <f>IF($U1421="","",VLOOKUP($U1421,BUDGET!$C$19:$Q$401,2,FALSE))</f>
        <v/>
      </c>
    </row>
    <row r="1422" spans="2:22" ht="13.5" x14ac:dyDescent="0.3">
      <c r="B1422" s="582">
        <f t="shared" si="136"/>
        <v>1412</v>
      </c>
      <c r="C1422" s="153"/>
      <c r="D1422" s="154"/>
      <c r="E1422" s="155"/>
      <c r="F1422" s="156"/>
      <c r="G1422" s="157"/>
      <c r="H1422" s="158"/>
      <c r="I1422" s="162" t="str">
        <f t="shared" si="132"/>
        <v/>
      </c>
      <c r="J1422" s="163" t="str">
        <f>IF(I1422="","",I1422/BUDGET!$O$8)</f>
        <v/>
      </c>
      <c r="K1422" s="608"/>
      <c r="L1422" s="161" t="str">
        <f t="shared" si="133"/>
        <v/>
      </c>
      <c r="M1422" s="609" t="str">
        <f t="shared" si="134"/>
        <v/>
      </c>
      <c r="N1422" s="610" t="str">
        <f t="shared" si="135"/>
        <v/>
      </c>
      <c r="O1422" s="577"/>
      <c r="Q1422" s="611"/>
      <c r="U1422" s="574" t="str">
        <f t="shared" si="137"/>
        <v/>
      </c>
      <c r="V1422" s="574" t="str">
        <f>IF($U1422="","",VLOOKUP($U1422,BUDGET!$C$19:$Q$401,2,FALSE))</f>
        <v/>
      </c>
    </row>
    <row r="1423" spans="2:22" ht="13.5" x14ac:dyDescent="0.3">
      <c r="B1423" s="582">
        <f t="shared" si="136"/>
        <v>1413</v>
      </c>
      <c r="C1423" s="153"/>
      <c r="D1423" s="154"/>
      <c r="E1423" s="155"/>
      <c r="F1423" s="156"/>
      <c r="G1423" s="157"/>
      <c r="H1423" s="158"/>
      <c r="I1423" s="162" t="str">
        <f t="shared" si="132"/>
        <v/>
      </c>
      <c r="J1423" s="163" t="str">
        <f>IF(I1423="","",I1423/BUDGET!$O$8)</f>
        <v/>
      </c>
      <c r="K1423" s="608"/>
      <c r="L1423" s="164" t="str">
        <f t="shared" si="133"/>
        <v/>
      </c>
      <c r="M1423" s="609" t="str">
        <f t="shared" si="134"/>
        <v/>
      </c>
      <c r="N1423" s="610" t="str">
        <f t="shared" si="135"/>
        <v/>
      </c>
      <c r="O1423" s="577"/>
      <c r="Q1423" s="611"/>
      <c r="U1423" s="574" t="str">
        <f t="shared" si="137"/>
        <v/>
      </c>
      <c r="V1423" s="574" t="str">
        <f>IF($U1423="","",VLOOKUP($U1423,BUDGET!$C$19:$Q$401,2,FALSE))</f>
        <v/>
      </c>
    </row>
    <row r="1424" spans="2:22" ht="13.5" x14ac:dyDescent="0.3">
      <c r="B1424" s="582">
        <f t="shared" si="136"/>
        <v>1414</v>
      </c>
      <c r="C1424" s="153"/>
      <c r="D1424" s="154"/>
      <c r="E1424" s="155"/>
      <c r="F1424" s="156"/>
      <c r="G1424" s="157"/>
      <c r="H1424" s="158"/>
      <c r="I1424" s="162" t="str">
        <f t="shared" si="132"/>
        <v/>
      </c>
      <c r="J1424" s="163" t="str">
        <f>IF(I1424="","",I1424/BUDGET!$O$8)</f>
        <v/>
      </c>
      <c r="K1424" s="608"/>
      <c r="L1424" s="161" t="str">
        <f t="shared" si="133"/>
        <v/>
      </c>
      <c r="M1424" s="609" t="str">
        <f t="shared" si="134"/>
        <v/>
      </c>
      <c r="N1424" s="610" t="str">
        <f t="shared" si="135"/>
        <v/>
      </c>
      <c r="O1424" s="577"/>
      <c r="Q1424" s="611"/>
      <c r="U1424" s="574" t="str">
        <f t="shared" si="137"/>
        <v/>
      </c>
      <c r="V1424" s="574" t="str">
        <f>IF($U1424="","",VLOOKUP($U1424,BUDGET!$C$19:$Q$401,2,FALSE))</f>
        <v/>
      </c>
    </row>
    <row r="1425" spans="2:22" ht="13.5" x14ac:dyDescent="0.3">
      <c r="B1425" s="582">
        <f t="shared" si="136"/>
        <v>1415</v>
      </c>
      <c r="C1425" s="153"/>
      <c r="D1425" s="154"/>
      <c r="E1425" s="155"/>
      <c r="F1425" s="156"/>
      <c r="G1425" s="157"/>
      <c r="H1425" s="158"/>
      <c r="I1425" s="162" t="str">
        <f t="shared" si="132"/>
        <v/>
      </c>
      <c r="J1425" s="163" t="str">
        <f>IF(I1425="","",I1425/BUDGET!$O$8)</f>
        <v/>
      </c>
      <c r="K1425" s="608"/>
      <c r="L1425" s="164" t="str">
        <f t="shared" si="133"/>
        <v/>
      </c>
      <c r="M1425" s="609" t="str">
        <f t="shared" si="134"/>
        <v/>
      </c>
      <c r="N1425" s="610" t="str">
        <f t="shared" si="135"/>
        <v/>
      </c>
      <c r="O1425" s="577"/>
      <c r="Q1425" s="611"/>
      <c r="U1425" s="574" t="str">
        <f t="shared" si="137"/>
        <v/>
      </c>
      <c r="V1425" s="574" t="str">
        <f>IF($U1425="","",VLOOKUP($U1425,BUDGET!$C$19:$Q$401,2,FALSE))</f>
        <v/>
      </c>
    </row>
    <row r="1426" spans="2:22" ht="13.5" x14ac:dyDescent="0.3">
      <c r="B1426" s="582">
        <f t="shared" si="136"/>
        <v>1416</v>
      </c>
      <c r="C1426" s="153"/>
      <c r="D1426" s="154"/>
      <c r="E1426" s="155"/>
      <c r="F1426" s="156"/>
      <c r="G1426" s="157"/>
      <c r="H1426" s="158"/>
      <c r="I1426" s="162" t="str">
        <f t="shared" si="132"/>
        <v/>
      </c>
      <c r="J1426" s="163" t="str">
        <f>IF(I1426="","",I1426/BUDGET!$O$8)</f>
        <v/>
      </c>
      <c r="K1426" s="608"/>
      <c r="L1426" s="161" t="str">
        <f t="shared" si="133"/>
        <v/>
      </c>
      <c r="M1426" s="609" t="str">
        <f t="shared" si="134"/>
        <v/>
      </c>
      <c r="N1426" s="610" t="str">
        <f t="shared" si="135"/>
        <v/>
      </c>
      <c r="O1426" s="577"/>
      <c r="Q1426" s="611"/>
      <c r="U1426" s="574" t="str">
        <f t="shared" si="137"/>
        <v/>
      </c>
      <c r="V1426" s="574" t="str">
        <f>IF($U1426="","",VLOOKUP($U1426,BUDGET!$C$19:$Q$401,2,FALSE))</f>
        <v/>
      </c>
    </row>
    <row r="1427" spans="2:22" ht="13.5" x14ac:dyDescent="0.3">
      <c r="B1427" s="582">
        <f t="shared" si="136"/>
        <v>1417</v>
      </c>
      <c r="C1427" s="153"/>
      <c r="D1427" s="154"/>
      <c r="E1427" s="155"/>
      <c r="F1427" s="156"/>
      <c r="G1427" s="157"/>
      <c r="H1427" s="158"/>
      <c r="I1427" s="162" t="str">
        <f t="shared" si="132"/>
        <v/>
      </c>
      <c r="J1427" s="163" t="str">
        <f>IF(I1427="","",I1427/BUDGET!$O$8)</f>
        <v/>
      </c>
      <c r="K1427" s="608"/>
      <c r="L1427" s="164" t="str">
        <f t="shared" si="133"/>
        <v/>
      </c>
      <c r="M1427" s="609" t="str">
        <f t="shared" si="134"/>
        <v/>
      </c>
      <c r="N1427" s="610" t="str">
        <f t="shared" si="135"/>
        <v/>
      </c>
      <c r="O1427" s="577"/>
      <c r="Q1427" s="611"/>
      <c r="U1427" s="574" t="str">
        <f t="shared" si="137"/>
        <v/>
      </c>
      <c r="V1427" s="574" t="str">
        <f>IF($U1427="","",VLOOKUP($U1427,BUDGET!$C$19:$Q$401,2,FALSE))</f>
        <v/>
      </c>
    </row>
    <row r="1428" spans="2:22" ht="13.5" x14ac:dyDescent="0.3">
      <c r="B1428" s="582">
        <f t="shared" si="136"/>
        <v>1418</v>
      </c>
      <c r="C1428" s="153"/>
      <c r="D1428" s="154"/>
      <c r="E1428" s="155"/>
      <c r="F1428" s="156"/>
      <c r="G1428" s="157"/>
      <c r="H1428" s="158"/>
      <c r="I1428" s="162" t="str">
        <f t="shared" si="132"/>
        <v/>
      </c>
      <c r="J1428" s="163" t="str">
        <f>IF(I1428="","",I1428/BUDGET!$O$8)</f>
        <v/>
      </c>
      <c r="K1428" s="608"/>
      <c r="L1428" s="161" t="str">
        <f t="shared" si="133"/>
        <v/>
      </c>
      <c r="M1428" s="609" t="str">
        <f t="shared" si="134"/>
        <v/>
      </c>
      <c r="N1428" s="610" t="str">
        <f t="shared" si="135"/>
        <v/>
      </c>
      <c r="O1428" s="577"/>
      <c r="Q1428" s="611"/>
      <c r="U1428" s="574" t="str">
        <f t="shared" si="137"/>
        <v/>
      </c>
      <c r="V1428" s="574" t="str">
        <f>IF($U1428="","",VLOOKUP($U1428,BUDGET!$C$19:$Q$401,2,FALSE))</f>
        <v/>
      </c>
    </row>
    <row r="1429" spans="2:22" ht="13.5" x14ac:dyDescent="0.3">
      <c r="B1429" s="582">
        <f t="shared" si="136"/>
        <v>1419</v>
      </c>
      <c r="C1429" s="153"/>
      <c r="D1429" s="154"/>
      <c r="E1429" s="155"/>
      <c r="F1429" s="156"/>
      <c r="G1429" s="157"/>
      <c r="H1429" s="158"/>
      <c r="I1429" s="162" t="str">
        <f t="shared" si="132"/>
        <v/>
      </c>
      <c r="J1429" s="163" t="str">
        <f>IF(I1429="","",I1429/BUDGET!$O$8)</f>
        <v/>
      </c>
      <c r="K1429" s="608"/>
      <c r="L1429" s="164" t="str">
        <f t="shared" si="133"/>
        <v/>
      </c>
      <c r="M1429" s="609" t="str">
        <f t="shared" si="134"/>
        <v/>
      </c>
      <c r="N1429" s="610" t="str">
        <f t="shared" si="135"/>
        <v/>
      </c>
      <c r="O1429" s="577"/>
      <c r="Q1429" s="611"/>
      <c r="U1429" s="574" t="str">
        <f t="shared" si="137"/>
        <v/>
      </c>
      <c r="V1429" s="574" t="str">
        <f>IF($U1429="","",VLOOKUP($U1429,BUDGET!$C$19:$Q$401,2,FALSE))</f>
        <v/>
      </c>
    </row>
    <row r="1430" spans="2:22" ht="13.5" x14ac:dyDescent="0.3">
      <c r="B1430" s="582">
        <f t="shared" si="136"/>
        <v>1420</v>
      </c>
      <c r="C1430" s="153"/>
      <c r="D1430" s="154"/>
      <c r="E1430" s="155"/>
      <c r="F1430" s="156"/>
      <c r="G1430" s="157"/>
      <c r="H1430" s="158"/>
      <c r="I1430" s="162" t="str">
        <f t="shared" si="132"/>
        <v/>
      </c>
      <c r="J1430" s="163" t="str">
        <f>IF(I1430="","",I1430/BUDGET!$O$8)</f>
        <v/>
      </c>
      <c r="K1430" s="608"/>
      <c r="L1430" s="161" t="str">
        <f t="shared" si="133"/>
        <v/>
      </c>
      <c r="M1430" s="609" t="str">
        <f t="shared" si="134"/>
        <v/>
      </c>
      <c r="N1430" s="610" t="str">
        <f t="shared" si="135"/>
        <v/>
      </c>
      <c r="O1430" s="577"/>
      <c r="Q1430" s="611"/>
      <c r="U1430" s="574" t="str">
        <f t="shared" si="137"/>
        <v/>
      </c>
      <c r="V1430" s="574" t="str">
        <f>IF($U1430="","",VLOOKUP($U1430,BUDGET!$C$19:$Q$401,2,FALSE))</f>
        <v/>
      </c>
    </row>
    <row r="1431" spans="2:22" ht="13.5" x14ac:dyDescent="0.3">
      <c r="B1431" s="582">
        <f t="shared" si="136"/>
        <v>1421</v>
      </c>
      <c r="C1431" s="153"/>
      <c r="D1431" s="154"/>
      <c r="E1431" s="155"/>
      <c r="F1431" s="156"/>
      <c r="G1431" s="157"/>
      <c r="H1431" s="158"/>
      <c r="I1431" s="162" t="str">
        <f t="shared" si="132"/>
        <v/>
      </c>
      <c r="J1431" s="163" t="str">
        <f>IF(I1431="","",I1431/BUDGET!$O$8)</f>
        <v/>
      </c>
      <c r="K1431" s="608"/>
      <c r="L1431" s="164" t="str">
        <f t="shared" si="133"/>
        <v/>
      </c>
      <c r="M1431" s="609" t="str">
        <f t="shared" si="134"/>
        <v/>
      </c>
      <c r="N1431" s="610" t="str">
        <f t="shared" si="135"/>
        <v/>
      </c>
      <c r="O1431" s="577"/>
      <c r="Q1431" s="611"/>
      <c r="U1431" s="574" t="str">
        <f t="shared" si="137"/>
        <v/>
      </c>
      <c r="V1431" s="574" t="str">
        <f>IF($U1431="","",VLOOKUP($U1431,BUDGET!$C$19:$Q$401,2,FALSE))</f>
        <v/>
      </c>
    </row>
    <row r="1432" spans="2:22" ht="13.5" x14ac:dyDescent="0.3">
      <c r="B1432" s="582">
        <f t="shared" si="136"/>
        <v>1422</v>
      </c>
      <c r="C1432" s="153"/>
      <c r="D1432" s="154"/>
      <c r="E1432" s="155"/>
      <c r="F1432" s="156"/>
      <c r="G1432" s="157"/>
      <c r="H1432" s="158"/>
      <c r="I1432" s="162" t="str">
        <f t="shared" si="132"/>
        <v/>
      </c>
      <c r="J1432" s="163" t="str">
        <f>IF(I1432="","",I1432/BUDGET!$O$8)</f>
        <v/>
      </c>
      <c r="K1432" s="608"/>
      <c r="L1432" s="161" t="str">
        <f t="shared" si="133"/>
        <v/>
      </c>
      <c r="M1432" s="609" t="str">
        <f t="shared" si="134"/>
        <v/>
      </c>
      <c r="N1432" s="610" t="str">
        <f t="shared" si="135"/>
        <v/>
      </c>
      <c r="O1432" s="577"/>
      <c r="Q1432" s="611"/>
      <c r="U1432" s="574" t="str">
        <f t="shared" si="137"/>
        <v/>
      </c>
      <c r="V1432" s="574" t="str">
        <f>IF($U1432="","",VLOOKUP($U1432,BUDGET!$C$19:$Q$401,2,FALSE))</f>
        <v/>
      </c>
    </row>
    <row r="1433" spans="2:22" ht="13.5" x14ac:dyDescent="0.3">
      <c r="B1433" s="582">
        <f t="shared" si="136"/>
        <v>1423</v>
      </c>
      <c r="C1433" s="153"/>
      <c r="D1433" s="154"/>
      <c r="E1433" s="155"/>
      <c r="F1433" s="156"/>
      <c r="G1433" s="157"/>
      <c r="H1433" s="158"/>
      <c r="I1433" s="162" t="str">
        <f t="shared" si="132"/>
        <v/>
      </c>
      <c r="J1433" s="163" t="str">
        <f>IF(I1433="","",I1433/BUDGET!$O$8)</f>
        <v/>
      </c>
      <c r="K1433" s="608"/>
      <c r="L1433" s="164" t="str">
        <f t="shared" si="133"/>
        <v/>
      </c>
      <c r="M1433" s="609" t="str">
        <f t="shared" si="134"/>
        <v/>
      </c>
      <c r="N1433" s="610" t="str">
        <f t="shared" si="135"/>
        <v/>
      </c>
      <c r="O1433" s="577"/>
      <c r="Q1433" s="611"/>
      <c r="U1433" s="574" t="str">
        <f t="shared" si="137"/>
        <v/>
      </c>
      <c r="V1433" s="574" t="str">
        <f>IF($U1433="","",VLOOKUP($U1433,BUDGET!$C$19:$Q$401,2,FALSE))</f>
        <v/>
      </c>
    </row>
    <row r="1434" spans="2:22" ht="13.5" x14ac:dyDescent="0.3">
      <c r="B1434" s="582">
        <f t="shared" si="136"/>
        <v>1424</v>
      </c>
      <c r="C1434" s="153"/>
      <c r="D1434" s="154"/>
      <c r="E1434" s="155"/>
      <c r="F1434" s="156"/>
      <c r="G1434" s="157"/>
      <c r="H1434" s="158"/>
      <c r="I1434" s="162" t="str">
        <f t="shared" si="132"/>
        <v/>
      </c>
      <c r="J1434" s="163" t="str">
        <f>IF(I1434="","",I1434/BUDGET!$O$8)</f>
        <v/>
      </c>
      <c r="K1434" s="608"/>
      <c r="L1434" s="161" t="str">
        <f t="shared" si="133"/>
        <v/>
      </c>
      <c r="M1434" s="609" t="str">
        <f t="shared" si="134"/>
        <v/>
      </c>
      <c r="N1434" s="610" t="str">
        <f t="shared" si="135"/>
        <v/>
      </c>
      <c r="O1434" s="577"/>
      <c r="Q1434" s="611"/>
      <c r="U1434" s="574" t="str">
        <f t="shared" si="137"/>
        <v/>
      </c>
      <c r="V1434" s="574" t="str">
        <f>IF($U1434="","",VLOOKUP($U1434,BUDGET!$C$19:$Q$401,2,FALSE))</f>
        <v/>
      </c>
    </row>
    <row r="1435" spans="2:22" ht="13.5" x14ac:dyDescent="0.3">
      <c r="B1435" s="582">
        <f t="shared" si="136"/>
        <v>1425</v>
      </c>
      <c r="C1435" s="153"/>
      <c r="D1435" s="154"/>
      <c r="E1435" s="155"/>
      <c r="F1435" s="156"/>
      <c r="G1435" s="157"/>
      <c r="H1435" s="158"/>
      <c r="I1435" s="162" t="str">
        <f t="shared" si="132"/>
        <v/>
      </c>
      <c r="J1435" s="163" t="str">
        <f>IF(I1435="","",I1435/BUDGET!$O$8)</f>
        <v/>
      </c>
      <c r="K1435" s="608"/>
      <c r="L1435" s="164" t="str">
        <f t="shared" si="133"/>
        <v/>
      </c>
      <c r="M1435" s="609" t="str">
        <f t="shared" si="134"/>
        <v/>
      </c>
      <c r="N1435" s="610" t="str">
        <f t="shared" si="135"/>
        <v/>
      </c>
      <c r="O1435" s="577"/>
      <c r="Q1435" s="611"/>
      <c r="U1435" s="574" t="str">
        <f t="shared" si="137"/>
        <v/>
      </c>
      <c r="V1435" s="574" t="str">
        <f>IF($U1435="","",VLOOKUP($U1435,BUDGET!$C$19:$Q$401,2,FALSE))</f>
        <v/>
      </c>
    </row>
    <row r="1436" spans="2:22" ht="13.5" x14ac:dyDescent="0.3">
      <c r="B1436" s="582">
        <f t="shared" si="136"/>
        <v>1426</v>
      </c>
      <c r="C1436" s="153"/>
      <c r="D1436" s="154"/>
      <c r="E1436" s="155"/>
      <c r="F1436" s="156"/>
      <c r="G1436" s="157"/>
      <c r="H1436" s="158"/>
      <c r="I1436" s="162" t="str">
        <f t="shared" si="132"/>
        <v/>
      </c>
      <c r="J1436" s="163" t="str">
        <f>IF(I1436="","",I1436/BUDGET!$O$8)</f>
        <v/>
      </c>
      <c r="K1436" s="608"/>
      <c r="L1436" s="161" t="str">
        <f t="shared" si="133"/>
        <v/>
      </c>
      <c r="M1436" s="609" t="str">
        <f t="shared" si="134"/>
        <v/>
      </c>
      <c r="N1436" s="610" t="str">
        <f t="shared" si="135"/>
        <v/>
      </c>
      <c r="O1436" s="577"/>
      <c r="Q1436" s="611"/>
      <c r="U1436" s="574" t="str">
        <f t="shared" si="137"/>
        <v/>
      </c>
      <c r="V1436" s="574" t="str">
        <f>IF($U1436="","",VLOOKUP($U1436,BUDGET!$C$19:$Q$401,2,FALSE))</f>
        <v/>
      </c>
    </row>
    <row r="1437" spans="2:22" ht="13.5" x14ac:dyDescent="0.3">
      <c r="B1437" s="582">
        <f t="shared" si="136"/>
        <v>1427</v>
      </c>
      <c r="C1437" s="153"/>
      <c r="D1437" s="154"/>
      <c r="E1437" s="155"/>
      <c r="F1437" s="156"/>
      <c r="G1437" s="157"/>
      <c r="H1437" s="158"/>
      <c r="I1437" s="162" t="str">
        <f t="shared" si="132"/>
        <v/>
      </c>
      <c r="J1437" s="163" t="str">
        <f>IF(I1437="","",I1437/BUDGET!$O$8)</f>
        <v/>
      </c>
      <c r="K1437" s="608"/>
      <c r="L1437" s="164" t="str">
        <f t="shared" si="133"/>
        <v/>
      </c>
      <c r="M1437" s="609" t="str">
        <f t="shared" si="134"/>
        <v/>
      </c>
      <c r="N1437" s="610" t="str">
        <f t="shared" si="135"/>
        <v/>
      </c>
      <c r="O1437" s="577"/>
      <c r="Q1437" s="611"/>
      <c r="U1437" s="574" t="str">
        <f t="shared" si="137"/>
        <v/>
      </c>
      <c r="V1437" s="574" t="str">
        <f>IF($U1437="","",VLOOKUP($U1437,BUDGET!$C$19:$Q$401,2,FALSE))</f>
        <v/>
      </c>
    </row>
    <row r="1438" spans="2:22" ht="13.5" x14ac:dyDescent="0.3">
      <c r="B1438" s="582">
        <f t="shared" si="136"/>
        <v>1428</v>
      </c>
      <c r="C1438" s="153"/>
      <c r="D1438" s="154"/>
      <c r="E1438" s="155"/>
      <c r="F1438" s="156"/>
      <c r="G1438" s="157"/>
      <c r="H1438" s="158"/>
      <c r="I1438" s="162" t="str">
        <f t="shared" si="132"/>
        <v/>
      </c>
      <c r="J1438" s="163" t="str">
        <f>IF(I1438="","",I1438/BUDGET!$O$8)</f>
        <v/>
      </c>
      <c r="K1438" s="608"/>
      <c r="L1438" s="161" t="str">
        <f t="shared" si="133"/>
        <v/>
      </c>
      <c r="M1438" s="609" t="str">
        <f t="shared" si="134"/>
        <v/>
      </c>
      <c r="N1438" s="610" t="str">
        <f t="shared" si="135"/>
        <v/>
      </c>
      <c r="O1438" s="577"/>
      <c r="Q1438" s="611"/>
      <c r="U1438" s="574" t="str">
        <f t="shared" si="137"/>
        <v/>
      </c>
      <c r="V1438" s="574" t="str">
        <f>IF($U1438="","",VLOOKUP($U1438,BUDGET!$C$19:$Q$401,2,FALSE))</f>
        <v/>
      </c>
    </row>
    <row r="1439" spans="2:22" ht="13.5" x14ac:dyDescent="0.3">
      <c r="B1439" s="582">
        <f t="shared" si="136"/>
        <v>1429</v>
      </c>
      <c r="C1439" s="153"/>
      <c r="D1439" s="154"/>
      <c r="E1439" s="155"/>
      <c r="F1439" s="156"/>
      <c r="G1439" s="157"/>
      <c r="H1439" s="158"/>
      <c r="I1439" s="162" t="str">
        <f t="shared" si="132"/>
        <v/>
      </c>
      <c r="J1439" s="163" t="str">
        <f>IF(I1439="","",I1439/BUDGET!$O$8)</f>
        <v/>
      </c>
      <c r="K1439" s="608"/>
      <c r="L1439" s="164" t="str">
        <f t="shared" si="133"/>
        <v/>
      </c>
      <c r="M1439" s="609" t="str">
        <f t="shared" si="134"/>
        <v/>
      </c>
      <c r="N1439" s="610" t="str">
        <f t="shared" si="135"/>
        <v/>
      </c>
      <c r="O1439" s="577"/>
      <c r="Q1439" s="611"/>
      <c r="U1439" s="574" t="str">
        <f t="shared" si="137"/>
        <v/>
      </c>
      <c r="V1439" s="574" t="str">
        <f>IF($U1439="","",VLOOKUP($U1439,BUDGET!$C$19:$Q$401,2,FALSE))</f>
        <v/>
      </c>
    </row>
    <row r="1440" spans="2:22" ht="13.5" x14ac:dyDescent="0.3">
      <c r="B1440" s="582">
        <f t="shared" si="136"/>
        <v>1430</v>
      </c>
      <c r="C1440" s="153"/>
      <c r="D1440" s="154"/>
      <c r="E1440" s="155"/>
      <c r="F1440" s="156"/>
      <c r="G1440" s="157"/>
      <c r="H1440" s="158"/>
      <c r="I1440" s="162" t="str">
        <f t="shared" si="132"/>
        <v/>
      </c>
      <c r="J1440" s="163" t="str">
        <f>IF(I1440="","",I1440/BUDGET!$O$8)</f>
        <v/>
      </c>
      <c r="K1440" s="608"/>
      <c r="L1440" s="161" t="str">
        <f t="shared" si="133"/>
        <v/>
      </c>
      <c r="M1440" s="609" t="str">
        <f t="shared" si="134"/>
        <v/>
      </c>
      <c r="N1440" s="610" t="str">
        <f t="shared" si="135"/>
        <v/>
      </c>
      <c r="O1440" s="577"/>
      <c r="Q1440" s="611"/>
      <c r="U1440" s="574" t="str">
        <f t="shared" si="137"/>
        <v/>
      </c>
      <c r="V1440" s="574" t="str">
        <f>IF($U1440="","",VLOOKUP($U1440,BUDGET!$C$19:$Q$401,2,FALSE))</f>
        <v/>
      </c>
    </row>
    <row r="1441" spans="2:22" ht="13.5" x14ac:dyDescent="0.3">
      <c r="B1441" s="582">
        <f t="shared" si="136"/>
        <v>1431</v>
      </c>
      <c r="C1441" s="153"/>
      <c r="D1441" s="154"/>
      <c r="E1441" s="155"/>
      <c r="F1441" s="156"/>
      <c r="G1441" s="157"/>
      <c r="H1441" s="158"/>
      <c r="I1441" s="162" t="str">
        <f t="shared" si="132"/>
        <v/>
      </c>
      <c r="J1441" s="163" t="str">
        <f>IF(I1441="","",I1441/BUDGET!$O$8)</f>
        <v/>
      </c>
      <c r="K1441" s="608"/>
      <c r="L1441" s="164" t="str">
        <f t="shared" si="133"/>
        <v/>
      </c>
      <c r="M1441" s="609" t="str">
        <f t="shared" si="134"/>
        <v/>
      </c>
      <c r="N1441" s="610" t="str">
        <f t="shared" si="135"/>
        <v/>
      </c>
      <c r="O1441" s="577"/>
      <c r="Q1441" s="611"/>
      <c r="U1441" s="574" t="str">
        <f t="shared" si="137"/>
        <v/>
      </c>
      <c r="V1441" s="574" t="str">
        <f>IF($U1441="","",VLOOKUP($U1441,BUDGET!$C$19:$Q$401,2,FALSE))</f>
        <v/>
      </c>
    </row>
    <row r="1442" spans="2:22" ht="13.5" x14ac:dyDescent="0.3">
      <c r="B1442" s="582">
        <f t="shared" si="136"/>
        <v>1432</v>
      </c>
      <c r="C1442" s="153"/>
      <c r="D1442" s="154"/>
      <c r="E1442" s="155"/>
      <c r="F1442" s="156"/>
      <c r="G1442" s="157"/>
      <c r="H1442" s="158"/>
      <c r="I1442" s="162" t="str">
        <f t="shared" si="132"/>
        <v/>
      </c>
      <c r="J1442" s="163" t="str">
        <f>IF(I1442="","",I1442/BUDGET!$O$8)</f>
        <v/>
      </c>
      <c r="K1442" s="608"/>
      <c r="L1442" s="161" t="str">
        <f t="shared" si="133"/>
        <v/>
      </c>
      <c r="M1442" s="609" t="str">
        <f t="shared" si="134"/>
        <v/>
      </c>
      <c r="N1442" s="610" t="str">
        <f t="shared" si="135"/>
        <v/>
      </c>
      <c r="O1442" s="577"/>
      <c r="Q1442" s="611"/>
      <c r="U1442" s="574" t="str">
        <f t="shared" si="137"/>
        <v/>
      </c>
      <c r="V1442" s="574" t="str">
        <f>IF($U1442="","",VLOOKUP($U1442,BUDGET!$C$19:$Q$401,2,FALSE))</f>
        <v/>
      </c>
    </row>
    <row r="1443" spans="2:22" ht="13.5" x14ac:dyDescent="0.3">
      <c r="B1443" s="582">
        <f t="shared" si="136"/>
        <v>1433</v>
      </c>
      <c r="C1443" s="153"/>
      <c r="D1443" s="154"/>
      <c r="E1443" s="155"/>
      <c r="F1443" s="156"/>
      <c r="G1443" s="157"/>
      <c r="H1443" s="158"/>
      <c r="I1443" s="162" t="str">
        <f t="shared" si="132"/>
        <v/>
      </c>
      <c r="J1443" s="163" t="str">
        <f>IF(I1443="","",I1443/BUDGET!$O$8)</f>
        <v/>
      </c>
      <c r="K1443" s="608"/>
      <c r="L1443" s="164" t="str">
        <f t="shared" si="133"/>
        <v/>
      </c>
      <c r="M1443" s="609" t="str">
        <f t="shared" si="134"/>
        <v/>
      </c>
      <c r="N1443" s="610" t="str">
        <f t="shared" si="135"/>
        <v/>
      </c>
      <c r="O1443" s="577"/>
      <c r="Q1443" s="611"/>
      <c r="U1443" s="574" t="str">
        <f t="shared" si="137"/>
        <v/>
      </c>
      <c r="V1443" s="574" t="str">
        <f>IF($U1443="","",VLOOKUP($U1443,BUDGET!$C$19:$Q$401,2,FALSE))</f>
        <v/>
      </c>
    </row>
    <row r="1444" spans="2:22" ht="13.5" x14ac:dyDescent="0.3">
      <c r="B1444" s="582">
        <f t="shared" si="136"/>
        <v>1434</v>
      </c>
      <c r="C1444" s="153"/>
      <c r="D1444" s="154"/>
      <c r="E1444" s="155"/>
      <c r="F1444" s="156"/>
      <c r="G1444" s="157"/>
      <c r="H1444" s="158"/>
      <c r="I1444" s="162" t="str">
        <f t="shared" si="132"/>
        <v/>
      </c>
      <c r="J1444" s="163" t="str">
        <f>IF(I1444="","",I1444/BUDGET!$O$8)</f>
        <v/>
      </c>
      <c r="K1444" s="608"/>
      <c r="L1444" s="161" t="str">
        <f t="shared" si="133"/>
        <v/>
      </c>
      <c r="M1444" s="609" t="str">
        <f t="shared" si="134"/>
        <v/>
      </c>
      <c r="N1444" s="610" t="str">
        <f t="shared" si="135"/>
        <v/>
      </c>
      <c r="O1444" s="577"/>
      <c r="Q1444" s="611"/>
      <c r="U1444" s="574" t="str">
        <f t="shared" si="137"/>
        <v/>
      </c>
      <c r="V1444" s="574" t="str">
        <f>IF($U1444="","",VLOOKUP($U1444,BUDGET!$C$19:$Q$401,2,FALSE))</f>
        <v/>
      </c>
    </row>
    <row r="1445" spans="2:22" ht="13.5" x14ac:dyDescent="0.3">
      <c r="B1445" s="582">
        <f t="shared" si="136"/>
        <v>1435</v>
      </c>
      <c r="C1445" s="153"/>
      <c r="D1445" s="154"/>
      <c r="E1445" s="155"/>
      <c r="F1445" s="156"/>
      <c r="G1445" s="157"/>
      <c r="H1445" s="158"/>
      <c r="I1445" s="162" t="str">
        <f t="shared" si="132"/>
        <v/>
      </c>
      <c r="J1445" s="163" t="str">
        <f>IF(I1445="","",I1445/BUDGET!$O$8)</f>
        <v/>
      </c>
      <c r="K1445" s="608"/>
      <c r="L1445" s="164" t="str">
        <f t="shared" si="133"/>
        <v/>
      </c>
      <c r="M1445" s="609" t="str">
        <f t="shared" si="134"/>
        <v/>
      </c>
      <c r="N1445" s="610" t="str">
        <f t="shared" si="135"/>
        <v/>
      </c>
      <c r="O1445" s="577"/>
      <c r="Q1445" s="611"/>
      <c r="U1445" s="574" t="str">
        <f t="shared" si="137"/>
        <v/>
      </c>
      <c r="V1445" s="574" t="str">
        <f>IF($U1445="","",VLOOKUP($U1445,BUDGET!$C$19:$Q$401,2,FALSE))</f>
        <v/>
      </c>
    </row>
    <row r="1446" spans="2:22" ht="13.5" x14ac:dyDescent="0.3">
      <c r="B1446" s="582">
        <f t="shared" si="136"/>
        <v>1436</v>
      </c>
      <c r="C1446" s="153"/>
      <c r="D1446" s="154"/>
      <c r="E1446" s="155"/>
      <c r="F1446" s="156"/>
      <c r="G1446" s="157"/>
      <c r="H1446" s="158"/>
      <c r="I1446" s="162" t="str">
        <f t="shared" si="132"/>
        <v/>
      </c>
      <c r="J1446" s="163" t="str">
        <f>IF(I1446="","",I1446/BUDGET!$O$8)</f>
        <v/>
      </c>
      <c r="K1446" s="608"/>
      <c r="L1446" s="161" t="str">
        <f t="shared" si="133"/>
        <v/>
      </c>
      <c r="M1446" s="609" t="str">
        <f t="shared" si="134"/>
        <v/>
      </c>
      <c r="N1446" s="610" t="str">
        <f t="shared" si="135"/>
        <v/>
      </c>
      <c r="O1446" s="577"/>
      <c r="Q1446" s="611"/>
      <c r="U1446" s="574" t="str">
        <f t="shared" si="137"/>
        <v/>
      </c>
      <c r="V1446" s="574" t="str">
        <f>IF($U1446="","",VLOOKUP($U1446,BUDGET!$C$19:$Q$401,2,FALSE))</f>
        <v/>
      </c>
    </row>
    <row r="1447" spans="2:22" ht="13.5" x14ac:dyDescent="0.3">
      <c r="B1447" s="582">
        <f t="shared" si="136"/>
        <v>1437</v>
      </c>
      <c r="C1447" s="153"/>
      <c r="D1447" s="154"/>
      <c r="E1447" s="155"/>
      <c r="F1447" s="156"/>
      <c r="G1447" s="157"/>
      <c r="H1447" s="158"/>
      <c r="I1447" s="162" t="str">
        <f t="shared" si="132"/>
        <v/>
      </c>
      <c r="J1447" s="163" t="str">
        <f>IF(I1447="","",I1447/BUDGET!$O$8)</f>
        <v/>
      </c>
      <c r="K1447" s="608"/>
      <c r="L1447" s="164" t="str">
        <f t="shared" si="133"/>
        <v/>
      </c>
      <c r="M1447" s="609" t="str">
        <f t="shared" si="134"/>
        <v/>
      </c>
      <c r="N1447" s="610" t="str">
        <f t="shared" si="135"/>
        <v/>
      </c>
      <c r="O1447" s="577"/>
      <c r="Q1447" s="611"/>
      <c r="U1447" s="574" t="str">
        <f t="shared" si="137"/>
        <v/>
      </c>
      <c r="V1447" s="574" t="str">
        <f>IF($U1447="","",VLOOKUP($U1447,BUDGET!$C$19:$Q$401,2,FALSE))</f>
        <v/>
      </c>
    </row>
    <row r="1448" spans="2:22" ht="13.5" x14ac:dyDescent="0.3">
      <c r="B1448" s="582">
        <f t="shared" si="136"/>
        <v>1438</v>
      </c>
      <c r="C1448" s="153"/>
      <c r="D1448" s="154"/>
      <c r="E1448" s="155"/>
      <c r="F1448" s="156"/>
      <c r="G1448" s="157"/>
      <c r="H1448" s="158"/>
      <c r="I1448" s="162" t="str">
        <f t="shared" si="132"/>
        <v/>
      </c>
      <c r="J1448" s="163" t="str">
        <f>IF(I1448="","",I1448/BUDGET!$O$8)</f>
        <v/>
      </c>
      <c r="K1448" s="608"/>
      <c r="L1448" s="161" t="str">
        <f t="shared" si="133"/>
        <v/>
      </c>
      <c r="M1448" s="609" t="str">
        <f t="shared" si="134"/>
        <v/>
      </c>
      <c r="N1448" s="610" t="str">
        <f t="shared" si="135"/>
        <v/>
      </c>
      <c r="O1448" s="577"/>
      <c r="Q1448" s="611"/>
      <c r="U1448" s="574" t="str">
        <f t="shared" si="137"/>
        <v/>
      </c>
      <c r="V1448" s="574" t="str">
        <f>IF($U1448="","",VLOOKUP($U1448,BUDGET!$C$19:$Q$401,2,FALSE))</f>
        <v/>
      </c>
    </row>
    <row r="1449" spans="2:22" ht="13.5" x14ac:dyDescent="0.3">
      <c r="B1449" s="582">
        <f t="shared" si="136"/>
        <v>1439</v>
      </c>
      <c r="C1449" s="153"/>
      <c r="D1449" s="154"/>
      <c r="E1449" s="155"/>
      <c r="F1449" s="156"/>
      <c r="G1449" s="157"/>
      <c r="H1449" s="158"/>
      <c r="I1449" s="162" t="str">
        <f t="shared" si="132"/>
        <v/>
      </c>
      <c r="J1449" s="163" t="str">
        <f>IF(I1449="","",I1449/BUDGET!$O$8)</f>
        <v/>
      </c>
      <c r="K1449" s="608"/>
      <c r="L1449" s="164" t="str">
        <f t="shared" si="133"/>
        <v/>
      </c>
      <c r="M1449" s="609" t="str">
        <f t="shared" si="134"/>
        <v/>
      </c>
      <c r="N1449" s="610" t="str">
        <f t="shared" si="135"/>
        <v/>
      </c>
      <c r="O1449" s="577"/>
      <c r="Q1449" s="611"/>
      <c r="U1449" s="574" t="str">
        <f t="shared" si="137"/>
        <v/>
      </c>
      <c r="V1449" s="574" t="str">
        <f>IF($U1449="","",VLOOKUP($U1449,BUDGET!$C$19:$Q$401,2,FALSE))</f>
        <v/>
      </c>
    </row>
    <row r="1450" spans="2:22" ht="13.5" x14ac:dyDescent="0.3">
      <c r="B1450" s="582">
        <f t="shared" si="136"/>
        <v>1440</v>
      </c>
      <c r="C1450" s="153"/>
      <c r="D1450" s="154"/>
      <c r="E1450" s="155"/>
      <c r="F1450" s="156"/>
      <c r="G1450" s="157"/>
      <c r="H1450" s="158"/>
      <c r="I1450" s="162" t="str">
        <f t="shared" si="132"/>
        <v/>
      </c>
      <c r="J1450" s="163" t="str">
        <f>IF(I1450="","",I1450/BUDGET!$O$8)</f>
        <v/>
      </c>
      <c r="K1450" s="608"/>
      <c r="L1450" s="161" t="str">
        <f t="shared" si="133"/>
        <v/>
      </c>
      <c r="M1450" s="609" t="str">
        <f t="shared" si="134"/>
        <v/>
      </c>
      <c r="N1450" s="610" t="str">
        <f t="shared" si="135"/>
        <v/>
      </c>
      <c r="O1450" s="577"/>
      <c r="Q1450" s="611"/>
      <c r="U1450" s="574" t="str">
        <f t="shared" si="137"/>
        <v/>
      </c>
      <c r="V1450" s="574" t="str">
        <f>IF($U1450="","",VLOOKUP($U1450,BUDGET!$C$19:$Q$401,2,FALSE))</f>
        <v/>
      </c>
    </row>
    <row r="1451" spans="2:22" ht="13.5" x14ac:dyDescent="0.3">
      <c r="B1451" s="582">
        <f t="shared" si="136"/>
        <v>1441</v>
      </c>
      <c r="C1451" s="153"/>
      <c r="D1451" s="154"/>
      <c r="E1451" s="155"/>
      <c r="F1451" s="156"/>
      <c r="G1451" s="157"/>
      <c r="H1451" s="158"/>
      <c r="I1451" s="162" t="str">
        <f t="shared" si="132"/>
        <v/>
      </c>
      <c r="J1451" s="163" t="str">
        <f>IF(I1451="","",I1451/BUDGET!$O$8)</f>
        <v/>
      </c>
      <c r="K1451" s="608"/>
      <c r="L1451" s="164" t="str">
        <f t="shared" si="133"/>
        <v/>
      </c>
      <c r="M1451" s="609" t="str">
        <f t="shared" si="134"/>
        <v/>
      </c>
      <c r="N1451" s="610" t="str">
        <f t="shared" si="135"/>
        <v/>
      </c>
      <c r="O1451" s="577"/>
      <c r="Q1451" s="611"/>
      <c r="U1451" s="574" t="str">
        <f t="shared" si="137"/>
        <v/>
      </c>
      <c r="V1451" s="574" t="str">
        <f>IF($U1451="","",VLOOKUP($U1451,BUDGET!$C$19:$Q$401,2,FALSE))</f>
        <v/>
      </c>
    </row>
    <row r="1452" spans="2:22" ht="13.5" x14ac:dyDescent="0.3">
      <c r="B1452" s="582">
        <f t="shared" si="136"/>
        <v>1442</v>
      </c>
      <c r="C1452" s="153"/>
      <c r="D1452" s="154"/>
      <c r="E1452" s="155"/>
      <c r="F1452" s="156"/>
      <c r="G1452" s="157"/>
      <c r="H1452" s="158"/>
      <c r="I1452" s="162" t="str">
        <f t="shared" si="132"/>
        <v/>
      </c>
      <c r="J1452" s="163" t="str">
        <f>IF(I1452="","",I1452/BUDGET!$O$8)</f>
        <v/>
      </c>
      <c r="K1452" s="608"/>
      <c r="L1452" s="161" t="str">
        <f t="shared" si="133"/>
        <v/>
      </c>
      <c r="M1452" s="609" t="str">
        <f t="shared" si="134"/>
        <v/>
      </c>
      <c r="N1452" s="610" t="str">
        <f t="shared" si="135"/>
        <v/>
      </c>
      <c r="O1452" s="577"/>
      <c r="Q1452" s="611"/>
      <c r="U1452" s="574" t="str">
        <f t="shared" si="137"/>
        <v/>
      </c>
      <c r="V1452" s="574" t="str">
        <f>IF($U1452="","",VLOOKUP($U1452,BUDGET!$C$19:$Q$401,2,FALSE))</f>
        <v/>
      </c>
    </row>
    <row r="1453" spans="2:22" ht="13.5" x14ac:dyDescent="0.3">
      <c r="B1453" s="582">
        <f t="shared" si="136"/>
        <v>1443</v>
      </c>
      <c r="C1453" s="153"/>
      <c r="D1453" s="154"/>
      <c r="E1453" s="155"/>
      <c r="F1453" s="156"/>
      <c r="G1453" s="157"/>
      <c r="H1453" s="158"/>
      <c r="I1453" s="162" t="str">
        <f t="shared" si="132"/>
        <v/>
      </c>
      <c r="J1453" s="163" t="str">
        <f>IF(I1453="","",I1453/BUDGET!$O$8)</f>
        <v/>
      </c>
      <c r="K1453" s="608"/>
      <c r="L1453" s="164" t="str">
        <f t="shared" si="133"/>
        <v/>
      </c>
      <c r="M1453" s="609" t="str">
        <f t="shared" si="134"/>
        <v/>
      </c>
      <c r="N1453" s="610" t="str">
        <f t="shared" si="135"/>
        <v/>
      </c>
      <c r="O1453" s="577"/>
      <c r="Q1453" s="611"/>
      <c r="U1453" s="574" t="str">
        <f t="shared" si="137"/>
        <v/>
      </c>
      <c r="V1453" s="574" t="str">
        <f>IF($U1453="","",VLOOKUP($U1453,BUDGET!$C$19:$Q$401,2,FALSE))</f>
        <v/>
      </c>
    </row>
    <row r="1454" spans="2:22" ht="13.5" x14ac:dyDescent="0.3">
      <c r="B1454" s="582">
        <f t="shared" si="136"/>
        <v>1444</v>
      </c>
      <c r="C1454" s="153"/>
      <c r="D1454" s="154"/>
      <c r="E1454" s="155"/>
      <c r="F1454" s="156"/>
      <c r="G1454" s="157"/>
      <c r="H1454" s="158"/>
      <c r="I1454" s="162" t="str">
        <f t="shared" si="132"/>
        <v/>
      </c>
      <c r="J1454" s="163" t="str">
        <f>IF(I1454="","",I1454/BUDGET!$O$8)</f>
        <v/>
      </c>
      <c r="K1454" s="608"/>
      <c r="L1454" s="161" t="str">
        <f t="shared" si="133"/>
        <v/>
      </c>
      <c r="M1454" s="609" t="str">
        <f t="shared" si="134"/>
        <v/>
      </c>
      <c r="N1454" s="610" t="str">
        <f t="shared" si="135"/>
        <v/>
      </c>
      <c r="O1454" s="577"/>
      <c r="Q1454" s="611"/>
      <c r="U1454" s="574" t="str">
        <f t="shared" si="137"/>
        <v/>
      </c>
      <c r="V1454" s="574" t="str">
        <f>IF($U1454="","",VLOOKUP($U1454,BUDGET!$C$19:$Q$401,2,FALSE))</f>
        <v/>
      </c>
    </row>
    <row r="1455" spans="2:22" ht="13.5" x14ac:dyDescent="0.3">
      <c r="B1455" s="582">
        <f t="shared" si="136"/>
        <v>1445</v>
      </c>
      <c r="C1455" s="153"/>
      <c r="D1455" s="154"/>
      <c r="E1455" s="155"/>
      <c r="F1455" s="156"/>
      <c r="G1455" s="157"/>
      <c r="H1455" s="158"/>
      <c r="I1455" s="162" t="str">
        <f t="shared" si="132"/>
        <v/>
      </c>
      <c r="J1455" s="163" t="str">
        <f>IF(I1455="","",I1455/BUDGET!$O$8)</f>
        <v/>
      </c>
      <c r="K1455" s="608"/>
      <c r="L1455" s="164" t="str">
        <f t="shared" si="133"/>
        <v/>
      </c>
      <c r="M1455" s="609" t="str">
        <f t="shared" si="134"/>
        <v/>
      </c>
      <c r="N1455" s="610" t="str">
        <f t="shared" si="135"/>
        <v/>
      </c>
      <c r="O1455" s="577"/>
      <c r="Q1455" s="611"/>
      <c r="U1455" s="574" t="str">
        <f t="shared" si="137"/>
        <v/>
      </c>
      <c r="V1455" s="574" t="str">
        <f>IF($U1455="","",VLOOKUP($U1455,BUDGET!$C$19:$Q$401,2,FALSE))</f>
        <v/>
      </c>
    </row>
    <row r="1456" spans="2:22" ht="13.5" x14ac:dyDescent="0.3">
      <c r="B1456" s="582">
        <f t="shared" si="136"/>
        <v>1446</v>
      </c>
      <c r="C1456" s="153"/>
      <c r="D1456" s="154"/>
      <c r="E1456" s="155"/>
      <c r="F1456" s="156"/>
      <c r="G1456" s="157"/>
      <c r="H1456" s="158"/>
      <c r="I1456" s="162" t="str">
        <f t="shared" si="132"/>
        <v/>
      </c>
      <c r="J1456" s="163" t="str">
        <f>IF(I1456="","",I1456/BUDGET!$O$8)</f>
        <v/>
      </c>
      <c r="K1456" s="608"/>
      <c r="L1456" s="161" t="str">
        <f t="shared" si="133"/>
        <v/>
      </c>
      <c r="M1456" s="609" t="str">
        <f t="shared" si="134"/>
        <v/>
      </c>
      <c r="N1456" s="610" t="str">
        <f t="shared" si="135"/>
        <v/>
      </c>
      <c r="O1456" s="577"/>
      <c r="Q1456" s="611"/>
      <c r="U1456" s="574" t="str">
        <f t="shared" si="137"/>
        <v/>
      </c>
      <c r="V1456" s="574" t="str">
        <f>IF($U1456="","",VLOOKUP($U1456,BUDGET!$C$19:$Q$401,2,FALSE))</f>
        <v/>
      </c>
    </row>
    <row r="1457" spans="2:22" ht="13.5" x14ac:dyDescent="0.3">
      <c r="B1457" s="582">
        <f t="shared" si="136"/>
        <v>1447</v>
      </c>
      <c r="C1457" s="153"/>
      <c r="D1457" s="154"/>
      <c r="E1457" s="155"/>
      <c r="F1457" s="156"/>
      <c r="G1457" s="157"/>
      <c r="H1457" s="158"/>
      <c r="I1457" s="162" t="str">
        <f t="shared" si="132"/>
        <v/>
      </c>
      <c r="J1457" s="163" t="str">
        <f>IF(I1457="","",I1457/BUDGET!$O$8)</f>
        <v/>
      </c>
      <c r="K1457" s="608"/>
      <c r="L1457" s="164" t="str">
        <f t="shared" si="133"/>
        <v/>
      </c>
      <c r="M1457" s="609" t="str">
        <f t="shared" si="134"/>
        <v/>
      </c>
      <c r="N1457" s="610" t="str">
        <f t="shared" si="135"/>
        <v/>
      </c>
      <c r="O1457" s="577"/>
      <c r="Q1457" s="611"/>
      <c r="U1457" s="574" t="str">
        <f t="shared" si="137"/>
        <v/>
      </c>
      <c r="V1457" s="574" t="str">
        <f>IF($U1457="","",VLOOKUP($U1457,BUDGET!$C$19:$Q$401,2,FALSE))</f>
        <v/>
      </c>
    </row>
    <row r="1458" spans="2:22" ht="13.5" x14ac:dyDescent="0.3">
      <c r="B1458" s="582">
        <f t="shared" si="136"/>
        <v>1448</v>
      </c>
      <c r="C1458" s="153"/>
      <c r="D1458" s="154"/>
      <c r="E1458" s="155"/>
      <c r="F1458" s="156"/>
      <c r="G1458" s="157"/>
      <c r="H1458" s="158"/>
      <c r="I1458" s="162" t="str">
        <f t="shared" si="132"/>
        <v/>
      </c>
      <c r="J1458" s="163" t="str">
        <f>IF(I1458="","",I1458/BUDGET!$O$8)</f>
        <v/>
      </c>
      <c r="K1458" s="608"/>
      <c r="L1458" s="161" t="str">
        <f t="shared" si="133"/>
        <v/>
      </c>
      <c r="M1458" s="609" t="str">
        <f t="shared" si="134"/>
        <v/>
      </c>
      <c r="N1458" s="610" t="str">
        <f t="shared" si="135"/>
        <v/>
      </c>
      <c r="O1458" s="577"/>
      <c r="Q1458" s="611"/>
      <c r="U1458" s="574" t="str">
        <f t="shared" si="137"/>
        <v/>
      </c>
      <c r="V1458" s="574" t="str">
        <f>IF($U1458="","",VLOOKUP($U1458,BUDGET!$C$19:$Q$401,2,FALSE))</f>
        <v/>
      </c>
    </row>
    <row r="1459" spans="2:22" ht="13.5" x14ac:dyDescent="0.3">
      <c r="B1459" s="582">
        <f t="shared" si="136"/>
        <v>1449</v>
      </c>
      <c r="C1459" s="153"/>
      <c r="D1459" s="154"/>
      <c r="E1459" s="155"/>
      <c r="F1459" s="156"/>
      <c r="G1459" s="157"/>
      <c r="H1459" s="158"/>
      <c r="I1459" s="162" t="str">
        <f t="shared" si="132"/>
        <v/>
      </c>
      <c r="J1459" s="163" t="str">
        <f>IF(I1459="","",I1459/BUDGET!$O$8)</f>
        <v/>
      </c>
      <c r="K1459" s="608"/>
      <c r="L1459" s="164" t="str">
        <f t="shared" si="133"/>
        <v/>
      </c>
      <c r="M1459" s="609" t="str">
        <f t="shared" si="134"/>
        <v/>
      </c>
      <c r="N1459" s="610" t="str">
        <f t="shared" si="135"/>
        <v/>
      </c>
      <c r="O1459" s="577"/>
      <c r="Q1459" s="611"/>
      <c r="U1459" s="574" t="str">
        <f t="shared" si="137"/>
        <v/>
      </c>
      <c r="V1459" s="574" t="str">
        <f>IF($U1459="","",VLOOKUP($U1459,BUDGET!$C$19:$Q$401,2,FALSE))</f>
        <v/>
      </c>
    </row>
    <row r="1460" spans="2:22" ht="13.5" x14ac:dyDescent="0.3">
      <c r="B1460" s="582">
        <f t="shared" si="136"/>
        <v>1450</v>
      </c>
      <c r="C1460" s="153"/>
      <c r="D1460" s="154"/>
      <c r="E1460" s="155"/>
      <c r="F1460" s="156"/>
      <c r="G1460" s="157"/>
      <c r="H1460" s="158"/>
      <c r="I1460" s="162" t="str">
        <f t="shared" si="132"/>
        <v/>
      </c>
      <c r="J1460" s="163" t="str">
        <f>IF(I1460="","",I1460/BUDGET!$O$8)</f>
        <v/>
      </c>
      <c r="K1460" s="608"/>
      <c r="L1460" s="161" t="str">
        <f t="shared" si="133"/>
        <v/>
      </c>
      <c r="M1460" s="609" t="str">
        <f t="shared" si="134"/>
        <v/>
      </c>
      <c r="N1460" s="610" t="str">
        <f t="shared" si="135"/>
        <v/>
      </c>
      <c r="O1460" s="577"/>
      <c r="Q1460" s="611"/>
      <c r="U1460" s="574" t="str">
        <f t="shared" si="137"/>
        <v/>
      </c>
      <c r="V1460" s="574" t="str">
        <f>IF($U1460="","",VLOOKUP($U1460,BUDGET!$C$19:$Q$401,2,FALSE))</f>
        <v/>
      </c>
    </row>
    <row r="1461" spans="2:22" ht="13.5" x14ac:dyDescent="0.3">
      <c r="B1461" s="582">
        <f t="shared" si="136"/>
        <v>1451</v>
      </c>
      <c r="C1461" s="153"/>
      <c r="D1461" s="154"/>
      <c r="E1461" s="155"/>
      <c r="F1461" s="156"/>
      <c r="G1461" s="157"/>
      <c r="H1461" s="158"/>
      <c r="I1461" s="162" t="str">
        <f t="shared" si="132"/>
        <v/>
      </c>
      <c r="J1461" s="163" t="str">
        <f>IF(I1461="","",I1461/BUDGET!$O$8)</f>
        <v/>
      </c>
      <c r="K1461" s="608"/>
      <c r="L1461" s="164" t="str">
        <f t="shared" si="133"/>
        <v/>
      </c>
      <c r="M1461" s="609" t="str">
        <f t="shared" si="134"/>
        <v/>
      </c>
      <c r="N1461" s="610" t="str">
        <f t="shared" si="135"/>
        <v/>
      </c>
      <c r="O1461" s="577"/>
      <c r="Q1461" s="611"/>
      <c r="U1461" s="574" t="str">
        <f t="shared" si="137"/>
        <v/>
      </c>
      <c r="V1461" s="574" t="str">
        <f>IF($U1461="","",VLOOKUP($U1461,BUDGET!$C$19:$Q$401,2,FALSE))</f>
        <v/>
      </c>
    </row>
    <row r="1462" spans="2:22" ht="13.5" x14ac:dyDescent="0.3">
      <c r="B1462" s="582">
        <f t="shared" si="136"/>
        <v>1452</v>
      </c>
      <c r="C1462" s="153"/>
      <c r="D1462" s="154"/>
      <c r="E1462" s="155"/>
      <c r="F1462" s="156"/>
      <c r="G1462" s="157"/>
      <c r="H1462" s="158"/>
      <c r="I1462" s="162" t="str">
        <f t="shared" si="132"/>
        <v/>
      </c>
      <c r="J1462" s="163" t="str">
        <f>IF(I1462="","",I1462/BUDGET!$O$8)</f>
        <v/>
      </c>
      <c r="K1462" s="608"/>
      <c r="L1462" s="161" t="str">
        <f t="shared" si="133"/>
        <v/>
      </c>
      <c r="M1462" s="609" t="str">
        <f t="shared" si="134"/>
        <v/>
      </c>
      <c r="N1462" s="610" t="str">
        <f t="shared" si="135"/>
        <v/>
      </c>
      <c r="O1462" s="577"/>
      <c r="Q1462" s="611"/>
      <c r="U1462" s="574" t="str">
        <f t="shared" si="137"/>
        <v/>
      </c>
      <c r="V1462" s="574" t="str">
        <f>IF($U1462="","",VLOOKUP($U1462,BUDGET!$C$19:$Q$401,2,FALSE))</f>
        <v/>
      </c>
    </row>
    <row r="1463" spans="2:22" ht="13.5" x14ac:dyDescent="0.3">
      <c r="B1463" s="582">
        <f t="shared" si="136"/>
        <v>1453</v>
      </c>
      <c r="C1463" s="153"/>
      <c r="D1463" s="154"/>
      <c r="E1463" s="155"/>
      <c r="F1463" s="156"/>
      <c r="G1463" s="157"/>
      <c r="H1463" s="158"/>
      <c r="I1463" s="162" t="str">
        <f t="shared" si="132"/>
        <v/>
      </c>
      <c r="J1463" s="163" t="str">
        <f>IF(I1463="","",I1463/BUDGET!$O$8)</f>
        <v/>
      </c>
      <c r="K1463" s="608"/>
      <c r="L1463" s="164" t="str">
        <f t="shared" si="133"/>
        <v/>
      </c>
      <c r="M1463" s="609" t="str">
        <f t="shared" si="134"/>
        <v/>
      </c>
      <c r="N1463" s="610" t="str">
        <f t="shared" si="135"/>
        <v/>
      </c>
      <c r="O1463" s="577"/>
      <c r="Q1463" s="611"/>
      <c r="U1463" s="574" t="str">
        <f t="shared" si="137"/>
        <v/>
      </c>
      <c r="V1463" s="574" t="str">
        <f>IF($U1463="","",VLOOKUP($U1463,BUDGET!$C$19:$Q$401,2,FALSE))</f>
        <v/>
      </c>
    </row>
    <row r="1464" spans="2:22" ht="13.5" x14ac:dyDescent="0.3">
      <c r="B1464" s="582">
        <f t="shared" si="136"/>
        <v>1454</v>
      </c>
      <c r="C1464" s="153"/>
      <c r="D1464" s="154"/>
      <c r="E1464" s="155"/>
      <c r="F1464" s="156"/>
      <c r="G1464" s="157"/>
      <c r="H1464" s="158"/>
      <c r="I1464" s="162" t="str">
        <f t="shared" si="132"/>
        <v/>
      </c>
      <c r="J1464" s="163" t="str">
        <f>IF(I1464="","",I1464/BUDGET!$O$8)</f>
        <v/>
      </c>
      <c r="K1464" s="608"/>
      <c r="L1464" s="161" t="str">
        <f t="shared" si="133"/>
        <v/>
      </c>
      <c r="M1464" s="609" t="str">
        <f t="shared" si="134"/>
        <v/>
      </c>
      <c r="N1464" s="610" t="str">
        <f t="shared" si="135"/>
        <v/>
      </c>
      <c r="O1464" s="577"/>
      <c r="Q1464" s="611"/>
      <c r="U1464" s="574" t="str">
        <f t="shared" si="137"/>
        <v/>
      </c>
      <c r="V1464" s="574" t="str">
        <f>IF($U1464="","",VLOOKUP($U1464,BUDGET!$C$19:$Q$401,2,FALSE))</f>
        <v/>
      </c>
    </row>
    <row r="1465" spans="2:22" ht="13.5" x14ac:dyDescent="0.3">
      <c r="B1465" s="582">
        <f t="shared" si="136"/>
        <v>1455</v>
      </c>
      <c r="C1465" s="153"/>
      <c r="D1465" s="154"/>
      <c r="E1465" s="155"/>
      <c r="F1465" s="156"/>
      <c r="G1465" s="157"/>
      <c r="H1465" s="158"/>
      <c r="I1465" s="162" t="str">
        <f t="shared" si="132"/>
        <v/>
      </c>
      <c r="J1465" s="163" t="str">
        <f>IF(I1465="","",I1465/BUDGET!$O$8)</f>
        <v/>
      </c>
      <c r="K1465" s="608"/>
      <c r="L1465" s="164" t="str">
        <f t="shared" si="133"/>
        <v/>
      </c>
      <c r="M1465" s="609" t="str">
        <f t="shared" si="134"/>
        <v/>
      </c>
      <c r="N1465" s="610" t="str">
        <f t="shared" si="135"/>
        <v/>
      </c>
      <c r="O1465" s="577"/>
      <c r="Q1465" s="611"/>
      <c r="U1465" s="574" t="str">
        <f t="shared" si="137"/>
        <v/>
      </c>
      <c r="V1465" s="574" t="str">
        <f>IF($U1465="","",VLOOKUP($U1465,BUDGET!$C$19:$Q$401,2,FALSE))</f>
        <v/>
      </c>
    </row>
    <row r="1466" spans="2:22" ht="13.5" x14ac:dyDescent="0.3">
      <c r="B1466" s="582">
        <f t="shared" si="136"/>
        <v>1456</v>
      </c>
      <c r="C1466" s="153"/>
      <c r="D1466" s="154"/>
      <c r="E1466" s="155"/>
      <c r="F1466" s="156"/>
      <c r="G1466" s="157"/>
      <c r="H1466" s="158"/>
      <c r="I1466" s="162" t="str">
        <f t="shared" si="132"/>
        <v/>
      </c>
      <c r="J1466" s="163" t="str">
        <f>IF(I1466="","",I1466/BUDGET!$O$8)</f>
        <v/>
      </c>
      <c r="K1466" s="608"/>
      <c r="L1466" s="161" t="str">
        <f t="shared" si="133"/>
        <v/>
      </c>
      <c r="M1466" s="609" t="str">
        <f t="shared" si="134"/>
        <v/>
      </c>
      <c r="N1466" s="610" t="str">
        <f t="shared" si="135"/>
        <v/>
      </c>
      <c r="O1466" s="577"/>
      <c r="Q1466" s="611"/>
      <c r="U1466" s="574" t="str">
        <f t="shared" si="137"/>
        <v/>
      </c>
      <c r="V1466" s="574" t="str">
        <f>IF($U1466="","",VLOOKUP($U1466,BUDGET!$C$19:$Q$401,2,FALSE))</f>
        <v/>
      </c>
    </row>
    <row r="1467" spans="2:22" ht="13.5" x14ac:dyDescent="0.3">
      <c r="B1467" s="582">
        <f t="shared" si="136"/>
        <v>1457</v>
      </c>
      <c r="C1467" s="153"/>
      <c r="D1467" s="154"/>
      <c r="E1467" s="155"/>
      <c r="F1467" s="156"/>
      <c r="G1467" s="157"/>
      <c r="H1467" s="158"/>
      <c r="I1467" s="162" t="str">
        <f t="shared" si="132"/>
        <v/>
      </c>
      <c r="J1467" s="163" t="str">
        <f>IF(I1467="","",I1467/BUDGET!$O$8)</f>
        <v/>
      </c>
      <c r="K1467" s="608"/>
      <c r="L1467" s="164" t="str">
        <f t="shared" si="133"/>
        <v/>
      </c>
      <c r="M1467" s="609" t="str">
        <f t="shared" si="134"/>
        <v/>
      </c>
      <c r="N1467" s="610" t="str">
        <f t="shared" si="135"/>
        <v/>
      </c>
      <c r="O1467" s="577"/>
      <c r="Q1467" s="611"/>
      <c r="U1467" s="574" t="str">
        <f t="shared" si="137"/>
        <v/>
      </c>
      <c r="V1467" s="574" t="str">
        <f>IF($U1467="","",VLOOKUP($U1467,BUDGET!$C$19:$Q$401,2,FALSE))</f>
        <v/>
      </c>
    </row>
    <row r="1468" spans="2:22" ht="13.5" x14ac:dyDescent="0.3">
      <c r="B1468" s="582">
        <f t="shared" si="136"/>
        <v>1458</v>
      </c>
      <c r="C1468" s="153"/>
      <c r="D1468" s="154"/>
      <c r="E1468" s="155"/>
      <c r="F1468" s="156"/>
      <c r="G1468" s="157"/>
      <c r="H1468" s="158"/>
      <c r="I1468" s="162" t="str">
        <f t="shared" si="132"/>
        <v/>
      </c>
      <c r="J1468" s="163" t="str">
        <f>IF(I1468="","",I1468/BUDGET!$O$8)</f>
        <v/>
      </c>
      <c r="K1468" s="608"/>
      <c r="L1468" s="161" t="str">
        <f t="shared" si="133"/>
        <v/>
      </c>
      <c r="M1468" s="609" t="str">
        <f t="shared" si="134"/>
        <v/>
      </c>
      <c r="N1468" s="610" t="str">
        <f t="shared" si="135"/>
        <v/>
      </c>
      <c r="O1468" s="577"/>
      <c r="Q1468" s="611"/>
      <c r="U1468" s="574" t="str">
        <f t="shared" si="137"/>
        <v/>
      </c>
      <c r="V1468" s="574" t="str">
        <f>IF($U1468="","",VLOOKUP($U1468,BUDGET!$C$19:$Q$401,2,FALSE))</f>
        <v/>
      </c>
    </row>
    <row r="1469" spans="2:22" ht="13.5" x14ac:dyDescent="0.3">
      <c r="B1469" s="582">
        <f t="shared" si="136"/>
        <v>1459</v>
      </c>
      <c r="C1469" s="153"/>
      <c r="D1469" s="154"/>
      <c r="E1469" s="155"/>
      <c r="F1469" s="156"/>
      <c r="G1469" s="157"/>
      <c r="H1469" s="158"/>
      <c r="I1469" s="162" t="str">
        <f t="shared" si="132"/>
        <v/>
      </c>
      <c r="J1469" s="163" t="str">
        <f>IF(I1469="","",I1469/BUDGET!$O$8)</f>
        <v/>
      </c>
      <c r="K1469" s="608"/>
      <c r="L1469" s="164" t="str">
        <f t="shared" si="133"/>
        <v/>
      </c>
      <c r="M1469" s="609" t="str">
        <f t="shared" si="134"/>
        <v/>
      </c>
      <c r="N1469" s="610" t="str">
        <f t="shared" si="135"/>
        <v/>
      </c>
      <c r="O1469" s="577"/>
      <c r="Q1469" s="611"/>
      <c r="U1469" s="574" t="str">
        <f t="shared" si="137"/>
        <v/>
      </c>
      <c r="V1469" s="574" t="str">
        <f>IF($U1469="","",VLOOKUP($U1469,BUDGET!$C$19:$Q$401,2,FALSE))</f>
        <v/>
      </c>
    </row>
    <row r="1470" spans="2:22" ht="13.5" x14ac:dyDescent="0.3">
      <c r="B1470" s="582">
        <f t="shared" si="136"/>
        <v>1460</v>
      </c>
      <c r="C1470" s="153"/>
      <c r="D1470" s="154"/>
      <c r="E1470" s="155"/>
      <c r="F1470" s="156"/>
      <c r="G1470" s="157"/>
      <c r="H1470" s="158"/>
      <c r="I1470" s="162" t="str">
        <f t="shared" si="132"/>
        <v/>
      </c>
      <c r="J1470" s="163" t="str">
        <f>IF(I1470="","",I1470/BUDGET!$O$8)</f>
        <v/>
      </c>
      <c r="K1470" s="608"/>
      <c r="L1470" s="161" t="str">
        <f t="shared" si="133"/>
        <v/>
      </c>
      <c r="M1470" s="609" t="str">
        <f t="shared" si="134"/>
        <v/>
      </c>
      <c r="N1470" s="610" t="str">
        <f t="shared" si="135"/>
        <v/>
      </c>
      <c r="O1470" s="577"/>
      <c r="Q1470" s="611"/>
      <c r="U1470" s="574" t="str">
        <f t="shared" si="137"/>
        <v/>
      </c>
      <c r="V1470" s="574" t="str">
        <f>IF($U1470="","",VLOOKUP($U1470,BUDGET!$C$19:$Q$401,2,FALSE))</f>
        <v/>
      </c>
    </row>
    <row r="1471" spans="2:22" ht="13.5" x14ac:dyDescent="0.3">
      <c r="B1471" s="582">
        <f t="shared" si="136"/>
        <v>1461</v>
      </c>
      <c r="C1471" s="153"/>
      <c r="D1471" s="154"/>
      <c r="E1471" s="155"/>
      <c r="F1471" s="156"/>
      <c r="G1471" s="157"/>
      <c r="H1471" s="158"/>
      <c r="I1471" s="162" t="str">
        <f t="shared" si="132"/>
        <v/>
      </c>
      <c r="J1471" s="163" t="str">
        <f>IF(I1471="","",I1471/BUDGET!$O$8)</f>
        <v/>
      </c>
      <c r="K1471" s="608"/>
      <c r="L1471" s="164" t="str">
        <f t="shared" si="133"/>
        <v/>
      </c>
      <c r="M1471" s="609" t="str">
        <f t="shared" si="134"/>
        <v/>
      </c>
      <c r="N1471" s="610" t="str">
        <f t="shared" si="135"/>
        <v/>
      </c>
      <c r="O1471" s="577"/>
      <c r="Q1471" s="611"/>
      <c r="U1471" s="574" t="str">
        <f t="shared" si="137"/>
        <v/>
      </c>
      <c r="V1471" s="574" t="str">
        <f>IF($U1471="","",VLOOKUP($U1471,BUDGET!$C$19:$Q$401,2,FALSE))</f>
        <v/>
      </c>
    </row>
    <row r="1472" spans="2:22" ht="13.5" x14ac:dyDescent="0.3">
      <c r="B1472" s="582">
        <f t="shared" si="136"/>
        <v>1462</v>
      </c>
      <c r="C1472" s="153"/>
      <c r="D1472" s="154"/>
      <c r="E1472" s="155"/>
      <c r="F1472" s="156"/>
      <c r="G1472" s="157"/>
      <c r="H1472" s="158"/>
      <c r="I1472" s="162" t="str">
        <f t="shared" si="132"/>
        <v/>
      </c>
      <c r="J1472" s="163" t="str">
        <f>IF(I1472="","",I1472/BUDGET!$O$8)</f>
        <v/>
      </c>
      <c r="K1472" s="608"/>
      <c r="L1472" s="161" t="str">
        <f t="shared" si="133"/>
        <v/>
      </c>
      <c r="M1472" s="609" t="str">
        <f t="shared" si="134"/>
        <v/>
      </c>
      <c r="N1472" s="610" t="str">
        <f t="shared" si="135"/>
        <v/>
      </c>
      <c r="O1472" s="577"/>
      <c r="Q1472" s="611"/>
      <c r="U1472" s="574" t="str">
        <f t="shared" si="137"/>
        <v/>
      </c>
      <c r="V1472" s="574" t="str">
        <f>IF($U1472="","",VLOOKUP($U1472,BUDGET!$C$19:$Q$401,2,FALSE))</f>
        <v/>
      </c>
    </row>
    <row r="1473" spans="2:22" ht="13.5" x14ac:dyDescent="0.3">
      <c r="B1473" s="582">
        <f t="shared" si="136"/>
        <v>1463</v>
      </c>
      <c r="C1473" s="153"/>
      <c r="D1473" s="154"/>
      <c r="E1473" s="155"/>
      <c r="F1473" s="156"/>
      <c r="G1473" s="157"/>
      <c r="H1473" s="158"/>
      <c r="I1473" s="162" t="str">
        <f t="shared" si="132"/>
        <v/>
      </c>
      <c r="J1473" s="163" t="str">
        <f>IF(I1473="","",I1473/BUDGET!$O$8)</f>
        <v/>
      </c>
      <c r="K1473" s="608"/>
      <c r="L1473" s="164" t="str">
        <f t="shared" si="133"/>
        <v/>
      </c>
      <c r="M1473" s="609" t="str">
        <f t="shared" si="134"/>
        <v/>
      </c>
      <c r="N1473" s="610" t="str">
        <f t="shared" si="135"/>
        <v/>
      </c>
      <c r="O1473" s="577"/>
      <c r="Q1473" s="611"/>
      <c r="U1473" s="574" t="str">
        <f t="shared" si="137"/>
        <v/>
      </c>
      <c r="V1473" s="574" t="str">
        <f>IF($U1473="","",VLOOKUP($U1473,BUDGET!$C$19:$Q$401,2,FALSE))</f>
        <v/>
      </c>
    </row>
    <row r="1474" spans="2:22" ht="13.5" x14ac:dyDescent="0.3">
      <c r="B1474" s="582">
        <f t="shared" si="136"/>
        <v>1464</v>
      </c>
      <c r="C1474" s="153"/>
      <c r="D1474" s="154"/>
      <c r="E1474" s="155"/>
      <c r="F1474" s="156"/>
      <c r="G1474" s="157"/>
      <c r="H1474" s="158"/>
      <c r="I1474" s="162" t="str">
        <f t="shared" si="132"/>
        <v/>
      </c>
      <c r="J1474" s="163" t="str">
        <f>IF(I1474="","",I1474/BUDGET!$O$8)</f>
        <v/>
      </c>
      <c r="K1474" s="608"/>
      <c r="L1474" s="161" t="str">
        <f t="shared" si="133"/>
        <v/>
      </c>
      <c r="M1474" s="609" t="str">
        <f t="shared" si="134"/>
        <v/>
      </c>
      <c r="N1474" s="610" t="str">
        <f t="shared" si="135"/>
        <v/>
      </c>
      <c r="O1474" s="577"/>
      <c r="Q1474" s="611"/>
      <c r="U1474" s="574" t="str">
        <f t="shared" si="137"/>
        <v/>
      </c>
      <c r="V1474" s="574" t="str">
        <f>IF($U1474="","",VLOOKUP($U1474,BUDGET!$C$19:$Q$401,2,FALSE))</f>
        <v/>
      </c>
    </row>
    <row r="1475" spans="2:22" ht="13.5" x14ac:dyDescent="0.3">
      <c r="B1475" s="582">
        <f t="shared" si="136"/>
        <v>1465</v>
      </c>
      <c r="C1475" s="153"/>
      <c r="D1475" s="154"/>
      <c r="E1475" s="155"/>
      <c r="F1475" s="156"/>
      <c r="G1475" s="157"/>
      <c r="H1475" s="158"/>
      <c r="I1475" s="162" t="str">
        <f t="shared" si="132"/>
        <v/>
      </c>
      <c r="J1475" s="163" t="str">
        <f>IF(I1475="","",I1475/BUDGET!$O$8)</f>
        <v/>
      </c>
      <c r="K1475" s="608"/>
      <c r="L1475" s="164" t="str">
        <f t="shared" si="133"/>
        <v/>
      </c>
      <c r="M1475" s="609" t="str">
        <f t="shared" si="134"/>
        <v/>
      </c>
      <c r="N1475" s="610" t="str">
        <f t="shared" si="135"/>
        <v/>
      </c>
      <c r="O1475" s="577"/>
      <c r="Q1475" s="611"/>
      <c r="U1475" s="574" t="str">
        <f t="shared" si="137"/>
        <v/>
      </c>
      <c r="V1475" s="574" t="str">
        <f>IF($U1475="","",VLOOKUP($U1475,BUDGET!$C$19:$Q$401,2,FALSE))</f>
        <v/>
      </c>
    </row>
    <row r="1476" spans="2:22" ht="13.5" x14ac:dyDescent="0.3">
      <c r="B1476" s="582">
        <f t="shared" si="136"/>
        <v>1466</v>
      </c>
      <c r="C1476" s="153"/>
      <c r="D1476" s="154"/>
      <c r="E1476" s="155"/>
      <c r="F1476" s="156"/>
      <c r="G1476" s="157"/>
      <c r="H1476" s="158"/>
      <c r="I1476" s="162" t="str">
        <f t="shared" si="132"/>
        <v/>
      </c>
      <c r="J1476" s="163" t="str">
        <f>IF(I1476="","",I1476/BUDGET!$O$8)</f>
        <v/>
      </c>
      <c r="K1476" s="608"/>
      <c r="L1476" s="161" t="str">
        <f t="shared" si="133"/>
        <v/>
      </c>
      <c r="M1476" s="609" t="str">
        <f t="shared" si="134"/>
        <v/>
      </c>
      <c r="N1476" s="610" t="str">
        <f t="shared" si="135"/>
        <v/>
      </c>
      <c r="O1476" s="577"/>
      <c r="Q1476" s="611"/>
      <c r="U1476" s="574" t="str">
        <f t="shared" si="137"/>
        <v/>
      </c>
      <c r="V1476" s="574" t="str">
        <f>IF($U1476="","",VLOOKUP($U1476,BUDGET!$C$19:$Q$401,2,FALSE))</f>
        <v/>
      </c>
    </row>
    <row r="1477" spans="2:22" ht="13.5" x14ac:dyDescent="0.3">
      <c r="B1477" s="582">
        <f t="shared" si="136"/>
        <v>1467</v>
      </c>
      <c r="C1477" s="153"/>
      <c r="D1477" s="154"/>
      <c r="E1477" s="155"/>
      <c r="F1477" s="156"/>
      <c r="G1477" s="157"/>
      <c r="H1477" s="158"/>
      <c r="I1477" s="162" t="str">
        <f t="shared" si="132"/>
        <v/>
      </c>
      <c r="J1477" s="163" t="str">
        <f>IF(I1477="","",I1477/BUDGET!$O$8)</f>
        <v/>
      </c>
      <c r="K1477" s="608"/>
      <c r="L1477" s="164" t="str">
        <f t="shared" si="133"/>
        <v/>
      </c>
      <c r="M1477" s="609" t="str">
        <f t="shared" si="134"/>
        <v/>
      </c>
      <c r="N1477" s="610" t="str">
        <f t="shared" si="135"/>
        <v/>
      </c>
      <c r="O1477" s="577"/>
      <c r="Q1477" s="611"/>
      <c r="U1477" s="574" t="str">
        <f t="shared" si="137"/>
        <v/>
      </c>
      <c r="V1477" s="574" t="str">
        <f>IF($U1477="","",VLOOKUP($U1477,BUDGET!$C$19:$Q$401,2,FALSE))</f>
        <v/>
      </c>
    </row>
    <row r="1478" spans="2:22" ht="13.5" x14ac:dyDescent="0.3">
      <c r="B1478" s="582">
        <f t="shared" si="136"/>
        <v>1468</v>
      </c>
      <c r="C1478" s="153"/>
      <c r="D1478" s="154"/>
      <c r="E1478" s="155"/>
      <c r="F1478" s="156"/>
      <c r="G1478" s="157"/>
      <c r="H1478" s="158"/>
      <c r="I1478" s="162" t="str">
        <f t="shared" si="132"/>
        <v/>
      </c>
      <c r="J1478" s="163" t="str">
        <f>IF(I1478="","",I1478/BUDGET!$O$8)</f>
        <v/>
      </c>
      <c r="K1478" s="608"/>
      <c r="L1478" s="161" t="str">
        <f t="shared" si="133"/>
        <v/>
      </c>
      <c r="M1478" s="609" t="str">
        <f t="shared" si="134"/>
        <v/>
      </c>
      <c r="N1478" s="610" t="str">
        <f t="shared" si="135"/>
        <v/>
      </c>
      <c r="O1478" s="577"/>
      <c r="Q1478" s="611"/>
      <c r="U1478" s="574" t="str">
        <f t="shared" si="137"/>
        <v/>
      </c>
      <c r="V1478" s="574" t="str">
        <f>IF($U1478="","",VLOOKUP($U1478,BUDGET!$C$19:$Q$401,2,FALSE))</f>
        <v/>
      </c>
    </row>
    <row r="1479" spans="2:22" ht="13.5" x14ac:dyDescent="0.3">
      <c r="B1479" s="582">
        <f t="shared" si="136"/>
        <v>1469</v>
      </c>
      <c r="C1479" s="153"/>
      <c r="D1479" s="154"/>
      <c r="E1479" s="155"/>
      <c r="F1479" s="156"/>
      <c r="G1479" s="157"/>
      <c r="H1479" s="158"/>
      <c r="I1479" s="162" t="str">
        <f t="shared" si="132"/>
        <v/>
      </c>
      <c r="J1479" s="163" t="str">
        <f>IF(I1479="","",I1479/BUDGET!$O$8)</f>
        <v/>
      </c>
      <c r="K1479" s="608"/>
      <c r="L1479" s="164" t="str">
        <f t="shared" si="133"/>
        <v/>
      </c>
      <c r="M1479" s="609" t="str">
        <f t="shared" si="134"/>
        <v/>
      </c>
      <c r="N1479" s="610" t="str">
        <f t="shared" si="135"/>
        <v/>
      </c>
      <c r="O1479" s="577"/>
      <c r="Q1479" s="611"/>
      <c r="U1479" s="574" t="str">
        <f t="shared" si="137"/>
        <v/>
      </c>
      <c r="V1479" s="574" t="str">
        <f>IF($U1479="","",VLOOKUP($U1479,BUDGET!$C$19:$Q$401,2,FALSE))</f>
        <v/>
      </c>
    </row>
    <row r="1480" spans="2:22" ht="13.5" x14ac:dyDescent="0.3">
      <c r="B1480" s="582">
        <f t="shared" si="136"/>
        <v>1470</v>
      </c>
      <c r="C1480" s="153"/>
      <c r="D1480" s="154"/>
      <c r="E1480" s="155"/>
      <c r="F1480" s="156"/>
      <c r="G1480" s="157"/>
      <c r="H1480" s="158"/>
      <c r="I1480" s="162" t="str">
        <f t="shared" si="132"/>
        <v/>
      </c>
      <c r="J1480" s="163" t="str">
        <f>IF(I1480="","",I1480/BUDGET!$O$8)</f>
        <v/>
      </c>
      <c r="K1480" s="608"/>
      <c r="L1480" s="161" t="str">
        <f t="shared" si="133"/>
        <v/>
      </c>
      <c r="M1480" s="609" t="str">
        <f t="shared" si="134"/>
        <v/>
      </c>
      <c r="N1480" s="610" t="str">
        <f t="shared" si="135"/>
        <v/>
      </c>
      <c r="O1480" s="577"/>
      <c r="Q1480" s="611"/>
      <c r="U1480" s="574" t="str">
        <f t="shared" si="137"/>
        <v/>
      </c>
      <c r="V1480" s="574" t="str">
        <f>IF($U1480="","",VLOOKUP($U1480,BUDGET!$C$19:$Q$401,2,FALSE))</f>
        <v/>
      </c>
    </row>
    <row r="1481" spans="2:22" ht="13.5" x14ac:dyDescent="0.3">
      <c r="B1481" s="582">
        <f t="shared" si="136"/>
        <v>1471</v>
      </c>
      <c r="C1481" s="153"/>
      <c r="D1481" s="154"/>
      <c r="E1481" s="155"/>
      <c r="F1481" s="156"/>
      <c r="G1481" s="157"/>
      <c r="H1481" s="158"/>
      <c r="I1481" s="162" t="str">
        <f t="shared" si="132"/>
        <v/>
      </c>
      <c r="J1481" s="163" t="str">
        <f>IF(I1481="","",I1481/BUDGET!$O$8)</f>
        <v/>
      </c>
      <c r="K1481" s="608"/>
      <c r="L1481" s="164" t="str">
        <f t="shared" si="133"/>
        <v/>
      </c>
      <c r="M1481" s="609" t="str">
        <f t="shared" si="134"/>
        <v/>
      </c>
      <c r="N1481" s="610" t="str">
        <f t="shared" si="135"/>
        <v/>
      </c>
      <c r="O1481" s="577"/>
      <c r="Q1481" s="611"/>
      <c r="U1481" s="574" t="str">
        <f t="shared" si="137"/>
        <v/>
      </c>
      <c r="V1481" s="574" t="str">
        <f>IF($U1481="","",VLOOKUP($U1481,BUDGET!$C$19:$Q$401,2,FALSE))</f>
        <v/>
      </c>
    </row>
    <row r="1482" spans="2:22" ht="13.5" x14ac:dyDescent="0.3">
      <c r="B1482" s="582">
        <f t="shared" si="136"/>
        <v>1472</v>
      </c>
      <c r="C1482" s="153"/>
      <c r="D1482" s="154"/>
      <c r="E1482" s="155"/>
      <c r="F1482" s="156"/>
      <c r="G1482" s="157"/>
      <c r="H1482" s="158"/>
      <c r="I1482" s="162" t="str">
        <f t="shared" si="132"/>
        <v/>
      </c>
      <c r="J1482" s="163" t="str">
        <f>IF(I1482="","",I1482/BUDGET!$O$8)</f>
        <v/>
      </c>
      <c r="K1482" s="608"/>
      <c r="L1482" s="161" t="str">
        <f t="shared" si="133"/>
        <v/>
      </c>
      <c r="M1482" s="609" t="str">
        <f t="shared" si="134"/>
        <v/>
      </c>
      <c r="N1482" s="610" t="str">
        <f t="shared" si="135"/>
        <v/>
      </c>
      <c r="O1482" s="577"/>
      <c r="Q1482" s="611"/>
      <c r="U1482" s="574" t="str">
        <f t="shared" si="137"/>
        <v/>
      </c>
      <c r="V1482" s="574" t="str">
        <f>IF($U1482="","",VLOOKUP($U1482,BUDGET!$C$19:$Q$401,2,FALSE))</f>
        <v/>
      </c>
    </row>
    <row r="1483" spans="2:22" ht="13.5" x14ac:dyDescent="0.3">
      <c r="B1483" s="582">
        <f t="shared" si="136"/>
        <v>1473</v>
      </c>
      <c r="C1483" s="153"/>
      <c r="D1483" s="154"/>
      <c r="E1483" s="155"/>
      <c r="F1483" s="156"/>
      <c r="G1483" s="157"/>
      <c r="H1483" s="158"/>
      <c r="I1483" s="162" t="str">
        <f t="shared" si="132"/>
        <v/>
      </c>
      <c r="J1483" s="163" t="str">
        <f>IF(I1483="","",I1483/BUDGET!$O$8)</f>
        <v/>
      </c>
      <c r="K1483" s="608"/>
      <c r="L1483" s="164" t="str">
        <f t="shared" si="133"/>
        <v/>
      </c>
      <c r="M1483" s="609" t="str">
        <f t="shared" si="134"/>
        <v/>
      </c>
      <c r="N1483" s="610" t="str">
        <f t="shared" si="135"/>
        <v/>
      </c>
      <c r="O1483" s="577"/>
      <c r="Q1483" s="611"/>
      <c r="U1483" s="574" t="str">
        <f t="shared" si="137"/>
        <v/>
      </c>
      <c r="V1483" s="574" t="str">
        <f>IF($U1483="","",VLOOKUP($U1483,BUDGET!$C$19:$Q$401,2,FALSE))</f>
        <v/>
      </c>
    </row>
    <row r="1484" spans="2:22" ht="13.5" x14ac:dyDescent="0.3">
      <c r="B1484" s="582">
        <f t="shared" si="136"/>
        <v>1474</v>
      </c>
      <c r="C1484" s="153"/>
      <c r="D1484" s="154"/>
      <c r="E1484" s="155"/>
      <c r="F1484" s="156"/>
      <c r="G1484" s="157"/>
      <c r="H1484" s="158"/>
      <c r="I1484" s="162" t="str">
        <f t="shared" ref="I1484:I1547" si="138">IF(E1484="","",ROUND(F1484*H1484,2))</f>
        <v/>
      </c>
      <c r="J1484" s="163" t="str">
        <f>IF(I1484="","",I1484/BUDGET!$O$8)</f>
        <v/>
      </c>
      <c r="K1484" s="608"/>
      <c r="L1484" s="161" t="str">
        <f t="shared" ref="L1484:L1547" si="139">LEFT(K1484,2)</f>
        <v/>
      </c>
      <c r="M1484" s="609" t="str">
        <f t="shared" ref="M1484:M1547" si="140">IF(C1484="","",YEAR(C1484))</f>
        <v/>
      </c>
      <c r="N1484" s="610" t="str">
        <f t="shared" ref="N1484:N1547" si="141">IF(C1484="","",MONTH(C1484))</f>
        <v/>
      </c>
      <c r="O1484" s="577"/>
      <c r="Q1484" s="611"/>
      <c r="U1484" s="574" t="str">
        <f t="shared" si="137"/>
        <v/>
      </c>
      <c r="V1484" s="574" t="str">
        <f>IF($U1484="","",VLOOKUP($U1484,BUDGET!$C$19:$Q$401,2,FALSE))</f>
        <v/>
      </c>
    </row>
    <row r="1485" spans="2:22" ht="13.5" x14ac:dyDescent="0.3">
      <c r="B1485" s="582">
        <f t="shared" ref="B1485:B1548" si="142">ROW()-10</f>
        <v>1475</v>
      </c>
      <c r="C1485" s="153"/>
      <c r="D1485" s="154"/>
      <c r="E1485" s="155"/>
      <c r="F1485" s="156"/>
      <c r="G1485" s="157"/>
      <c r="H1485" s="158"/>
      <c r="I1485" s="162" t="str">
        <f t="shared" si="138"/>
        <v/>
      </c>
      <c r="J1485" s="163" t="str">
        <f>IF(I1485="","",I1485/BUDGET!$O$8)</f>
        <v/>
      </c>
      <c r="K1485" s="608"/>
      <c r="L1485" s="164" t="str">
        <f t="shared" si="139"/>
        <v/>
      </c>
      <c r="M1485" s="609" t="str">
        <f t="shared" si="140"/>
        <v/>
      </c>
      <c r="N1485" s="610" t="str">
        <f t="shared" si="141"/>
        <v/>
      </c>
      <c r="O1485" s="577"/>
      <c r="Q1485" s="611"/>
      <c r="U1485" s="574" t="str">
        <f t="shared" ref="U1485:U1548" si="143">IF(K1485="","",LEFT(K1485,FIND("|",K1485)-1))</f>
        <v/>
      </c>
      <c r="V1485" s="574" t="str">
        <f>IF($U1485="","",VLOOKUP($U1485,BUDGET!$C$19:$Q$401,2,FALSE))</f>
        <v/>
      </c>
    </row>
    <row r="1486" spans="2:22" ht="13.5" x14ac:dyDescent="0.3">
      <c r="B1486" s="582">
        <f t="shared" si="142"/>
        <v>1476</v>
      </c>
      <c r="C1486" s="153"/>
      <c r="D1486" s="154"/>
      <c r="E1486" s="155"/>
      <c r="F1486" s="156"/>
      <c r="G1486" s="157"/>
      <c r="H1486" s="158"/>
      <c r="I1486" s="162" t="str">
        <f t="shared" si="138"/>
        <v/>
      </c>
      <c r="J1486" s="163" t="str">
        <f>IF(I1486="","",I1486/BUDGET!$O$8)</f>
        <v/>
      </c>
      <c r="K1486" s="608"/>
      <c r="L1486" s="161" t="str">
        <f t="shared" si="139"/>
        <v/>
      </c>
      <c r="M1486" s="609" t="str">
        <f t="shared" si="140"/>
        <v/>
      </c>
      <c r="N1486" s="610" t="str">
        <f t="shared" si="141"/>
        <v/>
      </c>
      <c r="O1486" s="577"/>
      <c r="Q1486" s="611"/>
      <c r="U1486" s="574" t="str">
        <f t="shared" si="143"/>
        <v/>
      </c>
      <c r="V1486" s="574" t="str">
        <f>IF($U1486="","",VLOOKUP($U1486,BUDGET!$C$19:$Q$401,2,FALSE))</f>
        <v/>
      </c>
    </row>
    <row r="1487" spans="2:22" ht="13.5" x14ac:dyDescent="0.3">
      <c r="B1487" s="582">
        <f t="shared" si="142"/>
        <v>1477</v>
      </c>
      <c r="C1487" s="153"/>
      <c r="D1487" s="154"/>
      <c r="E1487" s="155"/>
      <c r="F1487" s="156"/>
      <c r="G1487" s="157"/>
      <c r="H1487" s="158"/>
      <c r="I1487" s="162" t="str">
        <f t="shared" si="138"/>
        <v/>
      </c>
      <c r="J1487" s="163" t="str">
        <f>IF(I1487="","",I1487/BUDGET!$O$8)</f>
        <v/>
      </c>
      <c r="K1487" s="608"/>
      <c r="L1487" s="164" t="str">
        <f t="shared" si="139"/>
        <v/>
      </c>
      <c r="M1487" s="609" t="str">
        <f t="shared" si="140"/>
        <v/>
      </c>
      <c r="N1487" s="610" t="str">
        <f t="shared" si="141"/>
        <v/>
      </c>
      <c r="O1487" s="577"/>
      <c r="Q1487" s="611"/>
      <c r="U1487" s="574" t="str">
        <f t="shared" si="143"/>
        <v/>
      </c>
      <c r="V1487" s="574" t="str">
        <f>IF($U1487="","",VLOOKUP($U1487,BUDGET!$C$19:$Q$401,2,FALSE))</f>
        <v/>
      </c>
    </row>
    <row r="1488" spans="2:22" ht="13.5" x14ac:dyDescent="0.3">
      <c r="B1488" s="582">
        <f t="shared" si="142"/>
        <v>1478</v>
      </c>
      <c r="C1488" s="153"/>
      <c r="D1488" s="154"/>
      <c r="E1488" s="155"/>
      <c r="F1488" s="156"/>
      <c r="G1488" s="157"/>
      <c r="H1488" s="158"/>
      <c r="I1488" s="162" t="str">
        <f t="shared" si="138"/>
        <v/>
      </c>
      <c r="J1488" s="163" t="str">
        <f>IF(I1488="","",I1488/BUDGET!$O$8)</f>
        <v/>
      </c>
      <c r="K1488" s="608"/>
      <c r="L1488" s="161" t="str">
        <f t="shared" si="139"/>
        <v/>
      </c>
      <c r="M1488" s="609" t="str">
        <f t="shared" si="140"/>
        <v/>
      </c>
      <c r="N1488" s="610" t="str">
        <f t="shared" si="141"/>
        <v/>
      </c>
      <c r="O1488" s="577"/>
      <c r="Q1488" s="611"/>
      <c r="U1488" s="574" t="str">
        <f t="shared" si="143"/>
        <v/>
      </c>
      <c r="V1488" s="574" t="str">
        <f>IF($U1488="","",VLOOKUP($U1488,BUDGET!$C$19:$Q$401,2,FALSE))</f>
        <v/>
      </c>
    </row>
    <row r="1489" spans="2:22" ht="13.5" x14ac:dyDescent="0.3">
      <c r="B1489" s="582">
        <f t="shared" si="142"/>
        <v>1479</v>
      </c>
      <c r="C1489" s="153"/>
      <c r="D1489" s="154"/>
      <c r="E1489" s="155"/>
      <c r="F1489" s="156"/>
      <c r="G1489" s="157"/>
      <c r="H1489" s="158"/>
      <c r="I1489" s="162" t="str">
        <f t="shared" si="138"/>
        <v/>
      </c>
      <c r="J1489" s="163" t="str">
        <f>IF(I1489="","",I1489/BUDGET!$O$8)</f>
        <v/>
      </c>
      <c r="K1489" s="608"/>
      <c r="L1489" s="164" t="str">
        <f t="shared" si="139"/>
        <v/>
      </c>
      <c r="M1489" s="609" t="str">
        <f t="shared" si="140"/>
        <v/>
      </c>
      <c r="N1489" s="610" t="str">
        <f t="shared" si="141"/>
        <v/>
      </c>
      <c r="O1489" s="577"/>
      <c r="Q1489" s="611"/>
      <c r="U1489" s="574" t="str">
        <f t="shared" si="143"/>
        <v/>
      </c>
      <c r="V1489" s="574" t="str">
        <f>IF($U1489="","",VLOOKUP($U1489,BUDGET!$C$19:$Q$401,2,FALSE))</f>
        <v/>
      </c>
    </row>
    <row r="1490" spans="2:22" ht="13.5" x14ac:dyDescent="0.3">
      <c r="B1490" s="582">
        <f t="shared" si="142"/>
        <v>1480</v>
      </c>
      <c r="C1490" s="153"/>
      <c r="D1490" s="154"/>
      <c r="E1490" s="155"/>
      <c r="F1490" s="156"/>
      <c r="G1490" s="157"/>
      <c r="H1490" s="158"/>
      <c r="I1490" s="162" t="str">
        <f t="shared" si="138"/>
        <v/>
      </c>
      <c r="J1490" s="163" t="str">
        <f>IF(I1490="","",I1490/BUDGET!$O$8)</f>
        <v/>
      </c>
      <c r="K1490" s="608"/>
      <c r="L1490" s="161" t="str">
        <f t="shared" si="139"/>
        <v/>
      </c>
      <c r="M1490" s="609" t="str">
        <f t="shared" si="140"/>
        <v/>
      </c>
      <c r="N1490" s="610" t="str">
        <f t="shared" si="141"/>
        <v/>
      </c>
      <c r="O1490" s="577"/>
      <c r="Q1490" s="611"/>
      <c r="U1490" s="574" t="str">
        <f t="shared" si="143"/>
        <v/>
      </c>
      <c r="V1490" s="574" t="str">
        <f>IF($U1490="","",VLOOKUP($U1490,BUDGET!$C$19:$Q$401,2,FALSE))</f>
        <v/>
      </c>
    </row>
    <row r="1491" spans="2:22" ht="13.5" x14ac:dyDescent="0.3">
      <c r="B1491" s="582">
        <f t="shared" si="142"/>
        <v>1481</v>
      </c>
      <c r="C1491" s="153"/>
      <c r="D1491" s="154"/>
      <c r="E1491" s="155"/>
      <c r="F1491" s="156"/>
      <c r="G1491" s="157"/>
      <c r="H1491" s="158"/>
      <c r="I1491" s="162" t="str">
        <f t="shared" si="138"/>
        <v/>
      </c>
      <c r="J1491" s="163" t="str">
        <f>IF(I1491="","",I1491/BUDGET!$O$8)</f>
        <v/>
      </c>
      <c r="K1491" s="608"/>
      <c r="L1491" s="164" t="str">
        <f t="shared" si="139"/>
        <v/>
      </c>
      <c r="M1491" s="609" t="str">
        <f t="shared" si="140"/>
        <v/>
      </c>
      <c r="N1491" s="610" t="str">
        <f t="shared" si="141"/>
        <v/>
      </c>
      <c r="O1491" s="577"/>
      <c r="Q1491" s="611"/>
      <c r="U1491" s="574" t="str">
        <f t="shared" si="143"/>
        <v/>
      </c>
      <c r="V1491" s="574" t="str">
        <f>IF($U1491="","",VLOOKUP($U1491,BUDGET!$C$19:$Q$401,2,FALSE))</f>
        <v/>
      </c>
    </row>
    <row r="1492" spans="2:22" ht="13.5" x14ac:dyDescent="0.3">
      <c r="B1492" s="582">
        <f t="shared" si="142"/>
        <v>1482</v>
      </c>
      <c r="C1492" s="153"/>
      <c r="D1492" s="154"/>
      <c r="E1492" s="155"/>
      <c r="F1492" s="156"/>
      <c r="G1492" s="157"/>
      <c r="H1492" s="158"/>
      <c r="I1492" s="162" t="str">
        <f t="shared" si="138"/>
        <v/>
      </c>
      <c r="J1492" s="163" t="str">
        <f>IF(I1492="","",I1492/BUDGET!$O$8)</f>
        <v/>
      </c>
      <c r="K1492" s="608"/>
      <c r="L1492" s="161" t="str">
        <f t="shared" si="139"/>
        <v/>
      </c>
      <c r="M1492" s="609" t="str">
        <f t="shared" si="140"/>
        <v/>
      </c>
      <c r="N1492" s="610" t="str">
        <f t="shared" si="141"/>
        <v/>
      </c>
      <c r="O1492" s="577"/>
      <c r="Q1492" s="611"/>
      <c r="U1492" s="574" t="str">
        <f t="shared" si="143"/>
        <v/>
      </c>
      <c r="V1492" s="574" t="str">
        <f>IF($U1492="","",VLOOKUP($U1492,BUDGET!$C$19:$Q$401,2,FALSE))</f>
        <v/>
      </c>
    </row>
    <row r="1493" spans="2:22" ht="13.5" x14ac:dyDescent="0.3">
      <c r="B1493" s="582">
        <f t="shared" si="142"/>
        <v>1483</v>
      </c>
      <c r="C1493" s="153"/>
      <c r="D1493" s="154"/>
      <c r="E1493" s="155"/>
      <c r="F1493" s="156"/>
      <c r="G1493" s="157"/>
      <c r="H1493" s="158"/>
      <c r="I1493" s="162" t="str">
        <f t="shared" si="138"/>
        <v/>
      </c>
      <c r="J1493" s="163" t="str">
        <f>IF(I1493="","",I1493/BUDGET!$O$8)</f>
        <v/>
      </c>
      <c r="K1493" s="608"/>
      <c r="L1493" s="164" t="str">
        <f t="shared" si="139"/>
        <v/>
      </c>
      <c r="M1493" s="609" t="str">
        <f t="shared" si="140"/>
        <v/>
      </c>
      <c r="N1493" s="610" t="str">
        <f t="shared" si="141"/>
        <v/>
      </c>
      <c r="O1493" s="577"/>
      <c r="Q1493" s="611"/>
      <c r="U1493" s="574" t="str">
        <f t="shared" si="143"/>
        <v/>
      </c>
      <c r="V1493" s="574" t="str">
        <f>IF($U1493="","",VLOOKUP($U1493,BUDGET!$C$19:$Q$401,2,FALSE))</f>
        <v/>
      </c>
    </row>
    <row r="1494" spans="2:22" ht="13.5" x14ac:dyDescent="0.3">
      <c r="B1494" s="582">
        <f t="shared" si="142"/>
        <v>1484</v>
      </c>
      <c r="C1494" s="153"/>
      <c r="D1494" s="154"/>
      <c r="E1494" s="155"/>
      <c r="F1494" s="156"/>
      <c r="G1494" s="157"/>
      <c r="H1494" s="158"/>
      <c r="I1494" s="162" t="str">
        <f t="shared" si="138"/>
        <v/>
      </c>
      <c r="J1494" s="163" t="str">
        <f>IF(I1494="","",I1494/BUDGET!$O$8)</f>
        <v/>
      </c>
      <c r="K1494" s="608"/>
      <c r="L1494" s="161" t="str">
        <f t="shared" si="139"/>
        <v/>
      </c>
      <c r="M1494" s="609" t="str">
        <f t="shared" si="140"/>
        <v/>
      </c>
      <c r="N1494" s="610" t="str">
        <f t="shared" si="141"/>
        <v/>
      </c>
      <c r="O1494" s="577"/>
      <c r="Q1494" s="611"/>
      <c r="U1494" s="574" t="str">
        <f t="shared" si="143"/>
        <v/>
      </c>
      <c r="V1494" s="574" t="str">
        <f>IF($U1494="","",VLOOKUP($U1494,BUDGET!$C$19:$Q$401,2,FALSE))</f>
        <v/>
      </c>
    </row>
    <row r="1495" spans="2:22" ht="13.5" x14ac:dyDescent="0.3">
      <c r="B1495" s="582">
        <f t="shared" si="142"/>
        <v>1485</v>
      </c>
      <c r="C1495" s="153"/>
      <c r="D1495" s="154"/>
      <c r="E1495" s="155"/>
      <c r="F1495" s="156"/>
      <c r="G1495" s="157"/>
      <c r="H1495" s="158"/>
      <c r="I1495" s="162" t="str">
        <f t="shared" si="138"/>
        <v/>
      </c>
      <c r="J1495" s="163" t="str">
        <f>IF(I1495="","",I1495/BUDGET!$O$8)</f>
        <v/>
      </c>
      <c r="K1495" s="608"/>
      <c r="L1495" s="164" t="str">
        <f t="shared" si="139"/>
        <v/>
      </c>
      <c r="M1495" s="609" t="str">
        <f t="shared" si="140"/>
        <v/>
      </c>
      <c r="N1495" s="610" t="str">
        <f t="shared" si="141"/>
        <v/>
      </c>
      <c r="O1495" s="577"/>
      <c r="Q1495" s="611"/>
      <c r="U1495" s="574" t="str">
        <f t="shared" si="143"/>
        <v/>
      </c>
      <c r="V1495" s="574" t="str">
        <f>IF($U1495="","",VLOOKUP($U1495,BUDGET!$C$19:$Q$401,2,FALSE))</f>
        <v/>
      </c>
    </row>
    <row r="1496" spans="2:22" ht="13.5" x14ac:dyDescent="0.3">
      <c r="B1496" s="582">
        <f t="shared" si="142"/>
        <v>1486</v>
      </c>
      <c r="C1496" s="153"/>
      <c r="D1496" s="154"/>
      <c r="E1496" s="155"/>
      <c r="F1496" s="156"/>
      <c r="G1496" s="157"/>
      <c r="H1496" s="158"/>
      <c r="I1496" s="162" t="str">
        <f t="shared" si="138"/>
        <v/>
      </c>
      <c r="J1496" s="163" t="str">
        <f>IF(I1496="","",I1496/BUDGET!$O$8)</f>
        <v/>
      </c>
      <c r="K1496" s="608"/>
      <c r="L1496" s="161" t="str">
        <f t="shared" si="139"/>
        <v/>
      </c>
      <c r="M1496" s="609" t="str">
        <f t="shared" si="140"/>
        <v/>
      </c>
      <c r="N1496" s="610" t="str">
        <f t="shared" si="141"/>
        <v/>
      </c>
      <c r="O1496" s="577"/>
      <c r="Q1496" s="611"/>
      <c r="U1496" s="574" t="str">
        <f t="shared" si="143"/>
        <v/>
      </c>
      <c r="V1496" s="574" t="str">
        <f>IF($U1496="","",VLOOKUP($U1496,BUDGET!$C$19:$Q$401,2,FALSE))</f>
        <v/>
      </c>
    </row>
    <row r="1497" spans="2:22" ht="13.5" x14ac:dyDescent="0.3">
      <c r="B1497" s="582">
        <f t="shared" si="142"/>
        <v>1487</v>
      </c>
      <c r="C1497" s="153"/>
      <c r="D1497" s="154"/>
      <c r="E1497" s="155"/>
      <c r="F1497" s="156"/>
      <c r="G1497" s="157"/>
      <c r="H1497" s="158"/>
      <c r="I1497" s="162" t="str">
        <f t="shared" si="138"/>
        <v/>
      </c>
      <c r="J1497" s="163" t="str">
        <f>IF(I1497="","",I1497/BUDGET!$O$8)</f>
        <v/>
      </c>
      <c r="K1497" s="608"/>
      <c r="L1497" s="164" t="str">
        <f t="shared" si="139"/>
        <v/>
      </c>
      <c r="M1497" s="609" t="str">
        <f t="shared" si="140"/>
        <v/>
      </c>
      <c r="N1497" s="610" t="str">
        <f t="shared" si="141"/>
        <v/>
      </c>
      <c r="O1497" s="577"/>
      <c r="Q1497" s="611"/>
      <c r="U1497" s="574" t="str">
        <f t="shared" si="143"/>
        <v/>
      </c>
      <c r="V1497" s="574" t="str">
        <f>IF($U1497="","",VLOOKUP($U1497,BUDGET!$C$19:$Q$401,2,FALSE))</f>
        <v/>
      </c>
    </row>
    <row r="1498" spans="2:22" ht="13.5" x14ac:dyDescent="0.3">
      <c r="B1498" s="582">
        <f t="shared" si="142"/>
        <v>1488</v>
      </c>
      <c r="C1498" s="153"/>
      <c r="D1498" s="154"/>
      <c r="E1498" s="155"/>
      <c r="F1498" s="156"/>
      <c r="G1498" s="157"/>
      <c r="H1498" s="158"/>
      <c r="I1498" s="162" t="str">
        <f t="shared" si="138"/>
        <v/>
      </c>
      <c r="J1498" s="163" t="str">
        <f>IF(I1498="","",I1498/BUDGET!$O$8)</f>
        <v/>
      </c>
      <c r="K1498" s="608"/>
      <c r="L1498" s="161" t="str">
        <f t="shared" si="139"/>
        <v/>
      </c>
      <c r="M1498" s="609" t="str">
        <f t="shared" si="140"/>
        <v/>
      </c>
      <c r="N1498" s="610" t="str">
        <f t="shared" si="141"/>
        <v/>
      </c>
      <c r="O1498" s="577"/>
      <c r="Q1498" s="611"/>
      <c r="U1498" s="574" t="str">
        <f t="shared" si="143"/>
        <v/>
      </c>
      <c r="V1498" s="574" t="str">
        <f>IF($U1498="","",VLOOKUP($U1498,BUDGET!$C$19:$Q$401,2,FALSE))</f>
        <v/>
      </c>
    </row>
    <row r="1499" spans="2:22" ht="13.5" x14ac:dyDescent="0.3">
      <c r="B1499" s="582">
        <f t="shared" si="142"/>
        <v>1489</v>
      </c>
      <c r="C1499" s="153"/>
      <c r="D1499" s="154"/>
      <c r="E1499" s="155"/>
      <c r="F1499" s="156"/>
      <c r="G1499" s="157"/>
      <c r="H1499" s="158"/>
      <c r="I1499" s="162" t="str">
        <f t="shared" si="138"/>
        <v/>
      </c>
      <c r="J1499" s="163" t="str">
        <f>IF(I1499="","",I1499/BUDGET!$O$8)</f>
        <v/>
      </c>
      <c r="K1499" s="608"/>
      <c r="L1499" s="164" t="str">
        <f t="shared" si="139"/>
        <v/>
      </c>
      <c r="M1499" s="609" t="str">
        <f t="shared" si="140"/>
        <v/>
      </c>
      <c r="N1499" s="610" t="str">
        <f t="shared" si="141"/>
        <v/>
      </c>
      <c r="O1499" s="577"/>
      <c r="Q1499" s="611"/>
      <c r="U1499" s="574" t="str">
        <f t="shared" si="143"/>
        <v/>
      </c>
      <c r="V1499" s="574" t="str">
        <f>IF($U1499="","",VLOOKUP($U1499,BUDGET!$C$19:$Q$401,2,FALSE))</f>
        <v/>
      </c>
    </row>
    <row r="1500" spans="2:22" ht="13.5" x14ac:dyDescent="0.3">
      <c r="B1500" s="582">
        <f t="shared" si="142"/>
        <v>1490</v>
      </c>
      <c r="C1500" s="153"/>
      <c r="D1500" s="154"/>
      <c r="E1500" s="155"/>
      <c r="F1500" s="156"/>
      <c r="G1500" s="157"/>
      <c r="H1500" s="158"/>
      <c r="I1500" s="162" t="str">
        <f t="shared" si="138"/>
        <v/>
      </c>
      <c r="J1500" s="163" t="str">
        <f>IF(I1500="","",I1500/BUDGET!$O$8)</f>
        <v/>
      </c>
      <c r="K1500" s="608"/>
      <c r="L1500" s="161" t="str">
        <f t="shared" si="139"/>
        <v/>
      </c>
      <c r="M1500" s="609" t="str">
        <f t="shared" si="140"/>
        <v/>
      </c>
      <c r="N1500" s="610" t="str">
        <f t="shared" si="141"/>
        <v/>
      </c>
      <c r="O1500" s="577"/>
      <c r="Q1500" s="611"/>
      <c r="U1500" s="574" t="str">
        <f t="shared" si="143"/>
        <v/>
      </c>
      <c r="V1500" s="574" t="str">
        <f>IF($U1500="","",VLOOKUP($U1500,BUDGET!$C$19:$Q$401,2,FALSE))</f>
        <v/>
      </c>
    </row>
    <row r="1501" spans="2:22" ht="13.5" x14ac:dyDescent="0.3">
      <c r="B1501" s="582">
        <f t="shared" si="142"/>
        <v>1491</v>
      </c>
      <c r="C1501" s="153"/>
      <c r="D1501" s="154"/>
      <c r="E1501" s="155"/>
      <c r="F1501" s="156"/>
      <c r="G1501" s="157"/>
      <c r="H1501" s="158"/>
      <c r="I1501" s="162" t="str">
        <f t="shared" si="138"/>
        <v/>
      </c>
      <c r="J1501" s="163" t="str">
        <f>IF(I1501="","",I1501/BUDGET!$O$8)</f>
        <v/>
      </c>
      <c r="K1501" s="608"/>
      <c r="L1501" s="164" t="str">
        <f t="shared" si="139"/>
        <v/>
      </c>
      <c r="M1501" s="609" t="str">
        <f t="shared" si="140"/>
        <v/>
      </c>
      <c r="N1501" s="610" t="str">
        <f t="shared" si="141"/>
        <v/>
      </c>
      <c r="O1501" s="577"/>
      <c r="Q1501" s="611"/>
      <c r="U1501" s="574" t="str">
        <f t="shared" si="143"/>
        <v/>
      </c>
      <c r="V1501" s="574" t="str">
        <f>IF($U1501="","",VLOOKUP($U1501,BUDGET!$C$19:$Q$401,2,FALSE))</f>
        <v/>
      </c>
    </row>
    <row r="1502" spans="2:22" ht="13.5" x14ac:dyDescent="0.3">
      <c r="B1502" s="582">
        <f t="shared" si="142"/>
        <v>1492</v>
      </c>
      <c r="C1502" s="153"/>
      <c r="D1502" s="154"/>
      <c r="E1502" s="155"/>
      <c r="F1502" s="156"/>
      <c r="G1502" s="157"/>
      <c r="H1502" s="158"/>
      <c r="I1502" s="162" t="str">
        <f t="shared" si="138"/>
        <v/>
      </c>
      <c r="J1502" s="163" t="str">
        <f>IF(I1502="","",I1502/BUDGET!$O$8)</f>
        <v/>
      </c>
      <c r="K1502" s="608"/>
      <c r="L1502" s="161" t="str">
        <f t="shared" si="139"/>
        <v/>
      </c>
      <c r="M1502" s="609" t="str">
        <f t="shared" si="140"/>
        <v/>
      </c>
      <c r="N1502" s="610" t="str">
        <f t="shared" si="141"/>
        <v/>
      </c>
      <c r="O1502" s="577"/>
      <c r="Q1502" s="611"/>
      <c r="U1502" s="574" t="str">
        <f t="shared" si="143"/>
        <v/>
      </c>
      <c r="V1502" s="574" t="str">
        <f>IF($U1502="","",VLOOKUP($U1502,BUDGET!$C$19:$Q$401,2,FALSE))</f>
        <v/>
      </c>
    </row>
    <row r="1503" spans="2:22" ht="13.5" x14ac:dyDescent="0.3">
      <c r="B1503" s="582">
        <f t="shared" si="142"/>
        <v>1493</v>
      </c>
      <c r="C1503" s="153"/>
      <c r="D1503" s="154"/>
      <c r="E1503" s="155"/>
      <c r="F1503" s="156"/>
      <c r="G1503" s="157"/>
      <c r="H1503" s="158"/>
      <c r="I1503" s="162" t="str">
        <f t="shared" si="138"/>
        <v/>
      </c>
      <c r="J1503" s="163" t="str">
        <f>IF(I1503="","",I1503/BUDGET!$O$8)</f>
        <v/>
      </c>
      <c r="K1503" s="608"/>
      <c r="L1503" s="164" t="str">
        <f t="shared" si="139"/>
        <v/>
      </c>
      <c r="M1503" s="609" t="str">
        <f t="shared" si="140"/>
        <v/>
      </c>
      <c r="N1503" s="610" t="str">
        <f t="shared" si="141"/>
        <v/>
      </c>
      <c r="O1503" s="577"/>
      <c r="Q1503" s="611"/>
      <c r="U1503" s="574" t="str">
        <f t="shared" si="143"/>
        <v/>
      </c>
      <c r="V1503" s="574" t="str">
        <f>IF($U1503="","",VLOOKUP($U1503,BUDGET!$C$19:$Q$401,2,FALSE))</f>
        <v/>
      </c>
    </row>
    <row r="1504" spans="2:22" ht="13.5" x14ac:dyDescent="0.3">
      <c r="B1504" s="582">
        <f t="shared" si="142"/>
        <v>1494</v>
      </c>
      <c r="C1504" s="153"/>
      <c r="D1504" s="154"/>
      <c r="E1504" s="155"/>
      <c r="F1504" s="156"/>
      <c r="G1504" s="157"/>
      <c r="H1504" s="158"/>
      <c r="I1504" s="162" t="str">
        <f t="shared" si="138"/>
        <v/>
      </c>
      <c r="J1504" s="163" t="str">
        <f>IF(I1504="","",I1504/BUDGET!$O$8)</f>
        <v/>
      </c>
      <c r="K1504" s="608"/>
      <c r="L1504" s="161" t="str">
        <f t="shared" si="139"/>
        <v/>
      </c>
      <c r="M1504" s="609" t="str">
        <f t="shared" si="140"/>
        <v/>
      </c>
      <c r="N1504" s="610" t="str">
        <f t="shared" si="141"/>
        <v/>
      </c>
      <c r="O1504" s="577"/>
      <c r="Q1504" s="611"/>
      <c r="U1504" s="574" t="str">
        <f t="shared" si="143"/>
        <v/>
      </c>
      <c r="V1504" s="574" t="str">
        <f>IF($U1504="","",VLOOKUP($U1504,BUDGET!$C$19:$Q$401,2,FALSE))</f>
        <v/>
      </c>
    </row>
    <row r="1505" spans="2:22" ht="13.5" x14ac:dyDescent="0.3">
      <c r="B1505" s="582">
        <f t="shared" si="142"/>
        <v>1495</v>
      </c>
      <c r="C1505" s="153"/>
      <c r="D1505" s="154"/>
      <c r="E1505" s="155"/>
      <c r="F1505" s="156"/>
      <c r="G1505" s="157"/>
      <c r="H1505" s="158"/>
      <c r="I1505" s="162" t="str">
        <f t="shared" si="138"/>
        <v/>
      </c>
      <c r="J1505" s="163" t="str">
        <f>IF(I1505="","",I1505/BUDGET!$O$8)</f>
        <v/>
      </c>
      <c r="K1505" s="608"/>
      <c r="L1505" s="164" t="str">
        <f t="shared" si="139"/>
        <v/>
      </c>
      <c r="M1505" s="609" t="str">
        <f t="shared" si="140"/>
        <v/>
      </c>
      <c r="N1505" s="610" t="str">
        <f t="shared" si="141"/>
        <v/>
      </c>
      <c r="O1505" s="577"/>
      <c r="Q1505" s="611"/>
      <c r="U1505" s="574" t="str">
        <f t="shared" si="143"/>
        <v/>
      </c>
      <c r="V1505" s="574" t="str">
        <f>IF($U1505="","",VLOOKUP($U1505,BUDGET!$C$19:$Q$401,2,FALSE))</f>
        <v/>
      </c>
    </row>
    <row r="1506" spans="2:22" ht="13.5" x14ac:dyDescent="0.3">
      <c r="B1506" s="582">
        <f t="shared" si="142"/>
        <v>1496</v>
      </c>
      <c r="C1506" s="153"/>
      <c r="D1506" s="154"/>
      <c r="E1506" s="155"/>
      <c r="F1506" s="156"/>
      <c r="G1506" s="157"/>
      <c r="H1506" s="158"/>
      <c r="I1506" s="162" t="str">
        <f t="shared" si="138"/>
        <v/>
      </c>
      <c r="J1506" s="163" t="str">
        <f>IF(I1506="","",I1506/BUDGET!$O$8)</f>
        <v/>
      </c>
      <c r="K1506" s="608"/>
      <c r="L1506" s="161" t="str">
        <f t="shared" si="139"/>
        <v/>
      </c>
      <c r="M1506" s="609" t="str">
        <f t="shared" si="140"/>
        <v/>
      </c>
      <c r="N1506" s="610" t="str">
        <f t="shared" si="141"/>
        <v/>
      </c>
      <c r="O1506" s="577"/>
      <c r="Q1506" s="611"/>
      <c r="U1506" s="574" t="str">
        <f t="shared" si="143"/>
        <v/>
      </c>
      <c r="V1506" s="574" t="str">
        <f>IF($U1506="","",VLOOKUP($U1506,BUDGET!$C$19:$Q$401,2,FALSE))</f>
        <v/>
      </c>
    </row>
    <row r="1507" spans="2:22" ht="13.5" x14ac:dyDescent="0.3">
      <c r="B1507" s="582">
        <f t="shared" si="142"/>
        <v>1497</v>
      </c>
      <c r="C1507" s="153"/>
      <c r="D1507" s="154"/>
      <c r="E1507" s="155"/>
      <c r="F1507" s="156"/>
      <c r="G1507" s="157"/>
      <c r="H1507" s="158"/>
      <c r="I1507" s="162" t="str">
        <f t="shared" si="138"/>
        <v/>
      </c>
      <c r="J1507" s="163" t="str">
        <f>IF(I1507="","",I1507/BUDGET!$O$8)</f>
        <v/>
      </c>
      <c r="K1507" s="608"/>
      <c r="L1507" s="164" t="str">
        <f t="shared" si="139"/>
        <v/>
      </c>
      <c r="M1507" s="609" t="str">
        <f t="shared" si="140"/>
        <v/>
      </c>
      <c r="N1507" s="610" t="str">
        <f t="shared" si="141"/>
        <v/>
      </c>
      <c r="O1507" s="577"/>
      <c r="Q1507" s="611"/>
      <c r="U1507" s="574" t="str">
        <f t="shared" si="143"/>
        <v/>
      </c>
      <c r="V1507" s="574" t="str">
        <f>IF($U1507="","",VLOOKUP($U1507,BUDGET!$C$19:$Q$401,2,FALSE))</f>
        <v/>
      </c>
    </row>
    <row r="1508" spans="2:22" ht="13.5" x14ac:dyDescent="0.3">
      <c r="B1508" s="582">
        <f t="shared" si="142"/>
        <v>1498</v>
      </c>
      <c r="C1508" s="153"/>
      <c r="D1508" s="154"/>
      <c r="E1508" s="155"/>
      <c r="F1508" s="156"/>
      <c r="G1508" s="157"/>
      <c r="H1508" s="158"/>
      <c r="I1508" s="162" t="str">
        <f t="shared" si="138"/>
        <v/>
      </c>
      <c r="J1508" s="163" t="str">
        <f>IF(I1508="","",I1508/BUDGET!$O$8)</f>
        <v/>
      </c>
      <c r="K1508" s="608"/>
      <c r="L1508" s="161" t="str">
        <f t="shared" si="139"/>
        <v/>
      </c>
      <c r="M1508" s="609" t="str">
        <f t="shared" si="140"/>
        <v/>
      </c>
      <c r="N1508" s="610" t="str">
        <f t="shared" si="141"/>
        <v/>
      </c>
      <c r="O1508" s="577"/>
      <c r="Q1508" s="611"/>
      <c r="U1508" s="574" t="str">
        <f t="shared" si="143"/>
        <v/>
      </c>
      <c r="V1508" s="574" t="str">
        <f>IF($U1508="","",VLOOKUP($U1508,BUDGET!$C$19:$Q$401,2,FALSE))</f>
        <v/>
      </c>
    </row>
    <row r="1509" spans="2:22" ht="13.5" x14ac:dyDescent="0.3">
      <c r="B1509" s="582">
        <f t="shared" si="142"/>
        <v>1499</v>
      </c>
      <c r="C1509" s="153"/>
      <c r="D1509" s="154"/>
      <c r="E1509" s="155"/>
      <c r="F1509" s="156"/>
      <c r="G1509" s="157"/>
      <c r="H1509" s="158"/>
      <c r="I1509" s="162" t="str">
        <f t="shared" si="138"/>
        <v/>
      </c>
      <c r="J1509" s="163" t="str">
        <f>IF(I1509="","",I1509/BUDGET!$O$8)</f>
        <v/>
      </c>
      <c r="K1509" s="608"/>
      <c r="L1509" s="164" t="str">
        <f t="shared" si="139"/>
        <v/>
      </c>
      <c r="M1509" s="609" t="str">
        <f t="shared" si="140"/>
        <v/>
      </c>
      <c r="N1509" s="610" t="str">
        <f t="shared" si="141"/>
        <v/>
      </c>
      <c r="O1509" s="577"/>
      <c r="Q1509" s="611"/>
      <c r="U1509" s="574" t="str">
        <f t="shared" si="143"/>
        <v/>
      </c>
      <c r="V1509" s="574" t="str">
        <f>IF($U1509="","",VLOOKUP($U1509,BUDGET!$C$19:$Q$401,2,FALSE))</f>
        <v/>
      </c>
    </row>
    <row r="1510" spans="2:22" ht="13.5" x14ac:dyDescent="0.3">
      <c r="B1510" s="582">
        <f t="shared" si="142"/>
        <v>1500</v>
      </c>
      <c r="C1510" s="153"/>
      <c r="D1510" s="154"/>
      <c r="E1510" s="155"/>
      <c r="F1510" s="156"/>
      <c r="G1510" s="157"/>
      <c r="H1510" s="158"/>
      <c r="I1510" s="162" t="str">
        <f t="shared" si="138"/>
        <v/>
      </c>
      <c r="J1510" s="163" t="str">
        <f>IF(I1510="","",I1510/BUDGET!$O$8)</f>
        <v/>
      </c>
      <c r="K1510" s="608"/>
      <c r="L1510" s="161" t="str">
        <f t="shared" si="139"/>
        <v/>
      </c>
      <c r="M1510" s="609" t="str">
        <f t="shared" si="140"/>
        <v/>
      </c>
      <c r="N1510" s="610" t="str">
        <f t="shared" si="141"/>
        <v/>
      </c>
      <c r="O1510" s="577"/>
      <c r="Q1510" s="611"/>
      <c r="U1510" s="574" t="str">
        <f t="shared" si="143"/>
        <v/>
      </c>
      <c r="V1510" s="574" t="str">
        <f>IF($U1510="","",VLOOKUP($U1510,BUDGET!$C$19:$Q$401,2,FALSE))</f>
        <v/>
      </c>
    </row>
    <row r="1511" spans="2:22" ht="13.5" x14ac:dyDescent="0.3">
      <c r="B1511" s="582">
        <f t="shared" si="142"/>
        <v>1501</v>
      </c>
      <c r="C1511" s="153"/>
      <c r="D1511" s="154"/>
      <c r="E1511" s="155"/>
      <c r="F1511" s="156"/>
      <c r="G1511" s="157"/>
      <c r="H1511" s="158"/>
      <c r="I1511" s="162" t="str">
        <f t="shared" si="138"/>
        <v/>
      </c>
      <c r="J1511" s="163" t="str">
        <f>IF(I1511="","",I1511/BUDGET!$O$8)</f>
        <v/>
      </c>
      <c r="K1511" s="608"/>
      <c r="L1511" s="164" t="str">
        <f t="shared" si="139"/>
        <v/>
      </c>
      <c r="M1511" s="609" t="str">
        <f t="shared" si="140"/>
        <v/>
      </c>
      <c r="N1511" s="610" t="str">
        <f t="shared" si="141"/>
        <v/>
      </c>
      <c r="O1511" s="577"/>
      <c r="Q1511" s="611"/>
      <c r="U1511" s="574" t="str">
        <f t="shared" si="143"/>
        <v/>
      </c>
      <c r="V1511" s="574" t="str">
        <f>IF($U1511="","",VLOOKUP($U1511,BUDGET!$C$19:$Q$401,2,FALSE))</f>
        <v/>
      </c>
    </row>
    <row r="1512" spans="2:22" ht="13.5" x14ac:dyDescent="0.3">
      <c r="B1512" s="582">
        <f t="shared" si="142"/>
        <v>1502</v>
      </c>
      <c r="C1512" s="153"/>
      <c r="D1512" s="154"/>
      <c r="E1512" s="155"/>
      <c r="F1512" s="156"/>
      <c r="G1512" s="157"/>
      <c r="H1512" s="158"/>
      <c r="I1512" s="162" t="str">
        <f t="shared" si="138"/>
        <v/>
      </c>
      <c r="J1512" s="163" t="str">
        <f>IF(I1512="","",I1512/BUDGET!$O$8)</f>
        <v/>
      </c>
      <c r="K1512" s="608"/>
      <c r="L1512" s="161" t="str">
        <f t="shared" si="139"/>
        <v/>
      </c>
      <c r="M1512" s="609" t="str">
        <f t="shared" si="140"/>
        <v/>
      </c>
      <c r="N1512" s="610" t="str">
        <f t="shared" si="141"/>
        <v/>
      </c>
      <c r="O1512" s="577"/>
      <c r="Q1512" s="611"/>
      <c r="U1512" s="574" t="str">
        <f t="shared" si="143"/>
        <v/>
      </c>
      <c r="V1512" s="574" t="str">
        <f>IF($U1512="","",VLOOKUP($U1512,BUDGET!$C$19:$Q$401,2,FALSE))</f>
        <v/>
      </c>
    </row>
    <row r="1513" spans="2:22" ht="13.5" x14ac:dyDescent="0.3">
      <c r="B1513" s="582">
        <f t="shared" si="142"/>
        <v>1503</v>
      </c>
      <c r="C1513" s="153"/>
      <c r="D1513" s="154"/>
      <c r="E1513" s="155"/>
      <c r="F1513" s="156"/>
      <c r="G1513" s="157"/>
      <c r="H1513" s="158"/>
      <c r="I1513" s="162" t="str">
        <f t="shared" si="138"/>
        <v/>
      </c>
      <c r="J1513" s="163" t="str">
        <f>IF(I1513="","",I1513/BUDGET!$O$8)</f>
        <v/>
      </c>
      <c r="K1513" s="608"/>
      <c r="L1513" s="164" t="str">
        <f t="shared" si="139"/>
        <v/>
      </c>
      <c r="M1513" s="609" t="str">
        <f t="shared" si="140"/>
        <v/>
      </c>
      <c r="N1513" s="610" t="str">
        <f t="shared" si="141"/>
        <v/>
      </c>
      <c r="O1513" s="577"/>
      <c r="Q1513" s="611"/>
      <c r="U1513" s="574" t="str">
        <f t="shared" si="143"/>
        <v/>
      </c>
      <c r="V1513" s="574" t="str">
        <f>IF($U1513="","",VLOOKUP($U1513,BUDGET!$C$19:$Q$401,2,FALSE))</f>
        <v/>
      </c>
    </row>
    <row r="1514" spans="2:22" ht="13.5" x14ac:dyDescent="0.3">
      <c r="B1514" s="582">
        <f t="shared" si="142"/>
        <v>1504</v>
      </c>
      <c r="C1514" s="153"/>
      <c r="D1514" s="154"/>
      <c r="E1514" s="155"/>
      <c r="F1514" s="156"/>
      <c r="G1514" s="157"/>
      <c r="H1514" s="158"/>
      <c r="I1514" s="162" t="str">
        <f t="shared" si="138"/>
        <v/>
      </c>
      <c r="J1514" s="163" t="str">
        <f>IF(I1514="","",I1514/BUDGET!$O$8)</f>
        <v/>
      </c>
      <c r="K1514" s="608"/>
      <c r="L1514" s="161" t="str">
        <f t="shared" si="139"/>
        <v/>
      </c>
      <c r="M1514" s="609" t="str">
        <f t="shared" si="140"/>
        <v/>
      </c>
      <c r="N1514" s="610" t="str">
        <f t="shared" si="141"/>
        <v/>
      </c>
      <c r="O1514" s="577"/>
      <c r="Q1514" s="611"/>
      <c r="U1514" s="574" t="str">
        <f t="shared" si="143"/>
        <v/>
      </c>
      <c r="V1514" s="574" t="str">
        <f>IF($U1514="","",VLOOKUP($U1514,BUDGET!$C$19:$Q$401,2,FALSE))</f>
        <v/>
      </c>
    </row>
    <row r="1515" spans="2:22" ht="13.5" x14ac:dyDescent="0.3">
      <c r="B1515" s="582">
        <f t="shared" si="142"/>
        <v>1505</v>
      </c>
      <c r="C1515" s="153"/>
      <c r="D1515" s="154"/>
      <c r="E1515" s="155"/>
      <c r="F1515" s="156"/>
      <c r="G1515" s="157"/>
      <c r="H1515" s="158"/>
      <c r="I1515" s="162" t="str">
        <f t="shared" si="138"/>
        <v/>
      </c>
      <c r="J1515" s="163" t="str">
        <f>IF(I1515="","",I1515/BUDGET!$O$8)</f>
        <v/>
      </c>
      <c r="K1515" s="608"/>
      <c r="L1515" s="164" t="str">
        <f t="shared" si="139"/>
        <v/>
      </c>
      <c r="M1515" s="609" t="str">
        <f t="shared" si="140"/>
        <v/>
      </c>
      <c r="N1515" s="610" t="str">
        <f t="shared" si="141"/>
        <v/>
      </c>
      <c r="O1515" s="577"/>
      <c r="Q1515" s="611"/>
      <c r="U1515" s="574" t="str">
        <f t="shared" si="143"/>
        <v/>
      </c>
      <c r="V1515" s="574" t="str">
        <f>IF($U1515="","",VLOOKUP($U1515,BUDGET!$C$19:$Q$401,2,FALSE))</f>
        <v/>
      </c>
    </row>
    <row r="1516" spans="2:22" ht="13.5" x14ac:dyDescent="0.3">
      <c r="B1516" s="582">
        <f t="shared" si="142"/>
        <v>1506</v>
      </c>
      <c r="C1516" s="153"/>
      <c r="D1516" s="154"/>
      <c r="E1516" s="155"/>
      <c r="F1516" s="156"/>
      <c r="G1516" s="157"/>
      <c r="H1516" s="158"/>
      <c r="I1516" s="162" t="str">
        <f t="shared" si="138"/>
        <v/>
      </c>
      <c r="J1516" s="163" t="str">
        <f>IF(I1516="","",I1516/BUDGET!$O$8)</f>
        <v/>
      </c>
      <c r="K1516" s="608"/>
      <c r="L1516" s="161" t="str">
        <f t="shared" si="139"/>
        <v/>
      </c>
      <c r="M1516" s="609" t="str">
        <f t="shared" si="140"/>
        <v/>
      </c>
      <c r="N1516" s="610" t="str">
        <f t="shared" si="141"/>
        <v/>
      </c>
      <c r="O1516" s="577"/>
      <c r="Q1516" s="611"/>
      <c r="U1516" s="574" t="str">
        <f t="shared" si="143"/>
        <v/>
      </c>
      <c r="V1516" s="574" t="str">
        <f>IF($U1516="","",VLOOKUP($U1516,BUDGET!$C$19:$Q$401,2,FALSE))</f>
        <v/>
      </c>
    </row>
    <row r="1517" spans="2:22" ht="13.5" x14ac:dyDescent="0.3">
      <c r="B1517" s="582">
        <f t="shared" si="142"/>
        <v>1507</v>
      </c>
      <c r="C1517" s="153"/>
      <c r="D1517" s="154"/>
      <c r="E1517" s="155"/>
      <c r="F1517" s="156"/>
      <c r="G1517" s="157"/>
      <c r="H1517" s="158"/>
      <c r="I1517" s="162" t="str">
        <f t="shared" si="138"/>
        <v/>
      </c>
      <c r="J1517" s="163" t="str">
        <f>IF(I1517="","",I1517/BUDGET!$O$8)</f>
        <v/>
      </c>
      <c r="K1517" s="608"/>
      <c r="L1517" s="164" t="str">
        <f t="shared" si="139"/>
        <v/>
      </c>
      <c r="M1517" s="609" t="str">
        <f t="shared" si="140"/>
        <v/>
      </c>
      <c r="N1517" s="610" t="str">
        <f t="shared" si="141"/>
        <v/>
      </c>
      <c r="O1517" s="577"/>
      <c r="Q1517" s="611"/>
      <c r="U1517" s="574" t="str">
        <f t="shared" si="143"/>
        <v/>
      </c>
      <c r="V1517" s="574" t="str">
        <f>IF($U1517="","",VLOOKUP($U1517,BUDGET!$C$19:$Q$401,2,FALSE))</f>
        <v/>
      </c>
    </row>
    <row r="1518" spans="2:22" ht="13.5" x14ac:dyDescent="0.3">
      <c r="B1518" s="582">
        <f t="shared" si="142"/>
        <v>1508</v>
      </c>
      <c r="C1518" s="153"/>
      <c r="D1518" s="154"/>
      <c r="E1518" s="155"/>
      <c r="F1518" s="156"/>
      <c r="G1518" s="157"/>
      <c r="H1518" s="158"/>
      <c r="I1518" s="162" t="str">
        <f t="shared" si="138"/>
        <v/>
      </c>
      <c r="J1518" s="163" t="str">
        <f>IF(I1518="","",I1518/BUDGET!$O$8)</f>
        <v/>
      </c>
      <c r="K1518" s="608"/>
      <c r="L1518" s="161" t="str">
        <f t="shared" si="139"/>
        <v/>
      </c>
      <c r="M1518" s="609" t="str">
        <f t="shared" si="140"/>
        <v/>
      </c>
      <c r="N1518" s="610" t="str">
        <f t="shared" si="141"/>
        <v/>
      </c>
      <c r="O1518" s="577"/>
      <c r="Q1518" s="611"/>
      <c r="U1518" s="574" t="str">
        <f t="shared" si="143"/>
        <v/>
      </c>
      <c r="V1518" s="574" t="str">
        <f>IF($U1518="","",VLOOKUP($U1518,BUDGET!$C$19:$Q$401,2,FALSE))</f>
        <v/>
      </c>
    </row>
    <row r="1519" spans="2:22" ht="13.5" x14ac:dyDescent="0.3">
      <c r="B1519" s="582">
        <f t="shared" si="142"/>
        <v>1509</v>
      </c>
      <c r="C1519" s="153"/>
      <c r="D1519" s="154"/>
      <c r="E1519" s="155"/>
      <c r="F1519" s="156"/>
      <c r="G1519" s="157"/>
      <c r="H1519" s="158"/>
      <c r="I1519" s="162" t="str">
        <f t="shared" si="138"/>
        <v/>
      </c>
      <c r="J1519" s="163" t="str">
        <f>IF(I1519="","",I1519/BUDGET!$O$8)</f>
        <v/>
      </c>
      <c r="K1519" s="608"/>
      <c r="L1519" s="164" t="str">
        <f t="shared" si="139"/>
        <v/>
      </c>
      <c r="M1519" s="609" t="str">
        <f t="shared" si="140"/>
        <v/>
      </c>
      <c r="N1519" s="610" t="str">
        <f t="shared" si="141"/>
        <v/>
      </c>
      <c r="O1519" s="577"/>
      <c r="Q1519" s="611"/>
      <c r="U1519" s="574" t="str">
        <f t="shared" si="143"/>
        <v/>
      </c>
      <c r="V1519" s="574" t="str">
        <f>IF($U1519="","",VLOOKUP($U1519,BUDGET!$C$19:$Q$401,2,FALSE))</f>
        <v/>
      </c>
    </row>
    <row r="1520" spans="2:22" ht="13.5" x14ac:dyDescent="0.3">
      <c r="B1520" s="582">
        <f t="shared" si="142"/>
        <v>1510</v>
      </c>
      <c r="C1520" s="153"/>
      <c r="D1520" s="154"/>
      <c r="E1520" s="155"/>
      <c r="F1520" s="156"/>
      <c r="G1520" s="157"/>
      <c r="H1520" s="158"/>
      <c r="I1520" s="162" t="str">
        <f t="shared" si="138"/>
        <v/>
      </c>
      <c r="J1520" s="163" t="str">
        <f>IF(I1520="","",I1520/BUDGET!$O$8)</f>
        <v/>
      </c>
      <c r="K1520" s="608"/>
      <c r="L1520" s="161" t="str">
        <f t="shared" si="139"/>
        <v/>
      </c>
      <c r="M1520" s="609" t="str">
        <f t="shared" si="140"/>
        <v/>
      </c>
      <c r="N1520" s="610" t="str">
        <f t="shared" si="141"/>
        <v/>
      </c>
      <c r="O1520" s="577"/>
      <c r="Q1520" s="611"/>
      <c r="U1520" s="574" t="str">
        <f t="shared" si="143"/>
        <v/>
      </c>
      <c r="V1520" s="574" t="str">
        <f>IF($U1520="","",VLOOKUP($U1520,BUDGET!$C$19:$Q$401,2,FALSE))</f>
        <v/>
      </c>
    </row>
    <row r="1521" spans="2:22" ht="13.5" x14ac:dyDescent="0.3">
      <c r="B1521" s="582">
        <f t="shared" si="142"/>
        <v>1511</v>
      </c>
      <c r="C1521" s="153"/>
      <c r="D1521" s="154"/>
      <c r="E1521" s="155"/>
      <c r="F1521" s="156"/>
      <c r="G1521" s="157"/>
      <c r="H1521" s="158"/>
      <c r="I1521" s="162" t="str">
        <f t="shared" si="138"/>
        <v/>
      </c>
      <c r="J1521" s="163" t="str">
        <f>IF(I1521="","",I1521/BUDGET!$O$8)</f>
        <v/>
      </c>
      <c r="K1521" s="608"/>
      <c r="L1521" s="164" t="str">
        <f t="shared" si="139"/>
        <v/>
      </c>
      <c r="M1521" s="609" t="str">
        <f t="shared" si="140"/>
        <v/>
      </c>
      <c r="N1521" s="610" t="str">
        <f t="shared" si="141"/>
        <v/>
      </c>
      <c r="O1521" s="577"/>
      <c r="Q1521" s="611"/>
      <c r="U1521" s="574" t="str">
        <f t="shared" si="143"/>
        <v/>
      </c>
      <c r="V1521" s="574" t="str">
        <f>IF($U1521="","",VLOOKUP($U1521,BUDGET!$C$19:$Q$401,2,FALSE))</f>
        <v/>
      </c>
    </row>
    <row r="1522" spans="2:22" ht="13.5" x14ac:dyDescent="0.3">
      <c r="B1522" s="582">
        <f t="shared" si="142"/>
        <v>1512</v>
      </c>
      <c r="C1522" s="153"/>
      <c r="D1522" s="154"/>
      <c r="E1522" s="155"/>
      <c r="F1522" s="156"/>
      <c r="G1522" s="157"/>
      <c r="H1522" s="158"/>
      <c r="I1522" s="162" t="str">
        <f t="shared" si="138"/>
        <v/>
      </c>
      <c r="J1522" s="163" t="str">
        <f>IF(I1522="","",I1522/BUDGET!$O$8)</f>
        <v/>
      </c>
      <c r="K1522" s="608"/>
      <c r="L1522" s="161" t="str">
        <f t="shared" si="139"/>
        <v/>
      </c>
      <c r="M1522" s="609" t="str">
        <f t="shared" si="140"/>
        <v/>
      </c>
      <c r="N1522" s="610" t="str">
        <f t="shared" si="141"/>
        <v/>
      </c>
      <c r="O1522" s="577"/>
      <c r="Q1522" s="611"/>
      <c r="U1522" s="574" t="str">
        <f t="shared" si="143"/>
        <v/>
      </c>
      <c r="V1522" s="574" t="str">
        <f>IF($U1522="","",VLOOKUP($U1522,BUDGET!$C$19:$Q$401,2,FALSE))</f>
        <v/>
      </c>
    </row>
    <row r="1523" spans="2:22" ht="13.5" x14ac:dyDescent="0.3">
      <c r="B1523" s="582">
        <f t="shared" si="142"/>
        <v>1513</v>
      </c>
      <c r="C1523" s="153"/>
      <c r="D1523" s="154"/>
      <c r="E1523" s="155"/>
      <c r="F1523" s="156"/>
      <c r="G1523" s="157"/>
      <c r="H1523" s="158"/>
      <c r="I1523" s="162" t="str">
        <f t="shared" si="138"/>
        <v/>
      </c>
      <c r="J1523" s="163" t="str">
        <f>IF(I1523="","",I1523/BUDGET!$O$8)</f>
        <v/>
      </c>
      <c r="K1523" s="608"/>
      <c r="L1523" s="164" t="str">
        <f t="shared" si="139"/>
        <v/>
      </c>
      <c r="M1523" s="609" t="str">
        <f t="shared" si="140"/>
        <v/>
      </c>
      <c r="N1523" s="610" t="str">
        <f t="shared" si="141"/>
        <v/>
      </c>
      <c r="O1523" s="577"/>
      <c r="Q1523" s="611"/>
      <c r="U1523" s="574" t="str">
        <f t="shared" si="143"/>
        <v/>
      </c>
      <c r="V1523" s="574" t="str">
        <f>IF($U1523="","",VLOOKUP($U1523,BUDGET!$C$19:$Q$401,2,FALSE))</f>
        <v/>
      </c>
    </row>
    <row r="1524" spans="2:22" ht="13.5" x14ac:dyDescent="0.3">
      <c r="B1524" s="582">
        <f t="shared" si="142"/>
        <v>1514</v>
      </c>
      <c r="C1524" s="153"/>
      <c r="D1524" s="154"/>
      <c r="E1524" s="155"/>
      <c r="F1524" s="156"/>
      <c r="G1524" s="157"/>
      <c r="H1524" s="158"/>
      <c r="I1524" s="162" t="str">
        <f t="shared" si="138"/>
        <v/>
      </c>
      <c r="J1524" s="163" t="str">
        <f>IF(I1524="","",I1524/BUDGET!$O$8)</f>
        <v/>
      </c>
      <c r="K1524" s="608"/>
      <c r="L1524" s="161" t="str">
        <f t="shared" si="139"/>
        <v/>
      </c>
      <c r="M1524" s="609" t="str">
        <f t="shared" si="140"/>
        <v/>
      </c>
      <c r="N1524" s="610" t="str">
        <f t="shared" si="141"/>
        <v/>
      </c>
      <c r="O1524" s="577"/>
      <c r="Q1524" s="611"/>
      <c r="U1524" s="574" t="str">
        <f t="shared" si="143"/>
        <v/>
      </c>
      <c r="V1524" s="574" t="str">
        <f>IF($U1524="","",VLOOKUP($U1524,BUDGET!$C$19:$Q$401,2,FALSE))</f>
        <v/>
      </c>
    </row>
    <row r="1525" spans="2:22" ht="13.5" x14ac:dyDescent="0.3">
      <c r="B1525" s="582">
        <f t="shared" si="142"/>
        <v>1515</v>
      </c>
      <c r="C1525" s="153"/>
      <c r="D1525" s="154"/>
      <c r="E1525" s="155"/>
      <c r="F1525" s="156"/>
      <c r="G1525" s="157"/>
      <c r="H1525" s="158"/>
      <c r="I1525" s="162" t="str">
        <f t="shared" si="138"/>
        <v/>
      </c>
      <c r="J1525" s="163" t="str">
        <f>IF(I1525="","",I1525/BUDGET!$O$8)</f>
        <v/>
      </c>
      <c r="K1525" s="608"/>
      <c r="L1525" s="164" t="str">
        <f t="shared" si="139"/>
        <v/>
      </c>
      <c r="M1525" s="609" t="str">
        <f t="shared" si="140"/>
        <v/>
      </c>
      <c r="N1525" s="610" t="str">
        <f t="shared" si="141"/>
        <v/>
      </c>
      <c r="O1525" s="577"/>
      <c r="Q1525" s="611"/>
      <c r="U1525" s="574" t="str">
        <f t="shared" si="143"/>
        <v/>
      </c>
      <c r="V1525" s="574" t="str">
        <f>IF($U1525="","",VLOOKUP($U1525,BUDGET!$C$19:$Q$401,2,FALSE))</f>
        <v/>
      </c>
    </row>
    <row r="1526" spans="2:22" ht="13.5" x14ac:dyDescent="0.3">
      <c r="B1526" s="582">
        <f t="shared" si="142"/>
        <v>1516</v>
      </c>
      <c r="C1526" s="153"/>
      <c r="D1526" s="154"/>
      <c r="E1526" s="155"/>
      <c r="F1526" s="156"/>
      <c r="G1526" s="157"/>
      <c r="H1526" s="158"/>
      <c r="I1526" s="162" t="str">
        <f t="shared" si="138"/>
        <v/>
      </c>
      <c r="J1526" s="163" t="str">
        <f>IF(I1526="","",I1526/BUDGET!$O$8)</f>
        <v/>
      </c>
      <c r="K1526" s="608"/>
      <c r="L1526" s="161" t="str">
        <f t="shared" si="139"/>
        <v/>
      </c>
      <c r="M1526" s="609" t="str">
        <f t="shared" si="140"/>
        <v/>
      </c>
      <c r="N1526" s="610" t="str">
        <f t="shared" si="141"/>
        <v/>
      </c>
      <c r="O1526" s="577"/>
      <c r="Q1526" s="611"/>
      <c r="U1526" s="574" t="str">
        <f t="shared" si="143"/>
        <v/>
      </c>
      <c r="V1526" s="574" t="str">
        <f>IF($U1526="","",VLOOKUP($U1526,BUDGET!$C$19:$Q$401,2,FALSE))</f>
        <v/>
      </c>
    </row>
    <row r="1527" spans="2:22" ht="13.5" x14ac:dyDescent="0.3">
      <c r="B1527" s="582">
        <f t="shared" si="142"/>
        <v>1517</v>
      </c>
      <c r="C1527" s="153"/>
      <c r="D1527" s="154"/>
      <c r="E1527" s="155"/>
      <c r="F1527" s="156"/>
      <c r="G1527" s="157"/>
      <c r="H1527" s="158"/>
      <c r="I1527" s="162" t="str">
        <f t="shared" si="138"/>
        <v/>
      </c>
      <c r="J1527" s="163" t="str">
        <f>IF(I1527="","",I1527/BUDGET!$O$8)</f>
        <v/>
      </c>
      <c r="K1527" s="608"/>
      <c r="L1527" s="164" t="str">
        <f t="shared" si="139"/>
        <v/>
      </c>
      <c r="M1527" s="609" t="str">
        <f t="shared" si="140"/>
        <v/>
      </c>
      <c r="N1527" s="610" t="str">
        <f t="shared" si="141"/>
        <v/>
      </c>
      <c r="O1527" s="577"/>
      <c r="Q1527" s="611"/>
      <c r="U1527" s="574" t="str">
        <f t="shared" si="143"/>
        <v/>
      </c>
      <c r="V1527" s="574" t="str">
        <f>IF($U1527="","",VLOOKUP($U1527,BUDGET!$C$19:$Q$401,2,FALSE))</f>
        <v/>
      </c>
    </row>
    <row r="1528" spans="2:22" ht="13.5" x14ac:dyDescent="0.3">
      <c r="B1528" s="582">
        <f t="shared" si="142"/>
        <v>1518</v>
      </c>
      <c r="C1528" s="153"/>
      <c r="D1528" s="154"/>
      <c r="E1528" s="155"/>
      <c r="F1528" s="156"/>
      <c r="G1528" s="157"/>
      <c r="H1528" s="158"/>
      <c r="I1528" s="162" t="str">
        <f t="shared" si="138"/>
        <v/>
      </c>
      <c r="J1528" s="163" t="str">
        <f>IF(I1528="","",I1528/BUDGET!$O$8)</f>
        <v/>
      </c>
      <c r="K1528" s="608"/>
      <c r="L1528" s="161" t="str">
        <f t="shared" si="139"/>
        <v/>
      </c>
      <c r="M1528" s="609" t="str">
        <f t="shared" si="140"/>
        <v/>
      </c>
      <c r="N1528" s="610" t="str">
        <f t="shared" si="141"/>
        <v/>
      </c>
      <c r="O1528" s="577"/>
      <c r="Q1528" s="611"/>
      <c r="U1528" s="574" t="str">
        <f t="shared" si="143"/>
        <v/>
      </c>
      <c r="V1528" s="574" t="str">
        <f>IF($U1528="","",VLOOKUP($U1528,BUDGET!$C$19:$Q$401,2,FALSE))</f>
        <v/>
      </c>
    </row>
    <row r="1529" spans="2:22" ht="13.5" x14ac:dyDescent="0.3">
      <c r="B1529" s="582">
        <f t="shared" si="142"/>
        <v>1519</v>
      </c>
      <c r="C1529" s="153"/>
      <c r="D1529" s="154"/>
      <c r="E1529" s="155"/>
      <c r="F1529" s="156"/>
      <c r="G1529" s="157"/>
      <c r="H1529" s="158"/>
      <c r="I1529" s="162" t="str">
        <f t="shared" si="138"/>
        <v/>
      </c>
      <c r="J1529" s="163" t="str">
        <f>IF(I1529="","",I1529/BUDGET!$O$8)</f>
        <v/>
      </c>
      <c r="K1529" s="608"/>
      <c r="L1529" s="164" t="str">
        <f t="shared" si="139"/>
        <v/>
      </c>
      <c r="M1529" s="609" t="str">
        <f t="shared" si="140"/>
        <v/>
      </c>
      <c r="N1529" s="610" t="str">
        <f t="shared" si="141"/>
        <v/>
      </c>
      <c r="O1529" s="577"/>
      <c r="Q1529" s="611"/>
      <c r="U1529" s="574" t="str">
        <f t="shared" si="143"/>
        <v/>
      </c>
      <c r="V1529" s="574" t="str">
        <f>IF($U1529="","",VLOOKUP($U1529,BUDGET!$C$19:$Q$401,2,FALSE))</f>
        <v/>
      </c>
    </row>
    <row r="1530" spans="2:22" ht="13.5" x14ac:dyDescent="0.3">
      <c r="B1530" s="582">
        <f t="shared" si="142"/>
        <v>1520</v>
      </c>
      <c r="C1530" s="153"/>
      <c r="D1530" s="154"/>
      <c r="E1530" s="155"/>
      <c r="F1530" s="156"/>
      <c r="G1530" s="157"/>
      <c r="H1530" s="158"/>
      <c r="I1530" s="162" t="str">
        <f t="shared" si="138"/>
        <v/>
      </c>
      <c r="J1530" s="163" t="str">
        <f>IF(I1530="","",I1530/BUDGET!$O$8)</f>
        <v/>
      </c>
      <c r="K1530" s="608"/>
      <c r="L1530" s="161" t="str">
        <f t="shared" si="139"/>
        <v/>
      </c>
      <c r="M1530" s="609" t="str">
        <f t="shared" si="140"/>
        <v/>
      </c>
      <c r="N1530" s="610" t="str">
        <f t="shared" si="141"/>
        <v/>
      </c>
      <c r="O1530" s="577"/>
      <c r="Q1530" s="611"/>
      <c r="U1530" s="574" t="str">
        <f t="shared" si="143"/>
        <v/>
      </c>
      <c r="V1530" s="574" t="str">
        <f>IF($U1530="","",VLOOKUP($U1530,BUDGET!$C$19:$Q$401,2,FALSE))</f>
        <v/>
      </c>
    </row>
    <row r="1531" spans="2:22" ht="13.5" x14ac:dyDescent="0.3">
      <c r="B1531" s="582">
        <f t="shared" si="142"/>
        <v>1521</v>
      </c>
      <c r="C1531" s="153"/>
      <c r="D1531" s="154"/>
      <c r="E1531" s="155"/>
      <c r="F1531" s="156"/>
      <c r="G1531" s="157"/>
      <c r="H1531" s="158"/>
      <c r="I1531" s="162" t="str">
        <f t="shared" si="138"/>
        <v/>
      </c>
      <c r="J1531" s="163" t="str">
        <f>IF(I1531="","",I1531/BUDGET!$O$8)</f>
        <v/>
      </c>
      <c r="K1531" s="608"/>
      <c r="L1531" s="164" t="str">
        <f t="shared" si="139"/>
        <v/>
      </c>
      <c r="M1531" s="609" t="str">
        <f t="shared" si="140"/>
        <v/>
      </c>
      <c r="N1531" s="610" t="str">
        <f t="shared" si="141"/>
        <v/>
      </c>
      <c r="O1531" s="577"/>
      <c r="Q1531" s="611"/>
      <c r="U1531" s="574" t="str">
        <f t="shared" si="143"/>
        <v/>
      </c>
      <c r="V1531" s="574" t="str">
        <f>IF($U1531="","",VLOOKUP($U1531,BUDGET!$C$19:$Q$401,2,FALSE))</f>
        <v/>
      </c>
    </row>
    <row r="1532" spans="2:22" ht="13.5" x14ac:dyDescent="0.3">
      <c r="B1532" s="582">
        <f t="shared" si="142"/>
        <v>1522</v>
      </c>
      <c r="C1532" s="153"/>
      <c r="D1532" s="154"/>
      <c r="E1532" s="155"/>
      <c r="F1532" s="156"/>
      <c r="G1532" s="157"/>
      <c r="H1532" s="158"/>
      <c r="I1532" s="162" t="str">
        <f t="shared" si="138"/>
        <v/>
      </c>
      <c r="J1532" s="163" t="str">
        <f>IF(I1532="","",I1532/BUDGET!$O$8)</f>
        <v/>
      </c>
      <c r="K1532" s="608"/>
      <c r="L1532" s="161" t="str">
        <f t="shared" si="139"/>
        <v/>
      </c>
      <c r="M1532" s="609" t="str">
        <f t="shared" si="140"/>
        <v/>
      </c>
      <c r="N1532" s="610" t="str">
        <f t="shared" si="141"/>
        <v/>
      </c>
      <c r="O1532" s="577"/>
      <c r="Q1532" s="611"/>
      <c r="U1532" s="574" t="str">
        <f t="shared" si="143"/>
        <v/>
      </c>
      <c r="V1532" s="574" t="str">
        <f>IF($U1532="","",VLOOKUP($U1532,BUDGET!$C$19:$Q$401,2,FALSE))</f>
        <v/>
      </c>
    </row>
    <row r="1533" spans="2:22" ht="13.5" x14ac:dyDescent="0.3">
      <c r="B1533" s="582">
        <f t="shared" si="142"/>
        <v>1523</v>
      </c>
      <c r="C1533" s="153"/>
      <c r="D1533" s="154"/>
      <c r="E1533" s="155"/>
      <c r="F1533" s="156"/>
      <c r="G1533" s="157"/>
      <c r="H1533" s="158"/>
      <c r="I1533" s="162" t="str">
        <f t="shared" si="138"/>
        <v/>
      </c>
      <c r="J1533" s="163" t="str">
        <f>IF(I1533="","",I1533/BUDGET!$O$8)</f>
        <v/>
      </c>
      <c r="K1533" s="608"/>
      <c r="L1533" s="164" t="str">
        <f t="shared" si="139"/>
        <v/>
      </c>
      <c r="M1533" s="609" t="str">
        <f t="shared" si="140"/>
        <v/>
      </c>
      <c r="N1533" s="610" t="str">
        <f t="shared" si="141"/>
        <v/>
      </c>
      <c r="O1533" s="577"/>
      <c r="Q1533" s="611"/>
      <c r="U1533" s="574" t="str">
        <f t="shared" si="143"/>
        <v/>
      </c>
      <c r="V1533" s="574" t="str">
        <f>IF($U1533="","",VLOOKUP($U1533,BUDGET!$C$19:$Q$401,2,FALSE))</f>
        <v/>
      </c>
    </row>
    <row r="1534" spans="2:22" ht="13.5" x14ac:dyDescent="0.3">
      <c r="B1534" s="582">
        <f t="shared" si="142"/>
        <v>1524</v>
      </c>
      <c r="C1534" s="153"/>
      <c r="D1534" s="154"/>
      <c r="E1534" s="155"/>
      <c r="F1534" s="156"/>
      <c r="G1534" s="157"/>
      <c r="H1534" s="158"/>
      <c r="I1534" s="162" t="str">
        <f t="shared" si="138"/>
        <v/>
      </c>
      <c r="J1534" s="163" t="str">
        <f>IF(I1534="","",I1534/BUDGET!$O$8)</f>
        <v/>
      </c>
      <c r="K1534" s="608"/>
      <c r="L1534" s="161" t="str">
        <f t="shared" si="139"/>
        <v/>
      </c>
      <c r="M1534" s="609" t="str">
        <f t="shared" si="140"/>
        <v/>
      </c>
      <c r="N1534" s="610" t="str">
        <f t="shared" si="141"/>
        <v/>
      </c>
      <c r="O1534" s="577"/>
      <c r="Q1534" s="611"/>
      <c r="U1534" s="574" t="str">
        <f t="shared" si="143"/>
        <v/>
      </c>
      <c r="V1534" s="574" t="str">
        <f>IF($U1534="","",VLOOKUP($U1534,BUDGET!$C$19:$Q$401,2,FALSE))</f>
        <v/>
      </c>
    </row>
    <row r="1535" spans="2:22" ht="13.5" x14ac:dyDescent="0.3">
      <c r="B1535" s="582">
        <f t="shared" si="142"/>
        <v>1525</v>
      </c>
      <c r="C1535" s="153"/>
      <c r="D1535" s="154"/>
      <c r="E1535" s="155"/>
      <c r="F1535" s="156"/>
      <c r="G1535" s="157"/>
      <c r="H1535" s="158"/>
      <c r="I1535" s="162" t="str">
        <f t="shared" si="138"/>
        <v/>
      </c>
      <c r="J1535" s="163" t="str">
        <f>IF(I1535="","",I1535/BUDGET!$O$8)</f>
        <v/>
      </c>
      <c r="K1535" s="608"/>
      <c r="L1535" s="164" t="str">
        <f t="shared" si="139"/>
        <v/>
      </c>
      <c r="M1535" s="609" t="str">
        <f t="shared" si="140"/>
        <v/>
      </c>
      <c r="N1535" s="610" t="str">
        <f t="shared" si="141"/>
        <v/>
      </c>
      <c r="O1535" s="577"/>
      <c r="Q1535" s="611"/>
      <c r="U1535" s="574" t="str">
        <f t="shared" si="143"/>
        <v/>
      </c>
      <c r="V1535" s="574" t="str">
        <f>IF($U1535="","",VLOOKUP($U1535,BUDGET!$C$19:$Q$401,2,FALSE))</f>
        <v/>
      </c>
    </row>
    <row r="1536" spans="2:22" ht="13.5" x14ac:dyDescent="0.3">
      <c r="B1536" s="582">
        <f t="shared" si="142"/>
        <v>1526</v>
      </c>
      <c r="C1536" s="153"/>
      <c r="D1536" s="154"/>
      <c r="E1536" s="155"/>
      <c r="F1536" s="156"/>
      <c r="G1536" s="157"/>
      <c r="H1536" s="158"/>
      <c r="I1536" s="162" t="str">
        <f t="shared" si="138"/>
        <v/>
      </c>
      <c r="J1536" s="163" t="str">
        <f>IF(I1536="","",I1536/BUDGET!$O$8)</f>
        <v/>
      </c>
      <c r="K1536" s="608"/>
      <c r="L1536" s="161" t="str">
        <f t="shared" si="139"/>
        <v/>
      </c>
      <c r="M1536" s="609" t="str">
        <f t="shared" si="140"/>
        <v/>
      </c>
      <c r="N1536" s="610" t="str">
        <f t="shared" si="141"/>
        <v/>
      </c>
      <c r="O1536" s="577"/>
      <c r="Q1536" s="611"/>
      <c r="U1536" s="574" t="str">
        <f t="shared" si="143"/>
        <v/>
      </c>
      <c r="V1536" s="574" t="str">
        <f>IF($U1536="","",VLOOKUP($U1536,BUDGET!$C$19:$Q$401,2,FALSE))</f>
        <v/>
      </c>
    </row>
    <row r="1537" spans="2:22" ht="13.5" x14ac:dyDescent="0.3">
      <c r="B1537" s="582">
        <f t="shared" si="142"/>
        <v>1527</v>
      </c>
      <c r="C1537" s="153"/>
      <c r="D1537" s="154"/>
      <c r="E1537" s="155"/>
      <c r="F1537" s="156"/>
      <c r="G1537" s="157"/>
      <c r="H1537" s="158"/>
      <c r="I1537" s="162" t="str">
        <f t="shared" si="138"/>
        <v/>
      </c>
      <c r="J1537" s="163" t="str">
        <f>IF(I1537="","",I1537/BUDGET!$O$8)</f>
        <v/>
      </c>
      <c r="K1537" s="608"/>
      <c r="L1537" s="164" t="str">
        <f t="shared" si="139"/>
        <v/>
      </c>
      <c r="M1537" s="609" t="str">
        <f t="shared" si="140"/>
        <v/>
      </c>
      <c r="N1537" s="610" t="str">
        <f t="shared" si="141"/>
        <v/>
      </c>
      <c r="O1537" s="577"/>
      <c r="Q1537" s="611"/>
      <c r="U1537" s="574" t="str">
        <f t="shared" si="143"/>
        <v/>
      </c>
      <c r="V1537" s="574" t="str">
        <f>IF($U1537="","",VLOOKUP($U1537,BUDGET!$C$19:$Q$401,2,FALSE))</f>
        <v/>
      </c>
    </row>
    <row r="1538" spans="2:22" ht="13.5" x14ac:dyDescent="0.3">
      <c r="B1538" s="582">
        <f t="shared" si="142"/>
        <v>1528</v>
      </c>
      <c r="C1538" s="153"/>
      <c r="D1538" s="154"/>
      <c r="E1538" s="155"/>
      <c r="F1538" s="156"/>
      <c r="G1538" s="157"/>
      <c r="H1538" s="158"/>
      <c r="I1538" s="162" t="str">
        <f t="shared" si="138"/>
        <v/>
      </c>
      <c r="J1538" s="163" t="str">
        <f>IF(I1538="","",I1538/BUDGET!$O$8)</f>
        <v/>
      </c>
      <c r="K1538" s="608"/>
      <c r="L1538" s="161" t="str">
        <f t="shared" si="139"/>
        <v/>
      </c>
      <c r="M1538" s="609" t="str">
        <f t="shared" si="140"/>
        <v/>
      </c>
      <c r="N1538" s="610" t="str">
        <f t="shared" si="141"/>
        <v/>
      </c>
      <c r="O1538" s="577"/>
      <c r="Q1538" s="611"/>
      <c r="U1538" s="574" t="str">
        <f t="shared" si="143"/>
        <v/>
      </c>
      <c r="V1538" s="574" t="str">
        <f>IF($U1538="","",VLOOKUP($U1538,BUDGET!$C$19:$Q$401,2,FALSE))</f>
        <v/>
      </c>
    </row>
    <row r="1539" spans="2:22" ht="13.5" x14ac:dyDescent="0.3">
      <c r="B1539" s="582">
        <f t="shared" si="142"/>
        <v>1529</v>
      </c>
      <c r="C1539" s="153"/>
      <c r="D1539" s="154"/>
      <c r="E1539" s="155"/>
      <c r="F1539" s="156"/>
      <c r="G1539" s="157"/>
      <c r="H1539" s="158"/>
      <c r="I1539" s="162" t="str">
        <f t="shared" si="138"/>
        <v/>
      </c>
      <c r="J1539" s="163" t="str">
        <f>IF(I1539="","",I1539/BUDGET!$O$8)</f>
        <v/>
      </c>
      <c r="K1539" s="608"/>
      <c r="L1539" s="164" t="str">
        <f t="shared" si="139"/>
        <v/>
      </c>
      <c r="M1539" s="609" t="str">
        <f t="shared" si="140"/>
        <v/>
      </c>
      <c r="N1539" s="610" t="str">
        <f t="shared" si="141"/>
        <v/>
      </c>
      <c r="O1539" s="577"/>
      <c r="Q1539" s="611"/>
      <c r="U1539" s="574" t="str">
        <f t="shared" si="143"/>
        <v/>
      </c>
      <c r="V1539" s="574" t="str">
        <f>IF($U1539="","",VLOOKUP($U1539,BUDGET!$C$19:$Q$401,2,FALSE))</f>
        <v/>
      </c>
    </row>
    <row r="1540" spans="2:22" ht="13.5" x14ac:dyDescent="0.3">
      <c r="B1540" s="582">
        <f t="shared" si="142"/>
        <v>1530</v>
      </c>
      <c r="C1540" s="153"/>
      <c r="D1540" s="154"/>
      <c r="E1540" s="155"/>
      <c r="F1540" s="156"/>
      <c r="G1540" s="157"/>
      <c r="H1540" s="158"/>
      <c r="I1540" s="162" t="str">
        <f t="shared" si="138"/>
        <v/>
      </c>
      <c r="J1540" s="163" t="str">
        <f>IF(I1540="","",I1540/BUDGET!$O$8)</f>
        <v/>
      </c>
      <c r="K1540" s="608"/>
      <c r="L1540" s="161" t="str">
        <f t="shared" si="139"/>
        <v/>
      </c>
      <c r="M1540" s="609" t="str">
        <f t="shared" si="140"/>
        <v/>
      </c>
      <c r="N1540" s="610" t="str">
        <f t="shared" si="141"/>
        <v/>
      </c>
      <c r="O1540" s="577"/>
      <c r="Q1540" s="611"/>
      <c r="U1540" s="574" t="str">
        <f t="shared" si="143"/>
        <v/>
      </c>
      <c r="V1540" s="574" t="str">
        <f>IF($U1540="","",VLOOKUP($U1540,BUDGET!$C$19:$Q$401,2,FALSE))</f>
        <v/>
      </c>
    </row>
    <row r="1541" spans="2:22" ht="13.5" x14ac:dyDescent="0.3">
      <c r="B1541" s="582">
        <f t="shared" si="142"/>
        <v>1531</v>
      </c>
      <c r="C1541" s="153"/>
      <c r="D1541" s="154"/>
      <c r="E1541" s="155"/>
      <c r="F1541" s="156"/>
      <c r="G1541" s="157"/>
      <c r="H1541" s="158"/>
      <c r="I1541" s="162" t="str">
        <f t="shared" si="138"/>
        <v/>
      </c>
      <c r="J1541" s="163" t="str">
        <f>IF(I1541="","",I1541/BUDGET!$O$8)</f>
        <v/>
      </c>
      <c r="K1541" s="608"/>
      <c r="L1541" s="164" t="str">
        <f t="shared" si="139"/>
        <v/>
      </c>
      <c r="M1541" s="609" t="str">
        <f t="shared" si="140"/>
        <v/>
      </c>
      <c r="N1541" s="610" t="str">
        <f t="shared" si="141"/>
        <v/>
      </c>
      <c r="O1541" s="577"/>
      <c r="Q1541" s="611"/>
      <c r="U1541" s="574" t="str">
        <f t="shared" si="143"/>
        <v/>
      </c>
      <c r="V1541" s="574" t="str">
        <f>IF($U1541="","",VLOOKUP($U1541,BUDGET!$C$19:$Q$401,2,FALSE))</f>
        <v/>
      </c>
    </row>
    <row r="1542" spans="2:22" ht="13.5" x14ac:dyDescent="0.3">
      <c r="B1542" s="582">
        <f t="shared" si="142"/>
        <v>1532</v>
      </c>
      <c r="C1542" s="153"/>
      <c r="D1542" s="154"/>
      <c r="E1542" s="155"/>
      <c r="F1542" s="156"/>
      <c r="G1542" s="157"/>
      <c r="H1542" s="158"/>
      <c r="I1542" s="162" t="str">
        <f t="shared" si="138"/>
        <v/>
      </c>
      <c r="J1542" s="163" t="str">
        <f>IF(I1542="","",I1542/BUDGET!$O$8)</f>
        <v/>
      </c>
      <c r="K1542" s="608"/>
      <c r="L1542" s="161" t="str">
        <f t="shared" si="139"/>
        <v/>
      </c>
      <c r="M1542" s="609" t="str">
        <f t="shared" si="140"/>
        <v/>
      </c>
      <c r="N1542" s="610" t="str">
        <f t="shared" si="141"/>
        <v/>
      </c>
      <c r="O1542" s="577"/>
      <c r="Q1542" s="611"/>
      <c r="U1542" s="574" t="str">
        <f t="shared" si="143"/>
        <v/>
      </c>
      <c r="V1542" s="574" t="str">
        <f>IF($U1542="","",VLOOKUP($U1542,BUDGET!$C$19:$Q$401,2,FALSE))</f>
        <v/>
      </c>
    </row>
    <row r="1543" spans="2:22" ht="13.5" x14ac:dyDescent="0.3">
      <c r="B1543" s="582">
        <f t="shared" si="142"/>
        <v>1533</v>
      </c>
      <c r="C1543" s="153"/>
      <c r="D1543" s="154"/>
      <c r="E1543" s="155"/>
      <c r="F1543" s="156"/>
      <c r="G1543" s="157"/>
      <c r="H1543" s="158"/>
      <c r="I1543" s="162" t="str">
        <f t="shared" si="138"/>
        <v/>
      </c>
      <c r="J1543" s="163" t="str">
        <f>IF(I1543="","",I1543/BUDGET!$O$8)</f>
        <v/>
      </c>
      <c r="K1543" s="608"/>
      <c r="L1543" s="164" t="str">
        <f t="shared" si="139"/>
        <v/>
      </c>
      <c r="M1543" s="609" t="str">
        <f t="shared" si="140"/>
        <v/>
      </c>
      <c r="N1543" s="610" t="str">
        <f t="shared" si="141"/>
        <v/>
      </c>
      <c r="O1543" s="577"/>
      <c r="Q1543" s="611"/>
      <c r="U1543" s="574" t="str">
        <f t="shared" si="143"/>
        <v/>
      </c>
      <c r="V1543" s="574" t="str">
        <f>IF($U1543="","",VLOOKUP($U1543,BUDGET!$C$19:$Q$401,2,FALSE))</f>
        <v/>
      </c>
    </row>
    <row r="1544" spans="2:22" ht="13.5" x14ac:dyDescent="0.3">
      <c r="B1544" s="582">
        <f t="shared" si="142"/>
        <v>1534</v>
      </c>
      <c r="C1544" s="153"/>
      <c r="D1544" s="154"/>
      <c r="E1544" s="155"/>
      <c r="F1544" s="156"/>
      <c r="G1544" s="157"/>
      <c r="H1544" s="158"/>
      <c r="I1544" s="162" t="str">
        <f t="shared" si="138"/>
        <v/>
      </c>
      <c r="J1544" s="163" t="str">
        <f>IF(I1544="","",I1544/BUDGET!$O$8)</f>
        <v/>
      </c>
      <c r="K1544" s="608"/>
      <c r="L1544" s="161" t="str">
        <f t="shared" si="139"/>
        <v/>
      </c>
      <c r="M1544" s="609" t="str">
        <f t="shared" si="140"/>
        <v/>
      </c>
      <c r="N1544" s="610" t="str">
        <f t="shared" si="141"/>
        <v/>
      </c>
      <c r="O1544" s="577"/>
      <c r="Q1544" s="611"/>
      <c r="U1544" s="574" t="str">
        <f t="shared" si="143"/>
        <v/>
      </c>
      <c r="V1544" s="574" t="str">
        <f>IF($U1544="","",VLOOKUP($U1544,BUDGET!$C$19:$Q$401,2,FALSE))</f>
        <v/>
      </c>
    </row>
    <row r="1545" spans="2:22" ht="13.5" x14ac:dyDescent="0.3">
      <c r="B1545" s="582">
        <f t="shared" si="142"/>
        <v>1535</v>
      </c>
      <c r="C1545" s="153"/>
      <c r="D1545" s="154"/>
      <c r="E1545" s="155"/>
      <c r="F1545" s="156"/>
      <c r="G1545" s="157"/>
      <c r="H1545" s="158"/>
      <c r="I1545" s="162" t="str">
        <f t="shared" si="138"/>
        <v/>
      </c>
      <c r="J1545" s="163" t="str">
        <f>IF(I1545="","",I1545/BUDGET!$O$8)</f>
        <v/>
      </c>
      <c r="K1545" s="608"/>
      <c r="L1545" s="164" t="str">
        <f t="shared" si="139"/>
        <v/>
      </c>
      <c r="M1545" s="609" t="str">
        <f t="shared" si="140"/>
        <v/>
      </c>
      <c r="N1545" s="610" t="str">
        <f t="shared" si="141"/>
        <v/>
      </c>
      <c r="O1545" s="577"/>
      <c r="Q1545" s="611"/>
      <c r="U1545" s="574" t="str">
        <f t="shared" si="143"/>
        <v/>
      </c>
      <c r="V1545" s="574" t="str">
        <f>IF($U1545="","",VLOOKUP($U1545,BUDGET!$C$19:$Q$401,2,FALSE))</f>
        <v/>
      </c>
    </row>
    <row r="1546" spans="2:22" ht="13.5" x14ac:dyDescent="0.3">
      <c r="B1546" s="582">
        <f t="shared" si="142"/>
        <v>1536</v>
      </c>
      <c r="C1546" s="153"/>
      <c r="D1546" s="154"/>
      <c r="E1546" s="155"/>
      <c r="F1546" s="156"/>
      <c r="G1546" s="157"/>
      <c r="H1546" s="158"/>
      <c r="I1546" s="162" t="str">
        <f t="shared" si="138"/>
        <v/>
      </c>
      <c r="J1546" s="163" t="str">
        <f>IF(I1546="","",I1546/BUDGET!$O$8)</f>
        <v/>
      </c>
      <c r="K1546" s="608"/>
      <c r="L1546" s="161" t="str">
        <f t="shared" si="139"/>
        <v/>
      </c>
      <c r="M1546" s="609" t="str">
        <f t="shared" si="140"/>
        <v/>
      </c>
      <c r="N1546" s="610" t="str">
        <f t="shared" si="141"/>
        <v/>
      </c>
      <c r="O1546" s="577"/>
      <c r="Q1546" s="611"/>
      <c r="U1546" s="574" t="str">
        <f t="shared" si="143"/>
        <v/>
      </c>
      <c r="V1546" s="574" t="str">
        <f>IF($U1546="","",VLOOKUP($U1546,BUDGET!$C$19:$Q$401,2,FALSE))</f>
        <v/>
      </c>
    </row>
    <row r="1547" spans="2:22" ht="13.5" x14ac:dyDescent="0.3">
      <c r="B1547" s="582">
        <f t="shared" si="142"/>
        <v>1537</v>
      </c>
      <c r="C1547" s="153"/>
      <c r="D1547" s="154"/>
      <c r="E1547" s="155"/>
      <c r="F1547" s="156"/>
      <c r="G1547" s="157"/>
      <c r="H1547" s="158"/>
      <c r="I1547" s="162" t="str">
        <f t="shared" si="138"/>
        <v/>
      </c>
      <c r="J1547" s="163" t="str">
        <f>IF(I1547="","",I1547/BUDGET!$O$8)</f>
        <v/>
      </c>
      <c r="K1547" s="608"/>
      <c r="L1547" s="164" t="str">
        <f t="shared" si="139"/>
        <v/>
      </c>
      <c r="M1547" s="609" t="str">
        <f t="shared" si="140"/>
        <v/>
      </c>
      <c r="N1547" s="610" t="str">
        <f t="shared" si="141"/>
        <v/>
      </c>
      <c r="O1547" s="577"/>
      <c r="Q1547" s="611"/>
      <c r="U1547" s="574" t="str">
        <f t="shared" si="143"/>
        <v/>
      </c>
      <c r="V1547" s="574" t="str">
        <f>IF($U1547="","",VLOOKUP($U1547,BUDGET!$C$19:$Q$401,2,FALSE))</f>
        <v/>
      </c>
    </row>
    <row r="1548" spans="2:22" ht="13.5" x14ac:dyDescent="0.3">
      <c r="B1548" s="582">
        <f t="shared" si="142"/>
        <v>1538</v>
      </c>
      <c r="C1548" s="153"/>
      <c r="D1548" s="154"/>
      <c r="E1548" s="155"/>
      <c r="F1548" s="156"/>
      <c r="G1548" s="157"/>
      <c r="H1548" s="158"/>
      <c r="I1548" s="162" t="str">
        <f t="shared" ref="I1548:I1611" si="144">IF(E1548="","",ROUND(F1548*H1548,2))</f>
        <v/>
      </c>
      <c r="J1548" s="163" t="str">
        <f>IF(I1548="","",I1548/BUDGET!$O$8)</f>
        <v/>
      </c>
      <c r="K1548" s="608"/>
      <c r="L1548" s="161" t="str">
        <f t="shared" ref="L1548:L1611" si="145">LEFT(K1548,2)</f>
        <v/>
      </c>
      <c r="M1548" s="609" t="str">
        <f t="shared" ref="M1548:M1611" si="146">IF(C1548="","",YEAR(C1548))</f>
        <v/>
      </c>
      <c r="N1548" s="610" t="str">
        <f t="shared" ref="N1548:N1611" si="147">IF(C1548="","",MONTH(C1548))</f>
        <v/>
      </c>
      <c r="O1548" s="577"/>
      <c r="Q1548" s="611"/>
      <c r="U1548" s="574" t="str">
        <f t="shared" si="143"/>
        <v/>
      </c>
      <c r="V1548" s="574" t="str">
        <f>IF($U1548="","",VLOOKUP($U1548,BUDGET!$C$19:$Q$401,2,FALSE))</f>
        <v/>
      </c>
    </row>
    <row r="1549" spans="2:22" ht="13.5" x14ac:dyDescent="0.3">
      <c r="B1549" s="582">
        <f t="shared" ref="B1549:B1612" si="148">ROW()-10</f>
        <v>1539</v>
      </c>
      <c r="C1549" s="153"/>
      <c r="D1549" s="154"/>
      <c r="E1549" s="155"/>
      <c r="F1549" s="156"/>
      <c r="G1549" s="157"/>
      <c r="H1549" s="158"/>
      <c r="I1549" s="162" t="str">
        <f t="shared" si="144"/>
        <v/>
      </c>
      <c r="J1549" s="163" t="str">
        <f>IF(I1549="","",I1549/BUDGET!$O$8)</f>
        <v/>
      </c>
      <c r="K1549" s="608"/>
      <c r="L1549" s="164" t="str">
        <f t="shared" si="145"/>
        <v/>
      </c>
      <c r="M1549" s="609" t="str">
        <f t="shared" si="146"/>
        <v/>
      </c>
      <c r="N1549" s="610" t="str">
        <f t="shared" si="147"/>
        <v/>
      </c>
      <c r="O1549" s="577"/>
      <c r="Q1549" s="611"/>
      <c r="U1549" s="574" t="str">
        <f t="shared" ref="U1549:U1612" si="149">IF(K1549="","",LEFT(K1549,FIND("|",K1549)-1))</f>
        <v/>
      </c>
      <c r="V1549" s="574" t="str">
        <f>IF($U1549="","",VLOOKUP($U1549,BUDGET!$C$19:$Q$401,2,FALSE))</f>
        <v/>
      </c>
    </row>
    <row r="1550" spans="2:22" ht="13.5" x14ac:dyDescent="0.3">
      <c r="B1550" s="582">
        <f t="shared" si="148"/>
        <v>1540</v>
      </c>
      <c r="C1550" s="153"/>
      <c r="D1550" s="154"/>
      <c r="E1550" s="155"/>
      <c r="F1550" s="156"/>
      <c r="G1550" s="157"/>
      <c r="H1550" s="158"/>
      <c r="I1550" s="162" t="str">
        <f t="shared" si="144"/>
        <v/>
      </c>
      <c r="J1550" s="163" t="str">
        <f>IF(I1550="","",I1550/BUDGET!$O$8)</f>
        <v/>
      </c>
      <c r="K1550" s="608"/>
      <c r="L1550" s="161" t="str">
        <f t="shared" si="145"/>
        <v/>
      </c>
      <c r="M1550" s="609" t="str">
        <f t="shared" si="146"/>
        <v/>
      </c>
      <c r="N1550" s="610" t="str">
        <f t="shared" si="147"/>
        <v/>
      </c>
      <c r="O1550" s="577"/>
      <c r="Q1550" s="611"/>
      <c r="U1550" s="574" t="str">
        <f t="shared" si="149"/>
        <v/>
      </c>
      <c r="V1550" s="574" t="str">
        <f>IF($U1550="","",VLOOKUP($U1550,BUDGET!$C$19:$Q$401,2,FALSE))</f>
        <v/>
      </c>
    </row>
    <row r="1551" spans="2:22" ht="13.5" x14ac:dyDescent="0.3">
      <c r="B1551" s="582">
        <f t="shared" si="148"/>
        <v>1541</v>
      </c>
      <c r="C1551" s="153"/>
      <c r="D1551" s="154"/>
      <c r="E1551" s="155"/>
      <c r="F1551" s="156"/>
      <c r="G1551" s="157"/>
      <c r="H1551" s="158"/>
      <c r="I1551" s="162" t="str">
        <f t="shared" si="144"/>
        <v/>
      </c>
      <c r="J1551" s="163" t="str">
        <f>IF(I1551="","",I1551/BUDGET!$O$8)</f>
        <v/>
      </c>
      <c r="K1551" s="608"/>
      <c r="L1551" s="164" t="str">
        <f t="shared" si="145"/>
        <v/>
      </c>
      <c r="M1551" s="609" t="str">
        <f t="shared" si="146"/>
        <v/>
      </c>
      <c r="N1551" s="610" t="str">
        <f t="shared" si="147"/>
        <v/>
      </c>
      <c r="O1551" s="577"/>
      <c r="Q1551" s="611"/>
      <c r="U1551" s="574" t="str">
        <f t="shared" si="149"/>
        <v/>
      </c>
      <c r="V1551" s="574" t="str">
        <f>IF($U1551="","",VLOOKUP($U1551,BUDGET!$C$19:$Q$401,2,FALSE))</f>
        <v/>
      </c>
    </row>
    <row r="1552" spans="2:22" ht="13.5" x14ac:dyDescent="0.3">
      <c r="B1552" s="582">
        <f t="shared" si="148"/>
        <v>1542</v>
      </c>
      <c r="C1552" s="153"/>
      <c r="D1552" s="154"/>
      <c r="E1552" s="155"/>
      <c r="F1552" s="156"/>
      <c r="G1552" s="157"/>
      <c r="H1552" s="158"/>
      <c r="I1552" s="162" t="str">
        <f t="shared" si="144"/>
        <v/>
      </c>
      <c r="J1552" s="163" t="str">
        <f>IF(I1552="","",I1552/BUDGET!$O$8)</f>
        <v/>
      </c>
      <c r="K1552" s="608"/>
      <c r="L1552" s="161" t="str">
        <f t="shared" si="145"/>
        <v/>
      </c>
      <c r="M1552" s="609" t="str">
        <f t="shared" si="146"/>
        <v/>
      </c>
      <c r="N1552" s="610" t="str">
        <f t="shared" si="147"/>
        <v/>
      </c>
      <c r="O1552" s="577"/>
      <c r="Q1552" s="611"/>
      <c r="U1552" s="574" t="str">
        <f t="shared" si="149"/>
        <v/>
      </c>
      <c r="V1552" s="574" t="str">
        <f>IF($U1552="","",VLOOKUP($U1552,BUDGET!$C$19:$Q$401,2,FALSE))</f>
        <v/>
      </c>
    </row>
    <row r="1553" spans="2:22" ht="13.5" x14ac:dyDescent="0.3">
      <c r="B1553" s="582">
        <f t="shared" si="148"/>
        <v>1543</v>
      </c>
      <c r="C1553" s="153"/>
      <c r="D1553" s="154"/>
      <c r="E1553" s="155"/>
      <c r="F1553" s="156"/>
      <c r="G1553" s="157"/>
      <c r="H1553" s="158"/>
      <c r="I1553" s="162" t="str">
        <f t="shared" si="144"/>
        <v/>
      </c>
      <c r="J1553" s="163" t="str">
        <f>IF(I1553="","",I1553/BUDGET!$O$8)</f>
        <v/>
      </c>
      <c r="K1553" s="608"/>
      <c r="L1553" s="164" t="str">
        <f t="shared" si="145"/>
        <v/>
      </c>
      <c r="M1553" s="609" t="str">
        <f t="shared" si="146"/>
        <v/>
      </c>
      <c r="N1553" s="610" t="str">
        <f t="shared" si="147"/>
        <v/>
      </c>
      <c r="O1553" s="577"/>
      <c r="Q1553" s="611"/>
      <c r="U1553" s="574" t="str">
        <f t="shared" si="149"/>
        <v/>
      </c>
      <c r="V1553" s="574" t="str">
        <f>IF($U1553="","",VLOOKUP($U1553,BUDGET!$C$19:$Q$401,2,FALSE))</f>
        <v/>
      </c>
    </row>
    <row r="1554" spans="2:22" ht="13.5" x14ac:dyDescent="0.3">
      <c r="B1554" s="582">
        <f t="shared" si="148"/>
        <v>1544</v>
      </c>
      <c r="C1554" s="153"/>
      <c r="D1554" s="154"/>
      <c r="E1554" s="155"/>
      <c r="F1554" s="156"/>
      <c r="G1554" s="157"/>
      <c r="H1554" s="158"/>
      <c r="I1554" s="162" t="str">
        <f t="shared" si="144"/>
        <v/>
      </c>
      <c r="J1554" s="163" t="str">
        <f>IF(I1554="","",I1554/BUDGET!$O$8)</f>
        <v/>
      </c>
      <c r="K1554" s="608"/>
      <c r="L1554" s="161" t="str">
        <f t="shared" si="145"/>
        <v/>
      </c>
      <c r="M1554" s="609" t="str">
        <f t="shared" si="146"/>
        <v/>
      </c>
      <c r="N1554" s="610" t="str">
        <f t="shared" si="147"/>
        <v/>
      </c>
      <c r="O1554" s="577"/>
      <c r="Q1554" s="611"/>
      <c r="U1554" s="574" t="str">
        <f t="shared" si="149"/>
        <v/>
      </c>
      <c r="V1554" s="574" t="str">
        <f>IF($U1554="","",VLOOKUP($U1554,BUDGET!$C$19:$Q$401,2,FALSE))</f>
        <v/>
      </c>
    </row>
    <row r="1555" spans="2:22" ht="13.5" x14ac:dyDescent="0.3">
      <c r="B1555" s="582">
        <f t="shared" si="148"/>
        <v>1545</v>
      </c>
      <c r="C1555" s="153"/>
      <c r="D1555" s="154"/>
      <c r="E1555" s="155"/>
      <c r="F1555" s="156"/>
      <c r="G1555" s="157"/>
      <c r="H1555" s="158"/>
      <c r="I1555" s="162" t="str">
        <f t="shared" si="144"/>
        <v/>
      </c>
      <c r="J1555" s="163" t="str">
        <f>IF(I1555="","",I1555/BUDGET!$O$8)</f>
        <v/>
      </c>
      <c r="K1555" s="608"/>
      <c r="L1555" s="164" t="str">
        <f t="shared" si="145"/>
        <v/>
      </c>
      <c r="M1555" s="609" t="str">
        <f t="shared" si="146"/>
        <v/>
      </c>
      <c r="N1555" s="610" t="str">
        <f t="shared" si="147"/>
        <v/>
      </c>
      <c r="O1555" s="577"/>
      <c r="Q1555" s="611"/>
      <c r="U1555" s="574" t="str">
        <f t="shared" si="149"/>
        <v/>
      </c>
      <c r="V1555" s="574" t="str">
        <f>IF($U1555="","",VLOOKUP($U1555,BUDGET!$C$19:$Q$401,2,FALSE))</f>
        <v/>
      </c>
    </row>
    <row r="1556" spans="2:22" ht="13.5" x14ac:dyDescent="0.3">
      <c r="B1556" s="582">
        <f t="shared" si="148"/>
        <v>1546</v>
      </c>
      <c r="C1556" s="153"/>
      <c r="D1556" s="154"/>
      <c r="E1556" s="155"/>
      <c r="F1556" s="156"/>
      <c r="G1556" s="157"/>
      <c r="H1556" s="158"/>
      <c r="I1556" s="162" t="str">
        <f t="shared" si="144"/>
        <v/>
      </c>
      <c r="J1556" s="163" t="str">
        <f>IF(I1556="","",I1556/BUDGET!$O$8)</f>
        <v/>
      </c>
      <c r="K1556" s="608"/>
      <c r="L1556" s="161" t="str">
        <f t="shared" si="145"/>
        <v/>
      </c>
      <c r="M1556" s="609" t="str">
        <f t="shared" si="146"/>
        <v/>
      </c>
      <c r="N1556" s="610" t="str">
        <f t="shared" si="147"/>
        <v/>
      </c>
      <c r="O1556" s="577"/>
      <c r="Q1556" s="611"/>
      <c r="U1556" s="574" t="str">
        <f t="shared" si="149"/>
        <v/>
      </c>
      <c r="V1556" s="574" t="str">
        <f>IF($U1556="","",VLOOKUP($U1556,BUDGET!$C$19:$Q$401,2,FALSE))</f>
        <v/>
      </c>
    </row>
    <row r="1557" spans="2:22" ht="13.5" x14ac:dyDescent="0.3">
      <c r="B1557" s="582">
        <f t="shared" si="148"/>
        <v>1547</v>
      </c>
      <c r="C1557" s="153"/>
      <c r="D1557" s="154"/>
      <c r="E1557" s="155"/>
      <c r="F1557" s="156"/>
      <c r="G1557" s="157"/>
      <c r="H1557" s="158"/>
      <c r="I1557" s="162" t="str">
        <f t="shared" si="144"/>
        <v/>
      </c>
      <c r="J1557" s="163" t="str">
        <f>IF(I1557="","",I1557/BUDGET!$O$8)</f>
        <v/>
      </c>
      <c r="K1557" s="608"/>
      <c r="L1557" s="164" t="str">
        <f t="shared" si="145"/>
        <v/>
      </c>
      <c r="M1557" s="609" t="str">
        <f t="shared" si="146"/>
        <v/>
      </c>
      <c r="N1557" s="610" t="str">
        <f t="shared" si="147"/>
        <v/>
      </c>
      <c r="O1557" s="577"/>
      <c r="Q1557" s="611"/>
      <c r="U1557" s="574" t="str">
        <f t="shared" si="149"/>
        <v/>
      </c>
      <c r="V1557" s="574" t="str">
        <f>IF($U1557="","",VLOOKUP($U1557,BUDGET!$C$19:$Q$401,2,FALSE))</f>
        <v/>
      </c>
    </row>
    <row r="1558" spans="2:22" ht="13.5" x14ac:dyDescent="0.3">
      <c r="B1558" s="582">
        <f t="shared" si="148"/>
        <v>1548</v>
      </c>
      <c r="C1558" s="153"/>
      <c r="D1558" s="154"/>
      <c r="E1558" s="155"/>
      <c r="F1558" s="156"/>
      <c r="G1558" s="157"/>
      <c r="H1558" s="158"/>
      <c r="I1558" s="162" t="str">
        <f t="shared" si="144"/>
        <v/>
      </c>
      <c r="J1558" s="163" t="str">
        <f>IF(I1558="","",I1558/BUDGET!$O$8)</f>
        <v/>
      </c>
      <c r="K1558" s="608"/>
      <c r="L1558" s="161" t="str">
        <f t="shared" si="145"/>
        <v/>
      </c>
      <c r="M1558" s="609" t="str">
        <f t="shared" si="146"/>
        <v/>
      </c>
      <c r="N1558" s="610" t="str">
        <f t="shared" si="147"/>
        <v/>
      </c>
      <c r="O1558" s="577"/>
      <c r="Q1558" s="611"/>
      <c r="U1558" s="574" t="str">
        <f t="shared" si="149"/>
        <v/>
      </c>
      <c r="V1558" s="574" t="str">
        <f>IF($U1558="","",VLOOKUP($U1558,BUDGET!$C$19:$Q$401,2,FALSE))</f>
        <v/>
      </c>
    </row>
    <row r="1559" spans="2:22" ht="13.5" x14ac:dyDescent="0.3">
      <c r="B1559" s="582">
        <f t="shared" si="148"/>
        <v>1549</v>
      </c>
      <c r="C1559" s="153"/>
      <c r="D1559" s="154"/>
      <c r="E1559" s="155"/>
      <c r="F1559" s="156"/>
      <c r="G1559" s="157"/>
      <c r="H1559" s="158"/>
      <c r="I1559" s="162" t="str">
        <f t="shared" si="144"/>
        <v/>
      </c>
      <c r="J1559" s="163" t="str">
        <f>IF(I1559="","",I1559/BUDGET!$O$8)</f>
        <v/>
      </c>
      <c r="K1559" s="608"/>
      <c r="L1559" s="164" t="str">
        <f t="shared" si="145"/>
        <v/>
      </c>
      <c r="M1559" s="609" t="str">
        <f t="shared" si="146"/>
        <v/>
      </c>
      <c r="N1559" s="610" t="str">
        <f t="shared" si="147"/>
        <v/>
      </c>
      <c r="O1559" s="577"/>
      <c r="Q1559" s="611"/>
      <c r="U1559" s="574" t="str">
        <f t="shared" si="149"/>
        <v/>
      </c>
      <c r="V1559" s="574" t="str">
        <f>IF($U1559="","",VLOOKUP($U1559,BUDGET!$C$19:$Q$401,2,FALSE))</f>
        <v/>
      </c>
    </row>
    <row r="1560" spans="2:22" ht="13.5" x14ac:dyDescent="0.3">
      <c r="B1560" s="582">
        <f t="shared" si="148"/>
        <v>1550</v>
      </c>
      <c r="C1560" s="153"/>
      <c r="D1560" s="154"/>
      <c r="E1560" s="155"/>
      <c r="F1560" s="156"/>
      <c r="G1560" s="157"/>
      <c r="H1560" s="158"/>
      <c r="I1560" s="162" t="str">
        <f t="shared" si="144"/>
        <v/>
      </c>
      <c r="J1560" s="163" t="str">
        <f>IF(I1560="","",I1560/BUDGET!$O$8)</f>
        <v/>
      </c>
      <c r="K1560" s="608"/>
      <c r="L1560" s="161" t="str">
        <f t="shared" si="145"/>
        <v/>
      </c>
      <c r="M1560" s="609" t="str">
        <f t="shared" si="146"/>
        <v/>
      </c>
      <c r="N1560" s="610" t="str">
        <f t="shared" si="147"/>
        <v/>
      </c>
      <c r="O1560" s="577"/>
      <c r="Q1560" s="611"/>
      <c r="U1560" s="574" t="str">
        <f t="shared" si="149"/>
        <v/>
      </c>
      <c r="V1560" s="574" t="str">
        <f>IF($U1560="","",VLOOKUP($U1560,BUDGET!$C$19:$Q$401,2,FALSE))</f>
        <v/>
      </c>
    </row>
    <row r="1561" spans="2:22" ht="13.5" x14ac:dyDescent="0.3">
      <c r="B1561" s="582">
        <f t="shared" si="148"/>
        <v>1551</v>
      </c>
      <c r="C1561" s="153"/>
      <c r="D1561" s="154"/>
      <c r="E1561" s="155"/>
      <c r="F1561" s="156"/>
      <c r="G1561" s="157"/>
      <c r="H1561" s="158"/>
      <c r="I1561" s="162" t="str">
        <f t="shared" si="144"/>
        <v/>
      </c>
      <c r="J1561" s="163" t="str">
        <f>IF(I1561="","",I1561/BUDGET!$O$8)</f>
        <v/>
      </c>
      <c r="K1561" s="608"/>
      <c r="L1561" s="164" t="str">
        <f t="shared" si="145"/>
        <v/>
      </c>
      <c r="M1561" s="609" t="str">
        <f t="shared" si="146"/>
        <v/>
      </c>
      <c r="N1561" s="610" t="str">
        <f t="shared" si="147"/>
        <v/>
      </c>
      <c r="O1561" s="577"/>
      <c r="Q1561" s="611"/>
      <c r="U1561" s="574" t="str">
        <f t="shared" si="149"/>
        <v/>
      </c>
      <c r="V1561" s="574" t="str">
        <f>IF($U1561="","",VLOOKUP($U1561,BUDGET!$C$19:$Q$401,2,FALSE))</f>
        <v/>
      </c>
    </row>
    <row r="1562" spans="2:22" ht="13.5" x14ac:dyDescent="0.3">
      <c r="B1562" s="582">
        <f t="shared" si="148"/>
        <v>1552</v>
      </c>
      <c r="C1562" s="153"/>
      <c r="D1562" s="154"/>
      <c r="E1562" s="155"/>
      <c r="F1562" s="156"/>
      <c r="G1562" s="157"/>
      <c r="H1562" s="158"/>
      <c r="I1562" s="162" t="str">
        <f t="shared" si="144"/>
        <v/>
      </c>
      <c r="J1562" s="163" t="str">
        <f>IF(I1562="","",I1562/BUDGET!$O$8)</f>
        <v/>
      </c>
      <c r="K1562" s="608"/>
      <c r="L1562" s="161" t="str">
        <f t="shared" si="145"/>
        <v/>
      </c>
      <c r="M1562" s="609" t="str">
        <f t="shared" si="146"/>
        <v/>
      </c>
      <c r="N1562" s="610" t="str">
        <f t="shared" si="147"/>
        <v/>
      </c>
      <c r="O1562" s="577"/>
      <c r="Q1562" s="611"/>
      <c r="U1562" s="574" t="str">
        <f t="shared" si="149"/>
        <v/>
      </c>
      <c r="V1562" s="574" t="str">
        <f>IF($U1562="","",VLOOKUP($U1562,BUDGET!$C$19:$Q$401,2,FALSE))</f>
        <v/>
      </c>
    </row>
    <row r="1563" spans="2:22" ht="13.5" x14ac:dyDescent="0.3">
      <c r="B1563" s="582">
        <f t="shared" si="148"/>
        <v>1553</v>
      </c>
      <c r="C1563" s="153"/>
      <c r="D1563" s="154"/>
      <c r="E1563" s="155"/>
      <c r="F1563" s="156"/>
      <c r="G1563" s="157"/>
      <c r="H1563" s="158"/>
      <c r="I1563" s="162" t="str">
        <f t="shared" si="144"/>
        <v/>
      </c>
      <c r="J1563" s="163" t="str">
        <f>IF(I1563="","",I1563/BUDGET!$O$8)</f>
        <v/>
      </c>
      <c r="K1563" s="608"/>
      <c r="L1563" s="164" t="str">
        <f t="shared" si="145"/>
        <v/>
      </c>
      <c r="M1563" s="609" t="str">
        <f t="shared" si="146"/>
        <v/>
      </c>
      <c r="N1563" s="610" t="str">
        <f t="shared" si="147"/>
        <v/>
      </c>
      <c r="O1563" s="577"/>
      <c r="Q1563" s="611"/>
      <c r="U1563" s="574" t="str">
        <f t="shared" si="149"/>
        <v/>
      </c>
      <c r="V1563" s="574" t="str">
        <f>IF($U1563="","",VLOOKUP($U1563,BUDGET!$C$19:$Q$401,2,FALSE))</f>
        <v/>
      </c>
    </row>
    <row r="1564" spans="2:22" ht="13.5" x14ac:dyDescent="0.3">
      <c r="B1564" s="582">
        <f t="shared" si="148"/>
        <v>1554</v>
      </c>
      <c r="C1564" s="153"/>
      <c r="D1564" s="154"/>
      <c r="E1564" s="155"/>
      <c r="F1564" s="156"/>
      <c r="G1564" s="157"/>
      <c r="H1564" s="158"/>
      <c r="I1564" s="162" t="str">
        <f t="shared" si="144"/>
        <v/>
      </c>
      <c r="J1564" s="163" t="str">
        <f>IF(I1564="","",I1564/BUDGET!$O$8)</f>
        <v/>
      </c>
      <c r="K1564" s="608"/>
      <c r="L1564" s="161" t="str">
        <f t="shared" si="145"/>
        <v/>
      </c>
      <c r="M1564" s="609" t="str">
        <f t="shared" si="146"/>
        <v/>
      </c>
      <c r="N1564" s="610" t="str">
        <f t="shared" si="147"/>
        <v/>
      </c>
      <c r="O1564" s="577"/>
      <c r="Q1564" s="611"/>
      <c r="U1564" s="574" t="str">
        <f t="shared" si="149"/>
        <v/>
      </c>
      <c r="V1564" s="574" t="str">
        <f>IF($U1564="","",VLOOKUP($U1564,BUDGET!$C$19:$Q$401,2,FALSE))</f>
        <v/>
      </c>
    </row>
    <row r="1565" spans="2:22" ht="13.5" x14ac:dyDescent="0.3">
      <c r="B1565" s="582">
        <f t="shared" si="148"/>
        <v>1555</v>
      </c>
      <c r="C1565" s="153"/>
      <c r="D1565" s="154"/>
      <c r="E1565" s="155"/>
      <c r="F1565" s="156"/>
      <c r="G1565" s="157"/>
      <c r="H1565" s="158"/>
      <c r="I1565" s="162" t="str">
        <f t="shared" si="144"/>
        <v/>
      </c>
      <c r="J1565" s="163" t="str">
        <f>IF(I1565="","",I1565/BUDGET!$O$8)</f>
        <v/>
      </c>
      <c r="K1565" s="608"/>
      <c r="L1565" s="164" t="str">
        <f t="shared" si="145"/>
        <v/>
      </c>
      <c r="M1565" s="609" t="str">
        <f t="shared" si="146"/>
        <v/>
      </c>
      <c r="N1565" s="610" t="str">
        <f t="shared" si="147"/>
        <v/>
      </c>
      <c r="O1565" s="577"/>
      <c r="Q1565" s="611"/>
      <c r="U1565" s="574" t="str">
        <f t="shared" si="149"/>
        <v/>
      </c>
      <c r="V1565" s="574" t="str">
        <f>IF($U1565="","",VLOOKUP($U1565,BUDGET!$C$19:$Q$401,2,FALSE))</f>
        <v/>
      </c>
    </row>
    <row r="1566" spans="2:22" ht="13.5" x14ac:dyDescent="0.3">
      <c r="B1566" s="582">
        <f t="shared" si="148"/>
        <v>1556</v>
      </c>
      <c r="C1566" s="153"/>
      <c r="D1566" s="154"/>
      <c r="E1566" s="155"/>
      <c r="F1566" s="156"/>
      <c r="G1566" s="157"/>
      <c r="H1566" s="158"/>
      <c r="I1566" s="162" t="str">
        <f t="shared" si="144"/>
        <v/>
      </c>
      <c r="J1566" s="163" t="str">
        <f>IF(I1566="","",I1566/BUDGET!$O$8)</f>
        <v/>
      </c>
      <c r="K1566" s="608"/>
      <c r="L1566" s="161" t="str">
        <f t="shared" si="145"/>
        <v/>
      </c>
      <c r="M1566" s="609" t="str">
        <f t="shared" si="146"/>
        <v/>
      </c>
      <c r="N1566" s="610" t="str">
        <f t="shared" si="147"/>
        <v/>
      </c>
      <c r="O1566" s="577"/>
      <c r="Q1566" s="611"/>
      <c r="U1566" s="574" t="str">
        <f t="shared" si="149"/>
        <v/>
      </c>
      <c r="V1566" s="574" t="str">
        <f>IF($U1566="","",VLOOKUP($U1566,BUDGET!$C$19:$Q$401,2,FALSE))</f>
        <v/>
      </c>
    </row>
    <row r="1567" spans="2:22" ht="13.5" x14ac:dyDescent="0.3">
      <c r="B1567" s="582">
        <f t="shared" si="148"/>
        <v>1557</v>
      </c>
      <c r="C1567" s="153"/>
      <c r="D1567" s="154"/>
      <c r="E1567" s="155"/>
      <c r="F1567" s="156"/>
      <c r="G1567" s="157"/>
      <c r="H1567" s="158"/>
      <c r="I1567" s="162" t="str">
        <f t="shared" si="144"/>
        <v/>
      </c>
      <c r="J1567" s="163" t="str">
        <f>IF(I1567="","",I1567/BUDGET!$O$8)</f>
        <v/>
      </c>
      <c r="K1567" s="608"/>
      <c r="L1567" s="164" t="str">
        <f t="shared" si="145"/>
        <v/>
      </c>
      <c r="M1567" s="609" t="str">
        <f t="shared" si="146"/>
        <v/>
      </c>
      <c r="N1567" s="610" t="str">
        <f t="shared" si="147"/>
        <v/>
      </c>
      <c r="O1567" s="577"/>
      <c r="Q1567" s="611"/>
      <c r="U1567" s="574" t="str">
        <f t="shared" si="149"/>
        <v/>
      </c>
      <c r="V1567" s="574" t="str">
        <f>IF($U1567="","",VLOOKUP($U1567,BUDGET!$C$19:$Q$401,2,FALSE))</f>
        <v/>
      </c>
    </row>
    <row r="1568" spans="2:22" ht="13.5" x14ac:dyDescent="0.3">
      <c r="B1568" s="582">
        <f t="shared" si="148"/>
        <v>1558</v>
      </c>
      <c r="C1568" s="153"/>
      <c r="D1568" s="154"/>
      <c r="E1568" s="155"/>
      <c r="F1568" s="156"/>
      <c r="G1568" s="157"/>
      <c r="H1568" s="158"/>
      <c r="I1568" s="162" t="str">
        <f t="shared" si="144"/>
        <v/>
      </c>
      <c r="J1568" s="163" t="str">
        <f>IF(I1568="","",I1568/BUDGET!$O$8)</f>
        <v/>
      </c>
      <c r="K1568" s="608"/>
      <c r="L1568" s="161" t="str">
        <f t="shared" si="145"/>
        <v/>
      </c>
      <c r="M1568" s="609" t="str">
        <f t="shared" si="146"/>
        <v/>
      </c>
      <c r="N1568" s="610" t="str">
        <f t="shared" si="147"/>
        <v/>
      </c>
      <c r="O1568" s="577"/>
      <c r="Q1568" s="611"/>
      <c r="U1568" s="574" t="str">
        <f t="shared" si="149"/>
        <v/>
      </c>
      <c r="V1568" s="574" t="str">
        <f>IF($U1568="","",VLOOKUP($U1568,BUDGET!$C$19:$Q$401,2,FALSE))</f>
        <v/>
      </c>
    </row>
    <row r="1569" spans="2:22" ht="13.5" x14ac:dyDescent="0.3">
      <c r="B1569" s="582">
        <f t="shared" si="148"/>
        <v>1559</v>
      </c>
      <c r="C1569" s="153"/>
      <c r="D1569" s="154"/>
      <c r="E1569" s="155"/>
      <c r="F1569" s="156"/>
      <c r="G1569" s="157"/>
      <c r="H1569" s="158"/>
      <c r="I1569" s="162" t="str">
        <f t="shared" si="144"/>
        <v/>
      </c>
      <c r="J1569" s="163" t="str">
        <f>IF(I1569="","",I1569/BUDGET!$O$8)</f>
        <v/>
      </c>
      <c r="K1569" s="608"/>
      <c r="L1569" s="164" t="str">
        <f t="shared" si="145"/>
        <v/>
      </c>
      <c r="M1569" s="609" t="str">
        <f t="shared" si="146"/>
        <v/>
      </c>
      <c r="N1569" s="610" t="str">
        <f t="shared" si="147"/>
        <v/>
      </c>
      <c r="O1569" s="577"/>
      <c r="Q1569" s="611"/>
      <c r="U1569" s="574" t="str">
        <f t="shared" si="149"/>
        <v/>
      </c>
      <c r="V1569" s="574" t="str">
        <f>IF($U1569="","",VLOOKUP($U1569,BUDGET!$C$19:$Q$401,2,FALSE))</f>
        <v/>
      </c>
    </row>
    <row r="1570" spans="2:22" ht="13.5" x14ac:dyDescent="0.3">
      <c r="B1570" s="582">
        <f t="shared" si="148"/>
        <v>1560</v>
      </c>
      <c r="C1570" s="153"/>
      <c r="D1570" s="154"/>
      <c r="E1570" s="155"/>
      <c r="F1570" s="156"/>
      <c r="G1570" s="157"/>
      <c r="H1570" s="158"/>
      <c r="I1570" s="162" t="str">
        <f t="shared" si="144"/>
        <v/>
      </c>
      <c r="J1570" s="163" t="str">
        <f>IF(I1570="","",I1570/BUDGET!$O$8)</f>
        <v/>
      </c>
      <c r="K1570" s="608"/>
      <c r="L1570" s="161" t="str">
        <f t="shared" si="145"/>
        <v/>
      </c>
      <c r="M1570" s="609" t="str">
        <f t="shared" si="146"/>
        <v/>
      </c>
      <c r="N1570" s="610" t="str">
        <f t="shared" si="147"/>
        <v/>
      </c>
      <c r="O1570" s="577"/>
      <c r="Q1570" s="611"/>
      <c r="U1570" s="574" t="str">
        <f t="shared" si="149"/>
        <v/>
      </c>
      <c r="V1570" s="574" t="str">
        <f>IF($U1570="","",VLOOKUP($U1570,BUDGET!$C$19:$Q$401,2,FALSE))</f>
        <v/>
      </c>
    </row>
    <row r="1571" spans="2:22" ht="13.5" x14ac:dyDescent="0.3">
      <c r="B1571" s="582">
        <f t="shared" si="148"/>
        <v>1561</v>
      </c>
      <c r="C1571" s="153"/>
      <c r="D1571" s="154"/>
      <c r="E1571" s="155"/>
      <c r="F1571" s="156"/>
      <c r="G1571" s="157"/>
      <c r="H1571" s="158"/>
      <c r="I1571" s="162" t="str">
        <f t="shared" si="144"/>
        <v/>
      </c>
      <c r="J1571" s="163" t="str">
        <f>IF(I1571="","",I1571/BUDGET!$O$8)</f>
        <v/>
      </c>
      <c r="K1571" s="608"/>
      <c r="L1571" s="164" t="str">
        <f t="shared" si="145"/>
        <v/>
      </c>
      <c r="M1571" s="609" t="str">
        <f t="shared" si="146"/>
        <v/>
      </c>
      <c r="N1571" s="610" t="str">
        <f t="shared" si="147"/>
        <v/>
      </c>
      <c r="O1571" s="577"/>
      <c r="Q1571" s="611"/>
      <c r="U1571" s="574" t="str">
        <f t="shared" si="149"/>
        <v/>
      </c>
      <c r="V1571" s="574" t="str">
        <f>IF($U1571="","",VLOOKUP($U1571,BUDGET!$C$19:$Q$401,2,FALSE))</f>
        <v/>
      </c>
    </row>
    <row r="1572" spans="2:22" ht="13.5" x14ac:dyDescent="0.3">
      <c r="B1572" s="582">
        <f t="shared" si="148"/>
        <v>1562</v>
      </c>
      <c r="C1572" s="153"/>
      <c r="D1572" s="154"/>
      <c r="E1572" s="155"/>
      <c r="F1572" s="156"/>
      <c r="G1572" s="157"/>
      <c r="H1572" s="158"/>
      <c r="I1572" s="162" t="str">
        <f t="shared" si="144"/>
        <v/>
      </c>
      <c r="J1572" s="163" t="str">
        <f>IF(I1572="","",I1572/BUDGET!$O$8)</f>
        <v/>
      </c>
      <c r="K1572" s="608"/>
      <c r="L1572" s="161" t="str">
        <f t="shared" si="145"/>
        <v/>
      </c>
      <c r="M1572" s="609" t="str">
        <f t="shared" si="146"/>
        <v/>
      </c>
      <c r="N1572" s="610" t="str">
        <f t="shared" si="147"/>
        <v/>
      </c>
      <c r="O1572" s="577"/>
      <c r="Q1572" s="611"/>
      <c r="U1572" s="574" t="str">
        <f t="shared" si="149"/>
        <v/>
      </c>
      <c r="V1572" s="574" t="str">
        <f>IF($U1572="","",VLOOKUP($U1572,BUDGET!$C$19:$Q$401,2,FALSE))</f>
        <v/>
      </c>
    </row>
    <row r="1573" spans="2:22" ht="13.5" x14ac:dyDescent="0.3">
      <c r="B1573" s="582">
        <f t="shared" si="148"/>
        <v>1563</v>
      </c>
      <c r="C1573" s="153"/>
      <c r="D1573" s="154"/>
      <c r="E1573" s="155"/>
      <c r="F1573" s="156"/>
      <c r="G1573" s="157"/>
      <c r="H1573" s="158"/>
      <c r="I1573" s="162" t="str">
        <f t="shared" si="144"/>
        <v/>
      </c>
      <c r="J1573" s="163" t="str">
        <f>IF(I1573="","",I1573/BUDGET!$O$8)</f>
        <v/>
      </c>
      <c r="K1573" s="608"/>
      <c r="L1573" s="164" t="str">
        <f t="shared" si="145"/>
        <v/>
      </c>
      <c r="M1573" s="609" t="str">
        <f t="shared" si="146"/>
        <v/>
      </c>
      <c r="N1573" s="610" t="str">
        <f t="shared" si="147"/>
        <v/>
      </c>
      <c r="O1573" s="577"/>
      <c r="Q1573" s="611"/>
      <c r="U1573" s="574" t="str">
        <f t="shared" si="149"/>
        <v/>
      </c>
      <c r="V1573" s="574" t="str">
        <f>IF($U1573="","",VLOOKUP($U1573,BUDGET!$C$19:$Q$401,2,FALSE))</f>
        <v/>
      </c>
    </row>
    <row r="1574" spans="2:22" ht="13.5" x14ac:dyDescent="0.3">
      <c r="B1574" s="582">
        <f t="shared" si="148"/>
        <v>1564</v>
      </c>
      <c r="C1574" s="153"/>
      <c r="D1574" s="154"/>
      <c r="E1574" s="155"/>
      <c r="F1574" s="156"/>
      <c r="G1574" s="157"/>
      <c r="H1574" s="158"/>
      <c r="I1574" s="162" t="str">
        <f t="shared" si="144"/>
        <v/>
      </c>
      <c r="J1574" s="163" t="str">
        <f>IF(I1574="","",I1574/BUDGET!$O$8)</f>
        <v/>
      </c>
      <c r="K1574" s="608"/>
      <c r="L1574" s="161" t="str">
        <f t="shared" si="145"/>
        <v/>
      </c>
      <c r="M1574" s="609" t="str">
        <f t="shared" si="146"/>
        <v/>
      </c>
      <c r="N1574" s="610" t="str">
        <f t="shared" si="147"/>
        <v/>
      </c>
      <c r="O1574" s="577"/>
      <c r="Q1574" s="611"/>
      <c r="U1574" s="574" t="str">
        <f t="shared" si="149"/>
        <v/>
      </c>
      <c r="V1574" s="574" t="str">
        <f>IF($U1574="","",VLOOKUP($U1574,BUDGET!$C$19:$Q$401,2,FALSE))</f>
        <v/>
      </c>
    </row>
    <row r="1575" spans="2:22" ht="13.5" x14ac:dyDescent="0.3">
      <c r="B1575" s="582">
        <f t="shared" si="148"/>
        <v>1565</v>
      </c>
      <c r="C1575" s="153"/>
      <c r="D1575" s="154"/>
      <c r="E1575" s="155"/>
      <c r="F1575" s="156"/>
      <c r="G1575" s="157"/>
      <c r="H1575" s="158"/>
      <c r="I1575" s="162" t="str">
        <f t="shared" si="144"/>
        <v/>
      </c>
      <c r="J1575" s="163" t="str">
        <f>IF(I1575="","",I1575/BUDGET!$O$8)</f>
        <v/>
      </c>
      <c r="K1575" s="608"/>
      <c r="L1575" s="164" t="str">
        <f t="shared" si="145"/>
        <v/>
      </c>
      <c r="M1575" s="609" t="str">
        <f t="shared" si="146"/>
        <v/>
      </c>
      <c r="N1575" s="610" t="str">
        <f t="shared" si="147"/>
        <v/>
      </c>
      <c r="O1575" s="577"/>
      <c r="Q1575" s="611"/>
      <c r="U1575" s="574" t="str">
        <f t="shared" si="149"/>
        <v/>
      </c>
      <c r="V1575" s="574" t="str">
        <f>IF($U1575="","",VLOOKUP($U1575,BUDGET!$C$19:$Q$401,2,FALSE))</f>
        <v/>
      </c>
    </row>
    <row r="1576" spans="2:22" ht="13.5" x14ac:dyDescent="0.3">
      <c r="B1576" s="582">
        <f t="shared" si="148"/>
        <v>1566</v>
      </c>
      <c r="C1576" s="153"/>
      <c r="D1576" s="154"/>
      <c r="E1576" s="155"/>
      <c r="F1576" s="156"/>
      <c r="G1576" s="157"/>
      <c r="H1576" s="158"/>
      <c r="I1576" s="162" t="str">
        <f t="shared" si="144"/>
        <v/>
      </c>
      <c r="J1576" s="163" t="str">
        <f>IF(I1576="","",I1576/BUDGET!$O$8)</f>
        <v/>
      </c>
      <c r="K1576" s="608"/>
      <c r="L1576" s="161" t="str">
        <f t="shared" si="145"/>
        <v/>
      </c>
      <c r="M1576" s="609" t="str">
        <f t="shared" si="146"/>
        <v/>
      </c>
      <c r="N1576" s="610" t="str">
        <f t="shared" si="147"/>
        <v/>
      </c>
      <c r="O1576" s="577"/>
      <c r="Q1576" s="611"/>
      <c r="U1576" s="574" t="str">
        <f t="shared" si="149"/>
        <v/>
      </c>
      <c r="V1576" s="574" t="str">
        <f>IF($U1576="","",VLOOKUP($U1576,BUDGET!$C$19:$Q$401,2,FALSE))</f>
        <v/>
      </c>
    </row>
    <row r="1577" spans="2:22" ht="13.5" x14ac:dyDescent="0.3">
      <c r="B1577" s="582">
        <f t="shared" si="148"/>
        <v>1567</v>
      </c>
      <c r="C1577" s="153"/>
      <c r="D1577" s="154"/>
      <c r="E1577" s="155"/>
      <c r="F1577" s="156"/>
      <c r="G1577" s="157"/>
      <c r="H1577" s="158"/>
      <c r="I1577" s="162" t="str">
        <f t="shared" si="144"/>
        <v/>
      </c>
      <c r="J1577" s="163" t="str">
        <f>IF(I1577="","",I1577/BUDGET!$O$8)</f>
        <v/>
      </c>
      <c r="K1577" s="608"/>
      <c r="L1577" s="164" t="str">
        <f t="shared" si="145"/>
        <v/>
      </c>
      <c r="M1577" s="609" t="str">
        <f t="shared" si="146"/>
        <v/>
      </c>
      <c r="N1577" s="610" t="str">
        <f t="shared" si="147"/>
        <v/>
      </c>
      <c r="O1577" s="577"/>
      <c r="Q1577" s="611"/>
      <c r="U1577" s="574" t="str">
        <f t="shared" si="149"/>
        <v/>
      </c>
      <c r="V1577" s="574" t="str">
        <f>IF($U1577="","",VLOOKUP($U1577,BUDGET!$C$19:$Q$401,2,FALSE))</f>
        <v/>
      </c>
    </row>
    <row r="1578" spans="2:22" ht="13.5" x14ac:dyDescent="0.3">
      <c r="B1578" s="582">
        <f t="shared" si="148"/>
        <v>1568</v>
      </c>
      <c r="C1578" s="153"/>
      <c r="D1578" s="154"/>
      <c r="E1578" s="155"/>
      <c r="F1578" s="156"/>
      <c r="G1578" s="157"/>
      <c r="H1578" s="158"/>
      <c r="I1578" s="162" t="str">
        <f t="shared" si="144"/>
        <v/>
      </c>
      <c r="J1578" s="163" t="str">
        <f>IF(I1578="","",I1578/BUDGET!$O$8)</f>
        <v/>
      </c>
      <c r="K1578" s="608"/>
      <c r="L1578" s="161" t="str">
        <f t="shared" si="145"/>
        <v/>
      </c>
      <c r="M1578" s="609" t="str">
        <f t="shared" si="146"/>
        <v/>
      </c>
      <c r="N1578" s="610" t="str">
        <f t="shared" si="147"/>
        <v/>
      </c>
      <c r="O1578" s="577"/>
      <c r="Q1578" s="611"/>
      <c r="U1578" s="574" t="str">
        <f t="shared" si="149"/>
        <v/>
      </c>
      <c r="V1578" s="574" t="str">
        <f>IF($U1578="","",VLOOKUP($U1578,BUDGET!$C$19:$Q$401,2,FALSE))</f>
        <v/>
      </c>
    </row>
    <row r="1579" spans="2:22" ht="13.5" x14ac:dyDescent="0.3">
      <c r="B1579" s="582">
        <f t="shared" si="148"/>
        <v>1569</v>
      </c>
      <c r="C1579" s="153"/>
      <c r="D1579" s="154"/>
      <c r="E1579" s="155"/>
      <c r="F1579" s="156"/>
      <c r="G1579" s="157"/>
      <c r="H1579" s="158"/>
      <c r="I1579" s="162" t="str">
        <f t="shared" si="144"/>
        <v/>
      </c>
      <c r="J1579" s="163" t="str">
        <f>IF(I1579="","",I1579/BUDGET!$O$8)</f>
        <v/>
      </c>
      <c r="K1579" s="608"/>
      <c r="L1579" s="164" t="str">
        <f t="shared" si="145"/>
        <v/>
      </c>
      <c r="M1579" s="609" t="str">
        <f t="shared" si="146"/>
        <v/>
      </c>
      <c r="N1579" s="610" t="str">
        <f t="shared" si="147"/>
        <v/>
      </c>
      <c r="O1579" s="577"/>
      <c r="Q1579" s="611"/>
      <c r="U1579" s="574" t="str">
        <f t="shared" si="149"/>
        <v/>
      </c>
      <c r="V1579" s="574" t="str">
        <f>IF($U1579="","",VLOOKUP($U1579,BUDGET!$C$19:$Q$401,2,FALSE))</f>
        <v/>
      </c>
    </row>
    <row r="1580" spans="2:22" ht="13.5" x14ac:dyDescent="0.3">
      <c r="B1580" s="582">
        <f t="shared" si="148"/>
        <v>1570</v>
      </c>
      <c r="C1580" s="153"/>
      <c r="D1580" s="154"/>
      <c r="E1580" s="155"/>
      <c r="F1580" s="156"/>
      <c r="G1580" s="157"/>
      <c r="H1580" s="158"/>
      <c r="I1580" s="162" t="str">
        <f t="shared" si="144"/>
        <v/>
      </c>
      <c r="J1580" s="163" t="str">
        <f>IF(I1580="","",I1580/BUDGET!$O$8)</f>
        <v/>
      </c>
      <c r="K1580" s="608"/>
      <c r="L1580" s="161" t="str">
        <f t="shared" si="145"/>
        <v/>
      </c>
      <c r="M1580" s="609" t="str">
        <f t="shared" si="146"/>
        <v/>
      </c>
      <c r="N1580" s="610" t="str">
        <f t="shared" si="147"/>
        <v/>
      </c>
      <c r="O1580" s="577"/>
      <c r="Q1580" s="611"/>
      <c r="U1580" s="574" t="str">
        <f t="shared" si="149"/>
        <v/>
      </c>
      <c r="V1580" s="574" t="str">
        <f>IF($U1580="","",VLOOKUP($U1580,BUDGET!$C$19:$Q$401,2,FALSE))</f>
        <v/>
      </c>
    </row>
    <row r="1581" spans="2:22" ht="13.5" x14ac:dyDescent="0.3">
      <c r="B1581" s="582">
        <f t="shared" si="148"/>
        <v>1571</v>
      </c>
      <c r="C1581" s="153"/>
      <c r="D1581" s="154"/>
      <c r="E1581" s="155"/>
      <c r="F1581" s="156"/>
      <c r="G1581" s="157"/>
      <c r="H1581" s="158"/>
      <c r="I1581" s="162" t="str">
        <f t="shared" si="144"/>
        <v/>
      </c>
      <c r="J1581" s="163" t="str">
        <f>IF(I1581="","",I1581/BUDGET!$O$8)</f>
        <v/>
      </c>
      <c r="K1581" s="608"/>
      <c r="L1581" s="164" t="str">
        <f t="shared" si="145"/>
        <v/>
      </c>
      <c r="M1581" s="609" t="str">
        <f t="shared" si="146"/>
        <v/>
      </c>
      <c r="N1581" s="610" t="str">
        <f t="shared" si="147"/>
        <v/>
      </c>
      <c r="O1581" s="577"/>
      <c r="Q1581" s="611"/>
      <c r="U1581" s="574" t="str">
        <f t="shared" si="149"/>
        <v/>
      </c>
      <c r="V1581" s="574" t="str">
        <f>IF($U1581="","",VLOOKUP($U1581,BUDGET!$C$19:$Q$401,2,FALSE))</f>
        <v/>
      </c>
    </row>
    <row r="1582" spans="2:22" ht="13.5" x14ac:dyDescent="0.3">
      <c r="B1582" s="582">
        <f t="shared" si="148"/>
        <v>1572</v>
      </c>
      <c r="C1582" s="153"/>
      <c r="D1582" s="154"/>
      <c r="E1582" s="155"/>
      <c r="F1582" s="156"/>
      <c r="G1582" s="157"/>
      <c r="H1582" s="158"/>
      <c r="I1582" s="162" t="str">
        <f t="shared" si="144"/>
        <v/>
      </c>
      <c r="J1582" s="163" t="str">
        <f>IF(I1582="","",I1582/BUDGET!$O$8)</f>
        <v/>
      </c>
      <c r="K1582" s="608"/>
      <c r="L1582" s="161" t="str">
        <f t="shared" si="145"/>
        <v/>
      </c>
      <c r="M1582" s="609" t="str">
        <f t="shared" si="146"/>
        <v/>
      </c>
      <c r="N1582" s="610" t="str">
        <f t="shared" si="147"/>
        <v/>
      </c>
      <c r="O1582" s="577"/>
      <c r="Q1582" s="611"/>
      <c r="U1582" s="574" t="str">
        <f t="shared" si="149"/>
        <v/>
      </c>
      <c r="V1582" s="574" t="str">
        <f>IF($U1582="","",VLOOKUP($U1582,BUDGET!$C$19:$Q$401,2,FALSE))</f>
        <v/>
      </c>
    </row>
    <row r="1583" spans="2:22" ht="13.5" x14ac:dyDescent="0.3">
      <c r="B1583" s="582">
        <f t="shared" si="148"/>
        <v>1573</v>
      </c>
      <c r="C1583" s="153"/>
      <c r="D1583" s="154"/>
      <c r="E1583" s="155"/>
      <c r="F1583" s="156"/>
      <c r="G1583" s="157"/>
      <c r="H1583" s="158"/>
      <c r="I1583" s="162" t="str">
        <f t="shared" si="144"/>
        <v/>
      </c>
      <c r="J1583" s="163" t="str">
        <f>IF(I1583="","",I1583/BUDGET!$O$8)</f>
        <v/>
      </c>
      <c r="K1583" s="608"/>
      <c r="L1583" s="164" t="str">
        <f t="shared" si="145"/>
        <v/>
      </c>
      <c r="M1583" s="609" t="str">
        <f t="shared" si="146"/>
        <v/>
      </c>
      <c r="N1583" s="610" t="str">
        <f t="shared" si="147"/>
        <v/>
      </c>
      <c r="O1583" s="577"/>
      <c r="Q1583" s="611"/>
      <c r="U1583" s="574" t="str">
        <f t="shared" si="149"/>
        <v/>
      </c>
      <c r="V1583" s="574" t="str">
        <f>IF($U1583="","",VLOOKUP($U1583,BUDGET!$C$19:$Q$401,2,FALSE))</f>
        <v/>
      </c>
    </row>
    <row r="1584" spans="2:22" ht="13.5" x14ac:dyDescent="0.3">
      <c r="B1584" s="582">
        <f t="shared" si="148"/>
        <v>1574</v>
      </c>
      <c r="C1584" s="153"/>
      <c r="D1584" s="154"/>
      <c r="E1584" s="155"/>
      <c r="F1584" s="156"/>
      <c r="G1584" s="157"/>
      <c r="H1584" s="158"/>
      <c r="I1584" s="162" t="str">
        <f t="shared" si="144"/>
        <v/>
      </c>
      <c r="J1584" s="163" t="str">
        <f>IF(I1584="","",I1584/BUDGET!$O$8)</f>
        <v/>
      </c>
      <c r="K1584" s="608"/>
      <c r="L1584" s="161" t="str">
        <f t="shared" si="145"/>
        <v/>
      </c>
      <c r="M1584" s="609" t="str">
        <f t="shared" si="146"/>
        <v/>
      </c>
      <c r="N1584" s="610" t="str">
        <f t="shared" si="147"/>
        <v/>
      </c>
      <c r="O1584" s="577"/>
      <c r="Q1584" s="611"/>
      <c r="U1584" s="574" t="str">
        <f t="shared" si="149"/>
        <v/>
      </c>
      <c r="V1584" s="574" t="str">
        <f>IF($U1584="","",VLOOKUP($U1584,BUDGET!$C$19:$Q$401,2,FALSE))</f>
        <v/>
      </c>
    </row>
    <row r="1585" spans="2:22" ht="13.5" x14ac:dyDescent="0.3">
      <c r="B1585" s="582">
        <f t="shared" si="148"/>
        <v>1575</v>
      </c>
      <c r="C1585" s="153"/>
      <c r="D1585" s="154"/>
      <c r="E1585" s="155"/>
      <c r="F1585" s="156"/>
      <c r="G1585" s="157"/>
      <c r="H1585" s="158"/>
      <c r="I1585" s="162" t="str">
        <f t="shared" si="144"/>
        <v/>
      </c>
      <c r="J1585" s="163" t="str">
        <f>IF(I1585="","",I1585/BUDGET!$O$8)</f>
        <v/>
      </c>
      <c r="K1585" s="608"/>
      <c r="L1585" s="164" t="str">
        <f t="shared" si="145"/>
        <v/>
      </c>
      <c r="M1585" s="609" t="str">
        <f t="shared" si="146"/>
        <v/>
      </c>
      <c r="N1585" s="610" t="str">
        <f t="shared" si="147"/>
        <v/>
      </c>
      <c r="O1585" s="577"/>
      <c r="Q1585" s="611"/>
      <c r="U1585" s="574" t="str">
        <f t="shared" si="149"/>
        <v/>
      </c>
      <c r="V1585" s="574" t="str">
        <f>IF($U1585="","",VLOOKUP($U1585,BUDGET!$C$19:$Q$401,2,FALSE))</f>
        <v/>
      </c>
    </row>
    <row r="1586" spans="2:22" ht="13.5" x14ac:dyDescent="0.3">
      <c r="B1586" s="582">
        <f t="shared" si="148"/>
        <v>1576</v>
      </c>
      <c r="C1586" s="153"/>
      <c r="D1586" s="154"/>
      <c r="E1586" s="155"/>
      <c r="F1586" s="156"/>
      <c r="G1586" s="157"/>
      <c r="H1586" s="158"/>
      <c r="I1586" s="162" t="str">
        <f t="shared" si="144"/>
        <v/>
      </c>
      <c r="J1586" s="163" t="str">
        <f>IF(I1586="","",I1586/BUDGET!$O$8)</f>
        <v/>
      </c>
      <c r="K1586" s="608"/>
      <c r="L1586" s="161" t="str">
        <f t="shared" si="145"/>
        <v/>
      </c>
      <c r="M1586" s="609" t="str">
        <f t="shared" si="146"/>
        <v/>
      </c>
      <c r="N1586" s="610" t="str">
        <f t="shared" si="147"/>
        <v/>
      </c>
      <c r="O1586" s="577"/>
      <c r="Q1586" s="611"/>
      <c r="U1586" s="574" t="str">
        <f t="shared" si="149"/>
        <v/>
      </c>
      <c r="V1586" s="574" t="str">
        <f>IF($U1586="","",VLOOKUP($U1586,BUDGET!$C$19:$Q$401,2,FALSE))</f>
        <v/>
      </c>
    </row>
    <row r="1587" spans="2:22" ht="13.5" x14ac:dyDescent="0.3">
      <c r="B1587" s="582">
        <f t="shared" si="148"/>
        <v>1577</v>
      </c>
      <c r="C1587" s="153"/>
      <c r="D1587" s="154"/>
      <c r="E1587" s="155"/>
      <c r="F1587" s="156"/>
      <c r="G1587" s="157"/>
      <c r="H1587" s="158"/>
      <c r="I1587" s="162" t="str">
        <f t="shared" si="144"/>
        <v/>
      </c>
      <c r="J1587" s="163" t="str">
        <f>IF(I1587="","",I1587/BUDGET!$O$8)</f>
        <v/>
      </c>
      <c r="K1587" s="608"/>
      <c r="L1587" s="164" t="str">
        <f t="shared" si="145"/>
        <v/>
      </c>
      <c r="M1587" s="609" t="str">
        <f t="shared" si="146"/>
        <v/>
      </c>
      <c r="N1587" s="610" t="str">
        <f t="shared" si="147"/>
        <v/>
      </c>
      <c r="O1587" s="577"/>
      <c r="Q1587" s="611"/>
      <c r="U1587" s="574" t="str">
        <f t="shared" si="149"/>
        <v/>
      </c>
      <c r="V1587" s="574" t="str">
        <f>IF($U1587="","",VLOOKUP($U1587,BUDGET!$C$19:$Q$401,2,FALSE))</f>
        <v/>
      </c>
    </row>
    <row r="1588" spans="2:22" ht="13.5" x14ac:dyDescent="0.3">
      <c r="B1588" s="582">
        <f t="shared" si="148"/>
        <v>1578</v>
      </c>
      <c r="C1588" s="153"/>
      <c r="D1588" s="154"/>
      <c r="E1588" s="155"/>
      <c r="F1588" s="156"/>
      <c r="G1588" s="157"/>
      <c r="H1588" s="158"/>
      <c r="I1588" s="162" t="str">
        <f t="shared" si="144"/>
        <v/>
      </c>
      <c r="J1588" s="163" t="str">
        <f>IF(I1588="","",I1588/BUDGET!$O$8)</f>
        <v/>
      </c>
      <c r="K1588" s="608"/>
      <c r="L1588" s="161" t="str">
        <f t="shared" si="145"/>
        <v/>
      </c>
      <c r="M1588" s="609" t="str">
        <f t="shared" si="146"/>
        <v/>
      </c>
      <c r="N1588" s="610" t="str">
        <f t="shared" si="147"/>
        <v/>
      </c>
      <c r="O1588" s="577"/>
      <c r="Q1588" s="611"/>
      <c r="U1588" s="574" t="str">
        <f t="shared" si="149"/>
        <v/>
      </c>
      <c r="V1588" s="574" t="str">
        <f>IF($U1588="","",VLOOKUP($U1588,BUDGET!$C$19:$Q$401,2,FALSE))</f>
        <v/>
      </c>
    </row>
    <row r="1589" spans="2:22" ht="13.5" x14ac:dyDescent="0.3">
      <c r="B1589" s="582">
        <f t="shared" si="148"/>
        <v>1579</v>
      </c>
      <c r="C1589" s="153"/>
      <c r="D1589" s="154"/>
      <c r="E1589" s="155"/>
      <c r="F1589" s="156"/>
      <c r="G1589" s="157"/>
      <c r="H1589" s="158"/>
      <c r="I1589" s="162" t="str">
        <f t="shared" si="144"/>
        <v/>
      </c>
      <c r="J1589" s="163" t="str">
        <f>IF(I1589="","",I1589/BUDGET!$O$8)</f>
        <v/>
      </c>
      <c r="K1589" s="608"/>
      <c r="L1589" s="164" t="str">
        <f t="shared" si="145"/>
        <v/>
      </c>
      <c r="M1589" s="609" t="str">
        <f t="shared" si="146"/>
        <v/>
      </c>
      <c r="N1589" s="610" t="str">
        <f t="shared" si="147"/>
        <v/>
      </c>
      <c r="O1589" s="577"/>
      <c r="Q1589" s="611"/>
      <c r="U1589" s="574" t="str">
        <f t="shared" si="149"/>
        <v/>
      </c>
      <c r="V1589" s="574" t="str">
        <f>IF($U1589="","",VLOOKUP($U1589,BUDGET!$C$19:$Q$401,2,FALSE))</f>
        <v/>
      </c>
    </row>
    <row r="1590" spans="2:22" ht="13.5" x14ac:dyDescent="0.3">
      <c r="B1590" s="582">
        <f t="shared" si="148"/>
        <v>1580</v>
      </c>
      <c r="C1590" s="153"/>
      <c r="D1590" s="154"/>
      <c r="E1590" s="155"/>
      <c r="F1590" s="156"/>
      <c r="G1590" s="157"/>
      <c r="H1590" s="158"/>
      <c r="I1590" s="162" t="str">
        <f t="shared" si="144"/>
        <v/>
      </c>
      <c r="J1590" s="163" t="str">
        <f>IF(I1590="","",I1590/BUDGET!$O$8)</f>
        <v/>
      </c>
      <c r="K1590" s="608"/>
      <c r="L1590" s="161" t="str">
        <f t="shared" si="145"/>
        <v/>
      </c>
      <c r="M1590" s="609" t="str">
        <f t="shared" si="146"/>
        <v/>
      </c>
      <c r="N1590" s="610" t="str">
        <f t="shared" si="147"/>
        <v/>
      </c>
      <c r="O1590" s="577"/>
      <c r="Q1590" s="611"/>
      <c r="U1590" s="574" t="str">
        <f t="shared" si="149"/>
        <v/>
      </c>
      <c r="V1590" s="574" t="str">
        <f>IF($U1590="","",VLOOKUP($U1590,BUDGET!$C$19:$Q$401,2,FALSE))</f>
        <v/>
      </c>
    </row>
    <row r="1591" spans="2:22" ht="13.5" x14ac:dyDescent="0.3">
      <c r="B1591" s="582">
        <f t="shared" si="148"/>
        <v>1581</v>
      </c>
      <c r="C1591" s="153"/>
      <c r="D1591" s="154"/>
      <c r="E1591" s="155"/>
      <c r="F1591" s="156"/>
      <c r="G1591" s="157"/>
      <c r="H1591" s="158"/>
      <c r="I1591" s="162" t="str">
        <f t="shared" si="144"/>
        <v/>
      </c>
      <c r="J1591" s="163" t="str">
        <f>IF(I1591="","",I1591/BUDGET!$O$8)</f>
        <v/>
      </c>
      <c r="K1591" s="608"/>
      <c r="L1591" s="164" t="str">
        <f t="shared" si="145"/>
        <v/>
      </c>
      <c r="M1591" s="609" t="str">
        <f t="shared" si="146"/>
        <v/>
      </c>
      <c r="N1591" s="610" t="str">
        <f t="shared" si="147"/>
        <v/>
      </c>
      <c r="O1591" s="577"/>
      <c r="Q1591" s="611"/>
      <c r="U1591" s="574" t="str">
        <f t="shared" si="149"/>
        <v/>
      </c>
      <c r="V1591" s="574" t="str">
        <f>IF($U1591="","",VLOOKUP($U1591,BUDGET!$C$19:$Q$401,2,FALSE))</f>
        <v/>
      </c>
    </row>
    <row r="1592" spans="2:22" ht="13.5" x14ac:dyDescent="0.3">
      <c r="B1592" s="582">
        <f t="shared" si="148"/>
        <v>1582</v>
      </c>
      <c r="C1592" s="153"/>
      <c r="D1592" s="154"/>
      <c r="E1592" s="155"/>
      <c r="F1592" s="156"/>
      <c r="G1592" s="157"/>
      <c r="H1592" s="158"/>
      <c r="I1592" s="162" t="str">
        <f t="shared" si="144"/>
        <v/>
      </c>
      <c r="J1592" s="163" t="str">
        <f>IF(I1592="","",I1592/BUDGET!$O$8)</f>
        <v/>
      </c>
      <c r="K1592" s="608"/>
      <c r="L1592" s="161" t="str">
        <f t="shared" si="145"/>
        <v/>
      </c>
      <c r="M1592" s="609" t="str">
        <f t="shared" si="146"/>
        <v/>
      </c>
      <c r="N1592" s="610" t="str">
        <f t="shared" si="147"/>
        <v/>
      </c>
      <c r="O1592" s="577"/>
      <c r="Q1592" s="611"/>
      <c r="U1592" s="574" t="str">
        <f t="shared" si="149"/>
        <v/>
      </c>
      <c r="V1592" s="574" t="str">
        <f>IF($U1592="","",VLOOKUP($U1592,BUDGET!$C$19:$Q$401,2,FALSE))</f>
        <v/>
      </c>
    </row>
    <row r="1593" spans="2:22" ht="13.5" x14ac:dyDescent="0.3">
      <c r="B1593" s="582">
        <f t="shared" si="148"/>
        <v>1583</v>
      </c>
      <c r="C1593" s="153"/>
      <c r="D1593" s="154"/>
      <c r="E1593" s="155"/>
      <c r="F1593" s="156"/>
      <c r="G1593" s="157"/>
      <c r="H1593" s="158"/>
      <c r="I1593" s="162" t="str">
        <f t="shared" si="144"/>
        <v/>
      </c>
      <c r="J1593" s="163" t="str">
        <f>IF(I1593="","",I1593/BUDGET!$O$8)</f>
        <v/>
      </c>
      <c r="K1593" s="608"/>
      <c r="L1593" s="164" t="str">
        <f t="shared" si="145"/>
        <v/>
      </c>
      <c r="M1593" s="609" t="str">
        <f t="shared" si="146"/>
        <v/>
      </c>
      <c r="N1593" s="610" t="str">
        <f t="shared" si="147"/>
        <v/>
      </c>
      <c r="O1593" s="577"/>
      <c r="Q1593" s="611"/>
      <c r="U1593" s="574" t="str">
        <f t="shared" si="149"/>
        <v/>
      </c>
      <c r="V1593" s="574" t="str">
        <f>IF($U1593="","",VLOOKUP($U1593,BUDGET!$C$19:$Q$401,2,FALSE))</f>
        <v/>
      </c>
    </row>
    <row r="1594" spans="2:22" ht="13.5" x14ac:dyDescent="0.3">
      <c r="B1594" s="582">
        <f t="shared" si="148"/>
        <v>1584</v>
      </c>
      <c r="C1594" s="153"/>
      <c r="D1594" s="154"/>
      <c r="E1594" s="155"/>
      <c r="F1594" s="156"/>
      <c r="G1594" s="157"/>
      <c r="H1594" s="158"/>
      <c r="I1594" s="162" t="str">
        <f t="shared" si="144"/>
        <v/>
      </c>
      <c r="J1594" s="163" t="str">
        <f>IF(I1594="","",I1594/BUDGET!$O$8)</f>
        <v/>
      </c>
      <c r="K1594" s="608"/>
      <c r="L1594" s="161" t="str">
        <f t="shared" si="145"/>
        <v/>
      </c>
      <c r="M1594" s="609" t="str">
        <f t="shared" si="146"/>
        <v/>
      </c>
      <c r="N1594" s="610" t="str">
        <f t="shared" si="147"/>
        <v/>
      </c>
      <c r="O1594" s="577"/>
      <c r="Q1594" s="611"/>
      <c r="U1594" s="574" t="str">
        <f t="shared" si="149"/>
        <v/>
      </c>
      <c r="V1594" s="574" t="str">
        <f>IF($U1594="","",VLOOKUP($U1594,BUDGET!$C$19:$Q$401,2,FALSE))</f>
        <v/>
      </c>
    </row>
    <row r="1595" spans="2:22" ht="13.5" x14ac:dyDescent="0.3">
      <c r="B1595" s="582">
        <f t="shared" si="148"/>
        <v>1585</v>
      </c>
      <c r="C1595" s="153"/>
      <c r="D1595" s="154"/>
      <c r="E1595" s="155"/>
      <c r="F1595" s="156"/>
      <c r="G1595" s="157"/>
      <c r="H1595" s="158"/>
      <c r="I1595" s="162" t="str">
        <f t="shared" si="144"/>
        <v/>
      </c>
      <c r="J1595" s="163" t="str">
        <f>IF(I1595="","",I1595/BUDGET!$O$8)</f>
        <v/>
      </c>
      <c r="K1595" s="608"/>
      <c r="L1595" s="164" t="str">
        <f t="shared" si="145"/>
        <v/>
      </c>
      <c r="M1595" s="609" t="str">
        <f t="shared" si="146"/>
        <v/>
      </c>
      <c r="N1595" s="610" t="str">
        <f t="shared" si="147"/>
        <v/>
      </c>
      <c r="O1595" s="577"/>
      <c r="Q1595" s="611"/>
      <c r="U1595" s="574" t="str">
        <f t="shared" si="149"/>
        <v/>
      </c>
      <c r="V1595" s="574" t="str">
        <f>IF($U1595="","",VLOOKUP($U1595,BUDGET!$C$19:$Q$401,2,FALSE))</f>
        <v/>
      </c>
    </row>
    <row r="1596" spans="2:22" ht="13.5" x14ac:dyDescent="0.3">
      <c r="B1596" s="582">
        <f t="shared" si="148"/>
        <v>1586</v>
      </c>
      <c r="C1596" s="153"/>
      <c r="D1596" s="154"/>
      <c r="E1596" s="155"/>
      <c r="F1596" s="156"/>
      <c r="G1596" s="157"/>
      <c r="H1596" s="158"/>
      <c r="I1596" s="162" t="str">
        <f t="shared" si="144"/>
        <v/>
      </c>
      <c r="J1596" s="163" t="str">
        <f>IF(I1596="","",I1596/BUDGET!$O$8)</f>
        <v/>
      </c>
      <c r="K1596" s="608"/>
      <c r="L1596" s="161" t="str">
        <f t="shared" si="145"/>
        <v/>
      </c>
      <c r="M1596" s="609" t="str">
        <f t="shared" si="146"/>
        <v/>
      </c>
      <c r="N1596" s="610" t="str">
        <f t="shared" si="147"/>
        <v/>
      </c>
      <c r="O1596" s="577"/>
      <c r="Q1596" s="611"/>
      <c r="U1596" s="574" t="str">
        <f t="shared" si="149"/>
        <v/>
      </c>
      <c r="V1596" s="574" t="str">
        <f>IF($U1596="","",VLOOKUP($U1596,BUDGET!$C$19:$Q$401,2,FALSE))</f>
        <v/>
      </c>
    </row>
    <row r="1597" spans="2:22" ht="13.5" x14ac:dyDescent="0.3">
      <c r="B1597" s="582">
        <f t="shared" si="148"/>
        <v>1587</v>
      </c>
      <c r="C1597" s="153"/>
      <c r="D1597" s="154"/>
      <c r="E1597" s="155"/>
      <c r="F1597" s="156"/>
      <c r="G1597" s="157"/>
      <c r="H1597" s="158"/>
      <c r="I1597" s="162" t="str">
        <f t="shared" si="144"/>
        <v/>
      </c>
      <c r="J1597" s="163" t="str">
        <f>IF(I1597="","",I1597/BUDGET!$O$8)</f>
        <v/>
      </c>
      <c r="K1597" s="608"/>
      <c r="L1597" s="164" t="str">
        <f t="shared" si="145"/>
        <v/>
      </c>
      <c r="M1597" s="609" t="str">
        <f t="shared" si="146"/>
        <v/>
      </c>
      <c r="N1597" s="610" t="str">
        <f t="shared" si="147"/>
        <v/>
      </c>
      <c r="O1597" s="577"/>
      <c r="Q1597" s="611"/>
      <c r="U1597" s="574" t="str">
        <f t="shared" si="149"/>
        <v/>
      </c>
      <c r="V1597" s="574" t="str">
        <f>IF($U1597="","",VLOOKUP($U1597,BUDGET!$C$19:$Q$401,2,FALSE))</f>
        <v/>
      </c>
    </row>
    <row r="1598" spans="2:22" ht="13.5" x14ac:dyDescent="0.3">
      <c r="B1598" s="582">
        <f t="shared" si="148"/>
        <v>1588</v>
      </c>
      <c r="C1598" s="153"/>
      <c r="D1598" s="154"/>
      <c r="E1598" s="155"/>
      <c r="F1598" s="156"/>
      <c r="G1598" s="157"/>
      <c r="H1598" s="158"/>
      <c r="I1598" s="162" t="str">
        <f t="shared" si="144"/>
        <v/>
      </c>
      <c r="J1598" s="163" t="str">
        <f>IF(I1598="","",I1598/BUDGET!$O$8)</f>
        <v/>
      </c>
      <c r="K1598" s="608"/>
      <c r="L1598" s="161" t="str">
        <f t="shared" si="145"/>
        <v/>
      </c>
      <c r="M1598" s="609" t="str">
        <f t="shared" si="146"/>
        <v/>
      </c>
      <c r="N1598" s="610" t="str">
        <f t="shared" si="147"/>
        <v/>
      </c>
      <c r="O1598" s="577"/>
      <c r="Q1598" s="611"/>
      <c r="U1598" s="574" t="str">
        <f t="shared" si="149"/>
        <v/>
      </c>
      <c r="V1598" s="574" t="str">
        <f>IF($U1598="","",VLOOKUP($U1598,BUDGET!$C$19:$Q$401,2,FALSE))</f>
        <v/>
      </c>
    </row>
    <row r="1599" spans="2:22" ht="13.5" x14ac:dyDescent="0.3">
      <c r="B1599" s="582">
        <f t="shared" si="148"/>
        <v>1589</v>
      </c>
      <c r="C1599" s="153"/>
      <c r="D1599" s="154"/>
      <c r="E1599" s="155"/>
      <c r="F1599" s="156"/>
      <c r="G1599" s="157"/>
      <c r="H1599" s="158"/>
      <c r="I1599" s="162" t="str">
        <f t="shared" si="144"/>
        <v/>
      </c>
      <c r="J1599" s="163" t="str">
        <f>IF(I1599="","",I1599/BUDGET!$O$8)</f>
        <v/>
      </c>
      <c r="K1599" s="608"/>
      <c r="L1599" s="164" t="str">
        <f t="shared" si="145"/>
        <v/>
      </c>
      <c r="M1599" s="609" t="str">
        <f t="shared" si="146"/>
        <v/>
      </c>
      <c r="N1599" s="610" t="str">
        <f t="shared" si="147"/>
        <v/>
      </c>
      <c r="O1599" s="577"/>
      <c r="Q1599" s="611"/>
      <c r="U1599" s="574" t="str">
        <f t="shared" si="149"/>
        <v/>
      </c>
      <c r="V1599" s="574" t="str">
        <f>IF($U1599="","",VLOOKUP($U1599,BUDGET!$C$19:$Q$401,2,FALSE))</f>
        <v/>
      </c>
    </row>
    <row r="1600" spans="2:22" ht="13.5" x14ac:dyDescent="0.3">
      <c r="B1600" s="582">
        <f t="shared" si="148"/>
        <v>1590</v>
      </c>
      <c r="C1600" s="153"/>
      <c r="D1600" s="154"/>
      <c r="E1600" s="155"/>
      <c r="F1600" s="156"/>
      <c r="G1600" s="157"/>
      <c r="H1600" s="158"/>
      <c r="I1600" s="162" t="str">
        <f t="shared" si="144"/>
        <v/>
      </c>
      <c r="J1600" s="163" t="str">
        <f>IF(I1600="","",I1600/BUDGET!$O$8)</f>
        <v/>
      </c>
      <c r="K1600" s="608"/>
      <c r="L1600" s="161" t="str">
        <f t="shared" si="145"/>
        <v/>
      </c>
      <c r="M1600" s="609" t="str">
        <f t="shared" si="146"/>
        <v/>
      </c>
      <c r="N1600" s="610" t="str">
        <f t="shared" si="147"/>
        <v/>
      </c>
      <c r="O1600" s="577"/>
      <c r="Q1600" s="611"/>
      <c r="U1600" s="574" t="str">
        <f t="shared" si="149"/>
        <v/>
      </c>
      <c r="V1600" s="574" t="str">
        <f>IF($U1600="","",VLOOKUP($U1600,BUDGET!$C$19:$Q$401,2,FALSE))</f>
        <v/>
      </c>
    </row>
    <row r="1601" spans="2:22" ht="13.5" x14ac:dyDescent="0.3">
      <c r="B1601" s="582">
        <f t="shared" si="148"/>
        <v>1591</v>
      </c>
      <c r="C1601" s="153"/>
      <c r="D1601" s="154"/>
      <c r="E1601" s="155"/>
      <c r="F1601" s="156"/>
      <c r="G1601" s="157"/>
      <c r="H1601" s="158"/>
      <c r="I1601" s="162" t="str">
        <f t="shared" si="144"/>
        <v/>
      </c>
      <c r="J1601" s="163" t="str">
        <f>IF(I1601="","",I1601/BUDGET!$O$8)</f>
        <v/>
      </c>
      <c r="K1601" s="608"/>
      <c r="L1601" s="164" t="str">
        <f t="shared" si="145"/>
        <v/>
      </c>
      <c r="M1601" s="609" t="str">
        <f t="shared" si="146"/>
        <v/>
      </c>
      <c r="N1601" s="610" t="str">
        <f t="shared" si="147"/>
        <v/>
      </c>
      <c r="O1601" s="577"/>
      <c r="Q1601" s="611"/>
      <c r="U1601" s="574" t="str">
        <f t="shared" si="149"/>
        <v/>
      </c>
      <c r="V1601" s="574" t="str">
        <f>IF($U1601="","",VLOOKUP($U1601,BUDGET!$C$19:$Q$401,2,FALSE))</f>
        <v/>
      </c>
    </row>
    <row r="1602" spans="2:22" ht="13.5" x14ac:dyDescent="0.3">
      <c r="B1602" s="582">
        <f t="shared" si="148"/>
        <v>1592</v>
      </c>
      <c r="C1602" s="153"/>
      <c r="D1602" s="154"/>
      <c r="E1602" s="155"/>
      <c r="F1602" s="156"/>
      <c r="G1602" s="157"/>
      <c r="H1602" s="158"/>
      <c r="I1602" s="162" t="str">
        <f t="shared" si="144"/>
        <v/>
      </c>
      <c r="J1602" s="163" t="str">
        <f>IF(I1602="","",I1602/BUDGET!$O$8)</f>
        <v/>
      </c>
      <c r="K1602" s="608"/>
      <c r="L1602" s="161" t="str">
        <f t="shared" si="145"/>
        <v/>
      </c>
      <c r="M1602" s="609" t="str">
        <f t="shared" si="146"/>
        <v/>
      </c>
      <c r="N1602" s="610" t="str">
        <f t="shared" si="147"/>
        <v/>
      </c>
      <c r="O1602" s="577"/>
      <c r="Q1602" s="611"/>
      <c r="U1602" s="574" t="str">
        <f t="shared" si="149"/>
        <v/>
      </c>
      <c r="V1602" s="574" t="str">
        <f>IF($U1602="","",VLOOKUP($U1602,BUDGET!$C$19:$Q$401,2,FALSE))</f>
        <v/>
      </c>
    </row>
    <row r="1603" spans="2:22" ht="13.5" x14ac:dyDescent="0.3">
      <c r="B1603" s="582">
        <f t="shared" si="148"/>
        <v>1593</v>
      </c>
      <c r="C1603" s="153"/>
      <c r="D1603" s="154"/>
      <c r="E1603" s="155"/>
      <c r="F1603" s="156"/>
      <c r="G1603" s="157"/>
      <c r="H1603" s="158"/>
      <c r="I1603" s="162" t="str">
        <f t="shared" si="144"/>
        <v/>
      </c>
      <c r="J1603" s="163" t="str">
        <f>IF(I1603="","",I1603/BUDGET!$O$8)</f>
        <v/>
      </c>
      <c r="K1603" s="608"/>
      <c r="L1603" s="164" t="str">
        <f t="shared" si="145"/>
        <v/>
      </c>
      <c r="M1603" s="609" t="str">
        <f t="shared" si="146"/>
        <v/>
      </c>
      <c r="N1603" s="610" t="str">
        <f t="shared" si="147"/>
        <v/>
      </c>
      <c r="O1603" s="577"/>
      <c r="Q1603" s="611"/>
      <c r="U1603" s="574" t="str">
        <f t="shared" si="149"/>
        <v/>
      </c>
      <c r="V1603" s="574" t="str">
        <f>IF($U1603="","",VLOOKUP($U1603,BUDGET!$C$19:$Q$401,2,FALSE))</f>
        <v/>
      </c>
    </row>
    <row r="1604" spans="2:22" ht="13.5" x14ac:dyDescent="0.3">
      <c r="B1604" s="582">
        <f t="shared" si="148"/>
        <v>1594</v>
      </c>
      <c r="C1604" s="153"/>
      <c r="D1604" s="154"/>
      <c r="E1604" s="155"/>
      <c r="F1604" s="156"/>
      <c r="G1604" s="157"/>
      <c r="H1604" s="158"/>
      <c r="I1604" s="162" t="str">
        <f t="shared" si="144"/>
        <v/>
      </c>
      <c r="J1604" s="163" t="str">
        <f>IF(I1604="","",I1604/BUDGET!$O$8)</f>
        <v/>
      </c>
      <c r="K1604" s="608"/>
      <c r="L1604" s="161" t="str">
        <f t="shared" si="145"/>
        <v/>
      </c>
      <c r="M1604" s="609" t="str">
        <f t="shared" si="146"/>
        <v/>
      </c>
      <c r="N1604" s="610" t="str">
        <f t="shared" si="147"/>
        <v/>
      </c>
      <c r="O1604" s="577"/>
      <c r="Q1604" s="611"/>
      <c r="U1604" s="574" t="str">
        <f t="shared" si="149"/>
        <v/>
      </c>
      <c r="V1604" s="574" t="str">
        <f>IF($U1604="","",VLOOKUP($U1604,BUDGET!$C$19:$Q$401,2,FALSE))</f>
        <v/>
      </c>
    </row>
    <row r="1605" spans="2:22" ht="13.5" x14ac:dyDescent="0.3">
      <c r="B1605" s="582">
        <f t="shared" si="148"/>
        <v>1595</v>
      </c>
      <c r="C1605" s="153"/>
      <c r="D1605" s="154"/>
      <c r="E1605" s="155"/>
      <c r="F1605" s="156"/>
      <c r="G1605" s="157"/>
      <c r="H1605" s="158"/>
      <c r="I1605" s="162" t="str">
        <f t="shared" si="144"/>
        <v/>
      </c>
      <c r="J1605" s="163" t="str">
        <f>IF(I1605="","",I1605/BUDGET!$O$8)</f>
        <v/>
      </c>
      <c r="K1605" s="608"/>
      <c r="L1605" s="164" t="str">
        <f t="shared" si="145"/>
        <v/>
      </c>
      <c r="M1605" s="609" t="str">
        <f t="shared" si="146"/>
        <v/>
      </c>
      <c r="N1605" s="610" t="str">
        <f t="shared" si="147"/>
        <v/>
      </c>
      <c r="O1605" s="577"/>
      <c r="Q1605" s="611"/>
      <c r="U1605" s="574" t="str">
        <f t="shared" si="149"/>
        <v/>
      </c>
      <c r="V1605" s="574" t="str">
        <f>IF($U1605="","",VLOOKUP($U1605,BUDGET!$C$19:$Q$401,2,FALSE))</f>
        <v/>
      </c>
    </row>
    <row r="1606" spans="2:22" ht="13.5" x14ac:dyDescent="0.3">
      <c r="B1606" s="582">
        <f t="shared" si="148"/>
        <v>1596</v>
      </c>
      <c r="C1606" s="153"/>
      <c r="D1606" s="154"/>
      <c r="E1606" s="155"/>
      <c r="F1606" s="156"/>
      <c r="G1606" s="157"/>
      <c r="H1606" s="158"/>
      <c r="I1606" s="162" t="str">
        <f t="shared" si="144"/>
        <v/>
      </c>
      <c r="J1606" s="163" t="str">
        <f>IF(I1606="","",I1606/BUDGET!$O$8)</f>
        <v/>
      </c>
      <c r="K1606" s="608"/>
      <c r="L1606" s="161" t="str">
        <f t="shared" si="145"/>
        <v/>
      </c>
      <c r="M1606" s="609" t="str">
        <f t="shared" si="146"/>
        <v/>
      </c>
      <c r="N1606" s="610" t="str">
        <f t="shared" si="147"/>
        <v/>
      </c>
      <c r="O1606" s="577"/>
      <c r="Q1606" s="611"/>
      <c r="U1606" s="574" t="str">
        <f t="shared" si="149"/>
        <v/>
      </c>
      <c r="V1606" s="574" t="str">
        <f>IF($U1606="","",VLOOKUP($U1606,BUDGET!$C$19:$Q$401,2,FALSE))</f>
        <v/>
      </c>
    </row>
    <row r="1607" spans="2:22" ht="13.5" x14ac:dyDescent="0.3">
      <c r="B1607" s="582">
        <f t="shared" si="148"/>
        <v>1597</v>
      </c>
      <c r="C1607" s="153"/>
      <c r="D1607" s="154"/>
      <c r="E1607" s="155"/>
      <c r="F1607" s="156"/>
      <c r="G1607" s="157"/>
      <c r="H1607" s="158"/>
      <c r="I1607" s="162" t="str">
        <f t="shared" si="144"/>
        <v/>
      </c>
      <c r="J1607" s="163" t="str">
        <f>IF(I1607="","",I1607/BUDGET!$O$8)</f>
        <v/>
      </c>
      <c r="K1607" s="608"/>
      <c r="L1607" s="164" t="str">
        <f t="shared" si="145"/>
        <v/>
      </c>
      <c r="M1607" s="609" t="str">
        <f t="shared" si="146"/>
        <v/>
      </c>
      <c r="N1607" s="610" t="str">
        <f t="shared" si="147"/>
        <v/>
      </c>
      <c r="O1607" s="577"/>
      <c r="Q1607" s="611"/>
      <c r="U1607" s="574" t="str">
        <f t="shared" si="149"/>
        <v/>
      </c>
      <c r="V1607" s="574" t="str">
        <f>IF($U1607="","",VLOOKUP($U1607,BUDGET!$C$19:$Q$401,2,FALSE))</f>
        <v/>
      </c>
    </row>
    <row r="1608" spans="2:22" ht="13.5" x14ac:dyDescent="0.3">
      <c r="B1608" s="582">
        <f t="shared" si="148"/>
        <v>1598</v>
      </c>
      <c r="C1608" s="153"/>
      <c r="D1608" s="154"/>
      <c r="E1608" s="155"/>
      <c r="F1608" s="156"/>
      <c r="G1608" s="157"/>
      <c r="H1608" s="158"/>
      <c r="I1608" s="162" t="str">
        <f t="shared" si="144"/>
        <v/>
      </c>
      <c r="J1608" s="163" t="str">
        <f>IF(I1608="","",I1608/BUDGET!$O$8)</f>
        <v/>
      </c>
      <c r="K1608" s="608"/>
      <c r="L1608" s="161" t="str">
        <f t="shared" si="145"/>
        <v/>
      </c>
      <c r="M1608" s="609" t="str">
        <f t="shared" si="146"/>
        <v/>
      </c>
      <c r="N1608" s="610" t="str">
        <f t="shared" si="147"/>
        <v/>
      </c>
      <c r="O1608" s="577"/>
      <c r="Q1608" s="611"/>
      <c r="U1608" s="574" t="str">
        <f t="shared" si="149"/>
        <v/>
      </c>
      <c r="V1608" s="574" t="str">
        <f>IF($U1608="","",VLOOKUP($U1608,BUDGET!$C$19:$Q$401,2,FALSE))</f>
        <v/>
      </c>
    </row>
    <row r="1609" spans="2:22" ht="13.5" x14ac:dyDescent="0.3">
      <c r="B1609" s="582">
        <f t="shared" si="148"/>
        <v>1599</v>
      </c>
      <c r="C1609" s="153"/>
      <c r="D1609" s="154"/>
      <c r="E1609" s="155"/>
      <c r="F1609" s="156"/>
      <c r="G1609" s="157"/>
      <c r="H1609" s="158"/>
      <c r="I1609" s="162" t="str">
        <f t="shared" si="144"/>
        <v/>
      </c>
      <c r="J1609" s="163" t="str">
        <f>IF(I1609="","",I1609/BUDGET!$O$8)</f>
        <v/>
      </c>
      <c r="K1609" s="608"/>
      <c r="L1609" s="164" t="str">
        <f t="shared" si="145"/>
        <v/>
      </c>
      <c r="M1609" s="609" t="str">
        <f t="shared" si="146"/>
        <v/>
      </c>
      <c r="N1609" s="610" t="str">
        <f t="shared" si="147"/>
        <v/>
      </c>
      <c r="O1609" s="577"/>
      <c r="Q1609" s="611"/>
      <c r="U1609" s="574" t="str">
        <f t="shared" si="149"/>
        <v/>
      </c>
      <c r="V1609" s="574" t="str">
        <f>IF($U1609="","",VLOOKUP($U1609,BUDGET!$C$19:$Q$401,2,FALSE))</f>
        <v/>
      </c>
    </row>
    <row r="1610" spans="2:22" ht="13.5" x14ac:dyDescent="0.3">
      <c r="B1610" s="582">
        <f t="shared" si="148"/>
        <v>1600</v>
      </c>
      <c r="C1610" s="153"/>
      <c r="D1610" s="154"/>
      <c r="E1610" s="155"/>
      <c r="F1610" s="156"/>
      <c r="G1610" s="157"/>
      <c r="H1610" s="158"/>
      <c r="I1610" s="162" t="str">
        <f t="shared" si="144"/>
        <v/>
      </c>
      <c r="J1610" s="163" t="str">
        <f>IF(I1610="","",I1610/BUDGET!$O$8)</f>
        <v/>
      </c>
      <c r="K1610" s="608"/>
      <c r="L1610" s="161" t="str">
        <f t="shared" si="145"/>
        <v/>
      </c>
      <c r="M1610" s="609" t="str">
        <f t="shared" si="146"/>
        <v/>
      </c>
      <c r="N1610" s="610" t="str">
        <f t="shared" si="147"/>
        <v/>
      </c>
      <c r="O1610" s="577"/>
      <c r="Q1610" s="611"/>
      <c r="U1610" s="574" t="str">
        <f t="shared" si="149"/>
        <v/>
      </c>
      <c r="V1610" s="574" t="str">
        <f>IF($U1610="","",VLOOKUP($U1610,BUDGET!$C$19:$Q$401,2,FALSE))</f>
        <v/>
      </c>
    </row>
    <row r="1611" spans="2:22" ht="13.5" x14ac:dyDescent="0.3">
      <c r="B1611" s="582">
        <f t="shared" si="148"/>
        <v>1601</v>
      </c>
      <c r="C1611" s="153"/>
      <c r="D1611" s="154"/>
      <c r="E1611" s="155"/>
      <c r="F1611" s="156"/>
      <c r="G1611" s="157"/>
      <c r="H1611" s="158"/>
      <c r="I1611" s="162" t="str">
        <f t="shared" si="144"/>
        <v/>
      </c>
      <c r="J1611" s="163" t="str">
        <f>IF(I1611="","",I1611/BUDGET!$O$8)</f>
        <v/>
      </c>
      <c r="K1611" s="608"/>
      <c r="L1611" s="164" t="str">
        <f t="shared" si="145"/>
        <v/>
      </c>
      <c r="M1611" s="609" t="str">
        <f t="shared" si="146"/>
        <v/>
      </c>
      <c r="N1611" s="610" t="str">
        <f t="shared" si="147"/>
        <v/>
      </c>
      <c r="O1611" s="577"/>
      <c r="Q1611" s="611"/>
      <c r="U1611" s="574" t="str">
        <f t="shared" si="149"/>
        <v/>
      </c>
      <c r="V1611" s="574" t="str">
        <f>IF($U1611="","",VLOOKUP($U1611,BUDGET!$C$19:$Q$401,2,FALSE))</f>
        <v/>
      </c>
    </row>
    <row r="1612" spans="2:22" ht="13.5" x14ac:dyDescent="0.3">
      <c r="B1612" s="582">
        <f t="shared" si="148"/>
        <v>1602</v>
      </c>
      <c r="C1612" s="153"/>
      <c r="D1612" s="154"/>
      <c r="E1612" s="155"/>
      <c r="F1612" s="156"/>
      <c r="G1612" s="157"/>
      <c r="H1612" s="158"/>
      <c r="I1612" s="162" t="str">
        <f t="shared" ref="I1612:I1675" si="150">IF(E1612="","",ROUND(F1612*H1612,2))</f>
        <v/>
      </c>
      <c r="J1612" s="163" t="str">
        <f>IF(I1612="","",I1612/BUDGET!$O$8)</f>
        <v/>
      </c>
      <c r="K1612" s="608"/>
      <c r="L1612" s="161" t="str">
        <f t="shared" ref="L1612:L1675" si="151">LEFT(K1612,2)</f>
        <v/>
      </c>
      <c r="M1612" s="609" t="str">
        <f t="shared" ref="M1612:M1675" si="152">IF(C1612="","",YEAR(C1612))</f>
        <v/>
      </c>
      <c r="N1612" s="610" t="str">
        <f t="shared" ref="N1612:N1675" si="153">IF(C1612="","",MONTH(C1612))</f>
        <v/>
      </c>
      <c r="O1612" s="577"/>
      <c r="Q1612" s="611"/>
      <c r="U1612" s="574" t="str">
        <f t="shared" si="149"/>
        <v/>
      </c>
      <c r="V1612" s="574" t="str">
        <f>IF($U1612="","",VLOOKUP($U1612,BUDGET!$C$19:$Q$401,2,FALSE))</f>
        <v/>
      </c>
    </row>
    <row r="1613" spans="2:22" ht="13.5" x14ac:dyDescent="0.3">
      <c r="B1613" s="582">
        <f t="shared" ref="B1613:B1676" si="154">ROW()-10</f>
        <v>1603</v>
      </c>
      <c r="C1613" s="153"/>
      <c r="D1613" s="154"/>
      <c r="E1613" s="155"/>
      <c r="F1613" s="156"/>
      <c r="G1613" s="157"/>
      <c r="H1613" s="158"/>
      <c r="I1613" s="162" t="str">
        <f t="shared" si="150"/>
        <v/>
      </c>
      <c r="J1613" s="163" t="str">
        <f>IF(I1613="","",I1613/BUDGET!$O$8)</f>
        <v/>
      </c>
      <c r="K1613" s="608"/>
      <c r="L1613" s="164" t="str">
        <f t="shared" si="151"/>
        <v/>
      </c>
      <c r="M1613" s="609" t="str">
        <f t="shared" si="152"/>
        <v/>
      </c>
      <c r="N1613" s="610" t="str">
        <f t="shared" si="153"/>
        <v/>
      </c>
      <c r="O1613" s="577"/>
      <c r="Q1613" s="611"/>
      <c r="U1613" s="574" t="str">
        <f t="shared" ref="U1613:U1676" si="155">IF(K1613="","",LEFT(K1613,FIND("|",K1613)-1))</f>
        <v/>
      </c>
      <c r="V1613" s="574" t="str">
        <f>IF($U1613="","",VLOOKUP($U1613,BUDGET!$C$19:$Q$401,2,FALSE))</f>
        <v/>
      </c>
    </row>
    <row r="1614" spans="2:22" ht="13.5" x14ac:dyDescent="0.3">
      <c r="B1614" s="582">
        <f t="shared" si="154"/>
        <v>1604</v>
      </c>
      <c r="C1614" s="153"/>
      <c r="D1614" s="154"/>
      <c r="E1614" s="155"/>
      <c r="F1614" s="156"/>
      <c r="G1614" s="157"/>
      <c r="H1614" s="158"/>
      <c r="I1614" s="162" t="str">
        <f t="shared" si="150"/>
        <v/>
      </c>
      <c r="J1614" s="163" t="str">
        <f>IF(I1614="","",I1614/BUDGET!$O$8)</f>
        <v/>
      </c>
      <c r="K1614" s="608"/>
      <c r="L1614" s="161" t="str">
        <f t="shared" si="151"/>
        <v/>
      </c>
      <c r="M1614" s="609" t="str">
        <f t="shared" si="152"/>
        <v/>
      </c>
      <c r="N1614" s="610" t="str">
        <f t="shared" si="153"/>
        <v/>
      </c>
      <c r="O1614" s="577"/>
      <c r="Q1614" s="611"/>
      <c r="U1614" s="574" t="str">
        <f t="shared" si="155"/>
        <v/>
      </c>
      <c r="V1614" s="574" t="str">
        <f>IF($U1614="","",VLOOKUP($U1614,BUDGET!$C$19:$Q$401,2,FALSE))</f>
        <v/>
      </c>
    </row>
    <row r="1615" spans="2:22" ht="13.5" x14ac:dyDescent="0.3">
      <c r="B1615" s="582">
        <f t="shared" si="154"/>
        <v>1605</v>
      </c>
      <c r="C1615" s="153"/>
      <c r="D1615" s="154"/>
      <c r="E1615" s="155"/>
      <c r="F1615" s="156"/>
      <c r="G1615" s="157"/>
      <c r="H1615" s="158"/>
      <c r="I1615" s="162" t="str">
        <f t="shared" si="150"/>
        <v/>
      </c>
      <c r="J1615" s="163" t="str">
        <f>IF(I1615="","",I1615/BUDGET!$O$8)</f>
        <v/>
      </c>
      <c r="K1615" s="608"/>
      <c r="L1615" s="164" t="str">
        <f t="shared" si="151"/>
        <v/>
      </c>
      <c r="M1615" s="609" t="str">
        <f t="shared" si="152"/>
        <v/>
      </c>
      <c r="N1615" s="610" t="str">
        <f t="shared" si="153"/>
        <v/>
      </c>
      <c r="O1615" s="577"/>
      <c r="Q1615" s="611"/>
      <c r="U1615" s="574" t="str">
        <f t="shared" si="155"/>
        <v/>
      </c>
      <c r="V1615" s="574" t="str">
        <f>IF($U1615="","",VLOOKUP($U1615,BUDGET!$C$19:$Q$401,2,FALSE))</f>
        <v/>
      </c>
    </row>
    <row r="1616" spans="2:22" ht="13.5" x14ac:dyDescent="0.3">
      <c r="B1616" s="582">
        <f t="shared" si="154"/>
        <v>1606</v>
      </c>
      <c r="C1616" s="153"/>
      <c r="D1616" s="154"/>
      <c r="E1616" s="155"/>
      <c r="F1616" s="156"/>
      <c r="G1616" s="157"/>
      <c r="H1616" s="158"/>
      <c r="I1616" s="162" t="str">
        <f t="shared" si="150"/>
        <v/>
      </c>
      <c r="J1616" s="163" t="str">
        <f>IF(I1616="","",I1616/BUDGET!$O$8)</f>
        <v/>
      </c>
      <c r="K1616" s="608"/>
      <c r="L1616" s="161" t="str">
        <f t="shared" si="151"/>
        <v/>
      </c>
      <c r="M1616" s="609" t="str">
        <f t="shared" si="152"/>
        <v/>
      </c>
      <c r="N1616" s="610" t="str">
        <f t="shared" si="153"/>
        <v/>
      </c>
      <c r="O1616" s="577"/>
      <c r="Q1616" s="611"/>
      <c r="U1616" s="574" t="str">
        <f t="shared" si="155"/>
        <v/>
      </c>
      <c r="V1616" s="574" t="str">
        <f>IF($U1616="","",VLOOKUP($U1616,BUDGET!$C$19:$Q$401,2,FALSE))</f>
        <v/>
      </c>
    </row>
    <row r="1617" spans="2:22" ht="13.5" x14ac:dyDescent="0.3">
      <c r="B1617" s="582">
        <f t="shared" si="154"/>
        <v>1607</v>
      </c>
      <c r="C1617" s="153"/>
      <c r="D1617" s="154"/>
      <c r="E1617" s="155"/>
      <c r="F1617" s="156"/>
      <c r="G1617" s="157"/>
      <c r="H1617" s="158"/>
      <c r="I1617" s="162" t="str">
        <f t="shared" si="150"/>
        <v/>
      </c>
      <c r="J1617" s="163" t="str">
        <f>IF(I1617="","",I1617/BUDGET!$O$8)</f>
        <v/>
      </c>
      <c r="K1617" s="608"/>
      <c r="L1617" s="164" t="str">
        <f t="shared" si="151"/>
        <v/>
      </c>
      <c r="M1617" s="609" t="str">
        <f t="shared" si="152"/>
        <v/>
      </c>
      <c r="N1617" s="610" t="str">
        <f t="shared" si="153"/>
        <v/>
      </c>
      <c r="O1617" s="577"/>
      <c r="Q1617" s="611"/>
      <c r="U1617" s="574" t="str">
        <f t="shared" si="155"/>
        <v/>
      </c>
      <c r="V1617" s="574" t="str">
        <f>IF($U1617="","",VLOOKUP($U1617,BUDGET!$C$19:$Q$401,2,FALSE))</f>
        <v/>
      </c>
    </row>
    <row r="1618" spans="2:22" ht="13.5" x14ac:dyDescent="0.3">
      <c r="B1618" s="582">
        <f t="shared" si="154"/>
        <v>1608</v>
      </c>
      <c r="C1618" s="153"/>
      <c r="D1618" s="154"/>
      <c r="E1618" s="155"/>
      <c r="F1618" s="156"/>
      <c r="G1618" s="157"/>
      <c r="H1618" s="158"/>
      <c r="I1618" s="162" t="str">
        <f t="shared" si="150"/>
        <v/>
      </c>
      <c r="J1618" s="163" t="str">
        <f>IF(I1618="","",I1618/BUDGET!$O$8)</f>
        <v/>
      </c>
      <c r="K1618" s="608"/>
      <c r="L1618" s="161" t="str">
        <f t="shared" si="151"/>
        <v/>
      </c>
      <c r="M1618" s="609" t="str">
        <f t="shared" si="152"/>
        <v/>
      </c>
      <c r="N1618" s="610" t="str">
        <f t="shared" si="153"/>
        <v/>
      </c>
      <c r="O1618" s="577"/>
      <c r="Q1618" s="611"/>
      <c r="U1618" s="574" t="str">
        <f t="shared" si="155"/>
        <v/>
      </c>
      <c r="V1618" s="574" t="str">
        <f>IF($U1618="","",VLOOKUP($U1618,BUDGET!$C$19:$Q$401,2,FALSE))</f>
        <v/>
      </c>
    </row>
    <row r="1619" spans="2:22" ht="13.5" x14ac:dyDescent="0.3">
      <c r="B1619" s="582">
        <f t="shared" si="154"/>
        <v>1609</v>
      </c>
      <c r="C1619" s="153"/>
      <c r="D1619" s="154"/>
      <c r="E1619" s="155"/>
      <c r="F1619" s="156"/>
      <c r="G1619" s="157"/>
      <c r="H1619" s="158"/>
      <c r="I1619" s="162" t="str">
        <f t="shared" si="150"/>
        <v/>
      </c>
      <c r="J1619" s="163" t="str">
        <f>IF(I1619="","",I1619/BUDGET!$O$8)</f>
        <v/>
      </c>
      <c r="K1619" s="608"/>
      <c r="L1619" s="164" t="str">
        <f t="shared" si="151"/>
        <v/>
      </c>
      <c r="M1619" s="609" t="str">
        <f t="shared" si="152"/>
        <v/>
      </c>
      <c r="N1619" s="610" t="str">
        <f t="shared" si="153"/>
        <v/>
      </c>
      <c r="O1619" s="577"/>
      <c r="Q1619" s="611"/>
      <c r="U1619" s="574" t="str">
        <f t="shared" si="155"/>
        <v/>
      </c>
      <c r="V1619" s="574" t="str">
        <f>IF($U1619="","",VLOOKUP($U1619,BUDGET!$C$19:$Q$401,2,FALSE))</f>
        <v/>
      </c>
    </row>
    <row r="1620" spans="2:22" ht="13.5" x14ac:dyDescent="0.3">
      <c r="B1620" s="582">
        <f t="shared" si="154"/>
        <v>1610</v>
      </c>
      <c r="C1620" s="153"/>
      <c r="D1620" s="154"/>
      <c r="E1620" s="155"/>
      <c r="F1620" s="156"/>
      <c r="G1620" s="157"/>
      <c r="H1620" s="158"/>
      <c r="I1620" s="162" t="str">
        <f t="shared" si="150"/>
        <v/>
      </c>
      <c r="J1620" s="163" t="str">
        <f>IF(I1620="","",I1620/BUDGET!$O$8)</f>
        <v/>
      </c>
      <c r="K1620" s="608"/>
      <c r="L1620" s="161" t="str">
        <f t="shared" si="151"/>
        <v/>
      </c>
      <c r="M1620" s="609" t="str">
        <f t="shared" si="152"/>
        <v/>
      </c>
      <c r="N1620" s="610" t="str">
        <f t="shared" si="153"/>
        <v/>
      </c>
      <c r="O1620" s="577"/>
      <c r="Q1620" s="611"/>
      <c r="U1620" s="574" t="str">
        <f t="shared" si="155"/>
        <v/>
      </c>
      <c r="V1620" s="574" t="str">
        <f>IF($U1620="","",VLOOKUP($U1620,BUDGET!$C$19:$Q$401,2,FALSE))</f>
        <v/>
      </c>
    </row>
    <row r="1621" spans="2:22" ht="13.5" x14ac:dyDescent="0.3">
      <c r="B1621" s="582">
        <f t="shared" si="154"/>
        <v>1611</v>
      </c>
      <c r="C1621" s="153"/>
      <c r="D1621" s="154"/>
      <c r="E1621" s="155"/>
      <c r="F1621" s="156"/>
      <c r="G1621" s="157"/>
      <c r="H1621" s="158"/>
      <c r="I1621" s="162" t="str">
        <f t="shared" si="150"/>
        <v/>
      </c>
      <c r="J1621" s="163" t="str">
        <f>IF(I1621="","",I1621/BUDGET!$O$8)</f>
        <v/>
      </c>
      <c r="K1621" s="608"/>
      <c r="L1621" s="164" t="str">
        <f t="shared" si="151"/>
        <v/>
      </c>
      <c r="M1621" s="609" t="str">
        <f t="shared" si="152"/>
        <v/>
      </c>
      <c r="N1621" s="610" t="str">
        <f t="shared" si="153"/>
        <v/>
      </c>
      <c r="O1621" s="577"/>
      <c r="Q1621" s="611"/>
      <c r="U1621" s="574" t="str">
        <f t="shared" si="155"/>
        <v/>
      </c>
      <c r="V1621" s="574" t="str">
        <f>IF($U1621="","",VLOOKUP($U1621,BUDGET!$C$19:$Q$401,2,FALSE))</f>
        <v/>
      </c>
    </row>
    <row r="1622" spans="2:22" ht="13.5" x14ac:dyDescent="0.3">
      <c r="B1622" s="582">
        <f t="shared" si="154"/>
        <v>1612</v>
      </c>
      <c r="C1622" s="153"/>
      <c r="D1622" s="154"/>
      <c r="E1622" s="155"/>
      <c r="F1622" s="156"/>
      <c r="G1622" s="157"/>
      <c r="H1622" s="158"/>
      <c r="I1622" s="162" t="str">
        <f t="shared" si="150"/>
        <v/>
      </c>
      <c r="J1622" s="163" t="str">
        <f>IF(I1622="","",I1622/BUDGET!$O$8)</f>
        <v/>
      </c>
      <c r="K1622" s="608"/>
      <c r="L1622" s="161" t="str">
        <f t="shared" si="151"/>
        <v/>
      </c>
      <c r="M1622" s="609" t="str">
        <f t="shared" si="152"/>
        <v/>
      </c>
      <c r="N1622" s="610" t="str">
        <f t="shared" si="153"/>
        <v/>
      </c>
      <c r="O1622" s="577"/>
      <c r="Q1622" s="611"/>
      <c r="U1622" s="574" t="str">
        <f t="shared" si="155"/>
        <v/>
      </c>
      <c r="V1622" s="574" t="str">
        <f>IF($U1622="","",VLOOKUP($U1622,BUDGET!$C$19:$Q$401,2,FALSE))</f>
        <v/>
      </c>
    </row>
    <row r="1623" spans="2:22" ht="13.5" x14ac:dyDescent="0.3">
      <c r="B1623" s="582">
        <f t="shared" si="154"/>
        <v>1613</v>
      </c>
      <c r="C1623" s="153"/>
      <c r="D1623" s="154"/>
      <c r="E1623" s="155"/>
      <c r="F1623" s="156"/>
      <c r="G1623" s="157"/>
      <c r="H1623" s="158"/>
      <c r="I1623" s="162" t="str">
        <f t="shared" si="150"/>
        <v/>
      </c>
      <c r="J1623" s="163" t="str">
        <f>IF(I1623="","",I1623/BUDGET!$O$8)</f>
        <v/>
      </c>
      <c r="K1623" s="608"/>
      <c r="L1623" s="164" t="str">
        <f t="shared" si="151"/>
        <v/>
      </c>
      <c r="M1623" s="609" t="str">
        <f t="shared" si="152"/>
        <v/>
      </c>
      <c r="N1623" s="610" t="str">
        <f t="shared" si="153"/>
        <v/>
      </c>
      <c r="O1623" s="577"/>
      <c r="Q1623" s="611"/>
      <c r="U1623" s="574" t="str">
        <f t="shared" si="155"/>
        <v/>
      </c>
      <c r="V1623" s="574" t="str">
        <f>IF($U1623="","",VLOOKUP($U1623,BUDGET!$C$19:$Q$401,2,FALSE))</f>
        <v/>
      </c>
    </row>
    <row r="1624" spans="2:22" ht="13.5" x14ac:dyDescent="0.3">
      <c r="B1624" s="582">
        <f t="shared" si="154"/>
        <v>1614</v>
      </c>
      <c r="C1624" s="153"/>
      <c r="D1624" s="154"/>
      <c r="E1624" s="155"/>
      <c r="F1624" s="156"/>
      <c r="G1624" s="157"/>
      <c r="H1624" s="158"/>
      <c r="I1624" s="162" t="str">
        <f t="shared" si="150"/>
        <v/>
      </c>
      <c r="J1624" s="163" t="str">
        <f>IF(I1624="","",I1624/BUDGET!$O$8)</f>
        <v/>
      </c>
      <c r="K1624" s="608"/>
      <c r="L1624" s="161" t="str">
        <f t="shared" si="151"/>
        <v/>
      </c>
      <c r="M1624" s="609" t="str">
        <f t="shared" si="152"/>
        <v/>
      </c>
      <c r="N1624" s="610" t="str">
        <f t="shared" si="153"/>
        <v/>
      </c>
      <c r="O1624" s="577"/>
      <c r="Q1624" s="611"/>
      <c r="U1624" s="574" t="str">
        <f t="shared" si="155"/>
        <v/>
      </c>
      <c r="V1624" s="574" t="str">
        <f>IF($U1624="","",VLOOKUP($U1624,BUDGET!$C$19:$Q$401,2,FALSE))</f>
        <v/>
      </c>
    </row>
    <row r="1625" spans="2:22" ht="13.5" x14ac:dyDescent="0.3">
      <c r="B1625" s="582">
        <f t="shared" si="154"/>
        <v>1615</v>
      </c>
      <c r="C1625" s="153"/>
      <c r="D1625" s="154"/>
      <c r="E1625" s="155"/>
      <c r="F1625" s="156"/>
      <c r="G1625" s="157"/>
      <c r="H1625" s="158"/>
      <c r="I1625" s="162" t="str">
        <f t="shared" si="150"/>
        <v/>
      </c>
      <c r="J1625" s="163" t="str">
        <f>IF(I1625="","",I1625/BUDGET!$O$8)</f>
        <v/>
      </c>
      <c r="K1625" s="608"/>
      <c r="L1625" s="164" t="str">
        <f t="shared" si="151"/>
        <v/>
      </c>
      <c r="M1625" s="609" t="str">
        <f t="shared" si="152"/>
        <v/>
      </c>
      <c r="N1625" s="610" t="str">
        <f t="shared" si="153"/>
        <v/>
      </c>
      <c r="O1625" s="577"/>
      <c r="Q1625" s="611"/>
      <c r="U1625" s="574" t="str">
        <f t="shared" si="155"/>
        <v/>
      </c>
      <c r="V1625" s="574" t="str">
        <f>IF($U1625="","",VLOOKUP($U1625,BUDGET!$C$19:$Q$401,2,FALSE))</f>
        <v/>
      </c>
    </row>
    <row r="1626" spans="2:22" ht="13.5" x14ac:dyDescent="0.3">
      <c r="B1626" s="582">
        <f t="shared" si="154"/>
        <v>1616</v>
      </c>
      <c r="C1626" s="153"/>
      <c r="D1626" s="154"/>
      <c r="E1626" s="155"/>
      <c r="F1626" s="156"/>
      <c r="G1626" s="157"/>
      <c r="H1626" s="158"/>
      <c r="I1626" s="162" t="str">
        <f t="shared" si="150"/>
        <v/>
      </c>
      <c r="J1626" s="163" t="str">
        <f>IF(I1626="","",I1626/BUDGET!$O$8)</f>
        <v/>
      </c>
      <c r="K1626" s="608"/>
      <c r="L1626" s="161" t="str">
        <f t="shared" si="151"/>
        <v/>
      </c>
      <c r="M1626" s="609" t="str">
        <f t="shared" si="152"/>
        <v/>
      </c>
      <c r="N1626" s="610" t="str">
        <f t="shared" si="153"/>
        <v/>
      </c>
      <c r="O1626" s="577"/>
      <c r="Q1626" s="611"/>
      <c r="U1626" s="574" t="str">
        <f t="shared" si="155"/>
        <v/>
      </c>
      <c r="V1626" s="574" t="str">
        <f>IF($U1626="","",VLOOKUP($U1626,BUDGET!$C$19:$Q$401,2,FALSE))</f>
        <v/>
      </c>
    </row>
    <row r="1627" spans="2:22" ht="13.5" x14ac:dyDescent="0.3">
      <c r="B1627" s="582">
        <f t="shared" si="154"/>
        <v>1617</v>
      </c>
      <c r="C1627" s="153"/>
      <c r="D1627" s="154"/>
      <c r="E1627" s="155"/>
      <c r="F1627" s="156"/>
      <c r="G1627" s="157"/>
      <c r="H1627" s="158"/>
      <c r="I1627" s="162" t="str">
        <f t="shared" si="150"/>
        <v/>
      </c>
      <c r="J1627" s="163" t="str">
        <f>IF(I1627="","",I1627/BUDGET!$O$8)</f>
        <v/>
      </c>
      <c r="K1627" s="608"/>
      <c r="L1627" s="164" t="str">
        <f t="shared" si="151"/>
        <v/>
      </c>
      <c r="M1627" s="609" t="str">
        <f t="shared" si="152"/>
        <v/>
      </c>
      <c r="N1627" s="610" t="str">
        <f t="shared" si="153"/>
        <v/>
      </c>
      <c r="O1627" s="577"/>
      <c r="Q1627" s="611"/>
      <c r="U1627" s="574" t="str">
        <f t="shared" si="155"/>
        <v/>
      </c>
      <c r="V1627" s="574" t="str">
        <f>IF($U1627="","",VLOOKUP($U1627,BUDGET!$C$19:$Q$401,2,FALSE))</f>
        <v/>
      </c>
    </row>
    <row r="1628" spans="2:22" ht="13.5" x14ac:dyDescent="0.3">
      <c r="B1628" s="582">
        <f t="shared" si="154"/>
        <v>1618</v>
      </c>
      <c r="C1628" s="153"/>
      <c r="D1628" s="154"/>
      <c r="E1628" s="155"/>
      <c r="F1628" s="156"/>
      <c r="G1628" s="157"/>
      <c r="H1628" s="158"/>
      <c r="I1628" s="162" t="str">
        <f t="shared" si="150"/>
        <v/>
      </c>
      <c r="J1628" s="163" t="str">
        <f>IF(I1628="","",I1628/BUDGET!$O$8)</f>
        <v/>
      </c>
      <c r="K1628" s="608"/>
      <c r="L1628" s="161" t="str">
        <f t="shared" si="151"/>
        <v/>
      </c>
      <c r="M1628" s="609" t="str">
        <f t="shared" si="152"/>
        <v/>
      </c>
      <c r="N1628" s="610" t="str">
        <f t="shared" si="153"/>
        <v/>
      </c>
      <c r="O1628" s="577"/>
      <c r="Q1628" s="611"/>
      <c r="U1628" s="574" t="str">
        <f t="shared" si="155"/>
        <v/>
      </c>
      <c r="V1628" s="574" t="str">
        <f>IF($U1628="","",VLOOKUP($U1628,BUDGET!$C$19:$Q$401,2,FALSE))</f>
        <v/>
      </c>
    </row>
    <row r="1629" spans="2:22" ht="13.5" x14ac:dyDescent="0.3">
      <c r="B1629" s="582">
        <f t="shared" si="154"/>
        <v>1619</v>
      </c>
      <c r="C1629" s="153"/>
      <c r="D1629" s="154"/>
      <c r="E1629" s="155"/>
      <c r="F1629" s="156"/>
      <c r="G1629" s="157"/>
      <c r="H1629" s="158"/>
      <c r="I1629" s="162" t="str">
        <f t="shared" si="150"/>
        <v/>
      </c>
      <c r="J1629" s="163" t="str">
        <f>IF(I1629="","",I1629/BUDGET!$O$8)</f>
        <v/>
      </c>
      <c r="K1629" s="608"/>
      <c r="L1629" s="164" t="str">
        <f t="shared" si="151"/>
        <v/>
      </c>
      <c r="M1629" s="609" t="str">
        <f t="shared" si="152"/>
        <v/>
      </c>
      <c r="N1629" s="610" t="str">
        <f t="shared" si="153"/>
        <v/>
      </c>
      <c r="O1629" s="577"/>
      <c r="Q1629" s="611"/>
      <c r="U1629" s="574" t="str">
        <f t="shared" si="155"/>
        <v/>
      </c>
      <c r="V1629" s="574" t="str">
        <f>IF($U1629="","",VLOOKUP($U1629,BUDGET!$C$19:$Q$401,2,FALSE))</f>
        <v/>
      </c>
    </row>
    <row r="1630" spans="2:22" ht="13.5" x14ac:dyDescent="0.3">
      <c r="B1630" s="582">
        <f t="shared" si="154"/>
        <v>1620</v>
      </c>
      <c r="C1630" s="153"/>
      <c r="D1630" s="154"/>
      <c r="E1630" s="155"/>
      <c r="F1630" s="156"/>
      <c r="G1630" s="157"/>
      <c r="H1630" s="158"/>
      <c r="I1630" s="162" t="str">
        <f t="shared" si="150"/>
        <v/>
      </c>
      <c r="J1630" s="163" t="str">
        <f>IF(I1630="","",I1630/BUDGET!$O$8)</f>
        <v/>
      </c>
      <c r="K1630" s="608"/>
      <c r="L1630" s="161" t="str">
        <f t="shared" si="151"/>
        <v/>
      </c>
      <c r="M1630" s="609" t="str">
        <f t="shared" si="152"/>
        <v/>
      </c>
      <c r="N1630" s="610" t="str">
        <f t="shared" si="153"/>
        <v/>
      </c>
      <c r="O1630" s="577"/>
      <c r="Q1630" s="611"/>
      <c r="U1630" s="574" t="str">
        <f t="shared" si="155"/>
        <v/>
      </c>
      <c r="V1630" s="574" t="str">
        <f>IF($U1630="","",VLOOKUP($U1630,BUDGET!$C$19:$Q$401,2,FALSE))</f>
        <v/>
      </c>
    </row>
    <row r="1631" spans="2:22" ht="13.5" x14ac:dyDescent="0.3">
      <c r="B1631" s="582">
        <f t="shared" si="154"/>
        <v>1621</v>
      </c>
      <c r="C1631" s="153"/>
      <c r="D1631" s="154"/>
      <c r="E1631" s="155"/>
      <c r="F1631" s="156"/>
      <c r="G1631" s="157"/>
      <c r="H1631" s="158"/>
      <c r="I1631" s="162" t="str">
        <f t="shared" si="150"/>
        <v/>
      </c>
      <c r="J1631" s="163" t="str">
        <f>IF(I1631="","",I1631/BUDGET!$O$8)</f>
        <v/>
      </c>
      <c r="K1631" s="608"/>
      <c r="L1631" s="164" t="str">
        <f t="shared" si="151"/>
        <v/>
      </c>
      <c r="M1631" s="609" t="str">
        <f t="shared" si="152"/>
        <v/>
      </c>
      <c r="N1631" s="610" t="str">
        <f t="shared" si="153"/>
        <v/>
      </c>
      <c r="O1631" s="577"/>
      <c r="Q1631" s="611"/>
      <c r="U1631" s="574" t="str">
        <f t="shared" si="155"/>
        <v/>
      </c>
      <c r="V1631" s="574" t="str">
        <f>IF($U1631="","",VLOOKUP($U1631,BUDGET!$C$19:$Q$401,2,FALSE))</f>
        <v/>
      </c>
    </row>
    <row r="1632" spans="2:22" ht="13.5" x14ac:dyDescent="0.3">
      <c r="B1632" s="582">
        <f t="shared" si="154"/>
        <v>1622</v>
      </c>
      <c r="C1632" s="153"/>
      <c r="D1632" s="154"/>
      <c r="E1632" s="155"/>
      <c r="F1632" s="156"/>
      <c r="G1632" s="157"/>
      <c r="H1632" s="158"/>
      <c r="I1632" s="162" t="str">
        <f t="shared" si="150"/>
        <v/>
      </c>
      <c r="J1632" s="163" t="str">
        <f>IF(I1632="","",I1632/BUDGET!$O$8)</f>
        <v/>
      </c>
      <c r="K1632" s="608"/>
      <c r="L1632" s="161" t="str">
        <f t="shared" si="151"/>
        <v/>
      </c>
      <c r="M1632" s="609" t="str">
        <f t="shared" si="152"/>
        <v/>
      </c>
      <c r="N1632" s="610" t="str">
        <f t="shared" si="153"/>
        <v/>
      </c>
      <c r="O1632" s="577"/>
      <c r="Q1632" s="611"/>
      <c r="U1632" s="574" t="str">
        <f t="shared" si="155"/>
        <v/>
      </c>
      <c r="V1632" s="574" t="str">
        <f>IF($U1632="","",VLOOKUP($U1632,BUDGET!$C$19:$Q$401,2,FALSE))</f>
        <v/>
      </c>
    </row>
    <row r="1633" spans="2:22" ht="13.5" x14ac:dyDescent="0.3">
      <c r="B1633" s="582">
        <f t="shared" si="154"/>
        <v>1623</v>
      </c>
      <c r="C1633" s="153"/>
      <c r="D1633" s="154"/>
      <c r="E1633" s="155"/>
      <c r="F1633" s="156"/>
      <c r="G1633" s="157"/>
      <c r="H1633" s="158"/>
      <c r="I1633" s="162" t="str">
        <f t="shared" si="150"/>
        <v/>
      </c>
      <c r="J1633" s="163" t="str">
        <f>IF(I1633="","",I1633/BUDGET!$O$8)</f>
        <v/>
      </c>
      <c r="K1633" s="608"/>
      <c r="L1633" s="164" t="str">
        <f t="shared" si="151"/>
        <v/>
      </c>
      <c r="M1633" s="609" t="str">
        <f t="shared" si="152"/>
        <v/>
      </c>
      <c r="N1633" s="610" t="str">
        <f t="shared" si="153"/>
        <v/>
      </c>
      <c r="O1633" s="577"/>
      <c r="Q1633" s="611"/>
      <c r="U1633" s="574" t="str">
        <f t="shared" si="155"/>
        <v/>
      </c>
      <c r="V1633" s="574" t="str">
        <f>IF($U1633="","",VLOOKUP($U1633,BUDGET!$C$19:$Q$401,2,FALSE))</f>
        <v/>
      </c>
    </row>
    <row r="1634" spans="2:22" ht="13.5" x14ac:dyDescent="0.3">
      <c r="B1634" s="582">
        <f t="shared" si="154"/>
        <v>1624</v>
      </c>
      <c r="C1634" s="153"/>
      <c r="D1634" s="154"/>
      <c r="E1634" s="155"/>
      <c r="F1634" s="156"/>
      <c r="G1634" s="157"/>
      <c r="H1634" s="158"/>
      <c r="I1634" s="162" t="str">
        <f t="shared" si="150"/>
        <v/>
      </c>
      <c r="J1634" s="163" t="str">
        <f>IF(I1634="","",I1634/BUDGET!$O$8)</f>
        <v/>
      </c>
      <c r="K1634" s="608"/>
      <c r="L1634" s="161" t="str">
        <f t="shared" si="151"/>
        <v/>
      </c>
      <c r="M1634" s="609" t="str">
        <f t="shared" si="152"/>
        <v/>
      </c>
      <c r="N1634" s="610" t="str">
        <f t="shared" si="153"/>
        <v/>
      </c>
      <c r="O1634" s="577"/>
      <c r="Q1634" s="611"/>
      <c r="U1634" s="574" t="str">
        <f t="shared" si="155"/>
        <v/>
      </c>
      <c r="V1634" s="574" t="str">
        <f>IF($U1634="","",VLOOKUP($U1634,BUDGET!$C$19:$Q$401,2,FALSE))</f>
        <v/>
      </c>
    </row>
    <row r="1635" spans="2:22" ht="13.5" x14ac:dyDescent="0.3">
      <c r="B1635" s="582">
        <f t="shared" si="154"/>
        <v>1625</v>
      </c>
      <c r="C1635" s="153"/>
      <c r="D1635" s="154"/>
      <c r="E1635" s="155"/>
      <c r="F1635" s="156"/>
      <c r="G1635" s="157"/>
      <c r="H1635" s="158"/>
      <c r="I1635" s="162" t="str">
        <f t="shared" si="150"/>
        <v/>
      </c>
      <c r="J1635" s="163" t="str">
        <f>IF(I1635="","",I1635/BUDGET!$O$8)</f>
        <v/>
      </c>
      <c r="K1635" s="608"/>
      <c r="L1635" s="164" t="str">
        <f t="shared" si="151"/>
        <v/>
      </c>
      <c r="M1635" s="609" t="str">
        <f t="shared" si="152"/>
        <v/>
      </c>
      <c r="N1635" s="610" t="str">
        <f t="shared" si="153"/>
        <v/>
      </c>
      <c r="O1635" s="577"/>
      <c r="Q1635" s="611"/>
      <c r="U1635" s="574" t="str">
        <f t="shared" si="155"/>
        <v/>
      </c>
      <c r="V1635" s="574" t="str">
        <f>IF($U1635="","",VLOOKUP($U1635,BUDGET!$C$19:$Q$401,2,FALSE))</f>
        <v/>
      </c>
    </row>
    <row r="1636" spans="2:22" ht="13.5" x14ac:dyDescent="0.3">
      <c r="B1636" s="582">
        <f t="shared" si="154"/>
        <v>1626</v>
      </c>
      <c r="C1636" s="153"/>
      <c r="D1636" s="154"/>
      <c r="E1636" s="155"/>
      <c r="F1636" s="156"/>
      <c r="G1636" s="157"/>
      <c r="H1636" s="158"/>
      <c r="I1636" s="162" t="str">
        <f t="shared" si="150"/>
        <v/>
      </c>
      <c r="J1636" s="163" t="str">
        <f>IF(I1636="","",I1636/BUDGET!$O$8)</f>
        <v/>
      </c>
      <c r="K1636" s="608"/>
      <c r="L1636" s="161" t="str">
        <f t="shared" si="151"/>
        <v/>
      </c>
      <c r="M1636" s="609" t="str">
        <f t="shared" si="152"/>
        <v/>
      </c>
      <c r="N1636" s="610" t="str">
        <f t="shared" si="153"/>
        <v/>
      </c>
      <c r="O1636" s="577"/>
      <c r="Q1636" s="611"/>
      <c r="U1636" s="574" t="str">
        <f t="shared" si="155"/>
        <v/>
      </c>
      <c r="V1636" s="574" t="str">
        <f>IF($U1636="","",VLOOKUP($U1636,BUDGET!$C$19:$Q$401,2,FALSE))</f>
        <v/>
      </c>
    </row>
    <row r="1637" spans="2:22" ht="13.5" x14ac:dyDescent="0.3">
      <c r="B1637" s="582">
        <f t="shared" si="154"/>
        <v>1627</v>
      </c>
      <c r="C1637" s="153"/>
      <c r="D1637" s="154"/>
      <c r="E1637" s="155"/>
      <c r="F1637" s="156"/>
      <c r="G1637" s="157"/>
      <c r="H1637" s="158"/>
      <c r="I1637" s="162" t="str">
        <f t="shared" si="150"/>
        <v/>
      </c>
      <c r="J1637" s="163" t="str">
        <f>IF(I1637="","",I1637/BUDGET!$O$8)</f>
        <v/>
      </c>
      <c r="K1637" s="608"/>
      <c r="L1637" s="164" t="str">
        <f t="shared" si="151"/>
        <v/>
      </c>
      <c r="M1637" s="609" t="str">
        <f t="shared" si="152"/>
        <v/>
      </c>
      <c r="N1637" s="610" t="str">
        <f t="shared" si="153"/>
        <v/>
      </c>
      <c r="O1637" s="577"/>
      <c r="Q1637" s="611"/>
      <c r="U1637" s="574" t="str">
        <f t="shared" si="155"/>
        <v/>
      </c>
      <c r="V1637" s="574" t="str">
        <f>IF($U1637="","",VLOOKUP($U1637,BUDGET!$C$19:$Q$401,2,FALSE))</f>
        <v/>
      </c>
    </row>
    <row r="1638" spans="2:22" ht="13.5" x14ac:dyDescent="0.3">
      <c r="B1638" s="582">
        <f t="shared" si="154"/>
        <v>1628</v>
      </c>
      <c r="C1638" s="153"/>
      <c r="D1638" s="154"/>
      <c r="E1638" s="155"/>
      <c r="F1638" s="156"/>
      <c r="G1638" s="157"/>
      <c r="H1638" s="158"/>
      <c r="I1638" s="162" t="str">
        <f t="shared" si="150"/>
        <v/>
      </c>
      <c r="J1638" s="163" t="str">
        <f>IF(I1638="","",I1638/BUDGET!$O$8)</f>
        <v/>
      </c>
      <c r="K1638" s="608"/>
      <c r="L1638" s="161" t="str">
        <f t="shared" si="151"/>
        <v/>
      </c>
      <c r="M1638" s="609" t="str">
        <f t="shared" si="152"/>
        <v/>
      </c>
      <c r="N1638" s="610" t="str">
        <f t="shared" si="153"/>
        <v/>
      </c>
      <c r="O1638" s="577"/>
      <c r="Q1638" s="611"/>
      <c r="U1638" s="574" t="str">
        <f t="shared" si="155"/>
        <v/>
      </c>
      <c r="V1638" s="574" t="str">
        <f>IF($U1638="","",VLOOKUP($U1638,BUDGET!$C$19:$Q$401,2,FALSE))</f>
        <v/>
      </c>
    </row>
    <row r="1639" spans="2:22" ht="13.5" x14ac:dyDescent="0.3">
      <c r="B1639" s="582">
        <f t="shared" si="154"/>
        <v>1629</v>
      </c>
      <c r="C1639" s="153"/>
      <c r="D1639" s="154"/>
      <c r="E1639" s="155"/>
      <c r="F1639" s="156"/>
      <c r="G1639" s="157"/>
      <c r="H1639" s="158"/>
      <c r="I1639" s="162" t="str">
        <f t="shared" si="150"/>
        <v/>
      </c>
      <c r="J1639" s="163" t="str">
        <f>IF(I1639="","",I1639/BUDGET!$O$8)</f>
        <v/>
      </c>
      <c r="K1639" s="608"/>
      <c r="L1639" s="164" t="str">
        <f t="shared" si="151"/>
        <v/>
      </c>
      <c r="M1639" s="609" t="str">
        <f t="shared" si="152"/>
        <v/>
      </c>
      <c r="N1639" s="610" t="str">
        <f t="shared" si="153"/>
        <v/>
      </c>
      <c r="O1639" s="577"/>
      <c r="Q1639" s="611"/>
      <c r="U1639" s="574" t="str">
        <f t="shared" si="155"/>
        <v/>
      </c>
      <c r="V1639" s="574" t="str">
        <f>IF($U1639="","",VLOOKUP($U1639,BUDGET!$C$19:$Q$401,2,FALSE))</f>
        <v/>
      </c>
    </row>
    <row r="1640" spans="2:22" ht="13.5" x14ac:dyDescent="0.3">
      <c r="B1640" s="582">
        <f t="shared" si="154"/>
        <v>1630</v>
      </c>
      <c r="C1640" s="153"/>
      <c r="D1640" s="154"/>
      <c r="E1640" s="155"/>
      <c r="F1640" s="156"/>
      <c r="G1640" s="157"/>
      <c r="H1640" s="158"/>
      <c r="I1640" s="162" t="str">
        <f t="shared" si="150"/>
        <v/>
      </c>
      <c r="J1640" s="163" t="str">
        <f>IF(I1640="","",I1640/BUDGET!$O$8)</f>
        <v/>
      </c>
      <c r="K1640" s="608"/>
      <c r="L1640" s="161" t="str">
        <f t="shared" si="151"/>
        <v/>
      </c>
      <c r="M1640" s="609" t="str">
        <f t="shared" si="152"/>
        <v/>
      </c>
      <c r="N1640" s="610" t="str">
        <f t="shared" si="153"/>
        <v/>
      </c>
      <c r="O1640" s="577"/>
      <c r="Q1640" s="611"/>
      <c r="U1640" s="574" t="str">
        <f t="shared" si="155"/>
        <v/>
      </c>
      <c r="V1640" s="574" t="str">
        <f>IF($U1640="","",VLOOKUP($U1640,BUDGET!$C$19:$Q$401,2,FALSE))</f>
        <v/>
      </c>
    </row>
    <row r="1641" spans="2:22" ht="13.5" x14ac:dyDescent="0.3">
      <c r="B1641" s="582">
        <f t="shared" si="154"/>
        <v>1631</v>
      </c>
      <c r="C1641" s="153"/>
      <c r="D1641" s="154"/>
      <c r="E1641" s="155"/>
      <c r="F1641" s="156"/>
      <c r="G1641" s="157"/>
      <c r="H1641" s="158"/>
      <c r="I1641" s="162" t="str">
        <f t="shared" si="150"/>
        <v/>
      </c>
      <c r="J1641" s="163" t="str">
        <f>IF(I1641="","",I1641/BUDGET!$O$8)</f>
        <v/>
      </c>
      <c r="K1641" s="608"/>
      <c r="L1641" s="164" t="str">
        <f t="shared" si="151"/>
        <v/>
      </c>
      <c r="M1641" s="609" t="str">
        <f t="shared" si="152"/>
        <v/>
      </c>
      <c r="N1641" s="610" t="str">
        <f t="shared" si="153"/>
        <v/>
      </c>
      <c r="O1641" s="577"/>
      <c r="Q1641" s="611"/>
      <c r="U1641" s="574" t="str">
        <f t="shared" si="155"/>
        <v/>
      </c>
      <c r="V1641" s="574" t="str">
        <f>IF($U1641="","",VLOOKUP($U1641,BUDGET!$C$19:$Q$401,2,FALSE))</f>
        <v/>
      </c>
    </row>
    <row r="1642" spans="2:22" ht="13.5" x14ac:dyDescent="0.3">
      <c r="B1642" s="582">
        <f t="shared" si="154"/>
        <v>1632</v>
      </c>
      <c r="C1642" s="153"/>
      <c r="D1642" s="154"/>
      <c r="E1642" s="155"/>
      <c r="F1642" s="156"/>
      <c r="G1642" s="157"/>
      <c r="H1642" s="158"/>
      <c r="I1642" s="162" t="str">
        <f t="shared" si="150"/>
        <v/>
      </c>
      <c r="J1642" s="163" t="str">
        <f>IF(I1642="","",I1642/BUDGET!$O$8)</f>
        <v/>
      </c>
      <c r="K1642" s="608"/>
      <c r="L1642" s="161" t="str">
        <f t="shared" si="151"/>
        <v/>
      </c>
      <c r="M1642" s="609" t="str">
        <f t="shared" si="152"/>
        <v/>
      </c>
      <c r="N1642" s="610" t="str">
        <f t="shared" si="153"/>
        <v/>
      </c>
      <c r="O1642" s="577"/>
      <c r="Q1642" s="611"/>
      <c r="U1642" s="574" t="str">
        <f t="shared" si="155"/>
        <v/>
      </c>
      <c r="V1642" s="574" t="str">
        <f>IF($U1642="","",VLOOKUP($U1642,BUDGET!$C$19:$Q$401,2,FALSE))</f>
        <v/>
      </c>
    </row>
    <row r="1643" spans="2:22" ht="13.5" x14ac:dyDescent="0.3">
      <c r="B1643" s="582">
        <f t="shared" si="154"/>
        <v>1633</v>
      </c>
      <c r="C1643" s="153"/>
      <c r="D1643" s="154"/>
      <c r="E1643" s="155"/>
      <c r="F1643" s="156"/>
      <c r="G1643" s="157"/>
      <c r="H1643" s="158"/>
      <c r="I1643" s="162" t="str">
        <f t="shared" si="150"/>
        <v/>
      </c>
      <c r="J1643" s="163" t="str">
        <f>IF(I1643="","",I1643/BUDGET!$O$8)</f>
        <v/>
      </c>
      <c r="K1643" s="608"/>
      <c r="L1643" s="164" t="str">
        <f t="shared" si="151"/>
        <v/>
      </c>
      <c r="M1643" s="609" t="str">
        <f t="shared" si="152"/>
        <v/>
      </c>
      <c r="N1643" s="610" t="str">
        <f t="shared" si="153"/>
        <v/>
      </c>
      <c r="O1643" s="577"/>
      <c r="Q1643" s="611"/>
      <c r="U1643" s="574" t="str">
        <f t="shared" si="155"/>
        <v/>
      </c>
      <c r="V1643" s="574" t="str">
        <f>IF($U1643="","",VLOOKUP($U1643,BUDGET!$C$19:$Q$401,2,FALSE))</f>
        <v/>
      </c>
    </row>
    <row r="1644" spans="2:22" ht="13.5" x14ac:dyDescent="0.3">
      <c r="B1644" s="582">
        <f t="shared" si="154"/>
        <v>1634</v>
      </c>
      <c r="C1644" s="153"/>
      <c r="D1644" s="154"/>
      <c r="E1644" s="155"/>
      <c r="F1644" s="156"/>
      <c r="G1644" s="157"/>
      <c r="H1644" s="158"/>
      <c r="I1644" s="162" t="str">
        <f t="shared" si="150"/>
        <v/>
      </c>
      <c r="J1644" s="163" t="str">
        <f>IF(I1644="","",I1644/BUDGET!$O$8)</f>
        <v/>
      </c>
      <c r="K1644" s="608"/>
      <c r="L1644" s="161" t="str">
        <f t="shared" si="151"/>
        <v/>
      </c>
      <c r="M1644" s="609" t="str">
        <f t="shared" si="152"/>
        <v/>
      </c>
      <c r="N1644" s="610" t="str">
        <f t="shared" si="153"/>
        <v/>
      </c>
      <c r="O1644" s="577"/>
      <c r="Q1644" s="611"/>
      <c r="U1644" s="574" t="str">
        <f t="shared" si="155"/>
        <v/>
      </c>
      <c r="V1644" s="574" t="str">
        <f>IF($U1644="","",VLOOKUP($U1644,BUDGET!$C$19:$Q$401,2,FALSE))</f>
        <v/>
      </c>
    </row>
    <row r="1645" spans="2:22" ht="13.5" x14ac:dyDescent="0.3">
      <c r="B1645" s="582">
        <f t="shared" si="154"/>
        <v>1635</v>
      </c>
      <c r="C1645" s="153"/>
      <c r="D1645" s="154"/>
      <c r="E1645" s="155"/>
      <c r="F1645" s="156"/>
      <c r="G1645" s="157"/>
      <c r="H1645" s="158"/>
      <c r="I1645" s="162" t="str">
        <f t="shared" si="150"/>
        <v/>
      </c>
      <c r="J1645" s="163" t="str">
        <f>IF(I1645="","",I1645/BUDGET!$O$8)</f>
        <v/>
      </c>
      <c r="K1645" s="608"/>
      <c r="L1645" s="164" t="str">
        <f t="shared" si="151"/>
        <v/>
      </c>
      <c r="M1645" s="609" t="str">
        <f t="shared" si="152"/>
        <v/>
      </c>
      <c r="N1645" s="610" t="str">
        <f t="shared" si="153"/>
        <v/>
      </c>
      <c r="O1645" s="577"/>
      <c r="Q1645" s="611"/>
      <c r="U1645" s="574" t="str">
        <f t="shared" si="155"/>
        <v/>
      </c>
      <c r="V1645" s="574" t="str">
        <f>IF($U1645="","",VLOOKUP($U1645,BUDGET!$C$19:$Q$401,2,FALSE))</f>
        <v/>
      </c>
    </row>
    <row r="1646" spans="2:22" ht="13.5" x14ac:dyDescent="0.3">
      <c r="B1646" s="582">
        <f t="shared" si="154"/>
        <v>1636</v>
      </c>
      <c r="C1646" s="153"/>
      <c r="D1646" s="154"/>
      <c r="E1646" s="155"/>
      <c r="F1646" s="156"/>
      <c r="G1646" s="157"/>
      <c r="H1646" s="158"/>
      <c r="I1646" s="162" t="str">
        <f t="shared" si="150"/>
        <v/>
      </c>
      <c r="J1646" s="163" t="str">
        <f>IF(I1646="","",I1646/BUDGET!$O$8)</f>
        <v/>
      </c>
      <c r="K1646" s="608"/>
      <c r="L1646" s="161" t="str">
        <f t="shared" si="151"/>
        <v/>
      </c>
      <c r="M1646" s="609" t="str">
        <f t="shared" si="152"/>
        <v/>
      </c>
      <c r="N1646" s="610" t="str">
        <f t="shared" si="153"/>
        <v/>
      </c>
      <c r="O1646" s="577"/>
      <c r="Q1646" s="611"/>
      <c r="U1646" s="574" t="str">
        <f t="shared" si="155"/>
        <v/>
      </c>
      <c r="V1646" s="574" t="str">
        <f>IF($U1646="","",VLOOKUP($U1646,BUDGET!$C$19:$Q$401,2,FALSE))</f>
        <v/>
      </c>
    </row>
    <row r="1647" spans="2:22" ht="13.5" x14ac:dyDescent="0.3">
      <c r="B1647" s="582">
        <f t="shared" si="154"/>
        <v>1637</v>
      </c>
      <c r="C1647" s="153"/>
      <c r="D1647" s="154"/>
      <c r="E1647" s="155"/>
      <c r="F1647" s="156"/>
      <c r="G1647" s="157"/>
      <c r="H1647" s="158"/>
      <c r="I1647" s="162" t="str">
        <f t="shared" si="150"/>
        <v/>
      </c>
      <c r="J1647" s="163" t="str">
        <f>IF(I1647="","",I1647/BUDGET!$O$8)</f>
        <v/>
      </c>
      <c r="K1647" s="608"/>
      <c r="L1647" s="164" t="str">
        <f t="shared" si="151"/>
        <v/>
      </c>
      <c r="M1647" s="609" t="str">
        <f t="shared" si="152"/>
        <v/>
      </c>
      <c r="N1647" s="610" t="str">
        <f t="shared" si="153"/>
        <v/>
      </c>
      <c r="O1647" s="577"/>
      <c r="Q1647" s="611"/>
      <c r="U1647" s="574" t="str">
        <f t="shared" si="155"/>
        <v/>
      </c>
      <c r="V1647" s="574" t="str">
        <f>IF($U1647="","",VLOOKUP($U1647,BUDGET!$C$19:$Q$401,2,FALSE))</f>
        <v/>
      </c>
    </row>
    <row r="1648" spans="2:22" ht="13.5" x14ac:dyDescent="0.3">
      <c r="B1648" s="582">
        <f t="shared" si="154"/>
        <v>1638</v>
      </c>
      <c r="C1648" s="153"/>
      <c r="D1648" s="154"/>
      <c r="E1648" s="155"/>
      <c r="F1648" s="156"/>
      <c r="G1648" s="157"/>
      <c r="H1648" s="158"/>
      <c r="I1648" s="162" t="str">
        <f t="shared" si="150"/>
        <v/>
      </c>
      <c r="J1648" s="163" t="str">
        <f>IF(I1648="","",I1648/BUDGET!$O$8)</f>
        <v/>
      </c>
      <c r="K1648" s="608"/>
      <c r="L1648" s="161" t="str">
        <f t="shared" si="151"/>
        <v/>
      </c>
      <c r="M1648" s="609" t="str">
        <f t="shared" si="152"/>
        <v/>
      </c>
      <c r="N1648" s="610" t="str">
        <f t="shared" si="153"/>
        <v/>
      </c>
      <c r="O1648" s="577"/>
      <c r="Q1648" s="611"/>
      <c r="U1648" s="574" t="str">
        <f t="shared" si="155"/>
        <v/>
      </c>
      <c r="V1648" s="574" t="str">
        <f>IF($U1648="","",VLOOKUP($U1648,BUDGET!$C$19:$Q$401,2,FALSE))</f>
        <v/>
      </c>
    </row>
    <row r="1649" spans="2:22" ht="13.5" x14ac:dyDescent="0.3">
      <c r="B1649" s="582">
        <f t="shared" si="154"/>
        <v>1639</v>
      </c>
      <c r="C1649" s="153"/>
      <c r="D1649" s="154"/>
      <c r="E1649" s="155"/>
      <c r="F1649" s="156"/>
      <c r="G1649" s="157"/>
      <c r="H1649" s="158"/>
      <c r="I1649" s="162" t="str">
        <f t="shared" si="150"/>
        <v/>
      </c>
      <c r="J1649" s="163" t="str">
        <f>IF(I1649="","",I1649/BUDGET!$O$8)</f>
        <v/>
      </c>
      <c r="K1649" s="608"/>
      <c r="L1649" s="164" t="str">
        <f t="shared" si="151"/>
        <v/>
      </c>
      <c r="M1649" s="609" t="str">
        <f t="shared" si="152"/>
        <v/>
      </c>
      <c r="N1649" s="610" t="str">
        <f t="shared" si="153"/>
        <v/>
      </c>
      <c r="O1649" s="577"/>
      <c r="Q1649" s="611"/>
      <c r="U1649" s="574" t="str">
        <f t="shared" si="155"/>
        <v/>
      </c>
      <c r="V1649" s="574" t="str">
        <f>IF($U1649="","",VLOOKUP($U1649,BUDGET!$C$19:$Q$401,2,FALSE))</f>
        <v/>
      </c>
    </row>
    <row r="1650" spans="2:22" ht="13.5" x14ac:dyDescent="0.3">
      <c r="B1650" s="582">
        <f t="shared" si="154"/>
        <v>1640</v>
      </c>
      <c r="C1650" s="153"/>
      <c r="D1650" s="154"/>
      <c r="E1650" s="155"/>
      <c r="F1650" s="156"/>
      <c r="G1650" s="157"/>
      <c r="H1650" s="158"/>
      <c r="I1650" s="162" t="str">
        <f t="shared" si="150"/>
        <v/>
      </c>
      <c r="J1650" s="163" t="str">
        <f>IF(I1650="","",I1650/BUDGET!$O$8)</f>
        <v/>
      </c>
      <c r="K1650" s="608"/>
      <c r="L1650" s="161" t="str">
        <f t="shared" si="151"/>
        <v/>
      </c>
      <c r="M1650" s="609" t="str">
        <f t="shared" si="152"/>
        <v/>
      </c>
      <c r="N1650" s="610" t="str">
        <f t="shared" si="153"/>
        <v/>
      </c>
      <c r="O1650" s="577"/>
      <c r="Q1650" s="611"/>
      <c r="U1650" s="574" t="str">
        <f t="shared" si="155"/>
        <v/>
      </c>
      <c r="V1650" s="574" t="str">
        <f>IF($U1650="","",VLOOKUP($U1650,BUDGET!$C$19:$Q$401,2,FALSE))</f>
        <v/>
      </c>
    </row>
    <row r="1651" spans="2:22" ht="13.5" x14ac:dyDescent="0.3">
      <c r="B1651" s="582">
        <f t="shared" si="154"/>
        <v>1641</v>
      </c>
      <c r="C1651" s="153"/>
      <c r="D1651" s="154"/>
      <c r="E1651" s="155"/>
      <c r="F1651" s="156"/>
      <c r="G1651" s="157"/>
      <c r="H1651" s="158"/>
      <c r="I1651" s="162" t="str">
        <f t="shared" si="150"/>
        <v/>
      </c>
      <c r="J1651" s="163" t="str">
        <f>IF(I1651="","",I1651/BUDGET!$O$8)</f>
        <v/>
      </c>
      <c r="K1651" s="608"/>
      <c r="L1651" s="164" t="str">
        <f t="shared" si="151"/>
        <v/>
      </c>
      <c r="M1651" s="609" t="str">
        <f t="shared" si="152"/>
        <v/>
      </c>
      <c r="N1651" s="610" t="str">
        <f t="shared" si="153"/>
        <v/>
      </c>
      <c r="O1651" s="577"/>
      <c r="Q1651" s="611"/>
      <c r="U1651" s="574" t="str">
        <f t="shared" si="155"/>
        <v/>
      </c>
      <c r="V1651" s="574" t="str">
        <f>IF($U1651="","",VLOOKUP($U1651,BUDGET!$C$19:$Q$401,2,FALSE))</f>
        <v/>
      </c>
    </row>
    <row r="1652" spans="2:22" ht="13.5" x14ac:dyDescent="0.3">
      <c r="B1652" s="582">
        <f t="shared" si="154"/>
        <v>1642</v>
      </c>
      <c r="C1652" s="153"/>
      <c r="D1652" s="154"/>
      <c r="E1652" s="155"/>
      <c r="F1652" s="156"/>
      <c r="G1652" s="157"/>
      <c r="H1652" s="158"/>
      <c r="I1652" s="162" t="str">
        <f t="shared" si="150"/>
        <v/>
      </c>
      <c r="J1652" s="163" t="str">
        <f>IF(I1652="","",I1652/BUDGET!$O$8)</f>
        <v/>
      </c>
      <c r="K1652" s="608"/>
      <c r="L1652" s="161" t="str">
        <f t="shared" si="151"/>
        <v/>
      </c>
      <c r="M1652" s="609" t="str">
        <f t="shared" si="152"/>
        <v/>
      </c>
      <c r="N1652" s="610" t="str">
        <f t="shared" si="153"/>
        <v/>
      </c>
      <c r="O1652" s="577"/>
      <c r="Q1652" s="611"/>
      <c r="U1652" s="574" t="str">
        <f t="shared" si="155"/>
        <v/>
      </c>
      <c r="V1652" s="574" t="str">
        <f>IF($U1652="","",VLOOKUP($U1652,BUDGET!$C$19:$Q$401,2,FALSE))</f>
        <v/>
      </c>
    </row>
    <row r="1653" spans="2:22" ht="13.5" x14ac:dyDescent="0.3">
      <c r="B1653" s="582">
        <f t="shared" si="154"/>
        <v>1643</v>
      </c>
      <c r="C1653" s="153"/>
      <c r="D1653" s="154"/>
      <c r="E1653" s="155"/>
      <c r="F1653" s="156"/>
      <c r="G1653" s="157"/>
      <c r="H1653" s="158"/>
      <c r="I1653" s="162" t="str">
        <f t="shared" si="150"/>
        <v/>
      </c>
      <c r="J1653" s="163" t="str">
        <f>IF(I1653="","",I1653/BUDGET!$O$8)</f>
        <v/>
      </c>
      <c r="K1653" s="608"/>
      <c r="L1653" s="164" t="str">
        <f t="shared" si="151"/>
        <v/>
      </c>
      <c r="M1653" s="609" t="str">
        <f t="shared" si="152"/>
        <v/>
      </c>
      <c r="N1653" s="610" t="str">
        <f t="shared" si="153"/>
        <v/>
      </c>
      <c r="O1653" s="577"/>
      <c r="Q1653" s="611"/>
      <c r="U1653" s="574" t="str">
        <f t="shared" si="155"/>
        <v/>
      </c>
      <c r="V1653" s="574" t="str">
        <f>IF($U1653="","",VLOOKUP($U1653,BUDGET!$C$19:$Q$401,2,FALSE))</f>
        <v/>
      </c>
    </row>
    <row r="1654" spans="2:22" ht="13.5" x14ac:dyDescent="0.3">
      <c r="B1654" s="582">
        <f t="shared" si="154"/>
        <v>1644</v>
      </c>
      <c r="C1654" s="153"/>
      <c r="D1654" s="154"/>
      <c r="E1654" s="155"/>
      <c r="F1654" s="156"/>
      <c r="G1654" s="157"/>
      <c r="H1654" s="158"/>
      <c r="I1654" s="162" t="str">
        <f t="shared" si="150"/>
        <v/>
      </c>
      <c r="J1654" s="163" t="str">
        <f>IF(I1654="","",I1654/BUDGET!$O$8)</f>
        <v/>
      </c>
      <c r="K1654" s="608"/>
      <c r="L1654" s="161" t="str">
        <f t="shared" si="151"/>
        <v/>
      </c>
      <c r="M1654" s="609" t="str">
        <f t="shared" si="152"/>
        <v/>
      </c>
      <c r="N1654" s="610" t="str">
        <f t="shared" si="153"/>
        <v/>
      </c>
      <c r="O1654" s="577"/>
      <c r="Q1654" s="611"/>
      <c r="U1654" s="574" t="str">
        <f t="shared" si="155"/>
        <v/>
      </c>
      <c r="V1654" s="574" t="str">
        <f>IF($U1654="","",VLOOKUP($U1654,BUDGET!$C$19:$Q$401,2,FALSE))</f>
        <v/>
      </c>
    </row>
    <row r="1655" spans="2:22" ht="13.5" x14ac:dyDescent="0.3">
      <c r="B1655" s="582">
        <f t="shared" si="154"/>
        <v>1645</v>
      </c>
      <c r="C1655" s="153"/>
      <c r="D1655" s="154"/>
      <c r="E1655" s="155"/>
      <c r="F1655" s="156"/>
      <c r="G1655" s="157"/>
      <c r="H1655" s="158"/>
      <c r="I1655" s="162" t="str">
        <f t="shared" si="150"/>
        <v/>
      </c>
      <c r="J1655" s="163" t="str">
        <f>IF(I1655="","",I1655/BUDGET!$O$8)</f>
        <v/>
      </c>
      <c r="K1655" s="608"/>
      <c r="L1655" s="164" t="str">
        <f t="shared" si="151"/>
        <v/>
      </c>
      <c r="M1655" s="609" t="str">
        <f t="shared" si="152"/>
        <v/>
      </c>
      <c r="N1655" s="610" t="str">
        <f t="shared" si="153"/>
        <v/>
      </c>
      <c r="O1655" s="577"/>
      <c r="Q1655" s="611"/>
      <c r="U1655" s="574" t="str">
        <f t="shared" si="155"/>
        <v/>
      </c>
      <c r="V1655" s="574" t="str">
        <f>IF($U1655="","",VLOOKUP($U1655,BUDGET!$C$19:$Q$401,2,FALSE))</f>
        <v/>
      </c>
    </row>
    <row r="1656" spans="2:22" ht="13.5" x14ac:dyDescent="0.3">
      <c r="B1656" s="582">
        <f t="shared" si="154"/>
        <v>1646</v>
      </c>
      <c r="C1656" s="153"/>
      <c r="D1656" s="154"/>
      <c r="E1656" s="155"/>
      <c r="F1656" s="156"/>
      <c r="G1656" s="157"/>
      <c r="H1656" s="158"/>
      <c r="I1656" s="162" t="str">
        <f t="shared" si="150"/>
        <v/>
      </c>
      <c r="J1656" s="163" t="str">
        <f>IF(I1656="","",I1656/BUDGET!$O$8)</f>
        <v/>
      </c>
      <c r="K1656" s="608"/>
      <c r="L1656" s="161" t="str">
        <f t="shared" si="151"/>
        <v/>
      </c>
      <c r="M1656" s="609" t="str">
        <f t="shared" si="152"/>
        <v/>
      </c>
      <c r="N1656" s="610" t="str">
        <f t="shared" si="153"/>
        <v/>
      </c>
      <c r="O1656" s="577"/>
      <c r="Q1656" s="611"/>
      <c r="U1656" s="574" t="str">
        <f t="shared" si="155"/>
        <v/>
      </c>
      <c r="V1656" s="574" t="str">
        <f>IF($U1656="","",VLOOKUP($U1656,BUDGET!$C$19:$Q$401,2,FALSE))</f>
        <v/>
      </c>
    </row>
    <row r="1657" spans="2:22" ht="13.5" x14ac:dyDescent="0.3">
      <c r="B1657" s="582">
        <f t="shared" si="154"/>
        <v>1647</v>
      </c>
      <c r="C1657" s="153"/>
      <c r="D1657" s="154"/>
      <c r="E1657" s="155"/>
      <c r="F1657" s="156"/>
      <c r="G1657" s="157"/>
      <c r="H1657" s="158"/>
      <c r="I1657" s="162" t="str">
        <f t="shared" si="150"/>
        <v/>
      </c>
      <c r="J1657" s="163" t="str">
        <f>IF(I1657="","",I1657/BUDGET!$O$8)</f>
        <v/>
      </c>
      <c r="K1657" s="608"/>
      <c r="L1657" s="164" t="str">
        <f t="shared" si="151"/>
        <v/>
      </c>
      <c r="M1657" s="609" t="str">
        <f t="shared" si="152"/>
        <v/>
      </c>
      <c r="N1657" s="610" t="str">
        <f t="shared" si="153"/>
        <v/>
      </c>
      <c r="O1657" s="577"/>
      <c r="Q1657" s="611"/>
      <c r="U1657" s="574" t="str">
        <f t="shared" si="155"/>
        <v/>
      </c>
      <c r="V1657" s="574" t="str">
        <f>IF($U1657="","",VLOOKUP($U1657,BUDGET!$C$19:$Q$401,2,FALSE))</f>
        <v/>
      </c>
    </row>
    <row r="1658" spans="2:22" ht="13.5" x14ac:dyDescent="0.3">
      <c r="B1658" s="582">
        <f t="shared" si="154"/>
        <v>1648</v>
      </c>
      <c r="C1658" s="153"/>
      <c r="D1658" s="154"/>
      <c r="E1658" s="155"/>
      <c r="F1658" s="156"/>
      <c r="G1658" s="157"/>
      <c r="H1658" s="158"/>
      <c r="I1658" s="162" t="str">
        <f t="shared" si="150"/>
        <v/>
      </c>
      <c r="J1658" s="163" t="str">
        <f>IF(I1658="","",I1658/BUDGET!$O$8)</f>
        <v/>
      </c>
      <c r="K1658" s="608"/>
      <c r="L1658" s="161" t="str">
        <f t="shared" si="151"/>
        <v/>
      </c>
      <c r="M1658" s="609" t="str">
        <f t="shared" si="152"/>
        <v/>
      </c>
      <c r="N1658" s="610" t="str">
        <f t="shared" si="153"/>
        <v/>
      </c>
      <c r="O1658" s="577"/>
      <c r="Q1658" s="611"/>
      <c r="U1658" s="574" t="str">
        <f t="shared" si="155"/>
        <v/>
      </c>
      <c r="V1658" s="574" t="str">
        <f>IF($U1658="","",VLOOKUP($U1658,BUDGET!$C$19:$Q$401,2,FALSE))</f>
        <v/>
      </c>
    </row>
    <row r="1659" spans="2:22" ht="13.5" x14ac:dyDescent="0.3">
      <c r="B1659" s="582">
        <f t="shared" si="154"/>
        <v>1649</v>
      </c>
      <c r="C1659" s="153"/>
      <c r="D1659" s="154"/>
      <c r="E1659" s="155"/>
      <c r="F1659" s="156"/>
      <c r="G1659" s="157"/>
      <c r="H1659" s="158"/>
      <c r="I1659" s="162" t="str">
        <f t="shared" si="150"/>
        <v/>
      </c>
      <c r="J1659" s="163" t="str">
        <f>IF(I1659="","",I1659/BUDGET!$O$8)</f>
        <v/>
      </c>
      <c r="K1659" s="608"/>
      <c r="L1659" s="164" t="str">
        <f t="shared" si="151"/>
        <v/>
      </c>
      <c r="M1659" s="609" t="str">
        <f t="shared" si="152"/>
        <v/>
      </c>
      <c r="N1659" s="610" t="str">
        <f t="shared" si="153"/>
        <v/>
      </c>
      <c r="O1659" s="577"/>
      <c r="Q1659" s="611"/>
      <c r="U1659" s="574" t="str">
        <f t="shared" si="155"/>
        <v/>
      </c>
      <c r="V1659" s="574" t="str">
        <f>IF($U1659="","",VLOOKUP($U1659,BUDGET!$C$19:$Q$401,2,FALSE))</f>
        <v/>
      </c>
    </row>
    <row r="1660" spans="2:22" ht="13.5" x14ac:dyDescent="0.3">
      <c r="B1660" s="582">
        <f t="shared" si="154"/>
        <v>1650</v>
      </c>
      <c r="C1660" s="153"/>
      <c r="D1660" s="154"/>
      <c r="E1660" s="155"/>
      <c r="F1660" s="156"/>
      <c r="G1660" s="157"/>
      <c r="H1660" s="158"/>
      <c r="I1660" s="162" t="str">
        <f t="shared" si="150"/>
        <v/>
      </c>
      <c r="J1660" s="163" t="str">
        <f>IF(I1660="","",I1660/BUDGET!$O$8)</f>
        <v/>
      </c>
      <c r="K1660" s="608"/>
      <c r="L1660" s="161" t="str">
        <f t="shared" si="151"/>
        <v/>
      </c>
      <c r="M1660" s="609" t="str">
        <f t="shared" si="152"/>
        <v/>
      </c>
      <c r="N1660" s="610" t="str">
        <f t="shared" si="153"/>
        <v/>
      </c>
      <c r="O1660" s="577"/>
      <c r="Q1660" s="611"/>
      <c r="U1660" s="574" t="str">
        <f t="shared" si="155"/>
        <v/>
      </c>
      <c r="V1660" s="574" t="str">
        <f>IF($U1660="","",VLOOKUP($U1660,BUDGET!$C$19:$Q$401,2,FALSE))</f>
        <v/>
      </c>
    </row>
    <row r="1661" spans="2:22" ht="13.5" x14ac:dyDescent="0.3">
      <c r="B1661" s="582">
        <f t="shared" si="154"/>
        <v>1651</v>
      </c>
      <c r="C1661" s="153"/>
      <c r="D1661" s="154"/>
      <c r="E1661" s="155"/>
      <c r="F1661" s="156"/>
      <c r="G1661" s="157"/>
      <c r="H1661" s="158"/>
      <c r="I1661" s="162" t="str">
        <f t="shared" si="150"/>
        <v/>
      </c>
      <c r="J1661" s="163" t="str">
        <f>IF(I1661="","",I1661/BUDGET!$O$8)</f>
        <v/>
      </c>
      <c r="K1661" s="608"/>
      <c r="L1661" s="164" t="str">
        <f t="shared" si="151"/>
        <v/>
      </c>
      <c r="M1661" s="609" t="str">
        <f t="shared" si="152"/>
        <v/>
      </c>
      <c r="N1661" s="610" t="str">
        <f t="shared" si="153"/>
        <v/>
      </c>
      <c r="O1661" s="577"/>
      <c r="Q1661" s="611"/>
      <c r="U1661" s="574" t="str">
        <f t="shared" si="155"/>
        <v/>
      </c>
      <c r="V1661" s="574" t="str">
        <f>IF($U1661="","",VLOOKUP($U1661,BUDGET!$C$19:$Q$401,2,FALSE))</f>
        <v/>
      </c>
    </row>
    <row r="1662" spans="2:22" ht="13.5" x14ac:dyDescent="0.3">
      <c r="B1662" s="582">
        <f t="shared" si="154"/>
        <v>1652</v>
      </c>
      <c r="C1662" s="153"/>
      <c r="D1662" s="154"/>
      <c r="E1662" s="155"/>
      <c r="F1662" s="156"/>
      <c r="G1662" s="157"/>
      <c r="H1662" s="158"/>
      <c r="I1662" s="162" t="str">
        <f t="shared" si="150"/>
        <v/>
      </c>
      <c r="J1662" s="163" t="str">
        <f>IF(I1662="","",I1662/BUDGET!$O$8)</f>
        <v/>
      </c>
      <c r="K1662" s="608"/>
      <c r="L1662" s="161" t="str">
        <f t="shared" si="151"/>
        <v/>
      </c>
      <c r="M1662" s="609" t="str">
        <f t="shared" si="152"/>
        <v/>
      </c>
      <c r="N1662" s="610" t="str">
        <f t="shared" si="153"/>
        <v/>
      </c>
      <c r="O1662" s="577"/>
      <c r="Q1662" s="611"/>
      <c r="U1662" s="574" t="str">
        <f t="shared" si="155"/>
        <v/>
      </c>
      <c r="V1662" s="574" t="str">
        <f>IF($U1662="","",VLOOKUP($U1662,BUDGET!$C$19:$Q$401,2,FALSE))</f>
        <v/>
      </c>
    </row>
    <row r="1663" spans="2:22" ht="13.5" x14ac:dyDescent="0.3">
      <c r="B1663" s="582">
        <f t="shared" si="154"/>
        <v>1653</v>
      </c>
      <c r="C1663" s="153"/>
      <c r="D1663" s="154"/>
      <c r="E1663" s="155"/>
      <c r="F1663" s="156"/>
      <c r="G1663" s="157"/>
      <c r="H1663" s="158"/>
      <c r="I1663" s="162" t="str">
        <f t="shared" si="150"/>
        <v/>
      </c>
      <c r="J1663" s="163" t="str">
        <f>IF(I1663="","",I1663/BUDGET!$O$8)</f>
        <v/>
      </c>
      <c r="K1663" s="608"/>
      <c r="L1663" s="164" t="str">
        <f t="shared" si="151"/>
        <v/>
      </c>
      <c r="M1663" s="609" t="str">
        <f t="shared" si="152"/>
        <v/>
      </c>
      <c r="N1663" s="610" t="str">
        <f t="shared" si="153"/>
        <v/>
      </c>
      <c r="O1663" s="577"/>
      <c r="Q1663" s="611"/>
      <c r="U1663" s="574" t="str">
        <f t="shared" si="155"/>
        <v/>
      </c>
      <c r="V1663" s="574" t="str">
        <f>IF($U1663="","",VLOOKUP($U1663,BUDGET!$C$19:$Q$401,2,FALSE))</f>
        <v/>
      </c>
    </row>
    <row r="1664" spans="2:22" ht="13.5" x14ac:dyDescent="0.3">
      <c r="B1664" s="582">
        <f t="shared" si="154"/>
        <v>1654</v>
      </c>
      <c r="C1664" s="153"/>
      <c r="D1664" s="154"/>
      <c r="E1664" s="155"/>
      <c r="F1664" s="156"/>
      <c r="G1664" s="157"/>
      <c r="H1664" s="158"/>
      <c r="I1664" s="162" t="str">
        <f t="shared" si="150"/>
        <v/>
      </c>
      <c r="J1664" s="163" t="str">
        <f>IF(I1664="","",I1664/BUDGET!$O$8)</f>
        <v/>
      </c>
      <c r="K1664" s="608"/>
      <c r="L1664" s="161" t="str">
        <f t="shared" si="151"/>
        <v/>
      </c>
      <c r="M1664" s="609" t="str">
        <f t="shared" si="152"/>
        <v/>
      </c>
      <c r="N1664" s="610" t="str">
        <f t="shared" si="153"/>
        <v/>
      </c>
      <c r="O1664" s="577"/>
      <c r="Q1664" s="611"/>
      <c r="U1664" s="574" t="str">
        <f t="shared" si="155"/>
        <v/>
      </c>
      <c r="V1664" s="574" t="str">
        <f>IF($U1664="","",VLOOKUP($U1664,BUDGET!$C$19:$Q$401,2,FALSE))</f>
        <v/>
      </c>
    </row>
    <row r="1665" spans="2:22" ht="13.5" x14ac:dyDescent="0.3">
      <c r="B1665" s="582">
        <f t="shared" si="154"/>
        <v>1655</v>
      </c>
      <c r="C1665" s="153"/>
      <c r="D1665" s="154"/>
      <c r="E1665" s="155"/>
      <c r="F1665" s="156"/>
      <c r="G1665" s="157"/>
      <c r="H1665" s="158"/>
      <c r="I1665" s="162" t="str">
        <f t="shared" si="150"/>
        <v/>
      </c>
      <c r="J1665" s="163" t="str">
        <f>IF(I1665="","",I1665/BUDGET!$O$8)</f>
        <v/>
      </c>
      <c r="K1665" s="608"/>
      <c r="L1665" s="164" t="str">
        <f t="shared" si="151"/>
        <v/>
      </c>
      <c r="M1665" s="609" t="str">
        <f t="shared" si="152"/>
        <v/>
      </c>
      <c r="N1665" s="610" t="str">
        <f t="shared" si="153"/>
        <v/>
      </c>
      <c r="O1665" s="577"/>
      <c r="Q1665" s="611"/>
      <c r="U1665" s="574" t="str">
        <f t="shared" si="155"/>
        <v/>
      </c>
      <c r="V1665" s="574" t="str">
        <f>IF($U1665="","",VLOOKUP($U1665,BUDGET!$C$19:$Q$401,2,FALSE))</f>
        <v/>
      </c>
    </row>
    <row r="1666" spans="2:22" ht="13.5" x14ac:dyDescent="0.3">
      <c r="B1666" s="582">
        <f t="shared" si="154"/>
        <v>1656</v>
      </c>
      <c r="C1666" s="153"/>
      <c r="D1666" s="154"/>
      <c r="E1666" s="155"/>
      <c r="F1666" s="156"/>
      <c r="G1666" s="157"/>
      <c r="H1666" s="158"/>
      <c r="I1666" s="162" t="str">
        <f t="shared" si="150"/>
        <v/>
      </c>
      <c r="J1666" s="163" t="str">
        <f>IF(I1666="","",I1666/BUDGET!$O$8)</f>
        <v/>
      </c>
      <c r="K1666" s="608"/>
      <c r="L1666" s="161" t="str">
        <f t="shared" si="151"/>
        <v/>
      </c>
      <c r="M1666" s="609" t="str">
        <f t="shared" si="152"/>
        <v/>
      </c>
      <c r="N1666" s="610" t="str">
        <f t="shared" si="153"/>
        <v/>
      </c>
      <c r="O1666" s="577"/>
      <c r="Q1666" s="611"/>
      <c r="U1666" s="574" t="str">
        <f t="shared" si="155"/>
        <v/>
      </c>
      <c r="V1666" s="574" t="str">
        <f>IF($U1666="","",VLOOKUP($U1666,BUDGET!$C$19:$Q$401,2,FALSE))</f>
        <v/>
      </c>
    </row>
    <row r="1667" spans="2:22" ht="13.5" x14ac:dyDescent="0.3">
      <c r="B1667" s="582">
        <f t="shared" si="154"/>
        <v>1657</v>
      </c>
      <c r="C1667" s="153"/>
      <c r="D1667" s="154"/>
      <c r="E1667" s="155"/>
      <c r="F1667" s="156"/>
      <c r="G1667" s="157"/>
      <c r="H1667" s="158"/>
      <c r="I1667" s="162" t="str">
        <f t="shared" si="150"/>
        <v/>
      </c>
      <c r="J1667" s="163" t="str">
        <f>IF(I1667="","",I1667/BUDGET!$O$8)</f>
        <v/>
      </c>
      <c r="K1667" s="608"/>
      <c r="L1667" s="164" t="str">
        <f t="shared" si="151"/>
        <v/>
      </c>
      <c r="M1667" s="609" t="str">
        <f t="shared" si="152"/>
        <v/>
      </c>
      <c r="N1667" s="610" t="str">
        <f t="shared" si="153"/>
        <v/>
      </c>
      <c r="O1667" s="577"/>
      <c r="Q1667" s="611"/>
      <c r="U1667" s="574" t="str">
        <f t="shared" si="155"/>
        <v/>
      </c>
      <c r="V1667" s="574" t="str">
        <f>IF($U1667="","",VLOOKUP($U1667,BUDGET!$C$19:$Q$401,2,FALSE))</f>
        <v/>
      </c>
    </row>
    <row r="1668" spans="2:22" ht="13.5" x14ac:dyDescent="0.3">
      <c r="B1668" s="582">
        <f t="shared" si="154"/>
        <v>1658</v>
      </c>
      <c r="C1668" s="153"/>
      <c r="D1668" s="154"/>
      <c r="E1668" s="155"/>
      <c r="F1668" s="156"/>
      <c r="G1668" s="157"/>
      <c r="H1668" s="158"/>
      <c r="I1668" s="162" t="str">
        <f t="shared" si="150"/>
        <v/>
      </c>
      <c r="J1668" s="163" t="str">
        <f>IF(I1668="","",I1668/BUDGET!$O$8)</f>
        <v/>
      </c>
      <c r="K1668" s="608"/>
      <c r="L1668" s="161" t="str">
        <f t="shared" si="151"/>
        <v/>
      </c>
      <c r="M1668" s="609" t="str">
        <f t="shared" si="152"/>
        <v/>
      </c>
      <c r="N1668" s="610" t="str">
        <f t="shared" si="153"/>
        <v/>
      </c>
      <c r="O1668" s="577"/>
      <c r="Q1668" s="611"/>
      <c r="U1668" s="574" t="str">
        <f t="shared" si="155"/>
        <v/>
      </c>
      <c r="V1668" s="574" t="str">
        <f>IF($U1668="","",VLOOKUP($U1668,BUDGET!$C$19:$Q$401,2,FALSE))</f>
        <v/>
      </c>
    </row>
    <row r="1669" spans="2:22" ht="13.5" x14ac:dyDescent="0.3">
      <c r="B1669" s="582">
        <f t="shared" si="154"/>
        <v>1659</v>
      </c>
      <c r="C1669" s="153"/>
      <c r="D1669" s="154"/>
      <c r="E1669" s="155"/>
      <c r="F1669" s="156"/>
      <c r="G1669" s="157"/>
      <c r="H1669" s="158"/>
      <c r="I1669" s="162" t="str">
        <f t="shared" si="150"/>
        <v/>
      </c>
      <c r="J1669" s="163" t="str">
        <f>IF(I1669="","",I1669/BUDGET!$O$8)</f>
        <v/>
      </c>
      <c r="K1669" s="608"/>
      <c r="L1669" s="164" t="str">
        <f t="shared" si="151"/>
        <v/>
      </c>
      <c r="M1669" s="609" t="str">
        <f t="shared" si="152"/>
        <v/>
      </c>
      <c r="N1669" s="610" t="str">
        <f t="shared" si="153"/>
        <v/>
      </c>
      <c r="O1669" s="577"/>
      <c r="Q1669" s="611"/>
      <c r="U1669" s="574" t="str">
        <f t="shared" si="155"/>
        <v/>
      </c>
      <c r="V1669" s="574" t="str">
        <f>IF($U1669="","",VLOOKUP($U1669,BUDGET!$C$19:$Q$401,2,FALSE))</f>
        <v/>
      </c>
    </row>
    <row r="1670" spans="2:22" ht="13.5" x14ac:dyDescent="0.3">
      <c r="B1670" s="582">
        <f t="shared" si="154"/>
        <v>1660</v>
      </c>
      <c r="C1670" s="153"/>
      <c r="D1670" s="154"/>
      <c r="E1670" s="155"/>
      <c r="F1670" s="156"/>
      <c r="G1670" s="157"/>
      <c r="H1670" s="158"/>
      <c r="I1670" s="162" t="str">
        <f t="shared" si="150"/>
        <v/>
      </c>
      <c r="J1670" s="163" t="str">
        <f>IF(I1670="","",I1670/BUDGET!$O$8)</f>
        <v/>
      </c>
      <c r="K1670" s="608"/>
      <c r="L1670" s="161" t="str">
        <f t="shared" si="151"/>
        <v/>
      </c>
      <c r="M1670" s="609" t="str">
        <f t="shared" si="152"/>
        <v/>
      </c>
      <c r="N1670" s="610" t="str">
        <f t="shared" si="153"/>
        <v/>
      </c>
      <c r="O1670" s="577"/>
      <c r="Q1670" s="611"/>
      <c r="U1670" s="574" t="str">
        <f t="shared" si="155"/>
        <v/>
      </c>
      <c r="V1670" s="574" t="str">
        <f>IF($U1670="","",VLOOKUP($U1670,BUDGET!$C$19:$Q$401,2,FALSE))</f>
        <v/>
      </c>
    </row>
    <row r="1671" spans="2:22" ht="13.5" x14ac:dyDescent="0.3">
      <c r="B1671" s="582">
        <f t="shared" si="154"/>
        <v>1661</v>
      </c>
      <c r="C1671" s="153"/>
      <c r="D1671" s="154"/>
      <c r="E1671" s="155"/>
      <c r="F1671" s="156"/>
      <c r="G1671" s="157"/>
      <c r="H1671" s="158"/>
      <c r="I1671" s="162" t="str">
        <f t="shared" si="150"/>
        <v/>
      </c>
      <c r="J1671" s="163" t="str">
        <f>IF(I1671="","",I1671/BUDGET!$O$8)</f>
        <v/>
      </c>
      <c r="K1671" s="608"/>
      <c r="L1671" s="164" t="str">
        <f t="shared" si="151"/>
        <v/>
      </c>
      <c r="M1671" s="609" t="str">
        <f t="shared" si="152"/>
        <v/>
      </c>
      <c r="N1671" s="610" t="str">
        <f t="shared" si="153"/>
        <v/>
      </c>
      <c r="O1671" s="577"/>
      <c r="Q1671" s="611"/>
      <c r="U1671" s="574" t="str">
        <f t="shared" si="155"/>
        <v/>
      </c>
      <c r="V1671" s="574" t="str">
        <f>IF($U1671="","",VLOOKUP($U1671,BUDGET!$C$19:$Q$401,2,FALSE))</f>
        <v/>
      </c>
    </row>
    <row r="1672" spans="2:22" ht="13.5" x14ac:dyDescent="0.3">
      <c r="B1672" s="582">
        <f t="shared" si="154"/>
        <v>1662</v>
      </c>
      <c r="C1672" s="153"/>
      <c r="D1672" s="154"/>
      <c r="E1672" s="155"/>
      <c r="F1672" s="156"/>
      <c r="G1672" s="157"/>
      <c r="H1672" s="158"/>
      <c r="I1672" s="162" t="str">
        <f t="shared" si="150"/>
        <v/>
      </c>
      <c r="J1672" s="163" t="str">
        <f>IF(I1672="","",I1672/BUDGET!$O$8)</f>
        <v/>
      </c>
      <c r="K1672" s="608"/>
      <c r="L1672" s="161" t="str">
        <f t="shared" si="151"/>
        <v/>
      </c>
      <c r="M1672" s="609" t="str">
        <f t="shared" si="152"/>
        <v/>
      </c>
      <c r="N1672" s="610" t="str">
        <f t="shared" si="153"/>
        <v/>
      </c>
      <c r="O1672" s="577"/>
      <c r="Q1672" s="611"/>
      <c r="U1672" s="574" t="str">
        <f t="shared" si="155"/>
        <v/>
      </c>
      <c r="V1672" s="574" t="str">
        <f>IF($U1672="","",VLOOKUP($U1672,BUDGET!$C$19:$Q$401,2,FALSE))</f>
        <v/>
      </c>
    </row>
    <row r="1673" spans="2:22" ht="13.5" x14ac:dyDescent="0.3">
      <c r="B1673" s="582">
        <f t="shared" si="154"/>
        <v>1663</v>
      </c>
      <c r="C1673" s="153"/>
      <c r="D1673" s="154"/>
      <c r="E1673" s="155"/>
      <c r="F1673" s="156"/>
      <c r="G1673" s="157"/>
      <c r="H1673" s="158"/>
      <c r="I1673" s="162" t="str">
        <f t="shared" si="150"/>
        <v/>
      </c>
      <c r="J1673" s="163" t="str">
        <f>IF(I1673="","",I1673/BUDGET!$O$8)</f>
        <v/>
      </c>
      <c r="K1673" s="608"/>
      <c r="L1673" s="164" t="str">
        <f t="shared" si="151"/>
        <v/>
      </c>
      <c r="M1673" s="609" t="str">
        <f t="shared" si="152"/>
        <v/>
      </c>
      <c r="N1673" s="610" t="str">
        <f t="shared" si="153"/>
        <v/>
      </c>
      <c r="O1673" s="577"/>
      <c r="Q1673" s="611"/>
      <c r="U1673" s="574" t="str">
        <f t="shared" si="155"/>
        <v/>
      </c>
      <c r="V1673" s="574" t="str">
        <f>IF($U1673="","",VLOOKUP($U1673,BUDGET!$C$19:$Q$401,2,FALSE))</f>
        <v/>
      </c>
    </row>
    <row r="1674" spans="2:22" ht="13.5" x14ac:dyDescent="0.3">
      <c r="B1674" s="582">
        <f t="shared" si="154"/>
        <v>1664</v>
      </c>
      <c r="C1674" s="153"/>
      <c r="D1674" s="154"/>
      <c r="E1674" s="155"/>
      <c r="F1674" s="156"/>
      <c r="G1674" s="157"/>
      <c r="H1674" s="158"/>
      <c r="I1674" s="162" t="str">
        <f t="shared" si="150"/>
        <v/>
      </c>
      <c r="J1674" s="163" t="str">
        <f>IF(I1674="","",I1674/BUDGET!$O$8)</f>
        <v/>
      </c>
      <c r="K1674" s="608"/>
      <c r="L1674" s="161" t="str">
        <f t="shared" si="151"/>
        <v/>
      </c>
      <c r="M1674" s="609" t="str">
        <f t="shared" si="152"/>
        <v/>
      </c>
      <c r="N1674" s="610" t="str">
        <f t="shared" si="153"/>
        <v/>
      </c>
      <c r="O1674" s="577"/>
      <c r="Q1674" s="611"/>
      <c r="U1674" s="574" t="str">
        <f t="shared" si="155"/>
        <v/>
      </c>
      <c r="V1674" s="574" t="str">
        <f>IF($U1674="","",VLOOKUP($U1674,BUDGET!$C$19:$Q$401,2,FALSE))</f>
        <v/>
      </c>
    </row>
    <row r="1675" spans="2:22" ht="13.5" x14ac:dyDescent="0.3">
      <c r="B1675" s="582">
        <f t="shared" si="154"/>
        <v>1665</v>
      </c>
      <c r="C1675" s="153"/>
      <c r="D1675" s="154"/>
      <c r="E1675" s="155"/>
      <c r="F1675" s="156"/>
      <c r="G1675" s="157"/>
      <c r="H1675" s="158"/>
      <c r="I1675" s="162" t="str">
        <f t="shared" si="150"/>
        <v/>
      </c>
      <c r="J1675" s="163" t="str">
        <f>IF(I1675="","",I1675/BUDGET!$O$8)</f>
        <v/>
      </c>
      <c r="K1675" s="608"/>
      <c r="L1675" s="164" t="str">
        <f t="shared" si="151"/>
        <v/>
      </c>
      <c r="M1675" s="609" t="str">
        <f t="shared" si="152"/>
        <v/>
      </c>
      <c r="N1675" s="610" t="str">
        <f t="shared" si="153"/>
        <v/>
      </c>
      <c r="O1675" s="577"/>
      <c r="Q1675" s="611"/>
      <c r="U1675" s="574" t="str">
        <f t="shared" si="155"/>
        <v/>
      </c>
      <c r="V1675" s="574" t="str">
        <f>IF($U1675="","",VLOOKUP($U1675,BUDGET!$C$19:$Q$401,2,FALSE))</f>
        <v/>
      </c>
    </row>
    <row r="1676" spans="2:22" ht="13.5" x14ac:dyDescent="0.3">
      <c r="B1676" s="582">
        <f t="shared" si="154"/>
        <v>1666</v>
      </c>
      <c r="C1676" s="153"/>
      <c r="D1676" s="154"/>
      <c r="E1676" s="155"/>
      <c r="F1676" s="156"/>
      <c r="G1676" s="157"/>
      <c r="H1676" s="158"/>
      <c r="I1676" s="162" t="str">
        <f t="shared" ref="I1676:I1739" si="156">IF(E1676="","",ROUND(F1676*H1676,2))</f>
        <v/>
      </c>
      <c r="J1676" s="163" t="str">
        <f>IF(I1676="","",I1676/BUDGET!$O$8)</f>
        <v/>
      </c>
      <c r="K1676" s="608"/>
      <c r="L1676" s="161" t="str">
        <f t="shared" ref="L1676:L1739" si="157">LEFT(K1676,2)</f>
        <v/>
      </c>
      <c r="M1676" s="609" t="str">
        <f t="shared" ref="M1676:M1739" si="158">IF(C1676="","",YEAR(C1676))</f>
        <v/>
      </c>
      <c r="N1676" s="610" t="str">
        <f t="shared" ref="N1676:N1739" si="159">IF(C1676="","",MONTH(C1676))</f>
        <v/>
      </c>
      <c r="O1676" s="577"/>
      <c r="Q1676" s="611"/>
      <c r="U1676" s="574" t="str">
        <f t="shared" si="155"/>
        <v/>
      </c>
      <c r="V1676" s="574" t="str">
        <f>IF($U1676="","",VLOOKUP($U1676,BUDGET!$C$19:$Q$401,2,FALSE))</f>
        <v/>
      </c>
    </row>
    <row r="1677" spans="2:22" ht="13.5" x14ac:dyDescent="0.3">
      <c r="B1677" s="582">
        <f t="shared" ref="B1677:B1740" si="160">ROW()-10</f>
        <v>1667</v>
      </c>
      <c r="C1677" s="153"/>
      <c r="D1677" s="154"/>
      <c r="E1677" s="155"/>
      <c r="F1677" s="156"/>
      <c r="G1677" s="157"/>
      <c r="H1677" s="158"/>
      <c r="I1677" s="162" t="str">
        <f t="shared" si="156"/>
        <v/>
      </c>
      <c r="J1677" s="163" t="str">
        <f>IF(I1677="","",I1677/BUDGET!$O$8)</f>
        <v/>
      </c>
      <c r="K1677" s="608"/>
      <c r="L1677" s="164" t="str">
        <f t="shared" si="157"/>
        <v/>
      </c>
      <c r="M1677" s="609" t="str">
        <f t="shared" si="158"/>
        <v/>
      </c>
      <c r="N1677" s="610" t="str">
        <f t="shared" si="159"/>
        <v/>
      </c>
      <c r="O1677" s="577"/>
      <c r="Q1677" s="611"/>
      <c r="U1677" s="574" t="str">
        <f t="shared" ref="U1677:U1740" si="161">IF(K1677="","",LEFT(K1677,FIND("|",K1677)-1))</f>
        <v/>
      </c>
      <c r="V1677" s="574" t="str">
        <f>IF($U1677="","",VLOOKUP($U1677,BUDGET!$C$19:$Q$401,2,FALSE))</f>
        <v/>
      </c>
    </row>
    <row r="1678" spans="2:22" ht="13.5" x14ac:dyDescent="0.3">
      <c r="B1678" s="582">
        <f t="shared" si="160"/>
        <v>1668</v>
      </c>
      <c r="C1678" s="153"/>
      <c r="D1678" s="154"/>
      <c r="E1678" s="155"/>
      <c r="F1678" s="156"/>
      <c r="G1678" s="157"/>
      <c r="H1678" s="158"/>
      <c r="I1678" s="162" t="str">
        <f t="shared" si="156"/>
        <v/>
      </c>
      <c r="J1678" s="163" t="str">
        <f>IF(I1678="","",I1678/BUDGET!$O$8)</f>
        <v/>
      </c>
      <c r="K1678" s="608"/>
      <c r="L1678" s="161" t="str">
        <f t="shared" si="157"/>
        <v/>
      </c>
      <c r="M1678" s="609" t="str">
        <f t="shared" si="158"/>
        <v/>
      </c>
      <c r="N1678" s="610" t="str">
        <f t="shared" si="159"/>
        <v/>
      </c>
      <c r="O1678" s="577"/>
      <c r="Q1678" s="611"/>
      <c r="U1678" s="574" t="str">
        <f t="shared" si="161"/>
        <v/>
      </c>
      <c r="V1678" s="574" t="str">
        <f>IF($U1678="","",VLOOKUP($U1678,BUDGET!$C$19:$Q$401,2,FALSE))</f>
        <v/>
      </c>
    </row>
    <row r="1679" spans="2:22" ht="13.5" x14ac:dyDescent="0.3">
      <c r="B1679" s="582">
        <f t="shared" si="160"/>
        <v>1669</v>
      </c>
      <c r="C1679" s="153"/>
      <c r="D1679" s="154"/>
      <c r="E1679" s="155"/>
      <c r="F1679" s="156"/>
      <c r="G1679" s="157"/>
      <c r="H1679" s="158"/>
      <c r="I1679" s="162" t="str">
        <f t="shared" si="156"/>
        <v/>
      </c>
      <c r="J1679" s="163" t="str">
        <f>IF(I1679="","",I1679/BUDGET!$O$8)</f>
        <v/>
      </c>
      <c r="K1679" s="608"/>
      <c r="L1679" s="164" t="str">
        <f t="shared" si="157"/>
        <v/>
      </c>
      <c r="M1679" s="609" t="str">
        <f t="shared" si="158"/>
        <v/>
      </c>
      <c r="N1679" s="610" t="str">
        <f t="shared" si="159"/>
        <v/>
      </c>
      <c r="O1679" s="577"/>
      <c r="Q1679" s="611"/>
      <c r="U1679" s="574" t="str">
        <f t="shared" si="161"/>
        <v/>
      </c>
      <c r="V1679" s="574" t="str">
        <f>IF($U1679="","",VLOOKUP($U1679,BUDGET!$C$19:$Q$401,2,FALSE))</f>
        <v/>
      </c>
    </row>
    <row r="1680" spans="2:22" ht="13.5" x14ac:dyDescent="0.3">
      <c r="B1680" s="582">
        <f t="shared" si="160"/>
        <v>1670</v>
      </c>
      <c r="C1680" s="153"/>
      <c r="D1680" s="154"/>
      <c r="E1680" s="155"/>
      <c r="F1680" s="156"/>
      <c r="G1680" s="157"/>
      <c r="H1680" s="158"/>
      <c r="I1680" s="162" t="str">
        <f t="shared" si="156"/>
        <v/>
      </c>
      <c r="J1680" s="163" t="str">
        <f>IF(I1680="","",I1680/BUDGET!$O$8)</f>
        <v/>
      </c>
      <c r="K1680" s="608"/>
      <c r="L1680" s="161" t="str">
        <f t="shared" si="157"/>
        <v/>
      </c>
      <c r="M1680" s="609" t="str">
        <f t="shared" si="158"/>
        <v/>
      </c>
      <c r="N1680" s="610" t="str">
        <f t="shared" si="159"/>
        <v/>
      </c>
      <c r="O1680" s="577"/>
      <c r="Q1680" s="611"/>
      <c r="U1680" s="574" t="str">
        <f t="shared" si="161"/>
        <v/>
      </c>
      <c r="V1680" s="574" t="str">
        <f>IF($U1680="","",VLOOKUP($U1680,BUDGET!$C$19:$Q$401,2,FALSE))</f>
        <v/>
      </c>
    </row>
    <row r="1681" spans="2:22" ht="13.5" x14ac:dyDescent="0.3">
      <c r="B1681" s="582">
        <f t="shared" si="160"/>
        <v>1671</v>
      </c>
      <c r="C1681" s="153"/>
      <c r="D1681" s="154"/>
      <c r="E1681" s="155"/>
      <c r="F1681" s="156"/>
      <c r="G1681" s="157"/>
      <c r="H1681" s="158"/>
      <c r="I1681" s="162" t="str">
        <f t="shared" si="156"/>
        <v/>
      </c>
      <c r="J1681" s="163" t="str">
        <f>IF(I1681="","",I1681/BUDGET!$O$8)</f>
        <v/>
      </c>
      <c r="K1681" s="608"/>
      <c r="L1681" s="164" t="str">
        <f t="shared" si="157"/>
        <v/>
      </c>
      <c r="M1681" s="609" t="str">
        <f t="shared" si="158"/>
        <v/>
      </c>
      <c r="N1681" s="610" t="str">
        <f t="shared" si="159"/>
        <v/>
      </c>
      <c r="O1681" s="577"/>
      <c r="Q1681" s="611"/>
      <c r="U1681" s="574" t="str">
        <f t="shared" si="161"/>
        <v/>
      </c>
      <c r="V1681" s="574" t="str">
        <f>IF($U1681="","",VLOOKUP($U1681,BUDGET!$C$19:$Q$401,2,FALSE))</f>
        <v/>
      </c>
    </row>
    <row r="1682" spans="2:22" ht="13.5" x14ac:dyDescent="0.3">
      <c r="B1682" s="582">
        <f t="shared" si="160"/>
        <v>1672</v>
      </c>
      <c r="C1682" s="153"/>
      <c r="D1682" s="154"/>
      <c r="E1682" s="155"/>
      <c r="F1682" s="156"/>
      <c r="G1682" s="157"/>
      <c r="H1682" s="158"/>
      <c r="I1682" s="162" t="str">
        <f t="shared" si="156"/>
        <v/>
      </c>
      <c r="J1682" s="163" t="str">
        <f>IF(I1682="","",I1682/BUDGET!$O$8)</f>
        <v/>
      </c>
      <c r="K1682" s="608"/>
      <c r="L1682" s="161" t="str">
        <f t="shared" si="157"/>
        <v/>
      </c>
      <c r="M1682" s="609" t="str">
        <f t="shared" si="158"/>
        <v/>
      </c>
      <c r="N1682" s="610" t="str">
        <f t="shared" si="159"/>
        <v/>
      </c>
      <c r="O1682" s="577"/>
      <c r="Q1682" s="611"/>
      <c r="U1682" s="574" t="str">
        <f t="shared" si="161"/>
        <v/>
      </c>
      <c r="V1682" s="574" t="str">
        <f>IF($U1682="","",VLOOKUP($U1682,BUDGET!$C$19:$Q$401,2,FALSE))</f>
        <v/>
      </c>
    </row>
    <row r="1683" spans="2:22" ht="13.5" x14ac:dyDescent="0.3">
      <c r="B1683" s="582">
        <f t="shared" si="160"/>
        <v>1673</v>
      </c>
      <c r="C1683" s="153"/>
      <c r="D1683" s="154"/>
      <c r="E1683" s="155"/>
      <c r="F1683" s="156"/>
      <c r="G1683" s="157"/>
      <c r="H1683" s="158"/>
      <c r="I1683" s="162" t="str">
        <f t="shared" si="156"/>
        <v/>
      </c>
      <c r="J1683" s="163" t="str">
        <f>IF(I1683="","",I1683/BUDGET!$O$8)</f>
        <v/>
      </c>
      <c r="K1683" s="608"/>
      <c r="L1683" s="164" t="str">
        <f t="shared" si="157"/>
        <v/>
      </c>
      <c r="M1683" s="609" t="str">
        <f t="shared" si="158"/>
        <v/>
      </c>
      <c r="N1683" s="610" t="str">
        <f t="shared" si="159"/>
        <v/>
      </c>
      <c r="O1683" s="577"/>
      <c r="Q1683" s="611"/>
      <c r="U1683" s="574" t="str">
        <f t="shared" si="161"/>
        <v/>
      </c>
      <c r="V1683" s="574" t="str">
        <f>IF($U1683="","",VLOOKUP($U1683,BUDGET!$C$19:$Q$401,2,FALSE))</f>
        <v/>
      </c>
    </row>
    <row r="1684" spans="2:22" ht="13.5" x14ac:dyDescent="0.3">
      <c r="B1684" s="582">
        <f t="shared" si="160"/>
        <v>1674</v>
      </c>
      <c r="C1684" s="153"/>
      <c r="D1684" s="154"/>
      <c r="E1684" s="155"/>
      <c r="F1684" s="156"/>
      <c r="G1684" s="157"/>
      <c r="H1684" s="158"/>
      <c r="I1684" s="162" t="str">
        <f t="shared" si="156"/>
        <v/>
      </c>
      <c r="J1684" s="163" t="str">
        <f>IF(I1684="","",I1684/BUDGET!$O$8)</f>
        <v/>
      </c>
      <c r="K1684" s="608"/>
      <c r="L1684" s="161" t="str">
        <f t="shared" si="157"/>
        <v/>
      </c>
      <c r="M1684" s="609" t="str">
        <f t="shared" si="158"/>
        <v/>
      </c>
      <c r="N1684" s="610" t="str">
        <f t="shared" si="159"/>
        <v/>
      </c>
      <c r="O1684" s="577"/>
      <c r="Q1684" s="611"/>
      <c r="U1684" s="574" t="str">
        <f t="shared" si="161"/>
        <v/>
      </c>
      <c r="V1684" s="574" t="str">
        <f>IF($U1684="","",VLOOKUP($U1684,BUDGET!$C$19:$Q$401,2,FALSE))</f>
        <v/>
      </c>
    </row>
    <row r="1685" spans="2:22" ht="13.5" x14ac:dyDescent="0.3">
      <c r="B1685" s="582">
        <f t="shared" si="160"/>
        <v>1675</v>
      </c>
      <c r="C1685" s="153"/>
      <c r="D1685" s="154"/>
      <c r="E1685" s="155"/>
      <c r="F1685" s="156"/>
      <c r="G1685" s="157"/>
      <c r="H1685" s="158"/>
      <c r="I1685" s="162" t="str">
        <f t="shared" si="156"/>
        <v/>
      </c>
      <c r="J1685" s="163" t="str">
        <f>IF(I1685="","",I1685/BUDGET!$O$8)</f>
        <v/>
      </c>
      <c r="K1685" s="608"/>
      <c r="L1685" s="164" t="str">
        <f t="shared" si="157"/>
        <v/>
      </c>
      <c r="M1685" s="609" t="str">
        <f t="shared" si="158"/>
        <v/>
      </c>
      <c r="N1685" s="610" t="str">
        <f t="shared" si="159"/>
        <v/>
      </c>
      <c r="O1685" s="577"/>
      <c r="Q1685" s="611"/>
      <c r="U1685" s="574" t="str">
        <f t="shared" si="161"/>
        <v/>
      </c>
      <c r="V1685" s="574" t="str">
        <f>IF($U1685="","",VLOOKUP($U1685,BUDGET!$C$19:$Q$401,2,FALSE))</f>
        <v/>
      </c>
    </row>
    <row r="1686" spans="2:22" ht="13.5" x14ac:dyDescent="0.3">
      <c r="B1686" s="582">
        <f t="shared" si="160"/>
        <v>1676</v>
      </c>
      <c r="C1686" s="153"/>
      <c r="D1686" s="154"/>
      <c r="E1686" s="155"/>
      <c r="F1686" s="156"/>
      <c r="G1686" s="157"/>
      <c r="H1686" s="158"/>
      <c r="I1686" s="162" t="str">
        <f t="shared" si="156"/>
        <v/>
      </c>
      <c r="J1686" s="163" t="str">
        <f>IF(I1686="","",I1686/BUDGET!$O$8)</f>
        <v/>
      </c>
      <c r="K1686" s="608"/>
      <c r="L1686" s="161" t="str">
        <f t="shared" si="157"/>
        <v/>
      </c>
      <c r="M1686" s="609" t="str">
        <f t="shared" si="158"/>
        <v/>
      </c>
      <c r="N1686" s="610" t="str">
        <f t="shared" si="159"/>
        <v/>
      </c>
      <c r="O1686" s="577"/>
      <c r="Q1686" s="611"/>
      <c r="U1686" s="574" t="str">
        <f t="shared" si="161"/>
        <v/>
      </c>
      <c r="V1686" s="574" t="str">
        <f>IF($U1686="","",VLOOKUP($U1686,BUDGET!$C$19:$Q$401,2,FALSE))</f>
        <v/>
      </c>
    </row>
    <row r="1687" spans="2:22" ht="13.5" x14ac:dyDescent="0.3">
      <c r="B1687" s="582">
        <f t="shared" si="160"/>
        <v>1677</v>
      </c>
      <c r="C1687" s="153"/>
      <c r="D1687" s="154"/>
      <c r="E1687" s="155"/>
      <c r="F1687" s="156"/>
      <c r="G1687" s="157"/>
      <c r="H1687" s="158"/>
      <c r="I1687" s="162" t="str">
        <f t="shared" si="156"/>
        <v/>
      </c>
      <c r="J1687" s="163" t="str">
        <f>IF(I1687="","",I1687/BUDGET!$O$8)</f>
        <v/>
      </c>
      <c r="K1687" s="608"/>
      <c r="L1687" s="164" t="str">
        <f t="shared" si="157"/>
        <v/>
      </c>
      <c r="M1687" s="609" t="str">
        <f t="shared" si="158"/>
        <v/>
      </c>
      <c r="N1687" s="610" t="str">
        <f t="shared" si="159"/>
        <v/>
      </c>
      <c r="O1687" s="577"/>
      <c r="Q1687" s="611"/>
      <c r="U1687" s="574" t="str">
        <f t="shared" si="161"/>
        <v/>
      </c>
      <c r="V1687" s="574" t="str">
        <f>IF($U1687="","",VLOOKUP($U1687,BUDGET!$C$19:$Q$401,2,FALSE))</f>
        <v/>
      </c>
    </row>
    <row r="1688" spans="2:22" ht="13.5" x14ac:dyDescent="0.3">
      <c r="B1688" s="582">
        <f t="shared" si="160"/>
        <v>1678</v>
      </c>
      <c r="C1688" s="153"/>
      <c r="D1688" s="154"/>
      <c r="E1688" s="155"/>
      <c r="F1688" s="156"/>
      <c r="G1688" s="157"/>
      <c r="H1688" s="158"/>
      <c r="I1688" s="162" t="str">
        <f t="shared" si="156"/>
        <v/>
      </c>
      <c r="J1688" s="163" t="str">
        <f>IF(I1688="","",I1688/BUDGET!$O$8)</f>
        <v/>
      </c>
      <c r="K1688" s="608"/>
      <c r="L1688" s="161" t="str">
        <f t="shared" si="157"/>
        <v/>
      </c>
      <c r="M1688" s="609" t="str">
        <f t="shared" si="158"/>
        <v/>
      </c>
      <c r="N1688" s="610" t="str">
        <f t="shared" si="159"/>
        <v/>
      </c>
      <c r="O1688" s="577"/>
      <c r="Q1688" s="611"/>
      <c r="U1688" s="574" t="str">
        <f t="shared" si="161"/>
        <v/>
      </c>
      <c r="V1688" s="574" t="str">
        <f>IF($U1688="","",VLOOKUP($U1688,BUDGET!$C$19:$Q$401,2,FALSE))</f>
        <v/>
      </c>
    </row>
    <row r="1689" spans="2:22" ht="13.5" x14ac:dyDescent="0.3">
      <c r="B1689" s="582">
        <f t="shared" si="160"/>
        <v>1679</v>
      </c>
      <c r="C1689" s="153"/>
      <c r="D1689" s="154"/>
      <c r="E1689" s="155"/>
      <c r="F1689" s="156"/>
      <c r="G1689" s="157"/>
      <c r="H1689" s="158"/>
      <c r="I1689" s="162" t="str">
        <f t="shared" si="156"/>
        <v/>
      </c>
      <c r="J1689" s="163" t="str">
        <f>IF(I1689="","",I1689/BUDGET!$O$8)</f>
        <v/>
      </c>
      <c r="K1689" s="608"/>
      <c r="L1689" s="164" t="str">
        <f t="shared" si="157"/>
        <v/>
      </c>
      <c r="M1689" s="609" t="str">
        <f t="shared" si="158"/>
        <v/>
      </c>
      <c r="N1689" s="610" t="str">
        <f t="shared" si="159"/>
        <v/>
      </c>
      <c r="O1689" s="577"/>
      <c r="Q1689" s="611"/>
      <c r="U1689" s="574" t="str">
        <f t="shared" si="161"/>
        <v/>
      </c>
      <c r="V1689" s="574" t="str">
        <f>IF($U1689="","",VLOOKUP($U1689,BUDGET!$C$19:$Q$401,2,FALSE))</f>
        <v/>
      </c>
    </row>
    <row r="1690" spans="2:22" ht="13.5" x14ac:dyDescent="0.3">
      <c r="B1690" s="582">
        <f t="shared" si="160"/>
        <v>1680</v>
      </c>
      <c r="C1690" s="153"/>
      <c r="D1690" s="154"/>
      <c r="E1690" s="155"/>
      <c r="F1690" s="156"/>
      <c r="G1690" s="157"/>
      <c r="H1690" s="158"/>
      <c r="I1690" s="162" t="str">
        <f t="shared" si="156"/>
        <v/>
      </c>
      <c r="J1690" s="163" t="str">
        <f>IF(I1690="","",I1690/BUDGET!$O$8)</f>
        <v/>
      </c>
      <c r="K1690" s="608"/>
      <c r="L1690" s="161" t="str">
        <f t="shared" si="157"/>
        <v/>
      </c>
      <c r="M1690" s="609" t="str">
        <f t="shared" si="158"/>
        <v/>
      </c>
      <c r="N1690" s="610" t="str">
        <f t="shared" si="159"/>
        <v/>
      </c>
      <c r="O1690" s="577"/>
      <c r="Q1690" s="611"/>
      <c r="U1690" s="574" t="str">
        <f t="shared" si="161"/>
        <v/>
      </c>
      <c r="V1690" s="574" t="str">
        <f>IF($U1690="","",VLOOKUP($U1690,BUDGET!$C$19:$Q$401,2,FALSE))</f>
        <v/>
      </c>
    </row>
    <row r="1691" spans="2:22" ht="13.5" x14ac:dyDescent="0.3">
      <c r="B1691" s="582">
        <f t="shared" si="160"/>
        <v>1681</v>
      </c>
      <c r="C1691" s="153"/>
      <c r="D1691" s="154"/>
      <c r="E1691" s="155"/>
      <c r="F1691" s="156"/>
      <c r="G1691" s="157"/>
      <c r="H1691" s="158"/>
      <c r="I1691" s="162" t="str">
        <f t="shared" si="156"/>
        <v/>
      </c>
      <c r="J1691" s="163" t="str">
        <f>IF(I1691="","",I1691/BUDGET!$O$8)</f>
        <v/>
      </c>
      <c r="K1691" s="608"/>
      <c r="L1691" s="164" t="str">
        <f t="shared" si="157"/>
        <v/>
      </c>
      <c r="M1691" s="609" t="str">
        <f t="shared" si="158"/>
        <v/>
      </c>
      <c r="N1691" s="610" t="str">
        <f t="shared" si="159"/>
        <v/>
      </c>
      <c r="O1691" s="577"/>
      <c r="Q1691" s="611"/>
      <c r="U1691" s="574" t="str">
        <f t="shared" si="161"/>
        <v/>
      </c>
      <c r="V1691" s="574" t="str">
        <f>IF($U1691="","",VLOOKUP($U1691,BUDGET!$C$19:$Q$401,2,FALSE))</f>
        <v/>
      </c>
    </row>
    <row r="1692" spans="2:22" ht="13.5" x14ac:dyDescent="0.3">
      <c r="B1692" s="582">
        <f t="shared" si="160"/>
        <v>1682</v>
      </c>
      <c r="C1692" s="153"/>
      <c r="D1692" s="154"/>
      <c r="E1692" s="155"/>
      <c r="F1692" s="156"/>
      <c r="G1692" s="157"/>
      <c r="H1692" s="158"/>
      <c r="I1692" s="162" t="str">
        <f t="shared" si="156"/>
        <v/>
      </c>
      <c r="J1692" s="163" t="str">
        <f>IF(I1692="","",I1692/BUDGET!$O$8)</f>
        <v/>
      </c>
      <c r="K1692" s="608"/>
      <c r="L1692" s="161" t="str">
        <f t="shared" si="157"/>
        <v/>
      </c>
      <c r="M1692" s="609" t="str">
        <f t="shared" si="158"/>
        <v/>
      </c>
      <c r="N1692" s="610" t="str">
        <f t="shared" si="159"/>
        <v/>
      </c>
      <c r="O1692" s="577"/>
      <c r="Q1692" s="611"/>
      <c r="U1692" s="574" t="str">
        <f t="shared" si="161"/>
        <v/>
      </c>
      <c r="V1692" s="574" t="str">
        <f>IF($U1692="","",VLOOKUP($U1692,BUDGET!$C$19:$Q$401,2,FALSE))</f>
        <v/>
      </c>
    </row>
    <row r="1693" spans="2:22" ht="13.5" x14ac:dyDescent="0.3">
      <c r="B1693" s="582">
        <f t="shared" si="160"/>
        <v>1683</v>
      </c>
      <c r="C1693" s="153"/>
      <c r="D1693" s="154"/>
      <c r="E1693" s="155"/>
      <c r="F1693" s="156"/>
      <c r="G1693" s="157"/>
      <c r="H1693" s="158"/>
      <c r="I1693" s="162" t="str">
        <f t="shared" si="156"/>
        <v/>
      </c>
      <c r="J1693" s="163" t="str">
        <f>IF(I1693="","",I1693/BUDGET!$O$8)</f>
        <v/>
      </c>
      <c r="K1693" s="608"/>
      <c r="L1693" s="164" t="str">
        <f t="shared" si="157"/>
        <v/>
      </c>
      <c r="M1693" s="609" t="str">
        <f t="shared" si="158"/>
        <v/>
      </c>
      <c r="N1693" s="610" t="str">
        <f t="shared" si="159"/>
        <v/>
      </c>
      <c r="O1693" s="577"/>
      <c r="Q1693" s="611"/>
      <c r="U1693" s="574" t="str">
        <f t="shared" si="161"/>
        <v/>
      </c>
      <c r="V1693" s="574" t="str">
        <f>IF($U1693="","",VLOOKUP($U1693,BUDGET!$C$19:$Q$401,2,FALSE))</f>
        <v/>
      </c>
    </row>
    <row r="1694" spans="2:22" ht="13.5" x14ac:dyDescent="0.3">
      <c r="B1694" s="582">
        <f t="shared" si="160"/>
        <v>1684</v>
      </c>
      <c r="C1694" s="153"/>
      <c r="D1694" s="154"/>
      <c r="E1694" s="155"/>
      <c r="F1694" s="156"/>
      <c r="G1694" s="157"/>
      <c r="H1694" s="158"/>
      <c r="I1694" s="162" t="str">
        <f t="shared" si="156"/>
        <v/>
      </c>
      <c r="J1694" s="163" t="str">
        <f>IF(I1694="","",I1694/BUDGET!$O$8)</f>
        <v/>
      </c>
      <c r="K1694" s="608"/>
      <c r="L1694" s="161" t="str">
        <f t="shared" si="157"/>
        <v/>
      </c>
      <c r="M1694" s="609" t="str">
        <f t="shared" si="158"/>
        <v/>
      </c>
      <c r="N1694" s="610" t="str">
        <f t="shared" si="159"/>
        <v/>
      </c>
      <c r="O1694" s="577"/>
      <c r="Q1694" s="611"/>
      <c r="U1694" s="574" t="str">
        <f t="shared" si="161"/>
        <v/>
      </c>
      <c r="V1694" s="574" t="str">
        <f>IF($U1694="","",VLOOKUP($U1694,BUDGET!$C$19:$Q$401,2,FALSE))</f>
        <v/>
      </c>
    </row>
    <row r="1695" spans="2:22" ht="13.5" x14ac:dyDescent="0.3">
      <c r="B1695" s="582">
        <f t="shared" si="160"/>
        <v>1685</v>
      </c>
      <c r="C1695" s="153"/>
      <c r="D1695" s="154"/>
      <c r="E1695" s="155"/>
      <c r="F1695" s="156"/>
      <c r="G1695" s="157"/>
      <c r="H1695" s="158"/>
      <c r="I1695" s="162" t="str">
        <f t="shared" si="156"/>
        <v/>
      </c>
      <c r="J1695" s="163" t="str">
        <f>IF(I1695="","",I1695/BUDGET!$O$8)</f>
        <v/>
      </c>
      <c r="K1695" s="608"/>
      <c r="L1695" s="164" t="str">
        <f t="shared" si="157"/>
        <v/>
      </c>
      <c r="M1695" s="609" t="str">
        <f t="shared" si="158"/>
        <v/>
      </c>
      <c r="N1695" s="610" t="str">
        <f t="shared" si="159"/>
        <v/>
      </c>
      <c r="O1695" s="577"/>
      <c r="Q1695" s="611"/>
      <c r="U1695" s="574" t="str">
        <f t="shared" si="161"/>
        <v/>
      </c>
      <c r="V1695" s="574" t="str">
        <f>IF($U1695="","",VLOOKUP($U1695,BUDGET!$C$19:$Q$401,2,FALSE))</f>
        <v/>
      </c>
    </row>
    <row r="1696" spans="2:22" ht="13.5" x14ac:dyDescent="0.3">
      <c r="B1696" s="582">
        <f t="shared" si="160"/>
        <v>1686</v>
      </c>
      <c r="C1696" s="153"/>
      <c r="D1696" s="154"/>
      <c r="E1696" s="155"/>
      <c r="F1696" s="156"/>
      <c r="G1696" s="157"/>
      <c r="H1696" s="158"/>
      <c r="I1696" s="162" t="str">
        <f t="shared" si="156"/>
        <v/>
      </c>
      <c r="J1696" s="163" t="str">
        <f>IF(I1696="","",I1696/BUDGET!$O$8)</f>
        <v/>
      </c>
      <c r="K1696" s="608"/>
      <c r="L1696" s="161" t="str">
        <f t="shared" si="157"/>
        <v/>
      </c>
      <c r="M1696" s="609" t="str">
        <f t="shared" si="158"/>
        <v/>
      </c>
      <c r="N1696" s="610" t="str">
        <f t="shared" si="159"/>
        <v/>
      </c>
      <c r="O1696" s="577"/>
      <c r="Q1696" s="611"/>
      <c r="U1696" s="574" t="str">
        <f t="shared" si="161"/>
        <v/>
      </c>
      <c r="V1696" s="574" t="str">
        <f>IF($U1696="","",VLOOKUP($U1696,BUDGET!$C$19:$Q$401,2,FALSE))</f>
        <v/>
      </c>
    </row>
    <row r="1697" spans="2:22" ht="13.5" x14ac:dyDescent="0.3">
      <c r="B1697" s="582">
        <f t="shared" si="160"/>
        <v>1687</v>
      </c>
      <c r="C1697" s="153"/>
      <c r="D1697" s="154"/>
      <c r="E1697" s="155"/>
      <c r="F1697" s="156"/>
      <c r="G1697" s="157"/>
      <c r="H1697" s="158"/>
      <c r="I1697" s="162" t="str">
        <f t="shared" si="156"/>
        <v/>
      </c>
      <c r="J1697" s="163" t="str">
        <f>IF(I1697="","",I1697/BUDGET!$O$8)</f>
        <v/>
      </c>
      <c r="K1697" s="608"/>
      <c r="L1697" s="164" t="str">
        <f t="shared" si="157"/>
        <v/>
      </c>
      <c r="M1697" s="609" t="str">
        <f t="shared" si="158"/>
        <v/>
      </c>
      <c r="N1697" s="610" t="str">
        <f t="shared" si="159"/>
        <v/>
      </c>
      <c r="O1697" s="577"/>
      <c r="Q1697" s="611"/>
      <c r="U1697" s="574" t="str">
        <f t="shared" si="161"/>
        <v/>
      </c>
      <c r="V1697" s="574" t="str">
        <f>IF($U1697="","",VLOOKUP($U1697,BUDGET!$C$19:$Q$401,2,FALSE))</f>
        <v/>
      </c>
    </row>
    <row r="1698" spans="2:22" ht="13.5" x14ac:dyDescent="0.3">
      <c r="B1698" s="582">
        <f t="shared" si="160"/>
        <v>1688</v>
      </c>
      <c r="C1698" s="153"/>
      <c r="D1698" s="154"/>
      <c r="E1698" s="155"/>
      <c r="F1698" s="156"/>
      <c r="G1698" s="157"/>
      <c r="H1698" s="158"/>
      <c r="I1698" s="162" t="str">
        <f t="shared" si="156"/>
        <v/>
      </c>
      <c r="J1698" s="163" t="str">
        <f>IF(I1698="","",I1698/BUDGET!$O$8)</f>
        <v/>
      </c>
      <c r="K1698" s="608"/>
      <c r="L1698" s="161" t="str">
        <f t="shared" si="157"/>
        <v/>
      </c>
      <c r="M1698" s="609" t="str">
        <f t="shared" si="158"/>
        <v/>
      </c>
      <c r="N1698" s="610" t="str">
        <f t="shared" si="159"/>
        <v/>
      </c>
      <c r="O1698" s="577"/>
      <c r="Q1698" s="611"/>
      <c r="U1698" s="574" t="str">
        <f t="shared" si="161"/>
        <v/>
      </c>
      <c r="V1698" s="574" t="str">
        <f>IF($U1698="","",VLOOKUP($U1698,BUDGET!$C$19:$Q$401,2,FALSE))</f>
        <v/>
      </c>
    </row>
    <row r="1699" spans="2:22" ht="13.5" x14ac:dyDescent="0.3">
      <c r="B1699" s="582">
        <f t="shared" si="160"/>
        <v>1689</v>
      </c>
      <c r="C1699" s="153"/>
      <c r="D1699" s="154"/>
      <c r="E1699" s="155"/>
      <c r="F1699" s="156"/>
      <c r="G1699" s="157"/>
      <c r="H1699" s="158"/>
      <c r="I1699" s="162" t="str">
        <f t="shared" si="156"/>
        <v/>
      </c>
      <c r="J1699" s="163" t="str">
        <f>IF(I1699="","",I1699/BUDGET!$O$8)</f>
        <v/>
      </c>
      <c r="K1699" s="608"/>
      <c r="L1699" s="164" t="str">
        <f t="shared" si="157"/>
        <v/>
      </c>
      <c r="M1699" s="609" t="str">
        <f t="shared" si="158"/>
        <v/>
      </c>
      <c r="N1699" s="610" t="str">
        <f t="shared" si="159"/>
        <v/>
      </c>
      <c r="O1699" s="577"/>
      <c r="Q1699" s="611"/>
      <c r="U1699" s="574" t="str">
        <f t="shared" si="161"/>
        <v/>
      </c>
      <c r="V1699" s="574" t="str">
        <f>IF($U1699="","",VLOOKUP($U1699,BUDGET!$C$19:$Q$401,2,FALSE))</f>
        <v/>
      </c>
    </row>
    <row r="1700" spans="2:22" ht="13.5" x14ac:dyDescent="0.3">
      <c r="B1700" s="582">
        <f t="shared" si="160"/>
        <v>1690</v>
      </c>
      <c r="C1700" s="153"/>
      <c r="D1700" s="154"/>
      <c r="E1700" s="155"/>
      <c r="F1700" s="156"/>
      <c r="G1700" s="157"/>
      <c r="H1700" s="158"/>
      <c r="I1700" s="162" t="str">
        <f t="shared" si="156"/>
        <v/>
      </c>
      <c r="J1700" s="163" t="str">
        <f>IF(I1700="","",I1700/BUDGET!$O$8)</f>
        <v/>
      </c>
      <c r="K1700" s="608"/>
      <c r="L1700" s="161" t="str">
        <f t="shared" si="157"/>
        <v/>
      </c>
      <c r="M1700" s="609" t="str">
        <f t="shared" si="158"/>
        <v/>
      </c>
      <c r="N1700" s="610" t="str">
        <f t="shared" si="159"/>
        <v/>
      </c>
      <c r="O1700" s="577"/>
      <c r="Q1700" s="611"/>
      <c r="U1700" s="574" t="str">
        <f t="shared" si="161"/>
        <v/>
      </c>
      <c r="V1700" s="574" t="str">
        <f>IF($U1700="","",VLOOKUP($U1700,BUDGET!$C$19:$Q$401,2,FALSE))</f>
        <v/>
      </c>
    </row>
    <row r="1701" spans="2:22" ht="13.5" x14ac:dyDescent="0.3">
      <c r="B1701" s="582">
        <f t="shared" si="160"/>
        <v>1691</v>
      </c>
      <c r="C1701" s="153"/>
      <c r="D1701" s="154"/>
      <c r="E1701" s="155"/>
      <c r="F1701" s="156"/>
      <c r="G1701" s="157"/>
      <c r="H1701" s="158"/>
      <c r="I1701" s="162" t="str">
        <f t="shared" si="156"/>
        <v/>
      </c>
      <c r="J1701" s="163" t="str">
        <f>IF(I1701="","",I1701/BUDGET!$O$8)</f>
        <v/>
      </c>
      <c r="K1701" s="608"/>
      <c r="L1701" s="164" t="str">
        <f t="shared" si="157"/>
        <v/>
      </c>
      <c r="M1701" s="609" t="str">
        <f t="shared" si="158"/>
        <v/>
      </c>
      <c r="N1701" s="610" t="str">
        <f t="shared" si="159"/>
        <v/>
      </c>
      <c r="O1701" s="577"/>
      <c r="Q1701" s="611"/>
      <c r="U1701" s="574" t="str">
        <f t="shared" si="161"/>
        <v/>
      </c>
      <c r="V1701" s="574" t="str">
        <f>IF($U1701="","",VLOOKUP($U1701,BUDGET!$C$19:$Q$401,2,FALSE))</f>
        <v/>
      </c>
    </row>
    <row r="1702" spans="2:22" ht="13.5" x14ac:dyDescent="0.3">
      <c r="B1702" s="582">
        <f t="shared" si="160"/>
        <v>1692</v>
      </c>
      <c r="C1702" s="153"/>
      <c r="D1702" s="154"/>
      <c r="E1702" s="155"/>
      <c r="F1702" s="156"/>
      <c r="G1702" s="157"/>
      <c r="H1702" s="158"/>
      <c r="I1702" s="162" t="str">
        <f t="shared" si="156"/>
        <v/>
      </c>
      <c r="J1702" s="163" t="str">
        <f>IF(I1702="","",I1702/BUDGET!$O$8)</f>
        <v/>
      </c>
      <c r="K1702" s="608"/>
      <c r="L1702" s="161" t="str">
        <f t="shared" si="157"/>
        <v/>
      </c>
      <c r="M1702" s="609" t="str">
        <f t="shared" si="158"/>
        <v/>
      </c>
      <c r="N1702" s="610" t="str">
        <f t="shared" si="159"/>
        <v/>
      </c>
      <c r="O1702" s="577"/>
      <c r="Q1702" s="611"/>
      <c r="U1702" s="574" t="str">
        <f t="shared" si="161"/>
        <v/>
      </c>
      <c r="V1702" s="574" t="str">
        <f>IF($U1702="","",VLOOKUP($U1702,BUDGET!$C$19:$Q$401,2,FALSE))</f>
        <v/>
      </c>
    </row>
    <row r="1703" spans="2:22" ht="13.5" x14ac:dyDescent="0.3">
      <c r="B1703" s="582">
        <f t="shared" si="160"/>
        <v>1693</v>
      </c>
      <c r="C1703" s="153"/>
      <c r="D1703" s="154"/>
      <c r="E1703" s="155"/>
      <c r="F1703" s="156"/>
      <c r="G1703" s="157"/>
      <c r="H1703" s="158"/>
      <c r="I1703" s="162" t="str">
        <f t="shared" si="156"/>
        <v/>
      </c>
      <c r="J1703" s="163" t="str">
        <f>IF(I1703="","",I1703/BUDGET!$O$8)</f>
        <v/>
      </c>
      <c r="K1703" s="608"/>
      <c r="L1703" s="164" t="str">
        <f t="shared" si="157"/>
        <v/>
      </c>
      <c r="M1703" s="609" t="str">
        <f t="shared" si="158"/>
        <v/>
      </c>
      <c r="N1703" s="610" t="str">
        <f t="shared" si="159"/>
        <v/>
      </c>
      <c r="O1703" s="577"/>
      <c r="Q1703" s="611"/>
      <c r="U1703" s="574" t="str">
        <f t="shared" si="161"/>
        <v/>
      </c>
      <c r="V1703" s="574" t="str">
        <f>IF($U1703="","",VLOOKUP($U1703,BUDGET!$C$19:$Q$401,2,FALSE))</f>
        <v/>
      </c>
    </row>
    <row r="1704" spans="2:22" ht="13.5" x14ac:dyDescent="0.3">
      <c r="B1704" s="582">
        <f t="shared" si="160"/>
        <v>1694</v>
      </c>
      <c r="C1704" s="153"/>
      <c r="D1704" s="154"/>
      <c r="E1704" s="155"/>
      <c r="F1704" s="156"/>
      <c r="G1704" s="157"/>
      <c r="H1704" s="158"/>
      <c r="I1704" s="162" t="str">
        <f t="shared" si="156"/>
        <v/>
      </c>
      <c r="J1704" s="163" t="str">
        <f>IF(I1704="","",I1704/BUDGET!$O$8)</f>
        <v/>
      </c>
      <c r="K1704" s="608"/>
      <c r="L1704" s="161" t="str">
        <f t="shared" si="157"/>
        <v/>
      </c>
      <c r="M1704" s="609" t="str">
        <f t="shared" si="158"/>
        <v/>
      </c>
      <c r="N1704" s="610" t="str">
        <f t="shared" si="159"/>
        <v/>
      </c>
      <c r="O1704" s="577"/>
      <c r="Q1704" s="611"/>
      <c r="U1704" s="574" t="str">
        <f t="shared" si="161"/>
        <v/>
      </c>
      <c r="V1704" s="574" t="str">
        <f>IF($U1704="","",VLOOKUP($U1704,BUDGET!$C$19:$Q$401,2,FALSE))</f>
        <v/>
      </c>
    </row>
    <row r="1705" spans="2:22" ht="13.5" x14ac:dyDescent="0.3">
      <c r="B1705" s="582">
        <f t="shared" si="160"/>
        <v>1695</v>
      </c>
      <c r="C1705" s="153"/>
      <c r="D1705" s="154"/>
      <c r="E1705" s="155"/>
      <c r="F1705" s="156"/>
      <c r="G1705" s="157"/>
      <c r="H1705" s="158"/>
      <c r="I1705" s="162" t="str">
        <f t="shared" si="156"/>
        <v/>
      </c>
      <c r="J1705" s="163" t="str">
        <f>IF(I1705="","",I1705/BUDGET!$O$8)</f>
        <v/>
      </c>
      <c r="K1705" s="608"/>
      <c r="L1705" s="164" t="str">
        <f t="shared" si="157"/>
        <v/>
      </c>
      <c r="M1705" s="609" t="str">
        <f t="shared" si="158"/>
        <v/>
      </c>
      <c r="N1705" s="610" t="str">
        <f t="shared" si="159"/>
        <v/>
      </c>
      <c r="O1705" s="577"/>
      <c r="Q1705" s="611"/>
      <c r="U1705" s="574" t="str">
        <f t="shared" si="161"/>
        <v/>
      </c>
      <c r="V1705" s="574" t="str">
        <f>IF($U1705="","",VLOOKUP($U1705,BUDGET!$C$19:$Q$401,2,FALSE))</f>
        <v/>
      </c>
    </row>
    <row r="1706" spans="2:22" ht="13.5" x14ac:dyDescent="0.3">
      <c r="B1706" s="582">
        <f t="shared" si="160"/>
        <v>1696</v>
      </c>
      <c r="C1706" s="153"/>
      <c r="D1706" s="154"/>
      <c r="E1706" s="155"/>
      <c r="F1706" s="156"/>
      <c r="G1706" s="157"/>
      <c r="H1706" s="158"/>
      <c r="I1706" s="162" t="str">
        <f t="shared" si="156"/>
        <v/>
      </c>
      <c r="J1706" s="163" t="str">
        <f>IF(I1706="","",I1706/BUDGET!$O$8)</f>
        <v/>
      </c>
      <c r="K1706" s="608"/>
      <c r="L1706" s="161" t="str">
        <f t="shared" si="157"/>
        <v/>
      </c>
      <c r="M1706" s="609" t="str">
        <f t="shared" si="158"/>
        <v/>
      </c>
      <c r="N1706" s="610" t="str">
        <f t="shared" si="159"/>
        <v/>
      </c>
      <c r="O1706" s="577"/>
      <c r="Q1706" s="611"/>
      <c r="U1706" s="574" t="str">
        <f t="shared" si="161"/>
        <v/>
      </c>
      <c r="V1706" s="574" t="str">
        <f>IF($U1706="","",VLOOKUP($U1706,BUDGET!$C$19:$Q$401,2,FALSE))</f>
        <v/>
      </c>
    </row>
    <row r="1707" spans="2:22" ht="13.5" x14ac:dyDescent="0.3">
      <c r="B1707" s="582">
        <f t="shared" si="160"/>
        <v>1697</v>
      </c>
      <c r="C1707" s="153"/>
      <c r="D1707" s="154"/>
      <c r="E1707" s="155"/>
      <c r="F1707" s="156"/>
      <c r="G1707" s="157"/>
      <c r="H1707" s="158"/>
      <c r="I1707" s="162" t="str">
        <f t="shared" si="156"/>
        <v/>
      </c>
      <c r="J1707" s="163" t="str">
        <f>IF(I1707="","",I1707/BUDGET!$O$8)</f>
        <v/>
      </c>
      <c r="K1707" s="608"/>
      <c r="L1707" s="164" t="str">
        <f t="shared" si="157"/>
        <v/>
      </c>
      <c r="M1707" s="609" t="str">
        <f t="shared" si="158"/>
        <v/>
      </c>
      <c r="N1707" s="610" t="str">
        <f t="shared" si="159"/>
        <v/>
      </c>
      <c r="O1707" s="577"/>
      <c r="Q1707" s="611"/>
      <c r="U1707" s="574" t="str">
        <f t="shared" si="161"/>
        <v/>
      </c>
      <c r="V1707" s="574" t="str">
        <f>IF($U1707="","",VLOOKUP($U1707,BUDGET!$C$19:$Q$401,2,FALSE))</f>
        <v/>
      </c>
    </row>
    <row r="1708" spans="2:22" ht="13.5" x14ac:dyDescent="0.3">
      <c r="B1708" s="582">
        <f t="shared" si="160"/>
        <v>1698</v>
      </c>
      <c r="C1708" s="153"/>
      <c r="D1708" s="154"/>
      <c r="E1708" s="155"/>
      <c r="F1708" s="156"/>
      <c r="G1708" s="157"/>
      <c r="H1708" s="158"/>
      <c r="I1708" s="162" t="str">
        <f t="shared" si="156"/>
        <v/>
      </c>
      <c r="J1708" s="163" t="str">
        <f>IF(I1708="","",I1708/BUDGET!$O$8)</f>
        <v/>
      </c>
      <c r="K1708" s="608"/>
      <c r="L1708" s="161" t="str">
        <f t="shared" si="157"/>
        <v/>
      </c>
      <c r="M1708" s="609" t="str">
        <f t="shared" si="158"/>
        <v/>
      </c>
      <c r="N1708" s="610" t="str">
        <f t="shared" si="159"/>
        <v/>
      </c>
      <c r="O1708" s="577"/>
      <c r="Q1708" s="611"/>
      <c r="U1708" s="574" t="str">
        <f t="shared" si="161"/>
        <v/>
      </c>
      <c r="V1708" s="574" t="str">
        <f>IF($U1708="","",VLOOKUP($U1708,BUDGET!$C$19:$Q$401,2,FALSE))</f>
        <v/>
      </c>
    </row>
    <row r="1709" spans="2:22" ht="13.5" x14ac:dyDescent="0.3">
      <c r="B1709" s="582">
        <f t="shared" si="160"/>
        <v>1699</v>
      </c>
      <c r="C1709" s="153"/>
      <c r="D1709" s="154"/>
      <c r="E1709" s="155"/>
      <c r="F1709" s="156"/>
      <c r="G1709" s="157"/>
      <c r="H1709" s="158"/>
      <c r="I1709" s="162" t="str">
        <f t="shared" si="156"/>
        <v/>
      </c>
      <c r="J1709" s="163" t="str">
        <f>IF(I1709="","",I1709/BUDGET!$O$8)</f>
        <v/>
      </c>
      <c r="K1709" s="608"/>
      <c r="L1709" s="164" t="str">
        <f t="shared" si="157"/>
        <v/>
      </c>
      <c r="M1709" s="609" t="str">
        <f t="shared" si="158"/>
        <v/>
      </c>
      <c r="N1709" s="610" t="str">
        <f t="shared" si="159"/>
        <v/>
      </c>
      <c r="O1709" s="577"/>
      <c r="Q1709" s="611"/>
      <c r="U1709" s="574" t="str">
        <f t="shared" si="161"/>
        <v/>
      </c>
      <c r="V1709" s="574" t="str">
        <f>IF($U1709="","",VLOOKUP($U1709,BUDGET!$C$19:$Q$401,2,FALSE))</f>
        <v/>
      </c>
    </row>
    <row r="1710" spans="2:22" ht="13.5" x14ac:dyDescent="0.3">
      <c r="B1710" s="582">
        <f t="shared" si="160"/>
        <v>1700</v>
      </c>
      <c r="C1710" s="153"/>
      <c r="D1710" s="154"/>
      <c r="E1710" s="155"/>
      <c r="F1710" s="156"/>
      <c r="G1710" s="157"/>
      <c r="H1710" s="158"/>
      <c r="I1710" s="162" t="str">
        <f t="shared" si="156"/>
        <v/>
      </c>
      <c r="J1710" s="163" t="str">
        <f>IF(I1710="","",I1710/BUDGET!$O$8)</f>
        <v/>
      </c>
      <c r="K1710" s="608"/>
      <c r="L1710" s="161" t="str">
        <f t="shared" si="157"/>
        <v/>
      </c>
      <c r="M1710" s="609" t="str">
        <f t="shared" si="158"/>
        <v/>
      </c>
      <c r="N1710" s="610" t="str">
        <f t="shared" si="159"/>
        <v/>
      </c>
      <c r="O1710" s="577"/>
      <c r="Q1710" s="611"/>
      <c r="U1710" s="574" t="str">
        <f t="shared" si="161"/>
        <v/>
      </c>
      <c r="V1710" s="574" t="str">
        <f>IF($U1710="","",VLOOKUP($U1710,BUDGET!$C$19:$Q$401,2,FALSE))</f>
        <v/>
      </c>
    </row>
    <row r="1711" spans="2:22" ht="13.5" x14ac:dyDescent="0.3">
      <c r="B1711" s="582">
        <f t="shared" si="160"/>
        <v>1701</v>
      </c>
      <c r="C1711" s="153"/>
      <c r="D1711" s="154"/>
      <c r="E1711" s="155"/>
      <c r="F1711" s="156"/>
      <c r="G1711" s="157"/>
      <c r="H1711" s="158"/>
      <c r="I1711" s="162" t="str">
        <f t="shared" si="156"/>
        <v/>
      </c>
      <c r="J1711" s="163" t="str">
        <f>IF(I1711="","",I1711/BUDGET!$O$8)</f>
        <v/>
      </c>
      <c r="K1711" s="608"/>
      <c r="L1711" s="164" t="str">
        <f t="shared" si="157"/>
        <v/>
      </c>
      <c r="M1711" s="609" t="str">
        <f t="shared" si="158"/>
        <v/>
      </c>
      <c r="N1711" s="610" t="str">
        <f t="shared" si="159"/>
        <v/>
      </c>
      <c r="O1711" s="577"/>
      <c r="Q1711" s="611"/>
      <c r="U1711" s="574" t="str">
        <f t="shared" si="161"/>
        <v/>
      </c>
      <c r="V1711" s="574" t="str">
        <f>IF($U1711="","",VLOOKUP($U1711,BUDGET!$C$19:$Q$401,2,FALSE))</f>
        <v/>
      </c>
    </row>
    <row r="1712" spans="2:22" ht="13.5" x14ac:dyDescent="0.3">
      <c r="B1712" s="582">
        <f t="shared" si="160"/>
        <v>1702</v>
      </c>
      <c r="C1712" s="153"/>
      <c r="D1712" s="154"/>
      <c r="E1712" s="155"/>
      <c r="F1712" s="156"/>
      <c r="G1712" s="157"/>
      <c r="H1712" s="158"/>
      <c r="I1712" s="162" t="str">
        <f t="shared" si="156"/>
        <v/>
      </c>
      <c r="J1712" s="163" t="str">
        <f>IF(I1712="","",I1712/BUDGET!$O$8)</f>
        <v/>
      </c>
      <c r="K1712" s="608"/>
      <c r="L1712" s="161" t="str">
        <f t="shared" si="157"/>
        <v/>
      </c>
      <c r="M1712" s="609" t="str">
        <f t="shared" si="158"/>
        <v/>
      </c>
      <c r="N1712" s="610" t="str">
        <f t="shared" si="159"/>
        <v/>
      </c>
      <c r="O1712" s="577"/>
      <c r="Q1712" s="611"/>
      <c r="U1712" s="574" t="str">
        <f t="shared" si="161"/>
        <v/>
      </c>
      <c r="V1712" s="574" t="str">
        <f>IF($U1712="","",VLOOKUP($U1712,BUDGET!$C$19:$Q$401,2,FALSE))</f>
        <v/>
      </c>
    </row>
    <row r="1713" spans="2:22" ht="13.5" x14ac:dyDescent="0.3">
      <c r="B1713" s="582">
        <f t="shared" si="160"/>
        <v>1703</v>
      </c>
      <c r="C1713" s="153"/>
      <c r="D1713" s="154"/>
      <c r="E1713" s="155"/>
      <c r="F1713" s="156"/>
      <c r="G1713" s="157"/>
      <c r="H1713" s="158"/>
      <c r="I1713" s="162" t="str">
        <f t="shared" si="156"/>
        <v/>
      </c>
      <c r="J1713" s="163" t="str">
        <f>IF(I1713="","",I1713/BUDGET!$O$8)</f>
        <v/>
      </c>
      <c r="K1713" s="608"/>
      <c r="L1713" s="164" t="str">
        <f t="shared" si="157"/>
        <v/>
      </c>
      <c r="M1713" s="609" t="str">
        <f t="shared" si="158"/>
        <v/>
      </c>
      <c r="N1713" s="610" t="str">
        <f t="shared" si="159"/>
        <v/>
      </c>
      <c r="O1713" s="577"/>
      <c r="Q1713" s="611"/>
      <c r="U1713" s="574" t="str">
        <f t="shared" si="161"/>
        <v/>
      </c>
      <c r="V1713" s="574" t="str">
        <f>IF($U1713="","",VLOOKUP($U1713,BUDGET!$C$19:$Q$401,2,FALSE))</f>
        <v/>
      </c>
    </row>
    <row r="1714" spans="2:22" ht="13.5" x14ac:dyDescent="0.3">
      <c r="B1714" s="582">
        <f t="shared" si="160"/>
        <v>1704</v>
      </c>
      <c r="C1714" s="153"/>
      <c r="D1714" s="154"/>
      <c r="E1714" s="155"/>
      <c r="F1714" s="156"/>
      <c r="G1714" s="157"/>
      <c r="H1714" s="158"/>
      <c r="I1714" s="162" t="str">
        <f t="shared" si="156"/>
        <v/>
      </c>
      <c r="J1714" s="163" t="str">
        <f>IF(I1714="","",I1714/BUDGET!$O$8)</f>
        <v/>
      </c>
      <c r="K1714" s="608"/>
      <c r="L1714" s="161" t="str">
        <f t="shared" si="157"/>
        <v/>
      </c>
      <c r="M1714" s="609" t="str">
        <f t="shared" si="158"/>
        <v/>
      </c>
      <c r="N1714" s="610" t="str">
        <f t="shared" si="159"/>
        <v/>
      </c>
      <c r="O1714" s="577"/>
      <c r="Q1714" s="611"/>
      <c r="U1714" s="574" t="str">
        <f t="shared" si="161"/>
        <v/>
      </c>
      <c r="V1714" s="574" t="str">
        <f>IF($U1714="","",VLOOKUP($U1714,BUDGET!$C$19:$Q$401,2,FALSE))</f>
        <v/>
      </c>
    </row>
    <row r="1715" spans="2:22" ht="13.5" x14ac:dyDescent="0.3">
      <c r="B1715" s="582">
        <f t="shared" si="160"/>
        <v>1705</v>
      </c>
      <c r="C1715" s="153"/>
      <c r="D1715" s="154"/>
      <c r="E1715" s="155"/>
      <c r="F1715" s="156"/>
      <c r="G1715" s="157"/>
      <c r="H1715" s="158"/>
      <c r="I1715" s="162" t="str">
        <f t="shared" si="156"/>
        <v/>
      </c>
      <c r="J1715" s="163" t="str">
        <f>IF(I1715="","",I1715/BUDGET!$O$8)</f>
        <v/>
      </c>
      <c r="K1715" s="608"/>
      <c r="L1715" s="164" t="str">
        <f t="shared" si="157"/>
        <v/>
      </c>
      <c r="M1715" s="609" t="str">
        <f t="shared" si="158"/>
        <v/>
      </c>
      <c r="N1715" s="610" t="str">
        <f t="shared" si="159"/>
        <v/>
      </c>
      <c r="O1715" s="577"/>
      <c r="Q1715" s="611"/>
      <c r="U1715" s="574" t="str">
        <f t="shared" si="161"/>
        <v/>
      </c>
      <c r="V1715" s="574" t="str">
        <f>IF($U1715="","",VLOOKUP($U1715,BUDGET!$C$19:$Q$401,2,FALSE))</f>
        <v/>
      </c>
    </row>
    <row r="1716" spans="2:22" ht="13.5" x14ac:dyDescent="0.3">
      <c r="B1716" s="582">
        <f t="shared" si="160"/>
        <v>1706</v>
      </c>
      <c r="C1716" s="153"/>
      <c r="D1716" s="154"/>
      <c r="E1716" s="155"/>
      <c r="F1716" s="156"/>
      <c r="G1716" s="157"/>
      <c r="H1716" s="158"/>
      <c r="I1716" s="162" t="str">
        <f t="shared" si="156"/>
        <v/>
      </c>
      <c r="J1716" s="163" t="str">
        <f>IF(I1716="","",I1716/BUDGET!$O$8)</f>
        <v/>
      </c>
      <c r="K1716" s="608"/>
      <c r="L1716" s="161" t="str">
        <f t="shared" si="157"/>
        <v/>
      </c>
      <c r="M1716" s="609" t="str">
        <f t="shared" si="158"/>
        <v/>
      </c>
      <c r="N1716" s="610" t="str">
        <f t="shared" si="159"/>
        <v/>
      </c>
      <c r="O1716" s="577"/>
      <c r="Q1716" s="611"/>
      <c r="U1716" s="574" t="str">
        <f t="shared" si="161"/>
        <v/>
      </c>
      <c r="V1716" s="574" t="str">
        <f>IF($U1716="","",VLOOKUP($U1716,BUDGET!$C$19:$Q$401,2,FALSE))</f>
        <v/>
      </c>
    </row>
    <row r="1717" spans="2:22" ht="13.5" x14ac:dyDescent="0.3">
      <c r="B1717" s="582">
        <f t="shared" si="160"/>
        <v>1707</v>
      </c>
      <c r="C1717" s="153"/>
      <c r="D1717" s="154"/>
      <c r="E1717" s="155"/>
      <c r="F1717" s="156"/>
      <c r="G1717" s="157"/>
      <c r="H1717" s="158"/>
      <c r="I1717" s="162" t="str">
        <f t="shared" si="156"/>
        <v/>
      </c>
      <c r="J1717" s="163" t="str">
        <f>IF(I1717="","",I1717/BUDGET!$O$8)</f>
        <v/>
      </c>
      <c r="K1717" s="608"/>
      <c r="L1717" s="164" t="str">
        <f t="shared" si="157"/>
        <v/>
      </c>
      <c r="M1717" s="609" t="str">
        <f t="shared" si="158"/>
        <v/>
      </c>
      <c r="N1717" s="610" t="str">
        <f t="shared" si="159"/>
        <v/>
      </c>
      <c r="O1717" s="577"/>
      <c r="Q1717" s="611"/>
      <c r="U1717" s="574" t="str">
        <f t="shared" si="161"/>
        <v/>
      </c>
      <c r="V1717" s="574" t="str">
        <f>IF($U1717="","",VLOOKUP($U1717,BUDGET!$C$19:$Q$401,2,FALSE))</f>
        <v/>
      </c>
    </row>
    <row r="1718" spans="2:22" ht="13.5" x14ac:dyDescent="0.3">
      <c r="B1718" s="582">
        <f t="shared" si="160"/>
        <v>1708</v>
      </c>
      <c r="C1718" s="153"/>
      <c r="D1718" s="154"/>
      <c r="E1718" s="155"/>
      <c r="F1718" s="156"/>
      <c r="G1718" s="157"/>
      <c r="H1718" s="158"/>
      <c r="I1718" s="162" t="str">
        <f t="shared" si="156"/>
        <v/>
      </c>
      <c r="J1718" s="163" t="str">
        <f>IF(I1718="","",I1718/BUDGET!$O$8)</f>
        <v/>
      </c>
      <c r="K1718" s="608"/>
      <c r="L1718" s="161" t="str">
        <f t="shared" si="157"/>
        <v/>
      </c>
      <c r="M1718" s="609" t="str">
        <f t="shared" si="158"/>
        <v/>
      </c>
      <c r="N1718" s="610" t="str">
        <f t="shared" si="159"/>
        <v/>
      </c>
      <c r="O1718" s="577"/>
      <c r="Q1718" s="611"/>
      <c r="U1718" s="574" t="str">
        <f t="shared" si="161"/>
        <v/>
      </c>
      <c r="V1718" s="574" t="str">
        <f>IF($U1718="","",VLOOKUP($U1718,BUDGET!$C$19:$Q$401,2,FALSE))</f>
        <v/>
      </c>
    </row>
    <row r="1719" spans="2:22" ht="13.5" x14ac:dyDescent="0.3">
      <c r="B1719" s="582">
        <f t="shared" si="160"/>
        <v>1709</v>
      </c>
      <c r="C1719" s="153"/>
      <c r="D1719" s="154"/>
      <c r="E1719" s="155"/>
      <c r="F1719" s="156"/>
      <c r="G1719" s="157"/>
      <c r="H1719" s="158"/>
      <c r="I1719" s="162" t="str">
        <f t="shared" si="156"/>
        <v/>
      </c>
      <c r="J1719" s="163" t="str">
        <f>IF(I1719="","",I1719/BUDGET!$O$8)</f>
        <v/>
      </c>
      <c r="K1719" s="608"/>
      <c r="L1719" s="164" t="str">
        <f t="shared" si="157"/>
        <v/>
      </c>
      <c r="M1719" s="609" t="str">
        <f t="shared" si="158"/>
        <v/>
      </c>
      <c r="N1719" s="610" t="str">
        <f t="shared" si="159"/>
        <v/>
      </c>
      <c r="O1719" s="577"/>
      <c r="Q1719" s="611"/>
      <c r="U1719" s="574" t="str">
        <f t="shared" si="161"/>
        <v/>
      </c>
      <c r="V1719" s="574" t="str">
        <f>IF($U1719="","",VLOOKUP($U1719,BUDGET!$C$19:$Q$401,2,FALSE))</f>
        <v/>
      </c>
    </row>
    <row r="1720" spans="2:22" ht="13.5" x14ac:dyDescent="0.3">
      <c r="B1720" s="582">
        <f t="shared" si="160"/>
        <v>1710</v>
      </c>
      <c r="C1720" s="153"/>
      <c r="D1720" s="154"/>
      <c r="E1720" s="155"/>
      <c r="F1720" s="156"/>
      <c r="G1720" s="157"/>
      <c r="H1720" s="158"/>
      <c r="I1720" s="162" t="str">
        <f t="shared" si="156"/>
        <v/>
      </c>
      <c r="J1720" s="163" t="str">
        <f>IF(I1720="","",I1720/BUDGET!$O$8)</f>
        <v/>
      </c>
      <c r="K1720" s="608"/>
      <c r="L1720" s="161" t="str">
        <f t="shared" si="157"/>
        <v/>
      </c>
      <c r="M1720" s="609" t="str">
        <f t="shared" si="158"/>
        <v/>
      </c>
      <c r="N1720" s="610" t="str">
        <f t="shared" si="159"/>
        <v/>
      </c>
      <c r="O1720" s="577"/>
      <c r="Q1720" s="611"/>
      <c r="U1720" s="574" t="str">
        <f t="shared" si="161"/>
        <v/>
      </c>
      <c r="V1720" s="574" t="str">
        <f>IF($U1720="","",VLOOKUP($U1720,BUDGET!$C$19:$Q$401,2,FALSE))</f>
        <v/>
      </c>
    </row>
    <row r="1721" spans="2:22" ht="13.5" x14ac:dyDescent="0.3">
      <c r="B1721" s="582">
        <f t="shared" si="160"/>
        <v>1711</v>
      </c>
      <c r="C1721" s="153"/>
      <c r="D1721" s="154"/>
      <c r="E1721" s="155"/>
      <c r="F1721" s="156"/>
      <c r="G1721" s="157"/>
      <c r="H1721" s="158"/>
      <c r="I1721" s="162" t="str">
        <f t="shared" si="156"/>
        <v/>
      </c>
      <c r="J1721" s="163" t="str">
        <f>IF(I1721="","",I1721/BUDGET!$O$8)</f>
        <v/>
      </c>
      <c r="K1721" s="608"/>
      <c r="L1721" s="164" t="str">
        <f t="shared" si="157"/>
        <v/>
      </c>
      <c r="M1721" s="609" t="str">
        <f t="shared" si="158"/>
        <v/>
      </c>
      <c r="N1721" s="610" t="str">
        <f t="shared" si="159"/>
        <v/>
      </c>
      <c r="O1721" s="577"/>
      <c r="Q1721" s="611"/>
      <c r="U1721" s="574" t="str">
        <f t="shared" si="161"/>
        <v/>
      </c>
      <c r="V1721" s="574" t="str">
        <f>IF($U1721="","",VLOOKUP($U1721,BUDGET!$C$19:$Q$401,2,FALSE))</f>
        <v/>
      </c>
    </row>
    <row r="1722" spans="2:22" ht="13.5" x14ac:dyDescent="0.3">
      <c r="B1722" s="582">
        <f t="shared" si="160"/>
        <v>1712</v>
      </c>
      <c r="C1722" s="153"/>
      <c r="D1722" s="154"/>
      <c r="E1722" s="155"/>
      <c r="F1722" s="156"/>
      <c r="G1722" s="157"/>
      <c r="H1722" s="158"/>
      <c r="I1722" s="162" t="str">
        <f t="shared" si="156"/>
        <v/>
      </c>
      <c r="J1722" s="163" t="str">
        <f>IF(I1722="","",I1722/BUDGET!$O$8)</f>
        <v/>
      </c>
      <c r="K1722" s="608"/>
      <c r="L1722" s="161" t="str">
        <f t="shared" si="157"/>
        <v/>
      </c>
      <c r="M1722" s="609" t="str">
        <f t="shared" si="158"/>
        <v/>
      </c>
      <c r="N1722" s="610" t="str">
        <f t="shared" si="159"/>
        <v/>
      </c>
      <c r="O1722" s="577"/>
      <c r="Q1722" s="611"/>
      <c r="U1722" s="574" t="str">
        <f t="shared" si="161"/>
        <v/>
      </c>
      <c r="V1722" s="574" t="str">
        <f>IF($U1722="","",VLOOKUP($U1722,BUDGET!$C$19:$Q$401,2,FALSE))</f>
        <v/>
      </c>
    </row>
    <row r="1723" spans="2:22" ht="13.5" x14ac:dyDescent="0.3">
      <c r="B1723" s="582">
        <f t="shared" si="160"/>
        <v>1713</v>
      </c>
      <c r="C1723" s="153"/>
      <c r="D1723" s="154"/>
      <c r="E1723" s="155"/>
      <c r="F1723" s="156"/>
      <c r="G1723" s="157"/>
      <c r="H1723" s="158"/>
      <c r="I1723" s="162" t="str">
        <f t="shared" si="156"/>
        <v/>
      </c>
      <c r="J1723" s="163" t="str">
        <f>IF(I1723="","",I1723/BUDGET!$O$8)</f>
        <v/>
      </c>
      <c r="K1723" s="608"/>
      <c r="L1723" s="164" t="str">
        <f t="shared" si="157"/>
        <v/>
      </c>
      <c r="M1723" s="609" t="str">
        <f t="shared" si="158"/>
        <v/>
      </c>
      <c r="N1723" s="610" t="str">
        <f t="shared" si="159"/>
        <v/>
      </c>
      <c r="O1723" s="577"/>
      <c r="Q1723" s="611"/>
      <c r="U1723" s="574" t="str">
        <f t="shared" si="161"/>
        <v/>
      </c>
      <c r="V1723" s="574" t="str">
        <f>IF($U1723="","",VLOOKUP($U1723,BUDGET!$C$19:$Q$401,2,FALSE))</f>
        <v/>
      </c>
    </row>
    <row r="1724" spans="2:22" ht="13.5" x14ac:dyDescent="0.3">
      <c r="B1724" s="582">
        <f t="shared" si="160"/>
        <v>1714</v>
      </c>
      <c r="C1724" s="153"/>
      <c r="D1724" s="154"/>
      <c r="E1724" s="155"/>
      <c r="F1724" s="156"/>
      <c r="G1724" s="157"/>
      <c r="H1724" s="158"/>
      <c r="I1724" s="162" t="str">
        <f t="shared" si="156"/>
        <v/>
      </c>
      <c r="J1724" s="163" t="str">
        <f>IF(I1724="","",I1724/BUDGET!$O$8)</f>
        <v/>
      </c>
      <c r="K1724" s="608"/>
      <c r="L1724" s="161" t="str">
        <f t="shared" si="157"/>
        <v/>
      </c>
      <c r="M1724" s="609" t="str">
        <f t="shared" si="158"/>
        <v/>
      </c>
      <c r="N1724" s="610" t="str">
        <f t="shared" si="159"/>
        <v/>
      </c>
      <c r="O1724" s="577"/>
      <c r="Q1724" s="611"/>
      <c r="U1724" s="574" t="str">
        <f t="shared" si="161"/>
        <v/>
      </c>
      <c r="V1724" s="574" t="str">
        <f>IF($U1724="","",VLOOKUP($U1724,BUDGET!$C$19:$Q$401,2,FALSE))</f>
        <v/>
      </c>
    </row>
    <row r="1725" spans="2:22" ht="13.5" x14ac:dyDescent="0.3">
      <c r="B1725" s="582">
        <f t="shared" si="160"/>
        <v>1715</v>
      </c>
      <c r="C1725" s="153"/>
      <c r="D1725" s="154"/>
      <c r="E1725" s="155"/>
      <c r="F1725" s="156"/>
      <c r="G1725" s="157"/>
      <c r="H1725" s="158"/>
      <c r="I1725" s="162" t="str">
        <f t="shared" si="156"/>
        <v/>
      </c>
      <c r="J1725" s="163" t="str">
        <f>IF(I1725="","",I1725/BUDGET!$O$8)</f>
        <v/>
      </c>
      <c r="K1725" s="608"/>
      <c r="L1725" s="164" t="str">
        <f t="shared" si="157"/>
        <v/>
      </c>
      <c r="M1725" s="609" t="str">
        <f t="shared" si="158"/>
        <v/>
      </c>
      <c r="N1725" s="610" t="str">
        <f t="shared" si="159"/>
        <v/>
      </c>
      <c r="O1725" s="577"/>
      <c r="Q1725" s="611"/>
      <c r="U1725" s="574" t="str">
        <f t="shared" si="161"/>
        <v/>
      </c>
      <c r="V1725" s="574" t="str">
        <f>IF($U1725="","",VLOOKUP($U1725,BUDGET!$C$19:$Q$401,2,FALSE))</f>
        <v/>
      </c>
    </row>
    <row r="1726" spans="2:22" ht="13.5" x14ac:dyDescent="0.3">
      <c r="B1726" s="582">
        <f t="shared" si="160"/>
        <v>1716</v>
      </c>
      <c r="C1726" s="153"/>
      <c r="D1726" s="154"/>
      <c r="E1726" s="155"/>
      <c r="F1726" s="156"/>
      <c r="G1726" s="157"/>
      <c r="H1726" s="158"/>
      <c r="I1726" s="162" t="str">
        <f t="shared" si="156"/>
        <v/>
      </c>
      <c r="J1726" s="163" t="str">
        <f>IF(I1726="","",I1726/BUDGET!$O$8)</f>
        <v/>
      </c>
      <c r="K1726" s="608"/>
      <c r="L1726" s="161" t="str">
        <f t="shared" si="157"/>
        <v/>
      </c>
      <c r="M1726" s="609" t="str">
        <f t="shared" si="158"/>
        <v/>
      </c>
      <c r="N1726" s="610" t="str">
        <f t="shared" si="159"/>
        <v/>
      </c>
      <c r="O1726" s="577"/>
      <c r="Q1726" s="611"/>
      <c r="U1726" s="574" t="str">
        <f t="shared" si="161"/>
        <v/>
      </c>
      <c r="V1726" s="574" t="str">
        <f>IF($U1726="","",VLOOKUP($U1726,BUDGET!$C$19:$Q$401,2,FALSE))</f>
        <v/>
      </c>
    </row>
    <row r="1727" spans="2:22" ht="13.5" x14ac:dyDescent="0.3">
      <c r="B1727" s="582">
        <f t="shared" si="160"/>
        <v>1717</v>
      </c>
      <c r="C1727" s="153"/>
      <c r="D1727" s="154"/>
      <c r="E1727" s="155"/>
      <c r="F1727" s="156"/>
      <c r="G1727" s="157"/>
      <c r="H1727" s="158"/>
      <c r="I1727" s="162" t="str">
        <f t="shared" si="156"/>
        <v/>
      </c>
      <c r="J1727" s="163" t="str">
        <f>IF(I1727="","",I1727/BUDGET!$O$8)</f>
        <v/>
      </c>
      <c r="K1727" s="608"/>
      <c r="L1727" s="164" t="str">
        <f t="shared" si="157"/>
        <v/>
      </c>
      <c r="M1727" s="609" t="str">
        <f t="shared" si="158"/>
        <v/>
      </c>
      <c r="N1727" s="610" t="str">
        <f t="shared" si="159"/>
        <v/>
      </c>
      <c r="O1727" s="577"/>
      <c r="Q1727" s="611"/>
      <c r="U1727" s="574" t="str">
        <f t="shared" si="161"/>
        <v/>
      </c>
      <c r="V1727" s="574" t="str">
        <f>IF($U1727="","",VLOOKUP($U1727,BUDGET!$C$19:$Q$401,2,FALSE))</f>
        <v/>
      </c>
    </row>
    <row r="1728" spans="2:22" ht="13.5" x14ac:dyDescent="0.3">
      <c r="B1728" s="582">
        <f t="shared" si="160"/>
        <v>1718</v>
      </c>
      <c r="C1728" s="153"/>
      <c r="D1728" s="154"/>
      <c r="E1728" s="155"/>
      <c r="F1728" s="156"/>
      <c r="G1728" s="157"/>
      <c r="H1728" s="158"/>
      <c r="I1728" s="162" t="str">
        <f t="shared" si="156"/>
        <v/>
      </c>
      <c r="J1728" s="163" t="str">
        <f>IF(I1728="","",I1728/BUDGET!$O$8)</f>
        <v/>
      </c>
      <c r="K1728" s="608"/>
      <c r="L1728" s="161" t="str">
        <f t="shared" si="157"/>
        <v/>
      </c>
      <c r="M1728" s="609" t="str">
        <f t="shared" si="158"/>
        <v/>
      </c>
      <c r="N1728" s="610" t="str">
        <f t="shared" si="159"/>
        <v/>
      </c>
      <c r="O1728" s="577"/>
      <c r="Q1728" s="611"/>
      <c r="U1728" s="574" t="str">
        <f t="shared" si="161"/>
        <v/>
      </c>
      <c r="V1728" s="574" t="str">
        <f>IF($U1728="","",VLOOKUP($U1728,BUDGET!$C$19:$Q$401,2,FALSE))</f>
        <v/>
      </c>
    </row>
    <row r="1729" spans="2:22" ht="13.5" x14ac:dyDescent="0.3">
      <c r="B1729" s="582">
        <f t="shared" si="160"/>
        <v>1719</v>
      </c>
      <c r="C1729" s="153"/>
      <c r="D1729" s="154"/>
      <c r="E1729" s="155"/>
      <c r="F1729" s="156"/>
      <c r="G1729" s="157"/>
      <c r="H1729" s="158"/>
      <c r="I1729" s="162" t="str">
        <f t="shared" si="156"/>
        <v/>
      </c>
      <c r="J1729" s="163" t="str">
        <f>IF(I1729="","",I1729/BUDGET!$O$8)</f>
        <v/>
      </c>
      <c r="K1729" s="608"/>
      <c r="L1729" s="164" t="str">
        <f t="shared" si="157"/>
        <v/>
      </c>
      <c r="M1729" s="609" t="str">
        <f t="shared" si="158"/>
        <v/>
      </c>
      <c r="N1729" s="610" t="str">
        <f t="shared" si="159"/>
        <v/>
      </c>
      <c r="O1729" s="577"/>
      <c r="Q1729" s="611"/>
      <c r="U1729" s="574" t="str">
        <f t="shared" si="161"/>
        <v/>
      </c>
      <c r="V1729" s="574" t="str">
        <f>IF($U1729="","",VLOOKUP($U1729,BUDGET!$C$19:$Q$401,2,FALSE))</f>
        <v/>
      </c>
    </row>
    <row r="1730" spans="2:22" ht="13.5" x14ac:dyDescent="0.3">
      <c r="B1730" s="582">
        <f t="shared" si="160"/>
        <v>1720</v>
      </c>
      <c r="C1730" s="153"/>
      <c r="D1730" s="154"/>
      <c r="E1730" s="155"/>
      <c r="F1730" s="156"/>
      <c r="G1730" s="157"/>
      <c r="H1730" s="158"/>
      <c r="I1730" s="162" t="str">
        <f t="shared" si="156"/>
        <v/>
      </c>
      <c r="J1730" s="163" t="str">
        <f>IF(I1730="","",I1730/BUDGET!$O$8)</f>
        <v/>
      </c>
      <c r="K1730" s="608"/>
      <c r="L1730" s="161" t="str">
        <f t="shared" si="157"/>
        <v/>
      </c>
      <c r="M1730" s="609" t="str">
        <f t="shared" si="158"/>
        <v/>
      </c>
      <c r="N1730" s="610" t="str">
        <f t="shared" si="159"/>
        <v/>
      </c>
      <c r="O1730" s="577"/>
      <c r="Q1730" s="611"/>
      <c r="U1730" s="574" t="str">
        <f t="shared" si="161"/>
        <v/>
      </c>
      <c r="V1730" s="574" t="str">
        <f>IF($U1730="","",VLOOKUP($U1730,BUDGET!$C$19:$Q$401,2,FALSE))</f>
        <v/>
      </c>
    </row>
    <row r="1731" spans="2:22" ht="13.5" x14ac:dyDescent="0.3">
      <c r="B1731" s="582">
        <f t="shared" si="160"/>
        <v>1721</v>
      </c>
      <c r="C1731" s="153"/>
      <c r="D1731" s="154"/>
      <c r="E1731" s="155"/>
      <c r="F1731" s="156"/>
      <c r="G1731" s="157"/>
      <c r="H1731" s="158"/>
      <c r="I1731" s="162" t="str">
        <f t="shared" si="156"/>
        <v/>
      </c>
      <c r="J1731" s="163" t="str">
        <f>IF(I1731="","",I1731/BUDGET!$O$8)</f>
        <v/>
      </c>
      <c r="K1731" s="608"/>
      <c r="L1731" s="164" t="str">
        <f t="shared" si="157"/>
        <v/>
      </c>
      <c r="M1731" s="609" t="str">
        <f t="shared" si="158"/>
        <v/>
      </c>
      <c r="N1731" s="610" t="str">
        <f t="shared" si="159"/>
        <v/>
      </c>
      <c r="O1731" s="577"/>
      <c r="Q1731" s="611"/>
      <c r="U1731" s="574" t="str">
        <f t="shared" si="161"/>
        <v/>
      </c>
      <c r="V1731" s="574" t="str">
        <f>IF($U1731="","",VLOOKUP($U1731,BUDGET!$C$19:$Q$401,2,FALSE))</f>
        <v/>
      </c>
    </row>
    <row r="1732" spans="2:22" ht="13.5" x14ac:dyDescent="0.3">
      <c r="B1732" s="582">
        <f t="shared" si="160"/>
        <v>1722</v>
      </c>
      <c r="C1732" s="153"/>
      <c r="D1732" s="154"/>
      <c r="E1732" s="155"/>
      <c r="F1732" s="156"/>
      <c r="G1732" s="157"/>
      <c r="H1732" s="158"/>
      <c r="I1732" s="162" t="str">
        <f t="shared" si="156"/>
        <v/>
      </c>
      <c r="J1732" s="163" t="str">
        <f>IF(I1732="","",I1732/BUDGET!$O$8)</f>
        <v/>
      </c>
      <c r="K1732" s="608"/>
      <c r="L1732" s="161" t="str">
        <f t="shared" si="157"/>
        <v/>
      </c>
      <c r="M1732" s="609" t="str">
        <f t="shared" si="158"/>
        <v/>
      </c>
      <c r="N1732" s="610" t="str">
        <f t="shared" si="159"/>
        <v/>
      </c>
      <c r="O1732" s="577"/>
      <c r="Q1732" s="611"/>
      <c r="U1732" s="574" t="str">
        <f t="shared" si="161"/>
        <v/>
      </c>
      <c r="V1732" s="574" t="str">
        <f>IF($U1732="","",VLOOKUP($U1732,BUDGET!$C$19:$Q$401,2,FALSE))</f>
        <v/>
      </c>
    </row>
    <row r="1733" spans="2:22" ht="13.5" x14ac:dyDescent="0.3">
      <c r="B1733" s="582">
        <f t="shared" si="160"/>
        <v>1723</v>
      </c>
      <c r="C1733" s="153"/>
      <c r="D1733" s="154"/>
      <c r="E1733" s="155"/>
      <c r="F1733" s="156"/>
      <c r="G1733" s="157"/>
      <c r="H1733" s="158"/>
      <c r="I1733" s="162" t="str">
        <f t="shared" si="156"/>
        <v/>
      </c>
      <c r="J1733" s="163" t="str">
        <f>IF(I1733="","",I1733/BUDGET!$O$8)</f>
        <v/>
      </c>
      <c r="K1733" s="608"/>
      <c r="L1733" s="164" t="str">
        <f t="shared" si="157"/>
        <v/>
      </c>
      <c r="M1733" s="609" t="str">
        <f t="shared" si="158"/>
        <v/>
      </c>
      <c r="N1733" s="610" t="str">
        <f t="shared" si="159"/>
        <v/>
      </c>
      <c r="O1733" s="577"/>
      <c r="Q1733" s="611"/>
      <c r="U1733" s="574" t="str">
        <f t="shared" si="161"/>
        <v/>
      </c>
      <c r="V1733" s="574" t="str">
        <f>IF($U1733="","",VLOOKUP($U1733,BUDGET!$C$19:$Q$401,2,FALSE))</f>
        <v/>
      </c>
    </row>
    <row r="1734" spans="2:22" ht="13.5" x14ac:dyDescent="0.3">
      <c r="B1734" s="582">
        <f t="shared" si="160"/>
        <v>1724</v>
      </c>
      <c r="C1734" s="153"/>
      <c r="D1734" s="154"/>
      <c r="E1734" s="155"/>
      <c r="F1734" s="156"/>
      <c r="G1734" s="157"/>
      <c r="H1734" s="158"/>
      <c r="I1734" s="162" t="str">
        <f t="shared" si="156"/>
        <v/>
      </c>
      <c r="J1734" s="163" t="str">
        <f>IF(I1734="","",I1734/BUDGET!$O$8)</f>
        <v/>
      </c>
      <c r="K1734" s="608"/>
      <c r="L1734" s="161" t="str">
        <f t="shared" si="157"/>
        <v/>
      </c>
      <c r="M1734" s="609" t="str">
        <f t="shared" si="158"/>
        <v/>
      </c>
      <c r="N1734" s="610" t="str">
        <f t="shared" si="159"/>
        <v/>
      </c>
      <c r="O1734" s="577"/>
      <c r="Q1734" s="611"/>
      <c r="U1734" s="574" t="str">
        <f t="shared" si="161"/>
        <v/>
      </c>
      <c r="V1734" s="574" t="str">
        <f>IF($U1734="","",VLOOKUP($U1734,BUDGET!$C$19:$Q$401,2,FALSE))</f>
        <v/>
      </c>
    </row>
    <row r="1735" spans="2:22" ht="13.5" x14ac:dyDescent="0.3">
      <c r="B1735" s="582">
        <f t="shared" si="160"/>
        <v>1725</v>
      </c>
      <c r="C1735" s="153"/>
      <c r="D1735" s="154"/>
      <c r="E1735" s="155"/>
      <c r="F1735" s="156"/>
      <c r="G1735" s="157"/>
      <c r="H1735" s="158"/>
      <c r="I1735" s="162" t="str">
        <f t="shared" si="156"/>
        <v/>
      </c>
      <c r="J1735" s="163" t="str">
        <f>IF(I1735="","",I1735/BUDGET!$O$8)</f>
        <v/>
      </c>
      <c r="K1735" s="608"/>
      <c r="L1735" s="164" t="str">
        <f t="shared" si="157"/>
        <v/>
      </c>
      <c r="M1735" s="609" t="str">
        <f t="shared" si="158"/>
        <v/>
      </c>
      <c r="N1735" s="610" t="str">
        <f t="shared" si="159"/>
        <v/>
      </c>
      <c r="O1735" s="577"/>
      <c r="Q1735" s="611"/>
      <c r="U1735" s="574" t="str">
        <f t="shared" si="161"/>
        <v/>
      </c>
      <c r="V1735" s="574" t="str">
        <f>IF($U1735="","",VLOOKUP($U1735,BUDGET!$C$19:$Q$401,2,FALSE))</f>
        <v/>
      </c>
    </row>
    <row r="1736" spans="2:22" ht="13.5" x14ac:dyDescent="0.3">
      <c r="B1736" s="582">
        <f t="shared" si="160"/>
        <v>1726</v>
      </c>
      <c r="C1736" s="153"/>
      <c r="D1736" s="154"/>
      <c r="E1736" s="155"/>
      <c r="F1736" s="156"/>
      <c r="G1736" s="157"/>
      <c r="H1736" s="158"/>
      <c r="I1736" s="162" t="str">
        <f t="shared" si="156"/>
        <v/>
      </c>
      <c r="J1736" s="163" t="str">
        <f>IF(I1736="","",I1736/BUDGET!$O$8)</f>
        <v/>
      </c>
      <c r="K1736" s="608"/>
      <c r="L1736" s="161" t="str">
        <f t="shared" si="157"/>
        <v/>
      </c>
      <c r="M1736" s="609" t="str">
        <f t="shared" si="158"/>
        <v/>
      </c>
      <c r="N1736" s="610" t="str">
        <f t="shared" si="159"/>
        <v/>
      </c>
      <c r="O1736" s="577"/>
      <c r="Q1736" s="611"/>
      <c r="U1736" s="574" t="str">
        <f t="shared" si="161"/>
        <v/>
      </c>
      <c r="V1736" s="574" t="str">
        <f>IF($U1736="","",VLOOKUP($U1736,BUDGET!$C$19:$Q$401,2,FALSE))</f>
        <v/>
      </c>
    </row>
    <row r="1737" spans="2:22" ht="13.5" x14ac:dyDescent="0.3">
      <c r="B1737" s="582">
        <f t="shared" si="160"/>
        <v>1727</v>
      </c>
      <c r="C1737" s="153"/>
      <c r="D1737" s="154"/>
      <c r="E1737" s="155"/>
      <c r="F1737" s="156"/>
      <c r="G1737" s="157"/>
      <c r="H1737" s="158"/>
      <c r="I1737" s="162" t="str">
        <f t="shared" si="156"/>
        <v/>
      </c>
      <c r="J1737" s="163" t="str">
        <f>IF(I1737="","",I1737/BUDGET!$O$8)</f>
        <v/>
      </c>
      <c r="K1737" s="608"/>
      <c r="L1737" s="164" t="str">
        <f t="shared" si="157"/>
        <v/>
      </c>
      <c r="M1737" s="609" t="str">
        <f t="shared" si="158"/>
        <v/>
      </c>
      <c r="N1737" s="610" t="str">
        <f t="shared" si="159"/>
        <v/>
      </c>
      <c r="O1737" s="577"/>
      <c r="Q1737" s="611"/>
      <c r="U1737" s="574" t="str">
        <f t="shared" si="161"/>
        <v/>
      </c>
      <c r="V1737" s="574" t="str">
        <f>IF($U1737="","",VLOOKUP($U1737,BUDGET!$C$19:$Q$401,2,FALSE))</f>
        <v/>
      </c>
    </row>
    <row r="1738" spans="2:22" ht="13.5" x14ac:dyDescent="0.3">
      <c r="B1738" s="582">
        <f t="shared" si="160"/>
        <v>1728</v>
      </c>
      <c r="C1738" s="153"/>
      <c r="D1738" s="154"/>
      <c r="E1738" s="155"/>
      <c r="F1738" s="156"/>
      <c r="G1738" s="157"/>
      <c r="H1738" s="158"/>
      <c r="I1738" s="162" t="str">
        <f t="shared" si="156"/>
        <v/>
      </c>
      <c r="J1738" s="163" t="str">
        <f>IF(I1738="","",I1738/BUDGET!$O$8)</f>
        <v/>
      </c>
      <c r="K1738" s="608"/>
      <c r="L1738" s="161" t="str">
        <f t="shared" si="157"/>
        <v/>
      </c>
      <c r="M1738" s="609" t="str">
        <f t="shared" si="158"/>
        <v/>
      </c>
      <c r="N1738" s="610" t="str">
        <f t="shared" si="159"/>
        <v/>
      </c>
      <c r="O1738" s="577"/>
      <c r="Q1738" s="611"/>
      <c r="U1738" s="574" t="str">
        <f t="shared" si="161"/>
        <v/>
      </c>
      <c r="V1738" s="574" t="str">
        <f>IF($U1738="","",VLOOKUP($U1738,BUDGET!$C$19:$Q$401,2,FALSE))</f>
        <v/>
      </c>
    </row>
    <row r="1739" spans="2:22" ht="13.5" x14ac:dyDescent="0.3">
      <c r="B1739" s="582">
        <f t="shared" si="160"/>
        <v>1729</v>
      </c>
      <c r="C1739" s="153"/>
      <c r="D1739" s="154"/>
      <c r="E1739" s="155"/>
      <c r="F1739" s="156"/>
      <c r="G1739" s="157"/>
      <c r="H1739" s="158"/>
      <c r="I1739" s="162" t="str">
        <f t="shared" si="156"/>
        <v/>
      </c>
      <c r="J1739" s="163" t="str">
        <f>IF(I1739="","",I1739/BUDGET!$O$8)</f>
        <v/>
      </c>
      <c r="K1739" s="608"/>
      <c r="L1739" s="164" t="str">
        <f t="shared" si="157"/>
        <v/>
      </c>
      <c r="M1739" s="609" t="str">
        <f t="shared" si="158"/>
        <v/>
      </c>
      <c r="N1739" s="610" t="str">
        <f t="shared" si="159"/>
        <v/>
      </c>
      <c r="O1739" s="577"/>
      <c r="Q1739" s="611"/>
      <c r="U1739" s="574" t="str">
        <f t="shared" si="161"/>
        <v/>
      </c>
      <c r="V1739" s="574" t="str">
        <f>IF($U1739="","",VLOOKUP($U1739,BUDGET!$C$19:$Q$401,2,FALSE))</f>
        <v/>
      </c>
    </row>
    <row r="1740" spans="2:22" ht="13.5" x14ac:dyDescent="0.3">
      <c r="B1740" s="582">
        <f t="shared" si="160"/>
        <v>1730</v>
      </c>
      <c r="C1740" s="153"/>
      <c r="D1740" s="154"/>
      <c r="E1740" s="155"/>
      <c r="F1740" s="156"/>
      <c r="G1740" s="157"/>
      <c r="H1740" s="158"/>
      <c r="I1740" s="162" t="str">
        <f t="shared" ref="I1740:I1803" si="162">IF(E1740="","",ROUND(F1740*H1740,2))</f>
        <v/>
      </c>
      <c r="J1740" s="163" t="str">
        <f>IF(I1740="","",I1740/BUDGET!$O$8)</f>
        <v/>
      </c>
      <c r="K1740" s="608"/>
      <c r="L1740" s="161" t="str">
        <f t="shared" ref="L1740:L1803" si="163">LEFT(K1740,2)</f>
        <v/>
      </c>
      <c r="M1740" s="609" t="str">
        <f t="shared" ref="M1740:M1803" si="164">IF(C1740="","",YEAR(C1740))</f>
        <v/>
      </c>
      <c r="N1740" s="610" t="str">
        <f t="shared" ref="N1740:N1803" si="165">IF(C1740="","",MONTH(C1740))</f>
        <v/>
      </c>
      <c r="O1740" s="577"/>
      <c r="Q1740" s="611"/>
      <c r="U1740" s="574" t="str">
        <f t="shared" si="161"/>
        <v/>
      </c>
      <c r="V1740" s="574" t="str">
        <f>IF($U1740="","",VLOOKUP($U1740,BUDGET!$C$19:$Q$401,2,FALSE))</f>
        <v/>
      </c>
    </row>
    <row r="1741" spans="2:22" ht="13.5" x14ac:dyDescent="0.3">
      <c r="B1741" s="582">
        <f t="shared" ref="B1741:B1804" si="166">ROW()-10</f>
        <v>1731</v>
      </c>
      <c r="C1741" s="153"/>
      <c r="D1741" s="154"/>
      <c r="E1741" s="155"/>
      <c r="F1741" s="156"/>
      <c r="G1741" s="157"/>
      <c r="H1741" s="158"/>
      <c r="I1741" s="162" t="str">
        <f t="shared" si="162"/>
        <v/>
      </c>
      <c r="J1741" s="163" t="str">
        <f>IF(I1741="","",I1741/BUDGET!$O$8)</f>
        <v/>
      </c>
      <c r="K1741" s="608"/>
      <c r="L1741" s="164" t="str">
        <f t="shared" si="163"/>
        <v/>
      </c>
      <c r="M1741" s="609" t="str">
        <f t="shared" si="164"/>
        <v/>
      </c>
      <c r="N1741" s="610" t="str">
        <f t="shared" si="165"/>
        <v/>
      </c>
      <c r="O1741" s="577"/>
      <c r="Q1741" s="611"/>
      <c r="U1741" s="574" t="str">
        <f t="shared" ref="U1741:U1804" si="167">IF(K1741="","",LEFT(K1741,FIND("|",K1741)-1))</f>
        <v/>
      </c>
      <c r="V1741" s="574" t="str">
        <f>IF($U1741="","",VLOOKUP($U1741,BUDGET!$C$19:$Q$401,2,FALSE))</f>
        <v/>
      </c>
    </row>
    <row r="1742" spans="2:22" ht="13.5" x14ac:dyDescent="0.3">
      <c r="B1742" s="582">
        <f t="shared" si="166"/>
        <v>1732</v>
      </c>
      <c r="C1742" s="153"/>
      <c r="D1742" s="154"/>
      <c r="E1742" s="155"/>
      <c r="F1742" s="156"/>
      <c r="G1742" s="157"/>
      <c r="H1742" s="158"/>
      <c r="I1742" s="162" t="str">
        <f t="shared" si="162"/>
        <v/>
      </c>
      <c r="J1742" s="163" t="str">
        <f>IF(I1742="","",I1742/BUDGET!$O$8)</f>
        <v/>
      </c>
      <c r="K1742" s="608"/>
      <c r="L1742" s="161" t="str">
        <f t="shared" si="163"/>
        <v/>
      </c>
      <c r="M1742" s="609" t="str">
        <f t="shared" si="164"/>
        <v/>
      </c>
      <c r="N1742" s="610" t="str">
        <f t="shared" si="165"/>
        <v/>
      </c>
      <c r="O1742" s="577"/>
      <c r="Q1742" s="611"/>
      <c r="U1742" s="574" t="str">
        <f t="shared" si="167"/>
        <v/>
      </c>
      <c r="V1742" s="574" t="str">
        <f>IF($U1742="","",VLOOKUP($U1742,BUDGET!$C$19:$Q$401,2,FALSE))</f>
        <v/>
      </c>
    </row>
    <row r="1743" spans="2:22" ht="13.5" x14ac:dyDescent="0.3">
      <c r="B1743" s="582">
        <f t="shared" si="166"/>
        <v>1733</v>
      </c>
      <c r="C1743" s="153"/>
      <c r="D1743" s="154"/>
      <c r="E1743" s="155"/>
      <c r="F1743" s="156"/>
      <c r="G1743" s="157"/>
      <c r="H1743" s="158"/>
      <c r="I1743" s="162" t="str">
        <f t="shared" si="162"/>
        <v/>
      </c>
      <c r="J1743" s="163" t="str">
        <f>IF(I1743="","",I1743/BUDGET!$O$8)</f>
        <v/>
      </c>
      <c r="K1743" s="608"/>
      <c r="L1743" s="164" t="str">
        <f t="shared" si="163"/>
        <v/>
      </c>
      <c r="M1743" s="609" t="str">
        <f t="shared" si="164"/>
        <v/>
      </c>
      <c r="N1743" s="610" t="str">
        <f t="shared" si="165"/>
        <v/>
      </c>
      <c r="O1743" s="577"/>
      <c r="Q1743" s="611"/>
      <c r="U1743" s="574" t="str">
        <f t="shared" si="167"/>
        <v/>
      </c>
      <c r="V1743" s="574" t="str">
        <f>IF($U1743="","",VLOOKUP($U1743,BUDGET!$C$19:$Q$401,2,FALSE))</f>
        <v/>
      </c>
    </row>
    <row r="1744" spans="2:22" ht="13.5" x14ac:dyDescent="0.3">
      <c r="B1744" s="582">
        <f t="shared" si="166"/>
        <v>1734</v>
      </c>
      <c r="C1744" s="153"/>
      <c r="D1744" s="154"/>
      <c r="E1744" s="155"/>
      <c r="F1744" s="156"/>
      <c r="G1744" s="157"/>
      <c r="H1744" s="158"/>
      <c r="I1744" s="162" t="str">
        <f t="shared" si="162"/>
        <v/>
      </c>
      <c r="J1744" s="163" t="str">
        <f>IF(I1744="","",I1744/BUDGET!$O$8)</f>
        <v/>
      </c>
      <c r="K1744" s="608"/>
      <c r="L1744" s="161" t="str">
        <f t="shared" si="163"/>
        <v/>
      </c>
      <c r="M1744" s="609" t="str">
        <f t="shared" si="164"/>
        <v/>
      </c>
      <c r="N1744" s="610" t="str">
        <f t="shared" si="165"/>
        <v/>
      </c>
      <c r="O1744" s="577"/>
      <c r="Q1744" s="611"/>
      <c r="U1744" s="574" t="str">
        <f t="shared" si="167"/>
        <v/>
      </c>
      <c r="V1744" s="574" t="str">
        <f>IF($U1744="","",VLOOKUP($U1744,BUDGET!$C$19:$Q$401,2,FALSE))</f>
        <v/>
      </c>
    </row>
    <row r="1745" spans="2:22" ht="13.5" x14ac:dyDescent="0.3">
      <c r="B1745" s="582">
        <f t="shared" si="166"/>
        <v>1735</v>
      </c>
      <c r="C1745" s="153"/>
      <c r="D1745" s="154"/>
      <c r="E1745" s="155"/>
      <c r="F1745" s="156"/>
      <c r="G1745" s="157"/>
      <c r="H1745" s="158"/>
      <c r="I1745" s="162" t="str">
        <f t="shared" si="162"/>
        <v/>
      </c>
      <c r="J1745" s="163" t="str">
        <f>IF(I1745="","",I1745/BUDGET!$O$8)</f>
        <v/>
      </c>
      <c r="K1745" s="608"/>
      <c r="L1745" s="164" t="str">
        <f t="shared" si="163"/>
        <v/>
      </c>
      <c r="M1745" s="609" t="str">
        <f t="shared" si="164"/>
        <v/>
      </c>
      <c r="N1745" s="610" t="str">
        <f t="shared" si="165"/>
        <v/>
      </c>
      <c r="O1745" s="577"/>
      <c r="Q1745" s="611"/>
      <c r="U1745" s="574" t="str">
        <f t="shared" si="167"/>
        <v/>
      </c>
      <c r="V1745" s="574" t="str">
        <f>IF($U1745="","",VLOOKUP($U1745,BUDGET!$C$19:$Q$401,2,FALSE))</f>
        <v/>
      </c>
    </row>
    <row r="1746" spans="2:22" ht="13.5" x14ac:dyDescent="0.3">
      <c r="B1746" s="582">
        <f t="shared" si="166"/>
        <v>1736</v>
      </c>
      <c r="C1746" s="153"/>
      <c r="D1746" s="154"/>
      <c r="E1746" s="155"/>
      <c r="F1746" s="156"/>
      <c r="G1746" s="157"/>
      <c r="H1746" s="158"/>
      <c r="I1746" s="162" t="str">
        <f t="shared" si="162"/>
        <v/>
      </c>
      <c r="J1746" s="163" t="str">
        <f>IF(I1746="","",I1746/BUDGET!$O$8)</f>
        <v/>
      </c>
      <c r="K1746" s="608"/>
      <c r="L1746" s="161" t="str">
        <f t="shared" si="163"/>
        <v/>
      </c>
      <c r="M1746" s="609" t="str">
        <f t="shared" si="164"/>
        <v/>
      </c>
      <c r="N1746" s="610" t="str">
        <f t="shared" si="165"/>
        <v/>
      </c>
      <c r="O1746" s="577"/>
      <c r="Q1746" s="611"/>
      <c r="U1746" s="574" t="str">
        <f t="shared" si="167"/>
        <v/>
      </c>
      <c r="V1746" s="574" t="str">
        <f>IF($U1746="","",VLOOKUP($U1746,BUDGET!$C$19:$Q$401,2,FALSE))</f>
        <v/>
      </c>
    </row>
    <row r="1747" spans="2:22" ht="13.5" x14ac:dyDescent="0.3">
      <c r="B1747" s="582">
        <f t="shared" si="166"/>
        <v>1737</v>
      </c>
      <c r="C1747" s="153"/>
      <c r="D1747" s="154"/>
      <c r="E1747" s="155"/>
      <c r="F1747" s="156"/>
      <c r="G1747" s="157"/>
      <c r="H1747" s="158"/>
      <c r="I1747" s="162" t="str">
        <f t="shared" si="162"/>
        <v/>
      </c>
      <c r="J1747" s="163" t="str">
        <f>IF(I1747="","",I1747/BUDGET!$O$8)</f>
        <v/>
      </c>
      <c r="K1747" s="608"/>
      <c r="L1747" s="164" t="str">
        <f t="shared" si="163"/>
        <v/>
      </c>
      <c r="M1747" s="609" t="str">
        <f t="shared" si="164"/>
        <v/>
      </c>
      <c r="N1747" s="610" t="str">
        <f t="shared" si="165"/>
        <v/>
      </c>
      <c r="O1747" s="577"/>
      <c r="Q1747" s="611"/>
      <c r="U1747" s="574" t="str">
        <f t="shared" si="167"/>
        <v/>
      </c>
      <c r="V1747" s="574" t="str">
        <f>IF($U1747="","",VLOOKUP($U1747,BUDGET!$C$19:$Q$401,2,FALSE))</f>
        <v/>
      </c>
    </row>
    <row r="1748" spans="2:22" ht="13.5" x14ac:dyDescent="0.3">
      <c r="B1748" s="582">
        <f t="shared" si="166"/>
        <v>1738</v>
      </c>
      <c r="C1748" s="153"/>
      <c r="D1748" s="154"/>
      <c r="E1748" s="155"/>
      <c r="F1748" s="156"/>
      <c r="G1748" s="157"/>
      <c r="H1748" s="158"/>
      <c r="I1748" s="162" t="str">
        <f t="shared" si="162"/>
        <v/>
      </c>
      <c r="J1748" s="163" t="str">
        <f>IF(I1748="","",I1748/BUDGET!$O$8)</f>
        <v/>
      </c>
      <c r="K1748" s="608"/>
      <c r="L1748" s="161" t="str">
        <f t="shared" si="163"/>
        <v/>
      </c>
      <c r="M1748" s="609" t="str">
        <f t="shared" si="164"/>
        <v/>
      </c>
      <c r="N1748" s="610" t="str">
        <f t="shared" si="165"/>
        <v/>
      </c>
      <c r="O1748" s="577"/>
      <c r="Q1748" s="611"/>
      <c r="U1748" s="574" t="str">
        <f t="shared" si="167"/>
        <v/>
      </c>
      <c r="V1748" s="574" t="str">
        <f>IF($U1748="","",VLOOKUP($U1748,BUDGET!$C$19:$Q$401,2,FALSE))</f>
        <v/>
      </c>
    </row>
    <row r="1749" spans="2:22" ht="13.5" x14ac:dyDescent="0.3">
      <c r="B1749" s="582">
        <f t="shared" si="166"/>
        <v>1739</v>
      </c>
      <c r="C1749" s="153"/>
      <c r="D1749" s="154"/>
      <c r="E1749" s="155"/>
      <c r="F1749" s="156"/>
      <c r="G1749" s="157"/>
      <c r="H1749" s="158"/>
      <c r="I1749" s="162" t="str">
        <f t="shared" si="162"/>
        <v/>
      </c>
      <c r="J1749" s="163" t="str">
        <f>IF(I1749="","",I1749/BUDGET!$O$8)</f>
        <v/>
      </c>
      <c r="K1749" s="608"/>
      <c r="L1749" s="164" t="str">
        <f t="shared" si="163"/>
        <v/>
      </c>
      <c r="M1749" s="609" t="str">
        <f t="shared" si="164"/>
        <v/>
      </c>
      <c r="N1749" s="610" t="str">
        <f t="shared" si="165"/>
        <v/>
      </c>
      <c r="O1749" s="577"/>
      <c r="Q1749" s="611"/>
      <c r="U1749" s="574" t="str">
        <f t="shared" si="167"/>
        <v/>
      </c>
      <c r="V1749" s="574" t="str">
        <f>IF($U1749="","",VLOOKUP($U1749,BUDGET!$C$19:$Q$401,2,FALSE))</f>
        <v/>
      </c>
    </row>
    <row r="1750" spans="2:22" ht="13.5" x14ac:dyDescent="0.3">
      <c r="B1750" s="582">
        <f t="shared" si="166"/>
        <v>1740</v>
      </c>
      <c r="C1750" s="153"/>
      <c r="D1750" s="154"/>
      <c r="E1750" s="155"/>
      <c r="F1750" s="156"/>
      <c r="G1750" s="157"/>
      <c r="H1750" s="158"/>
      <c r="I1750" s="162" t="str">
        <f t="shared" si="162"/>
        <v/>
      </c>
      <c r="J1750" s="163" t="str">
        <f>IF(I1750="","",I1750/BUDGET!$O$8)</f>
        <v/>
      </c>
      <c r="K1750" s="608"/>
      <c r="L1750" s="161" t="str">
        <f t="shared" si="163"/>
        <v/>
      </c>
      <c r="M1750" s="609" t="str">
        <f t="shared" si="164"/>
        <v/>
      </c>
      <c r="N1750" s="610" t="str">
        <f t="shared" si="165"/>
        <v/>
      </c>
      <c r="O1750" s="577"/>
      <c r="Q1750" s="611"/>
      <c r="U1750" s="574" t="str">
        <f t="shared" si="167"/>
        <v/>
      </c>
      <c r="V1750" s="574" t="str">
        <f>IF($U1750="","",VLOOKUP($U1750,BUDGET!$C$19:$Q$401,2,FALSE))</f>
        <v/>
      </c>
    </row>
    <row r="1751" spans="2:22" ht="13.5" x14ac:dyDescent="0.3">
      <c r="B1751" s="582">
        <f t="shared" si="166"/>
        <v>1741</v>
      </c>
      <c r="C1751" s="153"/>
      <c r="D1751" s="154"/>
      <c r="E1751" s="155"/>
      <c r="F1751" s="156"/>
      <c r="G1751" s="157"/>
      <c r="H1751" s="158"/>
      <c r="I1751" s="162" t="str">
        <f t="shared" si="162"/>
        <v/>
      </c>
      <c r="J1751" s="163" t="str">
        <f>IF(I1751="","",I1751/BUDGET!$O$8)</f>
        <v/>
      </c>
      <c r="K1751" s="608"/>
      <c r="L1751" s="164" t="str">
        <f t="shared" si="163"/>
        <v/>
      </c>
      <c r="M1751" s="609" t="str">
        <f t="shared" si="164"/>
        <v/>
      </c>
      <c r="N1751" s="610" t="str">
        <f t="shared" si="165"/>
        <v/>
      </c>
      <c r="O1751" s="577"/>
      <c r="Q1751" s="611"/>
      <c r="U1751" s="574" t="str">
        <f t="shared" si="167"/>
        <v/>
      </c>
      <c r="V1751" s="574" t="str">
        <f>IF($U1751="","",VLOOKUP($U1751,BUDGET!$C$19:$Q$401,2,FALSE))</f>
        <v/>
      </c>
    </row>
    <row r="1752" spans="2:22" ht="13.5" x14ac:dyDescent="0.3">
      <c r="B1752" s="582">
        <f t="shared" si="166"/>
        <v>1742</v>
      </c>
      <c r="C1752" s="153"/>
      <c r="D1752" s="154"/>
      <c r="E1752" s="155"/>
      <c r="F1752" s="156"/>
      <c r="G1752" s="157"/>
      <c r="H1752" s="158"/>
      <c r="I1752" s="162" t="str">
        <f t="shared" si="162"/>
        <v/>
      </c>
      <c r="J1752" s="163" t="str">
        <f>IF(I1752="","",I1752/BUDGET!$O$8)</f>
        <v/>
      </c>
      <c r="K1752" s="608"/>
      <c r="L1752" s="161" t="str">
        <f t="shared" si="163"/>
        <v/>
      </c>
      <c r="M1752" s="609" t="str">
        <f t="shared" si="164"/>
        <v/>
      </c>
      <c r="N1752" s="610" t="str">
        <f t="shared" si="165"/>
        <v/>
      </c>
      <c r="O1752" s="577"/>
      <c r="Q1752" s="611"/>
      <c r="U1752" s="574" t="str">
        <f t="shared" si="167"/>
        <v/>
      </c>
      <c r="V1752" s="574" t="str">
        <f>IF($U1752="","",VLOOKUP($U1752,BUDGET!$C$19:$Q$401,2,FALSE))</f>
        <v/>
      </c>
    </row>
    <row r="1753" spans="2:22" ht="13.5" x14ac:dyDescent="0.3">
      <c r="B1753" s="582">
        <f t="shared" si="166"/>
        <v>1743</v>
      </c>
      <c r="C1753" s="153"/>
      <c r="D1753" s="154"/>
      <c r="E1753" s="155"/>
      <c r="F1753" s="156"/>
      <c r="G1753" s="157"/>
      <c r="H1753" s="158"/>
      <c r="I1753" s="162" t="str">
        <f t="shared" si="162"/>
        <v/>
      </c>
      <c r="J1753" s="163" t="str">
        <f>IF(I1753="","",I1753/BUDGET!$O$8)</f>
        <v/>
      </c>
      <c r="K1753" s="608"/>
      <c r="L1753" s="164" t="str">
        <f t="shared" si="163"/>
        <v/>
      </c>
      <c r="M1753" s="609" t="str">
        <f t="shared" si="164"/>
        <v/>
      </c>
      <c r="N1753" s="610" t="str">
        <f t="shared" si="165"/>
        <v/>
      </c>
      <c r="O1753" s="577"/>
      <c r="Q1753" s="611"/>
      <c r="U1753" s="574" t="str">
        <f t="shared" si="167"/>
        <v/>
      </c>
      <c r="V1753" s="574" t="str">
        <f>IF($U1753="","",VLOOKUP($U1753,BUDGET!$C$19:$Q$401,2,FALSE))</f>
        <v/>
      </c>
    </row>
    <row r="1754" spans="2:22" ht="13.5" x14ac:dyDescent="0.3">
      <c r="B1754" s="582">
        <f t="shared" si="166"/>
        <v>1744</v>
      </c>
      <c r="C1754" s="153"/>
      <c r="D1754" s="154"/>
      <c r="E1754" s="155"/>
      <c r="F1754" s="156"/>
      <c r="G1754" s="157"/>
      <c r="H1754" s="158"/>
      <c r="I1754" s="162" t="str">
        <f t="shared" si="162"/>
        <v/>
      </c>
      <c r="J1754" s="163" t="str">
        <f>IF(I1754="","",I1754/BUDGET!$O$8)</f>
        <v/>
      </c>
      <c r="K1754" s="608"/>
      <c r="L1754" s="161" t="str">
        <f t="shared" si="163"/>
        <v/>
      </c>
      <c r="M1754" s="609" t="str">
        <f t="shared" si="164"/>
        <v/>
      </c>
      <c r="N1754" s="610" t="str">
        <f t="shared" si="165"/>
        <v/>
      </c>
      <c r="O1754" s="577"/>
      <c r="Q1754" s="611"/>
      <c r="U1754" s="574" t="str">
        <f t="shared" si="167"/>
        <v/>
      </c>
      <c r="V1754" s="574" t="str">
        <f>IF($U1754="","",VLOOKUP($U1754,BUDGET!$C$19:$Q$401,2,FALSE))</f>
        <v/>
      </c>
    </row>
    <row r="1755" spans="2:22" ht="13.5" x14ac:dyDescent="0.3">
      <c r="B1755" s="582">
        <f t="shared" si="166"/>
        <v>1745</v>
      </c>
      <c r="C1755" s="153"/>
      <c r="D1755" s="154"/>
      <c r="E1755" s="155"/>
      <c r="F1755" s="156"/>
      <c r="G1755" s="157"/>
      <c r="H1755" s="158"/>
      <c r="I1755" s="162" t="str">
        <f t="shared" si="162"/>
        <v/>
      </c>
      <c r="J1755" s="163" t="str">
        <f>IF(I1755="","",I1755/BUDGET!$O$8)</f>
        <v/>
      </c>
      <c r="K1755" s="608"/>
      <c r="L1755" s="164" t="str">
        <f t="shared" si="163"/>
        <v/>
      </c>
      <c r="M1755" s="609" t="str">
        <f t="shared" si="164"/>
        <v/>
      </c>
      <c r="N1755" s="610" t="str">
        <f t="shared" si="165"/>
        <v/>
      </c>
      <c r="O1755" s="577"/>
      <c r="Q1755" s="611"/>
      <c r="U1755" s="574" t="str">
        <f t="shared" si="167"/>
        <v/>
      </c>
      <c r="V1755" s="574" t="str">
        <f>IF($U1755="","",VLOOKUP($U1755,BUDGET!$C$19:$Q$401,2,FALSE))</f>
        <v/>
      </c>
    </row>
    <row r="1756" spans="2:22" ht="13.5" x14ac:dyDescent="0.3">
      <c r="B1756" s="582">
        <f t="shared" si="166"/>
        <v>1746</v>
      </c>
      <c r="C1756" s="153"/>
      <c r="D1756" s="154"/>
      <c r="E1756" s="155"/>
      <c r="F1756" s="156"/>
      <c r="G1756" s="157"/>
      <c r="H1756" s="158"/>
      <c r="I1756" s="162" t="str">
        <f t="shared" si="162"/>
        <v/>
      </c>
      <c r="J1756" s="163" t="str">
        <f>IF(I1756="","",I1756/BUDGET!$O$8)</f>
        <v/>
      </c>
      <c r="K1756" s="608"/>
      <c r="L1756" s="161" t="str">
        <f t="shared" si="163"/>
        <v/>
      </c>
      <c r="M1756" s="609" t="str">
        <f t="shared" si="164"/>
        <v/>
      </c>
      <c r="N1756" s="610" t="str">
        <f t="shared" si="165"/>
        <v/>
      </c>
      <c r="O1756" s="577"/>
      <c r="Q1756" s="611"/>
      <c r="U1756" s="574" t="str">
        <f t="shared" si="167"/>
        <v/>
      </c>
      <c r="V1756" s="574" t="str">
        <f>IF($U1756="","",VLOOKUP($U1756,BUDGET!$C$19:$Q$401,2,FALSE))</f>
        <v/>
      </c>
    </row>
    <row r="1757" spans="2:22" ht="13.5" x14ac:dyDescent="0.3">
      <c r="B1757" s="582">
        <f t="shared" si="166"/>
        <v>1747</v>
      </c>
      <c r="C1757" s="153"/>
      <c r="D1757" s="154"/>
      <c r="E1757" s="155"/>
      <c r="F1757" s="156"/>
      <c r="G1757" s="157"/>
      <c r="H1757" s="158"/>
      <c r="I1757" s="162" t="str">
        <f t="shared" si="162"/>
        <v/>
      </c>
      <c r="J1757" s="163" t="str">
        <f>IF(I1757="","",I1757/BUDGET!$O$8)</f>
        <v/>
      </c>
      <c r="K1757" s="608"/>
      <c r="L1757" s="164" t="str">
        <f t="shared" si="163"/>
        <v/>
      </c>
      <c r="M1757" s="609" t="str">
        <f t="shared" si="164"/>
        <v/>
      </c>
      <c r="N1757" s="610" t="str">
        <f t="shared" si="165"/>
        <v/>
      </c>
      <c r="O1757" s="577"/>
      <c r="Q1757" s="611"/>
      <c r="U1757" s="574" t="str">
        <f t="shared" si="167"/>
        <v/>
      </c>
      <c r="V1757" s="574" t="str">
        <f>IF($U1757="","",VLOOKUP($U1757,BUDGET!$C$19:$Q$401,2,FALSE))</f>
        <v/>
      </c>
    </row>
    <row r="1758" spans="2:22" ht="13.5" x14ac:dyDescent="0.3">
      <c r="B1758" s="582">
        <f t="shared" si="166"/>
        <v>1748</v>
      </c>
      <c r="C1758" s="153"/>
      <c r="D1758" s="154"/>
      <c r="E1758" s="155"/>
      <c r="F1758" s="156"/>
      <c r="G1758" s="157"/>
      <c r="H1758" s="158"/>
      <c r="I1758" s="162" t="str">
        <f t="shared" si="162"/>
        <v/>
      </c>
      <c r="J1758" s="163" t="str">
        <f>IF(I1758="","",I1758/BUDGET!$O$8)</f>
        <v/>
      </c>
      <c r="K1758" s="608"/>
      <c r="L1758" s="161" t="str">
        <f t="shared" si="163"/>
        <v/>
      </c>
      <c r="M1758" s="609" t="str">
        <f t="shared" si="164"/>
        <v/>
      </c>
      <c r="N1758" s="610" t="str">
        <f t="shared" si="165"/>
        <v/>
      </c>
      <c r="O1758" s="577"/>
      <c r="Q1758" s="611"/>
      <c r="U1758" s="574" t="str">
        <f t="shared" si="167"/>
        <v/>
      </c>
      <c r="V1758" s="574" t="str">
        <f>IF($U1758="","",VLOOKUP($U1758,BUDGET!$C$19:$Q$401,2,FALSE))</f>
        <v/>
      </c>
    </row>
    <row r="1759" spans="2:22" ht="13.5" x14ac:dyDescent="0.3">
      <c r="B1759" s="582">
        <f t="shared" si="166"/>
        <v>1749</v>
      </c>
      <c r="C1759" s="153"/>
      <c r="D1759" s="154"/>
      <c r="E1759" s="155"/>
      <c r="F1759" s="156"/>
      <c r="G1759" s="157"/>
      <c r="H1759" s="158"/>
      <c r="I1759" s="162" t="str">
        <f t="shared" si="162"/>
        <v/>
      </c>
      <c r="J1759" s="163" t="str">
        <f>IF(I1759="","",I1759/BUDGET!$O$8)</f>
        <v/>
      </c>
      <c r="K1759" s="608"/>
      <c r="L1759" s="164" t="str">
        <f t="shared" si="163"/>
        <v/>
      </c>
      <c r="M1759" s="609" t="str">
        <f t="shared" si="164"/>
        <v/>
      </c>
      <c r="N1759" s="610" t="str">
        <f t="shared" si="165"/>
        <v/>
      </c>
      <c r="O1759" s="577"/>
      <c r="Q1759" s="611"/>
      <c r="U1759" s="574" t="str">
        <f t="shared" si="167"/>
        <v/>
      </c>
      <c r="V1759" s="574" t="str">
        <f>IF($U1759="","",VLOOKUP($U1759,BUDGET!$C$19:$Q$401,2,FALSE))</f>
        <v/>
      </c>
    </row>
    <row r="1760" spans="2:22" ht="13.5" x14ac:dyDescent="0.3">
      <c r="B1760" s="582">
        <f t="shared" si="166"/>
        <v>1750</v>
      </c>
      <c r="C1760" s="153"/>
      <c r="D1760" s="154"/>
      <c r="E1760" s="155"/>
      <c r="F1760" s="156"/>
      <c r="G1760" s="157"/>
      <c r="H1760" s="158"/>
      <c r="I1760" s="162" t="str">
        <f t="shared" si="162"/>
        <v/>
      </c>
      <c r="J1760" s="163" t="str">
        <f>IF(I1760="","",I1760/BUDGET!$O$8)</f>
        <v/>
      </c>
      <c r="K1760" s="608"/>
      <c r="L1760" s="161" t="str">
        <f t="shared" si="163"/>
        <v/>
      </c>
      <c r="M1760" s="609" t="str">
        <f t="shared" si="164"/>
        <v/>
      </c>
      <c r="N1760" s="610" t="str">
        <f t="shared" si="165"/>
        <v/>
      </c>
      <c r="O1760" s="577"/>
      <c r="Q1760" s="611"/>
      <c r="U1760" s="574" t="str">
        <f t="shared" si="167"/>
        <v/>
      </c>
      <c r="V1760" s="574" t="str">
        <f>IF($U1760="","",VLOOKUP($U1760,BUDGET!$C$19:$Q$401,2,FALSE))</f>
        <v/>
      </c>
    </row>
    <row r="1761" spans="2:22" ht="13.5" x14ac:dyDescent="0.3">
      <c r="B1761" s="582">
        <f t="shared" si="166"/>
        <v>1751</v>
      </c>
      <c r="C1761" s="153"/>
      <c r="D1761" s="154"/>
      <c r="E1761" s="155"/>
      <c r="F1761" s="156"/>
      <c r="G1761" s="157"/>
      <c r="H1761" s="158"/>
      <c r="I1761" s="162" t="str">
        <f t="shared" si="162"/>
        <v/>
      </c>
      <c r="J1761" s="163" t="str">
        <f>IF(I1761="","",I1761/BUDGET!$O$8)</f>
        <v/>
      </c>
      <c r="K1761" s="608"/>
      <c r="L1761" s="164" t="str">
        <f t="shared" si="163"/>
        <v/>
      </c>
      <c r="M1761" s="609" t="str">
        <f t="shared" si="164"/>
        <v/>
      </c>
      <c r="N1761" s="610" t="str">
        <f t="shared" si="165"/>
        <v/>
      </c>
      <c r="O1761" s="577"/>
      <c r="Q1761" s="611"/>
      <c r="U1761" s="574" t="str">
        <f t="shared" si="167"/>
        <v/>
      </c>
      <c r="V1761" s="574" t="str">
        <f>IF($U1761="","",VLOOKUP($U1761,BUDGET!$C$19:$Q$401,2,FALSE))</f>
        <v/>
      </c>
    </row>
    <row r="1762" spans="2:22" ht="13.5" x14ac:dyDescent="0.3">
      <c r="B1762" s="582">
        <f t="shared" si="166"/>
        <v>1752</v>
      </c>
      <c r="C1762" s="153"/>
      <c r="D1762" s="154"/>
      <c r="E1762" s="155"/>
      <c r="F1762" s="156"/>
      <c r="G1762" s="157"/>
      <c r="H1762" s="158"/>
      <c r="I1762" s="162" t="str">
        <f t="shared" si="162"/>
        <v/>
      </c>
      <c r="J1762" s="163" t="str">
        <f>IF(I1762="","",I1762/BUDGET!$O$8)</f>
        <v/>
      </c>
      <c r="K1762" s="608"/>
      <c r="L1762" s="161" t="str">
        <f t="shared" si="163"/>
        <v/>
      </c>
      <c r="M1762" s="609" t="str">
        <f t="shared" si="164"/>
        <v/>
      </c>
      <c r="N1762" s="610" t="str">
        <f t="shared" si="165"/>
        <v/>
      </c>
      <c r="O1762" s="577"/>
      <c r="Q1762" s="611"/>
      <c r="U1762" s="574" t="str">
        <f t="shared" si="167"/>
        <v/>
      </c>
      <c r="V1762" s="574" t="str">
        <f>IF($U1762="","",VLOOKUP($U1762,BUDGET!$C$19:$Q$401,2,FALSE))</f>
        <v/>
      </c>
    </row>
    <row r="1763" spans="2:22" ht="13.5" x14ac:dyDescent="0.3">
      <c r="B1763" s="582">
        <f t="shared" si="166"/>
        <v>1753</v>
      </c>
      <c r="C1763" s="153"/>
      <c r="D1763" s="154"/>
      <c r="E1763" s="155"/>
      <c r="F1763" s="156"/>
      <c r="G1763" s="157"/>
      <c r="H1763" s="158"/>
      <c r="I1763" s="162" t="str">
        <f t="shared" si="162"/>
        <v/>
      </c>
      <c r="J1763" s="163" t="str">
        <f>IF(I1763="","",I1763/BUDGET!$O$8)</f>
        <v/>
      </c>
      <c r="K1763" s="608"/>
      <c r="L1763" s="164" t="str">
        <f t="shared" si="163"/>
        <v/>
      </c>
      <c r="M1763" s="609" t="str">
        <f t="shared" si="164"/>
        <v/>
      </c>
      <c r="N1763" s="610" t="str">
        <f t="shared" si="165"/>
        <v/>
      </c>
      <c r="O1763" s="577"/>
      <c r="Q1763" s="611"/>
      <c r="U1763" s="574" t="str">
        <f t="shared" si="167"/>
        <v/>
      </c>
      <c r="V1763" s="574" t="str">
        <f>IF($U1763="","",VLOOKUP($U1763,BUDGET!$C$19:$Q$401,2,FALSE))</f>
        <v/>
      </c>
    </row>
    <row r="1764" spans="2:22" ht="13.5" x14ac:dyDescent="0.3">
      <c r="B1764" s="582">
        <f t="shared" si="166"/>
        <v>1754</v>
      </c>
      <c r="C1764" s="153"/>
      <c r="D1764" s="154"/>
      <c r="E1764" s="155"/>
      <c r="F1764" s="156"/>
      <c r="G1764" s="157"/>
      <c r="H1764" s="158"/>
      <c r="I1764" s="162" t="str">
        <f t="shared" si="162"/>
        <v/>
      </c>
      <c r="J1764" s="163" t="str">
        <f>IF(I1764="","",I1764/BUDGET!$O$8)</f>
        <v/>
      </c>
      <c r="K1764" s="608"/>
      <c r="L1764" s="161" t="str">
        <f t="shared" si="163"/>
        <v/>
      </c>
      <c r="M1764" s="609" t="str">
        <f t="shared" si="164"/>
        <v/>
      </c>
      <c r="N1764" s="610" t="str">
        <f t="shared" si="165"/>
        <v/>
      </c>
      <c r="O1764" s="577"/>
      <c r="Q1764" s="611"/>
      <c r="U1764" s="574" t="str">
        <f t="shared" si="167"/>
        <v/>
      </c>
      <c r="V1764" s="574" t="str">
        <f>IF($U1764="","",VLOOKUP($U1764,BUDGET!$C$19:$Q$401,2,FALSE))</f>
        <v/>
      </c>
    </row>
    <row r="1765" spans="2:22" ht="13.5" x14ac:dyDescent="0.3">
      <c r="B1765" s="582">
        <f t="shared" si="166"/>
        <v>1755</v>
      </c>
      <c r="C1765" s="153"/>
      <c r="D1765" s="154"/>
      <c r="E1765" s="155"/>
      <c r="F1765" s="156"/>
      <c r="G1765" s="157"/>
      <c r="H1765" s="158"/>
      <c r="I1765" s="162" t="str">
        <f t="shared" si="162"/>
        <v/>
      </c>
      <c r="J1765" s="163" t="str">
        <f>IF(I1765="","",I1765/BUDGET!$O$8)</f>
        <v/>
      </c>
      <c r="K1765" s="608"/>
      <c r="L1765" s="164" t="str">
        <f t="shared" si="163"/>
        <v/>
      </c>
      <c r="M1765" s="609" t="str">
        <f t="shared" si="164"/>
        <v/>
      </c>
      <c r="N1765" s="610" t="str">
        <f t="shared" si="165"/>
        <v/>
      </c>
      <c r="O1765" s="577"/>
      <c r="Q1765" s="611"/>
      <c r="U1765" s="574" t="str">
        <f t="shared" si="167"/>
        <v/>
      </c>
      <c r="V1765" s="574" t="str">
        <f>IF($U1765="","",VLOOKUP($U1765,BUDGET!$C$19:$Q$401,2,FALSE))</f>
        <v/>
      </c>
    </row>
    <row r="1766" spans="2:22" ht="13.5" x14ac:dyDescent="0.3">
      <c r="B1766" s="582">
        <f t="shared" si="166"/>
        <v>1756</v>
      </c>
      <c r="C1766" s="153"/>
      <c r="D1766" s="154"/>
      <c r="E1766" s="155"/>
      <c r="F1766" s="156"/>
      <c r="G1766" s="157"/>
      <c r="H1766" s="158"/>
      <c r="I1766" s="162" t="str">
        <f t="shared" si="162"/>
        <v/>
      </c>
      <c r="J1766" s="163" t="str">
        <f>IF(I1766="","",I1766/BUDGET!$O$8)</f>
        <v/>
      </c>
      <c r="K1766" s="608"/>
      <c r="L1766" s="161" t="str">
        <f t="shared" si="163"/>
        <v/>
      </c>
      <c r="M1766" s="609" t="str">
        <f t="shared" si="164"/>
        <v/>
      </c>
      <c r="N1766" s="610" t="str">
        <f t="shared" si="165"/>
        <v/>
      </c>
      <c r="O1766" s="577"/>
      <c r="Q1766" s="611"/>
      <c r="U1766" s="574" t="str">
        <f t="shared" si="167"/>
        <v/>
      </c>
      <c r="V1766" s="574" t="str">
        <f>IF($U1766="","",VLOOKUP($U1766,BUDGET!$C$19:$Q$401,2,FALSE))</f>
        <v/>
      </c>
    </row>
    <row r="1767" spans="2:22" ht="13.5" x14ac:dyDescent="0.3">
      <c r="B1767" s="582">
        <f t="shared" si="166"/>
        <v>1757</v>
      </c>
      <c r="C1767" s="153"/>
      <c r="D1767" s="154"/>
      <c r="E1767" s="155"/>
      <c r="F1767" s="156"/>
      <c r="G1767" s="157"/>
      <c r="H1767" s="158"/>
      <c r="I1767" s="162" t="str">
        <f t="shared" si="162"/>
        <v/>
      </c>
      <c r="J1767" s="163" t="str">
        <f>IF(I1767="","",I1767/BUDGET!$O$8)</f>
        <v/>
      </c>
      <c r="K1767" s="608"/>
      <c r="L1767" s="164" t="str">
        <f t="shared" si="163"/>
        <v/>
      </c>
      <c r="M1767" s="609" t="str">
        <f t="shared" si="164"/>
        <v/>
      </c>
      <c r="N1767" s="610" t="str">
        <f t="shared" si="165"/>
        <v/>
      </c>
      <c r="O1767" s="577"/>
      <c r="Q1767" s="611"/>
      <c r="U1767" s="574" t="str">
        <f t="shared" si="167"/>
        <v/>
      </c>
      <c r="V1767" s="574" t="str">
        <f>IF($U1767="","",VLOOKUP($U1767,BUDGET!$C$19:$Q$401,2,FALSE))</f>
        <v/>
      </c>
    </row>
    <row r="1768" spans="2:22" ht="13.5" x14ac:dyDescent="0.3">
      <c r="B1768" s="582">
        <f t="shared" si="166"/>
        <v>1758</v>
      </c>
      <c r="C1768" s="153"/>
      <c r="D1768" s="154"/>
      <c r="E1768" s="155"/>
      <c r="F1768" s="156"/>
      <c r="G1768" s="157"/>
      <c r="H1768" s="158"/>
      <c r="I1768" s="162" t="str">
        <f t="shared" si="162"/>
        <v/>
      </c>
      <c r="J1768" s="163" t="str">
        <f>IF(I1768="","",I1768/BUDGET!$O$8)</f>
        <v/>
      </c>
      <c r="K1768" s="608"/>
      <c r="L1768" s="161" t="str">
        <f t="shared" si="163"/>
        <v/>
      </c>
      <c r="M1768" s="609" t="str">
        <f t="shared" si="164"/>
        <v/>
      </c>
      <c r="N1768" s="610" t="str">
        <f t="shared" si="165"/>
        <v/>
      </c>
      <c r="O1768" s="577"/>
      <c r="Q1768" s="611"/>
      <c r="U1768" s="574" t="str">
        <f t="shared" si="167"/>
        <v/>
      </c>
      <c r="V1768" s="574" t="str">
        <f>IF($U1768="","",VLOOKUP($U1768,BUDGET!$C$19:$Q$401,2,FALSE))</f>
        <v/>
      </c>
    </row>
    <row r="1769" spans="2:22" ht="13.5" x14ac:dyDescent="0.3">
      <c r="B1769" s="582">
        <f t="shared" si="166"/>
        <v>1759</v>
      </c>
      <c r="C1769" s="153"/>
      <c r="D1769" s="154"/>
      <c r="E1769" s="155"/>
      <c r="F1769" s="156"/>
      <c r="G1769" s="157"/>
      <c r="H1769" s="158"/>
      <c r="I1769" s="162" t="str">
        <f t="shared" si="162"/>
        <v/>
      </c>
      <c r="J1769" s="163" t="str">
        <f>IF(I1769="","",I1769/BUDGET!$O$8)</f>
        <v/>
      </c>
      <c r="K1769" s="608"/>
      <c r="L1769" s="164" t="str">
        <f t="shared" si="163"/>
        <v/>
      </c>
      <c r="M1769" s="609" t="str">
        <f t="shared" si="164"/>
        <v/>
      </c>
      <c r="N1769" s="610" t="str">
        <f t="shared" si="165"/>
        <v/>
      </c>
      <c r="O1769" s="577"/>
      <c r="Q1769" s="611"/>
      <c r="U1769" s="574" t="str">
        <f t="shared" si="167"/>
        <v/>
      </c>
      <c r="V1769" s="574" t="str">
        <f>IF($U1769="","",VLOOKUP($U1769,BUDGET!$C$19:$Q$401,2,FALSE))</f>
        <v/>
      </c>
    </row>
    <row r="1770" spans="2:22" ht="13.5" x14ac:dyDescent="0.3">
      <c r="B1770" s="582">
        <f t="shared" si="166"/>
        <v>1760</v>
      </c>
      <c r="C1770" s="153"/>
      <c r="D1770" s="154"/>
      <c r="E1770" s="155"/>
      <c r="F1770" s="156"/>
      <c r="G1770" s="157"/>
      <c r="H1770" s="158"/>
      <c r="I1770" s="162" t="str">
        <f t="shared" si="162"/>
        <v/>
      </c>
      <c r="J1770" s="163" t="str">
        <f>IF(I1770="","",I1770/BUDGET!$O$8)</f>
        <v/>
      </c>
      <c r="K1770" s="608"/>
      <c r="L1770" s="161" t="str">
        <f t="shared" si="163"/>
        <v/>
      </c>
      <c r="M1770" s="609" t="str">
        <f t="shared" si="164"/>
        <v/>
      </c>
      <c r="N1770" s="610" t="str">
        <f t="shared" si="165"/>
        <v/>
      </c>
      <c r="O1770" s="577"/>
      <c r="Q1770" s="611"/>
      <c r="U1770" s="574" t="str">
        <f t="shared" si="167"/>
        <v/>
      </c>
      <c r="V1770" s="574" t="str">
        <f>IF($U1770="","",VLOOKUP($U1770,BUDGET!$C$19:$Q$401,2,FALSE))</f>
        <v/>
      </c>
    </row>
    <row r="1771" spans="2:22" ht="13.5" x14ac:dyDescent="0.3">
      <c r="B1771" s="582">
        <f t="shared" si="166"/>
        <v>1761</v>
      </c>
      <c r="C1771" s="153"/>
      <c r="D1771" s="154"/>
      <c r="E1771" s="155"/>
      <c r="F1771" s="156"/>
      <c r="G1771" s="157"/>
      <c r="H1771" s="158"/>
      <c r="I1771" s="162" t="str">
        <f t="shared" si="162"/>
        <v/>
      </c>
      <c r="J1771" s="163" t="str">
        <f>IF(I1771="","",I1771/BUDGET!$O$8)</f>
        <v/>
      </c>
      <c r="K1771" s="608"/>
      <c r="L1771" s="164" t="str">
        <f t="shared" si="163"/>
        <v/>
      </c>
      <c r="M1771" s="609" t="str">
        <f t="shared" si="164"/>
        <v/>
      </c>
      <c r="N1771" s="610" t="str">
        <f t="shared" si="165"/>
        <v/>
      </c>
      <c r="O1771" s="577"/>
      <c r="Q1771" s="611"/>
      <c r="U1771" s="574" t="str">
        <f t="shared" si="167"/>
        <v/>
      </c>
      <c r="V1771" s="574" t="str">
        <f>IF($U1771="","",VLOOKUP($U1771,BUDGET!$C$19:$Q$401,2,FALSE))</f>
        <v/>
      </c>
    </row>
    <row r="1772" spans="2:22" ht="13.5" x14ac:dyDescent="0.3">
      <c r="B1772" s="582">
        <f t="shared" si="166"/>
        <v>1762</v>
      </c>
      <c r="C1772" s="153"/>
      <c r="D1772" s="154"/>
      <c r="E1772" s="155"/>
      <c r="F1772" s="156"/>
      <c r="G1772" s="157"/>
      <c r="H1772" s="158"/>
      <c r="I1772" s="162" t="str">
        <f t="shared" si="162"/>
        <v/>
      </c>
      <c r="J1772" s="163" t="str">
        <f>IF(I1772="","",I1772/BUDGET!$O$8)</f>
        <v/>
      </c>
      <c r="K1772" s="608"/>
      <c r="L1772" s="161" t="str">
        <f t="shared" si="163"/>
        <v/>
      </c>
      <c r="M1772" s="609" t="str">
        <f t="shared" si="164"/>
        <v/>
      </c>
      <c r="N1772" s="610" t="str">
        <f t="shared" si="165"/>
        <v/>
      </c>
      <c r="O1772" s="577"/>
      <c r="Q1772" s="611"/>
      <c r="U1772" s="574" t="str">
        <f t="shared" si="167"/>
        <v/>
      </c>
      <c r="V1772" s="574" t="str">
        <f>IF($U1772="","",VLOOKUP($U1772,BUDGET!$C$19:$Q$401,2,FALSE))</f>
        <v/>
      </c>
    </row>
    <row r="1773" spans="2:22" ht="13.5" x14ac:dyDescent="0.3">
      <c r="B1773" s="582">
        <f t="shared" si="166"/>
        <v>1763</v>
      </c>
      <c r="C1773" s="153"/>
      <c r="D1773" s="154"/>
      <c r="E1773" s="155"/>
      <c r="F1773" s="156"/>
      <c r="G1773" s="157"/>
      <c r="H1773" s="158"/>
      <c r="I1773" s="162" t="str">
        <f t="shared" si="162"/>
        <v/>
      </c>
      <c r="J1773" s="163" t="str">
        <f>IF(I1773="","",I1773/BUDGET!$O$8)</f>
        <v/>
      </c>
      <c r="K1773" s="608"/>
      <c r="L1773" s="164" t="str">
        <f t="shared" si="163"/>
        <v/>
      </c>
      <c r="M1773" s="609" t="str">
        <f t="shared" si="164"/>
        <v/>
      </c>
      <c r="N1773" s="610" t="str">
        <f t="shared" si="165"/>
        <v/>
      </c>
      <c r="O1773" s="577"/>
      <c r="Q1773" s="611"/>
      <c r="U1773" s="574" t="str">
        <f t="shared" si="167"/>
        <v/>
      </c>
      <c r="V1773" s="574" t="str">
        <f>IF($U1773="","",VLOOKUP($U1773,BUDGET!$C$19:$Q$401,2,FALSE))</f>
        <v/>
      </c>
    </row>
    <row r="1774" spans="2:22" ht="13.5" x14ac:dyDescent="0.3">
      <c r="B1774" s="582">
        <f t="shared" si="166"/>
        <v>1764</v>
      </c>
      <c r="C1774" s="153"/>
      <c r="D1774" s="154"/>
      <c r="E1774" s="155"/>
      <c r="F1774" s="156"/>
      <c r="G1774" s="157"/>
      <c r="H1774" s="158"/>
      <c r="I1774" s="162" t="str">
        <f t="shared" si="162"/>
        <v/>
      </c>
      <c r="J1774" s="163" t="str">
        <f>IF(I1774="","",I1774/BUDGET!$O$8)</f>
        <v/>
      </c>
      <c r="K1774" s="608"/>
      <c r="L1774" s="161" t="str">
        <f t="shared" si="163"/>
        <v/>
      </c>
      <c r="M1774" s="609" t="str">
        <f t="shared" si="164"/>
        <v/>
      </c>
      <c r="N1774" s="610" t="str">
        <f t="shared" si="165"/>
        <v/>
      </c>
      <c r="O1774" s="577"/>
      <c r="Q1774" s="611"/>
      <c r="U1774" s="574" t="str">
        <f t="shared" si="167"/>
        <v/>
      </c>
      <c r="V1774" s="574" t="str">
        <f>IF($U1774="","",VLOOKUP($U1774,BUDGET!$C$19:$Q$401,2,FALSE))</f>
        <v/>
      </c>
    </row>
    <row r="1775" spans="2:22" ht="13.5" x14ac:dyDescent="0.3">
      <c r="B1775" s="582">
        <f t="shared" si="166"/>
        <v>1765</v>
      </c>
      <c r="C1775" s="153"/>
      <c r="D1775" s="154"/>
      <c r="E1775" s="155"/>
      <c r="F1775" s="156"/>
      <c r="G1775" s="157"/>
      <c r="H1775" s="158"/>
      <c r="I1775" s="162" t="str">
        <f t="shared" si="162"/>
        <v/>
      </c>
      <c r="J1775" s="163" t="str">
        <f>IF(I1775="","",I1775/BUDGET!$O$8)</f>
        <v/>
      </c>
      <c r="K1775" s="608"/>
      <c r="L1775" s="164" t="str">
        <f t="shared" si="163"/>
        <v/>
      </c>
      <c r="M1775" s="609" t="str">
        <f t="shared" si="164"/>
        <v/>
      </c>
      <c r="N1775" s="610" t="str">
        <f t="shared" si="165"/>
        <v/>
      </c>
      <c r="O1775" s="577"/>
      <c r="Q1775" s="611"/>
      <c r="U1775" s="574" t="str">
        <f t="shared" si="167"/>
        <v/>
      </c>
      <c r="V1775" s="574" t="str">
        <f>IF($U1775="","",VLOOKUP($U1775,BUDGET!$C$19:$Q$401,2,FALSE))</f>
        <v/>
      </c>
    </row>
    <row r="1776" spans="2:22" ht="13.5" x14ac:dyDescent="0.3">
      <c r="B1776" s="582">
        <f t="shared" si="166"/>
        <v>1766</v>
      </c>
      <c r="C1776" s="153"/>
      <c r="D1776" s="154"/>
      <c r="E1776" s="155"/>
      <c r="F1776" s="156"/>
      <c r="G1776" s="157"/>
      <c r="H1776" s="158"/>
      <c r="I1776" s="162" t="str">
        <f t="shared" si="162"/>
        <v/>
      </c>
      <c r="J1776" s="163" t="str">
        <f>IF(I1776="","",I1776/BUDGET!$O$8)</f>
        <v/>
      </c>
      <c r="K1776" s="608"/>
      <c r="L1776" s="161" t="str">
        <f t="shared" si="163"/>
        <v/>
      </c>
      <c r="M1776" s="609" t="str">
        <f t="shared" si="164"/>
        <v/>
      </c>
      <c r="N1776" s="610" t="str">
        <f t="shared" si="165"/>
        <v/>
      </c>
      <c r="O1776" s="577"/>
      <c r="Q1776" s="611"/>
      <c r="U1776" s="574" t="str">
        <f t="shared" si="167"/>
        <v/>
      </c>
      <c r="V1776" s="574" t="str">
        <f>IF($U1776="","",VLOOKUP($U1776,BUDGET!$C$19:$Q$401,2,FALSE))</f>
        <v/>
      </c>
    </row>
    <row r="1777" spans="2:22" ht="13.5" x14ac:dyDescent="0.3">
      <c r="B1777" s="582">
        <f t="shared" si="166"/>
        <v>1767</v>
      </c>
      <c r="C1777" s="153"/>
      <c r="D1777" s="154"/>
      <c r="E1777" s="155"/>
      <c r="F1777" s="156"/>
      <c r="G1777" s="157"/>
      <c r="H1777" s="158"/>
      <c r="I1777" s="162" t="str">
        <f t="shared" si="162"/>
        <v/>
      </c>
      <c r="J1777" s="163" t="str">
        <f>IF(I1777="","",I1777/BUDGET!$O$8)</f>
        <v/>
      </c>
      <c r="K1777" s="608"/>
      <c r="L1777" s="164" t="str">
        <f t="shared" si="163"/>
        <v/>
      </c>
      <c r="M1777" s="609" t="str">
        <f t="shared" si="164"/>
        <v/>
      </c>
      <c r="N1777" s="610" t="str">
        <f t="shared" si="165"/>
        <v/>
      </c>
      <c r="O1777" s="577"/>
      <c r="Q1777" s="611"/>
      <c r="U1777" s="574" t="str">
        <f t="shared" si="167"/>
        <v/>
      </c>
      <c r="V1777" s="574" t="str">
        <f>IF($U1777="","",VLOOKUP($U1777,BUDGET!$C$19:$Q$401,2,FALSE))</f>
        <v/>
      </c>
    </row>
    <row r="1778" spans="2:22" ht="13.5" x14ac:dyDescent="0.3">
      <c r="B1778" s="582">
        <f t="shared" si="166"/>
        <v>1768</v>
      </c>
      <c r="C1778" s="153"/>
      <c r="D1778" s="154"/>
      <c r="E1778" s="155"/>
      <c r="F1778" s="156"/>
      <c r="G1778" s="157"/>
      <c r="H1778" s="158"/>
      <c r="I1778" s="162" t="str">
        <f t="shared" si="162"/>
        <v/>
      </c>
      <c r="J1778" s="163" t="str">
        <f>IF(I1778="","",I1778/BUDGET!$O$8)</f>
        <v/>
      </c>
      <c r="K1778" s="608"/>
      <c r="L1778" s="161" t="str">
        <f t="shared" si="163"/>
        <v/>
      </c>
      <c r="M1778" s="609" t="str">
        <f t="shared" si="164"/>
        <v/>
      </c>
      <c r="N1778" s="610" t="str">
        <f t="shared" si="165"/>
        <v/>
      </c>
      <c r="O1778" s="577"/>
      <c r="Q1778" s="611"/>
      <c r="U1778" s="574" t="str">
        <f t="shared" si="167"/>
        <v/>
      </c>
      <c r="V1778" s="574" t="str">
        <f>IF($U1778="","",VLOOKUP($U1778,BUDGET!$C$19:$Q$401,2,FALSE))</f>
        <v/>
      </c>
    </row>
    <row r="1779" spans="2:22" ht="13.5" x14ac:dyDescent="0.3">
      <c r="B1779" s="582">
        <f t="shared" si="166"/>
        <v>1769</v>
      </c>
      <c r="C1779" s="153"/>
      <c r="D1779" s="154"/>
      <c r="E1779" s="155"/>
      <c r="F1779" s="156"/>
      <c r="G1779" s="157"/>
      <c r="H1779" s="158"/>
      <c r="I1779" s="162" t="str">
        <f t="shared" si="162"/>
        <v/>
      </c>
      <c r="J1779" s="163" t="str">
        <f>IF(I1779="","",I1779/BUDGET!$O$8)</f>
        <v/>
      </c>
      <c r="K1779" s="608"/>
      <c r="L1779" s="164" t="str">
        <f t="shared" si="163"/>
        <v/>
      </c>
      <c r="M1779" s="609" t="str">
        <f t="shared" si="164"/>
        <v/>
      </c>
      <c r="N1779" s="610" t="str">
        <f t="shared" si="165"/>
        <v/>
      </c>
      <c r="O1779" s="577"/>
      <c r="Q1779" s="611"/>
      <c r="U1779" s="574" t="str">
        <f t="shared" si="167"/>
        <v/>
      </c>
      <c r="V1779" s="574" t="str">
        <f>IF($U1779="","",VLOOKUP($U1779,BUDGET!$C$19:$Q$401,2,FALSE))</f>
        <v/>
      </c>
    </row>
    <row r="1780" spans="2:22" ht="13.5" x14ac:dyDescent="0.3">
      <c r="B1780" s="582">
        <f t="shared" si="166"/>
        <v>1770</v>
      </c>
      <c r="C1780" s="153"/>
      <c r="D1780" s="154"/>
      <c r="E1780" s="155"/>
      <c r="F1780" s="156"/>
      <c r="G1780" s="157"/>
      <c r="H1780" s="158"/>
      <c r="I1780" s="162" t="str">
        <f t="shared" si="162"/>
        <v/>
      </c>
      <c r="J1780" s="163" t="str">
        <f>IF(I1780="","",I1780/BUDGET!$O$8)</f>
        <v/>
      </c>
      <c r="K1780" s="608"/>
      <c r="L1780" s="161" t="str">
        <f t="shared" si="163"/>
        <v/>
      </c>
      <c r="M1780" s="609" t="str">
        <f t="shared" si="164"/>
        <v/>
      </c>
      <c r="N1780" s="610" t="str">
        <f t="shared" si="165"/>
        <v/>
      </c>
      <c r="O1780" s="577"/>
      <c r="Q1780" s="611"/>
      <c r="U1780" s="574" t="str">
        <f t="shared" si="167"/>
        <v/>
      </c>
      <c r="V1780" s="574" t="str">
        <f>IF($U1780="","",VLOOKUP($U1780,BUDGET!$C$19:$Q$401,2,FALSE))</f>
        <v/>
      </c>
    </row>
    <row r="1781" spans="2:22" ht="13.5" x14ac:dyDescent="0.3">
      <c r="B1781" s="582">
        <f t="shared" si="166"/>
        <v>1771</v>
      </c>
      <c r="C1781" s="153"/>
      <c r="D1781" s="154"/>
      <c r="E1781" s="155"/>
      <c r="F1781" s="156"/>
      <c r="G1781" s="157"/>
      <c r="H1781" s="158"/>
      <c r="I1781" s="162" t="str">
        <f t="shared" si="162"/>
        <v/>
      </c>
      <c r="J1781" s="163" t="str">
        <f>IF(I1781="","",I1781/BUDGET!$O$8)</f>
        <v/>
      </c>
      <c r="K1781" s="608"/>
      <c r="L1781" s="164" t="str">
        <f t="shared" si="163"/>
        <v/>
      </c>
      <c r="M1781" s="609" t="str">
        <f t="shared" si="164"/>
        <v/>
      </c>
      <c r="N1781" s="610" t="str">
        <f t="shared" si="165"/>
        <v/>
      </c>
      <c r="O1781" s="577"/>
      <c r="Q1781" s="611"/>
      <c r="U1781" s="574" t="str">
        <f t="shared" si="167"/>
        <v/>
      </c>
      <c r="V1781" s="574" t="str">
        <f>IF($U1781="","",VLOOKUP($U1781,BUDGET!$C$19:$Q$401,2,FALSE))</f>
        <v/>
      </c>
    </row>
    <row r="1782" spans="2:22" ht="13.5" x14ac:dyDescent="0.3">
      <c r="B1782" s="582">
        <f t="shared" si="166"/>
        <v>1772</v>
      </c>
      <c r="C1782" s="153"/>
      <c r="D1782" s="154"/>
      <c r="E1782" s="155"/>
      <c r="F1782" s="156"/>
      <c r="G1782" s="157"/>
      <c r="H1782" s="158"/>
      <c r="I1782" s="162" t="str">
        <f t="shared" si="162"/>
        <v/>
      </c>
      <c r="J1782" s="163" t="str">
        <f>IF(I1782="","",I1782/BUDGET!$O$8)</f>
        <v/>
      </c>
      <c r="K1782" s="608"/>
      <c r="L1782" s="161" t="str">
        <f t="shared" si="163"/>
        <v/>
      </c>
      <c r="M1782" s="609" t="str">
        <f t="shared" si="164"/>
        <v/>
      </c>
      <c r="N1782" s="610" t="str">
        <f t="shared" si="165"/>
        <v/>
      </c>
      <c r="O1782" s="577"/>
      <c r="Q1782" s="611"/>
      <c r="U1782" s="574" t="str">
        <f t="shared" si="167"/>
        <v/>
      </c>
      <c r="V1782" s="574" t="str">
        <f>IF($U1782="","",VLOOKUP($U1782,BUDGET!$C$19:$Q$401,2,FALSE))</f>
        <v/>
      </c>
    </row>
    <row r="1783" spans="2:22" ht="13.5" x14ac:dyDescent="0.3">
      <c r="B1783" s="582">
        <f t="shared" si="166"/>
        <v>1773</v>
      </c>
      <c r="C1783" s="153"/>
      <c r="D1783" s="154"/>
      <c r="E1783" s="155"/>
      <c r="F1783" s="156"/>
      <c r="G1783" s="157"/>
      <c r="H1783" s="158"/>
      <c r="I1783" s="162" t="str">
        <f t="shared" si="162"/>
        <v/>
      </c>
      <c r="J1783" s="163" t="str">
        <f>IF(I1783="","",I1783/BUDGET!$O$8)</f>
        <v/>
      </c>
      <c r="K1783" s="608"/>
      <c r="L1783" s="164" t="str">
        <f t="shared" si="163"/>
        <v/>
      </c>
      <c r="M1783" s="609" t="str">
        <f t="shared" si="164"/>
        <v/>
      </c>
      <c r="N1783" s="610" t="str">
        <f t="shared" si="165"/>
        <v/>
      </c>
      <c r="O1783" s="577"/>
      <c r="Q1783" s="611"/>
      <c r="U1783" s="574" t="str">
        <f t="shared" si="167"/>
        <v/>
      </c>
      <c r="V1783" s="574" t="str">
        <f>IF($U1783="","",VLOOKUP($U1783,BUDGET!$C$19:$Q$401,2,FALSE))</f>
        <v/>
      </c>
    </row>
    <row r="1784" spans="2:22" ht="13.5" x14ac:dyDescent="0.3">
      <c r="B1784" s="582">
        <f t="shared" si="166"/>
        <v>1774</v>
      </c>
      <c r="C1784" s="153"/>
      <c r="D1784" s="154"/>
      <c r="E1784" s="155"/>
      <c r="F1784" s="156"/>
      <c r="G1784" s="157"/>
      <c r="H1784" s="158"/>
      <c r="I1784" s="162" t="str">
        <f t="shared" si="162"/>
        <v/>
      </c>
      <c r="J1784" s="163" t="str">
        <f>IF(I1784="","",I1784/BUDGET!$O$8)</f>
        <v/>
      </c>
      <c r="K1784" s="608"/>
      <c r="L1784" s="161" t="str">
        <f t="shared" si="163"/>
        <v/>
      </c>
      <c r="M1784" s="609" t="str">
        <f t="shared" si="164"/>
        <v/>
      </c>
      <c r="N1784" s="610" t="str">
        <f t="shared" si="165"/>
        <v/>
      </c>
      <c r="O1784" s="577"/>
      <c r="Q1784" s="611"/>
      <c r="U1784" s="574" t="str">
        <f t="shared" si="167"/>
        <v/>
      </c>
      <c r="V1784" s="574" t="str">
        <f>IF($U1784="","",VLOOKUP($U1784,BUDGET!$C$19:$Q$401,2,FALSE))</f>
        <v/>
      </c>
    </row>
    <row r="1785" spans="2:22" ht="13.5" x14ac:dyDescent="0.3">
      <c r="B1785" s="582">
        <f t="shared" si="166"/>
        <v>1775</v>
      </c>
      <c r="C1785" s="153"/>
      <c r="D1785" s="154"/>
      <c r="E1785" s="155"/>
      <c r="F1785" s="156"/>
      <c r="G1785" s="157"/>
      <c r="H1785" s="158"/>
      <c r="I1785" s="162" t="str">
        <f t="shared" si="162"/>
        <v/>
      </c>
      <c r="J1785" s="163" t="str">
        <f>IF(I1785="","",I1785/BUDGET!$O$8)</f>
        <v/>
      </c>
      <c r="K1785" s="608"/>
      <c r="L1785" s="164" t="str">
        <f t="shared" si="163"/>
        <v/>
      </c>
      <c r="M1785" s="609" t="str">
        <f t="shared" si="164"/>
        <v/>
      </c>
      <c r="N1785" s="610" t="str">
        <f t="shared" si="165"/>
        <v/>
      </c>
      <c r="O1785" s="577"/>
      <c r="Q1785" s="611"/>
      <c r="U1785" s="574" t="str">
        <f t="shared" si="167"/>
        <v/>
      </c>
      <c r="V1785" s="574" t="str">
        <f>IF($U1785="","",VLOOKUP($U1785,BUDGET!$C$19:$Q$401,2,FALSE))</f>
        <v/>
      </c>
    </row>
    <row r="1786" spans="2:22" ht="13.5" x14ac:dyDescent="0.3">
      <c r="B1786" s="582">
        <f t="shared" si="166"/>
        <v>1776</v>
      </c>
      <c r="C1786" s="153"/>
      <c r="D1786" s="154"/>
      <c r="E1786" s="155"/>
      <c r="F1786" s="156"/>
      <c r="G1786" s="157"/>
      <c r="H1786" s="158"/>
      <c r="I1786" s="162" t="str">
        <f t="shared" si="162"/>
        <v/>
      </c>
      <c r="J1786" s="163" t="str">
        <f>IF(I1786="","",I1786/BUDGET!$O$8)</f>
        <v/>
      </c>
      <c r="K1786" s="608"/>
      <c r="L1786" s="161" t="str">
        <f t="shared" si="163"/>
        <v/>
      </c>
      <c r="M1786" s="609" t="str">
        <f t="shared" si="164"/>
        <v/>
      </c>
      <c r="N1786" s="610" t="str">
        <f t="shared" si="165"/>
        <v/>
      </c>
      <c r="O1786" s="577"/>
      <c r="Q1786" s="611"/>
      <c r="U1786" s="574" t="str">
        <f t="shared" si="167"/>
        <v/>
      </c>
      <c r="V1786" s="574" t="str">
        <f>IF($U1786="","",VLOOKUP($U1786,BUDGET!$C$19:$Q$401,2,FALSE))</f>
        <v/>
      </c>
    </row>
    <row r="1787" spans="2:22" ht="13.5" x14ac:dyDescent="0.3">
      <c r="B1787" s="582">
        <f t="shared" si="166"/>
        <v>1777</v>
      </c>
      <c r="C1787" s="153"/>
      <c r="D1787" s="154"/>
      <c r="E1787" s="155"/>
      <c r="F1787" s="156"/>
      <c r="G1787" s="157"/>
      <c r="H1787" s="158"/>
      <c r="I1787" s="162" t="str">
        <f t="shared" si="162"/>
        <v/>
      </c>
      <c r="J1787" s="163" t="str">
        <f>IF(I1787="","",I1787/BUDGET!$O$8)</f>
        <v/>
      </c>
      <c r="K1787" s="608"/>
      <c r="L1787" s="164" t="str">
        <f t="shared" si="163"/>
        <v/>
      </c>
      <c r="M1787" s="609" t="str">
        <f t="shared" si="164"/>
        <v/>
      </c>
      <c r="N1787" s="610" t="str">
        <f t="shared" si="165"/>
        <v/>
      </c>
      <c r="O1787" s="577"/>
      <c r="Q1787" s="611"/>
      <c r="U1787" s="574" t="str">
        <f t="shared" si="167"/>
        <v/>
      </c>
      <c r="V1787" s="574" t="str">
        <f>IF($U1787="","",VLOOKUP($U1787,BUDGET!$C$19:$Q$401,2,FALSE))</f>
        <v/>
      </c>
    </row>
    <row r="1788" spans="2:22" ht="13.5" x14ac:dyDescent="0.3">
      <c r="B1788" s="582">
        <f t="shared" si="166"/>
        <v>1778</v>
      </c>
      <c r="C1788" s="153"/>
      <c r="D1788" s="154"/>
      <c r="E1788" s="155"/>
      <c r="F1788" s="156"/>
      <c r="G1788" s="157"/>
      <c r="H1788" s="158"/>
      <c r="I1788" s="162" t="str">
        <f t="shared" si="162"/>
        <v/>
      </c>
      <c r="J1788" s="163" t="str">
        <f>IF(I1788="","",I1788/BUDGET!$O$8)</f>
        <v/>
      </c>
      <c r="K1788" s="608"/>
      <c r="L1788" s="161" t="str">
        <f t="shared" si="163"/>
        <v/>
      </c>
      <c r="M1788" s="609" t="str">
        <f t="shared" si="164"/>
        <v/>
      </c>
      <c r="N1788" s="610" t="str">
        <f t="shared" si="165"/>
        <v/>
      </c>
      <c r="O1788" s="577"/>
      <c r="Q1788" s="611"/>
      <c r="U1788" s="574" t="str">
        <f t="shared" si="167"/>
        <v/>
      </c>
      <c r="V1788" s="574" t="str">
        <f>IF($U1788="","",VLOOKUP($U1788,BUDGET!$C$19:$Q$401,2,FALSE))</f>
        <v/>
      </c>
    </row>
    <row r="1789" spans="2:22" ht="13.5" x14ac:dyDescent="0.3">
      <c r="B1789" s="582">
        <f t="shared" si="166"/>
        <v>1779</v>
      </c>
      <c r="C1789" s="153"/>
      <c r="D1789" s="154"/>
      <c r="E1789" s="155"/>
      <c r="F1789" s="156"/>
      <c r="G1789" s="157"/>
      <c r="H1789" s="158"/>
      <c r="I1789" s="162" t="str">
        <f t="shared" si="162"/>
        <v/>
      </c>
      <c r="J1789" s="163" t="str">
        <f>IF(I1789="","",I1789/BUDGET!$O$8)</f>
        <v/>
      </c>
      <c r="K1789" s="608"/>
      <c r="L1789" s="164" t="str">
        <f t="shared" si="163"/>
        <v/>
      </c>
      <c r="M1789" s="609" t="str">
        <f t="shared" si="164"/>
        <v/>
      </c>
      <c r="N1789" s="610" t="str">
        <f t="shared" si="165"/>
        <v/>
      </c>
      <c r="O1789" s="577"/>
      <c r="Q1789" s="611"/>
      <c r="U1789" s="574" t="str">
        <f t="shared" si="167"/>
        <v/>
      </c>
      <c r="V1789" s="574" t="str">
        <f>IF($U1789="","",VLOOKUP($U1789,BUDGET!$C$19:$Q$401,2,FALSE))</f>
        <v/>
      </c>
    </row>
    <row r="1790" spans="2:22" ht="13.5" x14ac:dyDescent="0.3">
      <c r="B1790" s="582">
        <f t="shared" si="166"/>
        <v>1780</v>
      </c>
      <c r="C1790" s="153"/>
      <c r="D1790" s="154"/>
      <c r="E1790" s="155"/>
      <c r="F1790" s="156"/>
      <c r="G1790" s="157"/>
      <c r="H1790" s="158"/>
      <c r="I1790" s="162" t="str">
        <f t="shared" si="162"/>
        <v/>
      </c>
      <c r="J1790" s="163" t="str">
        <f>IF(I1790="","",I1790/BUDGET!$O$8)</f>
        <v/>
      </c>
      <c r="K1790" s="608"/>
      <c r="L1790" s="161" t="str">
        <f t="shared" si="163"/>
        <v/>
      </c>
      <c r="M1790" s="609" t="str">
        <f t="shared" si="164"/>
        <v/>
      </c>
      <c r="N1790" s="610" t="str">
        <f t="shared" si="165"/>
        <v/>
      </c>
      <c r="O1790" s="577"/>
      <c r="Q1790" s="611"/>
      <c r="U1790" s="574" t="str">
        <f t="shared" si="167"/>
        <v/>
      </c>
      <c r="V1790" s="574" t="str">
        <f>IF($U1790="","",VLOOKUP($U1790,BUDGET!$C$19:$Q$401,2,FALSE))</f>
        <v/>
      </c>
    </row>
    <row r="1791" spans="2:22" ht="13.5" x14ac:dyDescent="0.3">
      <c r="B1791" s="582">
        <f t="shared" si="166"/>
        <v>1781</v>
      </c>
      <c r="C1791" s="153"/>
      <c r="D1791" s="154"/>
      <c r="E1791" s="155"/>
      <c r="F1791" s="156"/>
      <c r="G1791" s="157"/>
      <c r="H1791" s="158"/>
      <c r="I1791" s="162" t="str">
        <f t="shared" si="162"/>
        <v/>
      </c>
      <c r="J1791" s="163" t="str">
        <f>IF(I1791="","",I1791/BUDGET!$O$8)</f>
        <v/>
      </c>
      <c r="K1791" s="608"/>
      <c r="L1791" s="164" t="str">
        <f t="shared" si="163"/>
        <v/>
      </c>
      <c r="M1791" s="609" t="str">
        <f t="shared" si="164"/>
        <v/>
      </c>
      <c r="N1791" s="610" t="str">
        <f t="shared" si="165"/>
        <v/>
      </c>
      <c r="O1791" s="577"/>
      <c r="Q1791" s="611"/>
      <c r="U1791" s="574" t="str">
        <f t="shared" si="167"/>
        <v/>
      </c>
      <c r="V1791" s="574" t="str">
        <f>IF($U1791="","",VLOOKUP($U1791,BUDGET!$C$19:$Q$401,2,FALSE))</f>
        <v/>
      </c>
    </row>
    <row r="1792" spans="2:22" ht="13.5" x14ac:dyDescent="0.3">
      <c r="B1792" s="582">
        <f t="shared" si="166"/>
        <v>1782</v>
      </c>
      <c r="C1792" s="153"/>
      <c r="D1792" s="154"/>
      <c r="E1792" s="155"/>
      <c r="F1792" s="156"/>
      <c r="G1792" s="157"/>
      <c r="H1792" s="158"/>
      <c r="I1792" s="162" t="str">
        <f t="shared" si="162"/>
        <v/>
      </c>
      <c r="J1792" s="163" t="str">
        <f>IF(I1792="","",I1792/BUDGET!$O$8)</f>
        <v/>
      </c>
      <c r="K1792" s="608"/>
      <c r="L1792" s="161" t="str">
        <f t="shared" si="163"/>
        <v/>
      </c>
      <c r="M1792" s="609" t="str">
        <f t="shared" si="164"/>
        <v/>
      </c>
      <c r="N1792" s="610" t="str">
        <f t="shared" si="165"/>
        <v/>
      </c>
      <c r="O1792" s="577"/>
      <c r="Q1792" s="611"/>
      <c r="U1792" s="574" t="str">
        <f t="shared" si="167"/>
        <v/>
      </c>
      <c r="V1792" s="574" t="str">
        <f>IF($U1792="","",VLOOKUP($U1792,BUDGET!$C$19:$Q$401,2,FALSE))</f>
        <v/>
      </c>
    </row>
    <row r="1793" spans="2:22" ht="13.5" x14ac:dyDescent="0.3">
      <c r="B1793" s="582">
        <f t="shared" si="166"/>
        <v>1783</v>
      </c>
      <c r="C1793" s="153"/>
      <c r="D1793" s="154"/>
      <c r="E1793" s="155"/>
      <c r="F1793" s="156"/>
      <c r="G1793" s="157"/>
      <c r="H1793" s="158"/>
      <c r="I1793" s="162" t="str">
        <f t="shared" si="162"/>
        <v/>
      </c>
      <c r="J1793" s="163" t="str">
        <f>IF(I1793="","",I1793/BUDGET!$O$8)</f>
        <v/>
      </c>
      <c r="K1793" s="608"/>
      <c r="L1793" s="164" t="str">
        <f t="shared" si="163"/>
        <v/>
      </c>
      <c r="M1793" s="609" t="str">
        <f t="shared" si="164"/>
        <v/>
      </c>
      <c r="N1793" s="610" t="str">
        <f t="shared" si="165"/>
        <v/>
      </c>
      <c r="O1793" s="577"/>
      <c r="Q1793" s="611"/>
      <c r="U1793" s="574" t="str">
        <f t="shared" si="167"/>
        <v/>
      </c>
      <c r="V1793" s="574" t="str">
        <f>IF($U1793="","",VLOOKUP($U1793,BUDGET!$C$19:$Q$401,2,FALSE))</f>
        <v/>
      </c>
    </row>
    <row r="1794" spans="2:22" ht="13.5" x14ac:dyDescent="0.3">
      <c r="B1794" s="582">
        <f t="shared" si="166"/>
        <v>1784</v>
      </c>
      <c r="C1794" s="153"/>
      <c r="D1794" s="154"/>
      <c r="E1794" s="155"/>
      <c r="F1794" s="156"/>
      <c r="G1794" s="157"/>
      <c r="H1794" s="158"/>
      <c r="I1794" s="162" t="str">
        <f t="shared" si="162"/>
        <v/>
      </c>
      <c r="J1794" s="163" t="str">
        <f>IF(I1794="","",I1794/BUDGET!$O$8)</f>
        <v/>
      </c>
      <c r="K1794" s="608"/>
      <c r="L1794" s="161" t="str">
        <f t="shared" si="163"/>
        <v/>
      </c>
      <c r="M1794" s="609" t="str">
        <f t="shared" si="164"/>
        <v/>
      </c>
      <c r="N1794" s="610" t="str">
        <f t="shared" si="165"/>
        <v/>
      </c>
      <c r="O1794" s="577"/>
      <c r="Q1794" s="611"/>
      <c r="U1794" s="574" t="str">
        <f t="shared" si="167"/>
        <v/>
      </c>
      <c r="V1794" s="574" t="str">
        <f>IF($U1794="","",VLOOKUP($U1794,BUDGET!$C$19:$Q$401,2,FALSE))</f>
        <v/>
      </c>
    </row>
    <row r="1795" spans="2:22" ht="13.5" x14ac:dyDescent="0.3">
      <c r="B1795" s="582">
        <f t="shared" si="166"/>
        <v>1785</v>
      </c>
      <c r="C1795" s="153"/>
      <c r="D1795" s="154"/>
      <c r="E1795" s="155"/>
      <c r="F1795" s="156"/>
      <c r="G1795" s="157"/>
      <c r="H1795" s="158"/>
      <c r="I1795" s="162" t="str">
        <f t="shared" si="162"/>
        <v/>
      </c>
      <c r="J1795" s="163" t="str">
        <f>IF(I1795="","",I1795/BUDGET!$O$8)</f>
        <v/>
      </c>
      <c r="K1795" s="608"/>
      <c r="L1795" s="164" t="str">
        <f t="shared" si="163"/>
        <v/>
      </c>
      <c r="M1795" s="609" t="str">
        <f t="shared" si="164"/>
        <v/>
      </c>
      <c r="N1795" s="610" t="str">
        <f t="shared" si="165"/>
        <v/>
      </c>
      <c r="O1795" s="577"/>
      <c r="Q1795" s="611"/>
      <c r="U1795" s="574" t="str">
        <f t="shared" si="167"/>
        <v/>
      </c>
      <c r="V1795" s="574" t="str">
        <f>IF($U1795="","",VLOOKUP($U1795,BUDGET!$C$19:$Q$401,2,FALSE))</f>
        <v/>
      </c>
    </row>
    <row r="1796" spans="2:22" ht="13.5" x14ac:dyDescent="0.3">
      <c r="B1796" s="582">
        <f t="shared" si="166"/>
        <v>1786</v>
      </c>
      <c r="C1796" s="153"/>
      <c r="D1796" s="154"/>
      <c r="E1796" s="155"/>
      <c r="F1796" s="156"/>
      <c r="G1796" s="157"/>
      <c r="H1796" s="158"/>
      <c r="I1796" s="162" t="str">
        <f t="shared" si="162"/>
        <v/>
      </c>
      <c r="J1796" s="163" t="str">
        <f>IF(I1796="","",I1796/BUDGET!$O$8)</f>
        <v/>
      </c>
      <c r="K1796" s="608"/>
      <c r="L1796" s="161" t="str">
        <f t="shared" si="163"/>
        <v/>
      </c>
      <c r="M1796" s="609" t="str">
        <f t="shared" si="164"/>
        <v/>
      </c>
      <c r="N1796" s="610" t="str">
        <f t="shared" si="165"/>
        <v/>
      </c>
      <c r="O1796" s="577"/>
      <c r="Q1796" s="611"/>
      <c r="U1796" s="574" t="str">
        <f t="shared" si="167"/>
        <v/>
      </c>
      <c r="V1796" s="574" t="str">
        <f>IF($U1796="","",VLOOKUP($U1796,BUDGET!$C$19:$Q$401,2,FALSE))</f>
        <v/>
      </c>
    </row>
    <row r="1797" spans="2:22" ht="13.5" x14ac:dyDescent="0.3">
      <c r="B1797" s="582">
        <f t="shared" si="166"/>
        <v>1787</v>
      </c>
      <c r="C1797" s="153"/>
      <c r="D1797" s="154"/>
      <c r="E1797" s="155"/>
      <c r="F1797" s="156"/>
      <c r="G1797" s="157"/>
      <c r="H1797" s="158"/>
      <c r="I1797" s="162" t="str">
        <f t="shared" si="162"/>
        <v/>
      </c>
      <c r="J1797" s="163" t="str">
        <f>IF(I1797="","",I1797/BUDGET!$O$8)</f>
        <v/>
      </c>
      <c r="K1797" s="608"/>
      <c r="L1797" s="164" t="str">
        <f t="shared" si="163"/>
        <v/>
      </c>
      <c r="M1797" s="609" t="str">
        <f t="shared" si="164"/>
        <v/>
      </c>
      <c r="N1797" s="610" t="str">
        <f t="shared" si="165"/>
        <v/>
      </c>
      <c r="O1797" s="577"/>
      <c r="Q1797" s="611"/>
      <c r="U1797" s="574" t="str">
        <f t="shared" si="167"/>
        <v/>
      </c>
      <c r="V1797" s="574" t="str">
        <f>IF($U1797="","",VLOOKUP($U1797,BUDGET!$C$19:$Q$401,2,FALSE))</f>
        <v/>
      </c>
    </row>
    <row r="1798" spans="2:22" ht="13.5" x14ac:dyDescent="0.3">
      <c r="B1798" s="582">
        <f t="shared" si="166"/>
        <v>1788</v>
      </c>
      <c r="C1798" s="153"/>
      <c r="D1798" s="154"/>
      <c r="E1798" s="155"/>
      <c r="F1798" s="156"/>
      <c r="G1798" s="157"/>
      <c r="H1798" s="158"/>
      <c r="I1798" s="162" t="str">
        <f t="shared" si="162"/>
        <v/>
      </c>
      <c r="J1798" s="163" t="str">
        <f>IF(I1798="","",I1798/BUDGET!$O$8)</f>
        <v/>
      </c>
      <c r="K1798" s="608"/>
      <c r="L1798" s="161" t="str">
        <f t="shared" si="163"/>
        <v/>
      </c>
      <c r="M1798" s="609" t="str">
        <f t="shared" si="164"/>
        <v/>
      </c>
      <c r="N1798" s="610" t="str">
        <f t="shared" si="165"/>
        <v/>
      </c>
      <c r="O1798" s="577"/>
      <c r="Q1798" s="611"/>
      <c r="U1798" s="574" t="str">
        <f t="shared" si="167"/>
        <v/>
      </c>
      <c r="V1798" s="574" t="str">
        <f>IF($U1798="","",VLOOKUP($U1798,BUDGET!$C$19:$Q$401,2,FALSE))</f>
        <v/>
      </c>
    </row>
    <row r="1799" spans="2:22" ht="13.5" x14ac:dyDescent="0.3">
      <c r="B1799" s="582">
        <f t="shared" si="166"/>
        <v>1789</v>
      </c>
      <c r="C1799" s="153"/>
      <c r="D1799" s="154"/>
      <c r="E1799" s="155"/>
      <c r="F1799" s="156"/>
      <c r="G1799" s="157"/>
      <c r="H1799" s="158"/>
      <c r="I1799" s="162" t="str">
        <f t="shared" si="162"/>
        <v/>
      </c>
      <c r="J1799" s="163" t="str">
        <f>IF(I1799="","",I1799/BUDGET!$O$8)</f>
        <v/>
      </c>
      <c r="K1799" s="608"/>
      <c r="L1799" s="164" t="str">
        <f t="shared" si="163"/>
        <v/>
      </c>
      <c r="M1799" s="609" t="str">
        <f t="shared" si="164"/>
        <v/>
      </c>
      <c r="N1799" s="610" t="str">
        <f t="shared" si="165"/>
        <v/>
      </c>
      <c r="O1799" s="577"/>
      <c r="Q1799" s="611"/>
      <c r="U1799" s="574" t="str">
        <f t="shared" si="167"/>
        <v/>
      </c>
      <c r="V1799" s="574" t="str">
        <f>IF($U1799="","",VLOOKUP($U1799,BUDGET!$C$19:$Q$401,2,FALSE))</f>
        <v/>
      </c>
    </row>
    <row r="1800" spans="2:22" ht="13.5" x14ac:dyDescent="0.3">
      <c r="B1800" s="582">
        <f t="shared" si="166"/>
        <v>1790</v>
      </c>
      <c r="C1800" s="153"/>
      <c r="D1800" s="154"/>
      <c r="E1800" s="155"/>
      <c r="F1800" s="156"/>
      <c r="G1800" s="157"/>
      <c r="H1800" s="158"/>
      <c r="I1800" s="162" t="str">
        <f t="shared" si="162"/>
        <v/>
      </c>
      <c r="J1800" s="163" t="str">
        <f>IF(I1800="","",I1800/BUDGET!$O$8)</f>
        <v/>
      </c>
      <c r="K1800" s="608"/>
      <c r="L1800" s="161" t="str">
        <f t="shared" si="163"/>
        <v/>
      </c>
      <c r="M1800" s="609" t="str">
        <f t="shared" si="164"/>
        <v/>
      </c>
      <c r="N1800" s="610" t="str">
        <f t="shared" si="165"/>
        <v/>
      </c>
      <c r="O1800" s="577"/>
      <c r="Q1800" s="611"/>
      <c r="U1800" s="574" t="str">
        <f t="shared" si="167"/>
        <v/>
      </c>
      <c r="V1800" s="574" t="str">
        <f>IF($U1800="","",VLOOKUP($U1800,BUDGET!$C$19:$Q$401,2,FALSE))</f>
        <v/>
      </c>
    </row>
    <row r="1801" spans="2:22" ht="13.5" x14ac:dyDescent="0.3">
      <c r="B1801" s="582">
        <f t="shared" si="166"/>
        <v>1791</v>
      </c>
      <c r="C1801" s="153"/>
      <c r="D1801" s="154"/>
      <c r="E1801" s="155"/>
      <c r="F1801" s="156"/>
      <c r="G1801" s="157"/>
      <c r="H1801" s="158"/>
      <c r="I1801" s="162" t="str">
        <f t="shared" si="162"/>
        <v/>
      </c>
      <c r="J1801" s="163" t="str">
        <f>IF(I1801="","",I1801/BUDGET!$O$8)</f>
        <v/>
      </c>
      <c r="K1801" s="608"/>
      <c r="L1801" s="164" t="str">
        <f t="shared" si="163"/>
        <v/>
      </c>
      <c r="M1801" s="609" t="str">
        <f t="shared" si="164"/>
        <v/>
      </c>
      <c r="N1801" s="610" t="str">
        <f t="shared" si="165"/>
        <v/>
      </c>
      <c r="O1801" s="577"/>
      <c r="Q1801" s="611"/>
      <c r="U1801" s="574" t="str">
        <f t="shared" si="167"/>
        <v/>
      </c>
      <c r="V1801" s="574" t="str">
        <f>IF($U1801="","",VLOOKUP($U1801,BUDGET!$C$19:$Q$401,2,FALSE))</f>
        <v/>
      </c>
    </row>
    <row r="1802" spans="2:22" ht="13.5" x14ac:dyDescent="0.3">
      <c r="B1802" s="582">
        <f t="shared" si="166"/>
        <v>1792</v>
      </c>
      <c r="C1802" s="153"/>
      <c r="D1802" s="154"/>
      <c r="E1802" s="155"/>
      <c r="F1802" s="156"/>
      <c r="G1802" s="157"/>
      <c r="H1802" s="158"/>
      <c r="I1802" s="162" t="str">
        <f t="shared" si="162"/>
        <v/>
      </c>
      <c r="J1802" s="163" t="str">
        <f>IF(I1802="","",I1802/BUDGET!$O$8)</f>
        <v/>
      </c>
      <c r="K1802" s="608"/>
      <c r="L1802" s="161" t="str">
        <f t="shared" si="163"/>
        <v/>
      </c>
      <c r="M1802" s="609" t="str">
        <f t="shared" si="164"/>
        <v/>
      </c>
      <c r="N1802" s="610" t="str">
        <f t="shared" si="165"/>
        <v/>
      </c>
      <c r="O1802" s="577"/>
      <c r="Q1802" s="611"/>
      <c r="U1802" s="574" t="str">
        <f t="shared" si="167"/>
        <v/>
      </c>
      <c r="V1802" s="574" t="str">
        <f>IF($U1802="","",VLOOKUP($U1802,BUDGET!$C$19:$Q$401,2,FALSE))</f>
        <v/>
      </c>
    </row>
    <row r="1803" spans="2:22" ht="13.5" x14ac:dyDescent="0.3">
      <c r="B1803" s="582">
        <f t="shared" si="166"/>
        <v>1793</v>
      </c>
      <c r="C1803" s="153"/>
      <c r="D1803" s="154"/>
      <c r="E1803" s="155"/>
      <c r="F1803" s="156"/>
      <c r="G1803" s="157"/>
      <c r="H1803" s="158"/>
      <c r="I1803" s="162" t="str">
        <f t="shared" si="162"/>
        <v/>
      </c>
      <c r="J1803" s="163" t="str">
        <f>IF(I1803="","",I1803/BUDGET!$O$8)</f>
        <v/>
      </c>
      <c r="K1803" s="608"/>
      <c r="L1803" s="164" t="str">
        <f t="shared" si="163"/>
        <v/>
      </c>
      <c r="M1803" s="609" t="str">
        <f t="shared" si="164"/>
        <v/>
      </c>
      <c r="N1803" s="610" t="str">
        <f t="shared" si="165"/>
        <v/>
      </c>
      <c r="O1803" s="577"/>
      <c r="Q1803" s="611"/>
      <c r="U1803" s="574" t="str">
        <f t="shared" si="167"/>
        <v/>
      </c>
      <c r="V1803" s="574" t="str">
        <f>IF($U1803="","",VLOOKUP($U1803,BUDGET!$C$19:$Q$401,2,FALSE))</f>
        <v/>
      </c>
    </row>
    <row r="1804" spans="2:22" ht="13.5" x14ac:dyDescent="0.3">
      <c r="B1804" s="582">
        <f t="shared" si="166"/>
        <v>1794</v>
      </c>
      <c r="C1804" s="153"/>
      <c r="D1804" s="154"/>
      <c r="E1804" s="155"/>
      <c r="F1804" s="156"/>
      <c r="G1804" s="157"/>
      <c r="H1804" s="158"/>
      <c r="I1804" s="162" t="str">
        <f t="shared" ref="I1804:I1867" si="168">IF(E1804="","",ROUND(F1804*H1804,2))</f>
        <v/>
      </c>
      <c r="J1804" s="163" t="str">
        <f>IF(I1804="","",I1804/BUDGET!$O$8)</f>
        <v/>
      </c>
      <c r="K1804" s="608"/>
      <c r="L1804" s="161" t="str">
        <f t="shared" ref="L1804:L1867" si="169">LEFT(K1804,2)</f>
        <v/>
      </c>
      <c r="M1804" s="609" t="str">
        <f t="shared" ref="M1804:M1867" si="170">IF(C1804="","",YEAR(C1804))</f>
        <v/>
      </c>
      <c r="N1804" s="610" t="str">
        <f t="shared" ref="N1804:N1867" si="171">IF(C1804="","",MONTH(C1804))</f>
        <v/>
      </c>
      <c r="O1804" s="577"/>
      <c r="Q1804" s="611"/>
      <c r="U1804" s="574" t="str">
        <f t="shared" si="167"/>
        <v/>
      </c>
      <c r="V1804" s="574" t="str">
        <f>IF($U1804="","",VLOOKUP($U1804,BUDGET!$C$19:$Q$401,2,FALSE))</f>
        <v/>
      </c>
    </row>
    <row r="1805" spans="2:22" ht="13.5" x14ac:dyDescent="0.3">
      <c r="B1805" s="582">
        <f t="shared" ref="B1805:B1868" si="172">ROW()-10</f>
        <v>1795</v>
      </c>
      <c r="C1805" s="153"/>
      <c r="D1805" s="154"/>
      <c r="E1805" s="155"/>
      <c r="F1805" s="156"/>
      <c r="G1805" s="157"/>
      <c r="H1805" s="158"/>
      <c r="I1805" s="162" t="str">
        <f t="shared" si="168"/>
        <v/>
      </c>
      <c r="J1805" s="163" t="str">
        <f>IF(I1805="","",I1805/BUDGET!$O$8)</f>
        <v/>
      </c>
      <c r="K1805" s="608"/>
      <c r="L1805" s="164" t="str">
        <f t="shared" si="169"/>
        <v/>
      </c>
      <c r="M1805" s="609" t="str">
        <f t="shared" si="170"/>
        <v/>
      </c>
      <c r="N1805" s="610" t="str">
        <f t="shared" si="171"/>
        <v/>
      </c>
      <c r="O1805" s="577"/>
      <c r="Q1805" s="611"/>
      <c r="U1805" s="574" t="str">
        <f t="shared" ref="U1805:U1868" si="173">IF(K1805="","",LEFT(K1805,FIND("|",K1805)-1))</f>
        <v/>
      </c>
      <c r="V1805" s="574" t="str">
        <f>IF($U1805="","",VLOOKUP($U1805,BUDGET!$C$19:$Q$401,2,FALSE))</f>
        <v/>
      </c>
    </row>
    <row r="1806" spans="2:22" ht="13.5" x14ac:dyDescent="0.3">
      <c r="B1806" s="582">
        <f t="shared" si="172"/>
        <v>1796</v>
      </c>
      <c r="C1806" s="153"/>
      <c r="D1806" s="154"/>
      <c r="E1806" s="155"/>
      <c r="F1806" s="156"/>
      <c r="G1806" s="157"/>
      <c r="H1806" s="158"/>
      <c r="I1806" s="162" t="str">
        <f t="shared" si="168"/>
        <v/>
      </c>
      <c r="J1806" s="163" t="str">
        <f>IF(I1806="","",I1806/BUDGET!$O$8)</f>
        <v/>
      </c>
      <c r="K1806" s="608"/>
      <c r="L1806" s="161" t="str">
        <f t="shared" si="169"/>
        <v/>
      </c>
      <c r="M1806" s="609" t="str">
        <f t="shared" si="170"/>
        <v/>
      </c>
      <c r="N1806" s="610" t="str">
        <f t="shared" si="171"/>
        <v/>
      </c>
      <c r="O1806" s="577"/>
      <c r="Q1806" s="611"/>
      <c r="U1806" s="574" t="str">
        <f t="shared" si="173"/>
        <v/>
      </c>
      <c r="V1806" s="574" t="str">
        <f>IF($U1806="","",VLOOKUP($U1806,BUDGET!$C$19:$Q$401,2,FALSE))</f>
        <v/>
      </c>
    </row>
    <row r="1807" spans="2:22" ht="13.5" x14ac:dyDescent="0.3">
      <c r="B1807" s="582">
        <f t="shared" si="172"/>
        <v>1797</v>
      </c>
      <c r="C1807" s="153"/>
      <c r="D1807" s="154"/>
      <c r="E1807" s="155"/>
      <c r="F1807" s="156"/>
      <c r="G1807" s="157"/>
      <c r="H1807" s="158"/>
      <c r="I1807" s="162" t="str">
        <f t="shared" si="168"/>
        <v/>
      </c>
      <c r="J1807" s="163" t="str">
        <f>IF(I1807="","",I1807/BUDGET!$O$8)</f>
        <v/>
      </c>
      <c r="K1807" s="608"/>
      <c r="L1807" s="164" t="str">
        <f t="shared" si="169"/>
        <v/>
      </c>
      <c r="M1807" s="609" t="str">
        <f t="shared" si="170"/>
        <v/>
      </c>
      <c r="N1807" s="610" t="str">
        <f t="shared" si="171"/>
        <v/>
      </c>
      <c r="O1807" s="577"/>
      <c r="Q1807" s="611"/>
      <c r="U1807" s="574" t="str">
        <f t="shared" si="173"/>
        <v/>
      </c>
      <c r="V1807" s="574" t="str">
        <f>IF($U1807="","",VLOOKUP($U1807,BUDGET!$C$19:$Q$401,2,FALSE))</f>
        <v/>
      </c>
    </row>
    <row r="1808" spans="2:22" ht="13.5" x14ac:dyDescent="0.3">
      <c r="B1808" s="582">
        <f t="shared" si="172"/>
        <v>1798</v>
      </c>
      <c r="C1808" s="153"/>
      <c r="D1808" s="154"/>
      <c r="E1808" s="155"/>
      <c r="F1808" s="156"/>
      <c r="G1808" s="157"/>
      <c r="H1808" s="158"/>
      <c r="I1808" s="162" t="str">
        <f t="shared" si="168"/>
        <v/>
      </c>
      <c r="J1808" s="163" t="str">
        <f>IF(I1808="","",I1808/BUDGET!$O$8)</f>
        <v/>
      </c>
      <c r="K1808" s="608"/>
      <c r="L1808" s="161" t="str">
        <f t="shared" si="169"/>
        <v/>
      </c>
      <c r="M1808" s="609" t="str">
        <f t="shared" si="170"/>
        <v/>
      </c>
      <c r="N1808" s="610" t="str">
        <f t="shared" si="171"/>
        <v/>
      </c>
      <c r="O1808" s="577"/>
      <c r="Q1808" s="611"/>
      <c r="U1808" s="574" t="str">
        <f t="shared" si="173"/>
        <v/>
      </c>
      <c r="V1808" s="574" t="str">
        <f>IF($U1808="","",VLOOKUP($U1808,BUDGET!$C$19:$Q$401,2,FALSE))</f>
        <v/>
      </c>
    </row>
    <row r="1809" spans="2:22" ht="13.5" x14ac:dyDescent="0.3">
      <c r="B1809" s="582">
        <f t="shared" si="172"/>
        <v>1799</v>
      </c>
      <c r="C1809" s="153"/>
      <c r="D1809" s="154"/>
      <c r="E1809" s="155"/>
      <c r="F1809" s="156"/>
      <c r="G1809" s="157"/>
      <c r="H1809" s="158"/>
      <c r="I1809" s="162" t="str">
        <f t="shared" si="168"/>
        <v/>
      </c>
      <c r="J1809" s="163" t="str">
        <f>IF(I1809="","",I1809/BUDGET!$O$8)</f>
        <v/>
      </c>
      <c r="K1809" s="608"/>
      <c r="L1809" s="164" t="str">
        <f t="shared" si="169"/>
        <v/>
      </c>
      <c r="M1809" s="609" t="str">
        <f t="shared" si="170"/>
        <v/>
      </c>
      <c r="N1809" s="610" t="str">
        <f t="shared" si="171"/>
        <v/>
      </c>
      <c r="O1809" s="577"/>
      <c r="Q1809" s="611"/>
      <c r="U1809" s="574" t="str">
        <f t="shared" si="173"/>
        <v/>
      </c>
      <c r="V1809" s="574" t="str">
        <f>IF($U1809="","",VLOOKUP($U1809,BUDGET!$C$19:$Q$401,2,FALSE))</f>
        <v/>
      </c>
    </row>
    <row r="1810" spans="2:22" ht="13.5" x14ac:dyDescent="0.3">
      <c r="B1810" s="582">
        <f t="shared" si="172"/>
        <v>1800</v>
      </c>
      <c r="C1810" s="153"/>
      <c r="D1810" s="154"/>
      <c r="E1810" s="155"/>
      <c r="F1810" s="156"/>
      <c r="G1810" s="157"/>
      <c r="H1810" s="158"/>
      <c r="I1810" s="162" t="str">
        <f t="shared" si="168"/>
        <v/>
      </c>
      <c r="J1810" s="163" t="str">
        <f>IF(I1810="","",I1810/BUDGET!$O$8)</f>
        <v/>
      </c>
      <c r="K1810" s="608"/>
      <c r="L1810" s="161" t="str">
        <f t="shared" si="169"/>
        <v/>
      </c>
      <c r="M1810" s="609" t="str">
        <f t="shared" si="170"/>
        <v/>
      </c>
      <c r="N1810" s="610" t="str">
        <f t="shared" si="171"/>
        <v/>
      </c>
      <c r="O1810" s="577"/>
      <c r="Q1810" s="611"/>
      <c r="U1810" s="574" t="str">
        <f t="shared" si="173"/>
        <v/>
      </c>
      <c r="V1810" s="574" t="str">
        <f>IF($U1810="","",VLOOKUP($U1810,BUDGET!$C$19:$Q$401,2,FALSE))</f>
        <v/>
      </c>
    </row>
    <row r="1811" spans="2:22" ht="13.5" x14ac:dyDescent="0.3">
      <c r="B1811" s="582">
        <f t="shared" si="172"/>
        <v>1801</v>
      </c>
      <c r="C1811" s="153"/>
      <c r="D1811" s="154"/>
      <c r="E1811" s="155"/>
      <c r="F1811" s="156"/>
      <c r="G1811" s="157"/>
      <c r="H1811" s="158"/>
      <c r="I1811" s="162" t="str">
        <f t="shared" si="168"/>
        <v/>
      </c>
      <c r="J1811" s="163" t="str">
        <f>IF(I1811="","",I1811/BUDGET!$O$8)</f>
        <v/>
      </c>
      <c r="K1811" s="608"/>
      <c r="L1811" s="164" t="str">
        <f t="shared" si="169"/>
        <v/>
      </c>
      <c r="M1811" s="609" t="str">
        <f t="shared" si="170"/>
        <v/>
      </c>
      <c r="N1811" s="610" t="str">
        <f t="shared" si="171"/>
        <v/>
      </c>
      <c r="O1811" s="577"/>
      <c r="Q1811" s="611"/>
      <c r="U1811" s="574" t="str">
        <f t="shared" si="173"/>
        <v/>
      </c>
      <c r="V1811" s="574" t="str">
        <f>IF($U1811="","",VLOOKUP($U1811,BUDGET!$C$19:$Q$401,2,FALSE))</f>
        <v/>
      </c>
    </row>
    <row r="1812" spans="2:22" ht="13.5" x14ac:dyDescent="0.3">
      <c r="B1812" s="582">
        <f t="shared" si="172"/>
        <v>1802</v>
      </c>
      <c r="C1812" s="153"/>
      <c r="D1812" s="154"/>
      <c r="E1812" s="155"/>
      <c r="F1812" s="156"/>
      <c r="G1812" s="157"/>
      <c r="H1812" s="158"/>
      <c r="I1812" s="162" t="str">
        <f t="shared" si="168"/>
        <v/>
      </c>
      <c r="J1812" s="163" t="str">
        <f>IF(I1812="","",I1812/BUDGET!$O$8)</f>
        <v/>
      </c>
      <c r="K1812" s="608"/>
      <c r="L1812" s="161" t="str">
        <f t="shared" si="169"/>
        <v/>
      </c>
      <c r="M1812" s="609" t="str">
        <f t="shared" si="170"/>
        <v/>
      </c>
      <c r="N1812" s="610" t="str">
        <f t="shared" si="171"/>
        <v/>
      </c>
      <c r="O1812" s="577"/>
      <c r="Q1812" s="611"/>
      <c r="U1812" s="574" t="str">
        <f t="shared" si="173"/>
        <v/>
      </c>
      <c r="V1812" s="574" t="str">
        <f>IF($U1812="","",VLOOKUP($U1812,BUDGET!$C$19:$Q$401,2,FALSE))</f>
        <v/>
      </c>
    </row>
    <row r="1813" spans="2:22" ht="13.5" x14ac:dyDescent="0.3">
      <c r="B1813" s="582">
        <f t="shared" si="172"/>
        <v>1803</v>
      </c>
      <c r="C1813" s="153"/>
      <c r="D1813" s="154"/>
      <c r="E1813" s="155"/>
      <c r="F1813" s="156"/>
      <c r="G1813" s="157"/>
      <c r="H1813" s="158"/>
      <c r="I1813" s="162" t="str">
        <f t="shared" si="168"/>
        <v/>
      </c>
      <c r="J1813" s="163" t="str">
        <f>IF(I1813="","",I1813/BUDGET!$O$8)</f>
        <v/>
      </c>
      <c r="K1813" s="608"/>
      <c r="L1813" s="164" t="str">
        <f t="shared" si="169"/>
        <v/>
      </c>
      <c r="M1813" s="609" t="str">
        <f t="shared" si="170"/>
        <v/>
      </c>
      <c r="N1813" s="610" t="str">
        <f t="shared" si="171"/>
        <v/>
      </c>
      <c r="O1813" s="577"/>
      <c r="Q1813" s="611"/>
      <c r="U1813" s="574" t="str">
        <f t="shared" si="173"/>
        <v/>
      </c>
      <c r="V1813" s="574" t="str">
        <f>IF($U1813="","",VLOOKUP($U1813,BUDGET!$C$19:$Q$401,2,FALSE))</f>
        <v/>
      </c>
    </row>
    <row r="1814" spans="2:22" ht="13.5" x14ac:dyDescent="0.3">
      <c r="B1814" s="582">
        <f t="shared" si="172"/>
        <v>1804</v>
      </c>
      <c r="C1814" s="153"/>
      <c r="D1814" s="154"/>
      <c r="E1814" s="155"/>
      <c r="F1814" s="156"/>
      <c r="G1814" s="157"/>
      <c r="H1814" s="158"/>
      <c r="I1814" s="162" t="str">
        <f t="shared" si="168"/>
        <v/>
      </c>
      <c r="J1814" s="163" t="str">
        <f>IF(I1814="","",I1814/BUDGET!$O$8)</f>
        <v/>
      </c>
      <c r="K1814" s="608"/>
      <c r="L1814" s="161" t="str">
        <f t="shared" si="169"/>
        <v/>
      </c>
      <c r="M1814" s="609" t="str">
        <f t="shared" si="170"/>
        <v/>
      </c>
      <c r="N1814" s="610" t="str">
        <f t="shared" si="171"/>
        <v/>
      </c>
      <c r="O1814" s="577"/>
      <c r="Q1814" s="611"/>
      <c r="U1814" s="574" t="str">
        <f t="shared" si="173"/>
        <v/>
      </c>
      <c r="V1814" s="574" t="str">
        <f>IF($U1814="","",VLOOKUP($U1814,BUDGET!$C$19:$Q$401,2,FALSE))</f>
        <v/>
      </c>
    </row>
    <row r="1815" spans="2:22" ht="13.5" x14ac:dyDescent="0.3">
      <c r="B1815" s="582">
        <f t="shared" si="172"/>
        <v>1805</v>
      </c>
      <c r="C1815" s="153"/>
      <c r="D1815" s="154"/>
      <c r="E1815" s="155"/>
      <c r="F1815" s="156"/>
      <c r="G1815" s="157"/>
      <c r="H1815" s="158"/>
      <c r="I1815" s="162" t="str">
        <f t="shared" si="168"/>
        <v/>
      </c>
      <c r="J1815" s="163" t="str">
        <f>IF(I1815="","",I1815/BUDGET!$O$8)</f>
        <v/>
      </c>
      <c r="K1815" s="608"/>
      <c r="L1815" s="164" t="str">
        <f t="shared" si="169"/>
        <v/>
      </c>
      <c r="M1815" s="609" t="str">
        <f t="shared" si="170"/>
        <v/>
      </c>
      <c r="N1815" s="610" t="str">
        <f t="shared" si="171"/>
        <v/>
      </c>
      <c r="O1815" s="577"/>
      <c r="Q1815" s="611"/>
      <c r="U1815" s="574" t="str">
        <f t="shared" si="173"/>
        <v/>
      </c>
      <c r="V1815" s="574" t="str">
        <f>IF($U1815="","",VLOOKUP($U1815,BUDGET!$C$19:$Q$401,2,FALSE))</f>
        <v/>
      </c>
    </row>
    <row r="1816" spans="2:22" ht="13.5" x14ac:dyDescent="0.3">
      <c r="B1816" s="582">
        <f t="shared" si="172"/>
        <v>1806</v>
      </c>
      <c r="C1816" s="153"/>
      <c r="D1816" s="154"/>
      <c r="E1816" s="155"/>
      <c r="F1816" s="156"/>
      <c r="G1816" s="157"/>
      <c r="H1816" s="158"/>
      <c r="I1816" s="162" t="str">
        <f t="shared" si="168"/>
        <v/>
      </c>
      <c r="J1816" s="163" t="str">
        <f>IF(I1816="","",I1816/BUDGET!$O$8)</f>
        <v/>
      </c>
      <c r="K1816" s="608"/>
      <c r="L1816" s="161" t="str">
        <f t="shared" si="169"/>
        <v/>
      </c>
      <c r="M1816" s="609" t="str">
        <f t="shared" si="170"/>
        <v/>
      </c>
      <c r="N1816" s="610" t="str">
        <f t="shared" si="171"/>
        <v/>
      </c>
      <c r="O1816" s="577"/>
      <c r="Q1816" s="611"/>
      <c r="U1816" s="574" t="str">
        <f t="shared" si="173"/>
        <v/>
      </c>
      <c r="V1816" s="574" t="str">
        <f>IF($U1816="","",VLOOKUP($U1816,BUDGET!$C$19:$Q$401,2,FALSE))</f>
        <v/>
      </c>
    </row>
    <row r="1817" spans="2:22" ht="13.5" x14ac:dyDescent="0.3">
      <c r="B1817" s="582">
        <f t="shared" si="172"/>
        <v>1807</v>
      </c>
      <c r="C1817" s="153"/>
      <c r="D1817" s="154"/>
      <c r="E1817" s="155"/>
      <c r="F1817" s="156"/>
      <c r="G1817" s="157"/>
      <c r="H1817" s="158"/>
      <c r="I1817" s="162" t="str">
        <f t="shared" si="168"/>
        <v/>
      </c>
      <c r="J1817" s="163" t="str">
        <f>IF(I1817="","",I1817/BUDGET!$O$8)</f>
        <v/>
      </c>
      <c r="K1817" s="608"/>
      <c r="L1817" s="164" t="str">
        <f t="shared" si="169"/>
        <v/>
      </c>
      <c r="M1817" s="609" t="str">
        <f t="shared" si="170"/>
        <v/>
      </c>
      <c r="N1817" s="610" t="str">
        <f t="shared" si="171"/>
        <v/>
      </c>
      <c r="O1817" s="577"/>
      <c r="Q1817" s="611"/>
      <c r="U1817" s="574" t="str">
        <f t="shared" si="173"/>
        <v/>
      </c>
      <c r="V1817" s="574" t="str">
        <f>IF($U1817="","",VLOOKUP($U1817,BUDGET!$C$19:$Q$401,2,FALSE))</f>
        <v/>
      </c>
    </row>
    <row r="1818" spans="2:22" ht="13.5" x14ac:dyDescent="0.3">
      <c r="B1818" s="582">
        <f t="shared" si="172"/>
        <v>1808</v>
      </c>
      <c r="C1818" s="153"/>
      <c r="D1818" s="154"/>
      <c r="E1818" s="155"/>
      <c r="F1818" s="156"/>
      <c r="G1818" s="157"/>
      <c r="H1818" s="158"/>
      <c r="I1818" s="162" t="str">
        <f t="shared" si="168"/>
        <v/>
      </c>
      <c r="J1818" s="163" t="str">
        <f>IF(I1818="","",I1818/BUDGET!$O$8)</f>
        <v/>
      </c>
      <c r="K1818" s="608"/>
      <c r="L1818" s="161" t="str">
        <f t="shared" si="169"/>
        <v/>
      </c>
      <c r="M1818" s="609" t="str">
        <f t="shared" si="170"/>
        <v/>
      </c>
      <c r="N1818" s="610" t="str">
        <f t="shared" si="171"/>
        <v/>
      </c>
      <c r="O1818" s="577"/>
      <c r="Q1818" s="611"/>
      <c r="U1818" s="574" t="str">
        <f t="shared" si="173"/>
        <v/>
      </c>
      <c r="V1818" s="574" t="str">
        <f>IF($U1818="","",VLOOKUP($U1818,BUDGET!$C$19:$Q$401,2,FALSE))</f>
        <v/>
      </c>
    </row>
    <row r="1819" spans="2:22" ht="13.5" x14ac:dyDescent="0.3">
      <c r="B1819" s="582">
        <f t="shared" si="172"/>
        <v>1809</v>
      </c>
      <c r="C1819" s="153"/>
      <c r="D1819" s="154"/>
      <c r="E1819" s="155"/>
      <c r="F1819" s="156"/>
      <c r="G1819" s="157"/>
      <c r="H1819" s="158"/>
      <c r="I1819" s="162" t="str">
        <f t="shared" si="168"/>
        <v/>
      </c>
      <c r="J1819" s="163" t="str">
        <f>IF(I1819="","",I1819/BUDGET!$O$8)</f>
        <v/>
      </c>
      <c r="K1819" s="608"/>
      <c r="L1819" s="164" t="str">
        <f t="shared" si="169"/>
        <v/>
      </c>
      <c r="M1819" s="609" t="str">
        <f t="shared" si="170"/>
        <v/>
      </c>
      <c r="N1819" s="610" t="str">
        <f t="shared" si="171"/>
        <v/>
      </c>
      <c r="O1819" s="577"/>
      <c r="Q1819" s="611"/>
      <c r="U1819" s="574" t="str">
        <f t="shared" si="173"/>
        <v/>
      </c>
      <c r="V1819" s="574" t="str">
        <f>IF($U1819="","",VLOOKUP($U1819,BUDGET!$C$19:$Q$401,2,FALSE))</f>
        <v/>
      </c>
    </row>
    <row r="1820" spans="2:22" ht="13.5" x14ac:dyDescent="0.3">
      <c r="B1820" s="582">
        <f t="shared" si="172"/>
        <v>1810</v>
      </c>
      <c r="C1820" s="153"/>
      <c r="D1820" s="154"/>
      <c r="E1820" s="155"/>
      <c r="F1820" s="156"/>
      <c r="G1820" s="157"/>
      <c r="H1820" s="158"/>
      <c r="I1820" s="162" t="str">
        <f t="shared" si="168"/>
        <v/>
      </c>
      <c r="J1820" s="163" t="str">
        <f>IF(I1820="","",I1820/BUDGET!$O$8)</f>
        <v/>
      </c>
      <c r="K1820" s="608"/>
      <c r="L1820" s="161" t="str">
        <f t="shared" si="169"/>
        <v/>
      </c>
      <c r="M1820" s="609" t="str">
        <f t="shared" si="170"/>
        <v/>
      </c>
      <c r="N1820" s="610" t="str">
        <f t="shared" si="171"/>
        <v/>
      </c>
      <c r="O1820" s="577"/>
      <c r="Q1820" s="611"/>
      <c r="U1820" s="574" t="str">
        <f t="shared" si="173"/>
        <v/>
      </c>
      <c r="V1820" s="574" t="str">
        <f>IF($U1820="","",VLOOKUP($U1820,BUDGET!$C$19:$Q$401,2,FALSE))</f>
        <v/>
      </c>
    </row>
    <row r="1821" spans="2:22" ht="13.5" x14ac:dyDescent="0.3">
      <c r="B1821" s="582">
        <f t="shared" si="172"/>
        <v>1811</v>
      </c>
      <c r="C1821" s="153"/>
      <c r="D1821" s="154"/>
      <c r="E1821" s="155"/>
      <c r="F1821" s="156"/>
      <c r="G1821" s="157"/>
      <c r="H1821" s="158"/>
      <c r="I1821" s="162" t="str">
        <f t="shared" si="168"/>
        <v/>
      </c>
      <c r="J1821" s="163" t="str">
        <f>IF(I1821="","",I1821/BUDGET!$O$8)</f>
        <v/>
      </c>
      <c r="K1821" s="608"/>
      <c r="L1821" s="164" t="str">
        <f t="shared" si="169"/>
        <v/>
      </c>
      <c r="M1821" s="609" t="str">
        <f t="shared" si="170"/>
        <v/>
      </c>
      <c r="N1821" s="610" t="str">
        <f t="shared" si="171"/>
        <v/>
      </c>
      <c r="O1821" s="577"/>
      <c r="Q1821" s="611"/>
      <c r="U1821" s="574" t="str">
        <f t="shared" si="173"/>
        <v/>
      </c>
      <c r="V1821" s="574" t="str">
        <f>IF($U1821="","",VLOOKUP($U1821,BUDGET!$C$19:$Q$401,2,FALSE))</f>
        <v/>
      </c>
    </row>
    <row r="1822" spans="2:22" ht="13.5" x14ac:dyDescent="0.3">
      <c r="B1822" s="582">
        <f t="shared" si="172"/>
        <v>1812</v>
      </c>
      <c r="C1822" s="153"/>
      <c r="D1822" s="154"/>
      <c r="E1822" s="155"/>
      <c r="F1822" s="156"/>
      <c r="G1822" s="157"/>
      <c r="H1822" s="158"/>
      <c r="I1822" s="162" t="str">
        <f t="shared" si="168"/>
        <v/>
      </c>
      <c r="J1822" s="163" t="str">
        <f>IF(I1822="","",I1822/BUDGET!$O$8)</f>
        <v/>
      </c>
      <c r="K1822" s="608"/>
      <c r="L1822" s="161" t="str">
        <f t="shared" si="169"/>
        <v/>
      </c>
      <c r="M1822" s="609" t="str">
        <f t="shared" si="170"/>
        <v/>
      </c>
      <c r="N1822" s="610" t="str">
        <f t="shared" si="171"/>
        <v/>
      </c>
      <c r="O1822" s="577"/>
      <c r="Q1822" s="611"/>
      <c r="U1822" s="574" t="str">
        <f t="shared" si="173"/>
        <v/>
      </c>
      <c r="V1822" s="574" t="str">
        <f>IF($U1822="","",VLOOKUP($U1822,BUDGET!$C$19:$Q$401,2,FALSE))</f>
        <v/>
      </c>
    </row>
    <row r="1823" spans="2:22" ht="13.5" x14ac:dyDescent="0.3">
      <c r="B1823" s="582">
        <f t="shared" si="172"/>
        <v>1813</v>
      </c>
      <c r="C1823" s="153"/>
      <c r="D1823" s="154"/>
      <c r="E1823" s="155"/>
      <c r="F1823" s="156"/>
      <c r="G1823" s="157"/>
      <c r="H1823" s="158"/>
      <c r="I1823" s="162" t="str">
        <f t="shared" si="168"/>
        <v/>
      </c>
      <c r="J1823" s="163" t="str">
        <f>IF(I1823="","",I1823/BUDGET!$O$8)</f>
        <v/>
      </c>
      <c r="K1823" s="608"/>
      <c r="L1823" s="164" t="str">
        <f t="shared" si="169"/>
        <v/>
      </c>
      <c r="M1823" s="609" t="str">
        <f t="shared" si="170"/>
        <v/>
      </c>
      <c r="N1823" s="610" t="str">
        <f t="shared" si="171"/>
        <v/>
      </c>
      <c r="O1823" s="577"/>
      <c r="Q1823" s="611"/>
      <c r="U1823" s="574" t="str">
        <f t="shared" si="173"/>
        <v/>
      </c>
      <c r="V1823" s="574" t="str">
        <f>IF($U1823="","",VLOOKUP($U1823,BUDGET!$C$19:$Q$401,2,FALSE))</f>
        <v/>
      </c>
    </row>
    <row r="1824" spans="2:22" ht="13.5" x14ac:dyDescent="0.3">
      <c r="B1824" s="582">
        <f t="shared" si="172"/>
        <v>1814</v>
      </c>
      <c r="C1824" s="153"/>
      <c r="D1824" s="154"/>
      <c r="E1824" s="155"/>
      <c r="F1824" s="156"/>
      <c r="G1824" s="157"/>
      <c r="H1824" s="158"/>
      <c r="I1824" s="162" t="str">
        <f t="shared" si="168"/>
        <v/>
      </c>
      <c r="J1824" s="163" t="str">
        <f>IF(I1824="","",I1824/BUDGET!$O$8)</f>
        <v/>
      </c>
      <c r="K1824" s="608"/>
      <c r="L1824" s="161" t="str">
        <f t="shared" si="169"/>
        <v/>
      </c>
      <c r="M1824" s="609" t="str">
        <f t="shared" si="170"/>
        <v/>
      </c>
      <c r="N1824" s="610" t="str">
        <f t="shared" si="171"/>
        <v/>
      </c>
      <c r="O1824" s="577"/>
      <c r="Q1824" s="611"/>
      <c r="U1824" s="574" t="str">
        <f t="shared" si="173"/>
        <v/>
      </c>
      <c r="V1824" s="574" t="str">
        <f>IF($U1824="","",VLOOKUP($U1824,BUDGET!$C$19:$Q$401,2,FALSE))</f>
        <v/>
      </c>
    </row>
    <row r="1825" spans="2:22" ht="13.5" x14ac:dyDescent="0.3">
      <c r="B1825" s="582">
        <f t="shared" si="172"/>
        <v>1815</v>
      </c>
      <c r="C1825" s="153"/>
      <c r="D1825" s="154"/>
      <c r="E1825" s="155"/>
      <c r="F1825" s="156"/>
      <c r="G1825" s="157"/>
      <c r="H1825" s="158"/>
      <c r="I1825" s="162" t="str">
        <f t="shared" si="168"/>
        <v/>
      </c>
      <c r="J1825" s="163" t="str">
        <f>IF(I1825="","",I1825/BUDGET!$O$8)</f>
        <v/>
      </c>
      <c r="K1825" s="608"/>
      <c r="L1825" s="164" t="str">
        <f t="shared" si="169"/>
        <v/>
      </c>
      <c r="M1825" s="609" t="str">
        <f t="shared" si="170"/>
        <v/>
      </c>
      <c r="N1825" s="610" t="str">
        <f t="shared" si="171"/>
        <v/>
      </c>
      <c r="O1825" s="577"/>
      <c r="Q1825" s="611"/>
      <c r="U1825" s="574" t="str">
        <f t="shared" si="173"/>
        <v/>
      </c>
      <c r="V1825" s="574" t="str">
        <f>IF($U1825="","",VLOOKUP($U1825,BUDGET!$C$19:$Q$401,2,FALSE))</f>
        <v/>
      </c>
    </row>
    <row r="1826" spans="2:22" ht="13.5" x14ac:dyDescent="0.3">
      <c r="B1826" s="582">
        <f t="shared" si="172"/>
        <v>1816</v>
      </c>
      <c r="C1826" s="153"/>
      <c r="D1826" s="154"/>
      <c r="E1826" s="155"/>
      <c r="F1826" s="156"/>
      <c r="G1826" s="157"/>
      <c r="H1826" s="158"/>
      <c r="I1826" s="162" t="str">
        <f t="shared" si="168"/>
        <v/>
      </c>
      <c r="J1826" s="163" t="str">
        <f>IF(I1826="","",I1826/BUDGET!$O$8)</f>
        <v/>
      </c>
      <c r="K1826" s="608"/>
      <c r="L1826" s="161" t="str">
        <f t="shared" si="169"/>
        <v/>
      </c>
      <c r="M1826" s="609" t="str">
        <f t="shared" si="170"/>
        <v/>
      </c>
      <c r="N1826" s="610" t="str">
        <f t="shared" si="171"/>
        <v/>
      </c>
      <c r="O1826" s="577"/>
      <c r="Q1826" s="611"/>
      <c r="U1826" s="574" t="str">
        <f t="shared" si="173"/>
        <v/>
      </c>
      <c r="V1826" s="574" t="str">
        <f>IF($U1826="","",VLOOKUP($U1826,BUDGET!$C$19:$Q$401,2,FALSE))</f>
        <v/>
      </c>
    </row>
    <row r="1827" spans="2:22" ht="13.5" x14ac:dyDescent="0.3">
      <c r="B1827" s="582">
        <f t="shared" si="172"/>
        <v>1817</v>
      </c>
      <c r="C1827" s="153"/>
      <c r="D1827" s="154"/>
      <c r="E1827" s="155"/>
      <c r="F1827" s="156"/>
      <c r="G1827" s="157"/>
      <c r="H1827" s="158"/>
      <c r="I1827" s="162" t="str">
        <f t="shared" si="168"/>
        <v/>
      </c>
      <c r="J1827" s="163" t="str">
        <f>IF(I1827="","",I1827/BUDGET!$O$8)</f>
        <v/>
      </c>
      <c r="K1827" s="608"/>
      <c r="L1827" s="164" t="str">
        <f t="shared" si="169"/>
        <v/>
      </c>
      <c r="M1827" s="609" t="str">
        <f t="shared" si="170"/>
        <v/>
      </c>
      <c r="N1827" s="610" t="str">
        <f t="shared" si="171"/>
        <v/>
      </c>
      <c r="O1827" s="577"/>
      <c r="Q1827" s="611"/>
      <c r="U1827" s="574" t="str">
        <f t="shared" si="173"/>
        <v/>
      </c>
      <c r="V1827" s="574" t="str">
        <f>IF($U1827="","",VLOOKUP($U1827,BUDGET!$C$19:$Q$401,2,FALSE))</f>
        <v/>
      </c>
    </row>
    <row r="1828" spans="2:22" ht="13.5" x14ac:dyDescent="0.3">
      <c r="B1828" s="582">
        <f t="shared" si="172"/>
        <v>1818</v>
      </c>
      <c r="C1828" s="153"/>
      <c r="D1828" s="154"/>
      <c r="E1828" s="155"/>
      <c r="F1828" s="156"/>
      <c r="G1828" s="157"/>
      <c r="H1828" s="158"/>
      <c r="I1828" s="162" t="str">
        <f t="shared" si="168"/>
        <v/>
      </c>
      <c r="J1828" s="163" t="str">
        <f>IF(I1828="","",I1828/BUDGET!$O$8)</f>
        <v/>
      </c>
      <c r="K1828" s="608"/>
      <c r="L1828" s="161" t="str">
        <f t="shared" si="169"/>
        <v/>
      </c>
      <c r="M1828" s="609" t="str">
        <f t="shared" si="170"/>
        <v/>
      </c>
      <c r="N1828" s="610" t="str">
        <f t="shared" si="171"/>
        <v/>
      </c>
      <c r="O1828" s="577"/>
      <c r="Q1828" s="611"/>
      <c r="U1828" s="574" t="str">
        <f t="shared" si="173"/>
        <v/>
      </c>
      <c r="V1828" s="574" t="str">
        <f>IF($U1828="","",VLOOKUP($U1828,BUDGET!$C$19:$Q$401,2,FALSE))</f>
        <v/>
      </c>
    </row>
    <row r="1829" spans="2:22" ht="13.5" x14ac:dyDescent="0.3">
      <c r="B1829" s="582">
        <f t="shared" si="172"/>
        <v>1819</v>
      </c>
      <c r="C1829" s="153"/>
      <c r="D1829" s="154"/>
      <c r="E1829" s="155"/>
      <c r="F1829" s="156"/>
      <c r="G1829" s="157"/>
      <c r="H1829" s="158"/>
      <c r="I1829" s="162" t="str">
        <f t="shared" si="168"/>
        <v/>
      </c>
      <c r="J1829" s="163" t="str">
        <f>IF(I1829="","",I1829/BUDGET!$O$8)</f>
        <v/>
      </c>
      <c r="K1829" s="608"/>
      <c r="L1829" s="164" t="str">
        <f t="shared" si="169"/>
        <v/>
      </c>
      <c r="M1829" s="609" t="str">
        <f t="shared" si="170"/>
        <v/>
      </c>
      <c r="N1829" s="610" t="str">
        <f t="shared" si="171"/>
        <v/>
      </c>
      <c r="O1829" s="577"/>
      <c r="Q1829" s="611"/>
      <c r="U1829" s="574" t="str">
        <f t="shared" si="173"/>
        <v/>
      </c>
      <c r="V1829" s="574" t="str">
        <f>IF($U1829="","",VLOOKUP($U1829,BUDGET!$C$19:$Q$401,2,FALSE))</f>
        <v/>
      </c>
    </row>
    <row r="1830" spans="2:22" ht="13.5" x14ac:dyDescent="0.3">
      <c r="B1830" s="582">
        <f t="shared" si="172"/>
        <v>1820</v>
      </c>
      <c r="C1830" s="153"/>
      <c r="D1830" s="154"/>
      <c r="E1830" s="155"/>
      <c r="F1830" s="156"/>
      <c r="G1830" s="157"/>
      <c r="H1830" s="158"/>
      <c r="I1830" s="162" t="str">
        <f t="shared" si="168"/>
        <v/>
      </c>
      <c r="J1830" s="163" t="str">
        <f>IF(I1830="","",I1830/BUDGET!$O$8)</f>
        <v/>
      </c>
      <c r="K1830" s="608"/>
      <c r="L1830" s="161" t="str">
        <f t="shared" si="169"/>
        <v/>
      </c>
      <c r="M1830" s="609" t="str">
        <f t="shared" si="170"/>
        <v/>
      </c>
      <c r="N1830" s="610" t="str">
        <f t="shared" si="171"/>
        <v/>
      </c>
      <c r="O1830" s="577"/>
      <c r="Q1830" s="611"/>
      <c r="U1830" s="574" t="str">
        <f t="shared" si="173"/>
        <v/>
      </c>
      <c r="V1830" s="574" t="str">
        <f>IF($U1830="","",VLOOKUP($U1830,BUDGET!$C$19:$Q$401,2,FALSE))</f>
        <v/>
      </c>
    </row>
    <row r="1831" spans="2:22" ht="13.5" x14ac:dyDescent="0.3">
      <c r="B1831" s="582">
        <f t="shared" si="172"/>
        <v>1821</v>
      </c>
      <c r="C1831" s="153"/>
      <c r="D1831" s="154"/>
      <c r="E1831" s="155"/>
      <c r="F1831" s="156"/>
      <c r="G1831" s="157"/>
      <c r="H1831" s="158"/>
      <c r="I1831" s="162" t="str">
        <f t="shared" si="168"/>
        <v/>
      </c>
      <c r="J1831" s="163" t="str">
        <f>IF(I1831="","",I1831/BUDGET!$O$8)</f>
        <v/>
      </c>
      <c r="K1831" s="608"/>
      <c r="L1831" s="164" t="str">
        <f t="shared" si="169"/>
        <v/>
      </c>
      <c r="M1831" s="609" t="str">
        <f t="shared" si="170"/>
        <v/>
      </c>
      <c r="N1831" s="610" t="str">
        <f t="shared" si="171"/>
        <v/>
      </c>
      <c r="O1831" s="577"/>
      <c r="Q1831" s="611"/>
      <c r="U1831" s="574" t="str">
        <f t="shared" si="173"/>
        <v/>
      </c>
      <c r="V1831" s="574" t="str">
        <f>IF($U1831="","",VLOOKUP($U1831,BUDGET!$C$19:$Q$401,2,FALSE))</f>
        <v/>
      </c>
    </row>
    <row r="1832" spans="2:22" ht="13.5" x14ac:dyDescent="0.3">
      <c r="B1832" s="582">
        <f t="shared" si="172"/>
        <v>1822</v>
      </c>
      <c r="C1832" s="153"/>
      <c r="D1832" s="154"/>
      <c r="E1832" s="155"/>
      <c r="F1832" s="156"/>
      <c r="G1832" s="157"/>
      <c r="H1832" s="158"/>
      <c r="I1832" s="162" t="str">
        <f t="shared" si="168"/>
        <v/>
      </c>
      <c r="J1832" s="163" t="str">
        <f>IF(I1832="","",I1832/BUDGET!$O$8)</f>
        <v/>
      </c>
      <c r="K1832" s="608"/>
      <c r="L1832" s="161" t="str">
        <f t="shared" si="169"/>
        <v/>
      </c>
      <c r="M1832" s="609" t="str">
        <f t="shared" si="170"/>
        <v/>
      </c>
      <c r="N1832" s="610" t="str">
        <f t="shared" si="171"/>
        <v/>
      </c>
      <c r="O1832" s="577"/>
      <c r="Q1832" s="611"/>
      <c r="U1832" s="574" t="str">
        <f t="shared" si="173"/>
        <v/>
      </c>
      <c r="V1832" s="574" t="str">
        <f>IF($U1832="","",VLOOKUP($U1832,BUDGET!$C$19:$Q$401,2,FALSE))</f>
        <v/>
      </c>
    </row>
    <row r="1833" spans="2:22" ht="13.5" x14ac:dyDescent="0.3">
      <c r="B1833" s="582">
        <f t="shared" si="172"/>
        <v>1823</v>
      </c>
      <c r="C1833" s="153"/>
      <c r="D1833" s="154"/>
      <c r="E1833" s="155"/>
      <c r="F1833" s="156"/>
      <c r="G1833" s="157"/>
      <c r="H1833" s="158"/>
      <c r="I1833" s="162" t="str">
        <f t="shared" si="168"/>
        <v/>
      </c>
      <c r="J1833" s="163" t="str">
        <f>IF(I1833="","",I1833/BUDGET!$O$8)</f>
        <v/>
      </c>
      <c r="K1833" s="608"/>
      <c r="L1833" s="164" t="str">
        <f t="shared" si="169"/>
        <v/>
      </c>
      <c r="M1833" s="609" t="str">
        <f t="shared" si="170"/>
        <v/>
      </c>
      <c r="N1833" s="610" t="str">
        <f t="shared" si="171"/>
        <v/>
      </c>
      <c r="O1833" s="577"/>
      <c r="Q1833" s="611"/>
      <c r="U1833" s="574" t="str">
        <f t="shared" si="173"/>
        <v/>
      </c>
      <c r="V1833" s="574" t="str">
        <f>IF($U1833="","",VLOOKUP($U1833,BUDGET!$C$19:$Q$401,2,FALSE))</f>
        <v/>
      </c>
    </row>
    <row r="1834" spans="2:22" ht="13.5" x14ac:dyDescent="0.3">
      <c r="B1834" s="582">
        <f t="shared" si="172"/>
        <v>1824</v>
      </c>
      <c r="C1834" s="153"/>
      <c r="D1834" s="154"/>
      <c r="E1834" s="155"/>
      <c r="F1834" s="156"/>
      <c r="G1834" s="157"/>
      <c r="H1834" s="158"/>
      <c r="I1834" s="162" t="str">
        <f t="shared" si="168"/>
        <v/>
      </c>
      <c r="J1834" s="163" t="str">
        <f>IF(I1834="","",I1834/BUDGET!$O$8)</f>
        <v/>
      </c>
      <c r="K1834" s="608"/>
      <c r="L1834" s="161" t="str">
        <f t="shared" si="169"/>
        <v/>
      </c>
      <c r="M1834" s="609" t="str">
        <f t="shared" si="170"/>
        <v/>
      </c>
      <c r="N1834" s="610" t="str">
        <f t="shared" si="171"/>
        <v/>
      </c>
      <c r="O1834" s="577"/>
      <c r="Q1834" s="611"/>
      <c r="U1834" s="574" t="str">
        <f t="shared" si="173"/>
        <v/>
      </c>
      <c r="V1834" s="574" t="str">
        <f>IF($U1834="","",VLOOKUP($U1834,BUDGET!$C$19:$Q$401,2,FALSE))</f>
        <v/>
      </c>
    </row>
    <row r="1835" spans="2:22" ht="13.5" x14ac:dyDescent="0.3">
      <c r="B1835" s="582">
        <f t="shared" si="172"/>
        <v>1825</v>
      </c>
      <c r="C1835" s="153"/>
      <c r="D1835" s="154"/>
      <c r="E1835" s="155"/>
      <c r="F1835" s="156"/>
      <c r="G1835" s="157"/>
      <c r="H1835" s="158"/>
      <c r="I1835" s="162" t="str">
        <f t="shared" si="168"/>
        <v/>
      </c>
      <c r="J1835" s="163" t="str">
        <f>IF(I1835="","",I1835/BUDGET!$O$8)</f>
        <v/>
      </c>
      <c r="K1835" s="608"/>
      <c r="L1835" s="164" t="str">
        <f t="shared" si="169"/>
        <v/>
      </c>
      <c r="M1835" s="609" t="str">
        <f t="shared" si="170"/>
        <v/>
      </c>
      <c r="N1835" s="610" t="str">
        <f t="shared" si="171"/>
        <v/>
      </c>
      <c r="O1835" s="577"/>
      <c r="Q1835" s="611"/>
      <c r="U1835" s="574" t="str">
        <f t="shared" si="173"/>
        <v/>
      </c>
      <c r="V1835" s="574" t="str">
        <f>IF($U1835="","",VLOOKUP($U1835,BUDGET!$C$19:$Q$401,2,FALSE))</f>
        <v/>
      </c>
    </row>
    <row r="1836" spans="2:22" ht="13.5" x14ac:dyDescent="0.3">
      <c r="B1836" s="582">
        <f t="shared" si="172"/>
        <v>1826</v>
      </c>
      <c r="C1836" s="153"/>
      <c r="D1836" s="154"/>
      <c r="E1836" s="155"/>
      <c r="F1836" s="156"/>
      <c r="G1836" s="157"/>
      <c r="H1836" s="158"/>
      <c r="I1836" s="162" t="str">
        <f t="shared" si="168"/>
        <v/>
      </c>
      <c r="J1836" s="163" t="str">
        <f>IF(I1836="","",I1836/BUDGET!$O$8)</f>
        <v/>
      </c>
      <c r="K1836" s="608"/>
      <c r="L1836" s="161" t="str">
        <f t="shared" si="169"/>
        <v/>
      </c>
      <c r="M1836" s="609" t="str">
        <f t="shared" si="170"/>
        <v/>
      </c>
      <c r="N1836" s="610" t="str">
        <f t="shared" si="171"/>
        <v/>
      </c>
      <c r="O1836" s="577"/>
      <c r="Q1836" s="611"/>
      <c r="U1836" s="574" t="str">
        <f t="shared" si="173"/>
        <v/>
      </c>
      <c r="V1836" s="574" t="str">
        <f>IF($U1836="","",VLOOKUP($U1836,BUDGET!$C$19:$Q$401,2,FALSE))</f>
        <v/>
      </c>
    </row>
    <row r="1837" spans="2:22" ht="13.5" x14ac:dyDescent="0.3">
      <c r="B1837" s="582">
        <f t="shared" si="172"/>
        <v>1827</v>
      </c>
      <c r="C1837" s="153"/>
      <c r="D1837" s="154"/>
      <c r="E1837" s="155"/>
      <c r="F1837" s="156"/>
      <c r="G1837" s="157"/>
      <c r="H1837" s="158"/>
      <c r="I1837" s="162" t="str">
        <f t="shared" si="168"/>
        <v/>
      </c>
      <c r="J1837" s="163" t="str">
        <f>IF(I1837="","",I1837/BUDGET!$O$8)</f>
        <v/>
      </c>
      <c r="K1837" s="608"/>
      <c r="L1837" s="164" t="str">
        <f t="shared" si="169"/>
        <v/>
      </c>
      <c r="M1837" s="609" t="str">
        <f t="shared" si="170"/>
        <v/>
      </c>
      <c r="N1837" s="610" t="str">
        <f t="shared" si="171"/>
        <v/>
      </c>
      <c r="O1837" s="577"/>
      <c r="Q1837" s="611"/>
      <c r="U1837" s="574" t="str">
        <f t="shared" si="173"/>
        <v/>
      </c>
      <c r="V1837" s="574" t="str">
        <f>IF($U1837="","",VLOOKUP($U1837,BUDGET!$C$19:$Q$401,2,FALSE))</f>
        <v/>
      </c>
    </row>
    <row r="1838" spans="2:22" ht="13.5" x14ac:dyDescent="0.3">
      <c r="B1838" s="582">
        <f t="shared" si="172"/>
        <v>1828</v>
      </c>
      <c r="C1838" s="153"/>
      <c r="D1838" s="154"/>
      <c r="E1838" s="155"/>
      <c r="F1838" s="156"/>
      <c r="G1838" s="157"/>
      <c r="H1838" s="158"/>
      <c r="I1838" s="162" t="str">
        <f t="shared" si="168"/>
        <v/>
      </c>
      <c r="J1838" s="163" t="str">
        <f>IF(I1838="","",I1838/BUDGET!$O$8)</f>
        <v/>
      </c>
      <c r="K1838" s="608"/>
      <c r="L1838" s="161" t="str">
        <f t="shared" si="169"/>
        <v/>
      </c>
      <c r="M1838" s="609" t="str">
        <f t="shared" si="170"/>
        <v/>
      </c>
      <c r="N1838" s="610" t="str">
        <f t="shared" si="171"/>
        <v/>
      </c>
      <c r="O1838" s="577"/>
      <c r="Q1838" s="611"/>
      <c r="U1838" s="574" t="str">
        <f t="shared" si="173"/>
        <v/>
      </c>
      <c r="V1838" s="574" t="str">
        <f>IF($U1838="","",VLOOKUP($U1838,BUDGET!$C$19:$Q$401,2,FALSE))</f>
        <v/>
      </c>
    </row>
    <row r="1839" spans="2:22" ht="13.5" x14ac:dyDescent="0.3">
      <c r="B1839" s="582">
        <f t="shared" si="172"/>
        <v>1829</v>
      </c>
      <c r="C1839" s="153"/>
      <c r="D1839" s="154"/>
      <c r="E1839" s="155"/>
      <c r="F1839" s="156"/>
      <c r="G1839" s="157"/>
      <c r="H1839" s="158"/>
      <c r="I1839" s="162" t="str">
        <f t="shared" si="168"/>
        <v/>
      </c>
      <c r="J1839" s="163" t="str">
        <f>IF(I1839="","",I1839/BUDGET!$O$8)</f>
        <v/>
      </c>
      <c r="K1839" s="608"/>
      <c r="L1839" s="164" t="str">
        <f t="shared" si="169"/>
        <v/>
      </c>
      <c r="M1839" s="609" t="str">
        <f t="shared" si="170"/>
        <v/>
      </c>
      <c r="N1839" s="610" t="str">
        <f t="shared" si="171"/>
        <v/>
      </c>
      <c r="O1839" s="577"/>
      <c r="Q1839" s="611"/>
      <c r="U1839" s="574" t="str">
        <f t="shared" si="173"/>
        <v/>
      </c>
      <c r="V1839" s="574" t="str">
        <f>IF($U1839="","",VLOOKUP($U1839,BUDGET!$C$19:$Q$401,2,FALSE))</f>
        <v/>
      </c>
    </row>
    <row r="1840" spans="2:22" ht="13.5" x14ac:dyDescent="0.3">
      <c r="B1840" s="582">
        <f t="shared" si="172"/>
        <v>1830</v>
      </c>
      <c r="C1840" s="153"/>
      <c r="D1840" s="154"/>
      <c r="E1840" s="155"/>
      <c r="F1840" s="156"/>
      <c r="G1840" s="157"/>
      <c r="H1840" s="158"/>
      <c r="I1840" s="162" t="str">
        <f t="shared" si="168"/>
        <v/>
      </c>
      <c r="J1840" s="163" t="str">
        <f>IF(I1840="","",I1840/BUDGET!$O$8)</f>
        <v/>
      </c>
      <c r="K1840" s="608"/>
      <c r="L1840" s="161" t="str">
        <f t="shared" si="169"/>
        <v/>
      </c>
      <c r="M1840" s="609" t="str">
        <f t="shared" si="170"/>
        <v/>
      </c>
      <c r="N1840" s="610" t="str">
        <f t="shared" si="171"/>
        <v/>
      </c>
      <c r="O1840" s="577"/>
      <c r="Q1840" s="611"/>
      <c r="U1840" s="574" t="str">
        <f t="shared" si="173"/>
        <v/>
      </c>
      <c r="V1840" s="574" t="str">
        <f>IF($U1840="","",VLOOKUP($U1840,BUDGET!$C$19:$Q$401,2,FALSE))</f>
        <v/>
      </c>
    </row>
    <row r="1841" spans="2:22" ht="13.5" x14ac:dyDescent="0.3">
      <c r="B1841" s="582">
        <f t="shared" si="172"/>
        <v>1831</v>
      </c>
      <c r="C1841" s="153"/>
      <c r="D1841" s="154"/>
      <c r="E1841" s="155"/>
      <c r="F1841" s="156"/>
      <c r="G1841" s="157"/>
      <c r="H1841" s="158"/>
      <c r="I1841" s="162" t="str">
        <f t="shared" si="168"/>
        <v/>
      </c>
      <c r="J1841" s="163" t="str">
        <f>IF(I1841="","",I1841/BUDGET!$O$8)</f>
        <v/>
      </c>
      <c r="K1841" s="608"/>
      <c r="L1841" s="164" t="str">
        <f t="shared" si="169"/>
        <v/>
      </c>
      <c r="M1841" s="609" t="str">
        <f t="shared" si="170"/>
        <v/>
      </c>
      <c r="N1841" s="610" t="str">
        <f t="shared" si="171"/>
        <v/>
      </c>
      <c r="O1841" s="577"/>
      <c r="Q1841" s="611"/>
      <c r="U1841" s="574" t="str">
        <f t="shared" si="173"/>
        <v/>
      </c>
      <c r="V1841" s="574" t="str">
        <f>IF($U1841="","",VLOOKUP($U1841,BUDGET!$C$19:$Q$401,2,FALSE))</f>
        <v/>
      </c>
    </row>
    <row r="1842" spans="2:22" ht="13.5" x14ac:dyDescent="0.3">
      <c r="B1842" s="582">
        <f t="shared" si="172"/>
        <v>1832</v>
      </c>
      <c r="C1842" s="153"/>
      <c r="D1842" s="154"/>
      <c r="E1842" s="155"/>
      <c r="F1842" s="156"/>
      <c r="G1842" s="157"/>
      <c r="H1842" s="158"/>
      <c r="I1842" s="162" t="str">
        <f t="shared" si="168"/>
        <v/>
      </c>
      <c r="J1842" s="163" t="str">
        <f>IF(I1842="","",I1842/BUDGET!$O$8)</f>
        <v/>
      </c>
      <c r="K1842" s="608"/>
      <c r="L1842" s="161" t="str">
        <f t="shared" si="169"/>
        <v/>
      </c>
      <c r="M1842" s="609" t="str">
        <f t="shared" si="170"/>
        <v/>
      </c>
      <c r="N1842" s="610" t="str">
        <f t="shared" si="171"/>
        <v/>
      </c>
      <c r="O1842" s="577"/>
      <c r="Q1842" s="611"/>
      <c r="U1842" s="574" t="str">
        <f t="shared" si="173"/>
        <v/>
      </c>
      <c r="V1842" s="574" t="str">
        <f>IF($U1842="","",VLOOKUP($U1842,BUDGET!$C$19:$Q$401,2,FALSE))</f>
        <v/>
      </c>
    </row>
    <row r="1843" spans="2:22" ht="13.5" x14ac:dyDescent="0.3">
      <c r="B1843" s="582">
        <f t="shared" si="172"/>
        <v>1833</v>
      </c>
      <c r="C1843" s="153"/>
      <c r="D1843" s="154"/>
      <c r="E1843" s="155"/>
      <c r="F1843" s="156"/>
      <c r="G1843" s="157"/>
      <c r="H1843" s="158"/>
      <c r="I1843" s="162" t="str">
        <f t="shared" si="168"/>
        <v/>
      </c>
      <c r="J1843" s="163" t="str">
        <f>IF(I1843="","",I1843/BUDGET!$O$8)</f>
        <v/>
      </c>
      <c r="K1843" s="608"/>
      <c r="L1843" s="164" t="str">
        <f t="shared" si="169"/>
        <v/>
      </c>
      <c r="M1843" s="609" t="str">
        <f t="shared" si="170"/>
        <v/>
      </c>
      <c r="N1843" s="610" t="str">
        <f t="shared" si="171"/>
        <v/>
      </c>
      <c r="O1843" s="577"/>
      <c r="Q1843" s="611"/>
      <c r="U1843" s="574" t="str">
        <f t="shared" si="173"/>
        <v/>
      </c>
      <c r="V1843" s="574" t="str">
        <f>IF($U1843="","",VLOOKUP($U1843,BUDGET!$C$19:$Q$401,2,FALSE))</f>
        <v/>
      </c>
    </row>
    <row r="1844" spans="2:22" ht="13.5" x14ac:dyDescent="0.3">
      <c r="B1844" s="582">
        <f t="shared" si="172"/>
        <v>1834</v>
      </c>
      <c r="C1844" s="153"/>
      <c r="D1844" s="154"/>
      <c r="E1844" s="155"/>
      <c r="F1844" s="156"/>
      <c r="G1844" s="157"/>
      <c r="H1844" s="158"/>
      <c r="I1844" s="162" t="str">
        <f t="shared" si="168"/>
        <v/>
      </c>
      <c r="J1844" s="163" t="str">
        <f>IF(I1844="","",I1844/BUDGET!$O$8)</f>
        <v/>
      </c>
      <c r="K1844" s="608"/>
      <c r="L1844" s="161" t="str">
        <f t="shared" si="169"/>
        <v/>
      </c>
      <c r="M1844" s="609" t="str">
        <f t="shared" si="170"/>
        <v/>
      </c>
      <c r="N1844" s="610" t="str">
        <f t="shared" si="171"/>
        <v/>
      </c>
      <c r="O1844" s="577"/>
      <c r="Q1844" s="611"/>
      <c r="U1844" s="574" t="str">
        <f t="shared" si="173"/>
        <v/>
      </c>
      <c r="V1844" s="574" t="str">
        <f>IF($U1844="","",VLOOKUP($U1844,BUDGET!$C$19:$Q$401,2,FALSE))</f>
        <v/>
      </c>
    </row>
    <row r="1845" spans="2:22" ht="13.5" x14ac:dyDescent="0.3">
      <c r="B1845" s="582">
        <f t="shared" si="172"/>
        <v>1835</v>
      </c>
      <c r="C1845" s="153"/>
      <c r="D1845" s="154"/>
      <c r="E1845" s="155"/>
      <c r="F1845" s="156"/>
      <c r="G1845" s="157"/>
      <c r="H1845" s="158"/>
      <c r="I1845" s="162" t="str">
        <f t="shared" si="168"/>
        <v/>
      </c>
      <c r="J1845" s="163" t="str">
        <f>IF(I1845="","",I1845/BUDGET!$O$8)</f>
        <v/>
      </c>
      <c r="K1845" s="608"/>
      <c r="L1845" s="164" t="str">
        <f t="shared" si="169"/>
        <v/>
      </c>
      <c r="M1845" s="609" t="str">
        <f t="shared" si="170"/>
        <v/>
      </c>
      <c r="N1845" s="610" t="str">
        <f t="shared" si="171"/>
        <v/>
      </c>
      <c r="O1845" s="577"/>
      <c r="Q1845" s="611"/>
      <c r="U1845" s="574" t="str">
        <f t="shared" si="173"/>
        <v/>
      </c>
      <c r="V1845" s="574" t="str">
        <f>IF($U1845="","",VLOOKUP($U1845,BUDGET!$C$19:$Q$401,2,FALSE))</f>
        <v/>
      </c>
    </row>
    <row r="1846" spans="2:22" ht="13.5" x14ac:dyDescent="0.3">
      <c r="B1846" s="582">
        <f t="shared" si="172"/>
        <v>1836</v>
      </c>
      <c r="C1846" s="153"/>
      <c r="D1846" s="154"/>
      <c r="E1846" s="155"/>
      <c r="F1846" s="156"/>
      <c r="G1846" s="157"/>
      <c r="H1846" s="158"/>
      <c r="I1846" s="162" t="str">
        <f t="shared" si="168"/>
        <v/>
      </c>
      <c r="J1846" s="163" t="str">
        <f>IF(I1846="","",I1846/BUDGET!$O$8)</f>
        <v/>
      </c>
      <c r="K1846" s="608"/>
      <c r="L1846" s="161" t="str">
        <f t="shared" si="169"/>
        <v/>
      </c>
      <c r="M1846" s="609" t="str">
        <f t="shared" si="170"/>
        <v/>
      </c>
      <c r="N1846" s="610" t="str">
        <f t="shared" si="171"/>
        <v/>
      </c>
      <c r="O1846" s="577"/>
      <c r="Q1846" s="611"/>
      <c r="U1846" s="574" t="str">
        <f t="shared" si="173"/>
        <v/>
      </c>
      <c r="V1846" s="574" t="str">
        <f>IF($U1846="","",VLOOKUP($U1846,BUDGET!$C$19:$Q$401,2,FALSE))</f>
        <v/>
      </c>
    </row>
    <row r="1847" spans="2:22" ht="13.5" x14ac:dyDescent="0.3">
      <c r="B1847" s="582">
        <f t="shared" si="172"/>
        <v>1837</v>
      </c>
      <c r="C1847" s="153"/>
      <c r="D1847" s="154"/>
      <c r="E1847" s="155"/>
      <c r="F1847" s="156"/>
      <c r="G1847" s="157"/>
      <c r="H1847" s="158"/>
      <c r="I1847" s="162" t="str">
        <f t="shared" si="168"/>
        <v/>
      </c>
      <c r="J1847" s="163" t="str">
        <f>IF(I1847="","",I1847/BUDGET!$O$8)</f>
        <v/>
      </c>
      <c r="K1847" s="608"/>
      <c r="L1847" s="164" t="str">
        <f t="shared" si="169"/>
        <v/>
      </c>
      <c r="M1847" s="609" t="str">
        <f t="shared" si="170"/>
        <v/>
      </c>
      <c r="N1847" s="610" t="str">
        <f t="shared" si="171"/>
        <v/>
      </c>
      <c r="O1847" s="577"/>
      <c r="Q1847" s="611"/>
      <c r="U1847" s="574" t="str">
        <f t="shared" si="173"/>
        <v/>
      </c>
      <c r="V1847" s="574" t="str">
        <f>IF($U1847="","",VLOOKUP($U1847,BUDGET!$C$19:$Q$401,2,FALSE))</f>
        <v/>
      </c>
    </row>
    <row r="1848" spans="2:22" ht="13.5" x14ac:dyDescent="0.3">
      <c r="B1848" s="582">
        <f t="shared" si="172"/>
        <v>1838</v>
      </c>
      <c r="C1848" s="153"/>
      <c r="D1848" s="154"/>
      <c r="E1848" s="155"/>
      <c r="F1848" s="156"/>
      <c r="G1848" s="157"/>
      <c r="H1848" s="158"/>
      <c r="I1848" s="162" t="str">
        <f t="shared" si="168"/>
        <v/>
      </c>
      <c r="J1848" s="163" t="str">
        <f>IF(I1848="","",I1848/BUDGET!$O$8)</f>
        <v/>
      </c>
      <c r="K1848" s="608"/>
      <c r="L1848" s="161" t="str">
        <f t="shared" si="169"/>
        <v/>
      </c>
      <c r="M1848" s="609" t="str">
        <f t="shared" si="170"/>
        <v/>
      </c>
      <c r="N1848" s="610" t="str">
        <f t="shared" si="171"/>
        <v/>
      </c>
      <c r="O1848" s="577"/>
      <c r="Q1848" s="611"/>
      <c r="U1848" s="574" t="str">
        <f t="shared" si="173"/>
        <v/>
      </c>
      <c r="V1848" s="574" t="str">
        <f>IF($U1848="","",VLOOKUP($U1848,BUDGET!$C$19:$Q$401,2,FALSE))</f>
        <v/>
      </c>
    </row>
    <row r="1849" spans="2:22" ht="13.5" x14ac:dyDescent="0.3">
      <c r="B1849" s="582">
        <f t="shared" si="172"/>
        <v>1839</v>
      </c>
      <c r="C1849" s="153"/>
      <c r="D1849" s="154"/>
      <c r="E1849" s="155"/>
      <c r="F1849" s="156"/>
      <c r="G1849" s="157"/>
      <c r="H1849" s="158"/>
      <c r="I1849" s="162" t="str">
        <f t="shared" si="168"/>
        <v/>
      </c>
      <c r="J1849" s="163" t="str">
        <f>IF(I1849="","",I1849/BUDGET!$O$8)</f>
        <v/>
      </c>
      <c r="K1849" s="608"/>
      <c r="L1849" s="164" t="str">
        <f t="shared" si="169"/>
        <v/>
      </c>
      <c r="M1849" s="609" t="str">
        <f t="shared" si="170"/>
        <v/>
      </c>
      <c r="N1849" s="610" t="str">
        <f t="shared" si="171"/>
        <v/>
      </c>
      <c r="O1849" s="577"/>
      <c r="Q1849" s="611"/>
      <c r="U1849" s="574" t="str">
        <f t="shared" si="173"/>
        <v/>
      </c>
      <c r="V1849" s="574" t="str">
        <f>IF($U1849="","",VLOOKUP($U1849,BUDGET!$C$19:$Q$401,2,FALSE))</f>
        <v/>
      </c>
    </row>
    <row r="1850" spans="2:22" ht="13.5" x14ac:dyDescent="0.3">
      <c r="B1850" s="582">
        <f t="shared" si="172"/>
        <v>1840</v>
      </c>
      <c r="C1850" s="153"/>
      <c r="D1850" s="154"/>
      <c r="E1850" s="155"/>
      <c r="F1850" s="156"/>
      <c r="G1850" s="157"/>
      <c r="H1850" s="158"/>
      <c r="I1850" s="162" t="str">
        <f t="shared" si="168"/>
        <v/>
      </c>
      <c r="J1850" s="163" t="str">
        <f>IF(I1850="","",I1850/BUDGET!$O$8)</f>
        <v/>
      </c>
      <c r="K1850" s="608"/>
      <c r="L1850" s="161" t="str">
        <f t="shared" si="169"/>
        <v/>
      </c>
      <c r="M1850" s="609" t="str">
        <f t="shared" si="170"/>
        <v/>
      </c>
      <c r="N1850" s="610" t="str">
        <f t="shared" si="171"/>
        <v/>
      </c>
      <c r="O1850" s="577"/>
      <c r="Q1850" s="611"/>
      <c r="U1850" s="574" t="str">
        <f t="shared" si="173"/>
        <v/>
      </c>
      <c r="V1850" s="574" t="str">
        <f>IF($U1850="","",VLOOKUP($U1850,BUDGET!$C$19:$Q$401,2,FALSE))</f>
        <v/>
      </c>
    </row>
    <row r="1851" spans="2:22" ht="13.5" x14ac:dyDescent="0.3">
      <c r="B1851" s="582">
        <f t="shared" si="172"/>
        <v>1841</v>
      </c>
      <c r="C1851" s="153"/>
      <c r="D1851" s="154"/>
      <c r="E1851" s="155"/>
      <c r="F1851" s="156"/>
      <c r="G1851" s="157"/>
      <c r="H1851" s="158"/>
      <c r="I1851" s="162" t="str">
        <f t="shared" si="168"/>
        <v/>
      </c>
      <c r="J1851" s="163" t="str">
        <f>IF(I1851="","",I1851/BUDGET!$O$8)</f>
        <v/>
      </c>
      <c r="K1851" s="608"/>
      <c r="L1851" s="164" t="str">
        <f t="shared" si="169"/>
        <v/>
      </c>
      <c r="M1851" s="609" t="str">
        <f t="shared" si="170"/>
        <v/>
      </c>
      <c r="N1851" s="610" t="str">
        <f t="shared" si="171"/>
        <v/>
      </c>
      <c r="O1851" s="577"/>
      <c r="Q1851" s="611"/>
      <c r="U1851" s="574" t="str">
        <f t="shared" si="173"/>
        <v/>
      </c>
      <c r="V1851" s="574" t="str">
        <f>IF($U1851="","",VLOOKUP($U1851,BUDGET!$C$19:$Q$401,2,FALSE))</f>
        <v/>
      </c>
    </row>
    <row r="1852" spans="2:22" ht="13.5" x14ac:dyDescent="0.3">
      <c r="B1852" s="582">
        <f t="shared" si="172"/>
        <v>1842</v>
      </c>
      <c r="C1852" s="153"/>
      <c r="D1852" s="154"/>
      <c r="E1852" s="155"/>
      <c r="F1852" s="156"/>
      <c r="G1852" s="157"/>
      <c r="H1852" s="158"/>
      <c r="I1852" s="162" t="str">
        <f t="shared" si="168"/>
        <v/>
      </c>
      <c r="J1852" s="163" t="str">
        <f>IF(I1852="","",I1852/BUDGET!$O$8)</f>
        <v/>
      </c>
      <c r="K1852" s="608"/>
      <c r="L1852" s="161" t="str">
        <f t="shared" si="169"/>
        <v/>
      </c>
      <c r="M1852" s="609" t="str">
        <f t="shared" si="170"/>
        <v/>
      </c>
      <c r="N1852" s="610" t="str">
        <f t="shared" si="171"/>
        <v/>
      </c>
      <c r="O1852" s="577"/>
      <c r="Q1852" s="611"/>
      <c r="U1852" s="574" t="str">
        <f t="shared" si="173"/>
        <v/>
      </c>
      <c r="V1852" s="574" t="str">
        <f>IF($U1852="","",VLOOKUP($U1852,BUDGET!$C$19:$Q$401,2,FALSE))</f>
        <v/>
      </c>
    </row>
    <row r="1853" spans="2:22" ht="13.5" x14ac:dyDescent="0.3">
      <c r="B1853" s="582">
        <f t="shared" si="172"/>
        <v>1843</v>
      </c>
      <c r="C1853" s="153"/>
      <c r="D1853" s="154"/>
      <c r="E1853" s="155"/>
      <c r="F1853" s="156"/>
      <c r="G1853" s="157"/>
      <c r="H1853" s="158"/>
      <c r="I1853" s="162" t="str">
        <f t="shared" si="168"/>
        <v/>
      </c>
      <c r="J1853" s="163" t="str">
        <f>IF(I1853="","",I1853/BUDGET!$O$8)</f>
        <v/>
      </c>
      <c r="K1853" s="608"/>
      <c r="L1853" s="164" t="str">
        <f t="shared" si="169"/>
        <v/>
      </c>
      <c r="M1853" s="609" t="str">
        <f t="shared" si="170"/>
        <v/>
      </c>
      <c r="N1853" s="610" t="str">
        <f t="shared" si="171"/>
        <v/>
      </c>
      <c r="O1853" s="577"/>
      <c r="Q1853" s="611"/>
      <c r="U1853" s="574" t="str">
        <f t="shared" si="173"/>
        <v/>
      </c>
      <c r="V1853" s="574" t="str">
        <f>IF($U1853="","",VLOOKUP($U1853,BUDGET!$C$19:$Q$401,2,FALSE))</f>
        <v/>
      </c>
    </row>
    <row r="1854" spans="2:22" ht="13.5" x14ac:dyDescent="0.3">
      <c r="B1854" s="582">
        <f t="shared" si="172"/>
        <v>1844</v>
      </c>
      <c r="C1854" s="153"/>
      <c r="D1854" s="154"/>
      <c r="E1854" s="155"/>
      <c r="F1854" s="156"/>
      <c r="G1854" s="157"/>
      <c r="H1854" s="158"/>
      <c r="I1854" s="162" t="str">
        <f t="shared" si="168"/>
        <v/>
      </c>
      <c r="J1854" s="163" t="str">
        <f>IF(I1854="","",I1854/BUDGET!$O$8)</f>
        <v/>
      </c>
      <c r="K1854" s="608"/>
      <c r="L1854" s="161" t="str">
        <f t="shared" si="169"/>
        <v/>
      </c>
      <c r="M1854" s="609" t="str">
        <f t="shared" si="170"/>
        <v/>
      </c>
      <c r="N1854" s="610" t="str">
        <f t="shared" si="171"/>
        <v/>
      </c>
      <c r="O1854" s="577"/>
      <c r="Q1854" s="611"/>
      <c r="U1854" s="574" t="str">
        <f t="shared" si="173"/>
        <v/>
      </c>
      <c r="V1854" s="574" t="str">
        <f>IF($U1854="","",VLOOKUP($U1854,BUDGET!$C$19:$Q$401,2,FALSE))</f>
        <v/>
      </c>
    </row>
    <row r="1855" spans="2:22" ht="13.5" x14ac:dyDescent="0.3">
      <c r="B1855" s="582">
        <f t="shared" si="172"/>
        <v>1845</v>
      </c>
      <c r="C1855" s="153"/>
      <c r="D1855" s="154"/>
      <c r="E1855" s="155"/>
      <c r="F1855" s="156"/>
      <c r="G1855" s="157"/>
      <c r="H1855" s="158"/>
      <c r="I1855" s="162" t="str">
        <f t="shared" si="168"/>
        <v/>
      </c>
      <c r="J1855" s="163" t="str">
        <f>IF(I1855="","",I1855/BUDGET!$O$8)</f>
        <v/>
      </c>
      <c r="K1855" s="608"/>
      <c r="L1855" s="164" t="str">
        <f t="shared" si="169"/>
        <v/>
      </c>
      <c r="M1855" s="609" t="str">
        <f t="shared" si="170"/>
        <v/>
      </c>
      <c r="N1855" s="610" t="str">
        <f t="shared" si="171"/>
        <v/>
      </c>
      <c r="O1855" s="577"/>
      <c r="Q1855" s="611"/>
      <c r="U1855" s="574" t="str">
        <f t="shared" si="173"/>
        <v/>
      </c>
      <c r="V1855" s="574" t="str">
        <f>IF($U1855="","",VLOOKUP($U1855,BUDGET!$C$19:$Q$401,2,FALSE))</f>
        <v/>
      </c>
    </row>
    <row r="1856" spans="2:22" ht="13.5" x14ac:dyDescent="0.3">
      <c r="B1856" s="582">
        <f t="shared" si="172"/>
        <v>1846</v>
      </c>
      <c r="C1856" s="153"/>
      <c r="D1856" s="154"/>
      <c r="E1856" s="155"/>
      <c r="F1856" s="156"/>
      <c r="G1856" s="157"/>
      <c r="H1856" s="158"/>
      <c r="I1856" s="162" t="str">
        <f t="shared" si="168"/>
        <v/>
      </c>
      <c r="J1856" s="163" t="str">
        <f>IF(I1856="","",I1856/BUDGET!$O$8)</f>
        <v/>
      </c>
      <c r="K1856" s="608"/>
      <c r="L1856" s="161" t="str">
        <f t="shared" si="169"/>
        <v/>
      </c>
      <c r="M1856" s="609" t="str">
        <f t="shared" si="170"/>
        <v/>
      </c>
      <c r="N1856" s="610" t="str">
        <f t="shared" si="171"/>
        <v/>
      </c>
      <c r="O1856" s="577"/>
      <c r="Q1856" s="611"/>
      <c r="U1856" s="574" t="str">
        <f t="shared" si="173"/>
        <v/>
      </c>
      <c r="V1856" s="574" t="str">
        <f>IF($U1856="","",VLOOKUP($U1856,BUDGET!$C$19:$Q$401,2,FALSE))</f>
        <v/>
      </c>
    </row>
    <row r="1857" spans="2:22" ht="13.5" x14ac:dyDescent="0.3">
      <c r="B1857" s="582">
        <f t="shared" si="172"/>
        <v>1847</v>
      </c>
      <c r="C1857" s="153"/>
      <c r="D1857" s="154"/>
      <c r="E1857" s="155"/>
      <c r="F1857" s="156"/>
      <c r="G1857" s="157"/>
      <c r="H1857" s="158"/>
      <c r="I1857" s="162" t="str">
        <f t="shared" si="168"/>
        <v/>
      </c>
      <c r="J1857" s="163" t="str">
        <f>IF(I1857="","",I1857/BUDGET!$O$8)</f>
        <v/>
      </c>
      <c r="K1857" s="608"/>
      <c r="L1857" s="164" t="str">
        <f t="shared" si="169"/>
        <v/>
      </c>
      <c r="M1857" s="609" t="str">
        <f t="shared" si="170"/>
        <v/>
      </c>
      <c r="N1857" s="610" t="str">
        <f t="shared" si="171"/>
        <v/>
      </c>
      <c r="O1857" s="577"/>
      <c r="Q1857" s="611"/>
      <c r="U1857" s="574" t="str">
        <f t="shared" si="173"/>
        <v/>
      </c>
      <c r="V1857" s="574" t="str">
        <f>IF($U1857="","",VLOOKUP($U1857,BUDGET!$C$19:$Q$401,2,FALSE))</f>
        <v/>
      </c>
    </row>
    <row r="1858" spans="2:22" ht="13.5" x14ac:dyDescent="0.3">
      <c r="B1858" s="582">
        <f t="shared" si="172"/>
        <v>1848</v>
      </c>
      <c r="C1858" s="153"/>
      <c r="D1858" s="154"/>
      <c r="E1858" s="155"/>
      <c r="F1858" s="156"/>
      <c r="G1858" s="157"/>
      <c r="H1858" s="158"/>
      <c r="I1858" s="162" t="str">
        <f t="shared" si="168"/>
        <v/>
      </c>
      <c r="J1858" s="163" t="str">
        <f>IF(I1858="","",I1858/BUDGET!$O$8)</f>
        <v/>
      </c>
      <c r="K1858" s="608"/>
      <c r="L1858" s="161" t="str">
        <f t="shared" si="169"/>
        <v/>
      </c>
      <c r="M1858" s="609" t="str">
        <f t="shared" si="170"/>
        <v/>
      </c>
      <c r="N1858" s="610" t="str">
        <f t="shared" si="171"/>
        <v/>
      </c>
      <c r="O1858" s="577"/>
      <c r="Q1858" s="611"/>
      <c r="U1858" s="574" t="str">
        <f t="shared" si="173"/>
        <v/>
      </c>
      <c r="V1858" s="574" t="str">
        <f>IF($U1858="","",VLOOKUP($U1858,BUDGET!$C$19:$Q$401,2,FALSE))</f>
        <v/>
      </c>
    </row>
    <row r="1859" spans="2:22" ht="13.5" x14ac:dyDescent="0.3">
      <c r="B1859" s="582">
        <f t="shared" si="172"/>
        <v>1849</v>
      </c>
      <c r="C1859" s="153"/>
      <c r="D1859" s="154"/>
      <c r="E1859" s="155"/>
      <c r="F1859" s="156"/>
      <c r="G1859" s="157"/>
      <c r="H1859" s="158"/>
      <c r="I1859" s="162" t="str">
        <f t="shared" si="168"/>
        <v/>
      </c>
      <c r="J1859" s="163" t="str">
        <f>IF(I1859="","",I1859/BUDGET!$O$8)</f>
        <v/>
      </c>
      <c r="K1859" s="608"/>
      <c r="L1859" s="164" t="str">
        <f t="shared" si="169"/>
        <v/>
      </c>
      <c r="M1859" s="609" t="str">
        <f t="shared" si="170"/>
        <v/>
      </c>
      <c r="N1859" s="610" t="str">
        <f t="shared" si="171"/>
        <v/>
      </c>
      <c r="O1859" s="577"/>
      <c r="Q1859" s="611"/>
      <c r="U1859" s="574" t="str">
        <f t="shared" si="173"/>
        <v/>
      </c>
      <c r="V1859" s="574" t="str">
        <f>IF($U1859="","",VLOOKUP($U1859,BUDGET!$C$19:$Q$401,2,FALSE))</f>
        <v/>
      </c>
    </row>
    <row r="1860" spans="2:22" ht="13.5" x14ac:dyDescent="0.3">
      <c r="B1860" s="582">
        <f t="shared" si="172"/>
        <v>1850</v>
      </c>
      <c r="C1860" s="153"/>
      <c r="D1860" s="154"/>
      <c r="E1860" s="155"/>
      <c r="F1860" s="156"/>
      <c r="G1860" s="157"/>
      <c r="H1860" s="158"/>
      <c r="I1860" s="162" t="str">
        <f t="shared" si="168"/>
        <v/>
      </c>
      <c r="J1860" s="163" t="str">
        <f>IF(I1860="","",I1860/BUDGET!$O$8)</f>
        <v/>
      </c>
      <c r="K1860" s="608"/>
      <c r="L1860" s="161" t="str">
        <f t="shared" si="169"/>
        <v/>
      </c>
      <c r="M1860" s="609" t="str">
        <f t="shared" si="170"/>
        <v/>
      </c>
      <c r="N1860" s="610" t="str">
        <f t="shared" si="171"/>
        <v/>
      </c>
      <c r="O1860" s="577"/>
      <c r="Q1860" s="611"/>
      <c r="U1860" s="574" t="str">
        <f t="shared" si="173"/>
        <v/>
      </c>
      <c r="V1860" s="574" t="str">
        <f>IF($U1860="","",VLOOKUP($U1860,BUDGET!$C$19:$Q$401,2,FALSE))</f>
        <v/>
      </c>
    </row>
    <row r="1861" spans="2:22" ht="13.5" x14ac:dyDescent="0.3">
      <c r="B1861" s="582">
        <f t="shared" si="172"/>
        <v>1851</v>
      </c>
      <c r="C1861" s="153"/>
      <c r="D1861" s="154"/>
      <c r="E1861" s="155"/>
      <c r="F1861" s="156"/>
      <c r="G1861" s="157"/>
      <c r="H1861" s="158"/>
      <c r="I1861" s="162" t="str">
        <f t="shared" si="168"/>
        <v/>
      </c>
      <c r="J1861" s="163" t="str">
        <f>IF(I1861="","",I1861/BUDGET!$O$8)</f>
        <v/>
      </c>
      <c r="K1861" s="608"/>
      <c r="L1861" s="164" t="str">
        <f t="shared" si="169"/>
        <v/>
      </c>
      <c r="M1861" s="609" t="str">
        <f t="shared" si="170"/>
        <v/>
      </c>
      <c r="N1861" s="610" t="str">
        <f t="shared" si="171"/>
        <v/>
      </c>
      <c r="O1861" s="577"/>
      <c r="Q1861" s="611"/>
      <c r="U1861" s="574" t="str">
        <f t="shared" si="173"/>
        <v/>
      </c>
      <c r="V1861" s="574" t="str">
        <f>IF($U1861="","",VLOOKUP($U1861,BUDGET!$C$19:$Q$401,2,FALSE))</f>
        <v/>
      </c>
    </row>
    <row r="1862" spans="2:22" ht="13.5" x14ac:dyDescent="0.3">
      <c r="B1862" s="582">
        <f t="shared" si="172"/>
        <v>1852</v>
      </c>
      <c r="C1862" s="153"/>
      <c r="D1862" s="154"/>
      <c r="E1862" s="155"/>
      <c r="F1862" s="156"/>
      <c r="G1862" s="157"/>
      <c r="H1862" s="158"/>
      <c r="I1862" s="162" t="str">
        <f t="shared" si="168"/>
        <v/>
      </c>
      <c r="J1862" s="163" t="str">
        <f>IF(I1862="","",I1862/BUDGET!$O$8)</f>
        <v/>
      </c>
      <c r="K1862" s="608"/>
      <c r="L1862" s="161" t="str">
        <f t="shared" si="169"/>
        <v/>
      </c>
      <c r="M1862" s="609" t="str">
        <f t="shared" si="170"/>
        <v/>
      </c>
      <c r="N1862" s="610" t="str">
        <f t="shared" si="171"/>
        <v/>
      </c>
      <c r="O1862" s="577"/>
      <c r="Q1862" s="611"/>
      <c r="U1862" s="574" t="str">
        <f t="shared" si="173"/>
        <v/>
      </c>
      <c r="V1862" s="574" t="str">
        <f>IF($U1862="","",VLOOKUP($U1862,BUDGET!$C$19:$Q$401,2,FALSE))</f>
        <v/>
      </c>
    </row>
    <row r="1863" spans="2:22" ht="13.5" x14ac:dyDescent="0.3">
      <c r="B1863" s="582">
        <f t="shared" si="172"/>
        <v>1853</v>
      </c>
      <c r="C1863" s="153"/>
      <c r="D1863" s="154"/>
      <c r="E1863" s="155"/>
      <c r="F1863" s="156"/>
      <c r="G1863" s="157"/>
      <c r="H1863" s="158"/>
      <c r="I1863" s="162" t="str">
        <f t="shared" si="168"/>
        <v/>
      </c>
      <c r="J1863" s="163" t="str">
        <f>IF(I1863="","",I1863/BUDGET!$O$8)</f>
        <v/>
      </c>
      <c r="K1863" s="608"/>
      <c r="L1863" s="164" t="str">
        <f t="shared" si="169"/>
        <v/>
      </c>
      <c r="M1863" s="609" t="str">
        <f t="shared" si="170"/>
        <v/>
      </c>
      <c r="N1863" s="610" t="str">
        <f t="shared" si="171"/>
        <v/>
      </c>
      <c r="O1863" s="577"/>
      <c r="Q1863" s="611"/>
      <c r="U1863" s="574" t="str">
        <f t="shared" si="173"/>
        <v/>
      </c>
      <c r="V1863" s="574" t="str">
        <f>IF($U1863="","",VLOOKUP($U1863,BUDGET!$C$19:$Q$401,2,FALSE))</f>
        <v/>
      </c>
    </row>
    <row r="1864" spans="2:22" ht="13.5" x14ac:dyDescent="0.3">
      <c r="B1864" s="582">
        <f t="shared" si="172"/>
        <v>1854</v>
      </c>
      <c r="C1864" s="153"/>
      <c r="D1864" s="154"/>
      <c r="E1864" s="155"/>
      <c r="F1864" s="156"/>
      <c r="G1864" s="157"/>
      <c r="H1864" s="158"/>
      <c r="I1864" s="162" t="str">
        <f t="shared" si="168"/>
        <v/>
      </c>
      <c r="J1864" s="163" t="str">
        <f>IF(I1864="","",I1864/BUDGET!$O$8)</f>
        <v/>
      </c>
      <c r="K1864" s="608"/>
      <c r="L1864" s="161" t="str">
        <f t="shared" si="169"/>
        <v/>
      </c>
      <c r="M1864" s="609" t="str">
        <f t="shared" si="170"/>
        <v/>
      </c>
      <c r="N1864" s="610" t="str">
        <f t="shared" si="171"/>
        <v/>
      </c>
      <c r="O1864" s="577"/>
      <c r="Q1864" s="611"/>
      <c r="U1864" s="574" t="str">
        <f t="shared" si="173"/>
        <v/>
      </c>
      <c r="V1864" s="574" t="str">
        <f>IF($U1864="","",VLOOKUP($U1864,BUDGET!$C$19:$Q$401,2,FALSE))</f>
        <v/>
      </c>
    </row>
    <row r="1865" spans="2:22" ht="13.5" x14ac:dyDescent="0.3">
      <c r="B1865" s="582">
        <f t="shared" si="172"/>
        <v>1855</v>
      </c>
      <c r="C1865" s="153"/>
      <c r="D1865" s="154"/>
      <c r="E1865" s="155"/>
      <c r="F1865" s="156"/>
      <c r="G1865" s="157"/>
      <c r="H1865" s="158"/>
      <c r="I1865" s="162" t="str">
        <f t="shared" si="168"/>
        <v/>
      </c>
      <c r="J1865" s="163" t="str">
        <f>IF(I1865="","",I1865/BUDGET!$O$8)</f>
        <v/>
      </c>
      <c r="K1865" s="608"/>
      <c r="L1865" s="164" t="str">
        <f t="shared" si="169"/>
        <v/>
      </c>
      <c r="M1865" s="609" t="str">
        <f t="shared" si="170"/>
        <v/>
      </c>
      <c r="N1865" s="610" t="str">
        <f t="shared" si="171"/>
        <v/>
      </c>
      <c r="O1865" s="577"/>
      <c r="Q1865" s="611"/>
      <c r="U1865" s="574" t="str">
        <f t="shared" si="173"/>
        <v/>
      </c>
      <c r="V1865" s="574" t="str">
        <f>IF($U1865="","",VLOOKUP($U1865,BUDGET!$C$19:$Q$401,2,FALSE))</f>
        <v/>
      </c>
    </row>
    <row r="1866" spans="2:22" ht="13.5" x14ac:dyDescent="0.3">
      <c r="B1866" s="582">
        <f t="shared" si="172"/>
        <v>1856</v>
      </c>
      <c r="C1866" s="153"/>
      <c r="D1866" s="154"/>
      <c r="E1866" s="155"/>
      <c r="F1866" s="156"/>
      <c r="G1866" s="157"/>
      <c r="H1866" s="158"/>
      <c r="I1866" s="162" t="str">
        <f t="shared" si="168"/>
        <v/>
      </c>
      <c r="J1866" s="163" t="str">
        <f>IF(I1866="","",I1866/BUDGET!$O$8)</f>
        <v/>
      </c>
      <c r="K1866" s="608"/>
      <c r="L1866" s="161" t="str">
        <f t="shared" si="169"/>
        <v/>
      </c>
      <c r="M1866" s="609" t="str">
        <f t="shared" si="170"/>
        <v/>
      </c>
      <c r="N1866" s="610" t="str">
        <f t="shared" si="171"/>
        <v/>
      </c>
      <c r="O1866" s="577"/>
      <c r="Q1866" s="611"/>
      <c r="U1866" s="574" t="str">
        <f t="shared" si="173"/>
        <v/>
      </c>
      <c r="V1866" s="574" t="str">
        <f>IF($U1866="","",VLOOKUP($U1866,BUDGET!$C$19:$Q$401,2,FALSE))</f>
        <v/>
      </c>
    </row>
    <row r="1867" spans="2:22" ht="13.5" x14ac:dyDescent="0.3">
      <c r="B1867" s="582">
        <f t="shared" si="172"/>
        <v>1857</v>
      </c>
      <c r="C1867" s="153"/>
      <c r="D1867" s="154"/>
      <c r="E1867" s="155"/>
      <c r="F1867" s="156"/>
      <c r="G1867" s="157"/>
      <c r="H1867" s="158"/>
      <c r="I1867" s="162" t="str">
        <f t="shared" si="168"/>
        <v/>
      </c>
      <c r="J1867" s="163" t="str">
        <f>IF(I1867="","",I1867/BUDGET!$O$8)</f>
        <v/>
      </c>
      <c r="K1867" s="608"/>
      <c r="L1867" s="164" t="str">
        <f t="shared" si="169"/>
        <v/>
      </c>
      <c r="M1867" s="609" t="str">
        <f t="shared" si="170"/>
        <v/>
      </c>
      <c r="N1867" s="610" t="str">
        <f t="shared" si="171"/>
        <v/>
      </c>
      <c r="O1867" s="577"/>
      <c r="Q1867" s="611"/>
      <c r="U1867" s="574" t="str">
        <f t="shared" si="173"/>
        <v/>
      </c>
      <c r="V1867" s="574" t="str">
        <f>IF($U1867="","",VLOOKUP($U1867,BUDGET!$C$19:$Q$401,2,FALSE))</f>
        <v/>
      </c>
    </row>
    <row r="1868" spans="2:22" ht="13.5" x14ac:dyDescent="0.3">
      <c r="B1868" s="582">
        <f t="shared" si="172"/>
        <v>1858</v>
      </c>
      <c r="C1868" s="153"/>
      <c r="D1868" s="154"/>
      <c r="E1868" s="155"/>
      <c r="F1868" s="156"/>
      <c r="G1868" s="157"/>
      <c r="H1868" s="158"/>
      <c r="I1868" s="162" t="str">
        <f t="shared" ref="I1868:I1931" si="174">IF(E1868="","",ROUND(F1868*H1868,2))</f>
        <v/>
      </c>
      <c r="J1868" s="163" t="str">
        <f>IF(I1868="","",I1868/BUDGET!$O$8)</f>
        <v/>
      </c>
      <c r="K1868" s="608"/>
      <c r="L1868" s="161" t="str">
        <f t="shared" ref="L1868:L1931" si="175">LEFT(K1868,2)</f>
        <v/>
      </c>
      <c r="M1868" s="609" t="str">
        <f t="shared" ref="M1868:M1931" si="176">IF(C1868="","",YEAR(C1868))</f>
        <v/>
      </c>
      <c r="N1868" s="610" t="str">
        <f t="shared" ref="N1868:N1931" si="177">IF(C1868="","",MONTH(C1868))</f>
        <v/>
      </c>
      <c r="O1868" s="577"/>
      <c r="Q1868" s="611"/>
      <c r="U1868" s="574" t="str">
        <f t="shared" si="173"/>
        <v/>
      </c>
      <c r="V1868" s="574" t="str">
        <f>IF($U1868="","",VLOOKUP($U1868,BUDGET!$C$19:$Q$401,2,FALSE))</f>
        <v/>
      </c>
    </row>
    <row r="1869" spans="2:22" ht="13.5" x14ac:dyDescent="0.3">
      <c r="B1869" s="582">
        <f t="shared" ref="B1869:B1932" si="178">ROW()-10</f>
        <v>1859</v>
      </c>
      <c r="C1869" s="153"/>
      <c r="D1869" s="154"/>
      <c r="E1869" s="155"/>
      <c r="F1869" s="156"/>
      <c r="G1869" s="157"/>
      <c r="H1869" s="158"/>
      <c r="I1869" s="162" t="str">
        <f t="shared" si="174"/>
        <v/>
      </c>
      <c r="J1869" s="163" t="str">
        <f>IF(I1869="","",I1869/BUDGET!$O$8)</f>
        <v/>
      </c>
      <c r="K1869" s="608"/>
      <c r="L1869" s="164" t="str">
        <f t="shared" si="175"/>
        <v/>
      </c>
      <c r="M1869" s="609" t="str">
        <f t="shared" si="176"/>
        <v/>
      </c>
      <c r="N1869" s="610" t="str">
        <f t="shared" si="177"/>
        <v/>
      </c>
      <c r="O1869" s="577"/>
      <c r="Q1869" s="611"/>
      <c r="U1869" s="574" t="str">
        <f t="shared" ref="U1869:U1932" si="179">IF(K1869="","",LEFT(K1869,FIND("|",K1869)-1))</f>
        <v/>
      </c>
      <c r="V1869" s="574" t="str">
        <f>IF($U1869="","",VLOOKUP($U1869,BUDGET!$C$19:$Q$401,2,FALSE))</f>
        <v/>
      </c>
    </row>
    <row r="1870" spans="2:22" ht="13.5" x14ac:dyDescent="0.3">
      <c r="B1870" s="582">
        <f t="shared" si="178"/>
        <v>1860</v>
      </c>
      <c r="C1870" s="153"/>
      <c r="D1870" s="154"/>
      <c r="E1870" s="155"/>
      <c r="F1870" s="156"/>
      <c r="G1870" s="157"/>
      <c r="H1870" s="158"/>
      <c r="I1870" s="162" t="str">
        <f t="shared" si="174"/>
        <v/>
      </c>
      <c r="J1870" s="163" t="str">
        <f>IF(I1870="","",I1870/BUDGET!$O$8)</f>
        <v/>
      </c>
      <c r="K1870" s="608"/>
      <c r="L1870" s="161" t="str">
        <f t="shared" si="175"/>
        <v/>
      </c>
      <c r="M1870" s="609" t="str">
        <f t="shared" si="176"/>
        <v/>
      </c>
      <c r="N1870" s="610" t="str">
        <f t="shared" si="177"/>
        <v/>
      </c>
      <c r="O1870" s="577"/>
      <c r="Q1870" s="611"/>
      <c r="U1870" s="574" t="str">
        <f t="shared" si="179"/>
        <v/>
      </c>
      <c r="V1870" s="574" t="str">
        <f>IF($U1870="","",VLOOKUP($U1870,BUDGET!$C$19:$Q$401,2,FALSE))</f>
        <v/>
      </c>
    </row>
    <row r="1871" spans="2:22" ht="13.5" x14ac:dyDescent="0.3">
      <c r="B1871" s="582">
        <f t="shared" si="178"/>
        <v>1861</v>
      </c>
      <c r="C1871" s="153"/>
      <c r="D1871" s="154"/>
      <c r="E1871" s="155"/>
      <c r="F1871" s="156"/>
      <c r="G1871" s="157"/>
      <c r="H1871" s="158"/>
      <c r="I1871" s="162" t="str">
        <f t="shared" si="174"/>
        <v/>
      </c>
      <c r="J1871" s="163" t="str">
        <f>IF(I1871="","",I1871/BUDGET!$O$8)</f>
        <v/>
      </c>
      <c r="K1871" s="608"/>
      <c r="L1871" s="164" t="str">
        <f t="shared" si="175"/>
        <v/>
      </c>
      <c r="M1871" s="609" t="str">
        <f t="shared" si="176"/>
        <v/>
      </c>
      <c r="N1871" s="610" t="str">
        <f t="shared" si="177"/>
        <v/>
      </c>
      <c r="O1871" s="577"/>
      <c r="Q1871" s="611"/>
      <c r="U1871" s="574" t="str">
        <f t="shared" si="179"/>
        <v/>
      </c>
      <c r="V1871" s="574" t="str">
        <f>IF($U1871="","",VLOOKUP($U1871,BUDGET!$C$19:$Q$401,2,FALSE))</f>
        <v/>
      </c>
    </row>
    <row r="1872" spans="2:22" ht="13.5" x14ac:dyDescent="0.3">
      <c r="B1872" s="582">
        <f t="shared" si="178"/>
        <v>1862</v>
      </c>
      <c r="C1872" s="153"/>
      <c r="D1872" s="154"/>
      <c r="E1872" s="155"/>
      <c r="F1872" s="156"/>
      <c r="G1872" s="157"/>
      <c r="H1872" s="158"/>
      <c r="I1872" s="162" t="str">
        <f t="shared" si="174"/>
        <v/>
      </c>
      <c r="J1872" s="163" t="str">
        <f>IF(I1872="","",I1872/BUDGET!$O$8)</f>
        <v/>
      </c>
      <c r="K1872" s="608"/>
      <c r="L1872" s="161" t="str">
        <f t="shared" si="175"/>
        <v/>
      </c>
      <c r="M1872" s="609" t="str">
        <f t="shared" si="176"/>
        <v/>
      </c>
      <c r="N1872" s="610" t="str">
        <f t="shared" si="177"/>
        <v/>
      </c>
      <c r="O1872" s="577"/>
      <c r="Q1872" s="611"/>
      <c r="U1872" s="574" t="str">
        <f t="shared" si="179"/>
        <v/>
      </c>
      <c r="V1872" s="574" t="str">
        <f>IF($U1872="","",VLOOKUP($U1872,BUDGET!$C$19:$Q$401,2,FALSE))</f>
        <v/>
      </c>
    </row>
    <row r="1873" spans="2:22" ht="13.5" x14ac:dyDescent="0.3">
      <c r="B1873" s="582">
        <f t="shared" si="178"/>
        <v>1863</v>
      </c>
      <c r="C1873" s="153"/>
      <c r="D1873" s="154"/>
      <c r="E1873" s="155"/>
      <c r="F1873" s="156"/>
      <c r="G1873" s="157"/>
      <c r="H1873" s="158"/>
      <c r="I1873" s="162" t="str">
        <f t="shared" si="174"/>
        <v/>
      </c>
      <c r="J1873" s="163" t="str">
        <f>IF(I1873="","",I1873/BUDGET!$O$8)</f>
        <v/>
      </c>
      <c r="K1873" s="608"/>
      <c r="L1873" s="164" t="str">
        <f t="shared" si="175"/>
        <v/>
      </c>
      <c r="M1873" s="609" t="str">
        <f t="shared" si="176"/>
        <v/>
      </c>
      <c r="N1873" s="610" t="str">
        <f t="shared" si="177"/>
        <v/>
      </c>
      <c r="O1873" s="577"/>
      <c r="Q1873" s="611"/>
      <c r="U1873" s="574" t="str">
        <f t="shared" si="179"/>
        <v/>
      </c>
      <c r="V1873" s="574" t="str">
        <f>IF($U1873="","",VLOOKUP($U1873,BUDGET!$C$19:$Q$401,2,FALSE))</f>
        <v/>
      </c>
    </row>
    <row r="1874" spans="2:22" ht="13.5" x14ac:dyDescent="0.3">
      <c r="B1874" s="582">
        <f t="shared" si="178"/>
        <v>1864</v>
      </c>
      <c r="C1874" s="153"/>
      <c r="D1874" s="154"/>
      <c r="E1874" s="155"/>
      <c r="F1874" s="156"/>
      <c r="G1874" s="157"/>
      <c r="H1874" s="158"/>
      <c r="I1874" s="162" t="str">
        <f t="shared" si="174"/>
        <v/>
      </c>
      <c r="J1874" s="163" t="str">
        <f>IF(I1874="","",I1874/BUDGET!$O$8)</f>
        <v/>
      </c>
      <c r="K1874" s="608"/>
      <c r="L1874" s="161" t="str">
        <f t="shared" si="175"/>
        <v/>
      </c>
      <c r="M1874" s="609" t="str">
        <f t="shared" si="176"/>
        <v/>
      </c>
      <c r="N1874" s="610" t="str">
        <f t="shared" si="177"/>
        <v/>
      </c>
      <c r="O1874" s="577"/>
      <c r="Q1874" s="611"/>
      <c r="U1874" s="574" t="str">
        <f t="shared" si="179"/>
        <v/>
      </c>
      <c r="V1874" s="574" t="str">
        <f>IF($U1874="","",VLOOKUP($U1874,BUDGET!$C$19:$Q$401,2,FALSE))</f>
        <v/>
      </c>
    </row>
    <row r="1875" spans="2:22" ht="13.5" x14ac:dyDescent="0.3">
      <c r="B1875" s="582">
        <f t="shared" si="178"/>
        <v>1865</v>
      </c>
      <c r="C1875" s="153"/>
      <c r="D1875" s="154"/>
      <c r="E1875" s="155"/>
      <c r="F1875" s="156"/>
      <c r="G1875" s="157"/>
      <c r="H1875" s="158"/>
      <c r="I1875" s="162" t="str">
        <f t="shared" si="174"/>
        <v/>
      </c>
      <c r="J1875" s="163" t="str">
        <f>IF(I1875="","",I1875/BUDGET!$O$8)</f>
        <v/>
      </c>
      <c r="K1875" s="608"/>
      <c r="L1875" s="164" t="str">
        <f t="shared" si="175"/>
        <v/>
      </c>
      <c r="M1875" s="609" t="str">
        <f t="shared" si="176"/>
        <v/>
      </c>
      <c r="N1875" s="610" t="str">
        <f t="shared" si="177"/>
        <v/>
      </c>
      <c r="O1875" s="577"/>
      <c r="Q1875" s="611"/>
      <c r="U1875" s="574" t="str">
        <f t="shared" si="179"/>
        <v/>
      </c>
      <c r="V1875" s="574" t="str">
        <f>IF($U1875="","",VLOOKUP($U1875,BUDGET!$C$19:$Q$401,2,FALSE))</f>
        <v/>
      </c>
    </row>
    <row r="1876" spans="2:22" ht="13.5" x14ac:dyDescent="0.3">
      <c r="B1876" s="582">
        <f t="shared" si="178"/>
        <v>1866</v>
      </c>
      <c r="C1876" s="153"/>
      <c r="D1876" s="154"/>
      <c r="E1876" s="155"/>
      <c r="F1876" s="156"/>
      <c r="G1876" s="157"/>
      <c r="H1876" s="158"/>
      <c r="I1876" s="162" t="str">
        <f t="shared" si="174"/>
        <v/>
      </c>
      <c r="J1876" s="163" t="str">
        <f>IF(I1876="","",I1876/BUDGET!$O$8)</f>
        <v/>
      </c>
      <c r="K1876" s="608"/>
      <c r="L1876" s="161" t="str">
        <f t="shared" si="175"/>
        <v/>
      </c>
      <c r="M1876" s="609" t="str">
        <f t="shared" si="176"/>
        <v/>
      </c>
      <c r="N1876" s="610" t="str">
        <f t="shared" si="177"/>
        <v/>
      </c>
      <c r="O1876" s="577"/>
      <c r="Q1876" s="611"/>
      <c r="U1876" s="574" t="str">
        <f t="shared" si="179"/>
        <v/>
      </c>
      <c r="V1876" s="574" t="str">
        <f>IF($U1876="","",VLOOKUP($U1876,BUDGET!$C$19:$Q$401,2,FALSE))</f>
        <v/>
      </c>
    </row>
    <row r="1877" spans="2:22" ht="13.5" x14ac:dyDescent="0.3">
      <c r="B1877" s="582">
        <f t="shared" si="178"/>
        <v>1867</v>
      </c>
      <c r="C1877" s="153"/>
      <c r="D1877" s="154"/>
      <c r="E1877" s="155"/>
      <c r="F1877" s="156"/>
      <c r="G1877" s="157"/>
      <c r="H1877" s="158"/>
      <c r="I1877" s="162" t="str">
        <f t="shared" si="174"/>
        <v/>
      </c>
      <c r="J1877" s="163" t="str">
        <f>IF(I1877="","",I1877/BUDGET!$O$8)</f>
        <v/>
      </c>
      <c r="K1877" s="608"/>
      <c r="L1877" s="164" t="str">
        <f t="shared" si="175"/>
        <v/>
      </c>
      <c r="M1877" s="609" t="str">
        <f t="shared" si="176"/>
        <v/>
      </c>
      <c r="N1877" s="610" t="str">
        <f t="shared" si="177"/>
        <v/>
      </c>
      <c r="O1877" s="577"/>
      <c r="Q1877" s="611"/>
      <c r="U1877" s="574" t="str">
        <f t="shared" si="179"/>
        <v/>
      </c>
      <c r="V1877" s="574" t="str">
        <f>IF($U1877="","",VLOOKUP($U1877,BUDGET!$C$19:$Q$401,2,FALSE))</f>
        <v/>
      </c>
    </row>
    <row r="1878" spans="2:22" ht="13.5" x14ac:dyDescent="0.3">
      <c r="B1878" s="582">
        <f t="shared" si="178"/>
        <v>1868</v>
      </c>
      <c r="C1878" s="153"/>
      <c r="D1878" s="154"/>
      <c r="E1878" s="155"/>
      <c r="F1878" s="156"/>
      <c r="G1878" s="157"/>
      <c r="H1878" s="158"/>
      <c r="I1878" s="162" t="str">
        <f t="shared" si="174"/>
        <v/>
      </c>
      <c r="J1878" s="163" t="str">
        <f>IF(I1878="","",I1878/BUDGET!$O$8)</f>
        <v/>
      </c>
      <c r="K1878" s="608"/>
      <c r="L1878" s="161" t="str">
        <f t="shared" si="175"/>
        <v/>
      </c>
      <c r="M1878" s="609" t="str">
        <f t="shared" si="176"/>
        <v/>
      </c>
      <c r="N1878" s="610" t="str">
        <f t="shared" si="177"/>
        <v/>
      </c>
      <c r="O1878" s="577"/>
      <c r="Q1878" s="611"/>
      <c r="U1878" s="574" t="str">
        <f t="shared" si="179"/>
        <v/>
      </c>
      <c r="V1878" s="574" t="str">
        <f>IF($U1878="","",VLOOKUP($U1878,BUDGET!$C$19:$Q$401,2,FALSE))</f>
        <v/>
      </c>
    </row>
    <row r="1879" spans="2:22" ht="13.5" x14ac:dyDescent="0.3">
      <c r="B1879" s="582">
        <f t="shared" si="178"/>
        <v>1869</v>
      </c>
      <c r="C1879" s="153"/>
      <c r="D1879" s="154"/>
      <c r="E1879" s="155"/>
      <c r="F1879" s="156"/>
      <c r="G1879" s="157"/>
      <c r="H1879" s="158"/>
      <c r="I1879" s="162" t="str">
        <f t="shared" si="174"/>
        <v/>
      </c>
      <c r="J1879" s="163" t="str">
        <f>IF(I1879="","",I1879/BUDGET!$O$8)</f>
        <v/>
      </c>
      <c r="K1879" s="608"/>
      <c r="L1879" s="164" t="str">
        <f t="shared" si="175"/>
        <v/>
      </c>
      <c r="M1879" s="609" t="str">
        <f t="shared" si="176"/>
        <v/>
      </c>
      <c r="N1879" s="610" t="str">
        <f t="shared" si="177"/>
        <v/>
      </c>
      <c r="O1879" s="577"/>
      <c r="Q1879" s="611"/>
      <c r="U1879" s="574" t="str">
        <f t="shared" si="179"/>
        <v/>
      </c>
      <c r="V1879" s="574" t="str">
        <f>IF($U1879="","",VLOOKUP($U1879,BUDGET!$C$19:$Q$401,2,FALSE))</f>
        <v/>
      </c>
    </row>
    <row r="1880" spans="2:22" ht="13.5" x14ac:dyDescent="0.3">
      <c r="B1880" s="582">
        <f t="shared" si="178"/>
        <v>1870</v>
      </c>
      <c r="C1880" s="153"/>
      <c r="D1880" s="154"/>
      <c r="E1880" s="155"/>
      <c r="F1880" s="156"/>
      <c r="G1880" s="157"/>
      <c r="H1880" s="158"/>
      <c r="I1880" s="162" t="str">
        <f t="shared" si="174"/>
        <v/>
      </c>
      <c r="J1880" s="163" t="str">
        <f>IF(I1880="","",I1880/BUDGET!$O$8)</f>
        <v/>
      </c>
      <c r="K1880" s="608"/>
      <c r="L1880" s="161" t="str">
        <f t="shared" si="175"/>
        <v/>
      </c>
      <c r="M1880" s="609" t="str">
        <f t="shared" si="176"/>
        <v/>
      </c>
      <c r="N1880" s="610" t="str">
        <f t="shared" si="177"/>
        <v/>
      </c>
      <c r="O1880" s="577"/>
      <c r="Q1880" s="611"/>
      <c r="U1880" s="574" t="str">
        <f t="shared" si="179"/>
        <v/>
      </c>
      <c r="V1880" s="574" t="str">
        <f>IF($U1880="","",VLOOKUP($U1880,BUDGET!$C$19:$Q$401,2,FALSE))</f>
        <v/>
      </c>
    </row>
    <row r="1881" spans="2:22" ht="13.5" x14ac:dyDescent="0.3">
      <c r="B1881" s="582">
        <f t="shared" si="178"/>
        <v>1871</v>
      </c>
      <c r="C1881" s="153"/>
      <c r="D1881" s="154"/>
      <c r="E1881" s="155"/>
      <c r="F1881" s="156"/>
      <c r="G1881" s="157"/>
      <c r="H1881" s="158"/>
      <c r="I1881" s="162" t="str">
        <f t="shared" si="174"/>
        <v/>
      </c>
      <c r="J1881" s="163" t="str">
        <f>IF(I1881="","",I1881/BUDGET!$O$8)</f>
        <v/>
      </c>
      <c r="K1881" s="608"/>
      <c r="L1881" s="164" t="str">
        <f t="shared" si="175"/>
        <v/>
      </c>
      <c r="M1881" s="609" t="str">
        <f t="shared" si="176"/>
        <v/>
      </c>
      <c r="N1881" s="610" t="str">
        <f t="shared" si="177"/>
        <v/>
      </c>
      <c r="O1881" s="577"/>
      <c r="Q1881" s="611"/>
      <c r="U1881" s="574" t="str">
        <f t="shared" si="179"/>
        <v/>
      </c>
      <c r="V1881" s="574" t="str">
        <f>IF($U1881="","",VLOOKUP($U1881,BUDGET!$C$19:$Q$401,2,FALSE))</f>
        <v/>
      </c>
    </row>
    <row r="1882" spans="2:22" ht="13.5" x14ac:dyDescent="0.3">
      <c r="B1882" s="582">
        <f t="shared" si="178"/>
        <v>1872</v>
      </c>
      <c r="C1882" s="153"/>
      <c r="D1882" s="154"/>
      <c r="E1882" s="155"/>
      <c r="F1882" s="156"/>
      <c r="G1882" s="157"/>
      <c r="H1882" s="158"/>
      <c r="I1882" s="162" t="str">
        <f t="shared" si="174"/>
        <v/>
      </c>
      <c r="J1882" s="163" t="str">
        <f>IF(I1882="","",I1882/BUDGET!$O$8)</f>
        <v/>
      </c>
      <c r="K1882" s="608"/>
      <c r="L1882" s="161" t="str">
        <f t="shared" si="175"/>
        <v/>
      </c>
      <c r="M1882" s="609" t="str">
        <f t="shared" si="176"/>
        <v/>
      </c>
      <c r="N1882" s="610" t="str">
        <f t="shared" si="177"/>
        <v/>
      </c>
      <c r="O1882" s="577"/>
      <c r="Q1882" s="611"/>
      <c r="U1882" s="574" t="str">
        <f t="shared" si="179"/>
        <v/>
      </c>
      <c r="V1882" s="574" t="str">
        <f>IF($U1882="","",VLOOKUP($U1882,BUDGET!$C$19:$Q$401,2,FALSE))</f>
        <v/>
      </c>
    </row>
    <row r="1883" spans="2:22" ht="13.5" x14ac:dyDescent="0.3">
      <c r="B1883" s="582">
        <f t="shared" si="178"/>
        <v>1873</v>
      </c>
      <c r="C1883" s="153"/>
      <c r="D1883" s="154"/>
      <c r="E1883" s="155"/>
      <c r="F1883" s="156"/>
      <c r="G1883" s="157"/>
      <c r="H1883" s="158"/>
      <c r="I1883" s="162" t="str">
        <f t="shared" si="174"/>
        <v/>
      </c>
      <c r="J1883" s="163" t="str">
        <f>IF(I1883="","",I1883/BUDGET!$O$8)</f>
        <v/>
      </c>
      <c r="K1883" s="608"/>
      <c r="L1883" s="164" t="str">
        <f t="shared" si="175"/>
        <v/>
      </c>
      <c r="M1883" s="609" t="str">
        <f t="shared" si="176"/>
        <v/>
      </c>
      <c r="N1883" s="610" t="str">
        <f t="shared" si="177"/>
        <v/>
      </c>
      <c r="O1883" s="577"/>
      <c r="Q1883" s="611"/>
      <c r="U1883" s="574" t="str">
        <f t="shared" si="179"/>
        <v/>
      </c>
      <c r="V1883" s="574" t="str">
        <f>IF($U1883="","",VLOOKUP($U1883,BUDGET!$C$19:$Q$401,2,FALSE))</f>
        <v/>
      </c>
    </row>
    <row r="1884" spans="2:22" ht="13.5" x14ac:dyDescent="0.3">
      <c r="B1884" s="582">
        <f t="shared" si="178"/>
        <v>1874</v>
      </c>
      <c r="C1884" s="153"/>
      <c r="D1884" s="154"/>
      <c r="E1884" s="155"/>
      <c r="F1884" s="156"/>
      <c r="G1884" s="157"/>
      <c r="H1884" s="158"/>
      <c r="I1884" s="162" t="str">
        <f t="shared" si="174"/>
        <v/>
      </c>
      <c r="J1884" s="163" t="str">
        <f>IF(I1884="","",I1884/BUDGET!$O$8)</f>
        <v/>
      </c>
      <c r="K1884" s="608"/>
      <c r="L1884" s="161" t="str">
        <f t="shared" si="175"/>
        <v/>
      </c>
      <c r="M1884" s="609" t="str">
        <f t="shared" si="176"/>
        <v/>
      </c>
      <c r="N1884" s="610" t="str">
        <f t="shared" si="177"/>
        <v/>
      </c>
      <c r="O1884" s="577"/>
      <c r="Q1884" s="611"/>
      <c r="U1884" s="574" t="str">
        <f t="shared" si="179"/>
        <v/>
      </c>
      <c r="V1884" s="574" t="str">
        <f>IF($U1884="","",VLOOKUP($U1884,BUDGET!$C$19:$Q$401,2,FALSE))</f>
        <v/>
      </c>
    </row>
    <row r="1885" spans="2:22" ht="13.5" x14ac:dyDescent="0.3">
      <c r="B1885" s="582">
        <f t="shared" si="178"/>
        <v>1875</v>
      </c>
      <c r="C1885" s="153"/>
      <c r="D1885" s="154"/>
      <c r="E1885" s="155"/>
      <c r="F1885" s="156"/>
      <c r="G1885" s="157"/>
      <c r="H1885" s="158"/>
      <c r="I1885" s="162" t="str">
        <f t="shared" si="174"/>
        <v/>
      </c>
      <c r="J1885" s="163" t="str">
        <f>IF(I1885="","",I1885/BUDGET!$O$8)</f>
        <v/>
      </c>
      <c r="K1885" s="608"/>
      <c r="L1885" s="164" t="str">
        <f t="shared" si="175"/>
        <v/>
      </c>
      <c r="M1885" s="609" t="str">
        <f t="shared" si="176"/>
        <v/>
      </c>
      <c r="N1885" s="610" t="str">
        <f t="shared" si="177"/>
        <v/>
      </c>
      <c r="O1885" s="577"/>
      <c r="Q1885" s="611"/>
      <c r="U1885" s="574" t="str">
        <f t="shared" si="179"/>
        <v/>
      </c>
      <c r="V1885" s="574" t="str">
        <f>IF($U1885="","",VLOOKUP($U1885,BUDGET!$C$19:$Q$401,2,FALSE))</f>
        <v/>
      </c>
    </row>
    <row r="1886" spans="2:22" ht="13.5" x14ac:dyDescent="0.3">
      <c r="B1886" s="582">
        <f t="shared" si="178"/>
        <v>1876</v>
      </c>
      <c r="C1886" s="153"/>
      <c r="D1886" s="154"/>
      <c r="E1886" s="155"/>
      <c r="F1886" s="156"/>
      <c r="G1886" s="157"/>
      <c r="H1886" s="158"/>
      <c r="I1886" s="162" t="str">
        <f t="shared" si="174"/>
        <v/>
      </c>
      <c r="J1886" s="163" t="str">
        <f>IF(I1886="","",I1886/BUDGET!$O$8)</f>
        <v/>
      </c>
      <c r="K1886" s="608"/>
      <c r="L1886" s="161" t="str">
        <f t="shared" si="175"/>
        <v/>
      </c>
      <c r="M1886" s="609" t="str">
        <f t="shared" si="176"/>
        <v/>
      </c>
      <c r="N1886" s="610" t="str">
        <f t="shared" si="177"/>
        <v/>
      </c>
      <c r="O1886" s="577"/>
      <c r="Q1886" s="611"/>
      <c r="U1886" s="574" t="str">
        <f t="shared" si="179"/>
        <v/>
      </c>
      <c r="V1886" s="574" t="str">
        <f>IF($U1886="","",VLOOKUP($U1886,BUDGET!$C$19:$Q$401,2,FALSE))</f>
        <v/>
      </c>
    </row>
    <row r="1887" spans="2:22" ht="13.5" x14ac:dyDescent="0.3">
      <c r="B1887" s="582">
        <f t="shared" si="178"/>
        <v>1877</v>
      </c>
      <c r="C1887" s="153"/>
      <c r="D1887" s="154"/>
      <c r="E1887" s="155"/>
      <c r="F1887" s="156"/>
      <c r="G1887" s="157"/>
      <c r="H1887" s="158"/>
      <c r="I1887" s="162" t="str">
        <f t="shared" si="174"/>
        <v/>
      </c>
      <c r="J1887" s="163" t="str">
        <f>IF(I1887="","",I1887/BUDGET!$O$8)</f>
        <v/>
      </c>
      <c r="K1887" s="608"/>
      <c r="L1887" s="164" t="str">
        <f t="shared" si="175"/>
        <v/>
      </c>
      <c r="M1887" s="609" t="str">
        <f t="shared" si="176"/>
        <v/>
      </c>
      <c r="N1887" s="610" t="str">
        <f t="shared" si="177"/>
        <v/>
      </c>
      <c r="O1887" s="577"/>
      <c r="Q1887" s="611"/>
      <c r="U1887" s="574" t="str">
        <f t="shared" si="179"/>
        <v/>
      </c>
      <c r="V1887" s="574" t="str">
        <f>IF($U1887="","",VLOOKUP($U1887,BUDGET!$C$19:$Q$401,2,FALSE))</f>
        <v/>
      </c>
    </row>
    <row r="1888" spans="2:22" ht="13.5" x14ac:dyDescent="0.3">
      <c r="B1888" s="582">
        <f t="shared" si="178"/>
        <v>1878</v>
      </c>
      <c r="C1888" s="153"/>
      <c r="D1888" s="154"/>
      <c r="E1888" s="155"/>
      <c r="F1888" s="156"/>
      <c r="G1888" s="157"/>
      <c r="H1888" s="158"/>
      <c r="I1888" s="162" t="str">
        <f t="shared" si="174"/>
        <v/>
      </c>
      <c r="J1888" s="163" t="str">
        <f>IF(I1888="","",I1888/BUDGET!$O$8)</f>
        <v/>
      </c>
      <c r="K1888" s="608"/>
      <c r="L1888" s="161" t="str">
        <f t="shared" si="175"/>
        <v/>
      </c>
      <c r="M1888" s="609" t="str">
        <f t="shared" si="176"/>
        <v/>
      </c>
      <c r="N1888" s="610" t="str">
        <f t="shared" si="177"/>
        <v/>
      </c>
      <c r="O1888" s="577"/>
      <c r="Q1888" s="611"/>
      <c r="U1888" s="574" t="str">
        <f t="shared" si="179"/>
        <v/>
      </c>
      <c r="V1888" s="574" t="str">
        <f>IF($U1888="","",VLOOKUP($U1888,BUDGET!$C$19:$Q$401,2,FALSE))</f>
        <v/>
      </c>
    </row>
    <row r="1889" spans="2:22" ht="13.5" x14ac:dyDescent="0.3">
      <c r="B1889" s="582">
        <f t="shared" si="178"/>
        <v>1879</v>
      </c>
      <c r="C1889" s="153"/>
      <c r="D1889" s="154"/>
      <c r="E1889" s="155"/>
      <c r="F1889" s="156"/>
      <c r="G1889" s="157"/>
      <c r="H1889" s="158"/>
      <c r="I1889" s="162" t="str">
        <f t="shared" si="174"/>
        <v/>
      </c>
      <c r="J1889" s="163" t="str">
        <f>IF(I1889="","",I1889/BUDGET!$O$8)</f>
        <v/>
      </c>
      <c r="K1889" s="608"/>
      <c r="L1889" s="164" t="str">
        <f t="shared" si="175"/>
        <v/>
      </c>
      <c r="M1889" s="609" t="str">
        <f t="shared" si="176"/>
        <v/>
      </c>
      <c r="N1889" s="610" t="str">
        <f t="shared" si="177"/>
        <v/>
      </c>
      <c r="O1889" s="577"/>
      <c r="Q1889" s="611"/>
      <c r="U1889" s="574" t="str">
        <f t="shared" si="179"/>
        <v/>
      </c>
      <c r="V1889" s="574" t="str">
        <f>IF($U1889="","",VLOOKUP($U1889,BUDGET!$C$19:$Q$401,2,FALSE))</f>
        <v/>
      </c>
    </row>
    <row r="1890" spans="2:22" ht="13.5" x14ac:dyDescent="0.3">
      <c r="B1890" s="582">
        <f t="shared" si="178"/>
        <v>1880</v>
      </c>
      <c r="C1890" s="153"/>
      <c r="D1890" s="154"/>
      <c r="E1890" s="155"/>
      <c r="F1890" s="156"/>
      <c r="G1890" s="157"/>
      <c r="H1890" s="158"/>
      <c r="I1890" s="162" t="str">
        <f t="shared" si="174"/>
        <v/>
      </c>
      <c r="J1890" s="163" t="str">
        <f>IF(I1890="","",I1890/BUDGET!$O$8)</f>
        <v/>
      </c>
      <c r="K1890" s="608"/>
      <c r="L1890" s="161" t="str">
        <f t="shared" si="175"/>
        <v/>
      </c>
      <c r="M1890" s="609" t="str">
        <f t="shared" si="176"/>
        <v/>
      </c>
      <c r="N1890" s="610" t="str">
        <f t="shared" si="177"/>
        <v/>
      </c>
      <c r="O1890" s="577"/>
      <c r="Q1890" s="611"/>
      <c r="U1890" s="574" t="str">
        <f t="shared" si="179"/>
        <v/>
      </c>
      <c r="V1890" s="574" t="str">
        <f>IF($U1890="","",VLOOKUP($U1890,BUDGET!$C$19:$Q$401,2,FALSE))</f>
        <v/>
      </c>
    </row>
    <row r="1891" spans="2:22" ht="13.5" x14ac:dyDescent="0.3">
      <c r="B1891" s="582">
        <f t="shared" si="178"/>
        <v>1881</v>
      </c>
      <c r="C1891" s="153"/>
      <c r="D1891" s="154"/>
      <c r="E1891" s="155"/>
      <c r="F1891" s="156"/>
      <c r="G1891" s="157"/>
      <c r="H1891" s="158"/>
      <c r="I1891" s="162" t="str">
        <f t="shared" si="174"/>
        <v/>
      </c>
      <c r="J1891" s="163" t="str">
        <f>IF(I1891="","",I1891/BUDGET!$O$8)</f>
        <v/>
      </c>
      <c r="K1891" s="608"/>
      <c r="L1891" s="164" t="str">
        <f t="shared" si="175"/>
        <v/>
      </c>
      <c r="M1891" s="609" t="str">
        <f t="shared" si="176"/>
        <v/>
      </c>
      <c r="N1891" s="610" t="str">
        <f t="shared" si="177"/>
        <v/>
      </c>
      <c r="O1891" s="577"/>
      <c r="Q1891" s="611"/>
      <c r="U1891" s="574" t="str">
        <f t="shared" si="179"/>
        <v/>
      </c>
      <c r="V1891" s="574" t="str">
        <f>IF($U1891="","",VLOOKUP($U1891,BUDGET!$C$19:$Q$401,2,FALSE))</f>
        <v/>
      </c>
    </row>
    <row r="1892" spans="2:22" ht="13.5" x14ac:dyDescent="0.3">
      <c r="B1892" s="582">
        <f t="shared" si="178"/>
        <v>1882</v>
      </c>
      <c r="C1892" s="153"/>
      <c r="D1892" s="154"/>
      <c r="E1892" s="155"/>
      <c r="F1892" s="156"/>
      <c r="G1892" s="157"/>
      <c r="H1892" s="158"/>
      <c r="I1892" s="162" t="str">
        <f t="shared" si="174"/>
        <v/>
      </c>
      <c r="J1892" s="163" t="str">
        <f>IF(I1892="","",I1892/BUDGET!$O$8)</f>
        <v/>
      </c>
      <c r="K1892" s="608"/>
      <c r="L1892" s="161" t="str">
        <f t="shared" si="175"/>
        <v/>
      </c>
      <c r="M1892" s="609" t="str">
        <f t="shared" si="176"/>
        <v/>
      </c>
      <c r="N1892" s="610" t="str">
        <f t="shared" si="177"/>
        <v/>
      </c>
      <c r="O1892" s="577"/>
      <c r="Q1892" s="611"/>
      <c r="U1892" s="574" t="str">
        <f t="shared" si="179"/>
        <v/>
      </c>
      <c r="V1892" s="574" t="str">
        <f>IF($U1892="","",VLOOKUP($U1892,BUDGET!$C$19:$Q$401,2,FALSE))</f>
        <v/>
      </c>
    </row>
    <row r="1893" spans="2:22" ht="13.5" x14ac:dyDescent="0.3">
      <c r="B1893" s="582">
        <f t="shared" si="178"/>
        <v>1883</v>
      </c>
      <c r="C1893" s="153"/>
      <c r="D1893" s="154"/>
      <c r="E1893" s="155"/>
      <c r="F1893" s="156"/>
      <c r="G1893" s="157"/>
      <c r="H1893" s="158"/>
      <c r="I1893" s="162" t="str">
        <f t="shared" si="174"/>
        <v/>
      </c>
      <c r="J1893" s="163" t="str">
        <f>IF(I1893="","",I1893/BUDGET!$O$8)</f>
        <v/>
      </c>
      <c r="K1893" s="608"/>
      <c r="L1893" s="164" t="str">
        <f t="shared" si="175"/>
        <v/>
      </c>
      <c r="M1893" s="609" t="str">
        <f t="shared" si="176"/>
        <v/>
      </c>
      <c r="N1893" s="610" t="str">
        <f t="shared" si="177"/>
        <v/>
      </c>
      <c r="O1893" s="577"/>
      <c r="Q1893" s="611"/>
      <c r="U1893" s="574" t="str">
        <f t="shared" si="179"/>
        <v/>
      </c>
      <c r="V1893" s="574" t="str">
        <f>IF($U1893="","",VLOOKUP($U1893,BUDGET!$C$19:$Q$401,2,FALSE))</f>
        <v/>
      </c>
    </row>
    <row r="1894" spans="2:22" ht="13.5" x14ac:dyDescent="0.3">
      <c r="B1894" s="582">
        <f t="shared" si="178"/>
        <v>1884</v>
      </c>
      <c r="C1894" s="153"/>
      <c r="D1894" s="154"/>
      <c r="E1894" s="155"/>
      <c r="F1894" s="156"/>
      <c r="G1894" s="157"/>
      <c r="H1894" s="158"/>
      <c r="I1894" s="162" t="str">
        <f t="shared" si="174"/>
        <v/>
      </c>
      <c r="J1894" s="163" t="str">
        <f>IF(I1894="","",I1894/BUDGET!$O$8)</f>
        <v/>
      </c>
      <c r="K1894" s="608"/>
      <c r="L1894" s="161" t="str">
        <f t="shared" si="175"/>
        <v/>
      </c>
      <c r="M1894" s="609" t="str">
        <f t="shared" si="176"/>
        <v/>
      </c>
      <c r="N1894" s="610" t="str">
        <f t="shared" si="177"/>
        <v/>
      </c>
      <c r="O1894" s="577"/>
      <c r="Q1894" s="611"/>
      <c r="U1894" s="574" t="str">
        <f t="shared" si="179"/>
        <v/>
      </c>
      <c r="V1894" s="574" t="str">
        <f>IF($U1894="","",VLOOKUP($U1894,BUDGET!$C$19:$Q$401,2,FALSE))</f>
        <v/>
      </c>
    </row>
    <row r="1895" spans="2:22" ht="13.5" x14ac:dyDescent="0.3">
      <c r="B1895" s="582">
        <f t="shared" si="178"/>
        <v>1885</v>
      </c>
      <c r="C1895" s="153"/>
      <c r="D1895" s="154"/>
      <c r="E1895" s="155"/>
      <c r="F1895" s="156"/>
      <c r="G1895" s="157"/>
      <c r="H1895" s="158"/>
      <c r="I1895" s="162" t="str">
        <f t="shared" si="174"/>
        <v/>
      </c>
      <c r="J1895" s="163" t="str">
        <f>IF(I1895="","",I1895/BUDGET!$O$8)</f>
        <v/>
      </c>
      <c r="K1895" s="608"/>
      <c r="L1895" s="164" t="str">
        <f t="shared" si="175"/>
        <v/>
      </c>
      <c r="M1895" s="609" t="str">
        <f t="shared" si="176"/>
        <v/>
      </c>
      <c r="N1895" s="610" t="str">
        <f t="shared" si="177"/>
        <v/>
      </c>
      <c r="O1895" s="577"/>
      <c r="Q1895" s="611"/>
      <c r="U1895" s="574" t="str">
        <f t="shared" si="179"/>
        <v/>
      </c>
      <c r="V1895" s="574" t="str">
        <f>IF($U1895="","",VLOOKUP($U1895,BUDGET!$C$19:$Q$401,2,FALSE))</f>
        <v/>
      </c>
    </row>
    <row r="1896" spans="2:22" ht="13.5" x14ac:dyDescent="0.3">
      <c r="B1896" s="582">
        <f t="shared" si="178"/>
        <v>1886</v>
      </c>
      <c r="C1896" s="153"/>
      <c r="D1896" s="154"/>
      <c r="E1896" s="155"/>
      <c r="F1896" s="156"/>
      <c r="G1896" s="157"/>
      <c r="H1896" s="158"/>
      <c r="I1896" s="162" t="str">
        <f t="shared" si="174"/>
        <v/>
      </c>
      <c r="J1896" s="163" t="str">
        <f>IF(I1896="","",I1896/BUDGET!$O$8)</f>
        <v/>
      </c>
      <c r="K1896" s="608"/>
      <c r="L1896" s="161" t="str">
        <f t="shared" si="175"/>
        <v/>
      </c>
      <c r="M1896" s="609" t="str">
        <f t="shared" si="176"/>
        <v/>
      </c>
      <c r="N1896" s="610" t="str">
        <f t="shared" si="177"/>
        <v/>
      </c>
      <c r="O1896" s="577"/>
      <c r="Q1896" s="611"/>
      <c r="U1896" s="574" t="str">
        <f t="shared" si="179"/>
        <v/>
      </c>
      <c r="V1896" s="574" t="str">
        <f>IF($U1896="","",VLOOKUP($U1896,BUDGET!$C$19:$Q$401,2,FALSE))</f>
        <v/>
      </c>
    </row>
    <row r="1897" spans="2:22" ht="13.5" x14ac:dyDescent="0.3">
      <c r="B1897" s="582">
        <f t="shared" si="178"/>
        <v>1887</v>
      </c>
      <c r="C1897" s="153"/>
      <c r="D1897" s="154"/>
      <c r="E1897" s="155"/>
      <c r="F1897" s="156"/>
      <c r="G1897" s="157"/>
      <c r="H1897" s="158"/>
      <c r="I1897" s="162" t="str">
        <f t="shared" si="174"/>
        <v/>
      </c>
      <c r="J1897" s="163" t="str">
        <f>IF(I1897="","",I1897/BUDGET!$O$8)</f>
        <v/>
      </c>
      <c r="K1897" s="608"/>
      <c r="L1897" s="164" t="str">
        <f t="shared" si="175"/>
        <v/>
      </c>
      <c r="M1897" s="609" t="str">
        <f t="shared" si="176"/>
        <v/>
      </c>
      <c r="N1897" s="610" t="str">
        <f t="shared" si="177"/>
        <v/>
      </c>
      <c r="O1897" s="577"/>
      <c r="Q1897" s="611"/>
      <c r="U1897" s="574" t="str">
        <f t="shared" si="179"/>
        <v/>
      </c>
      <c r="V1897" s="574" t="str">
        <f>IF($U1897="","",VLOOKUP($U1897,BUDGET!$C$19:$Q$401,2,FALSE))</f>
        <v/>
      </c>
    </row>
    <row r="1898" spans="2:22" ht="13.5" x14ac:dyDescent="0.3">
      <c r="B1898" s="582">
        <f t="shared" si="178"/>
        <v>1888</v>
      </c>
      <c r="C1898" s="153"/>
      <c r="D1898" s="154"/>
      <c r="E1898" s="155"/>
      <c r="F1898" s="156"/>
      <c r="G1898" s="157"/>
      <c r="H1898" s="158"/>
      <c r="I1898" s="162" t="str">
        <f t="shared" si="174"/>
        <v/>
      </c>
      <c r="J1898" s="163" t="str">
        <f>IF(I1898="","",I1898/BUDGET!$O$8)</f>
        <v/>
      </c>
      <c r="K1898" s="608"/>
      <c r="L1898" s="161" t="str">
        <f t="shared" si="175"/>
        <v/>
      </c>
      <c r="M1898" s="609" t="str">
        <f t="shared" si="176"/>
        <v/>
      </c>
      <c r="N1898" s="610" t="str">
        <f t="shared" si="177"/>
        <v/>
      </c>
      <c r="O1898" s="577"/>
      <c r="Q1898" s="611"/>
      <c r="U1898" s="574" t="str">
        <f t="shared" si="179"/>
        <v/>
      </c>
      <c r="V1898" s="574" t="str">
        <f>IF($U1898="","",VLOOKUP($U1898,BUDGET!$C$19:$Q$401,2,FALSE))</f>
        <v/>
      </c>
    </row>
    <row r="1899" spans="2:22" ht="13.5" x14ac:dyDescent="0.3">
      <c r="B1899" s="582">
        <f t="shared" si="178"/>
        <v>1889</v>
      </c>
      <c r="C1899" s="153"/>
      <c r="D1899" s="154"/>
      <c r="E1899" s="155"/>
      <c r="F1899" s="156"/>
      <c r="G1899" s="157"/>
      <c r="H1899" s="158"/>
      <c r="I1899" s="162" t="str">
        <f t="shared" si="174"/>
        <v/>
      </c>
      <c r="J1899" s="163" t="str">
        <f>IF(I1899="","",I1899/BUDGET!$O$8)</f>
        <v/>
      </c>
      <c r="K1899" s="608"/>
      <c r="L1899" s="164" t="str">
        <f t="shared" si="175"/>
        <v/>
      </c>
      <c r="M1899" s="609" t="str">
        <f t="shared" si="176"/>
        <v/>
      </c>
      <c r="N1899" s="610" t="str">
        <f t="shared" si="177"/>
        <v/>
      </c>
      <c r="O1899" s="577"/>
      <c r="Q1899" s="611"/>
      <c r="U1899" s="574" t="str">
        <f t="shared" si="179"/>
        <v/>
      </c>
      <c r="V1899" s="574" t="str">
        <f>IF($U1899="","",VLOOKUP($U1899,BUDGET!$C$19:$Q$401,2,FALSE))</f>
        <v/>
      </c>
    </row>
    <row r="1900" spans="2:22" ht="13.5" x14ac:dyDescent="0.3">
      <c r="B1900" s="582">
        <f t="shared" si="178"/>
        <v>1890</v>
      </c>
      <c r="C1900" s="153"/>
      <c r="D1900" s="154"/>
      <c r="E1900" s="155"/>
      <c r="F1900" s="156"/>
      <c r="G1900" s="157"/>
      <c r="H1900" s="158"/>
      <c r="I1900" s="162" t="str">
        <f t="shared" si="174"/>
        <v/>
      </c>
      <c r="J1900" s="163" t="str">
        <f>IF(I1900="","",I1900/BUDGET!$O$8)</f>
        <v/>
      </c>
      <c r="K1900" s="608"/>
      <c r="L1900" s="161" t="str">
        <f t="shared" si="175"/>
        <v/>
      </c>
      <c r="M1900" s="609" t="str">
        <f t="shared" si="176"/>
        <v/>
      </c>
      <c r="N1900" s="610" t="str">
        <f t="shared" si="177"/>
        <v/>
      </c>
      <c r="O1900" s="577"/>
      <c r="Q1900" s="611"/>
      <c r="U1900" s="574" t="str">
        <f t="shared" si="179"/>
        <v/>
      </c>
      <c r="V1900" s="574" t="str">
        <f>IF($U1900="","",VLOOKUP($U1900,BUDGET!$C$19:$Q$401,2,FALSE))</f>
        <v/>
      </c>
    </row>
    <row r="1901" spans="2:22" ht="13.5" x14ac:dyDescent="0.3">
      <c r="B1901" s="582">
        <f t="shared" si="178"/>
        <v>1891</v>
      </c>
      <c r="C1901" s="153"/>
      <c r="D1901" s="154"/>
      <c r="E1901" s="155"/>
      <c r="F1901" s="156"/>
      <c r="G1901" s="157"/>
      <c r="H1901" s="158"/>
      <c r="I1901" s="162" t="str">
        <f t="shared" si="174"/>
        <v/>
      </c>
      <c r="J1901" s="163" t="str">
        <f>IF(I1901="","",I1901/BUDGET!$O$8)</f>
        <v/>
      </c>
      <c r="K1901" s="608"/>
      <c r="L1901" s="164" t="str">
        <f t="shared" si="175"/>
        <v/>
      </c>
      <c r="M1901" s="609" t="str">
        <f t="shared" si="176"/>
        <v/>
      </c>
      <c r="N1901" s="610" t="str">
        <f t="shared" si="177"/>
        <v/>
      </c>
      <c r="O1901" s="577"/>
      <c r="Q1901" s="611"/>
      <c r="U1901" s="574" t="str">
        <f t="shared" si="179"/>
        <v/>
      </c>
      <c r="V1901" s="574" t="str">
        <f>IF($U1901="","",VLOOKUP($U1901,BUDGET!$C$19:$Q$401,2,FALSE))</f>
        <v/>
      </c>
    </row>
    <row r="1902" spans="2:22" ht="13.5" x14ac:dyDescent="0.3">
      <c r="B1902" s="582">
        <f t="shared" si="178"/>
        <v>1892</v>
      </c>
      <c r="C1902" s="153"/>
      <c r="D1902" s="154"/>
      <c r="E1902" s="155"/>
      <c r="F1902" s="156"/>
      <c r="G1902" s="157"/>
      <c r="H1902" s="158"/>
      <c r="I1902" s="162" t="str">
        <f t="shared" si="174"/>
        <v/>
      </c>
      <c r="J1902" s="163" t="str">
        <f>IF(I1902="","",I1902/BUDGET!$O$8)</f>
        <v/>
      </c>
      <c r="K1902" s="608"/>
      <c r="L1902" s="161" t="str">
        <f t="shared" si="175"/>
        <v/>
      </c>
      <c r="M1902" s="609" t="str">
        <f t="shared" si="176"/>
        <v/>
      </c>
      <c r="N1902" s="610" t="str">
        <f t="shared" si="177"/>
        <v/>
      </c>
      <c r="O1902" s="577"/>
      <c r="Q1902" s="611"/>
      <c r="U1902" s="574" t="str">
        <f t="shared" si="179"/>
        <v/>
      </c>
      <c r="V1902" s="574" t="str">
        <f>IF($U1902="","",VLOOKUP($U1902,BUDGET!$C$19:$Q$401,2,FALSE))</f>
        <v/>
      </c>
    </row>
    <row r="1903" spans="2:22" ht="13.5" x14ac:dyDescent="0.3">
      <c r="B1903" s="582">
        <f t="shared" si="178"/>
        <v>1893</v>
      </c>
      <c r="C1903" s="153"/>
      <c r="D1903" s="154"/>
      <c r="E1903" s="155"/>
      <c r="F1903" s="156"/>
      <c r="G1903" s="157"/>
      <c r="H1903" s="158"/>
      <c r="I1903" s="162" t="str">
        <f t="shared" si="174"/>
        <v/>
      </c>
      <c r="J1903" s="163" t="str">
        <f>IF(I1903="","",I1903/BUDGET!$O$8)</f>
        <v/>
      </c>
      <c r="K1903" s="608"/>
      <c r="L1903" s="164" t="str">
        <f t="shared" si="175"/>
        <v/>
      </c>
      <c r="M1903" s="609" t="str">
        <f t="shared" si="176"/>
        <v/>
      </c>
      <c r="N1903" s="610" t="str">
        <f t="shared" si="177"/>
        <v/>
      </c>
      <c r="O1903" s="577"/>
      <c r="Q1903" s="611"/>
      <c r="U1903" s="574" t="str">
        <f t="shared" si="179"/>
        <v/>
      </c>
      <c r="V1903" s="574" t="str">
        <f>IF($U1903="","",VLOOKUP($U1903,BUDGET!$C$19:$Q$401,2,FALSE))</f>
        <v/>
      </c>
    </row>
    <row r="1904" spans="2:22" ht="13.5" x14ac:dyDescent="0.3">
      <c r="B1904" s="582">
        <f t="shared" si="178"/>
        <v>1894</v>
      </c>
      <c r="C1904" s="153"/>
      <c r="D1904" s="154"/>
      <c r="E1904" s="155"/>
      <c r="F1904" s="156"/>
      <c r="G1904" s="157"/>
      <c r="H1904" s="158"/>
      <c r="I1904" s="162" t="str">
        <f t="shared" si="174"/>
        <v/>
      </c>
      <c r="J1904" s="163" t="str">
        <f>IF(I1904="","",I1904/BUDGET!$O$8)</f>
        <v/>
      </c>
      <c r="K1904" s="608"/>
      <c r="L1904" s="161" t="str">
        <f t="shared" si="175"/>
        <v/>
      </c>
      <c r="M1904" s="609" t="str">
        <f t="shared" si="176"/>
        <v/>
      </c>
      <c r="N1904" s="610" t="str">
        <f t="shared" si="177"/>
        <v/>
      </c>
      <c r="O1904" s="577"/>
      <c r="Q1904" s="611"/>
      <c r="U1904" s="574" t="str">
        <f t="shared" si="179"/>
        <v/>
      </c>
      <c r="V1904" s="574" t="str">
        <f>IF($U1904="","",VLOOKUP($U1904,BUDGET!$C$19:$Q$401,2,FALSE))</f>
        <v/>
      </c>
    </row>
    <row r="1905" spans="2:22" ht="13.5" x14ac:dyDescent="0.3">
      <c r="B1905" s="582">
        <f t="shared" si="178"/>
        <v>1895</v>
      </c>
      <c r="C1905" s="153"/>
      <c r="D1905" s="154"/>
      <c r="E1905" s="155"/>
      <c r="F1905" s="156"/>
      <c r="G1905" s="157"/>
      <c r="H1905" s="158"/>
      <c r="I1905" s="162" t="str">
        <f t="shared" si="174"/>
        <v/>
      </c>
      <c r="J1905" s="163" t="str">
        <f>IF(I1905="","",I1905/BUDGET!$O$8)</f>
        <v/>
      </c>
      <c r="K1905" s="608"/>
      <c r="L1905" s="164" t="str">
        <f t="shared" si="175"/>
        <v/>
      </c>
      <c r="M1905" s="609" t="str">
        <f t="shared" si="176"/>
        <v/>
      </c>
      <c r="N1905" s="610" t="str">
        <f t="shared" si="177"/>
        <v/>
      </c>
      <c r="O1905" s="577"/>
      <c r="Q1905" s="611"/>
      <c r="U1905" s="574" t="str">
        <f t="shared" si="179"/>
        <v/>
      </c>
      <c r="V1905" s="574" t="str">
        <f>IF($U1905="","",VLOOKUP($U1905,BUDGET!$C$19:$Q$401,2,FALSE))</f>
        <v/>
      </c>
    </row>
    <row r="1906" spans="2:22" ht="13.5" x14ac:dyDescent="0.3">
      <c r="B1906" s="582">
        <f t="shared" si="178"/>
        <v>1896</v>
      </c>
      <c r="C1906" s="153"/>
      <c r="D1906" s="154"/>
      <c r="E1906" s="155"/>
      <c r="F1906" s="156"/>
      <c r="G1906" s="157"/>
      <c r="H1906" s="158"/>
      <c r="I1906" s="162" t="str">
        <f t="shared" si="174"/>
        <v/>
      </c>
      <c r="J1906" s="163" t="str">
        <f>IF(I1906="","",I1906/BUDGET!$O$8)</f>
        <v/>
      </c>
      <c r="K1906" s="608"/>
      <c r="L1906" s="161" t="str">
        <f t="shared" si="175"/>
        <v/>
      </c>
      <c r="M1906" s="609" t="str">
        <f t="shared" si="176"/>
        <v/>
      </c>
      <c r="N1906" s="610" t="str">
        <f t="shared" si="177"/>
        <v/>
      </c>
      <c r="O1906" s="577"/>
      <c r="Q1906" s="611"/>
      <c r="U1906" s="574" t="str">
        <f t="shared" si="179"/>
        <v/>
      </c>
      <c r="V1906" s="574" t="str">
        <f>IF($U1906="","",VLOOKUP($U1906,BUDGET!$C$19:$Q$401,2,FALSE))</f>
        <v/>
      </c>
    </row>
    <row r="1907" spans="2:22" ht="13.5" x14ac:dyDescent="0.3">
      <c r="B1907" s="582">
        <f t="shared" si="178"/>
        <v>1897</v>
      </c>
      <c r="C1907" s="153"/>
      <c r="D1907" s="154"/>
      <c r="E1907" s="155"/>
      <c r="F1907" s="156"/>
      <c r="G1907" s="157"/>
      <c r="H1907" s="158"/>
      <c r="I1907" s="162" t="str">
        <f t="shared" si="174"/>
        <v/>
      </c>
      <c r="J1907" s="163" t="str">
        <f>IF(I1907="","",I1907/BUDGET!$O$8)</f>
        <v/>
      </c>
      <c r="K1907" s="608"/>
      <c r="L1907" s="164" t="str">
        <f t="shared" si="175"/>
        <v/>
      </c>
      <c r="M1907" s="609" t="str">
        <f t="shared" si="176"/>
        <v/>
      </c>
      <c r="N1907" s="610" t="str">
        <f t="shared" si="177"/>
        <v/>
      </c>
      <c r="O1907" s="577"/>
      <c r="Q1907" s="611"/>
      <c r="U1907" s="574" t="str">
        <f t="shared" si="179"/>
        <v/>
      </c>
      <c r="V1907" s="574" t="str">
        <f>IF($U1907="","",VLOOKUP($U1907,BUDGET!$C$19:$Q$401,2,FALSE))</f>
        <v/>
      </c>
    </row>
    <row r="1908" spans="2:22" ht="13.5" x14ac:dyDescent="0.3">
      <c r="B1908" s="582">
        <f t="shared" si="178"/>
        <v>1898</v>
      </c>
      <c r="C1908" s="153"/>
      <c r="D1908" s="154"/>
      <c r="E1908" s="155"/>
      <c r="F1908" s="156"/>
      <c r="G1908" s="157"/>
      <c r="H1908" s="158"/>
      <c r="I1908" s="162" t="str">
        <f t="shared" si="174"/>
        <v/>
      </c>
      <c r="J1908" s="163" t="str">
        <f>IF(I1908="","",I1908/BUDGET!$O$8)</f>
        <v/>
      </c>
      <c r="K1908" s="608"/>
      <c r="L1908" s="161" t="str">
        <f t="shared" si="175"/>
        <v/>
      </c>
      <c r="M1908" s="609" t="str">
        <f t="shared" si="176"/>
        <v/>
      </c>
      <c r="N1908" s="610" t="str">
        <f t="shared" si="177"/>
        <v/>
      </c>
      <c r="O1908" s="577"/>
      <c r="Q1908" s="611"/>
      <c r="U1908" s="574" t="str">
        <f t="shared" si="179"/>
        <v/>
      </c>
      <c r="V1908" s="574" t="str">
        <f>IF($U1908="","",VLOOKUP($U1908,BUDGET!$C$19:$Q$401,2,FALSE))</f>
        <v/>
      </c>
    </row>
    <row r="1909" spans="2:22" ht="13.5" x14ac:dyDescent="0.3">
      <c r="B1909" s="582">
        <f t="shared" si="178"/>
        <v>1899</v>
      </c>
      <c r="C1909" s="153"/>
      <c r="D1909" s="154"/>
      <c r="E1909" s="155"/>
      <c r="F1909" s="156"/>
      <c r="G1909" s="157"/>
      <c r="H1909" s="158"/>
      <c r="I1909" s="162" t="str">
        <f t="shared" si="174"/>
        <v/>
      </c>
      <c r="J1909" s="163" t="str">
        <f>IF(I1909="","",I1909/BUDGET!$O$8)</f>
        <v/>
      </c>
      <c r="K1909" s="608"/>
      <c r="L1909" s="164" t="str">
        <f t="shared" si="175"/>
        <v/>
      </c>
      <c r="M1909" s="609" t="str">
        <f t="shared" si="176"/>
        <v/>
      </c>
      <c r="N1909" s="610" t="str">
        <f t="shared" si="177"/>
        <v/>
      </c>
      <c r="O1909" s="577"/>
      <c r="Q1909" s="611"/>
      <c r="U1909" s="574" t="str">
        <f t="shared" si="179"/>
        <v/>
      </c>
      <c r="V1909" s="574" t="str">
        <f>IF($U1909="","",VLOOKUP($U1909,BUDGET!$C$19:$Q$401,2,FALSE))</f>
        <v/>
      </c>
    </row>
    <row r="1910" spans="2:22" ht="13.5" x14ac:dyDescent="0.3">
      <c r="B1910" s="582">
        <f t="shared" si="178"/>
        <v>1900</v>
      </c>
      <c r="C1910" s="153"/>
      <c r="D1910" s="154"/>
      <c r="E1910" s="155"/>
      <c r="F1910" s="156"/>
      <c r="G1910" s="157"/>
      <c r="H1910" s="158"/>
      <c r="I1910" s="162" t="str">
        <f t="shared" si="174"/>
        <v/>
      </c>
      <c r="J1910" s="163" t="str">
        <f>IF(I1910="","",I1910/BUDGET!$O$8)</f>
        <v/>
      </c>
      <c r="K1910" s="608"/>
      <c r="L1910" s="161" t="str">
        <f t="shared" si="175"/>
        <v/>
      </c>
      <c r="M1910" s="609" t="str">
        <f t="shared" si="176"/>
        <v/>
      </c>
      <c r="N1910" s="610" t="str">
        <f t="shared" si="177"/>
        <v/>
      </c>
      <c r="O1910" s="577"/>
      <c r="Q1910" s="611"/>
      <c r="U1910" s="574" t="str">
        <f t="shared" si="179"/>
        <v/>
      </c>
      <c r="V1910" s="574" t="str">
        <f>IF($U1910="","",VLOOKUP($U1910,BUDGET!$C$19:$Q$401,2,FALSE))</f>
        <v/>
      </c>
    </row>
    <row r="1911" spans="2:22" ht="13.5" x14ac:dyDescent="0.3">
      <c r="B1911" s="582">
        <f t="shared" si="178"/>
        <v>1901</v>
      </c>
      <c r="C1911" s="153"/>
      <c r="D1911" s="154"/>
      <c r="E1911" s="155"/>
      <c r="F1911" s="156"/>
      <c r="G1911" s="157"/>
      <c r="H1911" s="158"/>
      <c r="I1911" s="162" t="str">
        <f t="shared" si="174"/>
        <v/>
      </c>
      <c r="J1911" s="163" t="str">
        <f>IF(I1911="","",I1911/BUDGET!$O$8)</f>
        <v/>
      </c>
      <c r="K1911" s="608"/>
      <c r="L1911" s="164" t="str">
        <f t="shared" si="175"/>
        <v/>
      </c>
      <c r="M1911" s="609" t="str">
        <f t="shared" si="176"/>
        <v/>
      </c>
      <c r="N1911" s="610" t="str">
        <f t="shared" si="177"/>
        <v/>
      </c>
      <c r="O1911" s="577"/>
      <c r="Q1911" s="611"/>
      <c r="U1911" s="574" t="str">
        <f t="shared" si="179"/>
        <v/>
      </c>
      <c r="V1911" s="574" t="str">
        <f>IF($U1911="","",VLOOKUP($U1911,BUDGET!$C$19:$Q$401,2,FALSE))</f>
        <v/>
      </c>
    </row>
    <row r="1912" spans="2:22" ht="13.5" x14ac:dyDescent="0.3">
      <c r="B1912" s="582">
        <f t="shared" si="178"/>
        <v>1902</v>
      </c>
      <c r="C1912" s="153"/>
      <c r="D1912" s="154"/>
      <c r="E1912" s="155"/>
      <c r="F1912" s="156"/>
      <c r="G1912" s="157"/>
      <c r="H1912" s="158"/>
      <c r="I1912" s="162" t="str">
        <f t="shared" si="174"/>
        <v/>
      </c>
      <c r="J1912" s="163" t="str">
        <f>IF(I1912="","",I1912/BUDGET!$O$8)</f>
        <v/>
      </c>
      <c r="K1912" s="608"/>
      <c r="L1912" s="161" t="str">
        <f t="shared" si="175"/>
        <v/>
      </c>
      <c r="M1912" s="609" t="str">
        <f t="shared" si="176"/>
        <v/>
      </c>
      <c r="N1912" s="610" t="str">
        <f t="shared" si="177"/>
        <v/>
      </c>
      <c r="O1912" s="577"/>
      <c r="Q1912" s="611"/>
      <c r="U1912" s="574" t="str">
        <f t="shared" si="179"/>
        <v/>
      </c>
      <c r="V1912" s="574" t="str">
        <f>IF($U1912="","",VLOOKUP($U1912,BUDGET!$C$19:$Q$401,2,FALSE))</f>
        <v/>
      </c>
    </row>
    <row r="1913" spans="2:22" ht="13.5" x14ac:dyDescent="0.3">
      <c r="B1913" s="582">
        <f t="shared" si="178"/>
        <v>1903</v>
      </c>
      <c r="C1913" s="153"/>
      <c r="D1913" s="154"/>
      <c r="E1913" s="155"/>
      <c r="F1913" s="156"/>
      <c r="G1913" s="157"/>
      <c r="H1913" s="158"/>
      <c r="I1913" s="162" t="str">
        <f t="shared" si="174"/>
        <v/>
      </c>
      <c r="J1913" s="163" t="str">
        <f>IF(I1913="","",I1913/BUDGET!$O$8)</f>
        <v/>
      </c>
      <c r="K1913" s="608"/>
      <c r="L1913" s="164" t="str">
        <f t="shared" si="175"/>
        <v/>
      </c>
      <c r="M1913" s="609" t="str">
        <f t="shared" si="176"/>
        <v/>
      </c>
      <c r="N1913" s="610" t="str">
        <f t="shared" si="177"/>
        <v/>
      </c>
      <c r="O1913" s="577"/>
      <c r="Q1913" s="611"/>
      <c r="U1913" s="574" t="str">
        <f t="shared" si="179"/>
        <v/>
      </c>
      <c r="V1913" s="574" t="str">
        <f>IF($U1913="","",VLOOKUP($U1913,BUDGET!$C$19:$Q$401,2,FALSE))</f>
        <v/>
      </c>
    </row>
    <row r="1914" spans="2:22" ht="13.5" x14ac:dyDescent="0.3">
      <c r="B1914" s="582">
        <f t="shared" si="178"/>
        <v>1904</v>
      </c>
      <c r="C1914" s="153"/>
      <c r="D1914" s="154"/>
      <c r="E1914" s="155"/>
      <c r="F1914" s="156"/>
      <c r="G1914" s="157"/>
      <c r="H1914" s="158"/>
      <c r="I1914" s="162" t="str">
        <f t="shared" si="174"/>
        <v/>
      </c>
      <c r="J1914" s="163" t="str">
        <f>IF(I1914="","",I1914/BUDGET!$O$8)</f>
        <v/>
      </c>
      <c r="K1914" s="608"/>
      <c r="L1914" s="161" t="str">
        <f t="shared" si="175"/>
        <v/>
      </c>
      <c r="M1914" s="609" t="str">
        <f t="shared" si="176"/>
        <v/>
      </c>
      <c r="N1914" s="610" t="str">
        <f t="shared" si="177"/>
        <v/>
      </c>
      <c r="O1914" s="577"/>
      <c r="Q1914" s="611"/>
      <c r="U1914" s="574" t="str">
        <f t="shared" si="179"/>
        <v/>
      </c>
      <c r="V1914" s="574" t="str">
        <f>IF($U1914="","",VLOOKUP($U1914,BUDGET!$C$19:$Q$401,2,FALSE))</f>
        <v/>
      </c>
    </row>
    <row r="1915" spans="2:22" ht="13.5" x14ac:dyDescent="0.3">
      <c r="B1915" s="582">
        <f t="shared" si="178"/>
        <v>1905</v>
      </c>
      <c r="C1915" s="153"/>
      <c r="D1915" s="154"/>
      <c r="E1915" s="155"/>
      <c r="F1915" s="156"/>
      <c r="G1915" s="157"/>
      <c r="H1915" s="158"/>
      <c r="I1915" s="162" t="str">
        <f t="shared" si="174"/>
        <v/>
      </c>
      <c r="J1915" s="163" t="str">
        <f>IF(I1915="","",I1915/BUDGET!$O$8)</f>
        <v/>
      </c>
      <c r="K1915" s="608"/>
      <c r="L1915" s="164" t="str">
        <f t="shared" si="175"/>
        <v/>
      </c>
      <c r="M1915" s="609" t="str">
        <f t="shared" si="176"/>
        <v/>
      </c>
      <c r="N1915" s="610" t="str">
        <f t="shared" si="177"/>
        <v/>
      </c>
      <c r="O1915" s="577"/>
      <c r="Q1915" s="611"/>
      <c r="U1915" s="574" t="str">
        <f t="shared" si="179"/>
        <v/>
      </c>
      <c r="V1915" s="574" t="str">
        <f>IF($U1915="","",VLOOKUP($U1915,BUDGET!$C$19:$Q$401,2,FALSE))</f>
        <v/>
      </c>
    </row>
    <row r="1916" spans="2:22" ht="13.5" x14ac:dyDescent="0.3">
      <c r="B1916" s="582">
        <f t="shared" si="178"/>
        <v>1906</v>
      </c>
      <c r="C1916" s="153"/>
      <c r="D1916" s="154"/>
      <c r="E1916" s="155"/>
      <c r="F1916" s="156"/>
      <c r="G1916" s="157"/>
      <c r="H1916" s="158"/>
      <c r="I1916" s="162" t="str">
        <f t="shared" si="174"/>
        <v/>
      </c>
      <c r="J1916" s="163" t="str">
        <f>IF(I1916="","",I1916/BUDGET!$O$8)</f>
        <v/>
      </c>
      <c r="K1916" s="608"/>
      <c r="L1916" s="161" t="str">
        <f t="shared" si="175"/>
        <v/>
      </c>
      <c r="M1916" s="609" t="str">
        <f t="shared" si="176"/>
        <v/>
      </c>
      <c r="N1916" s="610" t="str">
        <f t="shared" si="177"/>
        <v/>
      </c>
      <c r="O1916" s="577"/>
      <c r="Q1916" s="611"/>
      <c r="U1916" s="574" t="str">
        <f t="shared" si="179"/>
        <v/>
      </c>
      <c r="V1916" s="574" t="str">
        <f>IF($U1916="","",VLOOKUP($U1916,BUDGET!$C$19:$Q$401,2,FALSE))</f>
        <v/>
      </c>
    </row>
    <row r="1917" spans="2:22" ht="13.5" x14ac:dyDescent="0.3">
      <c r="B1917" s="582">
        <f t="shared" si="178"/>
        <v>1907</v>
      </c>
      <c r="C1917" s="153"/>
      <c r="D1917" s="154"/>
      <c r="E1917" s="155"/>
      <c r="F1917" s="156"/>
      <c r="G1917" s="157"/>
      <c r="H1917" s="158"/>
      <c r="I1917" s="162" t="str">
        <f t="shared" si="174"/>
        <v/>
      </c>
      <c r="J1917" s="163" t="str">
        <f>IF(I1917="","",I1917/BUDGET!$O$8)</f>
        <v/>
      </c>
      <c r="K1917" s="608"/>
      <c r="L1917" s="164" t="str">
        <f t="shared" si="175"/>
        <v/>
      </c>
      <c r="M1917" s="609" t="str">
        <f t="shared" si="176"/>
        <v/>
      </c>
      <c r="N1917" s="610" t="str">
        <f t="shared" si="177"/>
        <v/>
      </c>
      <c r="O1917" s="577"/>
      <c r="Q1917" s="611"/>
      <c r="U1917" s="574" t="str">
        <f t="shared" si="179"/>
        <v/>
      </c>
      <c r="V1917" s="574" t="str">
        <f>IF($U1917="","",VLOOKUP($U1917,BUDGET!$C$19:$Q$401,2,FALSE))</f>
        <v/>
      </c>
    </row>
    <row r="1918" spans="2:22" ht="13.5" x14ac:dyDescent="0.3">
      <c r="B1918" s="582">
        <f t="shared" si="178"/>
        <v>1908</v>
      </c>
      <c r="C1918" s="153"/>
      <c r="D1918" s="154"/>
      <c r="E1918" s="155"/>
      <c r="F1918" s="156"/>
      <c r="G1918" s="157"/>
      <c r="H1918" s="158"/>
      <c r="I1918" s="162" t="str">
        <f t="shared" si="174"/>
        <v/>
      </c>
      <c r="J1918" s="163" t="str">
        <f>IF(I1918="","",I1918/BUDGET!$O$8)</f>
        <v/>
      </c>
      <c r="K1918" s="608"/>
      <c r="L1918" s="161" t="str">
        <f t="shared" si="175"/>
        <v/>
      </c>
      <c r="M1918" s="609" t="str">
        <f t="shared" si="176"/>
        <v/>
      </c>
      <c r="N1918" s="610" t="str">
        <f t="shared" si="177"/>
        <v/>
      </c>
      <c r="O1918" s="577"/>
      <c r="Q1918" s="611"/>
      <c r="U1918" s="574" t="str">
        <f t="shared" si="179"/>
        <v/>
      </c>
      <c r="V1918" s="574" t="str">
        <f>IF($U1918="","",VLOOKUP($U1918,BUDGET!$C$19:$Q$401,2,FALSE))</f>
        <v/>
      </c>
    </row>
    <row r="1919" spans="2:22" ht="13.5" x14ac:dyDescent="0.3">
      <c r="B1919" s="582">
        <f t="shared" si="178"/>
        <v>1909</v>
      </c>
      <c r="C1919" s="153"/>
      <c r="D1919" s="154"/>
      <c r="E1919" s="155"/>
      <c r="F1919" s="156"/>
      <c r="G1919" s="157"/>
      <c r="H1919" s="158"/>
      <c r="I1919" s="162" t="str">
        <f t="shared" si="174"/>
        <v/>
      </c>
      <c r="J1919" s="163" t="str">
        <f>IF(I1919="","",I1919/BUDGET!$O$8)</f>
        <v/>
      </c>
      <c r="K1919" s="608"/>
      <c r="L1919" s="164" t="str">
        <f t="shared" si="175"/>
        <v/>
      </c>
      <c r="M1919" s="609" t="str">
        <f t="shared" si="176"/>
        <v/>
      </c>
      <c r="N1919" s="610" t="str">
        <f t="shared" si="177"/>
        <v/>
      </c>
      <c r="O1919" s="577"/>
      <c r="Q1919" s="611"/>
      <c r="U1919" s="574" t="str">
        <f t="shared" si="179"/>
        <v/>
      </c>
      <c r="V1919" s="574" t="str">
        <f>IF($U1919="","",VLOOKUP($U1919,BUDGET!$C$19:$Q$401,2,FALSE))</f>
        <v/>
      </c>
    </row>
    <row r="1920" spans="2:22" ht="13.5" x14ac:dyDescent="0.3">
      <c r="B1920" s="582">
        <f t="shared" si="178"/>
        <v>1910</v>
      </c>
      <c r="C1920" s="153"/>
      <c r="D1920" s="154"/>
      <c r="E1920" s="155"/>
      <c r="F1920" s="156"/>
      <c r="G1920" s="157"/>
      <c r="H1920" s="158"/>
      <c r="I1920" s="162" t="str">
        <f t="shared" si="174"/>
        <v/>
      </c>
      <c r="J1920" s="163" t="str">
        <f>IF(I1920="","",I1920/BUDGET!$O$8)</f>
        <v/>
      </c>
      <c r="K1920" s="608"/>
      <c r="L1920" s="161" t="str">
        <f t="shared" si="175"/>
        <v/>
      </c>
      <c r="M1920" s="609" t="str">
        <f t="shared" si="176"/>
        <v/>
      </c>
      <c r="N1920" s="610" t="str">
        <f t="shared" si="177"/>
        <v/>
      </c>
      <c r="O1920" s="577"/>
      <c r="Q1920" s="611"/>
      <c r="U1920" s="574" t="str">
        <f t="shared" si="179"/>
        <v/>
      </c>
      <c r="V1920" s="574" t="str">
        <f>IF($U1920="","",VLOOKUP($U1920,BUDGET!$C$19:$Q$401,2,FALSE))</f>
        <v/>
      </c>
    </row>
    <row r="1921" spans="2:22" ht="13.5" x14ac:dyDescent="0.3">
      <c r="B1921" s="582">
        <f t="shared" si="178"/>
        <v>1911</v>
      </c>
      <c r="C1921" s="153"/>
      <c r="D1921" s="154"/>
      <c r="E1921" s="155"/>
      <c r="F1921" s="156"/>
      <c r="G1921" s="157"/>
      <c r="H1921" s="158"/>
      <c r="I1921" s="162" t="str">
        <f t="shared" si="174"/>
        <v/>
      </c>
      <c r="J1921" s="163" t="str">
        <f>IF(I1921="","",I1921/BUDGET!$O$8)</f>
        <v/>
      </c>
      <c r="K1921" s="608"/>
      <c r="L1921" s="164" t="str">
        <f t="shared" si="175"/>
        <v/>
      </c>
      <c r="M1921" s="609" t="str">
        <f t="shared" si="176"/>
        <v/>
      </c>
      <c r="N1921" s="610" t="str">
        <f t="shared" si="177"/>
        <v/>
      </c>
      <c r="O1921" s="577"/>
      <c r="Q1921" s="611"/>
      <c r="U1921" s="574" t="str">
        <f t="shared" si="179"/>
        <v/>
      </c>
      <c r="V1921" s="574" t="str">
        <f>IF($U1921="","",VLOOKUP($U1921,BUDGET!$C$19:$Q$401,2,FALSE))</f>
        <v/>
      </c>
    </row>
    <row r="1922" spans="2:22" ht="13.5" x14ac:dyDescent="0.3">
      <c r="B1922" s="582">
        <f t="shared" si="178"/>
        <v>1912</v>
      </c>
      <c r="C1922" s="153"/>
      <c r="D1922" s="154"/>
      <c r="E1922" s="155"/>
      <c r="F1922" s="156"/>
      <c r="G1922" s="157"/>
      <c r="H1922" s="158"/>
      <c r="I1922" s="162" t="str">
        <f t="shared" si="174"/>
        <v/>
      </c>
      <c r="J1922" s="163" t="str">
        <f>IF(I1922="","",I1922/BUDGET!$O$8)</f>
        <v/>
      </c>
      <c r="K1922" s="608"/>
      <c r="L1922" s="161" t="str">
        <f t="shared" si="175"/>
        <v/>
      </c>
      <c r="M1922" s="609" t="str">
        <f t="shared" si="176"/>
        <v/>
      </c>
      <c r="N1922" s="610" t="str">
        <f t="shared" si="177"/>
        <v/>
      </c>
      <c r="O1922" s="577"/>
      <c r="Q1922" s="611"/>
      <c r="U1922" s="574" t="str">
        <f t="shared" si="179"/>
        <v/>
      </c>
      <c r="V1922" s="574" t="str">
        <f>IF($U1922="","",VLOOKUP($U1922,BUDGET!$C$19:$Q$401,2,FALSE))</f>
        <v/>
      </c>
    </row>
    <row r="1923" spans="2:22" ht="13.5" x14ac:dyDescent="0.3">
      <c r="B1923" s="582">
        <f t="shared" si="178"/>
        <v>1913</v>
      </c>
      <c r="C1923" s="153"/>
      <c r="D1923" s="154"/>
      <c r="E1923" s="155"/>
      <c r="F1923" s="156"/>
      <c r="G1923" s="157"/>
      <c r="H1923" s="158"/>
      <c r="I1923" s="162" t="str">
        <f t="shared" si="174"/>
        <v/>
      </c>
      <c r="J1923" s="163" t="str">
        <f>IF(I1923="","",I1923/BUDGET!$O$8)</f>
        <v/>
      </c>
      <c r="K1923" s="608"/>
      <c r="L1923" s="164" t="str">
        <f t="shared" si="175"/>
        <v/>
      </c>
      <c r="M1923" s="609" t="str">
        <f t="shared" si="176"/>
        <v/>
      </c>
      <c r="N1923" s="610" t="str">
        <f t="shared" si="177"/>
        <v/>
      </c>
      <c r="O1923" s="577"/>
      <c r="Q1923" s="611"/>
      <c r="U1923" s="574" t="str">
        <f t="shared" si="179"/>
        <v/>
      </c>
      <c r="V1923" s="574" t="str">
        <f>IF($U1923="","",VLOOKUP($U1923,BUDGET!$C$19:$Q$401,2,FALSE))</f>
        <v/>
      </c>
    </row>
    <row r="1924" spans="2:22" ht="13.5" x14ac:dyDescent="0.3">
      <c r="B1924" s="582">
        <f t="shared" si="178"/>
        <v>1914</v>
      </c>
      <c r="C1924" s="153"/>
      <c r="D1924" s="154"/>
      <c r="E1924" s="155"/>
      <c r="F1924" s="156"/>
      <c r="G1924" s="157"/>
      <c r="H1924" s="158"/>
      <c r="I1924" s="162" t="str">
        <f t="shared" si="174"/>
        <v/>
      </c>
      <c r="J1924" s="163" t="str">
        <f>IF(I1924="","",I1924/BUDGET!$O$8)</f>
        <v/>
      </c>
      <c r="K1924" s="608"/>
      <c r="L1924" s="161" t="str">
        <f t="shared" si="175"/>
        <v/>
      </c>
      <c r="M1924" s="609" t="str">
        <f t="shared" si="176"/>
        <v/>
      </c>
      <c r="N1924" s="610" t="str">
        <f t="shared" si="177"/>
        <v/>
      </c>
      <c r="O1924" s="577"/>
      <c r="Q1924" s="611"/>
      <c r="U1924" s="574" t="str">
        <f t="shared" si="179"/>
        <v/>
      </c>
      <c r="V1924" s="574" t="str">
        <f>IF($U1924="","",VLOOKUP($U1924,BUDGET!$C$19:$Q$401,2,FALSE))</f>
        <v/>
      </c>
    </row>
    <row r="1925" spans="2:22" ht="13.5" x14ac:dyDescent="0.3">
      <c r="B1925" s="582">
        <f t="shared" si="178"/>
        <v>1915</v>
      </c>
      <c r="C1925" s="153"/>
      <c r="D1925" s="154"/>
      <c r="E1925" s="155"/>
      <c r="F1925" s="156"/>
      <c r="G1925" s="157"/>
      <c r="H1925" s="158"/>
      <c r="I1925" s="162" t="str">
        <f t="shared" si="174"/>
        <v/>
      </c>
      <c r="J1925" s="163" t="str">
        <f>IF(I1925="","",I1925/BUDGET!$O$8)</f>
        <v/>
      </c>
      <c r="K1925" s="608"/>
      <c r="L1925" s="164" t="str">
        <f t="shared" si="175"/>
        <v/>
      </c>
      <c r="M1925" s="609" t="str">
        <f t="shared" si="176"/>
        <v/>
      </c>
      <c r="N1925" s="610" t="str">
        <f t="shared" si="177"/>
        <v/>
      </c>
      <c r="O1925" s="577"/>
      <c r="Q1925" s="611"/>
      <c r="U1925" s="574" t="str">
        <f t="shared" si="179"/>
        <v/>
      </c>
      <c r="V1925" s="574" t="str">
        <f>IF($U1925="","",VLOOKUP($U1925,BUDGET!$C$19:$Q$401,2,FALSE))</f>
        <v/>
      </c>
    </row>
    <row r="1926" spans="2:22" ht="13.5" x14ac:dyDescent="0.3">
      <c r="B1926" s="582">
        <f t="shared" si="178"/>
        <v>1916</v>
      </c>
      <c r="C1926" s="153"/>
      <c r="D1926" s="154"/>
      <c r="E1926" s="155"/>
      <c r="F1926" s="156"/>
      <c r="G1926" s="157"/>
      <c r="H1926" s="158"/>
      <c r="I1926" s="162" t="str">
        <f t="shared" si="174"/>
        <v/>
      </c>
      <c r="J1926" s="163" t="str">
        <f>IF(I1926="","",I1926/BUDGET!$O$8)</f>
        <v/>
      </c>
      <c r="K1926" s="608"/>
      <c r="L1926" s="161" t="str">
        <f t="shared" si="175"/>
        <v/>
      </c>
      <c r="M1926" s="609" t="str">
        <f t="shared" si="176"/>
        <v/>
      </c>
      <c r="N1926" s="610" t="str">
        <f t="shared" si="177"/>
        <v/>
      </c>
      <c r="O1926" s="577"/>
      <c r="Q1926" s="611"/>
      <c r="U1926" s="574" t="str">
        <f t="shared" si="179"/>
        <v/>
      </c>
      <c r="V1926" s="574" t="str">
        <f>IF($U1926="","",VLOOKUP($U1926,BUDGET!$C$19:$Q$401,2,FALSE))</f>
        <v/>
      </c>
    </row>
    <row r="1927" spans="2:22" ht="13.5" x14ac:dyDescent="0.3">
      <c r="B1927" s="582">
        <f t="shared" si="178"/>
        <v>1917</v>
      </c>
      <c r="C1927" s="153"/>
      <c r="D1927" s="154"/>
      <c r="E1927" s="155"/>
      <c r="F1927" s="156"/>
      <c r="G1927" s="157"/>
      <c r="H1927" s="158"/>
      <c r="I1927" s="162" t="str">
        <f t="shared" si="174"/>
        <v/>
      </c>
      <c r="J1927" s="163" t="str">
        <f>IF(I1927="","",I1927/BUDGET!$O$8)</f>
        <v/>
      </c>
      <c r="K1927" s="608"/>
      <c r="L1927" s="164" t="str">
        <f t="shared" si="175"/>
        <v/>
      </c>
      <c r="M1927" s="609" t="str">
        <f t="shared" si="176"/>
        <v/>
      </c>
      <c r="N1927" s="610" t="str">
        <f t="shared" si="177"/>
        <v/>
      </c>
      <c r="O1927" s="577"/>
      <c r="Q1927" s="611"/>
      <c r="U1927" s="574" t="str">
        <f t="shared" si="179"/>
        <v/>
      </c>
      <c r="V1927" s="574" t="str">
        <f>IF($U1927="","",VLOOKUP($U1927,BUDGET!$C$19:$Q$401,2,FALSE))</f>
        <v/>
      </c>
    </row>
    <row r="1928" spans="2:22" ht="13.5" x14ac:dyDescent="0.3">
      <c r="B1928" s="582">
        <f t="shared" si="178"/>
        <v>1918</v>
      </c>
      <c r="C1928" s="153"/>
      <c r="D1928" s="154"/>
      <c r="E1928" s="155"/>
      <c r="F1928" s="156"/>
      <c r="G1928" s="157"/>
      <c r="H1928" s="158"/>
      <c r="I1928" s="162" t="str">
        <f t="shared" si="174"/>
        <v/>
      </c>
      <c r="J1928" s="163" t="str">
        <f>IF(I1928="","",I1928/BUDGET!$O$8)</f>
        <v/>
      </c>
      <c r="K1928" s="608"/>
      <c r="L1928" s="161" t="str">
        <f t="shared" si="175"/>
        <v/>
      </c>
      <c r="M1928" s="609" t="str">
        <f t="shared" si="176"/>
        <v/>
      </c>
      <c r="N1928" s="610" t="str">
        <f t="shared" si="177"/>
        <v/>
      </c>
      <c r="O1928" s="577"/>
      <c r="Q1928" s="611"/>
      <c r="U1928" s="574" t="str">
        <f t="shared" si="179"/>
        <v/>
      </c>
      <c r="V1928" s="574" t="str">
        <f>IF($U1928="","",VLOOKUP($U1928,BUDGET!$C$19:$Q$401,2,FALSE))</f>
        <v/>
      </c>
    </row>
    <row r="1929" spans="2:22" ht="13.5" x14ac:dyDescent="0.3">
      <c r="B1929" s="582">
        <f t="shared" si="178"/>
        <v>1919</v>
      </c>
      <c r="C1929" s="153"/>
      <c r="D1929" s="154"/>
      <c r="E1929" s="155"/>
      <c r="F1929" s="156"/>
      <c r="G1929" s="157"/>
      <c r="H1929" s="158"/>
      <c r="I1929" s="162" t="str">
        <f t="shared" si="174"/>
        <v/>
      </c>
      <c r="J1929" s="163" t="str">
        <f>IF(I1929="","",I1929/BUDGET!$O$8)</f>
        <v/>
      </c>
      <c r="K1929" s="608"/>
      <c r="L1929" s="164" t="str">
        <f t="shared" si="175"/>
        <v/>
      </c>
      <c r="M1929" s="609" t="str">
        <f t="shared" si="176"/>
        <v/>
      </c>
      <c r="N1929" s="610" t="str">
        <f t="shared" si="177"/>
        <v/>
      </c>
      <c r="O1929" s="577"/>
      <c r="Q1929" s="611"/>
      <c r="U1929" s="574" t="str">
        <f t="shared" si="179"/>
        <v/>
      </c>
      <c r="V1929" s="574" t="str">
        <f>IF($U1929="","",VLOOKUP($U1929,BUDGET!$C$19:$Q$401,2,FALSE))</f>
        <v/>
      </c>
    </row>
    <row r="1930" spans="2:22" ht="13.5" x14ac:dyDescent="0.3">
      <c r="B1930" s="582">
        <f t="shared" si="178"/>
        <v>1920</v>
      </c>
      <c r="C1930" s="153"/>
      <c r="D1930" s="154"/>
      <c r="E1930" s="155"/>
      <c r="F1930" s="156"/>
      <c r="G1930" s="157"/>
      <c r="H1930" s="158"/>
      <c r="I1930" s="162" t="str">
        <f t="shared" si="174"/>
        <v/>
      </c>
      <c r="J1930" s="163" t="str">
        <f>IF(I1930="","",I1930/BUDGET!$O$8)</f>
        <v/>
      </c>
      <c r="K1930" s="608"/>
      <c r="L1930" s="161" t="str">
        <f t="shared" si="175"/>
        <v/>
      </c>
      <c r="M1930" s="609" t="str">
        <f t="shared" si="176"/>
        <v/>
      </c>
      <c r="N1930" s="610" t="str">
        <f t="shared" si="177"/>
        <v/>
      </c>
      <c r="O1930" s="577"/>
      <c r="Q1930" s="611"/>
      <c r="U1930" s="574" t="str">
        <f t="shared" si="179"/>
        <v/>
      </c>
      <c r="V1930" s="574" t="str">
        <f>IF($U1930="","",VLOOKUP($U1930,BUDGET!$C$19:$Q$401,2,FALSE))</f>
        <v/>
      </c>
    </row>
    <row r="1931" spans="2:22" ht="13.5" x14ac:dyDescent="0.3">
      <c r="B1931" s="582">
        <f t="shared" si="178"/>
        <v>1921</v>
      </c>
      <c r="C1931" s="153"/>
      <c r="D1931" s="154"/>
      <c r="E1931" s="155"/>
      <c r="F1931" s="156"/>
      <c r="G1931" s="157"/>
      <c r="H1931" s="158"/>
      <c r="I1931" s="162" t="str">
        <f t="shared" si="174"/>
        <v/>
      </c>
      <c r="J1931" s="163" t="str">
        <f>IF(I1931="","",I1931/BUDGET!$O$8)</f>
        <v/>
      </c>
      <c r="K1931" s="608"/>
      <c r="L1931" s="164" t="str">
        <f t="shared" si="175"/>
        <v/>
      </c>
      <c r="M1931" s="609" t="str">
        <f t="shared" si="176"/>
        <v/>
      </c>
      <c r="N1931" s="610" t="str">
        <f t="shared" si="177"/>
        <v/>
      </c>
      <c r="O1931" s="577"/>
      <c r="Q1931" s="611"/>
      <c r="U1931" s="574" t="str">
        <f t="shared" si="179"/>
        <v/>
      </c>
      <c r="V1931" s="574" t="str">
        <f>IF($U1931="","",VLOOKUP($U1931,BUDGET!$C$19:$Q$401,2,FALSE))</f>
        <v/>
      </c>
    </row>
    <row r="1932" spans="2:22" ht="13.5" x14ac:dyDescent="0.3">
      <c r="B1932" s="582">
        <f t="shared" si="178"/>
        <v>1922</v>
      </c>
      <c r="C1932" s="153"/>
      <c r="D1932" s="154"/>
      <c r="E1932" s="155"/>
      <c r="F1932" s="156"/>
      <c r="G1932" s="157"/>
      <c r="H1932" s="158"/>
      <c r="I1932" s="162" t="str">
        <f t="shared" ref="I1932:I1995" si="180">IF(E1932="","",ROUND(F1932*H1932,2))</f>
        <v/>
      </c>
      <c r="J1932" s="163" t="str">
        <f>IF(I1932="","",I1932/BUDGET!$O$8)</f>
        <v/>
      </c>
      <c r="K1932" s="608"/>
      <c r="L1932" s="161" t="str">
        <f t="shared" ref="L1932:L1995" si="181">LEFT(K1932,2)</f>
        <v/>
      </c>
      <c r="M1932" s="609" t="str">
        <f t="shared" ref="M1932:M1995" si="182">IF(C1932="","",YEAR(C1932))</f>
        <v/>
      </c>
      <c r="N1932" s="610" t="str">
        <f t="shared" ref="N1932:N1995" si="183">IF(C1932="","",MONTH(C1932))</f>
        <v/>
      </c>
      <c r="O1932" s="577"/>
      <c r="Q1932" s="611"/>
      <c r="U1932" s="574" t="str">
        <f t="shared" si="179"/>
        <v/>
      </c>
      <c r="V1932" s="574" t="str">
        <f>IF($U1932="","",VLOOKUP($U1932,BUDGET!$C$19:$Q$401,2,FALSE))</f>
        <v/>
      </c>
    </row>
    <row r="1933" spans="2:22" ht="13.5" x14ac:dyDescent="0.3">
      <c r="B1933" s="582">
        <f t="shared" ref="B1933:B1996" si="184">ROW()-10</f>
        <v>1923</v>
      </c>
      <c r="C1933" s="153"/>
      <c r="D1933" s="154"/>
      <c r="E1933" s="155"/>
      <c r="F1933" s="156"/>
      <c r="G1933" s="157"/>
      <c r="H1933" s="158"/>
      <c r="I1933" s="162" t="str">
        <f t="shared" si="180"/>
        <v/>
      </c>
      <c r="J1933" s="163" t="str">
        <f>IF(I1933="","",I1933/BUDGET!$O$8)</f>
        <v/>
      </c>
      <c r="K1933" s="608"/>
      <c r="L1933" s="164" t="str">
        <f t="shared" si="181"/>
        <v/>
      </c>
      <c r="M1933" s="609" t="str">
        <f t="shared" si="182"/>
        <v/>
      </c>
      <c r="N1933" s="610" t="str">
        <f t="shared" si="183"/>
        <v/>
      </c>
      <c r="O1933" s="577"/>
      <c r="Q1933" s="611"/>
      <c r="U1933" s="574" t="str">
        <f t="shared" ref="U1933:U1996" si="185">IF(K1933="","",LEFT(K1933,FIND("|",K1933)-1))</f>
        <v/>
      </c>
      <c r="V1933" s="574" t="str">
        <f>IF($U1933="","",VLOOKUP($U1933,BUDGET!$C$19:$Q$401,2,FALSE))</f>
        <v/>
      </c>
    </row>
    <row r="1934" spans="2:22" ht="13.5" x14ac:dyDescent="0.3">
      <c r="B1934" s="582">
        <f t="shared" si="184"/>
        <v>1924</v>
      </c>
      <c r="C1934" s="153"/>
      <c r="D1934" s="154"/>
      <c r="E1934" s="155"/>
      <c r="F1934" s="156"/>
      <c r="G1934" s="157"/>
      <c r="H1934" s="158"/>
      <c r="I1934" s="162" t="str">
        <f t="shared" si="180"/>
        <v/>
      </c>
      <c r="J1934" s="163" t="str">
        <f>IF(I1934="","",I1934/BUDGET!$O$8)</f>
        <v/>
      </c>
      <c r="K1934" s="608"/>
      <c r="L1934" s="161" t="str">
        <f t="shared" si="181"/>
        <v/>
      </c>
      <c r="M1934" s="609" t="str">
        <f t="shared" si="182"/>
        <v/>
      </c>
      <c r="N1934" s="610" t="str">
        <f t="shared" si="183"/>
        <v/>
      </c>
      <c r="O1934" s="577"/>
      <c r="Q1934" s="611"/>
      <c r="U1934" s="574" t="str">
        <f t="shared" si="185"/>
        <v/>
      </c>
      <c r="V1934" s="574" t="str">
        <f>IF($U1934="","",VLOOKUP($U1934,BUDGET!$C$19:$Q$401,2,FALSE))</f>
        <v/>
      </c>
    </row>
    <row r="1935" spans="2:22" ht="13.5" x14ac:dyDescent="0.3">
      <c r="B1935" s="582">
        <f t="shared" si="184"/>
        <v>1925</v>
      </c>
      <c r="C1935" s="153"/>
      <c r="D1935" s="154"/>
      <c r="E1935" s="155"/>
      <c r="F1935" s="156"/>
      <c r="G1935" s="157"/>
      <c r="H1935" s="158"/>
      <c r="I1935" s="162" t="str">
        <f t="shared" si="180"/>
        <v/>
      </c>
      <c r="J1935" s="163" t="str">
        <f>IF(I1935="","",I1935/BUDGET!$O$8)</f>
        <v/>
      </c>
      <c r="K1935" s="608"/>
      <c r="L1935" s="164" t="str">
        <f t="shared" si="181"/>
        <v/>
      </c>
      <c r="M1935" s="609" t="str">
        <f t="shared" si="182"/>
        <v/>
      </c>
      <c r="N1935" s="610" t="str">
        <f t="shared" si="183"/>
        <v/>
      </c>
      <c r="O1935" s="577"/>
      <c r="Q1935" s="611"/>
      <c r="U1935" s="574" t="str">
        <f t="shared" si="185"/>
        <v/>
      </c>
      <c r="V1935" s="574" t="str">
        <f>IF($U1935="","",VLOOKUP($U1935,BUDGET!$C$19:$Q$401,2,FALSE))</f>
        <v/>
      </c>
    </row>
    <row r="1936" spans="2:22" ht="13.5" x14ac:dyDescent="0.3">
      <c r="B1936" s="582">
        <f t="shared" si="184"/>
        <v>1926</v>
      </c>
      <c r="C1936" s="153"/>
      <c r="D1936" s="154"/>
      <c r="E1936" s="155"/>
      <c r="F1936" s="156"/>
      <c r="G1936" s="157"/>
      <c r="H1936" s="158"/>
      <c r="I1936" s="162" t="str">
        <f t="shared" si="180"/>
        <v/>
      </c>
      <c r="J1936" s="163" t="str">
        <f>IF(I1936="","",I1936/BUDGET!$O$8)</f>
        <v/>
      </c>
      <c r="K1936" s="608"/>
      <c r="L1936" s="161" t="str">
        <f t="shared" si="181"/>
        <v/>
      </c>
      <c r="M1936" s="609" t="str">
        <f t="shared" si="182"/>
        <v/>
      </c>
      <c r="N1936" s="610" t="str">
        <f t="shared" si="183"/>
        <v/>
      </c>
      <c r="O1936" s="577"/>
      <c r="Q1936" s="611"/>
      <c r="U1936" s="574" t="str">
        <f t="shared" si="185"/>
        <v/>
      </c>
      <c r="V1936" s="574" t="str">
        <f>IF($U1936="","",VLOOKUP($U1936,BUDGET!$C$19:$Q$401,2,FALSE))</f>
        <v/>
      </c>
    </row>
    <row r="1937" spans="2:22" ht="13.5" x14ac:dyDescent="0.3">
      <c r="B1937" s="582">
        <f t="shared" si="184"/>
        <v>1927</v>
      </c>
      <c r="C1937" s="153"/>
      <c r="D1937" s="154"/>
      <c r="E1937" s="155"/>
      <c r="F1937" s="156"/>
      <c r="G1937" s="157"/>
      <c r="H1937" s="158"/>
      <c r="I1937" s="162" t="str">
        <f t="shared" si="180"/>
        <v/>
      </c>
      <c r="J1937" s="163" t="str">
        <f>IF(I1937="","",I1937/BUDGET!$O$8)</f>
        <v/>
      </c>
      <c r="K1937" s="608"/>
      <c r="L1937" s="164" t="str">
        <f t="shared" si="181"/>
        <v/>
      </c>
      <c r="M1937" s="609" t="str">
        <f t="shared" si="182"/>
        <v/>
      </c>
      <c r="N1937" s="610" t="str">
        <f t="shared" si="183"/>
        <v/>
      </c>
      <c r="O1937" s="577"/>
      <c r="Q1937" s="611"/>
      <c r="U1937" s="574" t="str">
        <f t="shared" si="185"/>
        <v/>
      </c>
      <c r="V1937" s="574" t="str">
        <f>IF($U1937="","",VLOOKUP($U1937,BUDGET!$C$19:$Q$401,2,FALSE))</f>
        <v/>
      </c>
    </row>
    <row r="1938" spans="2:22" ht="13.5" x14ac:dyDescent="0.3">
      <c r="B1938" s="582">
        <f t="shared" si="184"/>
        <v>1928</v>
      </c>
      <c r="C1938" s="153"/>
      <c r="D1938" s="154"/>
      <c r="E1938" s="155"/>
      <c r="F1938" s="156"/>
      <c r="G1938" s="157"/>
      <c r="H1938" s="158"/>
      <c r="I1938" s="162" t="str">
        <f t="shared" si="180"/>
        <v/>
      </c>
      <c r="J1938" s="163" t="str">
        <f>IF(I1938="","",I1938/BUDGET!$O$8)</f>
        <v/>
      </c>
      <c r="K1938" s="608"/>
      <c r="L1938" s="161" t="str">
        <f t="shared" si="181"/>
        <v/>
      </c>
      <c r="M1938" s="609" t="str">
        <f t="shared" si="182"/>
        <v/>
      </c>
      <c r="N1938" s="610" t="str">
        <f t="shared" si="183"/>
        <v/>
      </c>
      <c r="O1938" s="577"/>
      <c r="Q1938" s="611"/>
      <c r="U1938" s="574" t="str">
        <f t="shared" si="185"/>
        <v/>
      </c>
      <c r="V1938" s="574" t="str">
        <f>IF($U1938="","",VLOOKUP($U1938,BUDGET!$C$19:$Q$401,2,FALSE))</f>
        <v/>
      </c>
    </row>
    <row r="1939" spans="2:22" ht="13.5" x14ac:dyDescent="0.3">
      <c r="B1939" s="582">
        <f t="shared" si="184"/>
        <v>1929</v>
      </c>
      <c r="C1939" s="153"/>
      <c r="D1939" s="154"/>
      <c r="E1939" s="155"/>
      <c r="F1939" s="156"/>
      <c r="G1939" s="157"/>
      <c r="H1939" s="158"/>
      <c r="I1939" s="162" t="str">
        <f t="shared" si="180"/>
        <v/>
      </c>
      <c r="J1939" s="163" t="str">
        <f>IF(I1939="","",I1939/BUDGET!$O$8)</f>
        <v/>
      </c>
      <c r="K1939" s="608"/>
      <c r="L1939" s="164" t="str">
        <f t="shared" si="181"/>
        <v/>
      </c>
      <c r="M1939" s="609" t="str">
        <f t="shared" si="182"/>
        <v/>
      </c>
      <c r="N1939" s="610" t="str">
        <f t="shared" si="183"/>
        <v/>
      </c>
      <c r="O1939" s="577"/>
      <c r="Q1939" s="611"/>
      <c r="U1939" s="574" t="str">
        <f t="shared" si="185"/>
        <v/>
      </c>
      <c r="V1939" s="574" t="str">
        <f>IF($U1939="","",VLOOKUP($U1939,BUDGET!$C$19:$Q$401,2,FALSE))</f>
        <v/>
      </c>
    </row>
    <row r="1940" spans="2:22" ht="13.5" x14ac:dyDescent="0.3">
      <c r="B1940" s="582">
        <f t="shared" si="184"/>
        <v>1930</v>
      </c>
      <c r="C1940" s="153"/>
      <c r="D1940" s="154"/>
      <c r="E1940" s="155"/>
      <c r="F1940" s="156"/>
      <c r="G1940" s="157"/>
      <c r="H1940" s="158"/>
      <c r="I1940" s="162" t="str">
        <f t="shared" si="180"/>
        <v/>
      </c>
      <c r="J1940" s="163" t="str">
        <f>IF(I1940="","",I1940/BUDGET!$O$8)</f>
        <v/>
      </c>
      <c r="K1940" s="608"/>
      <c r="L1940" s="161" t="str">
        <f t="shared" si="181"/>
        <v/>
      </c>
      <c r="M1940" s="609" t="str">
        <f t="shared" si="182"/>
        <v/>
      </c>
      <c r="N1940" s="610" t="str">
        <f t="shared" si="183"/>
        <v/>
      </c>
      <c r="O1940" s="577"/>
      <c r="Q1940" s="611"/>
      <c r="U1940" s="574" t="str">
        <f t="shared" si="185"/>
        <v/>
      </c>
      <c r="V1940" s="574" t="str">
        <f>IF($U1940="","",VLOOKUP($U1940,BUDGET!$C$19:$Q$401,2,FALSE))</f>
        <v/>
      </c>
    </row>
    <row r="1941" spans="2:22" ht="13.5" x14ac:dyDescent="0.3">
      <c r="B1941" s="582">
        <f t="shared" si="184"/>
        <v>1931</v>
      </c>
      <c r="C1941" s="153"/>
      <c r="D1941" s="154"/>
      <c r="E1941" s="155"/>
      <c r="F1941" s="156"/>
      <c r="G1941" s="157"/>
      <c r="H1941" s="158"/>
      <c r="I1941" s="162" t="str">
        <f t="shared" si="180"/>
        <v/>
      </c>
      <c r="J1941" s="163" t="str">
        <f>IF(I1941="","",I1941/BUDGET!$O$8)</f>
        <v/>
      </c>
      <c r="K1941" s="608"/>
      <c r="L1941" s="164" t="str">
        <f t="shared" si="181"/>
        <v/>
      </c>
      <c r="M1941" s="609" t="str">
        <f t="shared" si="182"/>
        <v/>
      </c>
      <c r="N1941" s="610" t="str">
        <f t="shared" si="183"/>
        <v/>
      </c>
      <c r="O1941" s="577"/>
      <c r="Q1941" s="611"/>
      <c r="U1941" s="574" t="str">
        <f t="shared" si="185"/>
        <v/>
      </c>
      <c r="V1941" s="574" t="str">
        <f>IF($U1941="","",VLOOKUP($U1941,BUDGET!$C$19:$Q$401,2,FALSE))</f>
        <v/>
      </c>
    </row>
    <row r="1942" spans="2:22" ht="13.5" x14ac:dyDescent="0.3">
      <c r="B1942" s="582">
        <f t="shared" si="184"/>
        <v>1932</v>
      </c>
      <c r="C1942" s="153"/>
      <c r="D1942" s="154"/>
      <c r="E1942" s="155"/>
      <c r="F1942" s="156"/>
      <c r="G1942" s="157"/>
      <c r="H1942" s="158"/>
      <c r="I1942" s="162" t="str">
        <f t="shared" si="180"/>
        <v/>
      </c>
      <c r="J1942" s="163" t="str">
        <f>IF(I1942="","",I1942/BUDGET!$O$8)</f>
        <v/>
      </c>
      <c r="K1942" s="608"/>
      <c r="L1942" s="161" t="str">
        <f t="shared" si="181"/>
        <v/>
      </c>
      <c r="M1942" s="609" t="str">
        <f t="shared" si="182"/>
        <v/>
      </c>
      <c r="N1942" s="610" t="str">
        <f t="shared" si="183"/>
        <v/>
      </c>
      <c r="O1942" s="577"/>
      <c r="Q1942" s="611"/>
      <c r="U1942" s="574" t="str">
        <f t="shared" si="185"/>
        <v/>
      </c>
      <c r="V1942" s="574" t="str">
        <f>IF($U1942="","",VLOOKUP($U1942,BUDGET!$C$19:$Q$401,2,FALSE))</f>
        <v/>
      </c>
    </row>
    <row r="1943" spans="2:22" ht="13.5" x14ac:dyDescent="0.3">
      <c r="B1943" s="582">
        <f t="shared" si="184"/>
        <v>1933</v>
      </c>
      <c r="C1943" s="153"/>
      <c r="D1943" s="154"/>
      <c r="E1943" s="155"/>
      <c r="F1943" s="156"/>
      <c r="G1943" s="157"/>
      <c r="H1943" s="158"/>
      <c r="I1943" s="162" t="str">
        <f t="shared" si="180"/>
        <v/>
      </c>
      <c r="J1943" s="163" t="str">
        <f>IF(I1943="","",I1943/BUDGET!$O$8)</f>
        <v/>
      </c>
      <c r="K1943" s="608"/>
      <c r="L1943" s="164" t="str">
        <f t="shared" si="181"/>
        <v/>
      </c>
      <c r="M1943" s="609" t="str">
        <f t="shared" si="182"/>
        <v/>
      </c>
      <c r="N1943" s="610" t="str">
        <f t="shared" si="183"/>
        <v/>
      </c>
      <c r="O1943" s="577"/>
      <c r="Q1943" s="611"/>
      <c r="U1943" s="574" t="str">
        <f t="shared" si="185"/>
        <v/>
      </c>
      <c r="V1943" s="574" t="str">
        <f>IF($U1943="","",VLOOKUP($U1943,BUDGET!$C$19:$Q$401,2,FALSE))</f>
        <v/>
      </c>
    </row>
    <row r="1944" spans="2:22" ht="13.5" x14ac:dyDescent="0.3">
      <c r="B1944" s="582">
        <f t="shared" si="184"/>
        <v>1934</v>
      </c>
      <c r="C1944" s="153"/>
      <c r="D1944" s="154"/>
      <c r="E1944" s="155"/>
      <c r="F1944" s="156"/>
      <c r="G1944" s="157"/>
      <c r="H1944" s="158"/>
      <c r="I1944" s="162" t="str">
        <f t="shared" si="180"/>
        <v/>
      </c>
      <c r="J1944" s="163" t="str">
        <f>IF(I1944="","",I1944/BUDGET!$O$8)</f>
        <v/>
      </c>
      <c r="K1944" s="608"/>
      <c r="L1944" s="161" t="str">
        <f t="shared" si="181"/>
        <v/>
      </c>
      <c r="M1944" s="609" t="str">
        <f t="shared" si="182"/>
        <v/>
      </c>
      <c r="N1944" s="610" t="str">
        <f t="shared" si="183"/>
        <v/>
      </c>
      <c r="O1944" s="577"/>
      <c r="Q1944" s="611"/>
      <c r="U1944" s="574" t="str">
        <f t="shared" si="185"/>
        <v/>
      </c>
      <c r="V1944" s="574" t="str">
        <f>IF($U1944="","",VLOOKUP($U1944,BUDGET!$C$19:$Q$401,2,FALSE))</f>
        <v/>
      </c>
    </row>
    <row r="1945" spans="2:22" ht="13.5" x14ac:dyDescent="0.3">
      <c r="B1945" s="582">
        <f t="shared" si="184"/>
        <v>1935</v>
      </c>
      <c r="C1945" s="153"/>
      <c r="D1945" s="154"/>
      <c r="E1945" s="155"/>
      <c r="F1945" s="156"/>
      <c r="G1945" s="157"/>
      <c r="H1945" s="158"/>
      <c r="I1945" s="162" t="str">
        <f t="shared" si="180"/>
        <v/>
      </c>
      <c r="J1945" s="163" t="str">
        <f>IF(I1945="","",I1945/BUDGET!$O$8)</f>
        <v/>
      </c>
      <c r="K1945" s="608"/>
      <c r="L1945" s="164" t="str">
        <f t="shared" si="181"/>
        <v/>
      </c>
      <c r="M1945" s="609" t="str">
        <f t="shared" si="182"/>
        <v/>
      </c>
      <c r="N1945" s="610" t="str">
        <f t="shared" si="183"/>
        <v/>
      </c>
      <c r="O1945" s="577"/>
      <c r="Q1945" s="611"/>
      <c r="U1945" s="574" t="str">
        <f t="shared" si="185"/>
        <v/>
      </c>
      <c r="V1945" s="574" t="str">
        <f>IF($U1945="","",VLOOKUP($U1945,BUDGET!$C$19:$Q$401,2,FALSE))</f>
        <v/>
      </c>
    </row>
    <row r="1946" spans="2:22" ht="13.5" x14ac:dyDescent="0.3">
      <c r="B1946" s="582">
        <f t="shared" si="184"/>
        <v>1936</v>
      </c>
      <c r="C1946" s="153"/>
      <c r="D1946" s="154"/>
      <c r="E1946" s="155"/>
      <c r="F1946" s="156"/>
      <c r="G1946" s="157"/>
      <c r="H1946" s="158"/>
      <c r="I1946" s="162" t="str">
        <f t="shared" si="180"/>
        <v/>
      </c>
      <c r="J1946" s="163" t="str">
        <f>IF(I1946="","",I1946/BUDGET!$O$8)</f>
        <v/>
      </c>
      <c r="K1946" s="608"/>
      <c r="L1946" s="161" t="str">
        <f t="shared" si="181"/>
        <v/>
      </c>
      <c r="M1946" s="609" t="str">
        <f t="shared" si="182"/>
        <v/>
      </c>
      <c r="N1946" s="610" t="str">
        <f t="shared" si="183"/>
        <v/>
      </c>
      <c r="O1946" s="577"/>
      <c r="Q1946" s="611"/>
      <c r="U1946" s="574" t="str">
        <f t="shared" si="185"/>
        <v/>
      </c>
      <c r="V1946" s="574" t="str">
        <f>IF($U1946="","",VLOOKUP($U1946,BUDGET!$C$19:$Q$401,2,FALSE))</f>
        <v/>
      </c>
    </row>
    <row r="1947" spans="2:22" ht="13.5" x14ac:dyDescent="0.3">
      <c r="B1947" s="582">
        <f t="shared" si="184"/>
        <v>1937</v>
      </c>
      <c r="C1947" s="153"/>
      <c r="D1947" s="154"/>
      <c r="E1947" s="155"/>
      <c r="F1947" s="156"/>
      <c r="G1947" s="157"/>
      <c r="H1947" s="158"/>
      <c r="I1947" s="162" t="str">
        <f t="shared" si="180"/>
        <v/>
      </c>
      <c r="J1947" s="163" t="str">
        <f>IF(I1947="","",I1947/BUDGET!$O$8)</f>
        <v/>
      </c>
      <c r="K1947" s="608"/>
      <c r="L1947" s="164" t="str">
        <f t="shared" si="181"/>
        <v/>
      </c>
      <c r="M1947" s="609" t="str">
        <f t="shared" si="182"/>
        <v/>
      </c>
      <c r="N1947" s="610" t="str">
        <f t="shared" si="183"/>
        <v/>
      </c>
      <c r="O1947" s="577"/>
      <c r="Q1947" s="611"/>
      <c r="U1947" s="574" t="str">
        <f t="shared" si="185"/>
        <v/>
      </c>
      <c r="V1947" s="574" t="str">
        <f>IF($U1947="","",VLOOKUP($U1947,BUDGET!$C$19:$Q$401,2,FALSE))</f>
        <v/>
      </c>
    </row>
    <row r="1948" spans="2:22" ht="13.5" x14ac:dyDescent="0.3">
      <c r="B1948" s="582">
        <f t="shared" si="184"/>
        <v>1938</v>
      </c>
      <c r="C1948" s="153"/>
      <c r="D1948" s="154"/>
      <c r="E1948" s="155"/>
      <c r="F1948" s="156"/>
      <c r="G1948" s="157"/>
      <c r="H1948" s="158"/>
      <c r="I1948" s="162" t="str">
        <f t="shared" si="180"/>
        <v/>
      </c>
      <c r="J1948" s="163" t="str">
        <f>IF(I1948="","",I1948/BUDGET!$O$8)</f>
        <v/>
      </c>
      <c r="K1948" s="608"/>
      <c r="L1948" s="161" t="str">
        <f t="shared" si="181"/>
        <v/>
      </c>
      <c r="M1948" s="609" t="str">
        <f t="shared" si="182"/>
        <v/>
      </c>
      <c r="N1948" s="610" t="str">
        <f t="shared" si="183"/>
        <v/>
      </c>
      <c r="O1948" s="577"/>
      <c r="Q1948" s="611"/>
      <c r="U1948" s="574" t="str">
        <f t="shared" si="185"/>
        <v/>
      </c>
      <c r="V1948" s="574" t="str">
        <f>IF($U1948="","",VLOOKUP($U1948,BUDGET!$C$19:$Q$401,2,FALSE))</f>
        <v/>
      </c>
    </row>
    <row r="1949" spans="2:22" ht="13.5" x14ac:dyDescent="0.3">
      <c r="B1949" s="582">
        <f t="shared" si="184"/>
        <v>1939</v>
      </c>
      <c r="C1949" s="153"/>
      <c r="D1949" s="154"/>
      <c r="E1949" s="155"/>
      <c r="F1949" s="156"/>
      <c r="G1949" s="157"/>
      <c r="H1949" s="158"/>
      <c r="I1949" s="162" t="str">
        <f t="shared" si="180"/>
        <v/>
      </c>
      <c r="J1949" s="163" t="str">
        <f>IF(I1949="","",I1949/BUDGET!$O$8)</f>
        <v/>
      </c>
      <c r="K1949" s="608"/>
      <c r="L1949" s="164" t="str">
        <f t="shared" si="181"/>
        <v/>
      </c>
      <c r="M1949" s="609" t="str">
        <f t="shared" si="182"/>
        <v/>
      </c>
      <c r="N1949" s="610" t="str">
        <f t="shared" si="183"/>
        <v/>
      </c>
      <c r="O1949" s="577"/>
      <c r="Q1949" s="611"/>
      <c r="U1949" s="574" t="str">
        <f t="shared" si="185"/>
        <v/>
      </c>
      <c r="V1949" s="574" t="str">
        <f>IF($U1949="","",VLOOKUP($U1949,BUDGET!$C$19:$Q$401,2,FALSE))</f>
        <v/>
      </c>
    </row>
    <row r="1950" spans="2:22" ht="13.5" x14ac:dyDescent="0.3">
      <c r="B1950" s="582">
        <f t="shared" si="184"/>
        <v>1940</v>
      </c>
      <c r="C1950" s="153"/>
      <c r="D1950" s="154"/>
      <c r="E1950" s="155"/>
      <c r="F1950" s="156"/>
      <c r="G1950" s="157"/>
      <c r="H1950" s="158"/>
      <c r="I1950" s="162" t="str">
        <f t="shared" si="180"/>
        <v/>
      </c>
      <c r="J1950" s="163" t="str">
        <f>IF(I1950="","",I1950/BUDGET!$O$8)</f>
        <v/>
      </c>
      <c r="K1950" s="608"/>
      <c r="L1950" s="161" t="str">
        <f t="shared" si="181"/>
        <v/>
      </c>
      <c r="M1950" s="609" t="str">
        <f t="shared" si="182"/>
        <v/>
      </c>
      <c r="N1950" s="610" t="str">
        <f t="shared" si="183"/>
        <v/>
      </c>
      <c r="O1950" s="577"/>
      <c r="Q1950" s="611"/>
      <c r="U1950" s="574" t="str">
        <f t="shared" si="185"/>
        <v/>
      </c>
      <c r="V1950" s="574" t="str">
        <f>IF($U1950="","",VLOOKUP($U1950,BUDGET!$C$19:$Q$401,2,FALSE))</f>
        <v/>
      </c>
    </row>
    <row r="1951" spans="2:22" ht="13.5" x14ac:dyDescent="0.3">
      <c r="B1951" s="582">
        <f t="shared" si="184"/>
        <v>1941</v>
      </c>
      <c r="C1951" s="153"/>
      <c r="D1951" s="154"/>
      <c r="E1951" s="155"/>
      <c r="F1951" s="156"/>
      <c r="G1951" s="157"/>
      <c r="H1951" s="158"/>
      <c r="I1951" s="162" t="str">
        <f t="shared" si="180"/>
        <v/>
      </c>
      <c r="J1951" s="163" t="str">
        <f>IF(I1951="","",I1951/BUDGET!$O$8)</f>
        <v/>
      </c>
      <c r="K1951" s="608"/>
      <c r="L1951" s="164" t="str">
        <f t="shared" si="181"/>
        <v/>
      </c>
      <c r="M1951" s="609" t="str">
        <f t="shared" si="182"/>
        <v/>
      </c>
      <c r="N1951" s="610" t="str">
        <f t="shared" si="183"/>
        <v/>
      </c>
      <c r="O1951" s="577"/>
      <c r="Q1951" s="611"/>
      <c r="U1951" s="574" t="str">
        <f t="shared" si="185"/>
        <v/>
      </c>
      <c r="V1951" s="574" t="str">
        <f>IF($U1951="","",VLOOKUP($U1951,BUDGET!$C$19:$Q$401,2,FALSE))</f>
        <v/>
      </c>
    </row>
    <row r="1952" spans="2:22" ht="13.5" x14ac:dyDescent="0.3">
      <c r="B1952" s="582">
        <f t="shared" si="184"/>
        <v>1942</v>
      </c>
      <c r="C1952" s="153"/>
      <c r="D1952" s="154"/>
      <c r="E1952" s="155"/>
      <c r="F1952" s="156"/>
      <c r="G1952" s="157"/>
      <c r="H1952" s="158"/>
      <c r="I1952" s="162" t="str">
        <f t="shared" si="180"/>
        <v/>
      </c>
      <c r="J1952" s="163" t="str">
        <f>IF(I1952="","",I1952/BUDGET!$O$8)</f>
        <v/>
      </c>
      <c r="K1952" s="608"/>
      <c r="L1952" s="161" t="str">
        <f t="shared" si="181"/>
        <v/>
      </c>
      <c r="M1952" s="609" t="str">
        <f t="shared" si="182"/>
        <v/>
      </c>
      <c r="N1952" s="610" t="str">
        <f t="shared" si="183"/>
        <v/>
      </c>
      <c r="O1952" s="577"/>
      <c r="Q1952" s="611"/>
      <c r="U1952" s="574" t="str">
        <f t="shared" si="185"/>
        <v/>
      </c>
      <c r="V1952" s="574" t="str">
        <f>IF($U1952="","",VLOOKUP($U1952,BUDGET!$C$19:$Q$401,2,FALSE))</f>
        <v/>
      </c>
    </row>
    <row r="1953" spans="2:22" ht="13.5" x14ac:dyDescent="0.3">
      <c r="B1953" s="582">
        <f t="shared" si="184"/>
        <v>1943</v>
      </c>
      <c r="C1953" s="153"/>
      <c r="D1953" s="154"/>
      <c r="E1953" s="155"/>
      <c r="F1953" s="156"/>
      <c r="G1953" s="157"/>
      <c r="H1953" s="158"/>
      <c r="I1953" s="162" t="str">
        <f t="shared" si="180"/>
        <v/>
      </c>
      <c r="J1953" s="163" t="str">
        <f>IF(I1953="","",I1953/BUDGET!$O$8)</f>
        <v/>
      </c>
      <c r="K1953" s="608"/>
      <c r="L1953" s="164" t="str">
        <f t="shared" si="181"/>
        <v/>
      </c>
      <c r="M1953" s="609" t="str">
        <f t="shared" si="182"/>
        <v/>
      </c>
      <c r="N1953" s="610" t="str">
        <f t="shared" si="183"/>
        <v/>
      </c>
      <c r="O1953" s="577"/>
      <c r="Q1953" s="611"/>
      <c r="U1953" s="574" t="str">
        <f t="shared" si="185"/>
        <v/>
      </c>
      <c r="V1953" s="574" t="str">
        <f>IF($U1953="","",VLOOKUP($U1953,BUDGET!$C$19:$Q$401,2,FALSE))</f>
        <v/>
      </c>
    </row>
    <row r="1954" spans="2:22" ht="13.5" x14ac:dyDescent="0.3">
      <c r="B1954" s="582">
        <f t="shared" si="184"/>
        <v>1944</v>
      </c>
      <c r="C1954" s="153"/>
      <c r="D1954" s="154"/>
      <c r="E1954" s="155"/>
      <c r="F1954" s="156"/>
      <c r="G1954" s="157"/>
      <c r="H1954" s="158"/>
      <c r="I1954" s="162" t="str">
        <f t="shared" si="180"/>
        <v/>
      </c>
      <c r="J1954" s="163" t="str">
        <f>IF(I1954="","",I1954/BUDGET!$O$8)</f>
        <v/>
      </c>
      <c r="K1954" s="608"/>
      <c r="L1954" s="161" t="str">
        <f t="shared" si="181"/>
        <v/>
      </c>
      <c r="M1954" s="609" t="str">
        <f t="shared" si="182"/>
        <v/>
      </c>
      <c r="N1954" s="610" t="str">
        <f t="shared" si="183"/>
        <v/>
      </c>
      <c r="O1954" s="577"/>
      <c r="Q1954" s="611"/>
      <c r="U1954" s="574" t="str">
        <f t="shared" si="185"/>
        <v/>
      </c>
      <c r="V1954" s="574" t="str">
        <f>IF($U1954="","",VLOOKUP($U1954,BUDGET!$C$19:$Q$401,2,FALSE))</f>
        <v/>
      </c>
    </row>
    <row r="1955" spans="2:22" ht="13.5" x14ac:dyDescent="0.3">
      <c r="B1955" s="582">
        <f t="shared" si="184"/>
        <v>1945</v>
      </c>
      <c r="C1955" s="153"/>
      <c r="D1955" s="154"/>
      <c r="E1955" s="155"/>
      <c r="F1955" s="156"/>
      <c r="G1955" s="157"/>
      <c r="H1955" s="158"/>
      <c r="I1955" s="162" t="str">
        <f t="shared" si="180"/>
        <v/>
      </c>
      <c r="J1955" s="163" t="str">
        <f>IF(I1955="","",I1955/BUDGET!$O$8)</f>
        <v/>
      </c>
      <c r="K1955" s="608"/>
      <c r="L1955" s="164" t="str">
        <f t="shared" si="181"/>
        <v/>
      </c>
      <c r="M1955" s="609" t="str">
        <f t="shared" si="182"/>
        <v/>
      </c>
      <c r="N1955" s="610" t="str">
        <f t="shared" si="183"/>
        <v/>
      </c>
      <c r="O1955" s="577"/>
      <c r="Q1955" s="611"/>
      <c r="U1955" s="574" t="str">
        <f t="shared" si="185"/>
        <v/>
      </c>
      <c r="V1955" s="574" t="str">
        <f>IF($U1955="","",VLOOKUP($U1955,BUDGET!$C$19:$Q$401,2,FALSE))</f>
        <v/>
      </c>
    </row>
    <row r="1956" spans="2:22" ht="13.5" x14ac:dyDescent="0.3">
      <c r="B1956" s="582">
        <f t="shared" si="184"/>
        <v>1946</v>
      </c>
      <c r="C1956" s="153"/>
      <c r="D1956" s="154"/>
      <c r="E1956" s="155"/>
      <c r="F1956" s="156"/>
      <c r="G1956" s="157"/>
      <c r="H1956" s="158"/>
      <c r="I1956" s="162" t="str">
        <f t="shared" si="180"/>
        <v/>
      </c>
      <c r="J1956" s="163" t="str">
        <f>IF(I1956="","",I1956/BUDGET!$O$8)</f>
        <v/>
      </c>
      <c r="K1956" s="608"/>
      <c r="L1956" s="161" t="str">
        <f t="shared" si="181"/>
        <v/>
      </c>
      <c r="M1956" s="609" t="str">
        <f t="shared" si="182"/>
        <v/>
      </c>
      <c r="N1956" s="610" t="str">
        <f t="shared" si="183"/>
        <v/>
      </c>
      <c r="O1956" s="577"/>
      <c r="Q1956" s="611"/>
      <c r="U1956" s="574" t="str">
        <f t="shared" si="185"/>
        <v/>
      </c>
      <c r="V1956" s="574" t="str">
        <f>IF($U1956="","",VLOOKUP($U1956,BUDGET!$C$19:$Q$401,2,FALSE))</f>
        <v/>
      </c>
    </row>
    <row r="1957" spans="2:22" ht="13.5" x14ac:dyDescent="0.3">
      <c r="B1957" s="582">
        <f t="shared" si="184"/>
        <v>1947</v>
      </c>
      <c r="C1957" s="153"/>
      <c r="D1957" s="154"/>
      <c r="E1957" s="155"/>
      <c r="F1957" s="156"/>
      <c r="G1957" s="157"/>
      <c r="H1957" s="158"/>
      <c r="I1957" s="162" t="str">
        <f t="shared" si="180"/>
        <v/>
      </c>
      <c r="J1957" s="163" t="str">
        <f>IF(I1957="","",I1957/BUDGET!$O$8)</f>
        <v/>
      </c>
      <c r="K1957" s="608"/>
      <c r="L1957" s="164" t="str">
        <f t="shared" si="181"/>
        <v/>
      </c>
      <c r="M1957" s="609" t="str">
        <f t="shared" si="182"/>
        <v/>
      </c>
      <c r="N1957" s="610" t="str">
        <f t="shared" si="183"/>
        <v/>
      </c>
      <c r="O1957" s="577"/>
      <c r="Q1957" s="611"/>
      <c r="U1957" s="574" t="str">
        <f t="shared" si="185"/>
        <v/>
      </c>
      <c r="V1957" s="574" t="str">
        <f>IF($U1957="","",VLOOKUP($U1957,BUDGET!$C$19:$Q$401,2,FALSE))</f>
        <v/>
      </c>
    </row>
    <row r="1958" spans="2:22" ht="13.5" x14ac:dyDescent="0.3">
      <c r="B1958" s="582">
        <f t="shared" si="184"/>
        <v>1948</v>
      </c>
      <c r="C1958" s="153"/>
      <c r="D1958" s="154"/>
      <c r="E1958" s="155"/>
      <c r="F1958" s="156"/>
      <c r="G1958" s="157"/>
      <c r="H1958" s="158"/>
      <c r="I1958" s="162" t="str">
        <f t="shared" si="180"/>
        <v/>
      </c>
      <c r="J1958" s="163" t="str">
        <f>IF(I1958="","",I1958/BUDGET!$O$8)</f>
        <v/>
      </c>
      <c r="K1958" s="608"/>
      <c r="L1958" s="161" t="str">
        <f t="shared" si="181"/>
        <v/>
      </c>
      <c r="M1958" s="609" t="str">
        <f t="shared" si="182"/>
        <v/>
      </c>
      <c r="N1958" s="610" t="str">
        <f t="shared" si="183"/>
        <v/>
      </c>
      <c r="O1958" s="577"/>
      <c r="Q1958" s="611"/>
      <c r="U1958" s="574" t="str">
        <f t="shared" si="185"/>
        <v/>
      </c>
      <c r="V1958" s="574" t="str">
        <f>IF($U1958="","",VLOOKUP($U1958,BUDGET!$C$19:$Q$401,2,FALSE))</f>
        <v/>
      </c>
    </row>
    <row r="1959" spans="2:22" ht="13.5" x14ac:dyDescent="0.3">
      <c r="B1959" s="582">
        <f t="shared" si="184"/>
        <v>1949</v>
      </c>
      <c r="C1959" s="153"/>
      <c r="D1959" s="154"/>
      <c r="E1959" s="155"/>
      <c r="F1959" s="156"/>
      <c r="G1959" s="157"/>
      <c r="H1959" s="158"/>
      <c r="I1959" s="162" t="str">
        <f t="shared" si="180"/>
        <v/>
      </c>
      <c r="J1959" s="163" t="str">
        <f>IF(I1959="","",I1959/BUDGET!$O$8)</f>
        <v/>
      </c>
      <c r="K1959" s="608"/>
      <c r="L1959" s="164" t="str">
        <f t="shared" si="181"/>
        <v/>
      </c>
      <c r="M1959" s="609" t="str">
        <f t="shared" si="182"/>
        <v/>
      </c>
      <c r="N1959" s="610" t="str">
        <f t="shared" si="183"/>
        <v/>
      </c>
      <c r="O1959" s="577"/>
      <c r="Q1959" s="611"/>
      <c r="U1959" s="574" t="str">
        <f t="shared" si="185"/>
        <v/>
      </c>
      <c r="V1959" s="574" t="str">
        <f>IF($U1959="","",VLOOKUP($U1959,BUDGET!$C$19:$Q$401,2,FALSE))</f>
        <v/>
      </c>
    </row>
    <row r="1960" spans="2:22" ht="13.5" x14ac:dyDescent="0.3">
      <c r="B1960" s="582">
        <f t="shared" si="184"/>
        <v>1950</v>
      </c>
      <c r="C1960" s="153"/>
      <c r="D1960" s="154"/>
      <c r="E1960" s="155"/>
      <c r="F1960" s="156"/>
      <c r="G1960" s="157"/>
      <c r="H1960" s="158"/>
      <c r="I1960" s="162" t="str">
        <f t="shared" si="180"/>
        <v/>
      </c>
      <c r="J1960" s="163" t="str">
        <f>IF(I1960="","",I1960/BUDGET!$O$8)</f>
        <v/>
      </c>
      <c r="K1960" s="608"/>
      <c r="L1960" s="161" t="str">
        <f t="shared" si="181"/>
        <v/>
      </c>
      <c r="M1960" s="609" t="str">
        <f t="shared" si="182"/>
        <v/>
      </c>
      <c r="N1960" s="610" t="str">
        <f t="shared" si="183"/>
        <v/>
      </c>
      <c r="O1960" s="577"/>
      <c r="Q1960" s="611"/>
      <c r="U1960" s="574" t="str">
        <f t="shared" si="185"/>
        <v/>
      </c>
      <c r="V1960" s="574" t="str">
        <f>IF($U1960="","",VLOOKUP($U1960,BUDGET!$C$19:$Q$401,2,FALSE))</f>
        <v/>
      </c>
    </row>
    <row r="1961" spans="2:22" ht="13.5" x14ac:dyDescent="0.3">
      <c r="B1961" s="582">
        <f t="shared" si="184"/>
        <v>1951</v>
      </c>
      <c r="C1961" s="153"/>
      <c r="D1961" s="154"/>
      <c r="E1961" s="155"/>
      <c r="F1961" s="156"/>
      <c r="G1961" s="157"/>
      <c r="H1961" s="158"/>
      <c r="I1961" s="162" t="str">
        <f t="shared" si="180"/>
        <v/>
      </c>
      <c r="J1961" s="163" t="str">
        <f>IF(I1961="","",I1961/BUDGET!$O$8)</f>
        <v/>
      </c>
      <c r="K1961" s="608"/>
      <c r="L1961" s="164" t="str">
        <f t="shared" si="181"/>
        <v/>
      </c>
      <c r="M1961" s="609" t="str">
        <f t="shared" si="182"/>
        <v/>
      </c>
      <c r="N1961" s="610" t="str">
        <f t="shared" si="183"/>
        <v/>
      </c>
      <c r="O1961" s="577"/>
      <c r="Q1961" s="611"/>
      <c r="U1961" s="574" t="str">
        <f t="shared" si="185"/>
        <v/>
      </c>
      <c r="V1961" s="574" t="str">
        <f>IF($U1961="","",VLOOKUP($U1961,BUDGET!$C$19:$Q$401,2,FALSE))</f>
        <v/>
      </c>
    </row>
    <row r="1962" spans="2:22" ht="13.5" x14ac:dyDescent="0.3">
      <c r="B1962" s="582">
        <f t="shared" si="184"/>
        <v>1952</v>
      </c>
      <c r="C1962" s="153"/>
      <c r="D1962" s="154"/>
      <c r="E1962" s="155"/>
      <c r="F1962" s="156"/>
      <c r="G1962" s="157"/>
      <c r="H1962" s="158"/>
      <c r="I1962" s="162" t="str">
        <f t="shared" si="180"/>
        <v/>
      </c>
      <c r="J1962" s="163" t="str">
        <f>IF(I1962="","",I1962/BUDGET!$O$8)</f>
        <v/>
      </c>
      <c r="K1962" s="608"/>
      <c r="L1962" s="161" t="str">
        <f t="shared" si="181"/>
        <v/>
      </c>
      <c r="M1962" s="609" t="str">
        <f t="shared" si="182"/>
        <v/>
      </c>
      <c r="N1962" s="610" t="str">
        <f t="shared" si="183"/>
        <v/>
      </c>
      <c r="O1962" s="577"/>
      <c r="Q1962" s="611"/>
      <c r="U1962" s="574" t="str">
        <f t="shared" si="185"/>
        <v/>
      </c>
      <c r="V1962" s="574" t="str">
        <f>IF($U1962="","",VLOOKUP($U1962,BUDGET!$C$19:$Q$401,2,FALSE))</f>
        <v/>
      </c>
    </row>
    <row r="1963" spans="2:22" ht="13.5" x14ac:dyDescent="0.3">
      <c r="B1963" s="582">
        <f t="shared" si="184"/>
        <v>1953</v>
      </c>
      <c r="C1963" s="153"/>
      <c r="D1963" s="154"/>
      <c r="E1963" s="155"/>
      <c r="F1963" s="156"/>
      <c r="G1963" s="157"/>
      <c r="H1963" s="158"/>
      <c r="I1963" s="162" t="str">
        <f t="shared" si="180"/>
        <v/>
      </c>
      <c r="J1963" s="163" t="str">
        <f>IF(I1963="","",I1963/BUDGET!$O$8)</f>
        <v/>
      </c>
      <c r="K1963" s="608"/>
      <c r="L1963" s="164" t="str">
        <f t="shared" si="181"/>
        <v/>
      </c>
      <c r="M1963" s="609" t="str">
        <f t="shared" si="182"/>
        <v/>
      </c>
      <c r="N1963" s="610" t="str">
        <f t="shared" si="183"/>
        <v/>
      </c>
      <c r="O1963" s="577"/>
      <c r="Q1963" s="611"/>
      <c r="U1963" s="574" t="str">
        <f t="shared" si="185"/>
        <v/>
      </c>
      <c r="V1963" s="574" t="str">
        <f>IF($U1963="","",VLOOKUP($U1963,BUDGET!$C$19:$Q$401,2,FALSE))</f>
        <v/>
      </c>
    </row>
    <row r="1964" spans="2:22" ht="13.5" x14ac:dyDescent="0.3">
      <c r="B1964" s="582">
        <f t="shared" si="184"/>
        <v>1954</v>
      </c>
      <c r="C1964" s="153"/>
      <c r="D1964" s="154"/>
      <c r="E1964" s="155"/>
      <c r="F1964" s="156"/>
      <c r="G1964" s="157"/>
      <c r="H1964" s="158"/>
      <c r="I1964" s="162" t="str">
        <f t="shared" si="180"/>
        <v/>
      </c>
      <c r="J1964" s="163" t="str">
        <f>IF(I1964="","",I1964/BUDGET!$O$8)</f>
        <v/>
      </c>
      <c r="K1964" s="608"/>
      <c r="L1964" s="161" t="str">
        <f t="shared" si="181"/>
        <v/>
      </c>
      <c r="M1964" s="609" t="str">
        <f t="shared" si="182"/>
        <v/>
      </c>
      <c r="N1964" s="610" t="str">
        <f t="shared" si="183"/>
        <v/>
      </c>
      <c r="O1964" s="577"/>
      <c r="Q1964" s="611"/>
      <c r="U1964" s="574" t="str">
        <f t="shared" si="185"/>
        <v/>
      </c>
      <c r="V1964" s="574" t="str">
        <f>IF($U1964="","",VLOOKUP($U1964,BUDGET!$C$19:$Q$401,2,FALSE))</f>
        <v/>
      </c>
    </row>
    <row r="1965" spans="2:22" ht="13.5" x14ac:dyDescent="0.3">
      <c r="B1965" s="582">
        <f t="shared" si="184"/>
        <v>1955</v>
      </c>
      <c r="C1965" s="153"/>
      <c r="D1965" s="154"/>
      <c r="E1965" s="155"/>
      <c r="F1965" s="156"/>
      <c r="G1965" s="157"/>
      <c r="H1965" s="158"/>
      <c r="I1965" s="162" t="str">
        <f t="shared" si="180"/>
        <v/>
      </c>
      <c r="J1965" s="163" t="str">
        <f>IF(I1965="","",I1965/BUDGET!$O$8)</f>
        <v/>
      </c>
      <c r="K1965" s="608"/>
      <c r="L1965" s="164" t="str">
        <f t="shared" si="181"/>
        <v/>
      </c>
      <c r="M1965" s="609" t="str">
        <f t="shared" si="182"/>
        <v/>
      </c>
      <c r="N1965" s="610" t="str">
        <f t="shared" si="183"/>
        <v/>
      </c>
      <c r="O1965" s="577"/>
      <c r="Q1965" s="611"/>
      <c r="U1965" s="574" t="str">
        <f t="shared" si="185"/>
        <v/>
      </c>
      <c r="V1965" s="574" t="str">
        <f>IF($U1965="","",VLOOKUP($U1965,BUDGET!$C$19:$Q$401,2,FALSE))</f>
        <v/>
      </c>
    </row>
    <row r="1966" spans="2:22" ht="13.5" x14ac:dyDescent="0.3">
      <c r="B1966" s="582">
        <f t="shared" si="184"/>
        <v>1956</v>
      </c>
      <c r="C1966" s="153"/>
      <c r="D1966" s="154"/>
      <c r="E1966" s="155"/>
      <c r="F1966" s="156"/>
      <c r="G1966" s="157"/>
      <c r="H1966" s="158"/>
      <c r="I1966" s="162" t="str">
        <f t="shared" si="180"/>
        <v/>
      </c>
      <c r="J1966" s="163" t="str">
        <f>IF(I1966="","",I1966/BUDGET!$O$8)</f>
        <v/>
      </c>
      <c r="K1966" s="608"/>
      <c r="L1966" s="161" t="str">
        <f t="shared" si="181"/>
        <v/>
      </c>
      <c r="M1966" s="609" t="str">
        <f t="shared" si="182"/>
        <v/>
      </c>
      <c r="N1966" s="610" t="str">
        <f t="shared" si="183"/>
        <v/>
      </c>
      <c r="O1966" s="577"/>
      <c r="Q1966" s="611"/>
      <c r="U1966" s="574" t="str">
        <f t="shared" si="185"/>
        <v/>
      </c>
      <c r="V1966" s="574" t="str">
        <f>IF($U1966="","",VLOOKUP($U1966,BUDGET!$C$19:$Q$401,2,FALSE))</f>
        <v/>
      </c>
    </row>
    <row r="1967" spans="2:22" ht="13.5" x14ac:dyDescent="0.3">
      <c r="B1967" s="582">
        <f t="shared" si="184"/>
        <v>1957</v>
      </c>
      <c r="C1967" s="153"/>
      <c r="D1967" s="154"/>
      <c r="E1967" s="155"/>
      <c r="F1967" s="156"/>
      <c r="G1967" s="157"/>
      <c r="H1967" s="158"/>
      <c r="I1967" s="162" t="str">
        <f t="shared" si="180"/>
        <v/>
      </c>
      <c r="J1967" s="163" t="str">
        <f>IF(I1967="","",I1967/BUDGET!$O$8)</f>
        <v/>
      </c>
      <c r="K1967" s="608"/>
      <c r="L1967" s="164" t="str">
        <f t="shared" si="181"/>
        <v/>
      </c>
      <c r="M1967" s="609" t="str">
        <f t="shared" si="182"/>
        <v/>
      </c>
      <c r="N1967" s="610" t="str">
        <f t="shared" si="183"/>
        <v/>
      </c>
      <c r="O1967" s="577"/>
      <c r="Q1967" s="611"/>
      <c r="U1967" s="574" t="str">
        <f t="shared" si="185"/>
        <v/>
      </c>
      <c r="V1967" s="574" t="str">
        <f>IF($U1967="","",VLOOKUP($U1967,BUDGET!$C$19:$Q$401,2,FALSE))</f>
        <v/>
      </c>
    </row>
    <row r="1968" spans="2:22" ht="13.5" x14ac:dyDescent="0.3">
      <c r="B1968" s="582">
        <f t="shared" si="184"/>
        <v>1958</v>
      </c>
      <c r="C1968" s="153"/>
      <c r="D1968" s="154"/>
      <c r="E1968" s="155"/>
      <c r="F1968" s="156"/>
      <c r="G1968" s="157"/>
      <c r="H1968" s="158"/>
      <c r="I1968" s="162" t="str">
        <f t="shared" si="180"/>
        <v/>
      </c>
      <c r="J1968" s="163" t="str">
        <f>IF(I1968="","",I1968/BUDGET!$O$8)</f>
        <v/>
      </c>
      <c r="K1968" s="608"/>
      <c r="L1968" s="161" t="str">
        <f t="shared" si="181"/>
        <v/>
      </c>
      <c r="M1968" s="609" t="str">
        <f t="shared" si="182"/>
        <v/>
      </c>
      <c r="N1968" s="610" t="str">
        <f t="shared" si="183"/>
        <v/>
      </c>
      <c r="O1968" s="577"/>
      <c r="Q1968" s="611"/>
      <c r="U1968" s="574" t="str">
        <f t="shared" si="185"/>
        <v/>
      </c>
      <c r="V1968" s="574" t="str">
        <f>IF($U1968="","",VLOOKUP($U1968,BUDGET!$C$19:$Q$401,2,FALSE))</f>
        <v/>
      </c>
    </row>
    <row r="1969" spans="2:22" ht="13.5" x14ac:dyDescent="0.3">
      <c r="B1969" s="582">
        <f t="shared" si="184"/>
        <v>1959</v>
      </c>
      <c r="C1969" s="153"/>
      <c r="D1969" s="154"/>
      <c r="E1969" s="155"/>
      <c r="F1969" s="156"/>
      <c r="G1969" s="157"/>
      <c r="H1969" s="158"/>
      <c r="I1969" s="162" t="str">
        <f t="shared" si="180"/>
        <v/>
      </c>
      <c r="J1969" s="163" t="str">
        <f>IF(I1969="","",I1969/BUDGET!$O$8)</f>
        <v/>
      </c>
      <c r="K1969" s="608"/>
      <c r="L1969" s="164" t="str">
        <f t="shared" si="181"/>
        <v/>
      </c>
      <c r="M1969" s="609" t="str">
        <f t="shared" si="182"/>
        <v/>
      </c>
      <c r="N1969" s="610" t="str">
        <f t="shared" si="183"/>
        <v/>
      </c>
      <c r="O1969" s="577"/>
      <c r="Q1969" s="611"/>
      <c r="U1969" s="574" t="str">
        <f t="shared" si="185"/>
        <v/>
      </c>
      <c r="V1969" s="574" t="str">
        <f>IF($U1969="","",VLOOKUP($U1969,BUDGET!$C$19:$Q$401,2,FALSE))</f>
        <v/>
      </c>
    </row>
    <row r="1970" spans="2:22" ht="13.5" x14ac:dyDescent="0.3">
      <c r="B1970" s="582">
        <f t="shared" si="184"/>
        <v>1960</v>
      </c>
      <c r="C1970" s="153"/>
      <c r="D1970" s="154"/>
      <c r="E1970" s="155"/>
      <c r="F1970" s="156"/>
      <c r="G1970" s="157"/>
      <c r="H1970" s="158"/>
      <c r="I1970" s="162" t="str">
        <f t="shared" si="180"/>
        <v/>
      </c>
      <c r="J1970" s="163" t="str">
        <f>IF(I1970="","",I1970/BUDGET!$O$8)</f>
        <v/>
      </c>
      <c r="K1970" s="608"/>
      <c r="L1970" s="161" t="str">
        <f t="shared" si="181"/>
        <v/>
      </c>
      <c r="M1970" s="609" t="str">
        <f t="shared" si="182"/>
        <v/>
      </c>
      <c r="N1970" s="610" t="str">
        <f t="shared" si="183"/>
        <v/>
      </c>
      <c r="O1970" s="577"/>
      <c r="Q1970" s="611"/>
      <c r="U1970" s="574" t="str">
        <f t="shared" si="185"/>
        <v/>
      </c>
      <c r="V1970" s="574" t="str">
        <f>IF($U1970="","",VLOOKUP($U1970,BUDGET!$C$19:$Q$401,2,FALSE))</f>
        <v/>
      </c>
    </row>
    <row r="1971" spans="2:22" ht="13.5" x14ac:dyDescent="0.3">
      <c r="B1971" s="582">
        <f t="shared" si="184"/>
        <v>1961</v>
      </c>
      <c r="C1971" s="153"/>
      <c r="D1971" s="154"/>
      <c r="E1971" s="155"/>
      <c r="F1971" s="156"/>
      <c r="G1971" s="157"/>
      <c r="H1971" s="158"/>
      <c r="I1971" s="162" t="str">
        <f t="shared" si="180"/>
        <v/>
      </c>
      <c r="J1971" s="163" t="str">
        <f>IF(I1971="","",I1971/BUDGET!$O$8)</f>
        <v/>
      </c>
      <c r="K1971" s="608"/>
      <c r="L1971" s="164" t="str">
        <f t="shared" si="181"/>
        <v/>
      </c>
      <c r="M1971" s="609" t="str">
        <f t="shared" si="182"/>
        <v/>
      </c>
      <c r="N1971" s="610" t="str">
        <f t="shared" si="183"/>
        <v/>
      </c>
      <c r="O1971" s="577"/>
      <c r="Q1971" s="611"/>
      <c r="U1971" s="574" t="str">
        <f t="shared" si="185"/>
        <v/>
      </c>
      <c r="V1971" s="574" t="str">
        <f>IF($U1971="","",VLOOKUP($U1971,BUDGET!$C$19:$Q$401,2,FALSE))</f>
        <v/>
      </c>
    </row>
    <row r="1972" spans="2:22" ht="13.5" x14ac:dyDescent="0.3">
      <c r="B1972" s="582">
        <f t="shared" si="184"/>
        <v>1962</v>
      </c>
      <c r="C1972" s="153"/>
      <c r="D1972" s="154"/>
      <c r="E1972" s="155"/>
      <c r="F1972" s="156"/>
      <c r="G1972" s="157"/>
      <c r="H1972" s="158"/>
      <c r="I1972" s="162" t="str">
        <f t="shared" si="180"/>
        <v/>
      </c>
      <c r="J1972" s="163" t="str">
        <f>IF(I1972="","",I1972/BUDGET!$O$8)</f>
        <v/>
      </c>
      <c r="K1972" s="608"/>
      <c r="L1972" s="161" t="str">
        <f t="shared" si="181"/>
        <v/>
      </c>
      <c r="M1972" s="609" t="str">
        <f t="shared" si="182"/>
        <v/>
      </c>
      <c r="N1972" s="610" t="str">
        <f t="shared" si="183"/>
        <v/>
      </c>
      <c r="O1972" s="577"/>
      <c r="Q1972" s="611"/>
      <c r="U1972" s="574" t="str">
        <f t="shared" si="185"/>
        <v/>
      </c>
      <c r="V1972" s="574" t="str">
        <f>IF($U1972="","",VLOOKUP($U1972,BUDGET!$C$19:$Q$401,2,FALSE))</f>
        <v/>
      </c>
    </row>
    <row r="1973" spans="2:22" ht="13.5" x14ac:dyDescent="0.3">
      <c r="B1973" s="582">
        <f t="shared" si="184"/>
        <v>1963</v>
      </c>
      <c r="C1973" s="153"/>
      <c r="D1973" s="154"/>
      <c r="E1973" s="155"/>
      <c r="F1973" s="156"/>
      <c r="G1973" s="157"/>
      <c r="H1973" s="158"/>
      <c r="I1973" s="162" t="str">
        <f t="shared" si="180"/>
        <v/>
      </c>
      <c r="J1973" s="163" t="str">
        <f>IF(I1973="","",I1973/BUDGET!$O$8)</f>
        <v/>
      </c>
      <c r="K1973" s="608"/>
      <c r="L1973" s="164" t="str">
        <f t="shared" si="181"/>
        <v/>
      </c>
      <c r="M1973" s="609" t="str">
        <f t="shared" si="182"/>
        <v/>
      </c>
      <c r="N1973" s="610" t="str">
        <f t="shared" si="183"/>
        <v/>
      </c>
      <c r="O1973" s="577"/>
      <c r="Q1973" s="611"/>
      <c r="U1973" s="574" t="str">
        <f t="shared" si="185"/>
        <v/>
      </c>
      <c r="V1973" s="574" t="str">
        <f>IF($U1973="","",VLOOKUP($U1973,BUDGET!$C$19:$Q$401,2,FALSE))</f>
        <v/>
      </c>
    </row>
    <row r="1974" spans="2:22" ht="13.5" x14ac:dyDescent="0.3">
      <c r="B1974" s="582">
        <f t="shared" si="184"/>
        <v>1964</v>
      </c>
      <c r="C1974" s="153"/>
      <c r="D1974" s="154"/>
      <c r="E1974" s="155"/>
      <c r="F1974" s="156"/>
      <c r="G1974" s="157"/>
      <c r="H1974" s="158"/>
      <c r="I1974" s="162" t="str">
        <f t="shared" si="180"/>
        <v/>
      </c>
      <c r="J1974" s="163" t="str">
        <f>IF(I1974="","",I1974/BUDGET!$O$8)</f>
        <v/>
      </c>
      <c r="K1974" s="608"/>
      <c r="L1974" s="161" t="str">
        <f t="shared" si="181"/>
        <v/>
      </c>
      <c r="M1974" s="609" t="str">
        <f t="shared" si="182"/>
        <v/>
      </c>
      <c r="N1974" s="610" t="str">
        <f t="shared" si="183"/>
        <v/>
      </c>
      <c r="O1974" s="577"/>
      <c r="Q1974" s="611"/>
      <c r="U1974" s="574" t="str">
        <f t="shared" si="185"/>
        <v/>
      </c>
      <c r="V1974" s="574" t="str">
        <f>IF($U1974="","",VLOOKUP($U1974,BUDGET!$C$19:$Q$401,2,FALSE))</f>
        <v/>
      </c>
    </row>
    <row r="1975" spans="2:22" ht="13.5" x14ac:dyDescent="0.3">
      <c r="B1975" s="582">
        <f t="shared" si="184"/>
        <v>1965</v>
      </c>
      <c r="C1975" s="153"/>
      <c r="D1975" s="154"/>
      <c r="E1975" s="155"/>
      <c r="F1975" s="156"/>
      <c r="G1975" s="157"/>
      <c r="H1975" s="158"/>
      <c r="I1975" s="162" t="str">
        <f t="shared" si="180"/>
        <v/>
      </c>
      <c r="J1975" s="163" t="str">
        <f>IF(I1975="","",I1975/BUDGET!$O$8)</f>
        <v/>
      </c>
      <c r="K1975" s="608"/>
      <c r="L1975" s="164" t="str">
        <f t="shared" si="181"/>
        <v/>
      </c>
      <c r="M1975" s="609" t="str">
        <f t="shared" si="182"/>
        <v/>
      </c>
      <c r="N1975" s="610" t="str">
        <f t="shared" si="183"/>
        <v/>
      </c>
      <c r="O1975" s="577"/>
      <c r="Q1975" s="611"/>
      <c r="U1975" s="574" t="str">
        <f t="shared" si="185"/>
        <v/>
      </c>
      <c r="V1975" s="574" t="str">
        <f>IF($U1975="","",VLOOKUP($U1975,BUDGET!$C$19:$Q$401,2,FALSE))</f>
        <v/>
      </c>
    </row>
    <row r="1976" spans="2:22" ht="13.5" x14ac:dyDescent="0.3">
      <c r="B1976" s="582">
        <f t="shared" si="184"/>
        <v>1966</v>
      </c>
      <c r="C1976" s="153"/>
      <c r="D1976" s="154"/>
      <c r="E1976" s="155"/>
      <c r="F1976" s="156"/>
      <c r="G1976" s="157"/>
      <c r="H1976" s="158"/>
      <c r="I1976" s="162" t="str">
        <f t="shared" si="180"/>
        <v/>
      </c>
      <c r="J1976" s="163" t="str">
        <f>IF(I1976="","",I1976/BUDGET!$O$8)</f>
        <v/>
      </c>
      <c r="K1976" s="608"/>
      <c r="L1976" s="161" t="str">
        <f t="shared" si="181"/>
        <v/>
      </c>
      <c r="M1976" s="609" t="str">
        <f t="shared" si="182"/>
        <v/>
      </c>
      <c r="N1976" s="610" t="str">
        <f t="shared" si="183"/>
        <v/>
      </c>
      <c r="O1976" s="577"/>
      <c r="Q1976" s="611"/>
      <c r="U1976" s="574" t="str">
        <f t="shared" si="185"/>
        <v/>
      </c>
      <c r="V1976" s="574" t="str">
        <f>IF($U1976="","",VLOOKUP($U1976,BUDGET!$C$19:$Q$401,2,FALSE))</f>
        <v/>
      </c>
    </row>
    <row r="1977" spans="2:22" ht="13.5" x14ac:dyDescent="0.3">
      <c r="B1977" s="582">
        <f t="shared" si="184"/>
        <v>1967</v>
      </c>
      <c r="C1977" s="153"/>
      <c r="D1977" s="154"/>
      <c r="E1977" s="155"/>
      <c r="F1977" s="156"/>
      <c r="G1977" s="157"/>
      <c r="H1977" s="158"/>
      <c r="I1977" s="162" t="str">
        <f t="shared" si="180"/>
        <v/>
      </c>
      <c r="J1977" s="163" t="str">
        <f>IF(I1977="","",I1977/BUDGET!$O$8)</f>
        <v/>
      </c>
      <c r="K1977" s="608"/>
      <c r="L1977" s="164" t="str">
        <f t="shared" si="181"/>
        <v/>
      </c>
      <c r="M1977" s="609" t="str">
        <f t="shared" si="182"/>
        <v/>
      </c>
      <c r="N1977" s="610" t="str">
        <f t="shared" si="183"/>
        <v/>
      </c>
      <c r="O1977" s="577"/>
      <c r="Q1977" s="611"/>
      <c r="U1977" s="574" t="str">
        <f t="shared" si="185"/>
        <v/>
      </c>
      <c r="V1977" s="574" t="str">
        <f>IF($U1977="","",VLOOKUP($U1977,BUDGET!$C$19:$Q$401,2,FALSE))</f>
        <v/>
      </c>
    </row>
    <row r="1978" spans="2:22" ht="13.5" x14ac:dyDescent="0.3">
      <c r="B1978" s="582">
        <f t="shared" si="184"/>
        <v>1968</v>
      </c>
      <c r="C1978" s="153"/>
      <c r="D1978" s="154"/>
      <c r="E1978" s="155"/>
      <c r="F1978" s="156"/>
      <c r="G1978" s="157"/>
      <c r="H1978" s="158"/>
      <c r="I1978" s="162" t="str">
        <f t="shared" si="180"/>
        <v/>
      </c>
      <c r="J1978" s="163" t="str">
        <f>IF(I1978="","",I1978/BUDGET!$O$8)</f>
        <v/>
      </c>
      <c r="K1978" s="608"/>
      <c r="L1978" s="161" t="str">
        <f t="shared" si="181"/>
        <v/>
      </c>
      <c r="M1978" s="609" t="str">
        <f t="shared" si="182"/>
        <v/>
      </c>
      <c r="N1978" s="610" t="str">
        <f t="shared" si="183"/>
        <v/>
      </c>
      <c r="O1978" s="577"/>
      <c r="Q1978" s="611"/>
      <c r="U1978" s="574" t="str">
        <f t="shared" si="185"/>
        <v/>
      </c>
      <c r="V1978" s="574" t="str">
        <f>IF($U1978="","",VLOOKUP($U1978,BUDGET!$C$19:$Q$401,2,FALSE))</f>
        <v/>
      </c>
    </row>
    <row r="1979" spans="2:22" ht="13.5" x14ac:dyDescent="0.3">
      <c r="B1979" s="582">
        <f t="shared" si="184"/>
        <v>1969</v>
      </c>
      <c r="C1979" s="153"/>
      <c r="D1979" s="154"/>
      <c r="E1979" s="155"/>
      <c r="F1979" s="156"/>
      <c r="G1979" s="157"/>
      <c r="H1979" s="158"/>
      <c r="I1979" s="162" t="str">
        <f t="shared" si="180"/>
        <v/>
      </c>
      <c r="J1979" s="163" t="str">
        <f>IF(I1979="","",I1979/BUDGET!$O$8)</f>
        <v/>
      </c>
      <c r="K1979" s="608"/>
      <c r="L1979" s="164" t="str">
        <f t="shared" si="181"/>
        <v/>
      </c>
      <c r="M1979" s="609" t="str">
        <f t="shared" si="182"/>
        <v/>
      </c>
      <c r="N1979" s="610" t="str">
        <f t="shared" si="183"/>
        <v/>
      </c>
      <c r="O1979" s="577"/>
      <c r="Q1979" s="611"/>
      <c r="U1979" s="574" t="str">
        <f t="shared" si="185"/>
        <v/>
      </c>
      <c r="V1979" s="574" t="str">
        <f>IF($U1979="","",VLOOKUP($U1979,BUDGET!$C$19:$Q$401,2,FALSE))</f>
        <v/>
      </c>
    </row>
    <row r="1980" spans="2:22" ht="13.5" x14ac:dyDescent="0.3">
      <c r="B1980" s="582">
        <f t="shared" si="184"/>
        <v>1970</v>
      </c>
      <c r="C1980" s="153"/>
      <c r="D1980" s="154"/>
      <c r="E1980" s="155"/>
      <c r="F1980" s="156"/>
      <c r="G1980" s="157"/>
      <c r="H1980" s="158"/>
      <c r="I1980" s="162" t="str">
        <f t="shared" si="180"/>
        <v/>
      </c>
      <c r="J1980" s="163" t="str">
        <f>IF(I1980="","",I1980/BUDGET!$O$8)</f>
        <v/>
      </c>
      <c r="K1980" s="608"/>
      <c r="L1980" s="161" t="str">
        <f t="shared" si="181"/>
        <v/>
      </c>
      <c r="M1980" s="609" t="str">
        <f t="shared" si="182"/>
        <v/>
      </c>
      <c r="N1980" s="610" t="str">
        <f t="shared" si="183"/>
        <v/>
      </c>
      <c r="O1980" s="577"/>
      <c r="Q1980" s="611"/>
      <c r="U1980" s="574" t="str">
        <f t="shared" si="185"/>
        <v/>
      </c>
      <c r="V1980" s="574" t="str">
        <f>IF($U1980="","",VLOOKUP($U1980,BUDGET!$C$19:$Q$401,2,FALSE))</f>
        <v/>
      </c>
    </row>
    <row r="1981" spans="2:22" ht="13.5" x14ac:dyDescent="0.3">
      <c r="B1981" s="582">
        <f t="shared" si="184"/>
        <v>1971</v>
      </c>
      <c r="C1981" s="153"/>
      <c r="D1981" s="154"/>
      <c r="E1981" s="155"/>
      <c r="F1981" s="156"/>
      <c r="G1981" s="157"/>
      <c r="H1981" s="158"/>
      <c r="I1981" s="162" t="str">
        <f t="shared" si="180"/>
        <v/>
      </c>
      <c r="J1981" s="163" t="str">
        <f>IF(I1981="","",I1981/BUDGET!$O$8)</f>
        <v/>
      </c>
      <c r="K1981" s="608"/>
      <c r="L1981" s="164" t="str">
        <f t="shared" si="181"/>
        <v/>
      </c>
      <c r="M1981" s="609" t="str">
        <f t="shared" si="182"/>
        <v/>
      </c>
      <c r="N1981" s="610" t="str">
        <f t="shared" si="183"/>
        <v/>
      </c>
      <c r="O1981" s="577"/>
      <c r="Q1981" s="611"/>
      <c r="U1981" s="574" t="str">
        <f t="shared" si="185"/>
        <v/>
      </c>
      <c r="V1981" s="574" t="str">
        <f>IF($U1981="","",VLOOKUP($U1981,BUDGET!$C$19:$Q$401,2,FALSE))</f>
        <v/>
      </c>
    </row>
    <row r="1982" spans="2:22" ht="13.5" x14ac:dyDescent="0.3">
      <c r="B1982" s="582">
        <f t="shared" si="184"/>
        <v>1972</v>
      </c>
      <c r="C1982" s="153"/>
      <c r="D1982" s="154"/>
      <c r="E1982" s="155"/>
      <c r="F1982" s="156"/>
      <c r="G1982" s="157"/>
      <c r="H1982" s="158"/>
      <c r="I1982" s="162" t="str">
        <f t="shared" si="180"/>
        <v/>
      </c>
      <c r="J1982" s="163" t="str">
        <f>IF(I1982="","",I1982/BUDGET!$O$8)</f>
        <v/>
      </c>
      <c r="K1982" s="608"/>
      <c r="L1982" s="161" t="str">
        <f t="shared" si="181"/>
        <v/>
      </c>
      <c r="M1982" s="609" t="str">
        <f t="shared" si="182"/>
        <v/>
      </c>
      <c r="N1982" s="610" t="str">
        <f t="shared" si="183"/>
        <v/>
      </c>
      <c r="O1982" s="577"/>
      <c r="Q1982" s="611"/>
      <c r="U1982" s="574" t="str">
        <f t="shared" si="185"/>
        <v/>
      </c>
      <c r="V1982" s="574" t="str">
        <f>IF($U1982="","",VLOOKUP($U1982,BUDGET!$C$19:$Q$401,2,FALSE))</f>
        <v/>
      </c>
    </row>
    <row r="1983" spans="2:22" ht="13.5" x14ac:dyDescent="0.3">
      <c r="B1983" s="582">
        <f t="shared" si="184"/>
        <v>1973</v>
      </c>
      <c r="C1983" s="153"/>
      <c r="D1983" s="154"/>
      <c r="E1983" s="155"/>
      <c r="F1983" s="156"/>
      <c r="G1983" s="157"/>
      <c r="H1983" s="158"/>
      <c r="I1983" s="162" t="str">
        <f t="shared" si="180"/>
        <v/>
      </c>
      <c r="J1983" s="163" t="str">
        <f>IF(I1983="","",I1983/BUDGET!$O$8)</f>
        <v/>
      </c>
      <c r="K1983" s="608"/>
      <c r="L1983" s="164" t="str">
        <f t="shared" si="181"/>
        <v/>
      </c>
      <c r="M1983" s="609" t="str">
        <f t="shared" si="182"/>
        <v/>
      </c>
      <c r="N1983" s="610" t="str">
        <f t="shared" si="183"/>
        <v/>
      </c>
      <c r="O1983" s="577"/>
      <c r="Q1983" s="611"/>
      <c r="U1983" s="574" t="str">
        <f t="shared" si="185"/>
        <v/>
      </c>
      <c r="V1983" s="574" t="str">
        <f>IF($U1983="","",VLOOKUP($U1983,BUDGET!$C$19:$Q$401,2,FALSE))</f>
        <v/>
      </c>
    </row>
    <row r="1984" spans="2:22" ht="13.5" x14ac:dyDescent="0.3">
      <c r="B1984" s="582">
        <f t="shared" si="184"/>
        <v>1974</v>
      </c>
      <c r="C1984" s="153"/>
      <c r="D1984" s="154"/>
      <c r="E1984" s="155"/>
      <c r="F1984" s="156"/>
      <c r="G1984" s="157"/>
      <c r="H1984" s="158"/>
      <c r="I1984" s="162" t="str">
        <f t="shared" si="180"/>
        <v/>
      </c>
      <c r="J1984" s="163" t="str">
        <f>IF(I1984="","",I1984/BUDGET!$O$8)</f>
        <v/>
      </c>
      <c r="K1984" s="608"/>
      <c r="L1984" s="161" t="str">
        <f t="shared" si="181"/>
        <v/>
      </c>
      <c r="M1984" s="609" t="str">
        <f t="shared" si="182"/>
        <v/>
      </c>
      <c r="N1984" s="610" t="str">
        <f t="shared" si="183"/>
        <v/>
      </c>
      <c r="O1984" s="577"/>
      <c r="Q1984" s="611"/>
      <c r="U1984" s="574" t="str">
        <f t="shared" si="185"/>
        <v/>
      </c>
      <c r="V1984" s="574" t="str">
        <f>IF($U1984="","",VLOOKUP($U1984,BUDGET!$C$19:$Q$401,2,FALSE))</f>
        <v/>
      </c>
    </row>
    <row r="1985" spans="2:22" ht="13.5" x14ac:dyDescent="0.3">
      <c r="B1985" s="582">
        <f t="shared" si="184"/>
        <v>1975</v>
      </c>
      <c r="C1985" s="153"/>
      <c r="D1985" s="154"/>
      <c r="E1985" s="155"/>
      <c r="F1985" s="156"/>
      <c r="G1985" s="157"/>
      <c r="H1985" s="158"/>
      <c r="I1985" s="162" t="str">
        <f t="shared" si="180"/>
        <v/>
      </c>
      <c r="J1985" s="163" t="str">
        <f>IF(I1985="","",I1985/BUDGET!$O$8)</f>
        <v/>
      </c>
      <c r="K1985" s="608"/>
      <c r="L1985" s="164" t="str">
        <f t="shared" si="181"/>
        <v/>
      </c>
      <c r="M1985" s="609" t="str">
        <f t="shared" si="182"/>
        <v/>
      </c>
      <c r="N1985" s="610" t="str">
        <f t="shared" si="183"/>
        <v/>
      </c>
      <c r="O1985" s="577"/>
      <c r="Q1985" s="611"/>
      <c r="U1985" s="574" t="str">
        <f t="shared" si="185"/>
        <v/>
      </c>
      <c r="V1985" s="574" t="str">
        <f>IF($U1985="","",VLOOKUP($U1985,BUDGET!$C$19:$Q$401,2,FALSE))</f>
        <v/>
      </c>
    </row>
    <row r="1986" spans="2:22" ht="13.5" x14ac:dyDescent="0.3">
      <c r="B1986" s="582">
        <f t="shared" si="184"/>
        <v>1976</v>
      </c>
      <c r="C1986" s="153"/>
      <c r="D1986" s="154"/>
      <c r="E1986" s="155"/>
      <c r="F1986" s="156"/>
      <c r="G1986" s="157"/>
      <c r="H1986" s="158"/>
      <c r="I1986" s="162" t="str">
        <f t="shared" si="180"/>
        <v/>
      </c>
      <c r="J1986" s="163" t="str">
        <f>IF(I1986="","",I1986/BUDGET!$O$8)</f>
        <v/>
      </c>
      <c r="K1986" s="608"/>
      <c r="L1986" s="161" t="str">
        <f t="shared" si="181"/>
        <v/>
      </c>
      <c r="M1986" s="609" t="str">
        <f t="shared" si="182"/>
        <v/>
      </c>
      <c r="N1986" s="610" t="str">
        <f t="shared" si="183"/>
        <v/>
      </c>
      <c r="O1986" s="577"/>
      <c r="Q1986" s="611"/>
      <c r="U1986" s="574" t="str">
        <f t="shared" si="185"/>
        <v/>
      </c>
      <c r="V1986" s="574" t="str">
        <f>IF($U1986="","",VLOOKUP($U1986,BUDGET!$C$19:$Q$401,2,FALSE))</f>
        <v/>
      </c>
    </row>
    <row r="1987" spans="2:22" ht="13.5" x14ac:dyDescent="0.3">
      <c r="B1987" s="582">
        <f t="shared" si="184"/>
        <v>1977</v>
      </c>
      <c r="C1987" s="153"/>
      <c r="D1987" s="154"/>
      <c r="E1987" s="155"/>
      <c r="F1987" s="156"/>
      <c r="G1987" s="157"/>
      <c r="H1987" s="158"/>
      <c r="I1987" s="162" t="str">
        <f t="shared" si="180"/>
        <v/>
      </c>
      <c r="J1987" s="163" t="str">
        <f>IF(I1987="","",I1987/BUDGET!$O$8)</f>
        <v/>
      </c>
      <c r="K1987" s="608"/>
      <c r="L1987" s="164" t="str">
        <f t="shared" si="181"/>
        <v/>
      </c>
      <c r="M1987" s="609" t="str">
        <f t="shared" si="182"/>
        <v/>
      </c>
      <c r="N1987" s="610" t="str">
        <f t="shared" si="183"/>
        <v/>
      </c>
      <c r="O1987" s="577"/>
      <c r="Q1987" s="611"/>
      <c r="U1987" s="574" t="str">
        <f t="shared" si="185"/>
        <v/>
      </c>
      <c r="V1987" s="574" t="str">
        <f>IF($U1987="","",VLOOKUP($U1987,BUDGET!$C$19:$Q$401,2,FALSE))</f>
        <v/>
      </c>
    </row>
    <row r="1988" spans="2:22" ht="13.5" x14ac:dyDescent="0.3">
      <c r="B1988" s="582">
        <f t="shared" si="184"/>
        <v>1978</v>
      </c>
      <c r="C1988" s="153"/>
      <c r="D1988" s="154"/>
      <c r="E1988" s="155"/>
      <c r="F1988" s="156"/>
      <c r="G1988" s="157"/>
      <c r="H1988" s="158"/>
      <c r="I1988" s="162" t="str">
        <f t="shared" si="180"/>
        <v/>
      </c>
      <c r="J1988" s="163" t="str">
        <f>IF(I1988="","",I1988/BUDGET!$O$8)</f>
        <v/>
      </c>
      <c r="K1988" s="608"/>
      <c r="L1988" s="161" t="str">
        <f t="shared" si="181"/>
        <v/>
      </c>
      <c r="M1988" s="609" t="str">
        <f t="shared" si="182"/>
        <v/>
      </c>
      <c r="N1988" s="610" t="str">
        <f t="shared" si="183"/>
        <v/>
      </c>
      <c r="O1988" s="577"/>
      <c r="Q1988" s="611"/>
      <c r="U1988" s="574" t="str">
        <f t="shared" si="185"/>
        <v/>
      </c>
      <c r="V1988" s="574" t="str">
        <f>IF($U1988="","",VLOOKUP($U1988,BUDGET!$C$19:$Q$401,2,FALSE))</f>
        <v/>
      </c>
    </row>
    <row r="1989" spans="2:22" ht="13.5" x14ac:dyDescent="0.3">
      <c r="B1989" s="582">
        <f t="shared" si="184"/>
        <v>1979</v>
      </c>
      <c r="C1989" s="153"/>
      <c r="D1989" s="154"/>
      <c r="E1989" s="155"/>
      <c r="F1989" s="156"/>
      <c r="G1989" s="157"/>
      <c r="H1989" s="158"/>
      <c r="I1989" s="162" t="str">
        <f t="shared" si="180"/>
        <v/>
      </c>
      <c r="J1989" s="163" t="str">
        <f>IF(I1989="","",I1989/BUDGET!$O$8)</f>
        <v/>
      </c>
      <c r="K1989" s="608"/>
      <c r="L1989" s="164" t="str">
        <f t="shared" si="181"/>
        <v/>
      </c>
      <c r="M1989" s="609" t="str">
        <f t="shared" si="182"/>
        <v/>
      </c>
      <c r="N1989" s="610" t="str">
        <f t="shared" si="183"/>
        <v/>
      </c>
      <c r="O1989" s="577"/>
      <c r="Q1989" s="611"/>
      <c r="U1989" s="574" t="str">
        <f t="shared" si="185"/>
        <v/>
      </c>
      <c r="V1989" s="574" t="str">
        <f>IF($U1989="","",VLOOKUP($U1989,BUDGET!$C$19:$Q$401,2,FALSE))</f>
        <v/>
      </c>
    </row>
    <row r="1990" spans="2:22" ht="13.5" x14ac:dyDescent="0.3">
      <c r="B1990" s="582">
        <f t="shared" si="184"/>
        <v>1980</v>
      </c>
      <c r="C1990" s="153"/>
      <c r="D1990" s="154"/>
      <c r="E1990" s="155"/>
      <c r="F1990" s="156"/>
      <c r="G1990" s="157"/>
      <c r="H1990" s="158"/>
      <c r="I1990" s="162" t="str">
        <f t="shared" si="180"/>
        <v/>
      </c>
      <c r="J1990" s="163" t="str">
        <f>IF(I1990="","",I1990/BUDGET!$O$8)</f>
        <v/>
      </c>
      <c r="K1990" s="608"/>
      <c r="L1990" s="161" t="str">
        <f t="shared" si="181"/>
        <v/>
      </c>
      <c r="M1990" s="609" t="str">
        <f t="shared" si="182"/>
        <v/>
      </c>
      <c r="N1990" s="610" t="str">
        <f t="shared" si="183"/>
        <v/>
      </c>
      <c r="O1990" s="577"/>
      <c r="Q1990" s="611"/>
      <c r="U1990" s="574" t="str">
        <f t="shared" si="185"/>
        <v/>
      </c>
      <c r="V1990" s="574" t="str">
        <f>IF($U1990="","",VLOOKUP($U1990,BUDGET!$C$19:$Q$401,2,FALSE))</f>
        <v/>
      </c>
    </row>
    <row r="1991" spans="2:22" ht="13.5" x14ac:dyDescent="0.3">
      <c r="B1991" s="582">
        <f t="shared" si="184"/>
        <v>1981</v>
      </c>
      <c r="C1991" s="153"/>
      <c r="D1991" s="154"/>
      <c r="E1991" s="155"/>
      <c r="F1991" s="156"/>
      <c r="G1991" s="157"/>
      <c r="H1991" s="158"/>
      <c r="I1991" s="162" t="str">
        <f t="shared" si="180"/>
        <v/>
      </c>
      <c r="J1991" s="163" t="str">
        <f>IF(I1991="","",I1991/BUDGET!$O$8)</f>
        <v/>
      </c>
      <c r="K1991" s="608"/>
      <c r="L1991" s="164" t="str">
        <f t="shared" si="181"/>
        <v/>
      </c>
      <c r="M1991" s="609" t="str">
        <f t="shared" si="182"/>
        <v/>
      </c>
      <c r="N1991" s="610" t="str">
        <f t="shared" si="183"/>
        <v/>
      </c>
      <c r="O1991" s="577"/>
      <c r="Q1991" s="611"/>
      <c r="U1991" s="574" t="str">
        <f t="shared" si="185"/>
        <v/>
      </c>
      <c r="V1991" s="574" t="str">
        <f>IF($U1991="","",VLOOKUP($U1991,BUDGET!$C$19:$Q$401,2,FALSE))</f>
        <v/>
      </c>
    </row>
    <row r="1992" spans="2:22" ht="13.5" x14ac:dyDescent="0.3">
      <c r="B1992" s="582">
        <f t="shared" si="184"/>
        <v>1982</v>
      </c>
      <c r="C1992" s="153"/>
      <c r="D1992" s="154"/>
      <c r="E1992" s="155"/>
      <c r="F1992" s="156"/>
      <c r="G1992" s="157"/>
      <c r="H1992" s="158"/>
      <c r="I1992" s="162" t="str">
        <f t="shared" si="180"/>
        <v/>
      </c>
      <c r="J1992" s="163" t="str">
        <f>IF(I1992="","",I1992/BUDGET!$O$8)</f>
        <v/>
      </c>
      <c r="K1992" s="608"/>
      <c r="L1992" s="161" t="str">
        <f t="shared" si="181"/>
        <v/>
      </c>
      <c r="M1992" s="609" t="str">
        <f t="shared" si="182"/>
        <v/>
      </c>
      <c r="N1992" s="610" t="str">
        <f t="shared" si="183"/>
        <v/>
      </c>
      <c r="O1992" s="577"/>
      <c r="Q1992" s="611"/>
      <c r="U1992" s="574" t="str">
        <f t="shared" si="185"/>
        <v/>
      </c>
      <c r="V1992" s="574" t="str">
        <f>IF($U1992="","",VLOOKUP($U1992,BUDGET!$C$19:$Q$401,2,FALSE))</f>
        <v/>
      </c>
    </row>
    <row r="1993" spans="2:22" ht="13.5" x14ac:dyDescent="0.3">
      <c r="B1993" s="582">
        <f t="shared" si="184"/>
        <v>1983</v>
      </c>
      <c r="C1993" s="153"/>
      <c r="D1993" s="154"/>
      <c r="E1993" s="155"/>
      <c r="F1993" s="156"/>
      <c r="G1993" s="157"/>
      <c r="H1993" s="158"/>
      <c r="I1993" s="162" t="str">
        <f t="shared" si="180"/>
        <v/>
      </c>
      <c r="J1993" s="163" t="str">
        <f>IF(I1993="","",I1993/BUDGET!$O$8)</f>
        <v/>
      </c>
      <c r="K1993" s="608"/>
      <c r="L1993" s="164" t="str">
        <f t="shared" si="181"/>
        <v/>
      </c>
      <c r="M1993" s="609" t="str">
        <f t="shared" si="182"/>
        <v/>
      </c>
      <c r="N1993" s="610" t="str">
        <f t="shared" si="183"/>
        <v/>
      </c>
      <c r="O1993" s="577"/>
      <c r="Q1993" s="611"/>
      <c r="U1993" s="574" t="str">
        <f t="shared" si="185"/>
        <v/>
      </c>
      <c r="V1993" s="574" t="str">
        <f>IF($U1993="","",VLOOKUP($U1993,BUDGET!$C$19:$Q$401,2,FALSE))</f>
        <v/>
      </c>
    </row>
    <row r="1994" spans="2:22" ht="13.5" x14ac:dyDescent="0.3">
      <c r="B1994" s="582">
        <f t="shared" si="184"/>
        <v>1984</v>
      </c>
      <c r="C1994" s="153"/>
      <c r="D1994" s="154"/>
      <c r="E1994" s="155"/>
      <c r="F1994" s="156"/>
      <c r="G1994" s="157"/>
      <c r="H1994" s="158"/>
      <c r="I1994" s="162" t="str">
        <f t="shared" si="180"/>
        <v/>
      </c>
      <c r="J1994" s="163" t="str">
        <f>IF(I1994="","",I1994/BUDGET!$O$8)</f>
        <v/>
      </c>
      <c r="K1994" s="608"/>
      <c r="L1994" s="161" t="str">
        <f t="shared" si="181"/>
        <v/>
      </c>
      <c r="M1994" s="609" t="str">
        <f t="shared" si="182"/>
        <v/>
      </c>
      <c r="N1994" s="610" t="str">
        <f t="shared" si="183"/>
        <v/>
      </c>
      <c r="O1994" s="577"/>
      <c r="Q1994" s="611"/>
      <c r="U1994" s="574" t="str">
        <f t="shared" si="185"/>
        <v/>
      </c>
      <c r="V1994" s="574" t="str">
        <f>IF($U1994="","",VLOOKUP($U1994,BUDGET!$C$19:$Q$401,2,FALSE))</f>
        <v/>
      </c>
    </row>
    <row r="1995" spans="2:22" ht="13.5" x14ac:dyDescent="0.3">
      <c r="B1995" s="582">
        <f t="shared" si="184"/>
        <v>1985</v>
      </c>
      <c r="C1995" s="153"/>
      <c r="D1995" s="154"/>
      <c r="E1995" s="155"/>
      <c r="F1995" s="156"/>
      <c r="G1995" s="157"/>
      <c r="H1995" s="158"/>
      <c r="I1995" s="162" t="str">
        <f t="shared" si="180"/>
        <v/>
      </c>
      <c r="J1995" s="163" t="str">
        <f>IF(I1995="","",I1995/BUDGET!$O$8)</f>
        <v/>
      </c>
      <c r="K1995" s="608"/>
      <c r="L1995" s="164" t="str">
        <f t="shared" si="181"/>
        <v/>
      </c>
      <c r="M1995" s="609" t="str">
        <f t="shared" si="182"/>
        <v/>
      </c>
      <c r="N1995" s="610" t="str">
        <f t="shared" si="183"/>
        <v/>
      </c>
      <c r="O1995" s="577"/>
      <c r="Q1995" s="611"/>
      <c r="U1995" s="574" t="str">
        <f t="shared" si="185"/>
        <v/>
      </c>
      <c r="V1995" s="574" t="str">
        <f>IF($U1995="","",VLOOKUP($U1995,BUDGET!$C$19:$Q$401,2,FALSE))</f>
        <v/>
      </c>
    </row>
    <row r="1996" spans="2:22" ht="13.5" x14ac:dyDescent="0.3">
      <c r="B1996" s="582">
        <f t="shared" si="184"/>
        <v>1986</v>
      </c>
      <c r="C1996" s="153"/>
      <c r="D1996" s="154"/>
      <c r="E1996" s="155"/>
      <c r="F1996" s="156"/>
      <c r="G1996" s="157"/>
      <c r="H1996" s="158"/>
      <c r="I1996" s="162" t="str">
        <f t="shared" ref="I1996:I2059" si="186">IF(E1996="","",ROUND(F1996*H1996,2))</f>
        <v/>
      </c>
      <c r="J1996" s="163" t="str">
        <f>IF(I1996="","",I1996/BUDGET!$O$8)</f>
        <v/>
      </c>
      <c r="K1996" s="608"/>
      <c r="L1996" s="161" t="str">
        <f t="shared" ref="L1996:L2059" si="187">LEFT(K1996,2)</f>
        <v/>
      </c>
      <c r="M1996" s="609" t="str">
        <f t="shared" ref="M1996:M2059" si="188">IF(C1996="","",YEAR(C1996))</f>
        <v/>
      </c>
      <c r="N1996" s="610" t="str">
        <f t="shared" ref="N1996:N2059" si="189">IF(C1996="","",MONTH(C1996))</f>
        <v/>
      </c>
      <c r="O1996" s="577"/>
      <c r="Q1996" s="611"/>
      <c r="U1996" s="574" t="str">
        <f t="shared" si="185"/>
        <v/>
      </c>
      <c r="V1996" s="574" t="str">
        <f>IF($U1996="","",VLOOKUP($U1996,BUDGET!$C$19:$Q$401,2,FALSE))</f>
        <v/>
      </c>
    </row>
    <row r="1997" spans="2:22" ht="13.5" x14ac:dyDescent="0.3">
      <c r="B1997" s="582">
        <f t="shared" ref="B1997:B2060" si="190">ROW()-10</f>
        <v>1987</v>
      </c>
      <c r="C1997" s="153"/>
      <c r="D1997" s="154"/>
      <c r="E1997" s="155"/>
      <c r="F1997" s="156"/>
      <c r="G1997" s="157"/>
      <c r="H1997" s="158"/>
      <c r="I1997" s="162" t="str">
        <f t="shared" si="186"/>
        <v/>
      </c>
      <c r="J1997" s="163" t="str">
        <f>IF(I1997="","",I1997/BUDGET!$O$8)</f>
        <v/>
      </c>
      <c r="K1997" s="608"/>
      <c r="L1997" s="164" t="str">
        <f t="shared" si="187"/>
        <v/>
      </c>
      <c r="M1997" s="609" t="str">
        <f t="shared" si="188"/>
        <v/>
      </c>
      <c r="N1997" s="610" t="str">
        <f t="shared" si="189"/>
        <v/>
      </c>
      <c r="O1997" s="577"/>
      <c r="Q1997" s="611"/>
      <c r="U1997" s="574" t="str">
        <f t="shared" ref="U1997:U2060" si="191">IF(K1997="","",LEFT(K1997,FIND("|",K1997)-1))</f>
        <v/>
      </c>
      <c r="V1997" s="574" t="str">
        <f>IF($U1997="","",VLOOKUP($U1997,BUDGET!$C$19:$Q$401,2,FALSE))</f>
        <v/>
      </c>
    </row>
    <row r="1998" spans="2:22" ht="13.5" x14ac:dyDescent="0.3">
      <c r="B1998" s="582">
        <f t="shared" si="190"/>
        <v>1988</v>
      </c>
      <c r="C1998" s="153"/>
      <c r="D1998" s="154"/>
      <c r="E1998" s="155"/>
      <c r="F1998" s="156"/>
      <c r="G1998" s="157"/>
      <c r="H1998" s="158"/>
      <c r="I1998" s="162" t="str">
        <f t="shared" si="186"/>
        <v/>
      </c>
      <c r="J1998" s="163" t="str">
        <f>IF(I1998="","",I1998/BUDGET!$O$8)</f>
        <v/>
      </c>
      <c r="K1998" s="608"/>
      <c r="L1998" s="161" t="str">
        <f t="shared" si="187"/>
        <v/>
      </c>
      <c r="M1998" s="609" t="str">
        <f t="shared" si="188"/>
        <v/>
      </c>
      <c r="N1998" s="610" t="str">
        <f t="shared" si="189"/>
        <v/>
      </c>
      <c r="O1998" s="577"/>
      <c r="Q1998" s="611"/>
      <c r="U1998" s="574" t="str">
        <f t="shared" si="191"/>
        <v/>
      </c>
      <c r="V1998" s="574" t="str">
        <f>IF($U1998="","",VLOOKUP($U1998,BUDGET!$C$19:$Q$401,2,FALSE))</f>
        <v/>
      </c>
    </row>
    <row r="1999" spans="2:22" ht="13.5" x14ac:dyDescent="0.3">
      <c r="B1999" s="582">
        <f t="shared" si="190"/>
        <v>1989</v>
      </c>
      <c r="C1999" s="153"/>
      <c r="D1999" s="154"/>
      <c r="E1999" s="155"/>
      <c r="F1999" s="156"/>
      <c r="G1999" s="157"/>
      <c r="H1999" s="158"/>
      <c r="I1999" s="162" t="str">
        <f t="shared" si="186"/>
        <v/>
      </c>
      <c r="J1999" s="163" t="str">
        <f>IF(I1999="","",I1999/BUDGET!$O$8)</f>
        <v/>
      </c>
      <c r="K1999" s="608"/>
      <c r="L1999" s="164" t="str">
        <f t="shared" si="187"/>
        <v/>
      </c>
      <c r="M1999" s="609" t="str">
        <f t="shared" si="188"/>
        <v/>
      </c>
      <c r="N1999" s="610" t="str">
        <f t="shared" si="189"/>
        <v/>
      </c>
      <c r="O1999" s="577"/>
      <c r="Q1999" s="611"/>
      <c r="U1999" s="574" t="str">
        <f t="shared" si="191"/>
        <v/>
      </c>
      <c r="V1999" s="574" t="str">
        <f>IF($U1999="","",VLOOKUP($U1999,BUDGET!$C$19:$Q$401,2,FALSE))</f>
        <v/>
      </c>
    </row>
    <row r="2000" spans="2:22" ht="13.5" x14ac:dyDescent="0.3">
      <c r="B2000" s="582">
        <f t="shared" si="190"/>
        <v>1990</v>
      </c>
      <c r="C2000" s="153"/>
      <c r="D2000" s="154"/>
      <c r="E2000" s="155"/>
      <c r="F2000" s="156"/>
      <c r="G2000" s="157"/>
      <c r="H2000" s="158"/>
      <c r="I2000" s="162" t="str">
        <f t="shared" si="186"/>
        <v/>
      </c>
      <c r="J2000" s="163" t="str">
        <f>IF(I2000="","",I2000/BUDGET!$O$8)</f>
        <v/>
      </c>
      <c r="K2000" s="608"/>
      <c r="L2000" s="161" t="str">
        <f t="shared" si="187"/>
        <v/>
      </c>
      <c r="M2000" s="609" t="str">
        <f t="shared" si="188"/>
        <v/>
      </c>
      <c r="N2000" s="610" t="str">
        <f t="shared" si="189"/>
        <v/>
      </c>
      <c r="O2000" s="577"/>
      <c r="Q2000" s="611"/>
      <c r="U2000" s="574" t="str">
        <f t="shared" si="191"/>
        <v/>
      </c>
      <c r="V2000" s="574" t="str">
        <f>IF($U2000="","",VLOOKUP($U2000,BUDGET!$C$19:$Q$401,2,FALSE))</f>
        <v/>
      </c>
    </row>
    <row r="2001" spans="2:22" ht="13.5" x14ac:dyDescent="0.3">
      <c r="B2001" s="582">
        <f t="shared" si="190"/>
        <v>1991</v>
      </c>
      <c r="C2001" s="153"/>
      <c r="D2001" s="154"/>
      <c r="E2001" s="155"/>
      <c r="F2001" s="156"/>
      <c r="G2001" s="157"/>
      <c r="H2001" s="158"/>
      <c r="I2001" s="162" t="str">
        <f t="shared" si="186"/>
        <v/>
      </c>
      <c r="J2001" s="163" t="str">
        <f>IF(I2001="","",I2001/BUDGET!$O$8)</f>
        <v/>
      </c>
      <c r="K2001" s="608"/>
      <c r="L2001" s="164" t="str">
        <f t="shared" si="187"/>
        <v/>
      </c>
      <c r="M2001" s="609" t="str">
        <f t="shared" si="188"/>
        <v/>
      </c>
      <c r="N2001" s="610" t="str">
        <f t="shared" si="189"/>
        <v/>
      </c>
      <c r="O2001" s="577"/>
      <c r="Q2001" s="611"/>
      <c r="U2001" s="574" t="str">
        <f t="shared" si="191"/>
        <v/>
      </c>
      <c r="V2001" s="574" t="str">
        <f>IF($U2001="","",VLOOKUP($U2001,BUDGET!$C$19:$Q$401,2,FALSE))</f>
        <v/>
      </c>
    </row>
    <row r="2002" spans="2:22" ht="13.5" x14ac:dyDescent="0.3">
      <c r="B2002" s="582">
        <f t="shared" si="190"/>
        <v>1992</v>
      </c>
      <c r="C2002" s="153"/>
      <c r="D2002" s="154"/>
      <c r="E2002" s="155"/>
      <c r="F2002" s="156"/>
      <c r="G2002" s="157"/>
      <c r="H2002" s="158"/>
      <c r="I2002" s="162" t="str">
        <f t="shared" si="186"/>
        <v/>
      </c>
      <c r="J2002" s="163" t="str">
        <f>IF(I2002="","",I2002/BUDGET!$O$8)</f>
        <v/>
      </c>
      <c r="K2002" s="608"/>
      <c r="L2002" s="161" t="str">
        <f t="shared" si="187"/>
        <v/>
      </c>
      <c r="M2002" s="609" t="str">
        <f t="shared" si="188"/>
        <v/>
      </c>
      <c r="N2002" s="610" t="str">
        <f t="shared" si="189"/>
        <v/>
      </c>
      <c r="O2002" s="577"/>
      <c r="Q2002" s="611"/>
      <c r="U2002" s="574" t="str">
        <f t="shared" si="191"/>
        <v/>
      </c>
      <c r="V2002" s="574" t="str">
        <f>IF($U2002="","",VLOOKUP($U2002,BUDGET!$C$19:$Q$401,2,FALSE))</f>
        <v/>
      </c>
    </row>
    <row r="2003" spans="2:22" ht="13.5" x14ac:dyDescent="0.3">
      <c r="B2003" s="582">
        <f t="shared" si="190"/>
        <v>1993</v>
      </c>
      <c r="C2003" s="153"/>
      <c r="D2003" s="154"/>
      <c r="E2003" s="155"/>
      <c r="F2003" s="156"/>
      <c r="G2003" s="157"/>
      <c r="H2003" s="158"/>
      <c r="I2003" s="162" t="str">
        <f t="shared" si="186"/>
        <v/>
      </c>
      <c r="J2003" s="163" t="str">
        <f>IF(I2003="","",I2003/BUDGET!$O$8)</f>
        <v/>
      </c>
      <c r="K2003" s="608"/>
      <c r="L2003" s="164" t="str">
        <f t="shared" si="187"/>
        <v/>
      </c>
      <c r="M2003" s="609" t="str">
        <f t="shared" si="188"/>
        <v/>
      </c>
      <c r="N2003" s="610" t="str">
        <f t="shared" si="189"/>
        <v/>
      </c>
      <c r="O2003" s="577"/>
      <c r="Q2003" s="611"/>
      <c r="U2003" s="574" t="str">
        <f t="shared" si="191"/>
        <v/>
      </c>
      <c r="V2003" s="574" t="str">
        <f>IF($U2003="","",VLOOKUP($U2003,BUDGET!$C$19:$Q$401,2,FALSE))</f>
        <v/>
      </c>
    </row>
    <row r="2004" spans="2:22" ht="13.5" x14ac:dyDescent="0.3">
      <c r="B2004" s="582">
        <f t="shared" si="190"/>
        <v>1994</v>
      </c>
      <c r="C2004" s="153"/>
      <c r="D2004" s="154"/>
      <c r="E2004" s="155"/>
      <c r="F2004" s="156"/>
      <c r="G2004" s="157"/>
      <c r="H2004" s="158"/>
      <c r="I2004" s="162" t="str">
        <f t="shared" si="186"/>
        <v/>
      </c>
      <c r="J2004" s="163" t="str">
        <f>IF(I2004="","",I2004/BUDGET!$O$8)</f>
        <v/>
      </c>
      <c r="K2004" s="608"/>
      <c r="L2004" s="161" t="str">
        <f t="shared" si="187"/>
        <v/>
      </c>
      <c r="M2004" s="609" t="str">
        <f t="shared" si="188"/>
        <v/>
      </c>
      <c r="N2004" s="610" t="str">
        <f t="shared" si="189"/>
        <v/>
      </c>
      <c r="O2004" s="577"/>
      <c r="Q2004" s="611"/>
      <c r="U2004" s="574" t="str">
        <f t="shared" si="191"/>
        <v/>
      </c>
      <c r="V2004" s="574" t="str">
        <f>IF($U2004="","",VLOOKUP($U2004,BUDGET!$C$19:$Q$401,2,FALSE))</f>
        <v/>
      </c>
    </row>
    <row r="2005" spans="2:22" ht="13.5" x14ac:dyDescent="0.3">
      <c r="B2005" s="582">
        <f t="shared" si="190"/>
        <v>1995</v>
      </c>
      <c r="C2005" s="153"/>
      <c r="D2005" s="154"/>
      <c r="E2005" s="155"/>
      <c r="F2005" s="156"/>
      <c r="G2005" s="157"/>
      <c r="H2005" s="158"/>
      <c r="I2005" s="162" t="str">
        <f t="shared" si="186"/>
        <v/>
      </c>
      <c r="J2005" s="163" t="str">
        <f>IF(I2005="","",I2005/BUDGET!$O$8)</f>
        <v/>
      </c>
      <c r="K2005" s="608"/>
      <c r="L2005" s="164" t="str">
        <f t="shared" si="187"/>
        <v/>
      </c>
      <c r="M2005" s="609" t="str">
        <f t="shared" si="188"/>
        <v/>
      </c>
      <c r="N2005" s="610" t="str">
        <f t="shared" si="189"/>
        <v/>
      </c>
      <c r="O2005" s="577"/>
      <c r="Q2005" s="611"/>
      <c r="U2005" s="574" t="str">
        <f t="shared" si="191"/>
        <v/>
      </c>
      <c r="V2005" s="574" t="str">
        <f>IF($U2005="","",VLOOKUP($U2005,BUDGET!$C$19:$Q$401,2,FALSE))</f>
        <v/>
      </c>
    </row>
    <row r="2006" spans="2:22" ht="13.5" x14ac:dyDescent="0.3">
      <c r="B2006" s="582">
        <f t="shared" si="190"/>
        <v>1996</v>
      </c>
      <c r="C2006" s="153"/>
      <c r="D2006" s="154"/>
      <c r="E2006" s="155"/>
      <c r="F2006" s="156"/>
      <c r="G2006" s="157"/>
      <c r="H2006" s="158"/>
      <c r="I2006" s="162" t="str">
        <f t="shared" si="186"/>
        <v/>
      </c>
      <c r="J2006" s="163" t="str">
        <f>IF(I2006="","",I2006/BUDGET!$O$8)</f>
        <v/>
      </c>
      <c r="K2006" s="608"/>
      <c r="L2006" s="161" t="str">
        <f t="shared" si="187"/>
        <v/>
      </c>
      <c r="M2006" s="609" t="str">
        <f t="shared" si="188"/>
        <v/>
      </c>
      <c r="N2006" s="610" t="str">
        <f t="shared" si="189"/>
        <v/>
      </c>
      <c r="O2006" s="577"/>
      <c r="Q2006" s="611"/>
      <c r="U2006" s="574" t="str">
        <f t="shared" si="191"/>
        <v/>
      </c>
      <c r="V2006" s="574" t="str">
        <f>IF($U2006="","",VLOOKUP($U2006,BUDGET!$C$19:$Q$401,2,FALSE))</f>
        <v/>
      </c>
    </row>
    <row r="2007" spans="2:22" ht="13.5" x14ac:dyDescent="0.3">
      <c r="B2007" s="582">
        <f t="shared" si="190"/>
        <v>1997</v>
      </c>
      <c r="C2007" s="153"/>
      <c r="D2007" s="154"/>
      <c r="E2007" s="155"/>
      <c r="F2007" s="156"/>
      <c r="G2007" s="157"/>
      <c r="H2007" s="158"/>
      <c r="I2007" s="162" t="str">
        <f t="shared" si="186"/>
        <v/>
      </c>
      <c r="J2007" s="163" t="str">
        <f>IF(I2007="","",I2007/BUDGET!$O$8)</f>
        <v/>
      </c>
      <c r="K2007" s="608"/>
      <c r="L2007" s="164" t="str">
        <f t="shared" si="187"/>
        <v/>
      </c>
      <c r="M2007" s="609" t="str">
        <f t="shared" si="188"/>
        <v/>
      </c>
      <c r="N2007" s="610" t="str">
        <f t="shared" si="189"/>
        <v/>
      </c>
      <c r="O2007" s="577"/>
      <c r="Q2007" s="611"/>
      <c r="U2007" s="574" t="str">
        <f t="shared" si="191"/>
        <v/>
      </c>
      <c r="V2007" s="574" t="str">
        <f>IF($U2007="","",VLOOKUP($U2007,BUDGET!$C$19:$Q$401,2,FALSE))</f>
        <v/>
      </c>
    </row>
    <row r="2008" spans="2:22" ht="13.5" x14ac:dyDescent="0.3">
      <c r="B2008" s="582">
        <f t="shared" si="190"/>
        <v>1998</v>
      </c>
      <c r="C2008" s="153"/>
      <c r="D2008" s="154"/>
      <c r="E2008" s="155"/>
      <c r="F2008" s="156"/>
      <c r="G2008" s="157"/>
      <c r="H2008" s="158"/>
      <c r="I2008" s="162" t="str">
        <f t="shared" si="186"/>
        <v/>
      </c>
      <c r="J2008" s="163" t="str">
        <f>IF(I2008="","",I2008/BUDGET!$O$8)</f>
        <v/>
      </c>
      <c r="K2008" s="608"/>
      <c r="L2008" s="161" t="str">
        <f t="shared" si="187"/>
        <v/>
      </c>
      <c r="M2008" s="609" t="str">
        <f t="shared" si="188"/>
        <v/>
      </c>
      <c r="N2008" s="610" t="str">
        <f t="shared" si="189"/>
        <v/>
      </c>
      <c r="O2008" s="577"/>
      <c r="Q2008" s="611"/>
      <c r="U2008" s="574" t="str">
        <f t="shared" si="191"/>
        <v/>
      </c>
      <c r="V2008" s="574" t="str">
        <f>IF($U2008="","",VLOOKUP($U2008,BUDGET!$C$19:$Q$401,2,FALSE))</f>
        <v/>
      </c>
    </row>
    <row r="2009" spans="2:22" ht="13.5" x14ac:dyDescent="0.3">
      <c r="B2009" s="582">
        <f t="shared" si="190"/>
        <v>1999</v>
      </c>
      <c r="C2009" s="153"/>
      <c r="D2009" s="154"/>
      <c r="E2009" s="155"/>
      <c r="F2009" s="156"/>
      <c r="G2009" s="157"/>
      <c r="H2009" s="158"/>
      <c r="I2009" s="162" t="str">
        <f t="shared" si="186"/>
        <v/>
      </c>
      <c r="J2009" s="163" t="str">
        <f>IF(I2009="","",I2009/BUDGET!$O$8)</f>
        <v/>
      </c>
      <c r="K2009" s="608"/>
      <c r="L2009" s="164" t="str">
        <f t="shared" si="187"/>
        <v/>
      </c>
      <c r="M2009" s="609" t="str">
        <f t="shared" si="188"/>
        <v/>
      </c>
      <c r="N2009" s="610" t="str">
        <f t="shared" si="189"/>
        <v/>
      </c>
      <c r="O2009" s="577"/>
      <c r="Q2009" s="611"/>
      <c r="U2009" s="574" t="str">
        <f t="shared" si="191"/>
        <v/>
      </c>
      <c r="V2009" s="574" t="str">
        <f>IF($U2009="","",VLOOKUP($U2009,BUDGET!$C$19:$Q$401,2,FALSE))</f>
        <v/>
      </c>
    </row>
    <row r="2010" spans="2:22" ht="13.5" x14ac:dyDescent="0.3">
      <c r="B2010" s="582">
        <f t="shared" si="190"/>
        <v>2000</v>
      </c>
      <c r="C2010" s="153"/>
      <c r="D2010" s="154"/>
      <c r="E2010" s="155"/>
      <c r="F2010" s="156"/>
      <c r="G2010" s="157"/>
      <c r="H2010" s="158"/>
      <c r="I2010" s="162" t="str">
        <f t="shared" si="186"/>
        <v/>
      </c>
      <c r="J2010" s="163" t="str">
        <f>IF(I2010="","",I2010/BUDGET!$O$8)</f>
        <v/>
      </c>
      <c r="K2010" s="608"/>
      <c r="L2010" s="161" t="str">
        <f t="shared" si="187"/>
        <v/>
      </c>
      <c r="M2010" s="609" t="str">
        <f t="shared" si="188"/>
        <v/>
      </c>
      <c r="N2010" s="610" t="str">
        <f t="shared" si="189"/>
        <v/>
      </c>
      <c r="O2010" s="577"/>
      <c r="Q2010" s="611"/>
      <c r="U2010" s="574" t="str">
        <f t="shared" si="191"/>
        <v/>
      </c>
      <c r="V2010" s="574" t="str">
        <f>IF($U2010="","",VLOOKUP($U2010,BUDGET!$C$19:$Q$401,2,FALSE))</f>
        <v/>
      </c>
    </row>
    <row r="2011" spans="2:22" ht="13.5" x14ac:dyDescent="0.3">
      <c r="B2011" s="582">
        <f t="shared" si="190"/>
        <v>2001</v>
      </c>
      <c r="C2011" s="153"/>
      <c r="D2011" s="154"/>
      <c r="E2011" s="155"/>
      <c r="F2011" s="156"/>
      <c r="G2011" s="157"/>
      <c r="H2011" s="158"/>
      <c r="I2011" s="162" t="str">
        <f t="shared" si="186"/>
        <v/>
      </c>
      <c r="J2011" s="163" t="str">
        <f>IF(I2011="","",I2011/BUDGET!$O$8)</f>
        <v/>
      </c>
      <c r="K2011" s="608"/>
      <c r="L2011" s="164" t="str">
        <f t="shared" si="187"/>
        <v/>
      </c>
      <c r="M2011" s="609" t="str">
        <f t="shared" si="188"/>
        <v/>
      </c>
      <c r="N2011" s="610" t="str">
        <f t="shared" si="189"/>
        <v/>
      </c>
      <c r="O2011" s="577"/>
      <c r="Q2011" s="611"/>
      <c r="U2011" s="574" t="str">
        <f t="shared" si="191"/>
        <v/>
      </c>
      <c r="V2011" s="574" t="str">
        <f>IF($U2011="","",VLOOKUP($U2011,BUDGET!$C$19:$Q$401,2,FALSE))</f>
        <v/>
      </c>
    </row>
    <row r="2012" spans="2:22" ht="13.5" x14ac:dyDescent="0.3">
      <c r="B2012" s="582">
        <f t="shared" si="190"/>
        <v>2002</v>
      </c>
      <c r="C2012" s="153"/>
      <c r="D2012" s="154"/>
      <c r="E2012" s="155"/>
      <c r="F2012" s="156"/>
      <c r="G2012" s="157"/>
      <c r="H2012" s="158"/>
      <c r="I2012" s="162" t="str">
        <f t="shared" si="186"/>
        <v/>
      </c>
      <c r="J2012" s="163" t="str">
        <f>IF(I2012="","",I2012/BUDGET!$O$8)</f>
        <v/>
      </c>
      <c r="K2012" s="608"/>
      <c r="L2012" s="161" t="str">
        <f t="shared" si="187"/>
        <v/>
      </c>
      <c r="M2012" s="609" t="str">
        <f t="shared" si="188"/>
        <v/>
      </c>
      <c r="N2012" s="610" t="str">
        <f t="shared" si="189"/>
        <v/>
      </c>
      <c r="O2012" s="577"/>
      <c r="Q2012" s="611"/>
      <c r="U2012" s="574" t="str">
        <f t="shared" si="191"/>
        <v/>
      </c>
      <c r="V2012" s="574" t="str">
        <f>IF($U2012="","",VLOOKUP($U2012,BUDGET!$C$19:$Q$401,2,FALSE))</f>
        <v/>
      </c>
    </row>
    <row r="2013" spans="2:22" ht="13.5" x14ac:dyDescent="0.3">
      <c r="B2013" s="582">
        <f t="shared" si="190"/>
        <v>2003</v>
      </c>
      <c r="C2013" s="153"/>
      <c r="D2013" s="154"/>
      <c r="E2013" s="155"/>
      <c r="F2013" s="156"/>
      <c r="G2013" s="157"/>
      <c r="H2013" s="158"/>
      <c r="I2013" s="162" t="str">
        <f t="shared" si="186"/>
        <v/>
      </c>
      <c r="J2013" s="163" t="str">
        <f>IF(I2013="","",I2013/BUDGET!$O$8)</f>
        <v/>
      </c>
      <c r="K2013" s="608"/>
      <c r="L2013" s="164" t="str">
        <f t="shared" si="187"/>
        <v/>
      </c>
      <c r="M2013" s="609" t="str">
        <f t="shared" si="188"/>
        <v/>
      </c>
      <c r="N2013" s="610" t="str">
        <f t="shared" si="189"/>
        <v/>
      </c>
      <c r="O2013" s="577"/>
      <c r="Q2013" s="611"/>
      <c r="U2013" s="574" t="str">
        <f t="shared" si="191"/>
        <v/>
      </c>
      <c r="V2013" s="574" t="str">
        <f>IF($U2013="","",VLOOKUP($U2013,BUDGET!$C$19:$Q$401,2,FALSE))</f>
        <v/>
      </c>
    </row>
    <row r="2014" spans="2:22" ht="13.5" x14ac:dyDescent="0.3">
      <c r="B2014" s="582">
        <f t="shared" si="190"/>
        <v>2004</v>
      </c>
      <c r="C2014" s="153"/>
      <c r="D2014" s="154"/>
      <c r="E2014" s="155"/>
      <c r="F2014" s="156"/>
      <c r="G2014" s="157"/>
      <c r="H2014" s="158"/>
      <c r="I2014" s="162" t="str">
        <f t="shared" si="186"/>
        <v/>
      </c>
      <c r="J2014" s="163" t="str">
        <f>IF(I2014="","",I2014/BUDGET!$O$8)</f>
        <v/>
      </c>
      <c r="K2014" s="608"/>
      <c r="L2014" s="161" t="str">
        <f t="shared" si="187"/>
        <v/>
      </c>
      <c r="M2014" s="609" t="str">
        <f t="shared" si="188"/>
        <v/>
      </c>
      <c r="N2014" s="610" t="str">
        <f t="shared" si="189"/>
        <v/>
      </c>
      <c r="O2014" s="577"/>
      <c r="Q2014" s="611"/>
      <c r="U2014" s="574" t="str">
        <f t="shared" si="191"/>
        <v/>
      </c>
      <c r="V2014" s="574" t="str">
        <f>IF($U2014="","",VLOOKUP($U2014,BUDGET!$C$19:$Q$401,2,FALSE))</f>
        <v/>
      </c>
    </row>
    <row r="2015" spans="2:22" ht="13.5" x14ac:dyDescent="0.3">
      <c r="B2015" s="582">
        <f t="shared" si="190"/>
        <v>2005</v>
      </c>
      <c r="C2015" s="153"/>
      <c r="D2015" s="154"/>
      <c r="E2015" s="155"/>
      <c r="F2015" s="156"/>
      <c r="G2015" s="157"/>
      <c r="H2015" s="158"/>
      <c r="I2015" s="162" t="str">
        <f t="shared" si="186"/>
        <v/>
      </c>
      <c r="J2015" s="163" t="str">
        <f>IF(I2015="","",I2015/BUDGET!$O$8)</f>
        <v/>
      </c>
      <c r="K2015" s="608"/>
      <c r="L2015" s="164" t="str">
        <f t="shared" si="187"/>
        <v/>
      </c>
      <c r="M2015" s="609" t="str">
        <f t="shared" si="188"/>
        <v/>
      </c>
      <c r="N2015" s="610" t="str">
        <f t="shared" si="189"/>
        <v/>
      </c>
      <c r="O2015" s="577"/>
      <c r="Q2015" s="611"/>
      <c r="U2015" s="574" t="str">
        <f t="shared" si="191"/>
        <v/>
      </c>
      <c r="V2015" s="574" t="str">
        <f>IF($U2015="","",VLOOKUP($U2015,BUDGET!$C$19:$Q$401,2,FALSE))</f>
        <v/>
      </c>
    </row>
    <row r="2016" spans="2:22" ht="13.5" x14ac:dyDescent="0.3">
      <c r="B2016" s="582">
        <f t="shared" si="190"/>
        <v>2006</v>
      </c>
      <c r="C2016" s="153"/>
      <c r="D2016" s="154"/>
      <c r="E2016" s="155"/>
      <c r="F2016" s="156"/>
      <c r="G2016" s="157"/>
      <c r="H2016" s="158"/>
      <c r="I2016" s="162" t="str">
        <f t="shared" si="186"/>
        <v/>
      </c>
      <c r="J2016" s="163" t="str">
        <f>IF(I2016="","",I2016/BUDGET!$O$8)</f>
        <v/>
      </c>
      <c r="K2016" s="608"/>
      <c r="L2016" s="161" t="str">
        <f t="shared" si="187"/>
        <v/>
      </c>
      <c r="M2016" s="609" t="str">
        <f t="shared" si="188"/>
        <v/>
      </c>
      <c r="N2016" s="610" t="str">
        <f t="shared" si="189"/>
        <v/>
      </c>
      <c r="O2016" s="577"/>
      <c r="Q2016" s="611"/>
      <c r="U2016" s="574" t="str">
        <f t="shared" si="191"/>
        <v/>
      </c>
      <c r="V2016" s="574" t="str">
        <f>IF($U2016="","",VLOOKUP($U2016,BUDGET!$C$19:$Q$401,2,FALSE))</f>
        <v/>
      </c>
    </row>
    <row r="2017" spans="2:22" ht="13.5" x14ac:dyDescent="0.3">
      <c r="B2017" s="582">
        <f t="shared" si="190"/>
        <v>2007</v>
      </c>
      <c r="C2017" s="153"/>
      <c r="D2017" s="154"/>
      <c r="E2017" s="155"/>
      <c r="F2017" s="156"/>
      <c r="G2017" s="157"/>
      <c r="H2017" s="158"/>
      <c r="I2017" s="162" t="str">
        <f t="shared" si="186"/>
        <v/>
      </c>
      <c r="J2017" s="163" t="str">
        <f>IF(I2017="","",I2017/BUDGET!$O$8)</f>
        <v/>
      </c>
      <c r="K2017" s="608"/>
      <c r="L2017" s="164" t="str">
        <f t="shared" si="187"/>
        <v/>
      </c>
      <c r="M2017" s="609" t="str">
        <f t="shared" si="188"/>
        <v/>
      </c>
      <c r="N2017" s="610" t="str">
        <f t="shared" si="189"/>
        <v/>
      </c>
      <c r="O2017" s="577"/>
      <c r="Q2017" s="611"/>
      <c r="U2017" s="574" t="str">
        <f t="shared" si="191"/>
        <v/>
      </c>
      <c r="V2017" s="574" t="str">
        <f>IF($U2017="","",VLOOKUP($U2017,BUDGET!$C$19:$Q$401,2,FALSE))</f>
        <v/>
      </c>
    </row>
    <row r="2018" spans="2:22" ht="13.5" x14ac:dyDescent="0.3">
      <c r="B2018" s="582">
        <f t="shared" si="190"/>
        <v>2008</v>
      </c>
      <c r="C2018" s="153"/>
      <c r="D2018" s="154"/>
      <c r="E2018" s="155"/>
      <c r="F2018" s="156"/>
      <c r="G2018" s="157"/>
      <c r="H2018" s="158"/>
      <c r="I2018" s="162" t="str">
        <f t="shared" si="186"/>
        <v/>
      </c>
      <c r="J2018" s="163" t="str">
        <f>IF(I2018="","",I2018/BUDGET!$O$8)</f>
        <v/>
      </c>
      <c r="K2018" s="608"/>
      <c r="L2018" s="161" t="str">
        <f t="shared" si="187"/>
        <v/>
      </c>
      <c r="M2018" s="609" t="str">
        <f t="shared" si="188"/>
        <v/>
      </c>
      <c r="N2018" s="610" t="str">
        <f t="shared" si="189"/>
        <v/>
      </c>
      <c r="O2018" s="577"/>
      <c r="Q2018" s="611"/>
      <c r="U2018" s="574" t="str">
        <f t="shared" si="191"/>
        <v/>
      </c>
      <c r="V2018" s="574" t="str">
        <f>IF($U2018="","",VLOOKUP($U2018,BUDGET!$C$19:$Q$401,2,FALSE))</f>
        <v/>
      </c>
    </row>
    <row r="2019" spans="2:22" ht="13.5" x14ac:dyDescent="0.3">
      <c r="B2019" s="582">
        <f t="shared" si="190"/>
        <v>2009</v>
      </c>
      <c r="C2019" s="153"/>
      <c r="D2019" s="154"/>
      <c r="E2019" s="155"/>
      <c r="F2019" s="156"/>
      <c r="G2019" s="157"/>
      <c r="H2019" s="158"/>
      <c r="I2019" s="162" t="str">
        <f t="shared" si="186"/>
        <v/>
      </c>
      <c r="J2019" s="163" t="str">
        <f>IF(I2019="","",I2019/BUDGET!$O$8)</f>
        <v/>
      </c>
      <c r="K2019" s="608"/>
      <c r="L2019" s="164" t="str">
        <f t="shared" si="187"/>
        <v/>
      </c>
      <c r="M2019" s="609" t="str">
        <f t="shared" si="188"/>
        <v/>
      </c>
      <c r="N2019" s="610" t="str">
        <f t="shared" si="189"/>
        <v/>
      </c>
      <c r="O2019" s="577"/>
      <c r="Q2019" s="611"/>
      <c r="U2019" s="574" t="str">
        <f t="shared" si="191"/>
        <v/>
      </c>
      <c r="V2019" s="574" t="str">
        <f>IF($U2019="","",VLOOKUP($U2019,BUDGET!$C$19:$Q$401,2,FALSE))</f>
        <v/>
      </c>
    </row>
    <row r="2020" spans="2:22" ht="13.5" x14ac:dyDescent="0.3">
      <c r="B2020" s="582">
        <f t="shared" si="190"/>
        <v>2010</v>
      </c>
      <c r="C2020" s="153"/>
      <c r="D2020" s="154"/>
      <c r="E2020" s="155"/>
      <c r="F2020" s="156"/>
      <c r="G2020" s="157"/>
      <c r="H2020" s="158"/>
      <c r="I2020" s="162" t="str">
        <f t="shared" si="186"/>
        <v/>
      </c>
      <c r="J2020" s="163" t="str">
        <f>IF(I2020="","",I2020/BUDGET!$O$8)</f>
        <v/>
      </c>
      <c r="K2020" s="608"/>
      <c r="L2020" s="161" t="str">
        <f t="shared" si="187"/>
        <v/>
      </c>
      <c r="M2020" s="609" t="str">
        <f t="shared" si="188"/>
        <v/>
      </c>
      <c r="N2020" s="610" t="str">
        <f t="shared" si="189"/>
        <v/>
      </c>
      <c r="O2020" s="577"/>
      <c r="Q2020" s="611"/>
      <c r="U2020" s="574" t="str">
        <f t="shared" si="191"/>
        <v/>
      </c>
      <c r="V2020" s="574" t="str">
        <f>IF($U2020="","",VLOOKUP($U2020,BUDGET!$C$19:$Q$401,2,FALSE))</f>
        <v/>
      </c>
    </row>
    <row r="2021" spans="2:22" ht="13.5" x14ac:dyDescent="0.3">
      <c r="B2021" s="582">
        <f t="shared" si="190"/>
        <v>2011</v>
      </c>
      <c r="C2021" s="153"/>
      <c r="D2021" s="154"/>
      <c r="E2021" s="155"/>
      <c r="F2021" s="156"/>
      <c r="G2021" s="157"/>
      <c r="H2021" s="158"/>
      <c r="I2021" s="162" t="str">
        <f t="shared" si="186"/>
        <v/>
      </c>
      <c r="J2021" s="163" t="str">
        <f>IF(I2021="","",I2021/BUDGET!$O$8)</f>
        <v/>
      </c>
      <c r="K2021" s="608"/>
      <c r="L2021" s="164" t="str">
        <f t="shared" si="187"/>
        <v/>
      </c>
      <c r="M2021" s="609" t="str">
        <f t="shared" si="188"/>
        <v/>
      </c>
      <c r="N2021" s="610" t="str">
        <f t="shared" si="189"/>
        <v/>
      </c>
      <c r="O2021" s="577"/>
      <c r="Q2021" s="611"/>
      <c r="U2021" s="574" t="str">
        <f t="shared" si="191"/>
        <v/>
      </c>
      <c r="V2021" s="574" t="str">
        <f>IF($U2021="","",VLOOKUP($U2021,BUDGET!$C$19:$Q$401,2,FALSE))</f>
        <v/>
      </c>
    </row>
    <row r="2022" spans="2:22" ht="13.5" x14ac:dyDescent="0.3">
      <c r="B2022" s="582">
        <f t="shared" si="190"/>
        <v>2012</v>
      </c>
      <c r="C2022" s="153"/>
      <c r="D2022" s="154"/>
      <c r="E2022" s="155"/>
      <c r="F2022" s="156"/>
      <c r="G2022" s="157"/>
      <c r="H2022" s="158"/>
      <c r="I2022" s="162" t="str">
        <f t="shared" si="186"/>
        <v/>
      </c>
      <c r="J2022" s="163" t="str">
        <f>IF(I2022="","",I2022/BUDGET!$O$8)</f>
        <v/>
      </c>
      <c r="K2022" s="608"/>
      <c r="L2022" s="161" t="str">
        <f t="shared" si="187"/>
        <v/>
      </c>
      <c r="M2022" s="609" t="str">
        <f t="shared" si="188"/>
        <v/>
      </c>
      <c r="N2022" s="610" t="str">
        <f t="shared" si="189"/>
        <v/>
      </c>
      <c r="O2022" s="577"/>
      <c r="Q2022" s="611"/>
      <c r="U2022" s="574" t="str">
        <f t="shared" si="191"/>
        <v/>
      </c>
      <c r="V2022" s="574" t="str">
        <f>IF($U2022="","",VLOOKUP($U2022,BUDGET!$C$19:$Q$401,2,FALSE))</f>
        <v/>
      </c>
    </row>
    <row r="2023" spans="2:22" ht="13.5" x14ac:dyDescent="0.3">
      <c r="B2023" s="582">
        <f t="shared" si="190"/>
        <v>2013</v>
      </c>
      <c r="C2023" s="153"/>
      <c r="D2023" s="154"/>
      <c r="E2023" s="155"/>
      <c r="F2023" s="156"/>
      <c r="G2023" s="157"/>
      <c r="H2023" s="158"/>
      <c r="I2023" s="162" t="str">
        <f t="shared" si="186"/>
        <v/>
      </c>
      <c r="J2023" s="163" t="str">
        <f>IF(I2023="","",I2023/BUDGET!$O$8)</f>
        <v/>
      </c>
      <c r="K2023" s="608"/>
      <c r="L2023" s="164" t="str">
        <f t="shared" si="187"/>
        <v/>
      </c>
      <c r="M2023" s="609" t="str">
        <f t="shared" si="188"/>
        <v/>
      </c>
      <c r="N2023" s="610" t="str">
        <f t="shared" si="189"/>
        <v/>
      </c>
      <c r="O2023" s="577"/>
      <c r="Q2023" s="611"/>
      <c r="U2023" s="574" t="str">
        <f t="shared" si="191"/>
        <v/>
      </c>
      <c r="V2023" s="574" t="str">
        <f>IF($U2023="","",VLOOKUP($U2023,BUDGET!$C$19:$Q$401,2,FALSE))</f>
        <v/>
      </c>
    </row>
    <row r="2024" spans="2:22" ht="13.5" x14ac:dyDescent="0.3">
      <c r="B2024" s="582">
        <f t="shared" si="190"/>
        <v>2014</v>
      </c>
      <c r="C2024" s="153"/>
      <c r="D2024" s="154"/>
      <c r="E2024" s="155"/>
      <c r="F2024" s="156"/>
      <c r="G2024" s="157"/>
      <c r="H2024" s="158"/>
      <c r="I2024" s="162" t="str">
        <f t="shared" si="186"/>
        <v/>
      </c>
      <c r="J2024" s="163" t="str">
        <f>IF(I2024="","",I2024/BUDGET!$O$8)</f>
        <v/>
      </c>
      <c r="K2024" s="608"/>
      <c r="L2024" s="161" t="str">
        <f t="shared" si="187"/>
        <v/>
      </c>
      <c r="M2024" s="609" t="str">
        <f t="shared" si="188"/>
        <v/>
      </c>
      <c r="N2024" s="610" t="str">
        <f t="shared" si="189"/>
        <v/>
      </c>
      <c r="O2024" s="577"/>
      <c r="Q2024" s="611"/>
      <c r="U2024" s="574" t="str">
        <f t="shared" si="191"/>
        <v/>
      </c>
      <c r="V2024" s="574" t="str">
        <f>IF($U2024="","",VLOOKUP($U2024,BUDGET!$C$19:$Q$401,2,FALSE))</f>
        <v/>
      </c>
    </row>
    <row r="2025" spans="2:22" ht="13.5" x14ac:dyDescent="0.3">
      <c r="B2025" s="582">
        <f t="shared" si="190"/>
        <v>2015</v>
      </c>
      <c r="C2025" s="153"/>
      <c r="D2025" s="154"/>
      <c r="E2025" s="155"/>
      <c r="F2025" s="156"/>
      <c r="G2025" s="157"/>
      <c r="H2025" s="158"/>
      <c r="I2025" s="162" t="str">
        <f t="shared" si="186"/>
        <v/>
      </c>
      <c r="J2025" s="163" t="str">
        <f>IF(I2025="","",I2025/BUDGET!$O$8)</f>
        <v/>
      </c>
      <c r="K2025" s="608"/>
      <c r="L2025" s="164" t="str">
        <f t="shared" si="187"/>
        <v/>
      </c>
      <c r="M2025" s="609" t="str">
        <f t="shared" si="188"/>
        <v/>
      </c>
      <c r="N2025" s="610" t="str">
        <f t="shared" si="189"/>
        <v/>
      </c>
      <c r="O2025" s="577"/>
      <c r="Q2025" s="611"/>
      <c r="U2025" s="574" t="str">
        <f t="shared" si="191"/>
        <v/>
      </c>
      <c r="V2025" s="574" t="str">
        <f>IF($U2025="","",VLOOKUP($U2025,BUDGET!$C$19:$Q$401,2,FALSE))</f>
        <v/>
      </c>
    </row>
    <row r="2026" spans="2:22" ht="13.5" x14ac:dyDescent="0.3">
      <c r="B2026" s="582">
        <f t="shared" si="190"/>
        <v>2016</v>
      </c>
      <c r="C2026" s="153"/>
      <c r="D2026" s="154"/>
      <c r="E2026" s="155"/>
      <c r="F2026" s="156"/>
      <c r="G2026" s="157"/>
      <c r="H2026" s="158"/>
      <c r="I2026" s="162" t="str">
        <f t="shared" si="186"/>
        <v/>
      </c>
      <c r="J2026" s="163" t="str">
        <f>IF(I2026="","",I2026/BUDGET!$O$8)</f>
        <v/>
      </c>
      <c r="K2026" s="608"/>
      <c r="L2026" s="161" t="str">
        <f t="shared" si="187"/>
        <v/>
      </c>
      <c r="M2026" s="609" t="str">
        <f t="shared" si="188"/>
        <v/>
      </c>
      <c r="N2026" s="610" t="str">
        <f t="shared" si="189"/>
        <v/>
      </c>
      <c r="O2026" s="577"/>
      <c r="Q2026" s="611"/>
      <c r="U2026" s="574" t="str">
        <f t="shared" si="191"/>
        <v/>
      </c>
      <c r="V2026" s="574" t="str">
        <f>IF($U2026="","",VLOOKUP($U2026,BUDGET!$C$19:$Q$401,2,FALSE))</f>
        <v/>
      </c>
    </row>
    <row r="2027" spans="2:22" ht="13.5" x14ac:dyDescent="0.3">
      <c r="B2027" s="582">
        <f t="shared" si="190"/>
        <v>2017</v>
      </c>
      <c r="C2027" s="153"/>
      <c r="D2027" s="154"/>
      <c r="E2027" s="155"/>
      <c r="F2027" s="156"/>
      <c r="G2027" s="157"/>
      <c r="H2027" s="158"/>
      <c r="I2027" s="162" t="str">
        <f t="shared" si="186"/>
        <v/>
      </c>
      <c r="J2027" s="163" t="str">
        <f>IF(I2027="","",I2027/BUDGET!$O$8)</f>
        <v/>
      </c>
      <c r="K2027" s="608"/>
      <c r="L2027" s="164" t="str">
        <f t="shared" si="187"/>
        <v/>
      </c>
      <c r="M2027" s="609" t="str">
        <f t="shared" si="188"/>
        <v/>
      </c>
      <c r="N2027" s="610" t="str">
        <f t="shared" si="189"/>
        <v/>
      </c>
      <c r="O2027" s="577"/>
      <c r="Q2027" s="611"/>
      <c r="U2027" s="574" t="str">
        <f t="shared" si="191"/>
        <v/>
      </c>
      <c r="V2027" s="574" t="str">
        <f>IF($U2027="","",VLOOKUP($U2027,BUDGET!$C$19:$Q$401,2,FALSE))</f>
        <v/>
      </c>
    </row>
    <row r="2028" spans="2:22" ht="13.5" x14ac:dyDescent="0.3">
      <c r="B2028" s="582">
        <f t="shared" si="190"/>
        <v>2018</v>
      </c>
      <c r="C2028" s="153"/>
      <c r="D2028" s="154"/>
      <c r="E2028" s="155"/>
      <c r="F2028" s="156"/>
      <c r="G2028" s="157"/>
      <c r="H2028" s="158"/>
      <c r="I2028" s="162" t="str">
        <f t="shared" si="186"/>
        <v/>
      </c>
      <c r="J2028" s="163" t="str">
        <f>IF(I2028="","",I2028/BUDGET!$O$8)</f>
        <v/>
      </c>
      <c r="K2028" s="608"/>
      <c r="L2028" s="161" t="str">
        <f t="shared" si="187"/>
        <v/>
      </c>
      <c r="M2028" s="609" t="str">
        <f t="shared" si="188"/>
        <v/>
      </c>
      <c r="N2028" s="610" t="str">
        <f t="shared" si="189"/>
        <v/>
      </c>
      <c r="O2028" s="577"/>
      <c r="Q2028" s="611"/>
      <c r="U2028" s="574" t="str">
        <f t="shared" si="191"/>
        <v/>
      </c>
      <c r="V2028" s="574" t="str">
        <f>IF($U2028="","",VLOOKUP($U2028,BUDGET!$C$19:$Q$401,2,FALSE))</f>
        <v/>
      </c>
    </row>
    <row r="2029" spans="2:22" ht="13.5" x14ac:dyDescent="0.3">
      <c r="B2029" s="582">
        <f t="shared" si="190"/>
        <v>2019</v>
      </c>
      <c r="C2029" s="153"/>
      <c r="D2029" s="154"/>
      <c r="E2029" s="155"/>
      <c r="F2029" s="156"/>
      <c r="G2029" s="157"/>
      <c r="H2029" s="158"/>
      <c r="I2029" s="162" t="str">
        <f t="shared" si="186"/>
        <v/>
      </c>
      <c r="J2029" s="163" t="str">
        <f>IF(I2029="","",I2029/BUDGET!$O$8)</f>
        <v/>
      </c>
      <c r="K2029" s="608"/>
      <c r="L2029" s="164" t="str">
        <f t="shared" si="187"/>
        <v/>
      </c>
      <c r="M2029" s="609" t="str">
        <f t="shared" si="188"/>
        <v/>
      </c>
      <c r="N2029" s="610" t="str">
        <f t="shared" si="189"/>
        <v/>
      </c>
      <c r="O2029" s="577"/>
      <c r="Q2029" s="611"/>
      <c r="U2029" s="574" t="str">
        <f t="shared" si="191"/>
        <v/>
      </c>
      <c r="V2029" s="574" t="str">
        <f>IF($U2029="","",VLOOKUP($U2029,BUDGET!$C$19:$Q$401,2,FALSE))</f>
        <v/>
      </c>
    </row>
    <row r="2030" spans="2:22" ht="13.5" x14ac:dyDescent="0.3">
      <c r="B2030" s="582">
        <f t="shared" si="190"/>
        <v>2020</v>
      </c>
      <c r="C2030" s="153"/>
      <c r="D2030" s="154"/>
      <c r="E2030" s="155"/>
      <c r="F2030" s="156"/>
      <c r="G2030" s="157"/>
      <c r="H2030" s="158"/>
      <c r="I2030" s="162" t="str">
        <f t="shared" si="186"/>
        <v/>
      </c>
      <c r="J2030" s="163" t="str">
        <f>IF(I2030="","",I2030/BUDGET!$O$8)</f>
        <v/>
      </c>
      <c r="K2030" s="608"/>
      <c r="L2030" s="161" t="str">
        <f t="shared" si="187"/>
        <v/>
      </c>
      <c r="M2030" s="609" t="str">
        <f t="shared" si="188"/>
        <v/>
      </c>
      <c r="N2030" s="610" t="str">
        <f t="shared" si="189"/>
        <v/>
      </c>
      <c r="O2030" s="577"/>
      <c r="Q2030" s="611"/>
      <c r="U2030" s="574" t="str">
        <f t="shared" si="191"/>
        <v/>
      </c>
      <c r="V2030" s="574" t="str">
        <f>IF($U2030="","",VLOOKUP($U2030,BUDGET!$C$19:$Q$401,2,FALSE))</f>
        <v/>
      </c>
    </row>
    <row r="2031" spans="2:22" ht="13.5" x14ac:dyDescent="0.3">
      <c r="B2031" s="582">
        <f t="shared" si="190"/>
        <v>2021</v>
      </c>
      <c r="C2031" s="153"/>
      <c r="D2031" s="154"/>
      <c r="E2031" s="155"/>
      <c r="F2031" s="156"/>
      <c r="G2031" s="157"/>
      <c r="H2031" s="158"/>
      <c r="I2031" s="162" t="str">
        <f t="shared" si="186"/>
        <v/>
      </c>
      <c r="J2031" s="163" t="str">
        <f>IF(I2031="","",I2031/BUDGET!$O$8)</f>
        <v/>
      </c>
      <c r="K2031" s="608"/>
      <c r="L2031" s="164" t="str">
        <f t="shared" si="187"/>
        <v/>
      </c>
      <c r="M2031" s="609" t="str">
        <f t="shared" si="188"/>
        <v/>
      </c>
      <c r="N2031" s="610" t="str">
        <f t="shared" si="189"/>
        <v/>
      </c>
      <c r="O2031" s="577"/>
      <c r="Q2031" s="611"/>
      <c r="U2031" s="574" t="str">
        <f t="shared" si="191"/>
        <v/>
      </c>
      <c r="V2031" s="574" t="str">
        <f>IF($U2031="","",VLOOKUP($U2031,BUDGET!$C$19:$Q$401,2,FALSE))</f>
        <v/>
      </c>
    </row>
    <row r="2032" spans="2:22" ht="13.5" x14ac:dyDescent="0.3">
      <c r="B2032" s="582">
        <f t="shared" si="190"/>
        <v>2022</v>
      </c>
      <c r="C2032" s="153"/>
      <c r="D2032" s="154"/>
      <c r="E2032" s="155"/>
      <c r="F2032" s="156"/>
      <c r="G2032" s="157"/>
      <c r="H2032" s="158"/>
      <c r="I2032" s="162" t="str">
        <f t="shared" si="186"/>
        <v/>
      </c>
      <c r="J2032" s="163" t="str">
        <f>IF(I2032="","",I2032/BUDGET!$O$8)</f>
        <v/>
      </c>
      <c r="K2032" s="608"/>
      <c r="L2032" s="161" t="str">
        <f t="shared" si="187"/>
        <v/>
      </c>
      <c r="M2032" s="609" t="str">
        <f t="shared" si="188"/>
        <v/>
      </c>
      <c r="N2032" s="610" t="str">
        <f t="shared" si="189"/>
        <v/>
      </c>
      <c r="O2032" s="577"/>
      <c r="Q2032" s="611"/>
      <c r="U2032" s="574" t="str">
        <f t="shared" si="191"/>
        <v/>
      </c>
      <c r="V2032" s="574" t="str">
        <f>IF($U2032="","",VLOOKUP($U2032,BUDGET!$C$19:$Q$401,2,FALSE))</f>
        <v/>
      </c>
    </row>
    <row r="2033" spans="2:22" ht="13.5" x14ac:dyDescent="0.3">
      <c r="B2033" s="582">
        <f t="shared" si="190"/>
        <v>2023</v>
      </c>
      <c r="C2033" s="153"/>
      <c r="D2033" s="154"/>
      <c r="E2033" s="155"/>
      <c r="F2033" s="156"/>
      <c r="G2033" s="157"/>
      <c r="H2033" s="158"/>
      <c r="I2033" s="162" t="str">
        <f t="shared" si="186"/>
        <v/>
      </c>
      <c r="J2033" s="163" t="str">
        <f>IF(I2033="","",I2033/BUDGET!$O$8)</f>
        <v/>
      </c>
      <c r="K2033" s="608"/>
      <c r="L2033" s="164" t="str">
        <f t="shared" si="187"/>
        <v/>
      </c>
      <c r="M2033" s="609" t="str">
        <f t="shared" si="188"/>
        <v/>
      </c>
      <c r="N2033" s="610" t="str">
        <f t="shared" si="189"/>
        <v/>
      </c>
      <c r="O2033" s="577"/>
      <c r="Q2033" s="611"/>
      <c r="U2033" s="574" t="str">
        <f t="shared" si="191"/>
        <v/>
      </c>
      <c r="V2033" s="574" t="str">
        <f>IF($U2033="","",VLOOKUP($U2033,BUDGET!$C$19:$Q$401,2,FALSE))</f>
        <v/>
      </c>
    </row>
    <row r="2034" spans="2:22" ht="13.5" x14ac:dyDescent="0.3">
      <c r="B2034" s="582">
        <f t="shared" si="190"/>
        <v>2024</v>
      </c>
      <c r="C2034" s="153"/>
      <c r="D2034" s="154"/>
      <c r="E2034" s="155"/>
      <c r="F2034" s="156"/>
      <c r="G2034" s="157"/>
      <c r="H2034" s="158"/>
      <c r="I2034" s="162" t="str">
        <f t="shared" si="186"/>
        <v/>
      </c>
      <c r="J2034" s="163" t="str">
        <f>IF(I2034="","",I2034/BUDGET!$O$8)</f>
        <v/>
      </c>
      <c r="K2034" s="608"/>
      <c r="L2034" s="161" t="str">
        <f t="shared" si="187"/>
        <v/>
      </c>
      <c r="M2034" s="609" t="str">
        <f t="shared" si="188"/>
        <v/>
      </c>
      <c r="N2034" s="610" t="str">
        <f t="shared" si="189"/>
        <v/>
      </c>
      <c r="O2034" s="577"/>
      <c r="Q2034" s="611"/>
      <c r="U2034" s="574" t="str">
        <f t="shared" si="191"/>
        <v/>
      </c>
      <c r="V2034" s="574" t="str">
        <f>IF($U2034="","",VLOOKUP($U2034,BUDGET!$C$19:$Q$401,2,FALSE))</f>
        <v/>
      </c>
    </row>
    <row r="2035" spans="2:22" ht="13.5" x14ac:dyDescent="0.3">
      <c r="B2035" s="582">
        <f t="shared" si="190"/>
        <v>2025</v>
      </c>
      <c r="C2035" s="153"/>
      <c r="D2035" s="154"/>
      <c r="E2035" s="155"/>
      <c r="F2035" s="156"/>
      <c r="G2035" s="157"/>
      <c r="H2035" s="158"/>
      <c r="I2035" s="162" t="str">
        <f t="shared" si="186"/>
        <v/>
      </c>
      <c r="J2035" s="163" t="str">
        <f>IF(I2035="","",I2035/BUDGET!$O$8)</f>
        <v/>
      </c>
      <c r="K2035" s="608"/>
      <c r="L2035" s="164" t="str">
        <f t="shared" si="187"/>
        <v/>
      </c>
      <c r="M2035" s="609" t="str">
        <f t="shared" si="188"/>
        <v/>
      </c>
      <c r="N2035" s="610" t="str">
        <f t="shared" si="189"/>
        <v/>
      </c>
      <c r="O2035" s="577"/>
      <c r="Q2035" s="611"/>
      <c r="U2035" s="574" t="str">
        <f t="shared" si="191"/>
        <v/>
      </c>
      <c r="V2035" s="574" t="str">
        <f>IF($U2035="","",VLOOKUP($U2035,BUDGET!$C$19:$Q$401,2,FALSE))</f>
        <v/>
      </c>
    </row>
    <row r="2036" spans="2:22" ht="13.5" x14ac:dyDescent="0.3">
      <c r="B2036" s="582">
        <f t="shared" si="190"/>
        <v>2026</v>
      </c>
      <c r="C2036" s="153"/>
      <c r="D2036" s="154"/>
      <c r="E2036" s="155"/>
      <c r="F2036" s="156"/>
      <c r="G2036" s="157"/>
      <c r="H2036" s="158"/>
      <c r="I2036" s="162" t="str">
        <f t="shared" si="186"/>
        <v/>
      </c>
      <c r="J2036" s="163" t="str">
        <f>IF(I2036="","",I2036/BUDGET!$O$8)</f>
        <v/>
      </c>
      <c r="K2036" s="608"/>
      <c r="L2036" s="161" t="str">
        <f t="shared" si="187"/>
        <v/>
      </c>
      <c r="M2036" s="609" t="str">
        <f t="shared" si="188"/>
        <v/>
      </c>
      <c r="N2036" s="610" t="str">
        <f t="shared" si="189"/>
        <v/>
      </c>
      <c r="O2036" s="577"/>
      <c r="Q2036" s="611"/>
      <c r="U2036" s="574" t="str">
        <f t="shared" si="191"/>
        <v/>
      </c>
      <c r="V2036" s="574" t="str">
        <f>IF($U2036="","",VLOOKUP($U2036,BUDGET!$C$19:$Q$401,2,FALSE))</f>
        <v/>
      </c>
    </row>
    <row r="2037" spans="2:22" ht="13.5" x14ac:dyDescent="0.3">
      <c r="B2037" s="582">
        <f t="shared" si="190"/>
        <v>2027</v>
      </c>
      <c r="C2037" s="153"/>
      <c r="D2037" s="154"/>
      <c r="E2037" s="155"/>
      <c r="F2037" s="156"/>
      <c r="G2037" s="157"/>
      <c r="H2037" s="158"/>
      <c r="I2037" s="162" t="str">
        <f t="shared" si="186"/>
        <v/>
      </c>
      <c r="J2037" s="163" t="str">
        <f>IF(I2037="","",I2037/BUDGET!$O$8)</f>
        <v/>
      </c>
      <c r="K2037" s="608"/>
      <c r="L2037" s="164" t="str">
        <f t="shared" si="187"/>
        <v/>
      </c>
      <c r="M2037" s="609" t="str">
        <f t="shared" si="188"/>
        <v/>
      </c>
      <c r="N2037" s="610" t="str">
        <f t="shared" si="189"/>
        <v/>
      </c>
      <c r="O2037" s="577"/>
      <c r="Q2037" s="611"/>
      <c r="U2037" s="574" t="str">
        <f t="shared" si="191"/>
        <v/>
      </c>
      <c r="V2037" s="574" t="str">
        <f>IF($U2037="","",VLOOKUP($U2037,BUDGET!$C$19:$Q$401,2,FALSE))</f>
        <v/>
      </c>
    </row>
    <row r="2038" spans="2:22" ht="13.5" x14ac:dyDescent="0.3">
      <c r="B2038" s="582">
        <f t="shared" si="190"/>
        <v>2028</v>
      </c>
      <c r="C2038" s="153"/>
      <c r="D2038" s="154"/>
      <c r="E2038" s="155"/>
      <c r="F2038" s="156"/>
      <c r="G2038" s="157"/>
      <c r="H2038" s="158"/>
      <c r="I2038" s="162" t="str">
        <f t="shared" si="186"/>
        <v/>
      </c>
      <c r="J2038" s="163" t="str">
        <f>IF(I2038="","",I2038/BUDGET!$O$8)</f>
        <v/>
      </c>
      <c r="K2038" s="608"/>
      <c r="L2038" s="161" t="str">
        <f t="shared" si="187"/>
        <v/>
      </c>
      <c r="M2038" s="609" t="str">
        <f t="shared" si="188"/>
        <v/>
      </c>
      <c r="N2038" s="610" t="str">
        <f t="shared" si="189"/>
        <v/>
      </c>
      <c r="O2038" s="577"/>
      <c r="Q2038" s="611"/>
      <c r="U2038" s="574" t="str">
        <f t="shared" si="191"/>
        <v/>
      </c>
      <c r="V2038" s="574" t="str">
        <f>IF($U2038="","",VLOOKUP($U2038,BUDGET!$C$19:$Q$401,2,FALSE))</f>
        <v/>
      </c>
    </row>
    <row r="2039" spans="2:22" ht="13.5" x14ac:dyDescent="0.3">
      <c r="B2039" s="582">
        <f t="shared" si="190"/>
        <v>2029</v>
      </c>
      <c r="C2039" s="153"/>
      <c r="D2039" s="154"/>
      <c r="E2039" s="155"/>
      <c r="F2039" s="156"/>
      <c r="G2039" s="157"/>
      <c r="H2039" s="158"/>
      <c r="I2039" s="162" t="str">
        <f t="shared" si="186"/>
        <v/>
      </c>
      <c r="J2039" s="163" t="str">
        <f>IF(I2039="","",I2039/BUDGET!$O$8)</f>
        <v/>
      </c>
      <c r="K2039" s="608"/>
      <c r="L2039" s="164" t="str">
        <f t="shared" si="187"/>
        <v/>
      </c>
      <c r="M2039" s="609" t="str">
        <f t="shared" si="188"/>
        <v/>
      </c>
      <c r="N2039" s="610" t="str">
        <f t="shared" si="189"/>
        <v/>
      </c>
      <c r="O2039" s="577"/>
      <c r="Q2039" s="611"/>
      <c r="U2039" s="574" t="str">
        <f t="shared" si="191"/>
        <v/>
      </c>
      <c r="V2039" s="574" t="str">
        <f>IF($U2039="","",VLOOKUP($U2039,BUDGET!$C$19:$Q$401,2,FALSE))</f>
        <v/>
      </c>
    </row>
    <row r="2040" spans="2:22" ht="13.5" x14ac:dyDescent="0.3">
      <c r="B2040" s="582">
        <f t="shared" si="190"/>
        <v>2030</v>
      </c>
      <c r="C2040" s="153"/>
      <c r="D2040" s="154"/>
      <c r="E2040" s="155"/>
      <c r="F2040" s="156"/>
      <c r="G2040" s="157"/>
      <c r="H2040" s="158"/>
      <c r="I2040" s="162" t="str">
        <f t="shared" si="186"/>
        <v/>
      </c>
      <c r="J2040" s="163" t="str">
        <f>IF(I2040="","",I2040/BUDGET!$O$8)</f>
        <v/>
      </c>
      <c r="K2040" s="608"/>
      <c r="L2040" s="161" t="str">
        <f t="shared" si="187"/>
        <v/>
      </c>
      <c r="M2040" s="609" t="str">
        <f t="shared" si="188"/>
        <v/>
      </c>
      <c r="N2040" s="610" t="str">
        <f t="shared" si="189"/>
        <v/>
      </c>
      <c r="O2040" s="577"/>
      <c r="Q2040" s="611"/>
      <c r="U2040" s="574" t="str">
        <f t="shared" si="191"/>
        <v/>
      </c>
      <c r="V2040" s="574" t="str">
        <f>IF($U2040="","",VLOOKUP($U2040,BUDGET!$C$19:$Q$401,2,FALSE))</f>
        <v/>
      </c>
    </row>
    <row r="2041" spans="2:22" ht="13.5" x14ac:dyDescent="0.3">
      <c r="B2041" s="582">
        <f t="shared" si="190"/>
        <v>2031</v>
      </c>
      <c r="C2041" s="153"/>
      <c r="D2041" s="154"/>
      <c r="E2041" s="155"/>
      <c r="F2041" s="156"/>
      <c r="G2041" s="157"/>
      <c r="H2041" s="158"/>
      <c r="I2041" s="162" t="str">
        <f t="shared" si="186"/>
        <v/>
      </c>
      <c r="J2041" s="163" t="str">
        <f>IF(I2041="","",I2041/BUDGET!$O$8)</f>
        <v/>
      </c>
      <c r="K2041" s="608"/>
      <c r="L2041" s="164" t="str">
        <f t="shared" si="187"/>
        <v/>
      </c>
      <c r="M2041" s="609" t="str">
        <f t="shared" si="188"/>
        <v/>
      </c>
      <c r="N2041" s="610" t="str">
        <f t="shared" si="189"/>
        <v/>
      </c>
      <c r="O2041" s="577"/>
      <c r="Q2041" s="611"/>
      <c r="U2041" s="574" t="str">
        <f t="shared" si="191"/>
        <v/>
      </c>
      <c r="V2041" s="574" t="str">
        <f>IF($U2041="","",VLOOKUP($U2041,BUDGET!$C$19:$Q$401,2,FALSE))</f>
        <v/>
      </c>
    </row>
    <row r="2042" spans="2:22" ht="13.5" x14ac:dyDescent="0.3">
      <c r="B2042" s="582">
        <f t="shared" si="190"/>
        <v>2032</v>
      </c>
      <c r="C2042" s="153"/>
      <c r="D2042" s="154"/>
      <c r="E2042" s="155"/>
      <c r="F2042" s="156"/>
      <c r="G2042" s="157"/>
      <c r="H2042" s="158"/>
      <c r="I2042" s="162" t="str">
        <f t="shared" si="186"/>
        <v/>
      </c>
      <c r="J2042" s="163" t="str">
        <f>IF(I2042="","",I2042/BUDGET!$O$8)</f>
        <v/>
      </c>
      <c r="K2042" s="608"/>
      <c r="L2042" s="161" t="str">
        <f t="shared" si="187"/>
        <v/>
      </c>
      <c r="M2042" s="609" t="str">
        <f t="shared" si="188"/>
        <v/>
      </c>
      <c r="N2042" s="610" t="str">
        <f t="shared" si="189"/>
        <v/>
      </c>
      <c r="O2042" s="577"/>
      <c r="Q2042" s="611"/>
      <c r="U2042" s="574" t="str">
        <f t="shared" si="191"/>
        <v/>
      </c>
      <c r="V2042" s="574" t="str">
        <f>IF($U2042="","",VLOOKUP($U2042,BUDGET!$C$19:$Q$401,2,FALSE))</f>
        <v/>
      </c>
    </row>
    <row r="2043" spans="2:22" ht="13.5" x14ac:dyDescent="0.3">
      <c r="B2043" s="582">
        <f t="shared" si="190"/>
        <v>2033</v>
      </c>
      <c r="C2043" s="153"/>
      <c r="D2043" s="154"/>
      <c r="E2043" s="155"/>
      <c r="F2043" s="156"/>
      <c r="G2043" s="157"/>
      <c r="H2043" s="158"/>
      <c r="I2043" s="162" t="str">
        <f t="shared" si="186"/>
        <v/>
      </c>
      <c r="J2043" s="163" t="str">
        <f>IF(I2043="","",I2043/BUDGET!$O$8)</f>
        <v/>
      </c>
      <c r="K2043" s="608"/>
      <c r="L2043" s="164" t="str">
        <f t="shared" si="187"/>
        <v/>
      </c>
      <c r="M2043" s="609" t="str">
        <f t="shared" si="188"/>
        <v/>
      </c>
      <c r="N2043" s="610" t="str">
        <f t="shared" si="189"/>
        <v/>
      </c>
      <c r="O2043" s="577"/>
      <c r="Q2043" s="611"/>
      <c r="U2043" s="574" t="str">
        <f t="shared" si="191"/>
        <v/>
      </c>
      <c r="V2043" s="574" t="str">
        <f>IF($U2043="","",VLOOKUP($U2043,BUDGET!$C$19:$Q$401,2,FALSE))</f>
        <v/>
      </c>
    </row>
    <row r="2044" spans="2:22" ht="13.5" x14ac:dyDescent="0.3">
      <c r="B2044" s="582">
        <f t="shared" si="190"/>
        <v>2034</v>
      </c>
      <c r="C2044" s="153"/>
      <c r="D2044" s="154"/>
      <c r="E2044" s="155"/>
      <c r="F2044" s="156"/>
      <c r="G2044" s="157"/>
      <c r="H2044" s="158"/>
      <c r="I2044" s="162" t="str">
        <f t="shared" si="186"/>
        <v/>
      </c>
      <c r="J2044" s="163" t="str">
        <f>IF(I2044="","",I2044/BUDGET!$O$8)</f>
        <v/>
      </c>
      <c r="K2044" s="608"/>
      <c r="L2044" s="161" t="str">
        <f t="shared" si="187"/>
        <v/>
      </c>
      <c r="M2044" s="609" t="str">
        <f t="shared" si="188"/>
        <v/>
      </c>
      <c r="N2044" s="610" t="str">
        <f t="shared" si="189"/>
        <v/>
      </c>
      <c r="O2044" s="577"/>
      <c r="Q2044" s="611"/>
      <c r="U2044" s="574" t="str">
        <f t="shared" si="191"/>
        <v/>
      </c>
      <c r="V2044" s="574" t="str">
        <f>IF($U2044="","",VLOOKUP($U2044,BUDGET!$C$19:$Q$401,2,FALSE))</f>
        <v/>
      </c>
    </row>
    <row r="2045" spans="2:22" ht="13.5" x14ac:dyDescent="0.3">
      <c r="B2045" s="582">
        <f t="shared" si="190"/>
        <v>2035</v>
      </c>
      <c r="C2045" s="153"/>
      <c r="D2045" s="154"/>
      <c r="E2045" s="155"/>
      <c r="F2045" s="156"/>
      <c r="G2045" s="157"/>
      <c r="H2045" s="158"/>
      <c r="I2045" s="162" t="str">
        <f t="shared" si="186"/>
        <v/>
      </c>
      <c r="J2045" s="163" t="str">
        <f>IF(I2045="","",I2045/BUDGET!$O$8)</f>
        <v/>
      </c>
      <c r="K2045" s="608"/>
      <c r="L2045" s="164" t="str">
        <f t="shared" si="187"/>
        <v/>
      </c>
      <c r="M2045" s="609" t="str">
        <f t="shared" si="188"/>
        <v/>
      </c>
      <c r="N2045" s="610" t="str">
        <f t="shared" si="189"/>
        <v/>
      </c>
      <c r="O2045" s="577"/>
      <c r="Q2045" s="611"/>
      <c r="U2045" s="574" t="str">
        <f t="shared" si="191"/>
        <v/>
      </c>
      <c r="V2045" s="574" t="str">
        <f>IF($U2045="","",VLOOKUP($U2045,BUDGET!$C$19:$Q$401,2,FALSE))</f>
        <v/>
      </c>
    </row>
    <row r="2046" spans="2:22" ht="13.5" x14ac:dyDescent="0.3">
      <c r="B2046" s="582">
        <f t="shared" si="190"/>
        <v>2036</v>
      </c>
      <c r="C2046" s="153"/>
      <c r="D2046" s="154"/>
      <c r="E2046" s="155"/>
      <c r="F2046" s="156"/>
      <c r="G2046" s="157"/>
      <c r="H2046" s="158"/>
      <c r="I2046" s="162" t="str">
        <f t="shared" si="186"/>
        <v/>
      </c>
      <c r="J2046" s="163" t="str">
        <f>IF(I2046="","",I2046/BUDGET!$O$8)</f>
        <v/>
      </c>
      <c r="K2046" s="608"/>
      <c r="L2046" s="161" t="str">
        <f t="shared" si="187"/>
        <v/>
      </c>
      <c r="M2046" s="609" t="str">
        <f t="shared" si="188"/>
        <v/>
      </c>
      <c r="N2046" s="610" t="str">
        <f t="shared" si="189"/>
        <v/>
      </c>
      <c r="O2046" s="577"/>
      <c r="Q2046" s="611"/>
      <c r="U2046" s="574" t="str">
        <f t="shared" si="191"/>
        <v/>
      </c>
      <c r="V2046" s="574" t="str">
        <f>IF($U2046="","",VLOOKUP($U2046,BUDGET!$C$19:$Q$401,2,FALSE))</f>
        <v/>
      </c>
    </row>
    <row r="2047" spans="2:22" ht="13.5" x14ac:dyDescent="0.3">
      <c r="B2047" s="582">
        <f t="shared" si="190"/>
        <v>2037</v>
      </c>
      <c r="C2047" s="153"/>
      <c r="D2047" s="154"/>
      <c r="E2047" s="155"/>
      <c r="F2047" s="156"/>
      <c r="G2047" s="157"/>
      <c r="H2047" s="158"/>
      <c r="I2047" s="162" t="str">
        <f t="shared" si="186"/>
        <v/>
      </c>
      <c r="J2047" s="163" t="str">
        <f>IF(I2047="","",I2047/BUDGET!$O$8)</f>
        <v/>
      </c>
      <c r="K2047" s="608"/>
      <c r="L2047" s="164" t="str">
        <f t="shared" si="187"/>
        <v/>
      </c>
      <c r="M2047" s="609" t="str">
        <f t="shared" si="188"/>
        <v/>
      </c>
      <c r="N2047" s="610" t="str">
        <f t="shared" si="189"/>
        <v/>
      </c>
      <c r="O2047" s="577"/>
      <c r="Q2047" s="611"/>
      <c r="U2047" s="574" t="str">
        <f t="shared" si="191"/>
        <v/>
      </c>
      <c r="V2047" s="574" t="str">
        <f>IF($U2047="","",VLOOKUP($U2047,BUDGET!$C$19:$Q$401,2,FALSE))</f>
        <v/>
      </c>
    </row>
    <row r="2048" spans="2:22" ht="13.5" x14ac:dyDescent="0.3">
      <c r="B2048" s="582">
        <f t="shared" si="190"/>
        <v>2038</v>
      </c>
      <c r="C2048" s="153"/>
      <c r="D2048" s="154"/>
      <c r="E2048" s="155"/>
      <c r="F2048" s="156"/>
      <c r="G2048" s="157"/>
      <c r="H2048" s="158"/>
      <c r="I2048" s="162" t="str">
        <f t="shared" si="186"/>
        <v/>
      </c>
      <c r="J2048" s="163" t="str">
        <f>IF(I2048="","",I2048/BUDGET!$O$8)</f>
        <v/>
      </c>
      <c r="K2048" s="608"/>
      <c r="L2048" s="161" t="str">
        <f t="shared" si="187"/>
        <v/>
      </c>
      <c r="M2048" s="609" t="str">
        <f t="shared" si="188"/>
        <v/>
      </c>
      <c r="N2048" s="610" t="str">
        <f t="shared" si="189"/>
        <v/>
      </c>
      <c r="O2048" s="577"/>
      <c r="Q2048" s="611"/>
      <c r="U2048" s="574" t="str">
        <f t="shared" si="191"/>
        <v/>
      </c>
      <c r="V2048" s="574" t="str">
        <f>IF($U2048="","",VLOOKUP($U2048,BUDGET!$C$19:$Q$401,2,FALSE))</f>
        <v/>
      </c>
    </row>
    <row r="2049" spans="2:22" ht="13.5" x14ac:dyDescent="0.3">
      <c r="B2049" s="582">
        <f t="shared" si="190"/>
        <v>2039</v>
      </c>
      <c r="C2049" s="153"/>
      <c r="D2049" s="154"/>
      <c r="E2049" s="155"/>
      <c r="F2049" s="156"/>
      <c r="G2049" s="157"/>
      <c r="H2049" s="158"/>
      <c r="I2049" s="162" t="str">
        <f t="shared" si="186"/>
        <v/>
      </c>
      <c r="J2049" s="163" t="str">
        <f>IF(I2049="","",I2049/BUDGET!$O$8)</f>
        <v/>
      </c>
      <c r="K2049" s="608"/>
      <c r="L2049" s="164" t="str">
        <f t="shared" si="187"/>
        <v/>
      </c>
      <c r="M2049" s="609" t="str">
        <f t="shared" si="188"/>
        <v/>
      </c>
      <c r="N2049" s="610" t="str">
        <f t="shared" si="189"/>
        <v/>
      </c>
      <c r="O2049" s="577"/>
      <c r="Q2049" s="611"/>
      <c r="U2049" s="574" t="str">
        <f t="shared" si="191"/>
        <v/>
      </c>
      <c r="V2049" s="574" t="str">
        <f>IF($U2049="","",VLOOKUP($U2049,BUDGET!$C$19:$Q$401,2,FALSE))</f>
        <v/>
      </c>
    </row>
    <row r="2050" spans="2:22" ht="13.5" x14ac:dyDescent="0.3">
      <c r="B2050" s="582">
        <f t="shared" si="190"/>
        <v>2040</v>
      </c>
      <c r="C2050" s="153"/>
      <c r="D2050" s="154"/>
      <c r="E2050" s="155"/>
      <c r="F2050" s="156"/>
      <c r="G2050" s="157"/>
      <c r="H2050" s="158"/>
      <c r="I2050" s="162" t="str">
        <f t="shared" si="186"/>
        <v/>
      </c>
      <c r="J2050" s="163" t="str">
        <f>IF(I2050="","",I2050/BUDGET!$O$8)</f>
        <v/>
      </c>
      <c r="K2050" s="608"/>
      <c r="L2050" s="161" t="str">
        <f t="shared" si="187"/>
        <v/>
      </c>
      <c r="M2050" s="609" t="str">
        <f t="shared" si="188"/>
        <v/>
      </c>
      <c r="N2050" s="610" t="str">
        <f t="shared" si="189"/>
        <v/>
      </c>
      <c r="O2050" s="577"/>
      <c r="Q2050" s="611"/>
      <c r="U2050" s="574" t="str">
        <f t="shared" si="191"/>
        <v/>
      </c>
      <c r="V2050" s="574" t="str">
        <f>IF($U2050="","",VLOOKUP($U2050,BUDGET!$C$19:$Q$401,2,FALSE))</f>
        <v/>
      </c>
    </row>
    <row r="2051" spans="2:22" ht="13.5" x14ac:dyDescent="0.3">
      <c r="B2051" s="582">
        <f t="shared" si="190"/>
        <v>2041</v>
      </c>
      <c r="C2051" s="153"/>
      <c r="D2051" s="154"/>
      <c r="E2051" s="155"/>
      <c r="F2051" s="156"/>
      <c r="G2051" s="157"/>
      <c r="H2051" s="158"/>
      <c r="I2051" s="162" t="str">
        <f t="shared" si="186"/>
        <v/>
      </c>
      <c r="J2051" s="163" t="str">
        <f>IF(I2051="","",I2051/BUDGET!$O$8)</f>
        <v/>
      </c>
      <c r="K2051" s="608"/>
      <c r="L2051" s="164" t="str">
        <f t="shared" si="187"/>
        <v/>
      </c>
      <c r="M2051" s="609" t="str">
        <f t="shared" si="188"/>
        <v/>
      </c>
      <c r="N2051" s="610" t="str">
        <f t="shared" si="189"/>
        <v/>
      </c>
      <c r="O2051" s="577"/>
      <c r="Q2051" s="611"/>
      <c r="U2051" s="574" t="str">
        <f t="shared" si="191"/>
        <v/>
      </c>
      <c r="V2051" s="574" t="str">
        <f>IF($U2051="","",VLOOKUP($U2051,BUDGET!$C$19:$Q$401,2,FALSE))</f>
        <v/>
      </c>
    </row>
    <row r="2052" spans="2:22" ht="13.5" x14ac:dyDescent="0.3">
      <c r="B2052" s="582">
        <f t="shared" si="190"/>
        <v>2042</v>
      </c>
      <c r="C2052" s="153"/>
      <c r="D2052" s="154"/>
      <c r="E2052" s="155"/>
      <c r="F2052" s="156"/>
      <c r="G2052" s="157"/>
      <c r="H2052" s="158"/>
      <c r="I2052" s="162" t="str">
        <f t="shared" si="186"/>
        <v/>
      </c>
      <c r="J2052" s="163" t="str">
        <f>IF(I2052="","",I2052/BUDGET!$O$8)</f>
        <v/>
      </c>
      <c r="K2052" s="608"/>
      <c r="L2052" s="161" t="str">
        <f t="shared" si="187"/>
        <v/>
      </c>
      <c r="M2052" s="609" t="str">
        <f t="shared" si="188"/>
        <v/>
      </c>
      <c r="N2052" s="610" t="str">
        <f t="shared" si="189"/>
        <v/>
      </c>
      <c r="O2052" s="577"/>
      <c r="Q2052" s="611"/>
      <c r="U2052" s="574" t="str">
        <f t="shared" si="191"/>
        <v/>
      </c>
      <c r="V2052" s="574" t="str">
        <f>IF($U2052="","",VLOOKUP($U2052,BUDGET!$C$19:$Q$401,2,FALSE))</f>
        <v/>
      </c>
    </row>
    <row r="2053" spans="2:22" ht="13.5" x14ac:dyDescent="0.3">
      <c r="B2053" s="582">
        <f t="shared" si="190"/>
        <v>2043</v>
      </c>
      <c r="C2053" s="153"/>
      <c r="D2053" s="154"/>
      <c r="E2053" s="155"/>
      <c r="F2053" s="156"/>
      <c r="G2053" s="157"/>
      <c r="H2053" s="158"/>
      <c r="I2053" s="162" t="str">
        <f t="shared" si="186"/>
        <v/>
      </c>
      <c r="J2053" s="163" t="str">
        <f>IF(I2053="","",I2053/BUDGET!$O$8)</f>
        <v/>
      </c>
      <c r="K2053" s="608"/>
      <c r="L2053" s="164" t="str">
        <f t="shared" si="187"/>
        <v/>
      </c>
      <c r="M2053" s="609" t="str">
        <f t="shared" si="188"/>
        <v/>
      </c>
      <c r="N2053" s="610" t="str">
        <f t="shared" si="189"/>
        <v/>
      </c>
      <c r="O2053" s="577"/>
      <c r="Q2053" s="611"/>
      <c r="U2053" s="574" t="str">
        <f t="shared" si="191"/>
        <v/>
      </c>
      <c r="V2053" s="574" t="str">
        <f>IF($U2053="","",VLOOKUP($U2053,BUDGET!$C$19:$Q$401,2,FALSE))</f>
        <v/>
      </c>
    </row>
    <row r="2054" spans="2:22" ht="13.5" x14ac:dyDescent="0.3">
      <c r="B2054" s="582">
        <f t="shared" si="190"/>
        <v>2044</v>
      </c>
      <c r="C2054" s="153"/>
      <c r="D2054" s="154"/>
      <c r="E2054" s="155"/>
      <c r="F2054" s="156"/>
      <c r="G2054" s="157"/>
      <c r="H2054" s="158"/>
      <c r="I2054" s="162" t="str">
        <f t="shared" si="186"/>
        <v/>
      </c>
      <c r="J2054" s="163" t="str">
        <f>IF(I2054="","",I2054/BUDGET!$O$8)</f>
        <v/>
      </c>
      <c r="K2054" s="608"/>
      <c r="L2054" s="161" t="str">
        <f t="shared" si="187"/>
        <v/>
      </c>
      <c r="M2054" s="609" t="str">
        <f t="shared" si="188"/>
        <v/>
      </c>
      <c r="N2054" s="610" t="str">
        <f t="shared" si="189"/>
        <v/>
      </c>
      <c r="O2054" s="577"/>
      <c r="Q2054" s="611"/>
      <c r="U2054" s="574" t="str">
        <f t="shared" si="191"/>
        <v/>
      </c>
      <c r="V2054" s="574" t="str">
        <f>IF($U2054="","",VLOOKUP($U2054,BUDGET!$C$19:$Q$401,2,FALSE))</f>
        <v/>
      </c>
    </row>
    <row r="2055" spans="2:22" ht="13.5" x14ac:dyDescent="0.3">
      <c r="B2055" s="582">
        <f t="shared" si="190"/>
        <v>2045</v>
      </c>
      <c r="C2055" s="153"/>
      <c r="D2055" s="154"/>
      <c r="E2055" s="155"/>
      <c r="F2055" s="156"/>
      <c r="G2055" s="157"/>
      <c r="H2055" s="158"/>
      <c r="I2055" s="162" t="str">
        <f t="shared" si="186"/>
        <v/>
      </c>
      <c r="J2055" s="163" t="str">
        <f>IF(I2055="","",I2055/BUDGET!$O$8)</f>
        <v/>
      </c>
      <c r="K2055" s="608"/>
      <c r="L2055" s="164" t="str">
        <f t="shared" si="187"/>
        <v/>
      </c>
      <c r="M2055" s="609" t="str">
        <f t="shared" si="188"/>
        <v/>
      </c>
      <c r="N2055" s="610" t="str">
        <f t="shared" si="189"/>
        <v/>
      </c>
      <c r="O2055" s="577"/>
      <c r="Q2055" s="611"/>
      <c r="U2055" s="574" t="str">
        <f t="shared" si="191"/>
        <v/>
      </c>
      <c r="V2055" s="574" t="str">
        <f>IF($U2055="","",VLOOKUP($U2055,BUDGET!$C$19:$Q$401,2,FALSE))</f>
        <v/>
      </c>
    </row>
    <row r="2056" spans="2:22" ht="13.5" x14ac:dyDescent="0.3">
      <c r="B2056" s="582">
        <f t="shared" si="190"/>
        <v>2046</v>
      </c>
      <c r="C2056" s="153"/>
      <c r="D2056" s="154"/>
      <c r="E2056" s="155"/>
      <c r="F2056" s="156"/>
      <c r="G2056" s="157"/>
      <c r="H2056" s="158"/>
      <c r="I2056" s="162" t="str">
        <f t="shared" si="186"/>
        <v/>
      </c>
      <c r="J2056" s="163" t="str">
        <f>IF(I2056="","",I2056/BUDGET!$O$8)</f>
        <v/>
      </c>
      <c r="K2056" s="608"/>
      <c r="L2056" s="161" t="str">
        <f t="shared" si="187"/>
        <v/>
      </c>
      <c r="M2056" s="609" t="str">
        <f t="shared" si="188"/>
        <v/>
      </c>
      <c r="N2056" s="610" t="str">
        <f t="shared" si="189"/>
        <v/>
      </c>
      <c r="O2056" s="577"/>
      <c r="Q2056" s="611"/>
      <c r="U2056" s="574" t="str">
        <f t="shared" si="191"/>
        <v/>
      </c>
      <c r="V2056" s="574" t="str">
        <f>IF($U2056="","",VLOOKUP($U2056,BUDGET!$C$19:$Q$401,2,FALSE))</f>
        <v/>
      </c>
    </row>
    <row r="2057" spans="2:22" ht="13.5" x14ac:dyDescent="0.3">
      <c r="B2057" s="582">
        <f t="shared" si="190"/>
        <v>2047</v>
      </c>
      <c r="C2057" s="153"/>
      <c r="D2057" s="154"/>
      <c r="E2057" s="155"/>
      <c r="F2057" s="156"/>
      <c r="G2057" s="157"/>
      <c r="H2057" s="158"/>
      <c r="I2057" s="162" t="str">
        <f t="shared" si="186"/>
        <v/>
      </c>
      <c r="J2057" s="163" t="str">
        <f>IF(I2057="","",I2057/BUDGET!$O$8)</f>
        <v/>
      </c>
      <c r="K2057" s="608"/>
      <c r="L2057" s="164" t="str">
        <f t="shared" si="187"/>
        <v/>
      </c>
      <c r="M2057" s="609" t="str">
        <f t="shared" si="188"/>
        <v/>
      </c>
      <c r="N2057" s="610" t="str">
        <f t="shared" si="189"/>
        <v/>
      </c>
      <c r="O2057" s="577"/>
      <c r="Q2057" s="611"/>
      <c r="U2057" s="574" t="str">
        <f t="shared" si="191"/>
        <v/>
      </c>
      <c r="V2057" s="574" t="str">
        <f>IF($U2057="","",VLOOKUP($U2057,BUDGET!$C$19:$Q$401,2,FALSE))</f>
        <v/>
      </c>
    </row>
    <row r="2058" spans="2:22" ht="13.5" x14ac:dyDescent="0.3">
      <c r="B2058" s="582">
        <f t="shared" si="190"/>
        <v>2048</v>
      </c>
      <c r="C2058" s="153"/>
      <c r="D2058" s="154"/>
      <c r="E2058" s="155"/>
      <c r="F2058" s="156"/>
      <c r="G2058" s="157"/>
      <c r="H2058" s="158"/>
      <c r="I2058" s="162" t="str">
        <f t="shared" si="186"/>
        <v/>
      </c>
      <c r="J2058" s="163" t="str">
        <f>IF(I2058="","",I2058/BUDGET!$O$8)</f>
        <v/>
      </c>
      <c r="K2058" s="608"/>
      <c r="L2058" s="161" t="str">
        <f t="shared" si="187"/>
        <v/>
      </c>
      <c r="M2058" s="609" t="str">
        <f t="shared" si="188"/>
        <v/>
      </c>
      <c r="N2058" s="610" t="str">
        <f t="shared" si="189"/>
        <v/>
      </c>
      <c r="O2058" s="577"/>
      <c r="Q2058" s="611"/>
      <c r="U2058" s="574" t="str">
        <f t="shared" si="191"/>
        <v/>
      </c>
      <c r="V2058" s="574" t="str">
        <f>IF($U2058="","",VLOOKUP($U2058,BUDGET!$C$19:$Q$401,2,FALSE))</f>
        <v/>
      </c>
    </row>
    <row r="2059" spans="2:22" ht="13.5" x14ac:dyDescent="0.3">
      <c r="B2059" s="582">
        <f t="shared" si="190"/>
        <v>2049</v>
      </c>
      <c r="C2059" s="153"/>
      <c r="D2059" s="154"/>
      <c r="E2059" s="155"/>
      <c r="F2059" s="156"/>
      <c r="G2059" s="157"/>
      <c r="H2059" s="158"/>
      <c r="I2059" s="162" t="str">
        <f t="shared" si="186"/>
        <v/>
      </c>
      <c r="J2059" s="163" t="str">
        <f>IF(I2059="","",I2059/BUDGET!$O$8)</f>
        <v/>
      </c>
      <c r="K2059" s="608"/>
      <c r="L2059" s="164" t="str">
        <f t="shared" si="187"/>
        <v/>
      </c>
      <c r="M2059" s="609" t="str">
        <f t="shared" si="188"/>
        <v/>
      </c>
      <c r="N2059" s="610" t="str">
        <f t="shared" si="189"/>
        <v/>
      </c>
      <c r="O2059" s="577"/>
      <c r="Q2059" s="611"/>
      <c r="U2059" s="574" t="str">
        <f t="shared" si="191"/>
        <v/>
      </c>
      <c r="V2059" s="574" t="str">
        <f>IF($U2059="","",VLOOKUP($U2059,BUDGET!$C$19:$Q$401,2,FALSE))</f>
        <v/>
      </c>
    </row>
    <row r="2060" spans="2:22" ht="13.5" x14ac:dyDescent="0.3">
      <c r="B2060" s="582">
        <f t="shared" si="190"/>
        <v>2050</v>
      </c>
      <c r="C2060" s="153"/>
      <c r="D2060" s="154"/>
      <c r="E2060" s="155"/>
      <c r="F2060" s="156"/>
      <c r="G2060" s="157"/>
      <c r="H2060" s="158"/>
      <c r="I2060" s="162" t="str">
        <f t="shared" ref="I2060:I2123" si="192">IF(E2060="","",ROUND(F2060*H2060,2))</f>
        <v/>
      </c>
      <c r="J2060" s="163" t="str">
        <f>IF(I2060="","",I2060/BUDGET!$O$8)</f>
        <v/>
      </c>
      <c r="K2060" s="608"/>
      <c r="L2060" s="161" t="str">
        <f t="shared" ref="L2060:L2123" si="193">LEFT(K2060,2)</f>
        <v/>
      </c>
      <c r="M2060" s="609" t="str">
        <f t="shared" ref="M2060:M2123" si="194">IF(C2060="","",YEAR(C2060))</f>
        <v/>
      </c>
      <c r="N2060" s="610" t="str">
        <f t="shared" ref="N2060:N2123" si="195">IF(C2060="","",MONTH(C2060))</f>
        <v/>
      </c>
      <c r="O2060" s="577"/>
      <c r="Q2060" s="611"/>
      <c r="U2060" s="574" t="str">
        <f t="shared" si="191"/>
        <v/>
      </c>
      <c r="V2060" s="574" t="str">
        <f>IF($U2060="","",VLOOKUP($U2060,BUDGET!$C$19:$Q$401,2,FALSE))</f>
        <v/>
      </c>
    </row>
    <row r="2061" spans="2:22" ht="13.5" x14ac:dyDescent="0.3">
      <c r="B2061" s="582">
        <f t="shared" ref="B2061:B2124" si="196">ROW()-10</f>
        <v>2051</v>
      </c>
      <c r="C2061" s="153"/>
      <c r="D2061" s="154"/>
      <c r="E2061" s="155"/>
      <c r="F2061" s="156"/>
      <c r="G2061" s="157"/>
      <c r="H2061" s="158"/>
      <c r="I2061" s="162" t="str">
        <f t="shared" si="192"/>
        <v/>
      </c>
      <c r="J2061" s="163" t="str">
        <f>IF(I2061="","",I2061/BUDGET!$O$8)</f>
        <v/>
      </c>
      <c r="K2061" s="608"/>
      <c r="L2061" s="164" t="str">
        <f t="shared" si="193"/>
        <v/>
      </c>
      <c r="M2061" s="609" t="str">
        <f t="shared" si="194"/>
        <v/>
      </c>
      <c r="N2061" s="610" t="str">
        <f t="shared" si="195"/>
        <v/>
      </c>
      <c r="O2061" s="577"/>
      <c r="Q2061" s="611"/>
      <c r="U2061" s="574" t="str">
        <f t="shared" ref="U2061:U2124" si="197">IF(K2061="","",LEFT(K2061,FIND("|",K2061)-1))</f>
        <v/>
      </c>
      <c r="V2061" s="574" t="str">
        <f>IF($U2061="","",VLOOKUP($U2061,BUDGET!$C$19:$Q$401,2,FALSE))</f>
        <v/>
      </c>
    </row>
    <row r="2062" spans="2:22" ht="13.5" x14ac:dyDescent="0.3">
      <c r="B2062" s="582">
        <f t="shared" si="196"/>
        <v>2052</v>
      </c>
      <c r="C2062" s="153"/>
      <c r="D2062" s="154"/>
      <c r="E2062" s="155"/>
      <c r="F2062" s="156"/>
      <c r="G2062" s="157"/>
      <c r="H2062" s="158"/>
      <c r="I2062" s="162" t="str">
        <f t="shared" si="192"/>
        <v/>
      </c>
      <c r="J2062" s="163" t="str">
        <f>IF(I2062="","",I2062/BUDGET!$O$8)</f>
        <v/>
      </c>
      <c r="K2062" s="608"/>
      <c r="L2062" s="161" t="str">
        <f t="shared" si="193"/>
        <v/>
      </c>
      <c r="M2062" s="609" t="str">
        <f t="shared" si="194"/>
        <v/>
      </c>
      <c r="N2062" s="610" t="str">
        <f t="shared" si="195"/>
        <v/>
      </c>
      <c r="O2062" s="577"/>
      <c r="Q2062" s="611"/>
      <c r="U2062" s="574" t="str">
        <f t="shared" si="197"/>
        <v/>
      </c>
      <c r="V2062" s="574" t="str">
        <f>IF($U2062="","",VLOOKUP($U2062,BUDGET!$C$19:$Q$401,2,FALSE))</f>
        <v/>
      </c>
    </row>
    <row r="2063" spans="2:22" ht="13.5" x14ac:dyDescent="0.3">
      <c r="B2063" s="582">
        <f t="shared" si="196"/>
        <v>2053</v>
      </c>
      <c r="C2063" s="153"/>
      <c r="D2063" s="154"/>
      <c r="E2063" s="155"/>
      <c r="F2063" s="156"/>
      <c r="G2063" s="157"/>
      <c r="H2063" s="158"/>
      <c r="I2063" s="162" t="str">
        <f t="shared" si="192"/>
        <v/>
      </c>
      <c r="J2063" s="163" t="str">
        <f>IF(I2063="","",I2063/BUDGET!$O$8)</f>
        <v/>
      </c>
      <c r="K2063" s="608"/>
      <c r="L2063" s="164" t="str">
        <f t="shared" si="193"/>
        <v/>
      </c>
      <c r="M2063" s="609" t="str">
        <f t="shared" si="194"/>
        <v/>
      </c>
      <c r="N2063" s="610" t="str">
        <f t="shared" si="195"/>
        <v/>
      </c>
      <c r="O2063" s="577"/>
      <c r="Q2063" s="611"/>
      <c r="U2063" s="574" t="str">
        <f t="shared" si="197"/>
        <v/>
      </c>
      <c r="V2063" s="574" t="str">
        <f>IF($U2063="","",VLOOKUP($U2063,BUDGET!$C$19:$Q$401,2,FALSE))</f>
        <v/>
      </c>
    </row>
    <row r="2064" spans="2:22" ht="13.5" x14ac:dyDescent="0.3">
      <c r="B2064" s="582">
        <f t="shared" si="196"/>
        <v>2054</v>
      </c>
      <c r="C2064" s="153"/>
      <c r="D2064" s="154"/>
      <c r="E2064" s="155"/>
      <c r="F2064" s="156"/>
      <c r="G2064" s="157"/>
      <c r="H2064" s="158"/>
      <c r="I2064" s="162" t="str">
        <f t="shared" si="192"/>
        <v/>
      </c>
      <c r="J2064" s="163" t="str">
        <f>IF(I2064="","",I2064/BUDGET!$O$8)</f>
        <v/>
      </c>
      <c r="K2064" s="608"/>
      <c r="L2064" s="161" t="str">
        <f t="shared" si="193"/>
        <v/>
      </c>
      <c r="M2064" s="609" t="str">
        <f t="shared" si="194"/>
        <v/>
      </c>
      <c r="N2064" s="610" t="str">
        <f t="shared" si="195"/>
        <v/>
      </c>
      <c r="O2064" s="577"/>
      <c r="Q2064" s="611"/>
      <c r="U2064" s="574" t="str">
        <f t="shared" si="197"/>
        <v/>
      </c>
      <c r="V2064" s="574" t="str">
        <f>IF($U2064="","",VLOOKUP($U2064,BUDGET!$C$19:$Q$401,2,FALSE))</f>
        <v/>
      </c>
    </row>
    <row r="2065" spans="2:22" ht="13.5" x14ac:dyDescent="0.3">
      <c r="B2065" s="582">
        <f t="shared" si="196"/>
        <v>2055</v>
      </c>
      <c r="C2065" s="153"/>
      <c r="D2065" s="154"/>
      <c r="E2065" s="155"/>
      <c r="F2065" s="156"/>
      <c r="G2065" s="157"/>
      <c r="H2065" s="158"/>
      <c r="I2065" s="162" t="str">
        <f t="shared" si="192"/>
        <v/>
      </c>
      <c r="J2065" s="163" t="str">
        <f>IF(I2065="","",I2065/BUDGET!$O$8)</f>
        <v/>
      </c>
      <c r="K2065" s="608"/>
      <c r="L2065" s="164" t="str">
        <f t="shared" si="193"/>
        <v/>
      </c>
      <c r="M2065" s="609" t="str">
        <f t="shared" si="194"/>
        <v/>
      </c>
      <c r="N2065" s="610" t="str">
        <f t="shared" si="195"/>
        <v/>
      </c>
      <c r="O2065" s="577"/>
      <c r="Q2065" s="611"/>
      <c r="U2065" s="574" t="str">
        <f t="shared" si="197"/>
        <v/>
      </c>
      <c r="V2065" s="574" t="str">
        <f>IF($U2065="","",VLOOKUP($U2065,BUDGET!$C$19:$Q$401,2,FALSE))</f>
        <v/>
      </c>
    </row>
    <row r="2066" spans="2:22" ht="13.5" x14ac:dyDescent="0.3">
      <c r="B2066" s="582">
        <f t="shared" si="196"/>
        <v>2056</v>
      </c>
      <c r="C2066" s="153"/>
      <c r="D2066" s="154"/>
      <c r="E2066" s="155"/>
      <c r="F2066" s="156"/>
      <c r="G2066" s="157"/>
      <c r="H2066" s="158"/>
      <c r="I2066" s="162" t="str">
        <f t="shared" si="192"/>
        <v/>
      </c>
      <c r="J2066" s="163" t="str">
        <f>IF(I2066="","",I2066/BUDGET!$O$8)</f>
        <v/>
      </c>
      <c r="K2066" s="608"/>
      <c r="L2066" s="161" t="str">
        <f t="shared" si="193"/>
        <v/>
      </c>
      <c r="M2066" s="609" t="str">
        <f t="shared" si="194"/>
        <v/>
      </c>
      <c r="N2066" s="610" t="str">
        <f t="shared" si="195"/>
        <v/>
      </c>
      <c r="O2066" s="577"/>
      <c r="Q2066" s="611"/>
      <c r="U2066" s="574" t="str">
        <f t="shared" si="197"/>
        <v/>
      </c>
      <c r="V2066" s="574" t="str">
        <f>IF($U2066="","",VLOOKUP($U2066,BUDGET!$C$19:$Q$401,2,FALSE))</f>
        <v/>
      </c>
    </row>
    <row r="2067" spans="2:22" ht="13.5" x14ac:dyDescent="0.3">
      <c r="B2067" s="582">
        <f t="shared" si="196"/>
        <v>2057</v>
      </c>
      <c r="C2067" s="153"/>
      <c r="D2067" s="154"/>
      <c r="E2067" s="155"/>
      <c r="F2067" s="156"/>
      <c r="G2067" s="157"/>
      <c r="H2067" s="158"/>
      <c r="I2067" s="162" t="str">
        <f t="shared" si="192"/>
        <v/>
      </c>
      <c r="J2067" s="163" t="str">
        <f>IF(I2067="","",I2067/BUDGET!$O$8)</f>
        <v/>
      </c>
      <c r="K2067" s="608"/>
      <c r="L2067" s="164" t="str">
        <f t="shared" si="193"/>
        <v/>
      </c>
      <c r="M2067" s="609" t="str">
        <f t="shared" si="194"/>
        <v/>
      </c>
      <c r="N2067" s="610" t="str">
        <f t="shared" si="195"/>
        <v/>
      </c>
      <c r="O2067" s="577"/>
      <c r="Q2067" s="611"/>
      <c r="U2067" s="574" t="str">
        <f t="shared" si="197"/>
        <v/>
      </c>
      <c r="V2067" s="574" t="str">
        <f>IF($U2067="","",VLOOKUP($U2067,BUDGET!$C$19:$Q$401,2,FALSE))</f>
        <v/>
      </c>
    </row>
    <row r="2068" spans="2:22" ht="13.5" x14ac:dyDescent="0.3">
      <c r="B2068" s="582">
        <f t="shared" si="196"/>
        <v>2058</v>
      </c>
      <c r="C2068" s="153"/>
      <c r="D2068" s="154"/>
      <c r="E2068" s="155"/>
      <c r="F2068" s="156"/>
      <c r="G2068" s="157"/>
      <c r="H2068" s="158"/>
      <c r="I2068" s="162" t="str">
        <f t="shared" si="192"/>
        <v/>
      </c>
      <c r="J2068" s="163" t="str">
        <f>IF(I2068="","",I2068/BUDGET!$O$8)</f>
        <v/>
      </c>
      <c r="K2068" s="608"/>
      <c r="L2068" s="161" t="str">
        <f t="shared" si="193"/>
        <v/>
      </c>
      <c r="M2068" s="609" t="str">
        <f t="shared" si="194"/>
        <v/>
      </c>
      <c r="N2068" s="610" t="str">
        <f t="shared" si="195"/>
        <v/>
      </c>
      <c r="O2068" s="577"/>
      <c r="Q2068" s="611"/>
      <c r="U2068" s="574" t="str">
        <f t="shared" si="197"/>
        <v/>
      </c>
      <c r="V2068" s="574" t="str">
        <f>IF($U2068="","",VLOOKUP($U2068,BUDGET!$C$19:$Q$401,2,FALSE))</f>
        <v/>
      </c>
    </row>
    <row r="2069" spans="2:22" ht="13.5" x14ac:dyDescent="0.3">
      <c r="B2069" s="582">
        <f t="shared" si="196"/>
        <v>2059</v>
      </c>
      <c r="C2069" s="153"/>
      <c r="D2069" s="154"/>
      <c r="E2069" s="155"/>
      <c r="F2069" s="156"/>
      <c r="G2069" s="157"/>
      <c r="H2069" s="158"/>
      <c r="I2069" s="162" t="str">
        <f t="shared" si="192"/>
        <v/>
      </c>
      <c r="J2069" s="163" t="str">
        <f>IF(I2069="","",I2069/BUDGET!$O$8)</f>
        <v/>
      </c>
      <c r="K2069" s="608"/>
      <c r="L2069" s="164" t="str">
        <f t="shared" si="193"/>
        <v/>
      </c>
      <c r="M2069" s="609" t="str">
        <f t="shared" si="194"/>
        <v/>
      </c>
      <c r="N2069" s="610" t="str">
        <f t="shared" si="195"/>
        <v/>
      </c>
      <c r="O2069" s="577"/>
      <c r="Q2069" s="611"/>
      <c r="U2069" s="574" t="str">
        <f t="shared" si="197"/>
        <v/>
      </c>
      <c r="V2069" s="574" t="str">
        <f>IF($U2069="","",VLOOKUP($U2069,BUDGET!$C$19:$Q$401,2,FALSE))</f>
        <v/>
      </c>
    </row>
    <row r="2070" spans="2:22" ht="13.5" x14ac:dyDescent="0.3">
      <c r="B2070" s="582">
        <f t="shared" si="196"/>
        <v>2060</v>
      </c>
      <c r="C2070" s="153"/>
      <c r="D2070" s="154"/>
      <c r="E2070" s="155"/>
      <c r="F2070" s="156"/>
      <c r="G2070" s="157"/>
      <c r="H2070" s="158"/>
      <c r="I2070" s="162" t="str">
        <f t="shared" si="192"/>
        <v/>
      </c>
      <c r="J2070" s="163" t="str">
        <f>IF(I2070="","",I2070/BUDGET!$O$8)</f>
        <v/>
      </c>
      <c r="K2070" s="608"/>
      <c r="L2070" s="161" t="str">
        <f t="shared" si="193"/>
        <v/>
      </c>
      <c r="M2070" s="609" t="str">
        <f t="shared" si="194"/>
        <v/>
      </c>
      <c r="N2070" s="610" t="str">
        <f t="shared" si="195"/>
        <v/>
      </c>
      <c r="O2070" s="577"/>
      <c r="Q2070" s="611"/>
      <c r="U2070" s="574" t="str">
        <f t="shared" si="197"/>
        <v/>
      </c>
      <c r="V2070" s="574" t="str">
        <f>IF($U2070="","",VLOOKUP($U2070,BUDGET!$C$19:$Q$401,2,FALSE))</f>
        <v/>
      </c>
    </row>
    <row r="2071" spans="2:22" ht="13.5" x14ac:dyDescent="0.3">
      <c r="B2071" s="582">
        <f t="shared" si="196"/>
        <v>2061</v>
      </c>
      <c r="C2071" s="153"/>
      <c r="D2071" s="154"/>
      <c r="E2071" s="155"/>
      <c r="F2071" s="156"/>
      <c r="G2071" s="157"/>
      <c r="H2071" s="158"/>
      <c r="I2071" s="162" t="str">
        <f t="shared" si="192"/>
        <v/>
      </c>
      <c r="J2071" s="163" t="str">
        <f>IF(I2071="","",I2071/BUDGET!$O$8)</f>
        <v/>
      </c>
      <c r="K2071" s="608"/>
      <c r="L2071" s="164" t="str">
        <f t="shared" si="193"/>
        <v/>
      </c>
      <c r="M2071" s="609" t="str">
        <f t="shared" si="194"/>
        <v/>
      </c>
      <c r="N2071" s="610" t="str">
        <f t="shared" si="195"/>
        <v/>
      </c>
      <c r="O2071" s="577"/>
      <c r="Q2071" s="611"/>
      <c r="U2071" s="574" t="str">
        <f t="shared" si="197"/>
        <v/>
      </c>
      <c r="V2071" s="574" t="str">
        <f>IF($U2071="","",VLOOKUP($U2071,BUDGET!$C$19:$Q$401,2,FALSE))</f>
        <v/>
      </c>
    </row>
    <row r="2072" spans="2:22" ht="13.5" x14ac:dyDescent="0.3">
      <c r="B2072" s="582">
        <f t="shared" si="196"/>
        <v>2062</v>
      </c>
      <c r="C2072" s="153"/>
      <c r="D2072" s="154"/>
      <c r="E2072" s="155"/>
      <c r="F2072" s="156"/>
      <c r="G2072" s="157"/>
      <c r="H2072" s="158"/>
      <c r="I2072" s="162" t="str">
        <f t="shared" si="192"/>
        <v/>
      </c>
      <c r="J2072" s="163" t="str">
        <f>IF(I2072="","",I2072/BUDGET!$O$8)</f>
        <v/>
      </c>
      <c r="K2072" s="608"/>
      <c r="L2072" s="161" t="str">
        <f t="shared" si="193"/>
        <v/>
      </c>
      <c r="M2072" s="609" t="str">
        <f t="shared" si="194"/>
        <v/>
      </c>
      <c r="N2072" s="610" t="str">
        <f t="shared" si="195"/>
        <v/>
      </c>
      <c r="O2072" s="577"/>
      <c r="Q2072" s="611"/>
      <c r="U2072" s="574" t="str">
        <f t="shared" si="197"/>
        <v/>
      </c>
      <c r="V2072" s="574" t="str">
        <f>IF($U2072="","",VLOOKUP($U2072,BUDGET!$C$19:$Q$401,2,FALSE))</f>
        <v/>
      </c>
    </row>
    <row r="2073" spans="2:22" ht="13.5" x14ac:dyDescent="0.3">
      <c r="B2073" s="582">
        <f t="shared" si="196"/>
        <v>2063</v>
      </c>
      <c r="C2073" s="153"/>
      <c r="D2073" s="154"/>
      <c r="E2073" s="155"/>
      <c r="F2073" s="156"/>
      <c r="G2073" s="157"/>
      <c r="H2073" s="158"/>
      <c r="I2073" s="162" t="str">
        <f t="shared" si="192"/>
        <v/>
      </c>
      <c r="J2073" s="163" t="str">
        <f>IF(I2073="","",I2073/BUDGET!$O$8)</f>
        <v/>
      </c>
      <c r="K2073" s="608"/>
      <c r="L2073" s="164" t="str">
        <f t="shared" si="193"/>
        <v/>
      </c>
      <c r="M2073" s="609" t="str">
        <f t="shared" si="194"/>
        <v/>
      </c>
      <c r="N2073" s="610" t="str">
        <f t="shared" si="195"/>
        <v/>
      </c>
      <c r="O2073" s="577"/>
      <c r="Q2073" s="611"/>
      <c r="U2073" s="574" t="str">
        <f t="shared" si="197"/>
        <v/>
      </c>
      <c r="V2073" s="574" t="str">
        <f>IF($U2073="","",VLOOKUP($U2073,BUDGET!$C$19:$Q$401,2,FALSE))</f>
        <v/>
      </c>
    </row>
    <row r="2074" spans="2:22" ht="13.5" x14ac:dyDescent="0.3">
      <c r="B2074" s="582">
        <f t="shared" si="196"/>
        <v>2064</v>
      </c>
      <c r="C2074" s="153"/>
      <c r="D2074" s="154"/>
      <c r="E2074" s="155"/>
      <c r="F2074" s="156"/>
      <c r="G2074" s="157"/>
      <c r="H2074" s="158"/>
      <c r="I2074" s="162" t="str">
        <f t="shared" si="192"/>
        <v/>
      </c>
      <c r="J2074" s="163" t="str">
        <f>IF(I2074="","",I2074/BUDGET!$O$8)</f>
        <v/>
      </c>
      <c r="K2074" s="608"/>
      <c r="L2074" s="161" t="str">
        <f t="shared" si="193"/>
        <v/>
      </c>
      <c r="M2074" s="609" t="str">
        <f t="shared" si="194"/>
        <v/>
      </c>
      <c r="N2074" s="610" t="str">
        <f t="shared" si="195"/>
        <v/>
      </c>
      <c r="O2074" s="577"/>
      <c r="Q2074" s="611"/>
      <c r="U2074" s="574" t="str">
        <f t="shared" si="197"/>
        <v/>
      </c>
      <c r="V2074" s="574" t="str">
        <f>IF($U2074="","",VLOOKUP($U2074,BUDGET!$C$19:$Q$401,2,FALSE))</f>
        <v/>
      </c>
    </row>
    <row r="2075" spans="2:22" ht="13.5" x14ac:dyDescent="0.3">
      <c r="B2075" s="582">
        <f t="shared" si="196"/>
        <v>2065</v>
      </c>
      <c r="C2075" s="153"/>
      <c r="D2075" s="154"/>
      <c r="E2075" s="155"/>
      <c r="F2075" s="156"/>
      <c r="G2075" s="157"/>
      <c r="H2075" s="158"/>
      <c r="I2075" s="162" t="str">
        <f t="shared" si="192"/>
        <v/>
      </c>
      <c r="J2075" s="163" t="str">
        <f>IF(I2075="","",I2075/BUDGET!$O$8)</f>
        <v/>
      </c>
      <c r="K2075" s="608"/>
      <c r="L2075" s="164" t="str">
        <f t="shared" si="193"/>
        <v/>
      </c>
      <c r="M2075" s="609" t="str">
        <f t="shared" si="194"/>
        <v/>
      </c>
      <c r="N2075" s="610" t="str">
        <f t="shared" si="195"/>
        <v/>
      </c>
      <c r="O2075" s="577"/>
      <c r="Q2075" s="611"/>
      <c r="U2075" s="574" t="str">
        <f t="shared" si="197"/>
        <v/>
      </c>
      <c r="V2075" s="574" t="str">
        <f>IF($U2075="","",VLOOKUP($U2075,BUDGET!$C$19:$Q$401,2,FALSE))</f>
        <v/>
      </c>
    </row>
    <row r="2076" spans="2:22" ht="13.5" x14ac:dyDescent="0.3">
      <c r="B2076" s="582">
        <f t="shared" si="196"/>
        <v>2066</v>
      </c>
      <c r="C2076" s="153"/>
      <c r="D2076" s="154"/>
      <c r="E2076" s="155"/>
      <c r="F2076" s="156"/>
      <c r="G2076" s="157"/>
      <c r="H2076" s="158"/>
      <c r="I2076" s="162" t="str">
        <f t="shared" si="192"/>
        <v/>
      </c>
      <c r="J2076" s="163" t="str">
        <f>IF(I2076="","",I2076/BUDGET!$O$8)</f>
        <v/>
      </c>
      <c r="K2076" s="608"/>
      <c r="L2076" s="161" t="str">
        <f t="shared" si="193"/>
        <v/>
      </c>
      <c r="M2076" s="609" t="str">
        <f t="shared" si="194"/>
        <v/>
      </c>
      <c r="N2076" s="610" t="str">
        <f t="shared" si="195"/>
        <v/>
      </c>
      <c r="O2076" s="577"/>
      <c r="Q2076" s="611"/>
      <c r="U2076" s="574" t="str">
        <f t="shared" si="197"/>
        <v/>
      </c>
      <c r="V2076" s="574" t="str">
        <f>IF($U2076="","",VLOOKUP($U2076,BUDGET!$C$19:$Q$401,2,FALSE))</f>
        <v/>
      </c>
    </row>
    <row r="2077" spans="2:22" ht="13.5" x14ac:dyDescent="0.3">
      <c r="B2077" s="582">
        <f t="shared" si="196"/>
        <v>2067</v>
      </c>
      <c r="C2077" s="153"/>
      <c r="D2077" s="154"/>
      <c r="E2077" s="155"/>
      <c r="F2077" s="156"/>
      <c r="G2077" s="157"/>
      <c r="H2077" s="158"/>
      <c r="I2077" s="162" t="str">
        <f t="shared" si="192"/>
        <v/>
      </c>
      <c r="J2077" s="163" t="str">
        <f>IF(I2077="","",I2077/BUDGET!$O$8)</f>
        <v/>
      </c>
      <c r="K2077" s="608"/>
      <c r="L2077" s="164" t="str">
        <f t="shared" si="193"/>
        <v/>
      </c>
      <c r="M2077" s="609" t="str">
        <f t="shared" si="194"/>
        <v/>
      </c>
      <c r="N2077" s="610" t="str">
        <f t="shared" si="195"/>
        <v/>
      </c>
      <c r="O2077" s="577"/>
      <c r="Q2077" s="611"/>
      <c r="U2077" s="574" t="str">
        <f t="shared" si="197"/>
        <v/>
      </c>
      <c r="V2077" s="574" t="str">
        <f>IF($U2077="","",VLOOKUP($U2077,BUDGET!$C$19:$Q$401,2,FALSE))</f>
        <v/>
      </c>
    </row>
    <row r="2078" spans="2:22" ht="13.5" x14ac:dyDescent="0.3">
      <c r="B2078" s="582">
        <f t="shared" si="196"/>
        <v>2068</v>
      </c>
      <c r="C2078" s="153"/>
      <c r="D2078" s="154"/>
      <c r="E2078" s="155"/>
      <c r="F2078" s="156"/>
      <c r="G2078" s="157"/>
      <c r="H2078" s="158"/>
      <c r="I2078" s="162" t="str">
        <f t="shared" si="192"/>
        <v/>
      </c>
      <c r="J2078" s="163" t="str">
        <f>IF(I2078="","",I2078/BUDGET!$O$8)</f>
        <v/>
      </c>
      <c r="K2078" s="608"/>
      <c r="L2078" s="161" t="str">
        <f t="shared" si="193"/>
        <v/>
      </c>
      <c r="M2078" s="609" t="str">
        <f t="shared" si="194"/>
        <v/>
      </c>
      <c r="N2078" s="610" t="str">
        <f t="shared" si="195"/>
        <v/>
      </c>
      <c r="O2078" s="577"/>
      <c r="Q2078" s="611"/>
      <c r="U2078" s="574" t="str">
        <f t="shared" si="197"/>
        <v/>
      </c>
      <c r="V2078" s="574" t="str">
        <f>IF($U2078="","",VLOOKUP($U2078,BUDGET!$C$19:$Q$401,2,FALSE))</f>
        <v/>
      </c>
    </row>
    <row r="2079" spans="2:22" ht="13.5" x14ac:dyDescent="0.3">
      <c r="B2079" s="582">
        <f t="shared" si="196"/>
        <v>2069</v>
      </c>
      <c r="C2079" s="153"/>
      <c r="D2079" s="154"/>
      <c r="E2079" s="155"/>
      <c r="F2079" s="156"/>
      <c r="G2079" s="157"/>
      <c r="H2079" s="158"/>
      <c r="I2079" s="162" t="str">
        <f t="shared" si="192"/>
        <v/>
      </c>
      <c r="J2079" s="163" t="str">
        <f>IF(I2079="","",I2079/BUDGET!$O$8)</f>
        <v/>
      </c>
      <c r="K2079" s="608"/>
      <c r="L2079" s="164" t="str">
        <f t="shared" si="193"/>
        <v/>
      </c>
      <c r="M2079" s="609" t="str">
        <f t="shared" si="194"/>
        <v/>
      </c>
      <c r="N2079" s="610" t="str">
        <f t="shared" si="195"/>
        <v/>
      </c>
      <c r="O2079" s="577"/>
      <c r="Q2079" s="611"/>
      <c r="U2079" s="574" t="str">
        <f t="shared" si="197"/>
        <v/>
      </c>
      <c r="V2079" s="574" t="str">
        <f>IF($U2079="","",VLOOKUP($U2079,BUDGET!$C$19:$Q$401,2,FALSE))</f>
        <v/>
      </c>
    </row>
    <row r="2080" spans="2:22" ht="13.5" x14ac:dyDescent="0.3">
      <c r="B2080" s="582">
        <f t="shared" si="196"/>
        <v>2070</v>
      </c>
      <c r="C2080" s="153"/>
      <c r="D2080" s="154"/>
      <c r="E2080" s="155"/>
      <c r="F2080" s="156"/>
      <c r="G2080" s="157"/>
      <c r="H2080" s="158"/>
      <c r="I2080" s="162" t="str">
        <f t="shared" si="192"/>
        <v/>
      </c>
      <c r="J2080" s="163" t="str">
        <f>IF(I2080="","",I2080/BUDGET!$O$8)</f>
        <v/>
      </c>
      <c r="K2080" s="608"/>
      <c r="L2080" s="161" t="str">
        <f t="shared" si="193"/>
        <v/>
      </c>
      <c r="M2080" s="609" t="str">
        <f t="shared" si="194"/>
        <v/>
      </c>
      <c r="N2080" s="610" t="str">
        <f t="shared" si="195"/>
        <v/>
      </c>
      <c r="O2080" s="577"/>
      <c r="Q2080" s="611"/>
      <c r="U2080" s="574" t="str">
        <f t="shared" si="197"/>
        <v/>
      </c>
      <c r="V2080" s="574" t="str">
        <f>IF($U2080="","",VLOOKUP($U2080,BUDGET!$C$19:$Q$401,2,FALSE))</f>
        <v/>
      </c>
    </row>
    <row r="2081" spans="2:22" ht="13.5" x14ac:dyDescent="0.3">
      <c r="B2081" s="582">
        <f t="shared" si="196"/>
        <v>2071</v>
      </c>
      <c r="C2081" s="153"/>
      <c r="D2081" s="154"/>
      <c r="E2081" s="155"/>
      <c r="F2081" s="156"/>
      <c r="G2081" s="157"/>
      <c r="H2081" s="158"/>
      <c r="I2081" s="162" t="str">
        <f t="shared" si="192"/>
        <v/>
      </c>
      <c r="J2081" s="163" t="str">
        <f>IF(I2081="","",I2081/BUDGET!$O$8)</f>
        <v/>
      </c>
      <c r="K2081" s="608"/>
      <c r="L2081" s="164" t="str">
        <f t="shared" si="193"/>
        <v/>
      </c>
      <c r="M2081" s="609" t="str">
        <f t="shared" si="194"/>
        <v/>
      </c>
      <c r="N2081" s="610" t="str">
        <f t="shared" si="195"/>
        <v/>
      </c>
      <c r="O2081" s="577"/>
      <c r="Q2081" s="611"/>
      <c r="U2081" s="574" t="str">
        <f t="shared" si="197"/>
        <v/>
      </c>
      <c r="V2081" s="574" t="str">
        <f>IF($U2081="","",VLOOKUP($U2081,BUDGET!$C$19:$Q$401,2,FALSE))</f>
        <v/>
      </c>
    </row>
    <row r="2082" spans="2:22" ht="13.5" x14ac:dyDescent="0.3">
      <c r="B2082" s="582">
        <f t="shared" si="196"/>
        <v>2072</v>
      </c>
      <c r="C2082" s="153"/>
      <c r="D2082" s="154"/>
      <c r="E2082" s="155"/>
      <c r="F2082" s="156"/>
      <c r="G2082" s="157"/>
      <c r="H2082" s="158"/>
      <c r="I2082" s="162" t="str">
        <f t="shared" si="192"/>
        <v/>
      </c>
      <c r="J2082" s="163" t="str">
        <f>IF(I2082="","",I2082/BUDGET!$O$8)</f>
        <v/>
      </c>
      <c r="K2082" s="608"/>
      <c r="L2082" s="161" t="str">
        <f t="shared" si="193"/>
        <v/>
      </c>
      <c r="M2082" s="609" t="str">
        <f t="shared" si="194"/>
        <v/>
      </c>
      <c r="N2082" s="610" t="str">
        <f t="shared" si="195"/>
        <v/>
      </c>
      <c r="O2082" s="577"/>
      <c r="Q2082" s="611"/>
      <c r="U2082" s="574" t="str">
        <f t="shared" si="197"/>
        <v/>
      </c>
      <c r="V2082" s="574" t="str">
        <f>IF($U2082="","",VLOOKUP($U2082,BUDGET!$C$19:$Q$401,2,FALSE))</f>
        <v/>
      </c>
    </row>
    <row r="2083" spans="2:22" ht="13.5" x14ac:dyDescent="0.3">
      <c r="B2083" s="582">
        <f t="shared" si="196"/>
        <v>2073</v>
      </c>
      <c r="C2083" s="153"/>
      <c r="D2083" s="154"/>
      <c r="E2083" s="155"/>
      <c r="F2083" s="156"/>
      <c r="G2083" s="157"/>
      <c r="H2083" s="158"/>
      <c r="I2083" s="162" t="str">
        <f t="shared" si="192"/>
        <v/>
      </c>
      <c r="J2083" s="163" t="str">
        <f>IF(I2083="","",I2083/BUDGET!$O$8)</f>
        <v/>
      </c>
      <c r="K2083" s="608"/>
      <c r="L2083" s="164" t="str">
        <f t="shared" si="193"/>
        <v/>
      </c>
      <c r="M2083" s="609" t="str">
        <f t="shared" si="194"/>
        <v/>
      </c>
      <c r="N2083" s="610" t="str">
        <f t="shared" si="195"/>
        <v/>
      </c>
      <c r="O2083" s="577"/>
      <c r="Q2083" s="611"/>
      <c r="U2083" s="574" t="str">
        <f t="shared" si="197"/>
        <v/>
      </c>
      <c r="V2083" s="574" t="str">
        <f>IF($U2083="","",VLOOKUP($U2083,BUDGET!$C$19:$Q$401,2,FALSE))</f>
        <v/>
      </c>
    </row>
    <row r="2084" spans="2:22" ht="13.5" x14ac:dyDescent="0.3">
      <c r="B2084" s="582">
        <f t="shared" si="196"/>
        <v>2074</v>
      </c>
      <c r="C2084" s="153"/>
      <c r="D2084" s="154"/>
      <c r="E2084" s="155"/>
      <c r="F2084" s="156"/>
      <c r="G2084" s="157"/>
      <c r="H2084" s="158"/>
      <c r="I2084" s="162" t="str">
        <f t="shared" si="192"/>
        <v/>
      </c>
      <c r="J2084" s="163" t="str">
        <f>IF(I2084="","",I2084/BUDGET!$O$8)</f>
        <v/>
      </c>
      <c r="K2084" s="608"/>
      <c r="L2084" s="161" t="str">
        <f t="shared" si="193"/>
        <v/>
      </c>
      <c r="M2084" s="609" t="str">
        <f t="shared" si="194"/>
        <v/>
      </c>
      <c r="N2084" s="610" t="str">
        <f t="shared" si="195"/>
        <v/>
      </c>
      <c r="O2084" s="577"/>
      <c r="Q2084" s="611"/>
      <c r="U2084" s="574" t="str">
        <f t="shared" si="197"/>
        <v/>
      </c>
      <c r="V2084" s="574" t="str">
        <f>IF($U2084="","",VLOOKUP($U2084,BUDGET!$C$19:$Q$401,2,FALSE))</f>
        <v/>
      </c>
    </row>
    <row r="2085" spans="2:22" ht="13.5" x14ac:dyDescent="0.3">
      <c r="B2085" s="582">
        <f t="shared" si="196"/>
        <v>2075</v>
      </c>
      <c r="C2085" s="153"/>
      <c r="D2085" s="154"/>
      <c r="E2085" s="155"/>
      <c r="F2085" s="156"/>
      <c r="G2085" s="157"/>
      <c r="H2085" s="158"/>
      <c r="I2085" s="162" t="str">
        <f t="shared" si="192"/>
        <v/>
      </c>
      <c r="J2085" s="163" t="str">
        <f>IF(I2085="","",I2085/BUDGET!$O$8)</f>
        <v/>
      </c>
      <c r="K2085" s="608"/>
      <c r="L2085" s="164" t="str">
        <f t="shared" si="193"/>
        <v/>
      </c>
      <c r="M2085" s="609" t="str">
        <f t="shared" si="194"/>
        <v/>
      </c>
      <c r="N2085" s="610" t="str">
        <f t="shared" si="195"/>
        <v/>
      </c>
      <c r="O2085" s="577"/>
      <c r="Q2085" s="611"/>
      <c r="U2085" s="574" t="str">
        <f t="shared" si="197"/>
        <v/>
      </c>
      <c r="V2085" s="574" t="str">
        <f>IF($U2085="","",VLOOKUP($U2085,BUDGET!$C$19:$Q$401,2,FALSE))</f>
        <v/>
      </c>
    </row>
    <row r="2086" spans="2:22" ht="13.5" x14ac:dyDescent="0.3">
      <c r="B2086" s="582">
        <f t="shared" si="196"/>
        <v>2076</v>
      </c>
      <c r="C2086" s="153"/>
      <c r="D2086" s="154"/>
      <c r="E2086" s="155"/>
      <c r="F2086" s="156"/>
      <c r="G2086" s="157"/>
      <c r="H2086" s="158"/>
      <c r="I2086" s="162" t="str">
        <f t="shared" si="192"/>
        <v/>
      </c>
      <c r="J2086" s="163" t="str">
        <f>IF(I2086="","",I2086/BUDGET!$O$8)</f>
        <v/>
      </c>
      <c r="K2086" s="608"/>
      <c r="L2086" s="161" t="str">
        <f t="shared" si="193"/>
        <v/>
      </c>
      <c r="M2086" s="609" t="str">
        <f t="shared" si="194"/>
        <v/>
      </c>
      <c r="N2086" s="610" t="str">
        <f t="shared" si="195"/>
        <v/>
      </c>
      <c r="O2086" s="577"/>
      <c r="Q2086" s="611"/>
      <c r="U2086" s="574" t="str">
        <f t="shared" si="197"/>
        <v/>
      </c>
      <c r="V2086" s="574" t="str">
        <f>IF($U2086="","",VLOOKUP($U2086,BUDGET!$C$19:$Q$401,2,FALSE))</f>
        <v/>
      </c>
    </row>
    <row r="2087" spans="2:22" ht="13.5" x14ac:dyDescent="0.3">
      <c r="B2087" s="582">
        <f t="shared" si="196"/>
        <v>2077</v>
      </c>
      <c r="C2087" s="153"/>
      <c r="D2087" s="154"/>
      <c r="E2087" s="155"/>
      <c r="F2087" s="156"/>
      <c r="G2087" s="157"/>
      <c r="H2087" s="158"/>
      <c r="I2087" s="162" t="str">
        <f t="shared" si="192"/>
        <v/>
      </c>
      <c r="J2087" s="163" t="str">
        <f>IF(I2087="","",I2087/BUDGET!$O$8)</f>
        <v/>
      </c>
      <c r="K2087" s="608"/>
      <c r="L2087" s="164" t="str">
        <f t="shared" si="193"/>
        <v/>
      </c>
      <c r="M2087" s="609" t="str">
        <f t="shared" si="194"/>
        <v/>
      </c>
      <c r="N2087" s="610" t="str">
        <f t="shared" si="195"/>
        <v/>
      </c>
      <c r="O2087" s="577"/>
      <c r="Q2087" s="611"/>
      <c r="U2087" s="574" t="str">
        <f t="shared" si="197"/>
        <v/>
      </c>
      <c r="V2087" s="574" t="str">
        <f>IF($U2087="","",VLOOKUP($U2087,BUDGET!$C$19:$Q$401,2,FALSE))</f>
        <v/>
      </c>
    </row>
    <row r="2088" spans="2:22" ht="13.5" x14ac:dyDescent="0.3">
      <c r="B2088" s="582">
        <f t="shared" si="196"/>
        <v>2078</v>
      </c>
      <c r="C2088" s="153"/>
      <c r="D2088" s="154"/>
      <c r="E2088" s="155"/>
      <c r="F2088" s="156"/>
      <c r="G2088" s="157"/>
      <c r="H2088" s="158"/>
      <c r="I2088" s="162" t="str">
        <f t="shared" si="192"/>
        <v/>
      </c>
      <c r="J2088" s="163" t="str">
        <f>IF(I2088="","",I2088/BUDGET!$O$8)</f>
        <v/>
      </c>
      <c r="K2088" s="608"/>
      <c r="L2088" s="161" t="str">
        <f t="shared" si="193"/>
        <v/>
      </c>
      <c r="M2088" s="609" t="str">
        <f t="shared" si="194"/>
        <v/>
      </c>
      <c r="N2088" s="610" t="str">
        <f t="shared" si="195"/>
        <v/>
      </c>
      <c r="O2088" s="577"/>
      <c r="Q2088" s="611"/>
      <c r="U2088" s="574" t="str">
        <f t="shared" si="197"/>
        <v/>
      </c>
      <c r="V2088" s="574" t="str">
        <f>IF($U2088="","",VLOOKUP($U2088,BUDGET!$C$19:$Q$401,2,FALSE))</f>
        <v/>
      </c>
    </row>
    <row r="2089" spans="2:22" ht="13.5" x14ac:dyDescent="0.3">
      <c r="B2089" s="582">
        <f t="shared" si="196"/>
        <v>2079</v>
      </c>
      <c r="C2089" s="153"/>
      <c r="D2089" s="154"/>
      <c r="E2089" s="155"/>
      <c r="F2089" s="156"/>
      <c r="G2089" s="157"/>
      <c r="H2089" s="158"/>
      <c r="I2089" s="162" t="str">
        <f t="shared" si="192"/>
        <v/>
      </c>
      <c r="J2089" s="163" t="str">
        <f>IF(I2089="","",I2089/BUDGET!$O$8)</f>
        <v/>
      </c>
      <c r="K2089" s="608"/>
      <c r="L2089" s="164" t="str">
        <f t="shared" si="193"/>
        <v/>
      </c>
      <c r="M2089" s="609" t="str">
        <f t="shared" si="194"/>
        <v/>
      </c>
      <c r="N2089" s="610" t="str">
        <f t="shared" si="195"/>
        <v/>
      </c>
      <c r="O2089" s="577"/>
      <c r="Q2089" s="611"/>
      <c r="U2089" s="574" t="str">
        <f t="shared" si="197"/>
        <v/>
      </c>
      <c r="V2089" s="574" t="str">
        <f>IF($U2089="","",VLOOKUP($U2089,BUDGET!$C$19:$Q$401,2,FALSE))</f>
        <v/>
      </c>
    </row>
    <row r="2090" spans="2:22" ht="13.5" x14ac:dyDescent="0.3">
      <c r="B2090" s="582">
        <f t="shared" si="196"/>
        <v>2080</v>
      </c>
      <c r="C2090" s="153"/>
      <c r="D2090" s="154"/>
      <c r="E2090" s="155"/>
      <c r="F2090" s="156"/>
      <c r="G2090" s="157"/>
      <c r="H2090" s="158"/>
      <c r="I2090" s="162" t="str">
        <f t="shared" si="192"/>
        <v/>
      </c>
      <c r="J2090" s="163" t="str">
        <f>IF(I2090="","",I2090/BUDGET!$O$8)</f>
        <v/>
      </c>
      <c r="K2090" s="608"/>
      <c r="L2090" s="161" t="str">
        <f t="shared" si="193"/>
        <v/>
      </c>
      <c r="M2090" s="609" t="str">
        <f t="shared" si="194"/>
        <v/>
      </c>
      <c r="N2090" s="610" t="str">
        <f t="shared" si="195"/>
        <v/>
      </c>
      <c r="O2090" s="577"/>
      <c r="Q2090" s="611"/>
      <c r="U2090" s="574" t="str">
        <f t="shared" si="197"/>
        <v/>
      </c>
      <c r="V2090" s="574" t="str">
        <f>IF($U2090="","",VLOOKUP($U2090,BUDGET!$C$19:$Q$401,2,FALSE))</f>
        <v/>
      </c>
    </row>
    <row r="2091" spans="2:22" ht="13.5" x14ac:dyDescent="0.3">
      <c r="B2091" s="582">
        <f t="shared" si="196"/>
        <v>2081</v>
      </c>
      <c r="C2091" s="153"/>
      <c r="D2091" s="154"/>
      <c r="E2091" s="155"/>
      <c r="F2091" s="156"/>
      <c r="G2091" s="157"/>
      <c r="H2091" s="158"/>
      <c r="I2091" s="162" t="str">
        <f t="shared" si="192"/>
        <v/>
      </c>
      <c r="J2091" s="163" t="str">
        <f>IF(I2091="","",I2091/BUDGET!$O$8)</f>
        <v/>
      </c>
      <c r="K2091" s="608"/>
      <c r="L2091" s="164" t="str">
        <f t="shared" si="193"/>
        <v/>
      </c>
      <c r="M2091" s="609" t="str">
        <f t="shared" si="194"/>
        <v/>
      </c>
      <c r="N2091" s="610" t="str">
        <f t="shared" si="195"/>
        <v/>
      </c>
      <c r="O2091" s="577"/>
      <c r="Q2091" s="611"/>
      <c r="U2091" s="574" t="str">
        <f t="shared" si="197"/>
        <v/>
      </c>
      <c r="V2091" s="574" t="str">
        <f>IF($U2091="","",VLOOKUP($U2091,BUDGET!$C$19:$Q$401,2,FALSE))</f>
        <v/>
      </c>
    </row>
    <row r="2092" spans="2:22" ht="13.5" x14ac:dyDescent="0.3">
      <c r="B2092" s="582">
        <f t="shared" si="196"/>
        <v>2082</v>
      </c>
      <c r="C2092" s="153"/>
      <c r="D2092" s="154"/>
      <c r="E2092" s="155"/>
      <c r="F2092" s="156"/>
      <c r="G2092" s="157"/>
      <c r="H2092" s="158"/>
      <c r="I2092" s="162" t="str">
        <f t="shared" si="192"/>
        <v/>
      </c>
      <c r="J2092" s="163" t="str">
        <f>IF(I2092="","",I2092/BUDGET!$O$8)</f>
        <v/>
      </c>
      <c r="K2092" s="608"/>
      <c r="L2092" s="161" t="str">
        <f t="shared" si="193"/>
        <v/>
      </c>
      <c r="M2092" s="609" t="str">
        <f t="shared" si="194"/>
        <v/>
      </c>
      <c r="N2092" s="610" t="str">
        <f t="shared" si="195"/>
        <v/>
      </c>
      <c r="O2092" s="577"/>
      <c r="Q2092" s="611"/>
      <c r="U2092" s="574" t="str">
        <f t="shared" si="197"/>
        <v/>
      </c>
      <c r="V2092" s="574" t="str">
        <f>IF($U2092="","",VLOOKUP($U2092,BUDGET!$C$19:$Q$401,2,FALSE))</f>
        <v/>
      </c>
    </row>
    <row r="2093" spans="2:22" ht="13.5" x14ac:dyDescent="0.3">
      <c r="B2093" s="582">
        <f t="shared" si="196"/>
        <v>2083</v>
      </c>
      <c r="C2093" s="153"/>
      <c r="D2093" s="154"/>
      <c r="E2093" s="155"/>
      <c r="F2093" s="156"/>
      <c r="G2093" s="157"/>
      <c r="H2093" s="158"/>
      <c r="I2093" s="162" t="str">
        <f t="shared" si="192"/>
        <v/>
      </c>
      <c r="J2093" s="163" t="str">
        <f>IF(I2093="","",I2093/BUDGET!$O$8)</f>
        <v/>
      </c>
      <c r="K2093" s="608"/>
      <c r="L2093" s="164" t="str">
        <f t="shared" si="193"/>
        <v/>
      </c>
      <c r="M2093" s="609" t="str">
        <f t="shared" si="194"/>
        <v/>
      </c>
      <c r="N2093" s="610" t="str">
        <f t="shared" si="195"/>
        <v/>
      </c>
      <c r="O2093" s="577"/>
      <c r="Q2093" s="611"/>
      <c r="U2093" s="574" t="str">
        <f t="shared" si="197"/>
        <v/>
      </c>
      <c r="V2093" s="574" t="str">
        <f>IF($U2093="","",VLOOKUP($U2093,BUDGET!$C$19:$Q$401,2,FALSE))</f>
        <v/>
      </c>
    </row>
    <row r="2094" spans="2:22" ht="13.5" x14ac:dyDescent="0.3">
      <c r="B2094" s="582">
        <f t="shared" si="196"/>
        <v>2084</v>
      </c>
      <c r="C2094" s="153"/>
      <c r="D2094" s="154"/>
      <c r="E2094" s="155"/>
      <c r="F2094" s="156"/>
      <c r="G2094" s="157"/>
      <c r="H2094" s="158"/>
      <c r="I2094" s="162" t="str">
        <f t="shared" si="192"/>
        <v/>
      </c>
      <c r="J2094" s="163" t="str">
        <f>IF(I2094="","",I2094/BUDGET!$O$8)</f>
        <v/>
      </c>
      <c r="K2094" s="608"/>
      <c r="L2094" s="161" t="str">
        <f t="shared" si="193"/>
        <v/>
      </c>
      <c r="M2094" s="609" t="str">
        <f t="shared" si="194"/>
        <v/>
      </c>
      <c r="N2094" s="610" t="str">
        <f t="shared" si="195"/>
        <v/>
      </c>
      <c r="O2094" s="577"/>
      <c r="Q2094" s="611"/>
      <c r="U2094" s="574" t="str">
        <f t="shared" si="197"/>
        <v/>
      </c>
      <c r="V2094" s="574" t="str">
        <f>IF($U2094="","",VLOOKUP($U2094,BUDGET!$C$19:$Q$401,2,FALSE))</f>
        <v/>
      </c>
    </row>
    <row r="2095" spans="2:22" ht="13.5" x14ac:dyDescent="0.3">
      <c r="B2095" s="582">
        <f t="shared" si="196"/>
        <v>2085</v>
      </c>
      <c r="C2095" s="153"/>
      <c r="D2095" s="154"/>
      <c r="E2095" s="155"/>
      <c r="F2095" s="156"/>
      <c r="G2095" s="157"/>
      <c r="H2095" s="158"/>
      <c r="I2095" s="162" t="str">
        <f t="shared" si="192"/>
        <v/>
      </c>
      <c r="J2095" s="163" t="str">
        <f>IF(I2095="","",I2095/BUDGET!$O$8)</f>
        <v/>
      </c>
      <c r="K2095" s="608"/>
      <c r="L2095" s="164" t="str">
        <f t="shared" si="193"/>
        <v/>
      </c>
      <c r="M2095" s="609" t="str">
        <f t="shared" si="194"/>
        <v/>
      </c>
      <c r="N2095" s="610" t="str">
        <f t="shared" si="195"/>
        <v/>
      </c>
      <c r="O2095" s="577"/>
      <c r="Q2095" s="611"/>
      <c r="U2095" s="574" t="str">
        <f t="shared" si="197"/>
        <v/>
      </c>
      <c r="V2095" s="574" t="str">
        <f>IF($U2095="","",VLOOKUP($U2095,BUDGET!$C$19:$Q$401,2,FALSE))</f>
        <v/>
      </c>
    </row>
    <row r="2096" spans="2:22" ht="13.5" x14ac:dyDescent="0.3">
      <c r="B2096" s="582">
        <f t="shared" si="196"/>
        <v>2086</v>
      </c>
      <c r="C2096" s="153"/>
      <c r="D2096" s="154"/>
      <c r="E2096" s="155"/>
      <c r="F2096" s="156"/>
      <c r="G2096" s="157"/>
      <c r="H2096" s="158"/>
      <c r="I2096" s="162" t="str">
        <f t="shared" si="192"/>
        <v/>
      </c>
      <c r="J2096" s="163" t="str">
        <f>IF(I2096="","",I2096/BUDGET!$O$8)</f>
        <v/>
      </c>
      <c r="K2096" s="608"/>
      <c r="L2096" s="161" t="str">
        <f t="shared" si="193"/>
        <v/>
      </c>
      <c r="M2096" s="609" t="str">
        <f t="shared" si="194"/>
        <v/>
      </c>
      <c r="N2096" s="610" t="str">
        <f t="shared" si="195"/>
        <v/>
      </c>
      <c r="O2096" s="577"/>
      <c r="Q2096" s="611"/>
      <c r="U2096" s="574" t="str">
        <f t="shared" si="197"/>
        <v/>
      </c>
      <c r="V2096" s="574" t="str">
        <f>IF($U2096="","",VLOOKUP($U2096,BUDGET!$C$19:$Q$401,2,FALSE))</f>
        <v/>
      </c>
    </row>
    <row r="2097" spans="2:22" ht="13.5" x14ac:dyDescent="0.3">
      <c r="B2097" s="582">
        <f t="shared" si="196"/>
        <v>2087</v>
      </c>
      <c r="C2097" s="153"/>
      <c r="D2097" s="154"/>
      <c r="E2097" s="155"/>
      <c r="F2097" s="156"/>
      <c r="G2097" s="157"/>
      <c r="H2097" s="158"/>
      <c r="I2097" s="162" t="str">
        <f t="shared" si="192"/>
        <v/>
      </c>
      <c r="J2097" s="163" t="str">
        <f>IF(I2097="","",I2097/BUDGET!$O$8)</f>
        <v/>
      </c>
      <c r="K2097" s="608"/>
      <c r="L2097" s="164" t="str">
        <f t="shared" si="193"/>
        <v/>
      </c>
      <c r="M2097" s="609" t="str">
        <f t="shared" si="194"/>
        <v/>
      </c>
      <c r="N2097" s="610" t="str">
        <f t="shared" si="195"/>
        <v/>
      </c>
      <c r="O2097" s="577"/>
      <c r="Q2097" s="611"/>
      <c r="U2097" s="574" t="str">
        <f t="shared" si="197"/>
        <v/>
      </c>
      <c r="V2097" s="574" t="str">
        <f>IF($U2097="","",VLOOKUP($U2097,BUDGET!$C$19:$Q$401,2,FALSE))</f>
        <v/>
      </c>
    </row>
    <row r="2098" spans="2:22" ht="13.5" x14ac:dyDescent="0.3">
      <c r="B2098" s="582">
        <f t="shared" si="196"/>
        <v>2088</v>
      </c>
      <c r="C2098" s="153"/>
      <c r="D2098" s="154"/>
      <c r="E2098" s="155"/>
      <c r="F2098" s="156"/>
      <c r="G2098" s="157"/>
      <c r="H2098" s="158"/>
      <c r="I2098" s="162" t="str">
        <f t="shared" si="192"/>
        <v/>
      </c>
      <c r="J2098" s="163" t="str">
        <f>IF(I2098="","",I2098/BUDGET!$O$8)</f>
        <v/>
      </c>
      <c r="K2098" s="608"/>
      <c r="L2098" s="161" t="str">
        <f t="shared" si="193"/>
        <v/>
      </c>
      <c r="M2098" s="609" t="str">
        <f t="shared" si="194"/>
        <v/>
      </c>
      <c r="N2098" s="610" t="str">
        <f t="shared" si="195"/>
        <v/>
      </c>
      <c r="O2098" s="577"/>
      <c r="Q2098" s="611"/>
      <c r="U2098" s="574" t="str">
        <f t="shared" si="197"/>
        <v/>
      </c>
      <c r="V2098" s="574" t="str">
        <f>IF($U2098="","",VLOOKUP($U2098,BUDGET!$C$19:$Q$401,2,FALSE))</f>
        <v/>
      </c>
    </row>
    <row r="2099" spans="2:22" ht="13.5" x14ac:dyDescent="0.3">
      <c r="B2099" s="582">
        <f t="shared" si="196"/>
        <v>2089</v>
      </c>
      <c r="C2099" s="153"/>
      <c r="D2099" s="154"/>
      <c r="E2099" s="155"/>
      <c r="F2099" s="156"/>
      <c r="G2099" s="157"/>
      <c r="H2099" s="158"/>
      <c r="I2099" s="162" t="str">
        <f t="shared" si="192"/>
        <v/>
      </c>
      <c r="J2099" s="163" t="str">
        <f>IF(I2099="","",I2099/BUDGET!$O$8)</f>
        <v/>
      </c>
      <c r="K2099" s="608"/>
      <c r="L2099" s="164" t="str">
        <f t="shared" si="193"/>
        <v/>
      </c>
      <c r="M2099" s="609" t="str">
        <f t="shared" si="194"/>
        <v/>
      </c>
      <c r="N2099" s="610" t="str">
        <f t="shared" si="195"/>
        <v/>
      </c>
      <c r="O2099" s="577"/>
      <c r="Q2099" s="611"/>
      <c r="U2099" s="574" t="str">
        <f t="shared" si="197"/>
        <v/>
      </c>
      <c r="V2099" s="574" t="str">
        <f>IF($U2099="","",VLOOKUP($U2099,BUDGET!$C$19:$Q$401,2,FALSE))</f>
        <v/>
      </c>
    </row>
    <row r="2100" spans="2:22" ht="13.5" x14ac:dyDescent="0.3">
      <c r="B2100" s="582">
        <f t="shared" si="196"/>
        <v>2090</v>
      </c>
      <c r="C2100" s="153"/>
      <c r="D2100" s="154"/>
      <c r="E2100" s="155"/>
      <c r="F2100" s="156"/>
      <c r="G2100" s="157"/>
      <c r="H2100" s="158"/>
      <c r="I2100" s="162" t="str">
        <f t="shared" si="192"/>
        <v/>
      </c>
      <c r="J2100" s="163" t="str">
        <f>IF(I2100="","",I2100/BUDGET!$O$8)</f>
        <v/>
      </c>
      <c r="K2100" s="608"/>
      <c r="L2100" s="161" t="str">
        <f t="shared" si="193"/>
        <v/>
      </c>
      <c r="M2100" s="609" t="str">
        <f t="shared" si="194"/>
        <v/>
      </c>
      <c r="N2100" s="610" t="str">
        <f t="shared" si="195"/>
        <v/>
      </c>
      <c r="O2100" s="577"/>
      <c r="Q2100" s="611"/>
      <c r="U2100" s="574" t="str">
        <f t="shared" si="197"/>
        <v/>
      </c>
      <c r="V2100" s="574" t="str">
        <f>IF($U2100="","",VLOOKUP($U2100,BUDGET!$C$19:$Q$401,2,FALSE))</f>
        <v/>
      </c>
    </row>
    <row r="2101" spans="2:22" ht="13.5" x14ac:dyDescent="0.3">
      <c r="B2101" s="582">
        <f t="shared" si="196"/>
        <v>2091</v>
      </c>
      <c r="C2101" s="153"/>
      <c r="D2101" s="154"/>
      <c r="E2101" s="155"/>
      <c r="F2101" s="156"/>
      <c r="G2101" s="157"/>
      <c r="H2101" s="158"/>
      <c r="I2101" s="162" t="str">
        <f t="shared" si="192"/>
        <v/>
      </c>
      <c r="J2101" s="163" t="str">
        <f>IF(I2101="","",I2101/BUDGET!$O$8)</f>
        <v/>
      </c>
      <c r="K2101" s="608"/>
      <c r="L2101" s="164" t="str">
        <f t="shared" si="193"/>
        <v/>
      </c>
      <c r="M2101" s="609" t="str">
        <f t="shared" si="194"/>
        <v/>
      </c>
      <c r="N2101" s="610" t="str">
        <f t="shared" si="195"/>
        <v/>
      </c>
      <c r="O2101" s="577"/>
      <c r="Q2101" s="611"/>
      <c r="U2101" s="574" t="str">
        <f t="shared" si="197"/>
        <v/>
      </c>
      <c r="V2101" s="574" t="str">
        <f>IF($U2101="","",VLOOKUP($U2101,BUDGET!$C$19:$Q$401,2,FALSE))</f>
        <v/>
      </c>
    </row>
    <row r="2102" spans="2:22" ht="13.5" x14ac:dyDescent="0.3">
      <c r="B2102" s="582">
        <f t="shared" si="196"/>
        <v>2092</v>
      </c>
      <c r="C2102" s="153"/>
      <c r="D2102" s="154"/>
      <c r="E2102" s="155"/>
      <c r="F2102" s="156"/>
      <c r="G2102" s="157"/>
      <c r="H2102" s="158"/>
      <c r="I2102" s="162" t="str">
        <f t="shared" si="192"/>
        <v/>
      </c>
      <c r="J2102" s="163" t="str">
        <f>IF(I2102="","",I2102/BUDGET!$O$8)</f>
        <v/>
      </c>
      <c r="K2102" s="608"/>
      <c r="L2102" s="161" t="str">
        <f t="shared" si="193"/>
        <v/>
      </c>
      <c r="M2102" s="609" t="str">
        <f t="shared" si="194"/>
        <v/>
      </c>
      <c r="N2102" s="610" t="str">
        <f t="shared" si="195"/>
        <v/>
      </c>
      <c r="O2102" s="577"/>
      <c r="Q2102" s="611"/>
      <c r="U2102" s="574" t="str">
        <f t="shared" si="197"/>
        <v/>
      </c>
      <c r="V2102" s="574" t="str">
        <f>IF($U2102="","",VLOOKUP($U2102,BUDGET!$C$19:$Q$401,2,FALSE))</f>
        <v/>
      </c>
    </row>
    <row r="2103" spans="2:22" ht="13.5" x14ac:dyDescent="0.3">
      <c r="B2103" s="582">
        <f t="shared" si="196"/>
        <v>2093</v>
      </c>
      <c r="C2103" s="153"/>
      <c r="D2103" s="154"/>
      <c r="E2103" s="155"/>
      <c r="F2103" s="156"/>
      <c r="G2103" s="157"/>
      <c r="H2103" s="158"/>
      <c r="I2103" s="162" t="str">
        <f t="shared" si="192"/>
        <v/>
      </c>
      <c r="J2103" s="163" t="str">
        <f>IF(I2103="","",I2103/BUDGET!$O$8)</f>
        <v/>
      </c>
      <c r="K2103" s="608"/>
      <c r="L2103" s="164" t="str">
        <f t="shared" si="193"/>
        <v/>
      </c>
      <c r="M2103" s="609" t="str">
        <f t="shared" si="194"/>
        <v/>
      </c>
      <c r="N2103" s="610" t="str">
        <f t="shared" si="195"/>
        <v/>
      </c>
      <c r="O2103" s="577"/>
      <c r="Q2103" s="611"/>
      <c r="U2103" s="574" t="str">
        <f t="shared" si="197"/>
        <v/>
      </c>
      <c r="V2103" s="574" t="str">
        <f>IF($U2103="","",VLOOKUP($U2103,BUDGET!$C$19:$Q$401,2,FALSE))</f>
        <v/>
      </c>
    </row>
    <row r="2104" spans="2:22" ht="13.5" x14ac:dyDescent="0.3">
      <c r="B2104" s="582">
        <f t="shared" si="196"/>
        <v>2094</v>
      </c>
      <c r="C2104" s="153"/>
      <c r="D2104" s="154"/>
      <c r="E2104" s="155"/>
      <c r="F2104" s="156"/>
      <c r="G2104" s="157"/>
      <c r="H2104" s="158"/>
      <c r="I2104" s="162" t="str">
        <f t="shared" si="192"/>
        <v/>
      </c>
      <c r="J2104" s="163" t="str">
        <f>IF(I2104="","",I2104/BUDGET!$O$8)</f>
        <v/>
      </c>
      <c r="K2104" s="608"/>
      <c r="L2104" s="161" t="str">
        <f t="shared" si="193"/>
        <v/>
      </c>
      <c r="M2104" s="609" t="str">
        <f t="shared" si="194"/>
        <v/>
      </c>
      <c r="N2104" s="610" t="str">
        <f t="shared" si="195"/>
        <v/>
      </c>
      <c r="O2104" s="577"/>
      <c r="Q2104" s="611"/>
      <c r="U2104" s="574" t="str">
        <f t="shared" si="197"/>
        <v/>
      </c>
      <c r="V2104" s="574" t="str">
        <f>IF($U2104="","",VLOOKUP($U2104,BUDGET!$C$19:$Q$401,2,FALSE))</f>
        <v/>
      </c>
    </row>
    <row r="2105" spans="2:22" ht="13.5" x14ac:dyDescent="0.3">
      <c r="B2105" s="582">
        <f t="shared" si="196"/>
        <v>2095</v>
      </c>
      <c r="C2105" s="153"/>
      <c r="D2105" s="154"/>
      <c r="E2105" s="155"/>
      <c r="F2105" s="156"/>
      <c r="G2105" s="157"/>
      <c r="H2105" s="158"/>
      <c r="I2105" s="162" t="str">
        <f t="shared" si="192"/>
        <v/>
      </c>
      <c r="J2105" s="163" t="str">
        <f>IF(I2105="","",I2105/BUDGET!$O$8)</f>
        <v/>
      </c>
      <c r="K2105" s="608"/>
      <c r="L2105" s="164" t="str">
        <f t="shared" si="193"/>
        <v/>
      </c>
      <c r="M2105" s="609" t="str">
        <f t="shared" si="194"/>
        <v/>
      </c>
      <c r="N2105" s="610" t="str">
        <f t="shared" si="195"/>
        <v/>
      </c>
      <c r="O2105" s="577"/>
      <c r="Q2105" s="611"/>
      <c r="U2105" s="574" t="str">
        <f t="shared" si="197"/>
        <v/>
      </c>
      <c r="V2105" s="574" t="str">
        <f>IF($U2105="","",VLOOKUP($U2105,BUDGET!$C$19:$Q$401,2,FALSE))</f>
        <v/>
      </c>
    </row>
    <row r="2106" spans="2:22" ht="13.5" x14ac:dyDescent="0.3">
      <c r="B2106" s="582">
        <f t="shared" si="196"/>
        <v>2096</v>
      </c>
      <c r="C2106" s="153"/>
      <c r="D2106" s="154"/>
      <c r="E2106" s="155"/>
      <c r="F2106" s="156"/>
      <c r="G2106" s="157"/>
      <c r="H2106" s="158"/>
      <c r="I2106" s="162" t="str">
        <f t="shared" si="192"/>
        <v/>
      </c>
      <c r="J2106" s="163" t="str">
        <f>IF(I2106="","",I2106/BUDGET!$O$8)</f>
        <v/>
      </c>
      <c r="K2106" s="608"/>
      <c r="L2106" s="161" t="str">
        <f t="shared" si="193"/>
        <v/>
      </c>
      <c r="M2106" s="609" t="str">
        <f t="shared" si="194"/>
        <v/>
      </c>
      <c r="N2106" s="610" t="str">
        <f t="shared" si="195"/>
        <v/>
      </c>
      <c r="O2106" s="577"/>
      <c r="Q2106" s="611"/>
      <c r="U2106" s="574" t="str">
        <f t="shared" si="197"/>
        <v/>
      </c>
      <c r="V2106" s="574" t="str">
        <f>IF($U2106="","",VLOOKUP($U2106,BUDGET!$C$19:$Q$401,2,FALSE))</f>
        <v/>
      </c>
    </row>
    <row r="2107" spans="2:22" ht="13.5" x14ac:dyDescent="0.3">
      <c r="B2107" s="582">
        <f t="shared" si="196"/>
        <v>2097</v>
      </c>
      <c r="C2107" s="153"/>
      <c r="D2107" s="154"/>
      <c r="E2107" s="155"/>
      <c r="F2107" s="156"/>
      <c r="G2107" s="157"/>
      <c r="H2107" s="158"/>
      <c r="I2107" s="162" t="str">
        <f t="shared" si="192"/>
        <v/>
      </c>
      <c r="J2107" s="163" t="str">
        <f>IF(I2107="","",I2107/BUDGET!$O$8)</f>
        <v/>
      </c>
      <c r="K2107" s="608"/>
      <c r="L2107" s="164" t="str">
        <f t="shared" si="193"/>
        <v/>
      </c>
      <c r="M2107" s="609" t="str">
        <f t="shared" si="194"/>
        <v/>
      </c>
      <c r="N2107" s="610" t="str">
        <f t="shared" si="195"/>
        <v/>
      </c>
      <c r="O2107" s="577"/>
      <c r="Q2107" s="611"/>
      <c r="U2107" s="574" t="str">
        <f t="shared" si="197"/>
        <v/>
      </c>
      <c r="V2107" s="574" t="str">
        <f>IF($U2107="","",VLOOKUP($U2107,BUDGET!$C$19:$Q$401,2,FALSE))</f>
        <v/>
      </c>
    </row>
    <row r="2108" spans="2:22" ht="13.5" x14ac:dyDescent="0.3">
      <c r="B2108" s="582">
        <f t="shared" si="196"/>
        <v>2098</v>
      </c>
      <c r="C2108" s="153"/>
      <c r="D2108" s="154"/>
      <c r="E2108" s="155"/>
      <c r="F2108" s="156"/>
      <c r="G2108" s="157"/>
      <c r="H2108" s="158"/>
      <c r="I2108" s="162" t="str">
        <f t="shared" si="192"/>
        <v/>
      </c>
      <c r="J2108" s="163" t="str">
        <f>IF(I2108="","",I2108/BUDGET!$O$8)</f>
        <v/>
      </c>
      <c r="K2108" s="608"/>
      <c r="L2108" s="161" t="str">
        <f t="shared" si="193"/>
        <v/>
      </c>
      <c r="M2108" s="609" t="str">
        <f t="shared" si="194"/>
        <v/>
      </c>
      <c r="N2108" s="610" t="str">
        <f t="shared" si="195"/>
        <v/>
      </c>
      <c r="O2108" s="577"/>
      <c r="Q2108" s="611"/>
      <c r="U2108" s="574" t="str">
        <f t="shared" si="197"/>
        <v/>
      </c>
      <c r="V2108" s="574" t="str">
        <f>IF($U2108="","",VLOOKUP($U2108,BUDGET!$C$19:$Q$401,2,FALSE))</f>
        <v/>
      </c>
    </row>
    <row r="2109" spans="2:22" ht="13.5" x14ac:dyDescent="0.3">
      <c r="B2109" s="582">
        <f t="shared" si="196"/>
        <v>2099</v>
      </c>
      <c r="C2109" s="153"/>
      <c r="D2109" s="154"/>
      <c r="E2109" s="155"/>
      <c r="F2109" s="156"/>
      <c r="G2109" s="157"/>
      <c r="H2109" s="158"/>
      <c r="I2109" s="162" t="str">
        <f t="shared" si="192"/>
        <v/>
      </c>
      <c r="J2109" s="163" t="str">
        <f>IF(I2109="","",I2109/BUDGET!$O$8)</f>
        <v/>
      </c>
      <c r="K2109" s="608"/>
      <c r="L2109" s="164" t="str">
        <f t="shared" si="193"/>
        <v/>
      </c>
      <c r="M2109" s="609" t="str">
        <f t="shared" si="194"/>
        <v/>
      </c>
      <c r="N2109" s="610" t="str">
        <f t="shared" si="195"/>
        <v/>
      </c>
      <c r="O2109" s="577"/>
      <c r="Q2109" s="611"/>
      <c r="U2109" s="574" t="str">
        <f t="shared" si="197"/>
        <v/>
      </c>
      <c r="V2109" s="574" t="str">
        <f>IF($U2109="","",VLOOKUP($U2109,BUDGET!$C$19:$Q$401,2,FALSE))</f>
        <v/>
      </c>
    </row>
    <row r="2110" spans="2:22" ht="13.5" x14ac:dyDescent="0.3">
      <c r="B2110" s="582">
        <f t="shared" si="196"/>
        <v>2100</v>
      </c>
      <c r="C2110" s="153"/>
      <c r="D2110" s="154"/>
      <c r="E2110" s="155"/>
      <c r="F2110" s="156"/>
      <c r="G2110" s="157"/>
      <c r="H2110" s="158"/>
      <c r="I2110" s="162" t="str">
        <f t="shared" si="192"/>
        <v/>
      </c>
      <c r="J2110" s="163" t="str">
        <f>IF(I2110="","",I2110/BUDGET!$O$8)</f>
        <v/>
      </c>
      <c r="K2110" s="608"/>
      <c r="L2110" s="161" t="str">
        <f t="shared" si="193"/>
        <v/>
      </c>
      <c r="M2110" s="609" t="str">
        <f t="shared" si="194"/>
        <v/>
      </c>
      <c r="N2110" s="610" t="str">
        <f t="shared" si="195"/>
        <v/>
      </c>
      <c r="O2110" s="577"/>
      <c r="Q2110" s="611"/>
      <c r="U2110" s="574" t="str">
        <f t="shared" si="197"/>
        <v/>
      </c>
      <c r="V2110" s="574" t="str">
        <f>IF($U2110="","",VLOOKUP($U2110,BUDGET!$C$19:$Q$401,2,FALSE))</f>
        <v/>
      </c>
    </row>
    <row r="2111" spans="2:22" ht="13.5" x14ac:dyDescent="0.3">
      <c r="B2111" s="582">
        <f t="shared" si="196"/>
        <v>2101</v>
      </c>
      <c r="C2111" s="153"/>
      <c r="D2111" s="154"/>
      <c r="E2111" s="155"/>
      <c r="F2111" s="156"/>
      <c r="G2111" s="157"/>
      <c r="H2111" s="158"/>
      <c r="I2111" s="162" t="str">
        <f t="shared" si="192"/>
        <v/>
      </c>
      <c r="J2111" s="163" t="str">
        <f>IF(I2111="","",I2111/BUDGET!$O$8)</f>
        <v/>
      </c>
      <c r="K2111" s="608"/>
      <c r="L2111" s="164" t="str">
        <f t="shared" si="193"/>
        <v/>
      </c>
      <c r="M2111" s="609" t="str">
        <f t="shared" si="194"/>
        <v/>
      </c>
      <c r="N2111" s="610" t="str">
        <f t="shared" si="195"/>
        <v/>
      </c>
      <c r="O2111" s="577"/>
      <c r="Q2111" s="611"/>
      <c r="U2111" s="574" t="str">
        <f t="shared" si="197"/>
        <v/>
      </c>
      <c r="V2111" s="574" t="str">
        <f>IF($U2111="","",VLOOKUP($U2111,BUDGET!$C$19:$Q$401,2,FALSE))</f>
        <v/>
      </c>
    </row>
    <row r="2112" spans="2:22" ht="13.5" x14ac:dyDescent="0.3">
      <c r="B2112" s="582">
        <f t="shared" si="196"/>
        <v>2102</v>
      </c>
      <c r="C2112" s="153"/>
      <c r="D2112" s="154"/>
      <c r="E2112" s="155"/>
      <c r="F2112" s="156"/>
      <c r="G2112" s="157"/>
      <c r="H2112" s="158"/>
      <c r="I2112" s="162" t="str">
        <f t="shared" si="192"/>
        <v/>
      </c>
      <c r="J2112" s="163" t="str">
        <f>IF(I2112="","",I2112/BUDGET!$O$8)</f>
        <v/>
      </c>
      <c r="K2112" s="608"/>
      <c r="L2112" s="161" t="str">
        <f t="shared" si="193"/>
        <v/>
      </c>
      <c r="M2112" s="609" t="str">
        <f t="shared" si="194"/>
        <v/>
      </c>
      <c r="N2112" s="610" t="str">
        <f t="shared" si="195"/>
        <v/>
      </c>
      <c r="O2112" s="577"/>
      <c r="Q2112" s="611"/>
      <c r="U2112" s="574" t="str">
        <f t="shared" si="197"/>
        <v/>
      </c>
      <c r="V2112" s="574" t="str">
        <f>IF($U2112="","",VLOOKUP($U2112,BUDGET!$C$19:$Q$401,2,FALSE))</f>
        <v/>
      </c>
    </row>
    <row r="2113" spans="2:22" ht="13.5" x14ac:dyDescent="0.3">
      <c r="B2113" s="582">
        <f t="shared" si="196"/>
        <v>2103</v>
      </c>
      <c r="C2113" s="153"/>
      <c r="D2113" s="154"/>
      <c r="E2113" s="155"/>
      <c r="F2113" s="156"/>
      <c r="G2113" s="157"/>
      <c r="H2113" s="158"/>
      <c r="I2113" s="162" t="str">
        <f t="shared" si="192"/>
        <v/>
      </c>
      <c r="J2113" s="163" t="str">
        <f>IF(I2113="","",I2113/BUDGET!$O$8)</f>
        <v/>
      </c>
      <c r="K2113" s="608"/>
      <c r="L2113" s="164" t="str">
        <f t="shared" si="193"/>
        <v/>
      </c>
      <c r="M2113" s="609" t="str">
        <f t="shared" si="194"/>
        <v/>
      </c>
      <c r="N2113" s="610" t="str">
        <f t="shared" si="195"/>
        <v/>
      </c>
      <c r="O2113" s="577"/>
      <c r="Q2113" s="611"/>
      <c r="U2113" s="574" t="str">
        <f t="shared" si="197"/>
        <v/>
      </c>
      <c r="V2113" s="574" t="str">
        <f>IF($U2113="","",VLOOKUP($U2113,BUDGET!$C$19:$Q$401,2,FALSE))</f>
        <v/>
      </c>
    </row>
    <row r="2114" spans="2:22" ht="13.5" x14ac:dyDescent="0.3">
      <c r="B2114" s="582">
        <f t="shared" si="196"/>
        <v>2104</v>
      </c>
      <c r="C2114" s="153"/>
      <c r="D2114" s="154"/>
      <c r="E2114" s="155"/>
      <c r="F2114" s="156"/>
      <c r="G2114" s="157"/>
      <c r="H2114" s="158"/>
      <c r="I2114" s="162" t="str">
        <f t="shared" si="192"/>
        <v/>
      </c>
      <c r="J2114" s="163" t="str">
        <f>IF(I2114="","",I2114/BUDGET!$O$8)</f>
        <v/>
      </c>
      <c r="K2114" s="608"/>
      <c r="L2114" s="161" t="str">
        <f t="shared" si="193"/>
        <v/>
      </c>
      <c r="M2114" s="609" t="str">
        <f t="shared" si="194"/>
        <v/>
      </c>
      <c r="N2114" s="610" t="str">
        <f t="shared" si="195"/>
        <v/>
      </c>
      <c r="O2114" s="577"/>
      <c r="Q2114" s="611"/>
      <c r="U2114" s="574" t="str">
        <f t="shared" si="197"/>
        <v/>
      </c>
      <c r="V2114" s="574" t="str">
        <f>IF($U2114="","",VLOOKUP($U2114,BUDGET!$C$19:$Q$401,2,FALSE))</f>
        <v/>
      </c>
    </row>
    <row r="2115" spans="2:22" ht="13.5" x14ac:dyDescent="0.3">
      <c r="B2115" s="582">
        <f t="shared" si="196"/>
        <v>2105</v>
      </c>
      <c r="C2115" s="153"/>
      <c r="D2115" s="154"/>
      <c r="E2115" s="155"/>
      <c r="F2115" s="156"/>
      <c r="G2115" s="157"/>
      <c r="H2115" s="158"/>
      <c r="I2115" s="162" t="str">
        <f t="shared" si="192"/>
        <v/>
      </c>
      <c r="J2115" s="163" t="str">
        <f>IF(I2115="","",I2115/BUDGET!$O$8)</f>
        <v/>
      </c>
      <c r="K2115" s="608"/>
      <c r="L2115" s="164" t="str">
        <f t="shared" si="193"/>
        <v/>
      </c>
      <c r="M2115" s="609" t="str">
        <f t="shared" si="194"/>
        <v/>
      </c>
      <c r="N2115" s="610" t="str">
        <f t="shared" si="195"/>
        <v/>
      </c>
      <c r="O2115" s="577"/>
      <c r="Q2115" s="611"/>
      <c r="U2115" s="574" t="str">
        <f t="shared" si="197"/>
        <v/>
      </c>
      <c r="V2115" s="574" t="str">
        <f>IF($U2115="","",VLOOKUP($U2115,BUDGET!$C$19:$Q$401,2,FALSE))</f>
        <v/>
      </c>
    </row>
    <row r="2116" spans="2:22" ht="13.5" x14ac:dyDescent="0.3">
      <c r="B2116" s="582">
        <f t="shared" si="196"/>
        <v>2106</v>
      </c>
      <c r="C2116" s="153"/>
      <c r="D2116" s="154"/>
      <c r="E2116" s="155"/>
      <c r="F2116" s="156"/>
      <c r="G2116" s="157"/>
      <c r="H2116" s="158"/>
      <c r="I2116" s="162" t="str">
        <f t="shared" si="192"/>
        <v/>
      </c>
      <c r="J2116" s="163" t="str">
        <f>IF(I2116="","",I2116/BUDGET!$O$8)</f>
        <v/>
      </c>
      <c r="K2116" s="608"/>
      <c r="L2116" s="161" t="str">
        <f t="shared" si="193"/>
        <v/>
      </c>
      <c r="M2116" s="609" t="str">
        <f t="shared" si="194"/>
        <v/>
      </c>
      <c r="N2116" s="610" t="str">
        <f t="shared" si="195"/>
        <v/>
      </c>
      <c r="O2116" s="577"/>
      <c r="Q2116" s="611"/>
      <c r="U2116" s="574" t="str">
        <f t="shared" si="197"/>
        <v/>
      </c>
      <c r="V2116" s="574" t="str">
        <f>IF($U2116="","",VLOOKUP($U2116,BUDGET!$C$19:$Q$401,2,FALSE))</f>
        <v/>
      </c>
    </row>
    <row r="2117" spans="2:22" ht="13.5" x14ac:dyDescent="0.3">
      <c r="B2117" s="582">
        <f t="shared" si="196"/>
        <v>2107</v>
      </c>
      <c r="C2117" s="153"/>
      <c r="D2117" s="154"/>
      <c r="E2117" s="155"/>
      <c r="F2117" s="156"/>
      <c r="G2117" s="157"/>
      <c r="H2117" s="158"/>
      <c r="I2117" s="162" t="str">
        <f t="shared" si="192"/>
        <v/>
      </c>
      <c r="J2117" s="163" t="str">
        <f>IF(I2117="","",I2117/BUDGET!$O$8)</f>
        <v/>
      </c>
      <c r="K2117" s="608"/>
      <c r="L2117" s="164" t="str">
        <f t="shared" si="193"/>
        <v/>
      </c>
      <c r="M2117" s="609" t="str">
        <f t="shared" si="194"/>
        <v/>
      </c>
      <c r="N2117" s="610" t="str">
        <f t="shared" si="195"/>
        <v/>
      </c>
      <c r="O2117" s="577"/>
      <c r="Q2117" s="611"/>
      <c r="U2117" s="574" t="str">
        <f t="shared" si="197"/>
        <v/>
      </c>
      <c r="V2117" s="574" t="str">
        <f>IF($U2117="","",VLOOKUP($U2117,BUDGET!$C$19:$Q$401,2,FALSE))</f>
        <v/>
      </c>
    </row>
    <row r="2118" spans="2:22" ht="13.5" x14ac:dyDescent="0.3">
      <c r="B2118" s="582">
        <f t="shared" si="196"/>
        <v>2108</v>
      </c>
      <c r="C2118" s="153"/>
      <c r="D2118" s="154"/>
      <c r="E2118" s="155"/>
      <c r="F2118" s="156"/>
      <c r="G2118" s="157"/>
      <c r="H2118" s="158"/>
      <c r="I2118" s="162" t="str">
        <f t="shared" si="192"/>
        <v/>
      </c>
      <c r="J2118" s="163" t="str">
        <f>IF(I2118="","",I2118/BUDGET!$O$8)</f>
        <v/>
      </c>
      <c r="K2118" s="608"/>
      <c r="L2118" s="161" t="str">
        <f t="shared" si="193"/>
        <v/>
      </c>
      <c r="M2118" s="609" t="str">
        <f t="shared" si="194"/>
        <v/>
      </c>
      <c r="N2118" s="610" t="str">
        <f t="shared" si="195"/>
        <v/>
      </c>
      <c r="O2118" s="577"/>
      <c r="Q2118" s="611"/>
      <c r="U2118" s="574" t="str">
        <f t="shared" si="197"/>
        <v/>
      </c>
      <c r="V2118" s="574" t="str">
        <f>IF($U2118="","",VLOOKUP($U2118,BUDGET!$C$19:$Q$401,2,FALSE))</f>
        <v/>
      </c>
    </row>
    <row r="2119" spans="2:22" ht="13.5" x14ac:dyDescent="0.3">
      <c r="B2119" s="582">
        <f t="shared" si="196"/>
        <v>2109</v>
      </c>
      <c r="C2119" s="153"/>
      <c r="D2119" s="154"/>
      <c r="E2119" s="155"/>
      <c r="F2119" s="156"/>
      <c r="G2119" s="157"/>
      <c r="H2119" s="158"/>
      <c r="I2119" s="162" t="str">
        <f t="shared" si="192"/>
        <v/>
      </c>
      <c r="J2119" s="163" t="str">
        <f>IF(I2119="","",I2119/BUDGET!$O$8)</f>
        <v/>
      </c>
      <c r="K2119" s="608"/>
      <c r="L2119" s="164" t="str">
        <f t="shared" si="193"/>
        <v/>
      </c>
      <c r="M2119" s="609" t="str">
        <f t="shared" si="194"/>
        <v/>
      </c>
      <c r="N2119" s="610" t="str">
        <f t="shared" si="195"/>
        <v/>
      </c>
      <c r="O2119" s="577"/>
      <c r="Q2119" s="611"/>
      <c r="U2119" s="574" t="str">
        <f t="shared" si="197"/>
        <v/>
      </c>
      <c r="V2119" s="574" t="str">
        <f>IF($U2119="","",VLOOKUP($U2119,BUDGET!$C$19:$Q$401,2,FALSE))</f>
        <v/>
      </c>
    </row>
    <row r="2120" spans="2:22" ht="13.5" x14ac:dyDescent="0.3">
      <c r="B2120" s="582">
        <f t="shared" si="196"/>
        <v>2110</v>
      </c>
      <c r="C2120" s="153"/>
      <c r="D2120" s="154"/>
      <c r="E2120" s="155"/>
      <c r="F2120" s="156"/>
      <c r="G2120" s="157"/>
      <c r="H2120" s="158"/>
      <c r="I2120" s="162" t="str">
        <f t="shared" si="192"/>
        <v/>
      </c>
      <c r="J2120" s="163" t="str">
        <f>IF(I2120="","",I2120/BUDGET!$O$8)</f>
        <v/>
      </c>
      <c r="K2120" s="608"/>
      <c r="L2120" s="161" t="str">
        <f t="shared" si="193"/>
        <v/>
      </c>
      <c r="M2120" s="609" t="str">
        <f t="shared" si="194"/>
        <v/>
      </c>
      <c r="N2120" s="610" t="str">
        <f t="shared" si="195"/>
        <v/>
      </c>
      <c r="O2120" s="577"/>
      <c r="Q2120" s="611"/>
      <c r="U2120" s="574" t="str">
        <f t="shared" si="197"/>
        <v/>
      </c>
      <c r="V2120" s="574" t="str">
        <f>IF($U2120="","",VLOOKUP($U2120,BUDGET!$C$19:$Q$401,2,FALSE))</f>
        <v/>
      </c>
    </row>
    <row r="2121" spans="2:22" ht="13.5" x14ac:dyDescent="0.3">
      <c r="B2121" s="582">
        <f t="shared" si="196"/>
        <v>2111</v>
      </c>
      <c r="C2121" s="153"/>
      <c r="D2121" s="154"/>
      <c r="E2121" s="155"/>
      <c r="F2121" s="156"/>
      <c r="G2121" s="157"/>
      <c r="H2121" s="158"/>
      <c r="I2121" s="162" t="str">
        <f t="shared" si="192"/>
        <v/>
      </c>
      <c r="J2121" s="163" t="str">
        <f>IF(I2121="","",I2121/BUDGET!$O$8)</f>
        <v/>
      </c>
      <c r="K2121" s="608"/>
      <c r="L2121" s="164" t="str">
        <f t="shared" si="193"/>
        <v/>
      </c>
      <c r="M2121" s="609" t="str">
        <f t="shared" si="194"/>
        <v/>
      </c>
      <c r="N2121" s="610" t="str">
        <f t="shared" si="195"/>
        <v/>
      </c>
      <c r="O2121" s="577"/>
      <c r="Q2121" s="611"/>
      <c r="U2121" s="574" t="str">
        <f t="shared" si="197"/>
        <v/>
      </c>
      <c r="V2121" s="574" t="str">
        <f>IF($U2121="","",VLOOKUP($U2121,BUDGET!$C$19:$Q$401,2,FALSE))</f>
        <v/>
      </c>
    </row>
    <row r="2122" spans="2:22" ht="13.5" x14ac:dyDescent="0.3">
      <c r="B2122" s="582">
        <f t="shared" si="196"/>
        <v>2112</v>
      </c>
      <c r="C2122" s="153"/>
      <c r="D2122" s="154"/>
      <c r="E2122" s="155"/>
      <c r="F2122" s="156"/>
      <c r="G2122" s="157"/>
      <c r="H2122" s="158"/>
      <c r="I2122" s="162" t="str">
        <f t="shared" si="192"/>
        <v/>
      </c>
      <c r="J2122" s="163" t="str">
        <f>IF(I2122="","",I2122/BUDGET!$O$8)</f>
        <v/>
      </c>
      <c r="K2122" s="608"/>
      <c r="L2122" s="161" t="str">
        <f t="shared" si="193"/>
        <v/>
      </c>
      <c r="M2122" s="609" t="str">
        <f t="shared" si="194"/>
        <v/>
      </c>
      <c r="N2122" s="610" t="str">
        <f t="shared" si="195"/>
        <v/>
      </c>
      <c r="O2122" s="577"/>
      <c r="Q2122" s="611"/>
      <c r="U2122" s="574" t="str">
        <f t="shared" si="197"/>
        <v/>
      </c>
      <c r="V2122" s="574" t="str">
        <f>IF($U2122="","",VLOOKUP($U2122,BUDGET!$C$19:$Q$401,2,FALSE))</f>
        <v/>
      </c>
    </row>
    <row r="2123" spans="2:22" ht="13.5" x14ac:dyDescent="0.3">
      <c r="B2123" s="582">
        <f t="shared" si="196"/>
        <v>2113</v>
      </c>
      <c r="C2123" s="153"/>
      <c r="D2123" s="154"/>
      <c r="E2123" s="155"/>
      <c r="F2123" s="156"/>
      <c r="G2123" s="157"/>
      <c r="H2123" s="158"/>
      <c r="I2123" s="162" t="str">
        <f t="shared" si="192"/>
        <v/>
      </c>
      <c r="J2123" s="163" t="str">
        <f>IF(I2123="","",I2123/BUDGET!$O$8)</f>
        <v/>
      </c>
      <c r="K2123" s="608"/>
      <c r="L2123" s="164" t="str">
        <f t="shared" si="193"/>
        <v/>
      </c>
      <c r="M2123" s="609" t="str">
        <f t="shared" si="194"/>
        <v/>
      </c>
      <c r="N2123" s="610" t="str">
        <f t="shared" si="195"/>
        <v/>
      </c>
      <c r="O2123" s="577"/>
      <c r="Q2123" s="611"/>
      <c r="U2123" s="574" t="str">
        <f t="shared" si="197"/>
        <v/>
      </c>
      <c r="V2123" s="574" t="str">
        <f>IF($U2123="","",VLOOKUP($U2123,BUDGET!$C$19:$Q$401,2,FALSE))</f>
        <v/>
      </c>
    </row>
    <row r="2124" spans="2:22" ht="13.5" x14ac:dyDescent="0.3">
      <c r="B2124" s="582">
        <f t="shared" si="196"/>
        <v>2114</v>
      </c>
      <c r="C2124" s="153"/>
      <c r="D2124" s="154"/>
      <c r="E2124" s="155"/>
      <c r="F2124" s="156"/>
      <c r="G2124" s="157"/>
      <c r="H2124" s="158"/>
      <c r="I2124" s="162" t="str">
        <f t="shared" ref="I2124:I2187" si="198">IF(E2124="","",ROUND(F2124*H2124,2))</f>
        <v/>
      </c>
      <c r="J2124" s="163" t="str">
        <f>IF(I2124="","",I2124/BUDGET!$O$8)</f>
        <v/>
      </c>
      <c r="K2124" s="608"/>
      <c r="L2124" s="161" t="str">
        <f t="shared" ref="L2124:L2187" si="199">LEFT(K2124,2)</f>
        <v/>
      </c>
      <c r="M2124" s="609" t="str">
        <f t="shared" ref="M2124:M2187" si="200">IF(C2124="","",YEAR(C2124))</f>
        <v/>
      </c>
      <c r="N2124" s="610" t="str">
        <f t="shared" ref="N2124:N2187" si="201">IF(C2124="","",MONTH(C2124))</f>
        <v/>
      </c>
      <c r="O2124" s="577"/>
      <c r="Q2124" s="611"/>
      <c r="U2124" s="574" t="str">
        <f t="shared" si="197"/>
        <v/>
      </c>
      <c r="V2124" s="574" t="str">
        <f>IF($U2124="","",VLOOKUP($U2124,BUDGET!$C$19:$Q$401,2,FALSE))</f>
        <v/>
      </c>
    </row>
    <row r="2125" spans="2:22" ht="13.5" x14ac:dyDescent="0.3">
      <c r="B2125" s="582">
        <f t="shared" ref="B2125:B2188" si="202">ROW()-10</f>
        <v>2115</v>
      </c>
      <c r="C2125" s="153"/>
      <c r="D2125" s="154"/>
      <c r="E2125" s="155"/>
      <c r="F2125" s="156"/>
      <c r="G2125" s="157"/>
      <c r="H2125" s="158"/>
      <c r="I2125" s="162" t="str">
        <f t="shared" si="198"/>
        <v/>
      </c>
      <c r="J2125" s="163" t="str">
        <f>IF(I2125="","",I2125/BUDGET!$O$8)</f>
        <v/>
      </c>
      <c r="K2125" s="608"/>
      <c r="L2125" s="164" t="str">
        <f t="shared" si="199"/>
        <v/>
      </c>
      <c r="M2125" s="609" t="str">
        <f t="shared" si="200"/>
        <v/>
      </c>
      <c r="N2125" s="610" t="str">
        <f t="shared" si="201"/>
        <v/>
      </c>
      <c r="O2125" s="577"/>
      <c r="Q2125" s="611"/>
      <c r="U2125" s="574" t="str">
        <f t="shared" ref="U2125:U2188" si="203">IF(K2125="","",LEFT(K2125,FIND("|",K2125)-1))</f>
        <v/>
      </c>
      <c r="V2125" s="574" t="str">
        <f>IF($U2125="","",VLOOKUP($U2125,BUDGET!$C$19:$Q$401,2,FALSE))</f>
        <v/>
      </c>
    </row>
    <row r="2126" spans="2:22" ht="13.5" x14ac:dyDescent="0.3">
      <c r="B2126" s="582">
        <f t="shared" si="202"/>
        <v>2116</v>
      </c>
      <c r="C2126" s="153"/>
      <c r="D2126" s="154"/>
      <c r="E2126" s="155"/>
      <c r="F2126" s="156"/>
      <c r="G2126" s="157"/>
      <c r="H2126" s="158"/>
      <c r="I2126" s="162" t="str">
        <f t="shared" si="198"/>
        <v/>
      </c>
      <c r="J2126" s="163" t="str">
        <f>IF(I2126="","",I2126/BUDGET!$O$8)</f>
        <v/>
      </c>
      <c r="K2126" s="608"/>
      <c r="L2126" s="161" t="str">
        <f t="shared" si="199"/>
        <v/>
      </c>
      <c r="M2126" s="609" t="str">
        <f t="shared" si="200"/>
        <v/>
      </c>
      <c r="N2126" s="610" t="str">
        <f t="shared" si="201"/>
        <v/>
      </c>
      <c r="O2126" s="577"/>
      <c r="Q2126" s="611"/>
      <c r="U2126" s="574" t="str">
        <f t="shared" si="203"/>
        <v/>
      </c>
      <c r="V2126" s="574" t="str">
        <f>IF($U2126="","",VLOOKUP($U2126,BUDGET!$C$19:$Q$401,2,FALSE))</f>
        <v/>
      </c>
    </row>
    <row r="2127" spans="2:22" ht="13.5" x14ac:dyDescent="0.3">
      <c r="B2127" s="582">
        <f t="shared" si="202"/>
        <v>2117</v>
      </c>
      <c r="C2127" s="153"/>
      <c r="D2127" s="154"/>
      <c r="E2127" s="155"/>
      <c r="F2127" s="156"/>
      <c r="G2127" s="157"/>
      <c r="H2127" s="158"/>
      <c r="I2127" s="162" t="str">
        <f t="shared" si="198"/>
        <v/>
      </c>
      <c r="J2127" s="163" t="str">
        <f>IF(I2127="","",I2127/BUDGET!$O$8)</f>
        <v/>
      </c>
      <c r="K2127" s="608"/>
      <c r="L2127" s="164" t="str">
        <f t="shared" si="199"/>
        <v/>
      </c>
      <c r="M2127" s="609" t="str">
        <f t="shared" si="200"/>
        <v/>
      </c>
      <c r="N2127" s="610" t="str">
        <f t="shared" si="201"/>
        <v/>
      </c>
      <c r="O2127" s="577"/>
      <c r="Q2127" s="611"/>
      <c r="U2127" s="574" t="str">
        <f t="shared" si="203"/>
        <v/>
      </c>
      <c r="V2127" s="574" t="str">
        <f>IF($U2127="","",VLOOKUP($U2127,BUDGET!$C$19:$Q$401,2,FALSE))</f>
        <v/>
      </c>
    </row>
    <row r="2128" spans="2:22" ht="13.5" x14ac:dyDescent="0.3">
      <c r="B2128" s="582">
        <f t="shared" si="202"/>
        <v>2118</v>
      </c>
      <c r="C2128" s="153"/>
      <c r="D2128" s="154"/>
      <c r="E2128" s="155"/>
      <c r="F2128" s="156"/>
      <c r="G2128" s="157"/>
      <c r="H2128" s="158"/>
      <c r="I2128" s="162" t="str">
        <f t="shared" si="198"/>
        <v/>
      </c>
      <c r="J2128" s="163" t="str">
        <f>IF(I2128="","",I2128/BUDGET!$O$8)</f>
        <v/>
      </c>
      <c r="K2128" s="608"/>
      <c r="L2128" s="161" t="str">
        <f t="shared" si="199"/>
        <v/>
      </c>
      <c r="M2128" s="609" t="str">
        <f t="shared" si="200"/>
        <v/>
      </c>
      <c r="N2128" s="610" t="str">
        <f t="shared" si="201"/>
        <v/>
      </c>
      <c r="O2128" s="577"/>
      <c r="Q2128" s="611"/>
      <c r="U2128" s="574" t="str">
        <f t="shared" si="203"/>
        <v/>
      </c>
      <c r="V2128" s="574" t="str">
        <f>IF($U2128="","",VLOOKUP($U2128,BUDGET!$C$19:$Q$401,2,FALSE))</f>
        <v/>
      </c>
    </row>
    <row r="2129" spans="2:22" ht="13.5" x14ac:dyDescent="0.3">
      <c r="B2129" s="582">
        <f t="shared" si="202"/>
        <v>2119</v>
      </c>
      <c r="C2129" s="153"/>
      <c r="D2129" s="154"/>
      <c r="E2129" s="155"/>
      <c r="F2129" s="156"/>
      <c r="G2129" s="157"/>
      <c r="H2129" s="158"/>
      <c r="I2129" s="162" t="str">
        <f t="shared" si="198"/>
        <v/>
      </c>
      <c r="J2129" s="163" t="str">
        <f>IF(I2129="","",I2129/BUDGET!$O$8)</f>
        <v/>
      </c>
      <c r="K2129" s="608"/>
      <c r="L2129" s="164" t="str">
        <f t="shared" si="199"/>
        <v/>
      </c>
      <c r="M2129" s="609" t="str">
        <f t="shared" si="200"/>
        <v/>
      </c>
      <c r="N2129" s="610" t="str">
        <f t="shared" si="201"/>
        <v/>
      </c>
      <c r="O2129" s="577"/>
      <c r="Q2129" s="611"/>
      <c r="U2129" s="574" t="str">
        <f t="shared" si="203"/>
        <v/>
      </c>
      <c r="V2129" s="574" t="str">
        <f>IF($U2129="","",VLOOKUP($U2129,BUDGET!$C$19:$Q$401,2,FALSE))</f>
        <v/>
      </c>
    </row>
    <row r="2130" spans="2:22" ht="13.5" x14ac:dyDescent="0.3">
      <c r="B2130" s="582">
        <f t="shared" si="202"/>
        <v>2120</v>
      </c>
      <c r="C2130" s="153"/>
      <c r="D2130" s="154"/>
      <c r="E2130" s="155"/>
      <c r="F2130" s="156"/>
      <c r="G2130" s="157"/>
      <c r="H2130" s="158"/>
      <c r="I2130" s="162" t="str">
        <f t="shared" si="198"/>
        <v/>
      </c>
      <c r="J2130" s="163" t="str">
        <f>IF(I2130="","",I2130/BUDGET!$O$8)</f>
        <v/>
      </c>
      <c r="K2130" s="608"/>
      <c r="L2130" s="161" t="str">
        <f t="shared" si="199"/>
        <v/>
      </c>
      <c r="M2130" s="609" t="str">
        <f t="shared" si="200"/>
        <v/>
      </c>
      <c r="N2130" s="610" t="str">
        <f t="shared" si="201"/>
        <v/>
      </c>
      <c r="O2130" s="577"/>
      <c r="Q2130" s="611"/>
      <c r="U2130" s="574" t="str">
        <f t="shared" si="203"/>
        <v/>
      </c>
      <c r="V2130" s="574" t="str">
        <f>IF($U2130="","",VLOOKUP($U2130,BUDGET!$C$19:$Q$401,2,FALSE))</f>
        <v/>
      </c>
    </row>
    <row r="2131" spans="2:22" ht="13.5" x14ac:dyDescent="0.3">
      <c r="B2131" s="582">
        <f t="shared" si="202"/>
        <v>2121</v>
      </c>
      <c r="C2131" s="153"/>
      <c r="D2131" s="154"/>
      <c r="E2131" s="155"/>
      <c r="F2131" s="156"/>
      <c r="G2131" s="157"/>
      <c r="H2131" s="158"/>
      <c r="I2131" s="162" t="str">
        <f t="shared" si="198"/>
        <v/>
      </c>
      <c r="J2131" s="163" t="str">
        <f>IF(I2131="","",I2131/BUDGET!$O$8)</f>
        <v/>
      </c>
      <c r="K2131" s="608"/>
      <c r="L2131" s="164" t="str">
        <f t="shared" si="199"/>
        <v/>
      </c>
      <c r="M2131" s="609" t="str">
        <f t="shared" si="200"/>
        <v/>
      </c>
      <c r="N2131" s="610" t="str">
        <f t="shared" si="201"/>
        <v/>
      </c>
      <c r="O2131" s="577"/>
      <c r="Q2131" s="611"/>
      <c r="U2131" s="574" t="str">
        <f t="shared" si="203"/>
        <v/>
      </c>
      <c r="V2131" s="574" t="str">
        <f>IF($U2131="","",VLOOKUP($U2131,BUDGET!$C$19:$Q$401,2,FALSE))</f>
        <v/>
      </c>
    </row>
    <row r="2132" spans="2:22" ht="13.5" x14ac:dyDescent="0.3">
      <c r="B2132" s="582">
        <f t="shared" si="202"/>
        <v>2122</v>
      </c>
      <c r="C2132" s="153"/>
      <c r="D2132" s="154"/>
      <c r="E2132" s="155"/>
      <c r="F2132" s="156"/>
      <c r="G2132" s="157"/>
      <c r="H2132" s="158"/>
      <c r="I2132" s="162" t="str">
        <f t="shared" si="198"/>
        <v/>
      </c>
      <c r="J2132" s="163" t="str">
        <f>IF(I2132="","",I2132/BUDGET!$O$8)</f>
        <v/>
      </c>
      <c r="K2132" s="608"/>
      <c r="L2132" s="161" t="str">
        <f t="shared" si="199"/>
        <v/>
      </c>
      <c r="M2132" s="609" t="str">
        <f t="shared" si="200"/>
        <v/>
      </c>
      <c r="N2132" s="610" t="str">
        <f t="shared" si="201"/>
        <v/>
      </c>
      <c r="O2132" s="577"/>
      <c r="Q2132" s="611"/>
      <c r="U2132" s="574" t="str">
        <f t="shared" si="203"/>
        <v/>
      </c>
      <c r="V2132" s="574" t="str">
        <f>IF($U2132="","",VLOOKUP($U2132,BUDGET!$C$19:$Q$401,2,FALSE))</f>
        <v/>
      </c>
    </row>
    <row r="2133" spans="2:22" ht="13.5" x14ac:dyDescent="0.3">
      <c r="B2133" s="582">
        <f t="shared" si="202"/>
        <v>2123</v>
      </c>
      <c r="C2133" s="153"/>
      <c r="D2133" s="154"/>
      <c r="E2133" s="155"/>
      <c r="F2133" s="156"/>
      <c r="G2133" s="157"/>
      <c r="H2133" s="158"/>
      <c r="I2133" s="162" t="str">
        <f t="shared" si="198"/>
        <v/>
      </c>
      <c r="J2133" s="163" t="str">
        <f>IF(I2133="","",I2133/BUDGET!$O$8)</f>
        <v/>
      </c>
      <c r="K2133" s="608"/>
      <c r="L2133" s="164" t="str">
        <f t="shared" si="199"/>
        <v/>
      </c>
      <c r="M2133" s="609" t="str">
        <f t="shared" si="200"/>
        <v/>
      </c>
      <c r="N2133" s="610" t="str">
        <f t="shared" si="201"/>
        <v/>
      </c>
      <c r="O2133" s="577"/>
      <c r="Q2133" s="611"/>
      <c r="U2133" s="574" t="str">
        <f t="shared" si="203"/>
        <v/>
      </c>
      <c r="V2133" s="574" t="str">
        <f>IF($U2133="","",VLOOKUP($U2133,BUDGET!$C$19:$Q$401,2,FALSE))</f>
        <v/>
      </c>
    </row>
    <row r="2134" spans="2:22" ht="13.5" x14ac:dyDescent="0.3">
      <c r="B2134" s="582">
        <f t="shared" si="202"/>
        <v>2124</v>
      </c>
      <c r="C2134" s="153"/>
      <c r="D2134" s="154"/>
      <c r="E2134" s="155"/>
      <c r="F2134" s="156"/>
      <c r="G2134" s="157"/>
      <c r="H2134" s="158"/>
      <c r="I2134" s="162" t="str">
        <f t="shared" si="198"/>
        <v/>
      </c>
      <c r="J2134" s="163" t="str">
        <f>IF(I2134="","",I2134/BUDGET!$O$8)</f>
        <v/>
      </c>
      <c r="K2134" s="608"/>
      <c r="L2134" s="161" t="str">
        <f t="shared" si="199"/>
        <v/>
      </c>
      <c r="M2134" s="609" t="str">
        <f t="shared" si="200"/>
        <v/>
      </c>
      <c r="N2134" s="610" t="str">
        <f t="shared" si="201"/>
        <v/>
      </c>
      <c r="O2134" s="577"/>
      <c r="Q2134" s="611"/>
      <c r="U2134" s="574" t="str">
        <f t="shared" si="203"/>
        <v/>
      </c>
      <c r="V2134" s="574" t="str">
        <f>IF($U2134="","",VLOOKUP($U2134,BUDGET!$C$19:$Q$401,2,FALSE))</f>
        <v/>
      </c>
    </row>
    <row r="2135" spans="2:22" ht="13.5" x14ac:dyDescent="0.3">
      <c r="B2135" s="582">
        <f t="shared" si="202"/>
        <v>2125</v>
      </c>
      <c r="C2135" s="153"/>
      <c r="D2135" s="154"/>
      <c r="E2135" s="155"/>
      <c r="F2135" s="156"/>
      <c r="G2135" s="157"/>
      <c r="H2135" s="158"/>
      <c r="I2135" s="162" t="str">
        <f t="shared" si="198"/>
        <v/>
      </c>
      <c r="J2135" s="163" t="str">
        <f>IF(I2135="","",I2135/BUDGET!$O$8)</f>
        <v/>
      </c>
      <c r="K2135" s="608"/>
      <c r="L2135" s="164" t="str">
        <f t="shared" si="199"/>
        <v/>
      </c>
      <c r="M2135" s="609" t="str">
        <f t="shared" si="200"/>
        <v/>
      </c>
      <c r="N2135" s="610" t="str">
        <f t="shared" si="201"/>
        <v/>
      </c>
      <c r="O2135" s="577"/>
      <c r="Q2135" s="611"/>
      <c r="U2135" s="574" t="str">
        <f t="shared" si="203"/>
        <v/>
      </c>
      <c r="V2135" s="574" t="str">
        <f>IF($U2135="","",VLOOKUP($U2135,BUDGET!$C$19:$Q$401,2,FALSE))</f>
        <v/>
      </c>
    </row>
    <row r="2136" spans="2:22" ht="13.5" x14ac:dyDescent="0.3">
      <c r="B2136" s="582">
        <f t="shared" si="202"/>
        <v>2126</v>
      </c>
      <c r="C2136" s="153"/>
      <c r="D2136" s="154"/>
      <c r="E2136" s="155"/>
      <c r="F2136" s="156"/>
      <c r="G2136" s="157"/>
      <c r="H2136" s="158"/>
      <c r="I2136" s="162" t="str">
        <f t="shared" si="198"/>
        <v/>
      </c>
      <c r="J2136" s="163" t="str">
        <f>IF(I2136="","",I2136/BUDGET!$O$8)</f>
        <v/>
      </c>
      <c r="K2136" s="608"/>
      <c r="L2136" s="161" t="str">
        <f t="shared" si="199"/>
        <v/>
      </c>
      <c r="M2136" s="609" t="str">
        <f t="shared" si="200"/>
        <v/>
      </c>
      <c r="N2136" s="610" t="str">
        <f t="shared" si="201"/>
        <v/>
      </c>
      <c r="O2136" s="577"/>
      <c r="Q2136" s="611"/>
      <c r="U2136" s="574" t="str">
        <f t="shared" si="203"/>
        <v/>
      </c>
      <c r="V2136" s="574" t="str">
        <f>IF($U2136="","",VLOOKUP($U2136,BUDGET!$C$19:$Q$401,2,FALSE))</f>
        <v/>
      </c>
    </row>
    <row r="2137" spans="2:22" ht="13.5" x14ac:dyDescent="0.3">
      <c r="B2137" s="582">
        <f t="shared" si="202"/>
        <v>2127</v>
      </c>
      <c r="C2137" s="153"/>
      <c r="D2137" s="154"/>
      <c r="E2137" s="155"/>
      <c r="F2137" s="156"/>
      <c r="G2137" s="157"/>
      <c r="H2137" s="158"/>
      <c r="I2137" s="162" t="str">
        <f t="shared" si="198"/>
        <v/>
      </c>
      <c r="J2137" s="163" t="str">
        <f>IF(I2137="","",I2137/BUDGET!$O$8)</f>
        <v/>
      </c>
      <c r="K2137" s="608"/>
      <c r="L2137" s="164" t="str">
        <f t="shared" si="199"/>
        <v/>
      </c>
      <c r="M2137" s="609" t="str">
        <f t="shared" si="200"/>
        <v/>
      </c>
      <c r="N2137" s="610" t="str">
        <f t="shared" si="201"/>
        <v/>
      </c>
      <c r="O2137" s="577"/>
      <c r="Q2137" s="611"/>
      <c r="U2137" s="574" t="str">
        <f t="shared" si="203"/>
        <v/>
      </c>
      <c r="V2137" s="574" t="str">
        <f>IF($U2137="","",VLOOKUP($U2137,BUDGET!$C$19:$Q$401,2,FALSE))</f>
        <v/>
      </c>
    </row>
    <row r="2138" spans="2:22" ht="13.5" x14ac:dyDescent="0.3">
      <c r="B2138" s="582">
        <f t="shared" si="202"/>
        <v>2128</v>
      </c>
      <c r="C2138" s="153"/>
      <c r="D2138" s="154"/>
      <c r="E2138" s="155"/>
      <c r="F2138" s="156"/>
      <c r="G2138" s="157"/>
      <c r="H2138" s="158"/>
      <c r="I2138" s="162" t="str">
        <f t="shared" si="198"/>
        <v/>
      </c>
      <c r="J2138" s="163" t="str">
        <f>IF(I2138="","",I2138/BUDGET!$O$8)</f>
        <v/>
      </c>
      <c r="K2138" s="608"/>
      <c r="L2138" s="161" t="str">
        <f t="shared" si="199"/>
        <v/>
      </c>
      <c r="M2138" s="609" t="str">
        <f t="shared" si="200"/>
        <v/>
      </c>
      <c r="N2138" s="610" t="str">
        <f t="shared" si="201"/>
        <v/>
      </c>
      <c r="O2138" s="577"/>
      <c r="Q2138" s="611"/>
      <c r="U2138" s="574" t="str">
        <f t="shared" si="203"/>
        <v/>
      </c>
      <c r="V2138" s="574" t="str">
        <f>IF($U2138="","",VLOOKUP($U2138,BUDGET!$C$19:$Q$401,2,FALSE))</f>
        <v/>
      </c>
    </row>
    <row r="2139" spans="2:22" ht="13.5" x14ac:dyDescent="0.3">
      <c r="B2139" s="582">
        <f t="shared" si="202"/>
        <v>2129</v>
      </c>
      <c r="C2139" s="153"/>
      <c r="D2139" s="154"/>
      <c r="E2139" s="155"/>
      <c r="F2139" s="156"/>
      <c r="G2139" s="157"/>
      <c r="H2139" s="158"/>
      <c r="I2139" s="162" t="str">
        <f t="shared" si="198"/>
        <v/>
      </c>
      <c r="J2139" s="163" t="str">
        <f>IF(I2139="","",I2139/BUDGET!$O$8)</f>
        <v/>
      </c>
      <c r="K2139" s="608"/>
      <c r="L2139" s="164" t="str">
        <f t="shared" si="199"/>
        <v/>
      </c>
      <c r="M2139" s="609" t="str">
        <f t="shared" si="200"/>
        <v/>
      </c>
      <c r="N2139" s="610" t="str">
        <f t="shared" si="201"/>
        <v/>
      </c>
      <c r="O2139" s="577"/>
      <c r="Q2139" s="611"/>
      <c r="U2139" s="574" t="str">
        <f t="shared" si="203"/>
        <v/>
      </c>
      <c r="V2139" s="574" t="str">
        <f>IF($U2139="","",VLOOKUP($U2139,BUDGET!$C$19:$Q$401,2,FALSE))</f>
        <v/>
      </c>
    </row>
    <row r="2140" spans="2:22" ht="13.5" x14ac:dyDescent="0.3">
      <c r="B2140" s="582">
        <f t="shared" si="202"/>
        <v>2130</v>
      </c>
      <c r="C2140" s="153"/>
      <c r="D2140" s="154"/>
      <c r="E2140" s="155"/>
      <c r="F2140" s="156"/>
      <c r="G2140" s="157"/>
      <c r="H2140" s="158"/>
      <c r="I2140" s="162" t="str">
        <f t="shared" si="198"/>
        <v/>
      </c>
      <c r="J2140" s="163" t="str">
        <f>IF(I2140="","",I2140/BUDGET!$O$8)</f>
        <v/>
      </c>
      <c r="K2140" s="608"/>
      <c r="L2140" s="161" t="str">
        <f t="shared" si="199"/>
        <v/>
      </c>
      <c r="M2140" s="609" t="str">
        <f t="shared" si="200"/>
        <v/>
      </c>
      <c r="N2140" s="610" t="str">
        <f t="shared" si="201"/>
        <v/>
      </c>
      <c r="O2140" s="577"/>
      <c r="Q2140" s="611"/>
      <c r="U2140" s="574" t="str">
        <f t="shared" si="203"/>
        <v/>
      </c>
      <c r="V2140" s="574" t="str">
        <f>IF($U2140="","",VLOOKUP($U2140,BUDGET!$C$19:$Q$401,2,FALSE))</f>
        <v/>
      </c>
    </row>
    <row r="2141" spans="2:22" ht="13.5" x14ac:dyDescent="0.3">
      <c r="B2141" s="582">
        <f t="shared" si="202"/>
        <v>2131</v>
      </c>
      <c r="C2141" s="153"/>
      <c r="D2141" s="154"/>
      <c r="E2141" s="155"/>
      <c r="F2141" s="156"/>
      <c r="G2141" s="157"/>
      <c r="H2141" s="158"/>
      <c r="I2141" s="162" t="str">
        <f t="shared" si="198"/>
        <v/>
      </c>
      <c r="J2141" s="163" t="str">
        <f>IF(I2141="","",I2141/BUDGET!$O$8)</f>
        <v/>
      </c>
      <c r="K2141" s="608"/>
      <c r="L2141" s="164" t="str">
        <f t="shared" si="199"/>
        <v/>
      </c>
      <c r="M2141" s="609" t="str">
        <f t="shared" si="200"/>
        <v/>
      </c>
      <c r="N2141" s="610" t="str">
        <f t="shared" si="201"/>
        <v/>
      </c>
      <c r="O2141" s="577"/>
      <c r="Q2141" s="611"/>
      <c r="U2141" s="574" t="str">
        <f t="shared" si="203"/>
        <v/>
      </c>
      <c r="V2141" s="574" t="str">
        <f>IF($U2141="","",VLOOKUP($U2141,BUDGET!$C$19:$Q$401,2,FALSE))</f>
        <v/>
      </c>
    </row>
    <row r="2142" spans="2:22" ht="13.5" x14ac:dyDescent="0.3">
      <c r="B2142" s="582">
        <f t="shared" si="202"/>
        <v>2132</v>
      </c>
      <c r="C2142" s="153"/>
      <c r="D2142" s="154"/>
      <c r="E2142" s="155"/>
      <c r="F2142" s="156"/>
      <c r="G2142" s="157"/>
      <c r="H2142" s="158"/>
      <c r="I2142" s="162" t="str">
        <f t="shared" si="198"/>
        <v/>
      </c>
      <c r="J2142" s="163" t="str">
        <f>IF(I2142="","",I2142/BUDGET!$O$8)</f>
        <v/>
      </c>
      <c r="K2142" s="608"/>
      <c r="L2142" s="161" t="str">
        <f t="shared" si="199"/>
        <v/>
      </c>
      <c r="M2142" s="609" t="str">
        <f t="shared" si="200"/>
        <v/>
      </c>
      <c r="N2142" s="610" t="str">
        <f t="shared" si="201"/>
        <v/>
      </c>
      <c r="O2142" s="577"/>
      <c r="Q2142" s="611"/>
      <c r="U2142" s="574" t="str">
        <f t="shared" si="203"/>
        <v/>
      </c>
      <c r="V2142" s="574" t="str">
        <f>IF($U2142="","",VLOOKUP($U2142,BUDGET!$C$19:$Q$401,2,FALSE))</f>
        <v/>
      </c>
    </row>
    <row r="2143" spans="2:22" ht="13.5" x14ac:dyDescent="0.3">
      <c r="B2143" s="582">
        <f t="shared" si="202"/>
        <v>2133</v>
      </c>
      <c r="C2143" s="153"/>
      <c r="D2143" s="154"/>
      <c r="E2143" s="155"/>
      <c r="F2143" s="156"/>
      <c r="G2143" s="157"/>
      <c r="H2143" s="158"/>
      <c r="I2143" s="162" t="str">
        <f t="shared" si="198"/>
        <v/>
      </c>
      <c r="J2143" s="163" t="str">
        <f>IF(I2143="","",I2143/BUDGET!$O$8)</f>
        <v/>
      </c>
      <c r="K2143" s="608"/>
      <c r="L2143" s="164" t="str">
        <f t="shared" si="199"/>
        <v/>
      </c>
      <c r="M2143" s="609" t="str">
        <f t="shared" si="200"/>
        <v/>
      </c>
      <c r="N2143" s="610" t="str">
        <f t="shared" si="201"/>
        <v/>
      </c>
      <c r="O2143" s="577"/>
      <c r="Q2143" s="611"/>
      <c r="U2143" s="574" t="str">
        <f t="shared" si="203"/>
        <v/>
      </c>
      <c r="V2143" s="574" t="str">
        <f>IF($U2143="","",VLOOKUP($U2143,BUDGET!$C$19:$Q$401,2,FALSE))</f>
        <v/>
      </c>
    </row>
    <row r="2144" spans="2:22" ht="13.5" x14ac:dyDescent="0.3">
      <c r="B2144" s="582">
        <f t="shared" si="202"/>
        <v>2134</v>
      </c>
      <c r="C2144" s="153"/>
      <c r="D2144" s="154"/>
      <c r="E2144" s="155"/>
      <c r="F2144" s="156"/>
      <c r="G2144" s="157"/>
      <c r="H2144" s="158"/>
      <c r="I2144" s="162" t="str">
        <f t="shared" si="198"/>
        <v/>
      </c>
      <c r="J2144" s="163" t="str">
        <f>IF(I2144="","",I2144/BUDGET!$O$8)</f>
        <v/>
      </c>
      <c r="K2144" s="608"/>
      <c r="L2144" s="161" t="str">
        <f t="shared" si="199"/>
        <v/>
      </c>
      <c r="M2144" s="609" t="str">
        <f t="shared" si="200"/>
        <v/>
      </c>
      <c r="N2144" s="610" t="str">
        <f t="shared" si="201"/>
        <v/>
      </c>
      <c r="O2144" s="577"/>
      <c r="Q2144" s="611"/>
      <c r="U2144" s="574" t="str">
        <f t="shared" si="203"/>
        <v/>
      </c>
      <c r="V2144" s="574" t="str">
        <f>IF($U2144="","",VLOOKUP($U2144,BUDGET!$C$19:$Q$401,2,FALSE))</f>
        <v/>
      </c>
    </row>
    <row r="2145" spans="2:22" ht="13.5" x14ac:dyDescent="0.3">
      <c r="B2145" s="582">
        <f t="shared" si="202"/>
        <v>2135</v>
      </c>
      <c r="C2145" s="153"/>
      <c r="D2145" s="154"/>
      <c r="E2145" s="155"/>
      <c r="F2145" s="156"/>
      <c r="G2145" s="157"/>
      <c r="H2145" s="158"/>
      <c r="I2145" s="162" t="str">
        <f t="shared" si="198"/>
        <v/>
      </c>
      <c r="J2145" s="163" t="str">
        <f>IF(I2145="","",I2145/BUDGET!$O$8)</f>
        <v/>
      </c>
      <c r="K2145" s="608"/>
      <c r="L2145" s="164" t="str">
        <f t="shared" si="199"/>
        <v/>
      </c>
      <c r="M2145" s="609" t="str">
        <f t="shared" si="200"/>
        <v/>
      </c>
      <c r="N2145" s="610" t="str">
        <f t="shared" si="201"/>
        <v/>
      </c>
      <c r="O2145" s="577"/>
      <c r="Q2145" s="611"/>
      <c r="U2145" s="574" t="str">
        <f t="shared" si="203"/>
        <v/>
      </c>
      <c r="V2145" s="574" t="str">
        <f>IF($U2145="","",VLOOKUP($U2145,BUDGET!$C$19:$Q$401,2,FALSE))</f>
        <v/>
      </c>
    </row>
    <row r="2146" spans="2:22" ht="13.5" x14ac:dyDescent="0.3">
      <c r="B2146" s="582">
        <f t="shared" si="202"/>
        <v>2136</v>
      </c>
      <c r="C2146" s="153"/>
      <c r="D2146" s="154"/>
      <c r="E2146" s="155"/>
      <c r="F2146" s="156"/>
      <c r="G2146" s="157"/>
      <c r="H2146" s="158"/>
      <c r="I2146" s="162" t="str">
        <f t="shared" si="198"/>
        <v/>
      </c>
      <c r="J2146" s="163" t="str">
        <f>IF(I2146="","",I2146/BUDGET!$O$8)</f>
        <v/>
      </c>
      <c r="K2146" s="608"/>
      <c r="L2146" s="161" t="str">
        <f t="shared" si="199"/>
        <v/>
      </c>
      <c r="M2146" s="609" t="str">
        <f t="shared" si="200"/>
        <v/>
      </c>
      <c r="N2146" s="610" t="str">
        <f t="shared" si="201"/>
        <v/>
      </c>
      <c r="O2146" s="577"/>
      <c r="Q2146" s="611"/>
      <c r="U2146" s="574" t="str">
        <f t="shared" si="203"/>
        <v/>
      </c>
      <c r="V2146" s="574" t="str">
        <f>IF($U2146="","",VLOOKUP($U2146,BUDGET!$C$19:$Q$401,2,FALSE))</f>
        <v/>
      </c>
    </row>
    <row r="2147" spans="2:22" ht="13.5" x14ac:dyDescent="0.3">
      <c r="B2147" s="582">
        <f t="shared" si="202"/>
        <v>2137</v>
      </c>
      <c r="C2147" s="153"/>
      <c r="D2147" s="154"/>
      <c r="E2147" s="155"/>
      <c r="F2147" s="156"/>
      <c r="G2147" s="157"/>
      <c r="H2147" s="158"/>
      <c r="I2147" s="162" t="str">
        <f t="shared" si="198"/>
        <v/>
      </c>
      <c r="J2147" s="163" t="str">
        <f>IF(I2147="","",I2147/BUDGET!$O$8)</f>
        <v/>
      </c>
      <c r="K2147" s="608"/>
      <c r="L2147" s="164" t="str">
        <f t="shared" si="199"/>
        <v/>
      </c>
      <c r="M2147" s="609" t="str">
        <f t="shared" si="200"/>
        <v/>
      </c>
      <c r="N2147" s="610" t="str">
        <f t="shared" si="201"/>
        <v/>
      </c>
      <c r="O2147" s="577"/>
      <c r="Q2147" s="611"/>
      <c r="U2147" s="574" t="str">
        <f t="shared" si="203"/>
        <v/>
      </c>
      <c r="V2147" s="574" t="str">
        <f>IF($U2147="","",VLOOKUP($U2147,BUDGET!$C$19:$Q$401,2,FALSE))</f>
        <v/>
      </c>
    </row>
    <row r="2148" spans="2:22" ht="13.5" x14ac:dyDescent="0.3">
      <c r="B2148" s="582">
        <f t="shared" si="202"/>
        <v>2138</v>
      </c>
      <c r="C2148" s="153"/>
      <c r="D2148" s="154"/>
      <c r="E2148" s="155"/>
      <c r="F2148" s="156"/>
      <c r="G2148" s="157"/>
      <c r="H2148" s="158"/>
      <c r="I2148" s="162" t="str">
        <f t="shared" si="198"/>
        <v/>
      </c>
      <c r="J2148" s="163" t="str">
        <f>IF(I2148="","",I2148/BUDGET!$O$8)</f>
        <v/>
      </c>
      <c r="K2148" s="608"/>
      <c r="L2148" s="161" t="str">
        <f t="shared" si="199"/>
        <v/>
      </c>
      <c r="M2148" s="609" t="str">
        <f t="shared" si="200"/>
        <v/>
      </c>
      <c r="N2148" s="610" t="str">
        <f t="shared" si="201"/>
        <v/>
      </c>
      <c r="O2148" s="577"/>
      <c r="Q2148" s="611"/>
      <c r="U2148" s="574" t="str">
        <f t="shared" si="203"/>
        <v/>
      </c>
      <c r="V2148" s="574" t="str">
        <f>IF($U2148="","",VLOOKUP($U2148,BUDGET!$C$19:$Q$401,2,FALSE))</f>
        <v/>
      </c>
    </row>
    <row r="2149" spans="2:22" ht="13.5" x14ac:dyDescent="0.3">
      <c r="B2149" s="582">
        <f t="shared" si="202"/>
        <v>2139</v>
      </c>
      <c r="C2149" s="153"/>
      <c r="D2149" s="154"/>
      <c r="E2149" s="155"/>
      <c r="F2149" s="156"/>
      <c r="G2149" s="157"/>
      <c r="H2149" s="158"/>
      <c r="I2149" s="162" t="str">
        <f t="shared" si="198"/>
        <v/>
      </c>
      <c r="J2149" s="163" t="str">
        <f>IF(I2149="","",I2149/BUDGET!$O$8)</f>
        <v/>
      </c>
      <c r="K2149" s="608"/>
      <c r="L2149" s="164" t="str">
        <f t="shared" si="199"/>
        <v/>
      </c>
      <c r="M2149" s="609" t="str">
        <f t="shared" si="200"/>
        <v/>
      </c>
      <c r="N2149" s="610" t="str">
        <f t="shared" si="201"/>
        <v/>
      </c>
      <c r="O2149" s="577"/>
      <c r="Q2149" s="611"/>
      <c r="U2149" s="574" t="str">
        <f t="shared" si="203"/>
        <v/>
      </c>
      <c r="V2149" s="574" t="str">
        <f>IF($U2149="","",VLOOKUP($U2149,BUDGET!$C$19:$Q$401,2,FALSE))</f>
        <v/>
      </c>
    </row>
    <row r="2150" spans="2:22" ht="13.5" x14ac:dyDescent="0.3">
      <c r="B2150" s="582">
        <f t="shared" si="202"/>
        <v>2140</v>
      </c>
      <c r="C2150" s="153"/>
      <c r="D2150" s="154"/>
      <c r="E2150" s="155"/>
      <c r="F2150" s="156"/>
      <c r="G2150" s="157"/>
      <c r="H2150" s="158"/>
      <c r="I2150" s="162" t="str">
        <f t="shared" si="198"/>
        <v/>
      </c>
      <c r="J2150" s="163" t="str">
        <f>IF(I2150="","",I2150/BUDGET!$O$8)</f>
        <v/>
      </c>
      <c r="K2150" s="608"/>
      <c r="L2150" s="161" t="str">
        <f t="shared" si="199"/>
        <v/>
      </c>
      <c r="M2150" s="609" t="str">
        <f t="shared" si="200"/>
        <v/>
      </c>
      <c r="N2150" s="610" t="str">
        <f t="shared" si="201"/>
        <v/>
      </c>
      <c r="O2150" s="577"/>
      <c r="Q2150" s="611"/>
      <c r="U2150" s="574" t="str">
        <f t="shared" si="203"/>
        <v/>
      </c>
      <c r="V2150" s="574" t="str">
        <f>IF($U2150="","",VLOOKUP($U2150,BUDGET!$C$19:$Q$401,2,FALSE))</f>
        <v/>
      </c>
    </row>
    <row r="2151" spans="2:22" ht="13.5" x14ac:dyDescent="0.3">
      <c r="B2151" s="582">
        <f t="shared" si="202"/>
        <v>2141</v>
      </c>
      <c r="C2151" s="153"/>
      <c r="D2151" s="154"/>
      <c r="E2151" s="155"/>
      <c r="F2151" s="156"/>
      <c r="G2151" s="157"/>
      <c r="H2151" s="158"/>
      <c r="I2151" s="162" t="str">
        <f t="shared" si="198"/>
        <v/>
      </c>
      <c r="J2151" s="163" t="str">
        <f>IF(I2151="","",I2151/BUDGET!$O$8)</f>
        <v/>
      </c>
      <c r="K2151" s="608"/>
      <c r="L2151" s="164" t="str">
        <f t="shared" si="199"/>
        <v/>
      </c>
      <c r="M2151" s="609" t="str">
        <f t="shared" si="200"/>
        <v/>
      </c>
      <c r="N2151" s="610" t="str">
        <f t="shared" si="201"/>
        <v/>
      </c>
      <c r="O2151" s="577"/>
      <c r="Q2151" s="611"/>
      <c r="U2151" s="574" t="str">
        <f t="shared" si="203"/>
        <v/>
      </c>
      <c r="V2151" s="574" t="str">
        <f>IF($U2151="","",VLOOKUP($U2151,BUDGET!$C$19:$Q$401,2,FALSE))</f>
        <v/>
      </c>
    </row>
    <row r="2152" spans="2:22" ht="13.5" x14ac:dyDescent="0.3">
      <c r="B2152" s="582">
        <f t="shared" si="202"/>
        <v>2142</v>
      </c>
      <c r="C2152" s="153"/>
      <c r="D2152" s="154"/>
      <c r="E2152" s="155"/>
      <c r="F2152" s="156"/>
      <c r="G2152" s="157"/>
      <c r="H2152" s="158"/>
      <c r="I2152" s="162" t="str">
        <f t="shared" si="198"/>
        <v/>
      </c>
      <c r="J2152" s="163" t="str">
        <f>IF(I2152="","",I2152/BUDGET!$O$8)</f>
        <v/>
      </c>
      <c r="K2152" s="608"/>
      <c r="L2152" s="161" t="str">
        <f t="shared" si="199"/>
        <v/>
      </c>
      <c r="M2152" s="609" t="str">
        <f t="shared" si="200"/>
        <v/>
      </c>
      <c r="N2152" s="610" t="str">
        <f t="shared" si="201"/>
        <v/>
      </c>
      <c r="O2152" s="577"/>
      <c r="Q2152" s="611"/>
      <c r="U2152" s="574" t="str">
        <f t="shared" si="203"/>
        <v/>
      </c>
      <c r="V2152" s="574" t="str">
        <f>IF($U2152="","",VLOOKUP($U2152,BUDGET!$C$19:$Q$401,2,FALSE))</f>
        <v/>
      </c>
    </row>
    <row r="2153" spans="2:22" ht="13.5" x14ac:dyDescent="0.3">
      <c r="B2153" s="582">
        <f t="shared" si="202"/>
        <v>2143</v>
      </c>
      <c r="C2153" s="153"/>
      <c r="D2153" s="154"/>
      <c r="E2153" s="155"/>
      <c r="F2153" s="156"/>
      <c r="G2153" s="157"/>
      <c r="H2153" s="158"/>
      <c r="I2153" s="162" t="str">
        <f t="shared" si="198"/>
        <v/>
      </c>
      <c r="J2153" s="163" t="str">
        <f>IF(I2153="","",I2153/BUDGET!$O$8)</f>
        <v/>
      </c>
      <c r="K2153" s="608"/>
      <c r="L2153" s="164" t="str">
        <f t="shared" si="199"/>
        <v/>
      </c>
      <c r="M2153" s="609" t="str">
        <f t="shared" si="200"/>
        <v/>
      </c>
      <c r="N2153" s="610" t="str">
        <f t="shared" si="201"/>
        <v/>
      </c>
      <c r="O2153" s="577"/>
      <c r="Q2153" s="611"/>
      <c r="U2153" s="574" t="str">
        <f t="shared" si="203"/>
        <v/>
      </c>
      <c r="V2153" s="574" t="str">
        <f>IF($U2153="","",VLOOKUP($U2153,BUDGET!$C$19:$Q$401,2,FALSE))</f>
        <v/>
      </c>
    </row>
    <row r="2154" spans="2:22" ht="13.5" x14ac:dyDescent="0.3">
      <c r="B2154" s="582">
        <f t="shared" si="202"/>
        <v>2144</v>
      </c>
      <c r="C2154" s="153"/>
      <c r="D2154" s="154"/>
      <c r="E2154" s="155"/>
      <c r="F2154" s="156"/>
      <c r="G2154" s="157"/>
      <c r="H2154" s="158"/>
      <c r="I2154" s="162" t="str">
        <f t="shared" si="198"/>
        <v/>
      </c>
      <c r="J2154" s="163" t="str">
        <f>IF(I2154="","",I2154/BUDGET!$O$8)</f>
        <v/>
      </c>
      <c r="K2154" s="608"/>
      <c r="L2154" s="161" t="str">
        <f t="shared" si="199"/>
        <v/>
      </c>
      <c r="M2154" s="609" t="str">
        <f t="shared" si="200"/>
        <v/>
      </c>
      <c r="N2154" s="610" t="str">
        <f t="shared" si="201"/>
        <v/>
      </c>
      <c r="O2154" s="577"/>
      <c r="Q2154" s="611"/>
      <c r="U2154" s="574" t="str">
        <f t="shared" si="203"/>
        <v/>
      </c>
      <c r="V2154" s="574" t="str">
        <f>IF($U2154="","",VLOOKUP($U2154,BUDGET!$C$19:$Q$401,2,FALSE))</f>
        <v/>
      </c>
    </row>
    <row r="2155" spans="2:22" ht="13.5" x14ac:dyDescent="0.3">
      <c r="B2155" s="582">
        <f t="shared" si="202"/>
        <v>2145</v>
      </c>
      <c r="C2155" s="153"/>
      <c r="D2155" s="154"/>
      <c r="E2155" s="155"/>
      <c r="F2155" s="156"/>
      <c r="G2155" s="157"/>
      <c r="H2155" s="158"/>
      <c r="I2155" s="162" t="str">
        <f t="shared" si="198"/>
        <v/>
      </c>
      <c r="J2155" s="163" t="str">
        <f>IF(I2155="","",I2155/BUDGET!$O$8)</f>
        <v/>
      </c>
      <c r="K2155" s="608"/>
      <c r="L2155" s="164" t="str">
        <f t="shared" si="199"/>
        <v/>
      </c>
      <c r="M2155" s="609" t="str">
        <f t="shared" si="200"/>
        <v/>
      </c>
      <c r="N2155" s="610" t="str">
        <f t="shared" si="201"/>
        <v/>
      </c>
      <c r="O2155" s="577"/>
      <c r="Q2155" s="611"/>
      <c r="U2155" s="574" t="str">
        <f t="shared" si="203"/>
        <v/>
      </c>
      <c r="V2155" s="574" t="str">
        <f>IF($U2155="","",VLOOKUP($U2155,BUDGET!$C$19:$Q$401,2,FALSE))</f>
        <v/>
      </c>
    </row>
    <row r="2156" spans="2:22" ht="13.5" x14ac:dyDescent="0.3">
      <c r="B2156" s="582">
        <f t="shared" si="202"/>
        <v>2146</v>
      </c>
      <c r="C2156" s="153"/>
      <c r="D2156" s="154"/>
      <c r="E2156" s="155"/>
      <c r="F2156" s="156"/>
      <c r="G2156" s="157"/>
      <c r="H2156" s="158"/>
      <c r="I2156" s="162" t="str">
        <f t="shared" si="198"/>
        <v/>
      </c>
      <c r="J2156" s="163" t="str">
        <f>IF(I2156="","",I2156/BUDGET!$O$8)</f>
        <v/>
      </c>
      <c r="K2156" s="608"/>
      <c r="L2156" s="161" t="str">
        <f t="shared" si="199"/>
        <v/>
      </c>
      <c r="M2156" s="609" t="str">
        <f t="shared" si="200"/>
        <v/>
      </c>
      <c r="N2156" s="610" t="str">
        <f t="shared" si="201"/>
        <v/>
      </c>
      <c r="O2156" s="577"/>
      <c r="Q2156" s="611"/>
      <c r="U2156" s="574" t="str">
        <f t="shared" si="203"/>
        <v/>
      </c>
      <c r="V2156" s="574" t="str">
        <f>IF($U2156="","",VLOOKUP($U2156,BUDGET!$C$19:$Q$401,2,FALSE))</f>
        <v/>
      </c>
    </row>
    <row r="2157" spans="2:22" ht="13.5" x14ac:dyDescent="0.3">
      <c r="B2157" s="582">
        <f t="shared" si="202"/>
        <v>2147</v>
      </c>
      <c r="C2157" s="153"/>
      <c r="D2157" s="154"/>
      <c r="E2157" s="155"/>
      <c r="F2157" s="156"/>
      <c r="G2157" s="157"/>
      <c r="H2157" s="158"/>
      <c r="I2157" s="162" t="str">
        <f t="shared" si="198"/>
        <v/>
      </c>
      <c r="J2157" s="163" t="str">
        <f>IF(I2157="","",I2157/BUDGET!$O$8)</f>
        <v/>
      </c>
      <c r="K2157" s="608"/>
      <c r="L2157" s="164" t="str">
        <f t="shared" si="199"/>
        <v/>
      </c>
      <c r="M2157" s="609" t="str">
        <f t="shared" si="200"/>
        <v/>
      </c>
      <c r="N2157" s="610" t="str">
        <f t="shared" si="201"/>
        <v/>
      </c>
      <c r="O2157" s="577"/>
      <c r="Q2157" s="611"/>
      <c r="U2157" s="574" t="str">
        <f t="shared" si="203"/>
        <v/>
      </c>
      <c r="V2157" s="574" t="str">
        <f>IF($U2157="","",VLOOKUP($U2157,BUDGET!$C$19:$Q$401,2,FALSE))</f>
        <v/>
      </c>
    </row>
    <row r="2158" spans="2:22" ht="13.5" x14ac:dyDescent="0.3">
      <c r="B2158" s="582">
        <f t="shared" si="202"/>
        <v>2148</v>
      </c>
      <c r="C2158" s="153"/>
      <c r="D2158" s="154"/>
      <c r="E2158" s="155"/>
      <c r="F2158" s="156"/>
      <c r="G2158" s="157"/>
      <c r="H2158" s="158"/>
      <c r="I2158" s="162" t="str">
        <f t="shared" si="198"/>
        <v/>
      </c>
      <c r="J2158" s="163" t="str">
        <f>IF(I2158="","",I2158/BUDGET!$O$8)</f>
        <v/>
      </c>
      <c r="K2158" s="608"/>
      <c r="L2158" s="161" t="str">
        <f t="shared" si="199"/>
        <v/>
      </c>
      <c r="M2158" s="609" t="str">
        <f t="shared" si="200"/>
        <v/>
      </c>
      <c r="N2158" s="610" t="str">
        <f t="shared" si="201"/>
        <v/>
      </c>
      <c r="O2158" s="577"/>
      <c r="Q2158" s="611"/>
      <c r="U2158" s="574" t="str">
        <f t="shared" si="203"/>
        <v/>
      </c>
      <c r="V2158" s="574" t="str">
        <f>IF($U2158="","",VLOOKUP($U2158,BUDGET!$C$19:$Q$401,2,FALSE))</f>
        <v/>
      </c>
    </row>
    <row r="2159" spans="2:22" ht="13.5" x14ac:dyDescent="0.3">
      <c r="B2159" s="582">
        <f t="shared" si="202"/>
        <v>2149</v>
      </c>
      <c r="C2159" s="153"/>
      <c r="D2159" s="154"/>
      <c r="E2159" s="155"/>
      <c r="F2159" s="156"/>
      <c r="G2159" s="157"/>
      <c r="H2159" s="158"/>
      <c r="I2159" s="162" t="str">
        <f t="shared" si="198"/>
        <v/>
      </c>
      <c r="J2159" s="163" t="str">
        <f>IF(I2159="","",I2159/BUDGET!$O$8)</f>
        <v/>
      </c>
      <c r="K2159" s="608"/>
      <c r="L2159" s="164" t="str">
        <f t="shared" si="199"/>
        <v/>
      </c>
      <c r="M2159" s="609" t="str">
        <f t="shared" si="200"/>
        <v/>
      </c>
      <c r="N2159" s="610" t="str">
        <f t="shared" si="201"/>
        <v/>
      </c>
      <c r="O2159" s="577"/>
      <c r="Q2159" s="611"/>
      <c r="U2159" s="574" t="str">
        <f t="shared" si="203"/>
        <v/>
      </c>
      <c r="V2159" s="574" t="str">
        <f>IF($U2159="","",VLOOKUP($U2159,BUDGET!$C$19:$Q$401,2,FALSE))</f>
        <v/>
      </c>
    </row>
    <row r="2160" spans="2:22" ht="13.5" x14ac:dyDescent="0.3">
      <c r="B2160" s="582">
        <f t="shared" si="202"/>
        <v>2150</v>
      </c>
      <c r="C2160" s="153"/>
      <c r="D2160" s="154"/>
      <c r="E2160" s="155"/>
      <c r="F2160" s="156"/>
      <c r="G2160" s="157"/>
      <c r="H2160" s="158"/>
      <c r="I2160" s="162" t="str">
        <f t="shared" si="198"/>
        <v/>
      </c>
      <c r="J2160" s="163" t="str">
        <f>IF(I2160="","",I2160/BUDGET!$O$8)</f>
        <v/>
      </c>
      <c r="K2160" s="608"/>
      <c r="L2160" s="161" t="str">
        <f t="shared" si="199"/>
        <v/>
      </c>
      <c r="M2160" s="609" t="str">
        <f t="shared" si="200"/>
        <v/>
      </c>
      <c r="N2160" s="610" t="str">
        <f t="shared" si="201"/>
        <v/>
      </c>
      <c r="O2160" s="577"/>
      <c r="Q2160" s="611"/>
      <c r="U2160" s="574" t="str">
        <f t="shared" si="203"/>
        <v/>
      </c>
      <c r="V2160" s="574" t="str">
        <f>IF($U2160="","",VLOOKUP($U2160,BUDGET!$C$19:$Q$401,2,FALSE))</f>
        <v/>
      </c>
    </row>
    <row r="2161" spans="2:22" ht="13.5" x14ac:dyDescent="0.3">
      <c r="B2161" s="582">
        <f t="shared" si="202"/>
        <v>2151</v>
      </c>
      <c r="C2161" s="153"/>
      <c r="D2161" s="154"/>
      <c r="E2161" s="155"/>
      <c r="F2161" s="156"/>
      <c r="G2161" s="157"/>
      <c r="H2161" s="158"/>
      <c r="I2161" s="162" t="str">
        <f t="shared" si="198"/>
        <v/>
      </c>
      <c r="J2161" s="163" t="str">
        <f>IF(I2161="","",I2161/BUDGET!$O$8)</f>
        <v/>
      </c>
      <c r="K2161" s="608"/>
      <c r="L2161" s="164" t="str">
        <f t="shared" si="199"/>
        <v/>
      </c>
      <c r="M2161" s="609" t="str">
        <f t="shared" si="200"/>
        <v/>
      </c>
      <c r="N2161" s="610" t="str">
        <f t="shared" si="201"/>
        <v/>
      </c>
      <c r="O2161" s="577"/>
      <c r="Q2161" s="611"/>
      <c r="U2161" s="574" t="str">
        <f t="shared" si="203"/>
        <v/>
      </c>
      <c r="V2161" s="574" t="str">
        <f>IF($U2161="","",VLOOKUP($U2161,BUDGET!$C$19:$Q$401,2,FALSE))</f>
        <v/>
      </c>
    </row>
    <row r="2162" spans="2:22" ht="13.5" x14ac:dyDescent="0.3">
      <c r="B2162" s="582">
        <f t="shared" si="202"/>
        <v>2152</v>
      </c>
      <c r="C2162" s="153"/>
      <c r="D2162" s="154"/>
      <c r="E2162" s="155"/>
      <c r="F2162" s="156"/>
      <c r="G2162" s="157"/>
      <c r="H2162" s="158"/>
      <c r="I2162" s="162" t="str">
        <f t="shared" si="198"/>
        <v/>
      </c>
      <c r="J2162" s="163" t="str">
        <f>IF(I2162="","",I2162/BUDGET!$O$8)</f>
        <v/>
      </c>
      <c r="K2162" s="608"/>
      <c r="L2162" s="161" t="str">
        <f t="shared" si="199"/>
        <v/>
      </c>
      <c r="M2162" s="609" t="str">
        <f t="shared" si="200"/>
        <v/>
      </c>
      <c r="N2162" s="610" t="str">
        <f t="shared" si="201"/>
        <v/>
      </c>
      <c r="O2162" s="577"/>
      <c r="Q2162" s="611"/>
      <c r="U2162" s="574" t="str">
        <f t="shared" si="203"/>
        <v/>
      </c>
      <c r="V2162" s="574" t="str">
        <f>IF($U2162="","",VLOOKUP($U2162,BUDGET!$C$19:$Q$401,2,FALSE))</f>
        <v/>
      </c>
    </row>
    <row r="2163" spans="2:22" ht="13.5" x14ac:dyDescent="0.3">
      <c r="B2163" s="582">
        <f t="shared" si="202"/>
        <v>2153</v>
      </c>
      <c r="C2163" s="153"/>
      <c r="D2163" s="154"/>
      <c r="E2163" s="155"/>
      <c r="F2163" s="156"/>
      <c r="G2163" s="157"/>
      <c r="H2163" s="158"/>
      <c r="I2163" s="162" t="str">
        <f t="shared" si="198"/>
        <v/>
      </c>
      <c r="J2163" s="163" t="str">
        <f>IF(I2163="","",I2163/BUDGET!$O$8)</f>
        <v/>
      </c>
      <c r="K2163" s="608"/>
      <c r="L2163" s="164" t="str">
        <f t="shared" si="199"/>
        <v/>
      </c>
      <c r="M2163" s="609" t="str">
        <f t="shared" si="200"/>
        <v/>
      </c>
      <c r="N2163" s="610" t="str">
        <f t="shared" si="201"/>
        <v/>
      </c>
      <c r="O2163" s="577"/>
      <c r="Q2163" s="611"/>
      <c r="U2163" s="574" t="str">
        <f t="shared" si="203"/>
        <v/>
      </c>
      <c r="V2163" s="574" t="str">
        <f>IF($U2163="","",VLOOKUP($U2163,BUDGET!$C$19:$Q$401,2,FALSE))</f>
        <v/>
      </c>
    </row>
    <row r="2164" spans="2:22" ht="13.5" x14ac:dyDescent="0.3">
      <c r="B2164" s="582">
        <f t="shared" si="202"/>
        <v>2154</v>
      </c>
      <c r="C2164" s="153"/>
      <c r="D2164" s="154"/>
      <c r="E2164" s="155"/>
      <c r="F2164" s="156"/>
      <c r="G2164" s="157"/>
      <c r="H2164" s="158"/>
      <c r="I2164" s="162" t="str">
        <f t="shared" si="198"/>
        <v/>
      </c>
      <c r="J2164" s="163" t="str">
        <f>IF(I2164="","",I2164/BUDGET!$O$8)</f>
        <v/>
      </c>
      <c r="K2164" s="608"/>
      <c r="L2164" s="161" t="str">
        <f t="shared" si="199"/>
        <v/>
      </c>
      <c r="M2164" s="609" t="str">
        <f t="shared" si="200"/>
        <v/>
      </c>
      <c r="N2164" s="610" t="str">
        <f t="shared" si="201"/>
        <v/>
      </c>
      <c r="O2164" s="577"/>
      <c r="Q2164" s="611"/>
      <c r="U2164" s="574" t="str">
        <f t="shared" si="203"/>
        <v/>
      </c>
      <c r="V2164" s="574" t="str">
        <f>IF($U2164="","",VLOOKUP($U2164,BUDGET!$C$19:$Q$401,2,FALSE))</f>
        <v/>
      </c>
    </row>
    <row r="2165" spans="2:22" ht="13.5" x14ac:dyDescent="0.3">
      <c r="B2165" s="582">
        <f t="shared" si="202"/>
        <v>2155</v>
      </c>
      <c r="C2165" s="153"/>
      <c r="D2165" s="154"/>
      <c r="E2165" s="155"/>
      <c r="F2165" s="156"/>
      <c r="G2165" s="157"/>
      <c r="H2165" s="158"/>
      <c r="I2165" s="162" t="str">
        <f t="shared" si="198"/>
        <v/>
      </c>
      <c r="J2165" s="163" t="str">
        <f>IF(I2165="","",I2165/BUDGET!$O$8)</f>
        <v/>
      </c>
      <c r="K2165" s="608"/>
      <c r="L2165" s="164" t="str">
        <f t="shared" si="199"/>
        <v/>
      </c>
      <c r="M2165" s="609" t="str">
        <f t="shared" si="200"/>
        <v/>
      </c>
      <c r="N2165" s="610" t="str">
        <f t="shared" si="201"/>
        <v/>
      </c>
      <c r="O2165" s="577"/>
      <c r="Q2165" s="611"/>
      <c r="U2165" s="574" t="str">
        <f t="shared" si="203"/>
        <v/>
      </c>
      <c r="V2165" s="574" t="str">
        <f>IF($U2165="","",VLOOKUP($U2165,BUDGET!$C$19:$Q$401,2,FALSE))</f>
        <v/>
      </c>
    </row>
    <row r="2166" spans="2:22" ht="13.5" x14ac:dyDescent="0.3">
      <c r="B2166" s="582">
        <f t="shared" si="202"/>
        <v>2156</v>
      </c>
      <c r="C2166" s="153"/>
      <c r="D2166" s="154"/>
      <c r="E2166" s="155"/>
      <c r="F2166" s="156"/>
      <c r="G2166" s="157"/>
      <c r="H2166" s="158"/>
      <c r="I2166" s="162" t="str">
        <f t="shared" si="198"/>
        <v/>
      </c>
      <c r="J2166" s="163" t="str">
        <f>IF(I2166="","",I2166/BUDGET!$O$8)</f>
        <v/>
      </c>
      <c r="K2166" s="608"/>
      <c r="L2166" s="161" t="str">
        <f t="shared" si="199"/>
        <v/>
      </c>
      <c r="M2166" s="609" t="str">
        <f t="shared" si="200"/>
        <v/>
      </c>
      <c r="N2166" s="610" t="str">
        <f t="shared" si="201"/>
        <v/>
      </c>
      <c r="O2166" s="577"/>
      <c r="Q2166" s="611"/>
      <c r="U2166" s="574" t="str">
        <f t="shared" si="203"/>
        <v/>
      </c>
      <c r="V2166" s="574" t="str">
        <f>IF($U2166="","",VLOOKUP($U2166,BUDGET!$C$19:$Q$401,2,FALSE))</f>
        <v/>
      </c>
    </row>
    <row r="2167" spans="2:22" ht="13.5" x14ac:dyDescent="0.3">
      <c r="B2167" s="582">
        <f t="shared" si="202"/>
        <v>2157</v>
      </c>
      <c r="C2167" s="153"/>
      <c r="D2167" s="154"/>
      <c r="E2167" s="155"/>
      <c r="F2167" s="156"/>
      <c r="G2167" s="157"/>
      <c r="H2167" s="158"/>
      <c r="I2167" s="162" t="str">
        <f t="shared" si="198"/>
        <v/>
      </c>
      <c r="J2167" s="163" t="str">
        <f>IF(I2167="","",I2167/BUDGET!$O$8)</f>
        <v/>
      </c>
      <c r="K2167" s="608"/>
      <c r="L2167" s="164" t="str">
        <f t="shared" si="199"/>
        <v/>
      </c>
      <c r="M2167" s="609" t="str">
        <f t="shared" si="200"/>
        <v/>
      </c>
      <c r="N2167" s="610" t="str">
        <f t="shared" si="201"/>
        <v/>
      </c>
      <c r="O2167" s="577"/>
      <c r="Q2167" s="611"/>
      <c r="U2167" s="574" t="str">
        <f t="shared" si="203"/>
        <v/>
      </c>
      <c r="V2167" s="574" t="str">
        <f>IF($U2167="","",VLOOKUP($U2167,BUDGET!$C$19:$Q$401,2,FALSE))</f>
        <v/>
      </c>
    </row>
    <row r="2168" spans="2:22" ht="13.5" x14ac:dyDescent="0.3">
      <c r="B2168" s="582">
        <f t="shared" si="202"/>
        <v>2158</v>
      </c>
      <c r="C2168" s="153"/>
      <c r="D2168" s="154"/>
      <c r="E2168" s="155"/>
      <c r="F2168" s="156"/>
      <c r="G2168" s="157"/>
      <c r="H2168" s="158"/>
      <c r="I2168" s="162" t="str">
        <f t="shared" si="198"/>
        <v/>
      </c>
      <c r="J2168" s="163" t="str">
        <f>IF(I2168="","",I2168/BUDGET!$O$8)</f>
        <v/>
      </c>
      <c r="K2168" s="608"/>
      <c r="L2168" s="161" t="str">
        <f t="shared" si="199"/>
        <v/>
      </c>
      <c r="M2168" s="609" t="str">
        <f t="shared" si="200"/>
        <v/>
      </c>
      <c r="N2168" s="610" t="str">
        <f t="shared" si="201"/>
        <v/>
      </c>
      <c r="O2168" s="577"/>
      <c r="Q2168" s="611"/>
      <c r="U2168" s="574" t="str">
        <f t="shared" si="203"/>
        <v/>
      </c>
      <c r="V2168" s="574" t="str">
        <f>IF($U2168="","",VLOOKUP($U2168,BUDGET!$C$19:$Q$401,2,FALSE))</f>
        <v/>
      </c>
    </row>
    <row r="2169" spans="2:22" ht="13.5" x14ac:dyDescent="0.3">
      <c r="B2169" s="582">
        <f t="shared" si="202"/>
        <v>2159</v>
      </c>
      <c r="C2169" s="153"/>
      <c r="D2169" s="154"/>
      <c r="E2169" s="155"/>
      <c r="F2169" s="156"/>
      <c r="G2169" s="157"/>
      <c r="H2169" s="158"/>
      <c r="I2169" s="162" t="str">
        <f t="shared" si="198"/>
        <v/>
      </c>
      <c r="J2169" s="163" t="str">
        <f>IF(I2169="","",I2169/BUDGET!$O$8)</f>
        <v/>
      </c>
      <c r="K2169" s="608"/>
      <c r="L2169" s="164" t="str">
        <f t="shared" si="199"/>
        <v/>
      </c>
      <c r="M2169" s="609" t="str">
        <f t="shared" si="200"/>
        <v/>
      </c>
      <c r="N2169" s="610" t="str">
        <f t="shared" si="201"/>
        <v/>
      </c>
      <c r="O2169" s="577"/>
      <c r="Q2169" s="611"/>
      <c r="U2169" s="574" t="str">
        <f t="shared" si="203"/>
        <v/>
      </c>
      <c r="V2169" s="574" t="str">
        <f>IF($U2169="","",VLOOKUP($U2169,BUDGET!$C$19:$Q$401,2,FALSE))</f>
        <v/>
      </c>
    </row>
    <row r="2170" spans="2:22" ht="13.5" x14ac:dyDescent="0.3">
      <c r="B2170" s="582">
        <f t="shared" si="202"/>
        <v>2160</v>
      </c>
      <c r="C2170" s="153"/>
      <c r="D2170" s="154"/>
      <c r="E2170" s="155"/>
      <c r="F2170" s="156"/>
      <c r="G2170" s="157"/>
      <c r="H2170" s="158"/>
      <c r="I2170" s="162" t="str">
        <f t="shared" si="198"/>
        <v/>
      </c>
      <c r="J2170" s="163" t="str">
        <f>IF(I2170="","",I2170/BUDGET!$O$8)</f>
        <v/>
      </c>
      <c r="K2170" s="608"/>
      <c r="L2170" s="161" t="str">
        <f t="shared" si="199"/>
        <v/>
      </c>
      <c r="M2170" s="609" t="str">
        <f t="shared" si="200"/>
        <v/>
      </c>
      <c r="N2170" s="610" t="str">
        <f t="shared" si="201"/>
        <v/>
      </c>
      <c r="O2170" s="577"/>
      <c r="Q2170" s="611"/>
      <c r="U2170" s="574" t="str">
        <f t="shared" si="203"/>
        <v/>
      </c>
      <c r="V2170" s="574" t="str">
        <f>IF($U2170="","",VLOOKUP($U2170,BUDGET!$C$19:$Q$401,2,FALSE))</f>
        <v/>
      </c>
    </row>
    <row r="2171" spans="2:22" ht="13.5" x14ac:dyDescent="0.3">
      <c r="B2171" s="582">
        <f t="shared" si="202"/>
        <v>2161</v>
      </c>
      <c r="C2171" s="153"/>
      <c r="D2171" s="154"/>
      <c r="E2171" s="155"/>
      <c r="F2171" s="156"/>
      <c r="G2171" s="157"/>
      <c r="H2171" s="158"/>
      <c r="I2171" s="162" t="str">
        <f t="shared" si="198"/>
        <v/>
      </c>
      <c r="J2171" s="163" t="str">
        <f>IF(I2171="","",I2171/BUDGET!$O$8)</f>
        <v/>
      </c>
      <c r="K2171" s="608"/>
      <c r="L2171" s="164" t="str">
        <f t="shared" si="199"/>
        <v/>
      </c>
      <c r="M2171" s="609" t="str">
        <f t="shared" si="200"/>
        <v/>
      </c>
      <c r="N2171" s="610" t="str">
        <f t="shared" si="201"/>
        <v/>
      </c>
      <c r="O2171" s="577"/>
      <c r="Q2171" s="611"/>
      <c r="U2171" s="574" t="str">
        <f t="shared" si="203"/>
        <v/>
      </c>
      <c r="V2171" s="574" t="str">
        <f>IF($U2171="","",VLOOKUP($U2171,BUDGET!$C$19:$Q$401,2,FALSE))</f>
        <v/>
      </c>
    </row>
    <row r="2172" spans="2:22" ht="13.5" x14ac:dyDescent="0.3">
      <c r="B2172" s="582">
        <f t="shared" si="202"/>
        <v>2162</v>
      </c>
      <c r="C2172" s="153"/>
      <c r="D2172" s="154"/>
      <c r="E2172" s="155"/>
      <c r="F2172" s="156"/>
      <c r="G2172" s="157"/>
      <c r="H2172" s="158"/>
      <c r="I2172" s="162" t="str">
        <f t="shared" si="198"/>
        <v/>
      </c>
      <c r="J2172" s="163" t="str">
        <f>IF(I2172="","",I2172/BUDGET!$O$8)</f>
        <v/>
      </c>
      <c r="K2172" s="608"/>
      <c r="L2172" s="161" t="str">
        <f t="shared" si="199"/>
        <v/>
      </c>
      <c r="M2172" s="609" t="str">
        <f t="shared" si="200"/>
        <v/>
      </c>
      <c r="N2172" s="610" t="str">
        <f t="shared" si="201"/>
        <v/>
      </c>
      <c r="O2172" s="577"/>
      <c r="Q2172" s="611"/>
      <c r="U2172" s="574" t="str">
        <f t="shared" si="203"/>
        <v/>
      </c>
      <c r="V2172" s="574" t="str">
        <f>IF($U2172="","",VLOOKUP($U2172,BUDGET!$C$19:$Q$401,2,FALSE))</f>
        <v/>
      </c>
    </row>
    <row r="2173" spans="2:22" ht="13.5" x14ac:dyDescent="0.3">
      <c r="B2173" s="582">
        <f t="shared" si="202"/>
        <v>2163</v>
      </c>
      <c r="C2173" s="153"/>
      <c r="D2173" s="154"/>
      <c r="E2173" s="155"/>
      <c r="F2173" s="156"/>
      <c r="G2173" s="157"/>
      <c r="H2173" s="158"/>
      <c r="I2173" s="162" t="str">
        <f t="shared" si="198"/>
        <v/>
      </c>
      <c r="J2173" s="163" t="str">
        <f>IF(I2173="","",I2173/BUDGET!$O$8)</f>
        <v/>
      </c>
      <c r="K2173" s="608"/>
      <c r="L2173" s="164" t="str">
        <f t="shared" si="199"/>
        <v/>
      </c>
      <c r="M2173" s="609" t="str">
        <f t="shared" si="200"/>
        <v/>
      </c>
      <c r="N2173" s="610" t="str">
        <f t="shared" si="201"/>
        <v/>
      </c>
      <c r="O2173" s="577"/>
      <c r="Q2173" s="611"/>
      <c r="U2173" s="574" t="str">
        <f t="shared" si="203"/>
        <v/>
      </c>
      <c r="V2173" s="574" t="str">
        <f>IF($U2173="","",VLOOKUP($U2173,BUDGET!$C$19:$Q$401,2,FALSE))</f>
        <v/>
      </c>
    </row>
    <row r="2174" spans="2:22" ht="13.5" x14ac:dyDescent="0.3">
      <c r="B2174" s="582">
        <f t="shared" si="202"/>
        <v>2164</v>
      </c>
      <c r="C2174" s="153"/>
      <c r="D2174" s="154"/>
      <c r="E2174" s="155"/>
      <c r="F2174" s="156"/>
      <c r="G2174" s="157"/>
      <c r="H2174" s="158"/>
      <c r="I2174" s="162" t="str">
        <f t="shared" si="198"/>
        <v/>
      </c>
      <c r="J2174" s="163" t="str">
        <f>IF(I2174="","",I2174/BUDGET!$O$8)</f>
        <v/>
      </c>
      <c r="K2174" s="608"/>
      <c r="L2174" s="161" t="str">
        <f t="shared" si="199"/>
        <v/>
      </c>
      <c r="M2174" s="609" t="str">
        <f t="shared" si="200"/>
        <v/>
      </c>
      <c r="N2174" s="610" t="str">
        <f t="shared" si="201"/>
        <v/>
      </c>
      <c r="O2174" s="577"/>
      <c r="Q2174" s="611"/>
      <c r="U2174" s="574" t="str">
        <f t="shared" si="203"/>
        <v/>
      </c>
      <c r="V2174" s="574" t="str">
        <f>IF($U2174="","",VLOOKUP($U2174,BUDGET!$C$19:$Q$401,2,FALSE))</f>
        <v/>
      </c>
    </row>
    <row r="2175" spans="2:22" ht="13.5" x14ac:dyDescent="0.3">
      <c r="B2175" s="582">
        <f t="shared" si="202"/>
        <v>2165</v>
      </c>
      <c r="C2175" s="153"/>
      <c r="D2175" s="154"/>
      <c r="E2175" s="155"/>
      <c r="F2175" s="156"/>
      <c r="G2175" s="157"/>
      <c r="H2175" s="158"/>
      <c r="I2175" s="162" t="str">
        <f t="shared" si="198"/>
        <v/>
      </c>
      <c r="J2175" s="163" t="str">
        <f>IF(I2175="","",I2175/BUDGET!$O$8)</f>
        <v/>
      </c>
      <c r="K2175" s="608"/>
      <c r="L2175" s="164" t="str">
        <f t="shared" si="199"/>
        <v/>
      </c>
      <c r="M2175" s="609" t="str">
        <f t="shared" si="200"/>
        <v/>
      </c>
      <c r="N2175" s="610" t="str">
        <f t="shared" si="201"/>
        <v/>
      </c>
      <c r="O2175" s="577"/>
      <c r="Q2175" s="611"/>
      <c r="U2175" s="574" t="str">
        <f t="shared" si="203"/>
        <v/>
      </c>
      <c r="V2175" s="574" t="str">
        <f>IF($U2175="","",VLOOKUP($U2175,BUDGET!$C$19:$Q$401,2,FALSE))</f>
        <v/>
      </c>
    </row>
    <row r="2176" spans="2:22" ht="13.5" x14ac:dyDescent="0.3">
      <c r="B2176" s="582">
        <f t="shared" si="202"/>
        <v>2166</v>
      </c>
      <c r="C2176" s="153"/>
      <c r="D2176" s="154"/>
      <c r="E2176" s="155"/>
      <c r="F2176" s="156"/>
      <c r="G2176" s="157"/>
      <c r="H2176" s="158"/>
      <c r="I2176" s="162" t="str">
        <f t="shared" si="198"/>
        <v/>
      </c>
      <c r="J2176" s="163" t="str">
        <f>IF(I2176="","",I2176/BUDGET!$O$8)</f>
        <v/>
      </c>
      <c r="K2176" s="608"/>
      <c r="L2176" s="161" t="str">
        <f t="shared" si="199"/>
        <v/>
      </c>
      <c r="M2176" s="609" t="str">
        <f t="shared" si="200"/>
        <v/>
      </c>
      <c r="N2176" s="610" t="str">
        <f t="shared" si="201"/>
        <v/>
      </c>
      <c r="O2176" s="577"/>
      <c r="Q2176" s="611"/>
      <c r="U2176" s="574" t="str">
        <f t="shared" si="203"/>
        <v/>
      </c>
      <c r="V2176" s="574" t="str">
        <f>IF($U2176="","",VLOOKUP($U2176,BUDGET!$C$19:$Q$401,2,FALSE))</f>
        <v/>
      </c>
    </row>
    <row r="2177" spans="2:22" ht="13.5" x14ac:dyDescent="0.3">
      <c r="B2177" s="582">
        <f t="shared" si="202"/>
        <v>2167</v>
      </c>
      <c r="C2177" s="153"/>
      <c r="D2177" s="154"/>
      <c r="E2177" s="155"/>
      <c r="F2177" s="156"/>
      <c r="G2177" s="157"/>
      <c r="H2177" s="158"/>
      <c r="I2177" s="162" t="str">
        <f t="shared" si="198"/>
        <v/>
      </c>
      <c r="J2177" s="163" t="str">
        <f>IF(I2177="","",I2177/BUDGET!$O$8)</f>
        <v/>
      </c>
      <c r="K2177" s="608"/>
      <c r="L2177" s="164" t="str">
        <f t="shared" si="199"/>
        <v/>
      </c>
      <c r="M2177" s="609" t="str">
        <f t="shared" si="200"/>
        <v/>
      </c>
      <c r="N2177" s="610" t="str">
        <f t="shared" si="201"/>
        <v/>
      </c>
      <c r="O2177" s="577"/>
      <c r="Q2177" s="611"/>
      <c r="U2177" s="574" t="str">
        <f t="shared" si="203"/>
        <v/>
      </c>
      <c r="V2177" s="574" t="str">
        <f>IF($U2177="","",VLOOKUP($U2177,BUDGET!$C$19:$Q$401,2,FALSE))</f>
        <v/>
      </c>
    </row>
    <row r="2178" spans="2:22" ht="13.5" x14ac:dyDescent="0.3">
      <c r="B2178" s="582">
        <f t="shared" si="202"/>
        <v>2168</v>
      </c>
      <c r="C2178" s="153"/>
      <c r="D2178" s="154"/>
      <c r="E2178" s="155"/>
      <c r="F2178" s="156"/>
      <c r="G2178" s="157"/>
      <c r="H2178" s="158"/>
      <c r="I2178" s="162" t="str">
        <f t="shared" si="198"/>
        <v/>
      </c>
      <c r="J2178" s="163" t="str">
        <f>IF(I2178="","",I2178/BUDGET!$O$8)</f>
        <v/>
      </c>
      <c r="K2178" s="608"/>
      <c r="L2178" s="161" t="str">
        <f t="shared" si="199"/>
        <v/>
      </c>
      <c r="M2178" s="609" t="str">
        <f t="shared" si="200"/>
        <v/>
      </c>
      <c r="N2178" s="610" t="str">
        <f t="shared" si="201"/>
        <v/>
      </c>
      <c r="O2178" s="577"/>
      <c r="Q2178" s="611"/>
      <c r="U2178" s="574" t="str">
        <f t="shared" si="203"/>
        <v/>
      </c>
      <c r="V2178" s="574" t="str">
        <f>IF($U2178="","",VLOOKUP($U2178,BUDGET!$C$19:$Q$401,2,FALSE))</f>
        <v/>
      </c>
    </row>
    <row r="2179" spans="2:22" ht="13.5" x14ac:dyDescent="0.3">
      <c r="B2179" s="582">
        <f t="shared" si="202"/>
        <v>2169</v>
      </c>
      <c r="C2179" s="153"/>
      <c r="D2179" s="154"/>
      <c r="E2179" s="155"/>
      <c r="F2179" s="156"/>
      <c r="G2179" s="157"/>
      <c r="H2179" s="158"/>
      <c r="I2179" s="162" t="str">
        <f t="shared" si="198"/>
        <v/>
      </c>
      <c r="J2179" s="163" t="str">
        <f>IF(I2179="","",I2179/BUDGET!$O$8)</f>
        <v/>
      </c>
      <c r="K2179" s="608"/>
      <c r="L2179" s="164" t="str">
        <f t="shared" si="199"/>
        <v/>
      </c>
      <c r="M2179" s="609" t="str">
        <f t="shared" si="200"/>
        <v/>
      </c>
      <c r="N2179" s="610" t="str">
        <f t="shared" si="201"/>
        <v/>
      </c>
      <c r="O2179" s="577"/>
      <c r="Q2179" s="611"/>
      <c r="U2179" s="574" t="str">
        <f t="shared" si="203"/>
        <v/>
      </c>
      <c r="V2179" s="574" t="str">
        <f>IF($U2179="","",VLOOKUP($U2179,BUDGET!$C$19:$Q$401,2,FALSE))</f>
        <v/>
      </c>
    </row>
    <row r="2180" spans="2:22" ht="13.5" x14ac:dyDescent="0.3">
      <c r="B2180" s="582">
        <f t="shared" si="202"/>
        <v>2170</v>
      </c>
      <c r="C2180" s="153"/>
      <c r="D2180" s="154"/>
      <c r="E2180" s="155"/>
      <c r="F2180" s="156"/>
      <c r="G2180" s="157"/>
      <c r="H2180" s="158"/>
      <c r="I2180" s="162" t="str">
        <f t="shared" si="198"/>
        <v/>
      </c>
      <c r="J2180" s="163" t="str">
        <f>IF(I2180="","",I2180/BUDGET!$O$8)</f>
        <v/>
      </c>
      <c r="K2180" s="608"/>
      <c r="L2180" s="161" t="str">
        <f t="shared" si="199"/>
        <v/>
      </c>
      <c r="M2180" s="609" t="str">
        <f t="shared" si="200"/>
        <v/>
      </c>
      <c r="N2180" s="610" t="str">
        <f t="shared" si="201"/>
        <v/>
      </c>
      <c r="O2180" s="577"/>
      <c r="Q2180" s="611"/>
      <c r="U2180" s="574" t="str">
        <f t="shared" si="203"/>
        <v/>
      </c>
      <c r="V2180" s="574" t="str">
        <f>IF($U2180="","",VLOOKUP($U2180,BUDGET!$C$19:$Q$401,2,FALSE))</f>
        <v/>
      </c>
    </row>
    <row r="2181" spans="2:22" ht="13.5" x14ac:dyDescent="0.3">
      <c r="B2181" s="582">
        <f t="shared" si="202"/>
        <v>2171</v>
      </c>
      <c r="C2181" s="153"/>
      <c r="D2181" s="154"/>
      <c r="E2181" s="155"/>
      <c r="F2181" s="156"/>
      <c r="G2181" s="157"/>
      <c r="H2181" s="158"/>
      <c r="I2181" s="162" t="str">
        <f t="shared" si="198"/>
        <v/>
      </c>
      <c r="J2181" s="163" t="str">
        <f>IF(I2181="","",I2181/BUDGET!$O$8)</f>
        <v/>
      </c>
      <c r="K2181" s="608"/>
      <c r="L2181" s="164" t="str">
        <f t="shared" si="199"/>
        <v/>
      </c>
      <c r="M2181" s="609" t="str">
        <f t="shared" si="200"/>
        <v/>
      </c>
      <c r="N2181" s="610" t="str">
        <f t="shared" si="201"/>
        <v/>
      </c>
      <c r="O2181" s="577"/>
      <c r="Q2181" s="611"/>
      <c r="U2181" s="574" t="str">
        <f t="shared" si="203"/>
        <v/>
      </c>
      <c r="V2181" s="574" t="str">
        <f>IF($U2181="","",VLOOKUP($U2181,BUDGET!$C$19:$Q$401,2,FALSE))</f>
        <v/>
      </c>
    </row>
    <row r="2182" spans="2:22" ht="13.5" x14ac:dyDescent="0.3">
      <c r="B2182" s="582">
        <f t="shared" si="202"/>
        <v>2172</v>
      </c>
      <c r="C2182" s="153"/>
      <c r="D2182" s="154"/>
      <c r="E2182" s="155"/>
      <c r="F2182" s="156"/>
      <c r="G2182" s="157"/>
      <c r="H2182" s="158"/>
      <c r="I2182" s="162" t="str">
        <f t="shared" si="198"/>
        <v/>
      </c>
      <c r="J2182" s="163" t="str">
        <f>IF(I2182="","",I2182/BUDGET!$O$8)</f>
        <v/>
      </c>
      <c r="K2182" s="608"/>
      <c r="L2182" s="161" t="str">
        <f t="shared" si="199"/>
        <v/>
      </c>
      <c r="M2182" s="609" t="str">
        <f t="shared" si="200"/>
        <v/>
      </c>
      <c r="N2182" s="610" t="str">
        <f t="shared" si="201"/>
        <v/>
      </c>
      <c r="O2182" s="577"/>
      <c r="Q2182" s="611"/>
      <c r="U2182" s="574" t="str">
        <f t="shared" si="203"/>
        <v/>
      </c>
      <c r="V2182" s="574" t="str">
        <f>IF($U2182="","",VLOOKUP($U2182,BUDGET!$C$19:$Q$401,2,FALSE))</f>
        <v/>
      </c>
    </row>
    <row r="2183" spans="2:22" ht="13.5" x14ac:dyDescent="0.3">
      <c r="B2183" s="582">
        <f t="shared" si="202"/>
        <v>2173</v>
      </c>
      <c r="C2183" s="153"/>
      <c r="D2183" s="154"/>
      <c r="E2183" s="155"/>
      <c r="F2183" s="156"/>
      <c r="G2183" s="157"/>
      <c r="H2183" s="158"/>
      <c r="I2183" s="162" t="str">
        <f t="shared" si="198"/>
        <v/>
      </c>
      <c r="J2183" s="163" t="str">
        <f>IF(I2183="","",I2183/BUDGET!$O$8)</f>
        <v/>
      </c>
      <c r="K2183" s="608"/>
      <c r="L2183" s="164" t="str">
        <f t="shared" si="199"/>
        <v/>
      </c>
      <c r="M2183" s="609" t="str">
        <f t="shared" si="200"/>
        <v/>
      </c>
      <c r="N2183" s="610" t="str">
        <f t="shared" si="201"/>
        <v/>
      </c>
      <c r="O2183" s="577"/>
      <c r="Q2183" s="611"/>
      <c r="U2183" s="574" t="str">
        <f t="shared" si="203"/>
        <v/>
      </c>
      <c r="V2183" s="574" t="str">
        <f>IF($U2183="","",VLOOKUP($U2183,BUDGET!$C$19:$Q$401,2,FALSE))</f>
        <v/>
      </c>
    </row>
    <row r="2184" spans="2:22" ht="13.5" x14ac:dyDescent="0.3">
      <c r="B2184" s="582">
        <f t="shared" si="202"/>
        <v>2174</v>
      </c>
      <c r="C2184" s="153"/>
      <c r="D2184" s="154"/>
      <c r="E2184" s="155"/>
      <c r="F2184" s="156"/>
      <c r="G2184" s="157"/>
      <c r="H2184" s="158"/>
      <c r="I2184" s="162" t="str">
        <f t="shared" si="198"/>
        <v/>
      </c>
      <c r="J2184" s="163" t="str">
        <f>IF(I2184="","",I2184/BUDGET!$O$8)</f>
        <v/>
      </c>
      <c r="K2184" s="608"/>
      <c r="L2184" s="161" t="str">
        <f t="shared" si="199"/>
        <v/>
      </c>
      <c r="M2184" s="609" t="str">
        <f t="shared" si="200"/>
        <v/>
      </c>
      <c r="N2184" s="610" t="str">
        <f t="shared" si="201"/>
        <v/>
      </c>
      <c r="O2184" s="577"/>
      <c r="Q2184" s="611"/>
      <c r="U2184" s="574" t="str">
        <f t="shared" si="203"/>
        <v/>
      </c>
      <c r="V2184" s="574" t="str">
        <f>IF($U2184="","",VLOOKUP($U2184,BUDGET!$C$19:$Q$401,2,FALSE))</f>
        <v/>
      </c>
    </row>
    <row r="2185" spans="2:22" ht="13.5" x14ac:dyDescent="0.3">
      <c r="B2185" s="582">
        <f t="shared" si="202"/>
        <v>2175</v>
      </c>
      <c r="C2185" s="153"/>
      <c r="D2185" s="154"/>
      <c r="E2185" s="155"/>
      <c r="F2185" s="156"/>
      <c r="G2185" s="157"/>
      <c r="H2185" s="158"/>
      <c r="I2185" s="162" t="str">
        <f t="shared" si="198"/>
        <v/>
      </c>
      <c r="J2185" s="163" t="str">
        <f>IF(I2185="","",I2185/BUDGET!$O$8)</f>
        <v/>
      </c>
      <c r="K2185" s="608"/>
      <c r="L2185" s="164" t="str">
        <f t="shared" si="199"/>
        <v/>
      </c>
      <c r="M2185" s="609" t="str">
        <f t="shared" si="200"/>
        <v/>
      </c>
      <c r="N2185" s="610" t="str">
        <f t="shared" si="201"/>
        <v/>
      </c>
      <c r="O2185" s="577"/>
      <c r="Q2185" s="611"/>
      <c r="U2185" s="574" t="str">
        <f t="shared" si="203"/>
        <v/>
      </c>
      <c r="V2185" s="574" t="str">
        <f>IF($U2185="","",VLOOKUP($U2185,BUDGET!$C$19:$Q$401,2,FALSE))</f>
        <v/>
      </c>
    </row>
    <row r="2186" spans="2:22" ht="13.5" x14ac:dyDescent="0.3">
      <c r="B2186" s="582">
        <f t="shared" si="202"/>
        <v>2176</v>
      </c>
      <c r="C2186" s="153"/>
      <c r="D2186" s="154"/>
      <c r="E2186" s="155"/>
      <c r="F2186" s="156"/>
      <c r="G2186" s="157"/>
      <c r="H2186" s="158"/>
      <c r="I2186" s="162" t="str">
        <f t="shared" si="198"/>
        <v/>
      </c>
      <c r="J2186" s="163" t="str">
        <f>IF(I2186="","",I2186/BUDGET!$O$8)</f>
        <v/>
      </c>
      <c r="K2186" s="608"/>
      <c r="L2186" s="161" t="str">
        <f t="shared" si="199"/>
        <v/>
      </c>
      <c r="M2186" s="609" t="str">
        <f t="shared" si="200"/>
        <v/>
      </c>
      <c r="N2186" s="610" t="str">
        <f t="shared" si="201"/>
        <v/>
      </c>
      <c r="O2186" s="577"/>
      <c r="Q2186" s="611"/>
      <c r="U2186" s="574" t="str">
        <f t="shared" si="203"/>
        <v/>
      </c>
      <c r="V2186" s="574" t="str">
        <f>IF($U2186="","",VLOOKUP($U2186,BUDGET!$C$19:$Q$401,2,FALSE))</f>
        <v/>
      </c>
    </row>
    <row r="2187" spans="2:22" ht="13.5" x14ac:dyDescent="0.3">
      <c r="B2187" s="582">
        <f t="shared" si="202"/>
        <v>2177</v>
      </c>
      <c r="C2187" s="153"/>
      <c r="D2187" s="154"/>
      <c r="E2187" s="155"/>
      <c r="F2187" s="156"/>
      <c r="G2187" s="157"/>
      <c r="H2187" s="158"/>
      <c r="I2187" s="162" t="str">
        <f t="shared" si="198"/>
        <v/>
      </c>
      <c r="J2187" s="163" t="str">
        <f>IF(I2187="","",I2187/BUDGET!$O$8)</f>
        <v/>
      </c>
      <c r="K2187" s="608"/>
      <c r="L2187" s="164" t="str">
        <f t="shared" si="199"/>
        <v/>
      </c>
      <c r="M2187" s="609" t="str">
        <f t="shared" si="200"/>
        <v/>
      </c>
      <c r="N2187" s="610" t="str">
        <f t="shared" si="201"/>
        <v/>
      </c>
      <c r="O2187" s="577"/>
      <c r="Q2187" s="611"/>
      <c r="U2187" s="574" t="str">
        <f t="shared" si="203"/>
        <v/>
      </c>
      <c r="V2187" s="574" t="str">
        <f>IF($U2187="","",VLOOKUP($U2187,BUDGET!$C$19:$Q$401,2,FALSE))</f>
        <v/>
      </c>
    </row>
    <row r="2188" spans="2:22" ht="13.5" x14ac:dyDescent="0.3">
      <c r="B2188" s="582">
        <f t="shared" si="202"/>
        <v>2178</v>
      </c>
      <c r="C2188" s="153"/>
      <c r="D2188" s="154"/>
      <c r="E2188" s="155"/>
      <c r="F2188" s="156"/>
      <c r="G2188" s="157"/>
      <c r="H2188" s="158"/>
      <c r="I2188" s="162" t="str">
        <f t="shared" ref="I2188:I2251" si="204">IF(E2188="","",ROUND(F2188*H2188,2))</f>
        <v/>
      </c>
      <c r="J2188" s="163" t="str">
        <f>IF(I2188="","",I2188/BUDGET!$O$8)</f>
        <v/>
      </c>
      <c r="K2188" s="608"/>
      <c r="L2188" s="161" t="str">
        <f t="shared" ref="L2188:L2251" si="205">LEFT(K2188,2)</f>
        <v/>
      </c>
      <c r="M2188" s="609" t="str">
        <f t="shared" ref="M2188:M2251" si="206">IF(C2188="","",YEAR(C2188))</f>
        <v/>
      </c>
      <c r="N2188" s="610" t="str">
        <f t="shared" ref="N2188:N2251" si="207">IF(C2188="","",MONTH(C2188))</f>
        <v/>
      </c>
      <c r="O2188" s="577"/>
      <c r="Q2188" s="611"/>
      <c r="U2188" s="574" t="str">
        <f t="shared" si="203"/>
        <v/>
      </c>
      <c r="V2188" s="574" t="str">
        <f>IF($U2188="","",VLOOKUP($U2188,BUDGET!$C$19:$Q$401,2,FALSE))</f>
        <v/>
      </c>
    </row>
    <row r="2189" spans="2:22" ht="13.5" x14ac:dyDescent="0.3">
      <c r="B2189" s="582">
        <f t="shared" ref="B2189:B2252" si="208">ROW()-10</f>
        <v>2179</v>
      </c>
      <c r="C2189" s="153"/>
      <c r="D2189" s="154"/>
      <c r="E2189" s="155"/>
      <c r="F2189" s="156"/>
      <c r="G2189" s="157"/>
      <c r="H2189" s="158"/>
      <c r="I2189" s="162" t="str">
        <f t="shared" si="204"/>
        <v/>
      </c>
      <c r="J2189" s="163" t="str">
        <f>IF(I2189="","",I2189/BUDGET!$O$8)</f>
        <v/>
      </c>
      <c r="K2189" s="608"/>
      <c r="L2189" s="164" t="str">
        <f t="shared" si="205"/>
        <v/>
      </c>
      <c r="M2189" s="609" t="str">
        <f t="shared" si="206"/>
        <v/>
      </c>
      <c r="N2189" s="610" t="str">
        <f t="shared" si="207"/>
        <v/>
      </c>
      <c r="O2189" s="577"/>
      <c r="Q2189" s="611"/>
      <c r="U2189" s="574" t="str">
        <f t="shared" ref="U2189:U2252" si="209">IF(K2189="","",LEFT(K2189,FIND("|",K2189)-1))</f>
        <v/>
      </c>
      <c r="V2189" s="574" t="str">
        <f>IF($U2189="","",VLOOKUP($U2189,BUDGET!$C$19:$Q$401,2,FALSE))</f>
        <v/>
      </c>
    </row>
    <row r="2190" spans="2:22" ht="13.5" x14ac:dyDescent="0.3">
      <c r="B2190" s="582">
        <f t="shared" si="208"/>
        <v>2180</v>
      </c>
      <c r="C2190" s="153"/>
      <c r="D2190" s="154"/>
      <c r="E2190" s="155"/>
      <c r="F2190" s="156"/>
      <c r="G2190" s="157"/>
      <c r="H2190" s="158"/>
      <c r="I2190" s="162" t="str">
        <f t="shared" si="204"/>
        <v/>
      </c>
      <c r="J2190" s="163" t="str">
        <f>IF(I2190="","",I2190/BUDGET!$O$8)</f>
        <v/>
      </c>
      <c r="K2190" s="608"/>
      <c r="L2190" s="161" t="str">
        <f t="shared" si="205"/>
        <v/>
      </c>
      <c r="M2190" s="609" t="str">
        <f t="shared" si="206"/>
        <v/>
      </c>
      <c r="N2190" s="610" t="str">
        <f t="shared" si="207"/>
        <v/>
      </c>
      <c r="O2190" s="577"/>
      <c r="Q2190" s="611"/>
      <c r="U2190" s="574" t="str">
        <f t="shared" si="209"/>
        <v/>
      </c>
      <c r="V2190" s="574" t="str">
        <f>IF($U2190="","",VLOOKUP($U2190,BUDGET!$C$19:$Q$401,2,FALSE))</f>
        <v/>
      </c>
    </row>
    <row r="2191" spans="2:22" ht="13.5" x14ac:dyDescent="0.3">
      <c r="B2191" s="582">
        <f t="shared" si="208"/>
        <v>2181</v>
      </c>
      <c r="C2191" s="153"/>
      <c r="D2191" s="154"/>
      <c r="E2191" s="155"/>
      <c r="F2191" s="156"/>
      <c r="G2191" s="157"/>
      <c r="H2191" s="158"/>
      <c r="I2191" s="162" t="str">
        <f t="shared" si="204"/>
        <v/>
      </c>
      <c r="J2191" s="163" t="str">
        <f>IF(I2191="","",I2191/BUDGET!$O$8)</f>
        <v/>
      </c>
      <c r="K2191" s="608"/>
      <c r="L2191" s="164" t="str">
        <f t="shared" si="205"/>
        <v/>
      </c>
      <c r="M2191" s="609" t="str">
        <f t="shared" si="206"/>
        <v/>
      </c>
      <c r="N2191" s="610" t="str">
        <f t="shared" si="207"/>
        <v/>
      </c>
      <c r="O2191" s="577"/>
      <c r="Q2191" s="611"/>
      <c r="U2191" s="574" t="str">
        <f t="shared" si="209"/>
        <v/>
      </c>
      <c r="V2191" s="574" t="str">
        <f>IF($U2191="","",VLOOKUP($U2191,BUDGET!$C$19:$Q$401,2,FALSE))</f>
        <v/>
      </c>
    </row>
    <row r="2192" spans="2:22" ht="13.5" x14ac:dyDescent="0.3">
      <c r="B2192" s="582">
        <f t="shared" si="208"/>
        <v>2182</v>
      </c>
      <c r="C2192" s="153"/>
      <c r="D2192" s="154"/>
      <c r="E2192" s="155"/>
      <c r="F2192" s="156"/>
      <c r="G2192" s="157"/>
      <c r="H2192" s="158"/>
      <c r="I2192" s="162" t="str">
        <f t="shared" si="204"/>
        <v/>
      </c>
      <c r="J2192" s="163" t="str">
        <f>IF(I2192="","",I2192/BUDGET!$O$8)</f>
        <v/>
      </c>
      <c r="K2192" s="608"/>
      <c r="L2192" s="161" t="str">
        <f t="shared" si="205"/>
        <v/>
      </c>
      <c r="M2192" s="609" t="str">
        <f t="shared" si="206"/>
        <v/>
      </c>
      <c r="N2192" s="610" t="str">
        <f t="shared" si="207"/>
        <v/>
      </c>
      <c r="O2192" s="577"/>
      <c r="Q2192" s="611"/>
      <c r="U2192" s="574" t="str">
        <f t="shared" si="209"/>
        <v/>
      </c>
      <c r="V2192" s="574" t="str">
        <f>IF($U2192="","",VLOOKUP($U2192,BUDGET!$C$19:$Q$401,2,FALSE))</f>
        <v/>
      </c>
    </row>
    <row r="2193" spans="2:22" ht="13.5" x14ac:dyDescent="0.3">
      <c r="B2193" s="582">
        <f t="shared" si="208"/>
        <v>2183</v>
      </c>
      <c r="C2193" s="153"/>
      <c r="D2193" s="154"/>
      <c r="E2193" s="155"/>
      <c r="F2193" s="156"/>
      <c r="G2193" s="157"/>
      <c r="H2193" s="158"/>
      <c r="I2193" s="162" t="str">
        <f t="shared" si="204"/>
        <v/>
      </c>
      <c r="J2193" s="163" t="str">
        <f>IF(I2193="","",I2193/BUDGET!$O$8)</f>
        <v/>
      </c>
      <c r="K2193" s="608"/>
      <c r="L2193" s="164" t="str">
        <f t="shared" si="205"/>
        <v/>
      </c>
      <c r="M2193" s="609" t="str">
        <f t="shared" si="206"/>
        <v/>
      </c>
      <c r="N2193" s="610" t="str">
        <f t="shared" si="207"/>
        <v/>
      </c>
      <c r="O2193" s="577"/>
      <c r="Q2193" s="611"/>
      <c r="U2193" s="574" t="str">
        <f t="shared" si="209"/>
        <v/>
      </c>
      <c r="V2193" s="574" t="str">
        <f>IF($U2193="","",VLOOKUP($U2193,BUDGET!$C$19:$Q$401,2,FALSE))</f>
        <v/>
      </c>
    </row>
    <row r="2194" spans="2:22" ht="13.5" x14ac:dyDescent="0.3">
      <c r="B2194" s="582">
        <f t="shared" si="208"/>
        <v>2184</v>
      </c>
      <c r="C2194" s="153"/>
      <c r="D2194" s="154"/>
      <c r="E2194" s="155"/>
      <c r="F2194" s="156"/>
      <c r="G2194" s="157"/>
      <c r="H2194" s="158"/>
      <c r="I2194" s="162" t="str">
        <f t="shared" si="204"/>
        <v/>
      </c>
      <c r="J2194" s="163" t="str">
        <f>IF(I2194="","",I2194/BUDGET!$O$8)</f>
        <v/>
      </c>
      <c r="K2194" s="608"/>
      <c r="L2194" s="161" t="str">
        <f t="shared" si="205"/>
        <v/>
      </c>
      <c r="M2194" s="609" t="str">
        <f t="shared" si="206"/>
        <v/>
      </c>
      <c r="N2194" s="610" t="str">
        <f t="shared" si="207"/>
        <v/>
      </c>
      <c r="O2194" s="577"/>
      <c r="Q2194" s="611"/>
      <c r="U2194" s="574" t="str">
        <f t="shared" si="209"/>
        <v/>
      </c>
      <c r="V2194" s="574" t="str">
        <f>IF($U2194="","",VLOOKUP($U2194,BUDGET!$C$19:$Q$401,2,FALSE))</f>
        <v/>
      </c>
    </row>
    <row r="2195" spans="2:22" ht="13.5" x14ac:dyDescent="0.3">
      <c r="B2195" s="582">
        <f t="shared" si="208"/>
        <v>2185</v>
      </c>
      <c r="C2195" s="153"/>
      <c r="D2195" s="154"/>
      <c r="E2195" s="155"/>
      <c r="F2195" s="156"/>
      <c r="G2195" s="157"/>
      <c r="H2195" s="158"/>
      <c r="I2195" s="162" t="str">
        <f t="shared" si="204"/>
        <v/>
      </c>
      <c r="J2195" s="163" t="str">
        <f>IF(I2195="","",I2195/BUDGET!$O$8)</f>
        <v/>
      </c>
      <c r="K2195" s="608"/>
      <c r="L2195" s="164" t="str">
        <f t="shared" si="205"/>
        <v/>
      </c>
      <c r="M2195" s="609" t="str">
        <f t="shared" si="206"/>
        <v/>
      </c>
      <c r="N2195" s="610" t="str">
        <f t="shared" si="207"/>
        <v/>
      </c>
      <c r="O2195" s="577"/>
      <c r="Q2195" s="611"/>
      <c r="U2195" s="574" t="str">
        <f t="shared" si="209"/>
        <v/>
      </c>
      <c r="V2195" s="574" t="str">
        <f>IF($U2195="","",VLOOKUP($U2195,BUDGET!$C$19:$Q$401,2,FALSE))</f>
        <v/>
      </c>
    </row>
    <row r="2196" spans="2:22" ht="13.5" x14ac:dyDescent="0.3">
      <c r="B2196" s="582">
        <f t="shared" si="208"/>
        <v>2186</v>
      </c>
      <c r="C2196" s="153"/>
      <c r="D2196" s="154"/>
      <c r="E2196" s="155"/>
      <c r="F2196" s="156"/>
      <c r="G2196" s="157"/>
      <c r="H2196" s="158"/>
      <c r="I2196" s="162" t="str">
        <f t="shared" si="204"/>
        <v/>
      </c>
      <c r="J2196" s="163" t="str">
        <f>IF(I2196="","",I2196/BUDGET!$O$8)</f>
        <v/>
      </c>
      <c r="K2196" s="608"/>
      <c r="L2196" s="161" t="str">
        <f t="shared" si="205"/>
        <v/>
      </c>
      <c r="M2196" s="609" t="str">
        <f t="shared" si="206"/>
        <v/>
      </c>
      <c r="N2196" s="610" t="str">
        <f t="shared" si="207"/>
        <v/>
      </c>
      <c r="O2196" s="577"/>
      <c r="Q2196" s="611"/>
      <c r="U2196" s="574" t="str">
        <f t="shared" si="209"/>
        <v/>
      </c>
      <c r="V2196" s="574" t="str">
        <f>IF($U2196="","",VLOOKUP($U2196,BUDGET!$C$19:$Q$401,2,FALSE))</f>
        <v/>
      </c>
    </row>
    <row r="2197" spans="2:22" ht="13.5" x14ac:dyDescent="0.3">
      <c r="B2197" s="582">
        <f t="shared" si="208"/>
        <v>2187</v>
      </c>
      <c r="C2197" s="153"/>
      <c r="D2197" s="154"/>
      <c r="E2197" s="155"/>
      <c r="F2197" s="156"/>
      <c r="G2197" s="157"/>
      <c r="H2197" s="158"/>
      <c r="I2197" s="162" t="str">
        <f t="shared" si="204"/>
        <v/>
      </c>
      <c r="J2197" s="163" t="str">
        <f>IF(I2197="","",I2197/BUDGET!$O$8)</f>
        <v/>
      </c>
      <c r="K2197" s="608"/>
      <c r="L2197" s="164" t="str">
        <f t="shared" si="205"/>
        <v/>
      </c>
      <c r="M2197" s="609" t="str">
        <f t="shared" si="206"/>
        <v/>
      </c>
      <c r="N2197" s="610" t="str">
        <f t="shared" si="207"/>
        <v/>
      </c>
      <c r="O2197" s="577"/>
      <c r="Q2197" s="611"/>
      <c r="U2197" s="574" t="str">
        <f t="shared" si="209"/>
        <v/>
      </c>
      <c r="V2197" s="574" t="str">
        <f>IF($U2197="","",VLOOKUP($U2197,BUDGET!$C$19:$Q$401,2,FALSE))</f>
        <v/>
      </c>
    </row>
    <row r="2198" spans="2:22" ht="13.5" x14ac:dyDescent="0.3">
      <c r="B2198" s="582">
        <f t="shared" si="208"/>
        <v>2188</v>
      </c>
      <c r="C2198" s="153"/>
      <c r="D2198" s="154"/>
      <c r="E2198" s="155"/>
      <c r="F2198" s="156"/>
      <c r="G2198" s="157"/>
      <c r="H2198" s="158"/>
      <c r="I2198" s="162" t="str">
        <f t="shared" si="204"/>
        <v/>
      </c>
      <c r="J2198" s="163" t="str">
        <f>IF(I2198="","",I2198/BUDGET!$O$8)</f>
        <v/>
      </c>
      <c r="K2198" s="608"/>
      <c r="L2198" s="161" t="str">
        <f t="shared" si="205"/>
        <v/>
      </c>
      <c r="M2198" s="609" t="str">
        <f t="shared" si="206"/>
        <v/>
      </c>
      <c r="N2198" s="610" t="str">
        <f t="shared" si="207"/>
        <v/>
      </c>
      <c r="O2198" s="577"/>
      <c r="Q2198" s="611"/>
      <c r="U2198" s="574" t="str">
        <f t="shared" si="209"/>
        <v/>
      </c>
      <c r="V2198" s="574" t="str">
        <f>IF($U2198="","",VLOOKUP($U2198,BUDGET!$C$19:$Q$401,2,FALSE))</f>
        <v/>
      </c>
    </row>
    <row r="2199" spans="2:22" ht="13.5" x14ac:dyDescent="0.3">
      <c r="B2199" s="582">
        <f t="shared" si="208"/>
        <v>2189</v>
      </c>
      <c r="C2199" s="153"/>
      <c r="D2199" s="154"/>
      <c r="E2199" s="155"/>
      <c r="F2199" s="156"/>
      <c r="G2199" s="157"/>
      <c r="H2199" s="158"/>
      <c r="I2199" s="162" t="str">
        <f t="shared" si="204"/>
        <v/>
      </c>
      <c r="J2199" s="163" t="str">
        <f>IF(I2199="","",I2199/BUDGET!$O$8)</f>
        <v/>
      </c>
      <c r="K2199" s="608"/>
      <c r="L2199" s="164" t="str">
        <f t="shared" si="205"/>
        <v/>
      </c>
      <c r="M2199" s="609" t="str">
        <f t="shared" si="206"/>
        <v/>
      </c>
      <c r="N2199" s="610" t="str">
        <f t="shared" si="207"/>
        <v/>
      </c>
      <c r="O2199" s="577"/>
      <c r="Q2199" s="611"/>
      <c r="U2199" s="574" t="str">
        <f t="shared" si="209"/>
        <v/>
      </c>
      <c r="V2199" s="574" t="str">
        <f>IF($U2199="","",VLOOKUP($U2199,BUDGET!$C$19:$Q$401,2,FALSE))</f>
        <v/>
      </c>
    </row>
    <row r="2200" spans="2:22" ht="13.5" x14ac:dyDescent="0.3">
      <c r="B2200" s="582">
        <f t="shared" si="208"/>
        <v>2190</v>
      </c>
      <c r="C2200" s="153"/>
      <c r="D2200" s="154"/>
      <c r="E2200" s="155"/>
      <c r="F2200" s="156"/>
      <c r="G2200" s="157"/>
      <c r="H2200" s="158"/>
      <c r="I2200" s="162" t="str">
        <f t="shared" si="204"/>
        <v/>
      </c>
      <c r="J2200" s="163" t="str">
        <f>IF(I2200="","",I2200/BUDGET!$O$8)</f>
        <v/>
      </c>
      <c r="K2200" s="608"/>
      <c r="L2200" s="161" t="str">
        <f t="shared" si="205"/>
        <v/>
      </c>
      <c r="M2200" s="609" t="str">
        <f t="shared" si="206"/>
        <v/>
      </c>
      <c r="N2200" s="610" t="str">
        <f t="shared" si="207"/>
        <v/>
      </c>
      <c r="O2200" s="577"/>
      <c r="Q2200" s="611"/>
      <c r="U2200" s="574" t="str">
        <f t="shared" si="209"/>
        <v/>
      </c>
      <c r="V2200" s="574" t="str">
        <f>IF($U2200="","",VLOOKUP($U2200,BUDGET!$C$19:$Q$401,2,FALSE))</f>
        <v/>
      </c>
    </row>
    <row r="2201" spans="2:22" ht="13.5" x14ac:dyDescent="0.3">
      <c r="B2201" s="582">
        <f t="shared" si="208"/>
        <v>2191</v>
      </c>
      <c r="C2201" s="153"/>
      <c r="D2201" s="154"/>
      <c r="E2201" s="155"/>
      <c r="F2201" s="156"/>
      <c r="G2201" s="157"/>
      <c r="H2201" s="158"/>
      <c r="I2201" s="162" t="str">
        <f t="shared" si="204"/>
        <v/>
      </c>
      <c r="J2201" s="163" t="str">
        <f>IF(I2201="","",I2201/BUDGET!$O$8)</f>
        <v/>
      </c>
      <c r="K2201" s="608"/>
      <c r="L2201" s="164" t="str">
        <f t="shared" si="205"/>
        <v/>
      </c>
      <c r="M2201" s="609" t="str">
        <f t="shared" si="206"/>
        <v/>
      </c>
      <c r="N2201" s="610" t="str">
        <f t="shared" si="207"/>
        <v/>
      </c>
      <c r="O2201" s="577"/>
      <c r="Q2201" s="611"/>
      <c r="U2201" s="574" t="str">
        <f t="shared" si="209"/>
        <v/>
      </c>
      <c r="V2201" s="574" t="str">
        <f>IF($U2201="","",VLOOKUP($U2201,BUDGET!$C$19:$Q$401,2,FALSE))</f>
        <v/>
      </c>
    </row>
    <row r="2202" spans="2:22" ht="13.5" x14ac:dyDescent="0.3">
      <c r="B2202" s="582">
        <f t="shared" si="208"/>
        <v>2192</v>
      </c>
      <c r="C2202" s="153"/>
      <c r="D2202" s="154"/>
      <c r="E2202" s="155"/>
      <c r="F2202" s="156"/>
      <c r="G2202" s="157"/>
      <c r="H2202" s="158"/>
      <c r="I2202" s="162" t="str">
        <f t="shared" si="204"/>
        <v/>
      </c>
      <c r="J2202" s="163" t="str">
        <f>IF(I2202="","",I2202/BUDGET!$O$8)</f>
        <v/>
      </c>
      <c r="K2202" s="608"/>
      <c r="L2202" s="161" t="str">
        <f t="shared" si="205"/>
        <v/>
      </c>
      <c r="M2202" s="609" t="str">
        <f t="shared" si="206"/>
        <v/>
      </c>
      <c r="N2202" s="610" t="str">
        <f t="shared" si="207"/>
        <v/>
      </c>
      <c r="O2202" s="577"/>
      <c r="Q2202" s="611"/>
      <c r="U2202" s="574" t="str">
        <f t="shared" si="209"/>
        <v/>
      </c>
      <c r="V2202" s="574" t="str">
        <f>IF($U2202="","",VLOOKUP($U2202,BUDGET!$C$19:$Q$401,2,FALSE))</f>
        <v/>
      </c>
    </row>
    <row r="2203" spans="2:22" ht="13.5" x14ac:dyDescent="0.3">
      <c r="B2203" s="582">
        <f t="shared" si="208"/>
        <v>2193</v>
      </c>
      <c r="C2203" s="153"/>
      <c r="D2203" s="154"/>
      <c r="E2203" s="155"/>
      <c r="F2203" s="156"/>
      <c r="G2203" s="157"/>
      <c r="H2203" s="158"/>
      <c r="I2203" s="162" t="str">
        <f t="shared" si="204"/>
        <v/>
      </c>
      <c r="J2203" s="163" t="str">
        <f>IF(I2203="","",I2203/BUDGET!$O$8)</f>
        <v/>
      </c>
      <c r="K2203" s="608"/>
      <c r="L2203" s="164" t="str">
        <f t="shared" si="205"/>
        <v/>
      </c>
      <c r="M2203" s="609" t="str">
        <f t="shared" si="206"/>
        <v/>
      </c>
      <c r="N2203" s="610" t="str">
        <f t="shared" si="207"/>
        <v/>
      </c>
      <c r="O2203" s="577"/>
      <c r="Q2203" s="611"/>
      <c r="U2203" s="574" t="str">
        <f t="shared" si="209"/>
        <v/>
      </c>
      <c r="V2203" s="574" t="str">
        <f>IF($U2203="","",VLOOKUP($U2203,BUDGET!$C$19:$Q$401,2,FALSE))</f>
        <v/>
      </c>
    </row>
    <row r="2204" spans="2:22" ht="13.5" x14ac:dyDescent="0.3">
      <c r="B2204" s="582">
        <f t="shared" si="208"/>
        <v>2194</v>
      </c>
      <c r="C2204" s="153"/>
      <c r="D2204" s="154"/>
      <c r="E2204" s="155"/>
      <c r="F2204" s="156"/>
      <c r="G2204" s="157"/>
      <c r="H2204" s="158"/>
      <c r="I2204" s="162" t="str">
        <f t="shared" si="204"/>
        <v/>
      </c>
      <c r="J2204" s="163" t="str">
        <f>IF(I2204="","",I2204/BUDGET!$O$8)</f>
        <v/>
      </c>
      <c r="K2204" s="608"/>
      <c r="L2204" s="161" t="str">
        <f t="shared" si="205"/>
        <v/>
      </c>
      <c r="M2204" s="609" t="str">
        <f t="shared" si="206"/>
        <v/>
      </c>
      <c r="N2204" s="610" t="str">
        <f t="shared" si="207"/>
        <v/>
      </c>
      <c r="O2204" s="577"/>
      <c r="Q2204" s="611"/>
      <c r="U2204" s="574" t="str">
        <f t="shared" si="209"/>
        <v/>
      </c>
      <c r="V2204" s="574" t="str">
        <f>IF($U2204="","",VLOOKUP($U2204,BUDGET!$C$19:$Q$401,2,FALSE))</f>
        <v/>
      </c>
    </row>
    <row r="2205" spans="2:22" ht="13.5" x14ac:dyDescent="0.3">
      <c r="B2205" s="582">
        <f t="shared" si="208"/>
        <v>2195</v>
      </c>
      <c r="C2205" s="153"/>
      <c r="D2205" s="154"/>
      <c r="E2205" s="155"/>
      <c r="F2205" s="156"/>
      <c r="G2205" s="157"/>
      <c r="H2205" s="158"/>
      <c r="I2205" s="162" t="str">
        <f t="shared" si="204"/>
        <v/>
      </c>
      <c r="J2205" s="163" t="str">
        <f>IF(I2205="","",I2205/BUDGET!$O$8)</f>
        <v/>
      </c>
      <c r="K2205" s="608"/>
      <c r="L2205" s="164" t="str">
        <f t="shared" si="205"/>
        <v/>
      </c>
      <c r="M2205" s="609" t="str">
        <f t="shared" si="206"/>
        <v/>
      </c>
      <c r="N2205" s="610" t="str">
        <f t="shared" si="207"/>
        <v/>
      </c>
      <c r="O2205" s="577"/>
      <c r="Q2205" s="611"/>
      <c r="U2205" s="574" t="str">
        <f t="shared" si="209"/>
        <v/>
      </c>
      <c r="V2205" s="574" t="str">
        <f>IF($U2205="","",VLOOKUP($U2205,BUDGET!$C$19:$Q$401,2,FALSE))</f>
        <v/>
      </c>
    </row>
    <row r="2206" spans="2:22" ht="13.5" x14ac:dyDescent="0.3">
      <c r="B2206" s="582">
        <f t="shared" si="208"/>
        <v>2196</v>
      </c>
      <c r="C2206" s="153"/>
      <c r="D2206" s="154"/>
      <c r="E2206" s="155"/>
      <c r="F2206" s="156"/>
      <c r="G2206" s="157"/>
      <c r="H2206" s="158"/>
      <c r="I2206" s="162" t="str">
        <f t="shared" si="204"/>
        <v/>
      </c>
      <c r="J2206" s="163" t="str">
        <f>IF(I2206="","",I2206/BUDGET!$O$8)</f>
        <v/>
      </c>
      <c r="K2206" s="608"/>
      <c r="L2206" s="161" t="str">
        <f t="shared" si="205"/>
        <v/>
      </c>
      <c r="M2206" s="609" t="str">
        <f t="shared" si="206"/>
        <v/>
      </c>
      <c r="N2206" s="610" t="str">
        <f t="shared" si="207"/>
        <v/>
      </c>
      <c r="O2206" s="577"/>
      <c r="Q2206" s="611"/>
      <c r="U2206" s="574" t="str">
        <f t="shared" si="209"/>
        <v/>
      </c>
      <c r="V2206" s="574" t="str">
        <f>IF($U2206="","",VLOOKUP($U2206,BUDGET!$C$19:$Q$401,2,FALSE))</f>
        <v/>
      </c>
    </row>
    <row r="2207" spans="2:22" ht="13.5" x14ac:dyDescent="0.3">
      <c r="B2207" s="582">
        <f t="shared" si="208"/>
        <v>2197</v>
      </c>
      <c r="C2207" s="153"/>
      <c r="D2207" s="154"/>
      <c r="E2207" s="155"/>
      <c r="F2207" s="156"/>
      <c r="G2207" s="157"/>
      <c r="H2207" s="158"/>
      <c r="I2207" s="162" t="str">
        <f t="shared" si="204"/>
        <v/>
      </c>
      <c r="J2207" s="163" t="str">
        <f>IF(I2207="","",I2207/BUDGET!$O$8)</f>
        <v/>
      </c>
      <c r="K2207" s="608"/>
      <c r="L2207" s="164" t="str">
        <f t="shared" si="205"/>
        <v/>
      </c>
      <c r="M2207" s="609" t="str">
        <f t="shared" si="206"/>
        <v/>
      </c>
      <c r="N2207" s="610" t="str">
        <f t="shared" si="207"/>
        <v/>
      </c>
      <c r="O2207" s="577"/>
      <c r="Q2207" s="611"/>
      <c r="U2207" s="574" t="str">
        <f t="shared" si="209"/>
        <v/>
      </c>
      <c r="V2207" s="574" t="str">
        <f>IF($U2207="","",VLOOKUP($U2207,BUDGET!$C$19:$Q$401,2,FALSE))</f>
        <v/>
      </c>
    </row>
    <row r="2208" spans="2:22" ht="13.5" x14ac:dyDescent="0.3">
      <c r="B2208" s="582">
        <f t="shared" si="208"/>
        <v>2198</v>
      </c>
      <c r="C2208" s="153"/>
      <c r="D2208" s="154"/>
      <c r="E2208" s="155"/>
      <c r="F2208" s="156"/>
      <c r="G2208" s="157"/>
      <c r="H2208" s="158"/>
      <c r="I2208" s="162" t="str">
        <f t="shared" si="204"/>
        <v/>
      </c>
      <c r="J2208" s="163" t="str">
        <f>IF(I2208="","",I2208/BUDGET!$O$8)</f>
        <v/>
      </c>
      <c r="K2208" s="608"/>
      <c r="L2208" s="161" t="str">
        <f t="shared" si="205"/>
        <v/>
      </c>
      <c r="M2208" s="609" t="str">
        <f t="shared" si="206"/>
        <v/>
      </c>
      <c r="N2208" s="610" t="str">
        <f t="shared" si="207"/>
        <v/>
      </c>
      <c r="O2208" s="577"/>
      <c r="Q2208" s="611"/>
      <c r="U2208" s="574" t="str">
        <f t="shared" si="209"/>
        <v/>
      </c>
      <c r="V2208" s="574" t="str">
        <f>IF($U2208="","",VLOOKUP($U2208,BUDGET!$C$19:$Q$401,2,FALSE))</f>
        <v/>
      </c>
    </row>
    <row r="2209" spans="2:22" ht="13.5" x14ac:dyDescent="0.3">
      <c r="B2209" s="582">
        <f t="shared" si="208"/>
        <v>2199</v>
      </c>
      <c r="C2209" s="153"/>
      <c r="D2209" s="154"/>
      <c r="E2209" s="155"/>
      <c r="F2209" s="156"/>
      <c r="G2209" s="157"/>
      <c r="H2209" s="158"/>
      <c r="I2209" s="162" t="str">
        <f t="shared" si="204"/>
        <v/>
      </c>
      <c r="J2209" s="163" t="str">
        <f>IF(I2209="","",I2209/BUDGET!$O$8)</f>
        <v/>
      </c>
      <c r="K2209" s="608"/>
      <c r="L2209" s="164" t="str">
        <f t="shared" si="205"/>
        <v/>
      </c>
      <c r="M2209" s="609" t="str">
        <f t="shared" si="206"/>
        <v/>
      </c>
      <c r="N2209" s="610" t="str">
        <f t="shared" si="207"/>
        <v/>
      </c>
      <c r="O2209" s="577"/>
      <c r="Q2209" s="611"/>
      <c r="U2209" s="574" t="str">
        <f t="shared" si="209"/>
        <v/>
      </c>
      <c r="V2209" s="574" t="str">
        <f>IF($U2209="","",VLOOKUP($U2209,BUDGET!$C$19:$Q$401,2,FALSE))</f>
        <v/>
      </c>
    </row>
    <row r="2210" spans="2:22" ht="13.5" x14ac:dyDescent="0.3">
      <c r="B2210" s="582">
        <f t="shared" si="208"/>
        <v>2200</v>
      </c>
      <c r="C2210" s="153"/>
      <c r="D2210" s="154"/>
      <c r="E2210" s="155"/>
      <c r="F2210" s="156"/>
      <c r="G2210" s="157"/>
      <c r="H2210" s="158"/>
      <c r="I2210" s="162" t="str">
        <f t="shared" si="204"/>
        <v/>
      </c>
      <c r="J2210" s="163" t="str">
        <f>IF(I2210="","",I2210/BUDGET!$O$8)</f>
        <v/>
      </c>
      <c r="K2210" s="608"/>
      <c r="L2210" s="161" t="str">
        <f t="shared" si="205"/>
        <v/>
      </c>
      <c r="M2210" s="609" t="str">
        <f t="shared" si="206"/>
        <v/>
      </c>
      <c r="N2210" s="610" t="str">
        <f t="shared" si="207"/>
        <v/>
      </c>
      <c r="O2210" s="577"/>
      <c r="Q2210" s="611"/>
      <c r="U2210" s="574" t="str">
        <f t="shared" si="209"/>
        <v/>
      </c>
      <c r="V2210" s="574" t="str">
        <f>IF($U2210="","",VLOOKUP($U2210,BUDGET!$C$19:$Q$401,2,FALSE))</f>
        <v/>
      </c>
    </row>
    <row r="2211" spans="2:22" ht="13.5" x14ac:dyDescent="0.3">
      <c r="B2211" s="582">
        <f t="shared" si="208"/>
        <v>2201</v>
      </c>
      <c r="C2211" s="153"/>
      <c r="D2211" s="154"/>
      <c r="E2211" s="155"/>
      <c r="F2211" s="156"/>
      <c r="G2211" s="157"/>
      <c r="H2211" s="158"/>
      <c r="I2211" s="162" t="str">
        <f t="shared" si="204"/>
        <v/>
      </c>
      <c r="J2211" s="163" t="str">
        <f>IF(I2211="","",I2211/BUDGET!$O$8)</f>
        <v/>
      </c>
      <c r="K2211" s="608"/>
      <c r="L2211" s="164" t="str">
        <f t="shared" si="205"/>
        <v/>
      </c>
      <c r="M2211" s="609" t="str">
        <f t="shared" si="206"/>
        <v/>
      </c>
      <c r="N2211" s="610" t="str">
        <f t="shared" si="207"/>
        <v/>
      </c>
      <c r="O2211" s="577"/>
      <c r="Q2211" s="611"/>
      <c r="U2211" s="574" t="str">
        <f t="shared" si="209"/>
        <v/>
      </c>
      <c r="V2211" s="574" t="str">
        <f>IF($U2211="","",VLOOKUP($U2211,BUDGET!$C$19:$Q$401,2,FALSE))</f>
        <v/>
      </c>
    </row>
    <row r="2212" spans="2:22" ht="13.5" x14ac:dyDescent="0.3">
      <c r="B2212" s="582">
        <f t="shared" si="208"/>
        <v>2202</v>
      </c>
      <c r="C2212" s="153"/>
      <c r="D2212" s="154"/>
      <c r="E2212" s="155"/>
      <c r="F2212" s="156"/>
      <c r="G2212" s="157"/>
      <c r="H2212" s="158"/>
      <c r="I2212" s="162" t="str">
        <f t="shared" si="204"/>
        <v/>
      </c>
      <c r="J2212" s="163" t="str">
        <f>IF(I2212="","",I2212/BUDGET!$O$8)</f>
        <v/>
      </c>
      <c r="K2212" s="608"/>
      <c r="L2212" s="161" t="str">
        <f t="shared" si="205"/>
        <v/>
      </c>
      <c r="M2212" s="609" t="str">
        <f t="shared" si="206"/>
        <v/>
      </c>
      <c r="N2212" s="610" t="str">
        <f t="shared" si="207"/>
        <v/>
      </c>
      <c r="O2212" s="577"/>
      <c r="Q2212" s="611"/>
      <c r="U2212" s="574" t="str">
        <f t="shared" si="209"/>
        <v/>
      </c>
      <c r="V2212" s="574" t="str">
        <f>IF($U2212="","",VLOOKUP($U2212,BUDGET!$C$19:$Q$401,2,FALSE))</f>
        <v/>
      </c>
    </row>
    <row r="2213" spans="2:22" ht="13.5" x14ac:dyDescent="0.3">
      <c r="B2213" s="582">
        <f t="shared" si="208"/>
        <v>2203</v>
      </c>
      <c r="C2213" s="153"/>
      <c r="D2213" s="154"/>
      <c r="E2213" s="155"/>
      <c r="F2213" s="156"/>
      <c r="G2213" s="157"/>
      <c r="H2213" s="158"/>
      <c r="I2213" s="162" t="str">
        <f t="shared" si="204"/>
        <v/>
      </c>
      <c r="J2213" s="163" t="str">
        <f>IF(I2213="","",I2213/BUDGET!$O$8)</f>
        <v/>
      </c>
      <c r="K2213" s="608"/>
      <c r="L2213" s="164" t="str">
        <f t="shared" si="205"/>
        <v/>
      </c>
      <c r="M2213" s="609" t="str">
        <f t="shared" si="206"/>
        <v/>
      </c>
      <c r="N2213" s="610" t="str">
        <f t="shared" si="207"/>
        <v/>
      </c>
      <c r="O2213" s="577"/>
      <c r="Q2213" s="611"/>
      <c r="U2213" s="574" t="str">
        <f t="shared" si="209"/>
        <v/>
      </c>
      <c r="V2213" s="574" t="str">
        <f>IF($U2213="","",VLOOKUP($U2213,BUDGET!$C$19:$Q$401,2,FALSE))</f>
        <v/>
      </c>
    </row>
    <row r="2214" spans="2:22" ht="13.5" x14ac:dyDescent="0.3">
      <c r="B2214" s="582">
        <f t="shared" si="208"/>
        <v>2204</v>
      </c>
      <c r="C2214" s="153"/>
      <c r="D2214" s="154"/>
      <c r="E2214" s="155"/>
      <c r="F2214" s="156"/>
      <c r="G2214" s="157"/>
      <c r="H2214" s="158"/>
      <c r="I2214" s="162" t="str">
        <f t="shared" si="204"/>
        <v/>
      </c>
      <c r="J2214" s="163" t="str">
        <f>IF(I2214="","",I2214/BUDGET!$O$8)</f>
        <v/>
      </c>
      <c r="K2214" s="608"/>
      <c r="L2214" s="161" t="str">
        <f t="shared" si="205"/>
        <v/>
      </c>
      <c r="M2214" s="609" t="str">
        <f t="shared" si="206"/>
        <v/>
      </c>
      <c r="N2214" s="610" t="str">
        <f t="shared" si="207"/>
        <v/>
      </c>
      <c r="O2214" s="577"/>
      <c r="Q2214" s="611"/>
      <c r="U2214" s="574" t="str">
        <f t="shared" si="209"/>
        <v/>
      </c>
      <c r="V2214" s="574" t="str">
        <f>IF($U2214="","",VLOOKUP($U2214,BUDGET!$C$19:$Q$401,2,FALSE))</f>
        <v/>
      </c>
    </row>
    <row r="2215" spans="2:22" ht="13.5" x14ac:dyDescent="0.3">
      <c r="B2215" s="582">
        <f t="shared" si="208"/>
        <v>2205</v>
      </c>
      <c r="C2215" s="153"/>
      <c r="D2215" s="154"/>
      <c r="E2215" s="155"/>
      <c r="F2215" s="156"/>
      <c r="G2215" s="157"/>
      <c r="H2215" s="158"/>
      <c r="I2215" s="162" t="str">
        <f t="shared" si="204"/>
        <v/>
      </c>
      <c r="J2215" s="163" t="str">
        <f>IF(I2215="","",I2215/BUDGET!$O$8)</f>
        <v/>
      </c>
      <c r="K2215" s="608"/>
      <c r="L2215" s="164" t="str">
        <f t="shared" si="205"/>
        <v/>
      </c>
      <c r="M2215" s="609" t="str">
        <f t="shared" si="206"/>
        <v/>
      </c>
      <c r="N2215" s="610" t="str">
        <f t="shared" si="207"/>
        <v/>
      </c>
      <c r="O2215" s="577"/>
      <c r="Q2215" s="611"/>
      <c r="U2215" s="574" t="str">
        <f t="shared" si="209"/>
        <v/>
      </c>
      <c r="V2215" s="574" t="str">
        <f>IF($U2215="","",VLOOKUP($U2215,BUDGET!$C$19:$Q$401,2,FALSE))</f>
        <v/>
      </c>
    </row>
    <row r="2216" spans="2:22" ht="13.5" x14ac:dyDescent="0.3">
      <c r="B2216" s="582">
        <f t="shared" si="208"/>
        <v>2206</v>
      </c>
      <c r="C2216" s="153"/>
      <c r="D2216" s="154"/>
      <c r="E2216" s="155"/>
      <c r="F2216" s="156"/>
      <c r="G2216" s="157"/>
      <c r="H2216" s="158"/>
      <c r="I2216" s="162" t="str">
        <f t="shared" si="204"/>
        <v/>
      </c>
      <c r="J2216" s="163" t="str">
        <f>IF(I2216="","",I2216/BUDGET!$O$8)</f>
        <v/>
      </c>
      <c r="K2216" s="608"/>
      <c r="L2216" s="161" t="str">
        <f t="shared" si="205"/>
        <v/>
      </c>
      <c r="M2216" s="609" t="str">
        <f t="shared" si="206"/>
        <v/>
      </c>
      <c r="N2216" s="610" t="str">
        <f t="shared" si="207"/>
        <v/>
      </c>
      <c r="O2216" s="577"/>
      <c r="Q2216" s="611"/>
      <c r="U2216" s="574" t="str">
        <f t="shared" si="209"/>
        <v/>
      </c>
      <c r="V2216" s="574" t="str">
        <f>IF($U2216="","",VLOOKUP($U2216,BUDGET!$C$19:$Q$401,2,FALSE))</f>
        <v/>
      </c>
    </row>
    <row r="2217" spans="2:22" ht="13.5" x14ac:dyDescent="0.3">
      <c r="B2217" s="582">
        <f t="shared" si="208"/>
        <v>2207</v>
      </c>
      <c r="C2217" s="153"/>
      <c r="D2217" s="154"/>
      <c r="E2217" s="155"/>
      <c r="F2217" s="156"/>
      <c r="G2217" s="157"/>
      <c r="H2217" s="158"/>
      <c r="I2217" s="162" t="str">
        <f t="shared" si="204"/>
        <v/>
      </c>
      <c r="J2217" s="163" t="str">
        <f>IF(I2217="","",I2217/BUDGET!$O$8)</f>
        <v/>
      </c>
      <c r="K2217" s="608"/>
      <c r="L2217" s="164" t="str">
        <f t="shared" si="205"/>
        <v/>
      </c>
      <c r="M2217" s="609" t="str">
        <f t="shared" si="206"/>
        <v/>
      </c>
      <c r="N2217" s="610" t="str">
        <f t="shared" si="207"/>
        <v/>
      </c>
      <c r="O2217" s="577"/>
      <c r="Q2217" s="611"/>
      <c r="U2217" s="574" t="str">
        <f t="shared" si="209"/>
        <v/>
      </c>
      <c r="V2217" s="574" t="str">
        <f>IF($U2217="","",VLOOKUP($U2217,BUDGET!$C$19:$Q$401,2,FALSE))</f>
        <v/>
      </c>
    </row>
    <row r="2218" spans="2:22" ht="13.5" x14ac:dyDescent="0.3">
      <c r="B2218" s="582">
        <f t="shared" si="208"/>
        <v>2208</v>
      </c>
      <c r="C2218" s="153"/>
      <c r="D2218" s="154"/>
      <c r="E2218" s="155"/>
      <c r="F2218" s="156"/>
      <c r="G2218" s="157"/>
      <c r="H2218" s="158"/>
      <c r="I2218" s="162" t="str">
        <f t="shared" si="204"/>
        <v/>
      </c>
      <c r="J2218" s="163" t="str">
        <f>IF(I2218="","",I2218/BUDGET!$O$8)</f>
        <v/>
      </c>
      <c r="K2218" s="608"/>
      <c r="L2218" s="161" t="str">
        <f t="shared" si="205"/>
        <v/>
      </c>
      <c r="M2218" s="609" t="str">
        <f t="shared" si="206"/>
        <v/>
      </c>
      <c r="N2218" s="610" t="str">
        <f t="shared" si="207"/>
        <v/>
      </c>
      <c r="O2218" s="577"/>
      <c r="Q2218" s="611"/>
      <c r="U2218" s="574" t="str">
        <f t="shared" si="209"/>
        <v/>
      </c>
      <c r="V2218" s="574" t="str">
        <f>IF($U2218="","",VLOOKUP($U2218,BUDGET!$C$19:$Q$401,2,FALSE))</f>
        <v/>
      </c>
    </row>
    <row r="2219" spans="2:22" ht="13.5" x14ac:dyDescent="0.3">
      <c r="B2219" s="582">
        <f t="shared" si="208"/>
        <v>2209</v>
      </c>
      <c r="C2219" s="153"/>
      <c r="D2219" s="154"/>
      <c r="E2219" s="155"/>
      <c r="F2219" s="156"/>
      <c r="G2219" s="157"/>
      <c r="H2219" s="158"/>
      <c r="I2219" s="162" t="str">
        <f t="shared" si="204"/>
        <v/>
      </c>
      <c r="J2219" s="163" t="str">
        <f>IF(I2219="","",I2219/BUDGET!$O$8)</f>
        <v/>
      </c>
      <c r="K2219" s="608"/>
      <c r="L2219" s="164" t="str">
        <f t="shared" si="205"/>
        <v/>
      </c>
      <c r="M2219" s="609" t="str">
        <f t="shared" si="206"/>
        <v/>
      </c>
      <c r="N2219" s="610" t="str">
        <f t="shared" si="207"/>
        <v/>
      </c>
      <c r="O2219" s="577"/>
      <c r="Q2219" s="611"/>
      <c r="U2219" s="574" t="str">
        <f t="shared" si="209"/>
        <v/>
      </c>
      <c r="V2219" s="574" t="str">
        <f>IF($U2219="","",VLOOKUP($U2219,BUDGET!$C$19:$Q$401,2,FALSE))</f>
        <v/>
      </c>
    </row>
    <row r="2220" spans="2:22" ht="13.5" x14ac:dyDescent="0.3">
      <c r="B2220" s="582">
        <f t="shared" si="208"/>
        <v>2210</v>
      </c>
      <c r="C2220" s="153"/>
      <c r="D2220" s="154"/>
      <c r="E2220" s="155"/>
      <c r="F2220" s="156"/>
      <c r="G2220" s="157"/>
      <c r="H2220" s="158"/>
      <c r="I2220" s="162" t="str">
        <f t="shared" si="204"/>
        <v/>
      </c>
      <c r="J2220" s="163" t="str">
        <f>IF(I2220="","",I2220/BUDGET!$O$8)</f>
        <v/>
      </c>
      <c r="K2220" s="608"/>
      <c r="L2220" s="161" t="str">
        <f t="shared" si="205"/>
        <v/>
      </c>
      <c r="M2220" s="609" t="str">
        <f t="shared" si="206"/>
        <v/>
      </c>
      <c r="N2220" s="610" t="str">
        <f t="shared" si="207"/>
        <v/>
      </c>
      <c r="O2220" s="577"/>
      <c r="Q2220" s="611"/>
      <c r="U2220" s="574" t="str">
        <f t="shared" si="209"/>
        <v/>
      </c>
      <c r="V2220" s="574" t="str">
        <f>IF($U2220="","",VLOOKUP($U2220,BUDGET!$C$19:$Q$401,2,FALSE))</f>
        <v/>
      </c>
    </row>
    <row r="2221" spans="2:22" ht="13.5" x14ac:dyDescent="0.3">
      <c r="B2221" s="582">
        <f t="shared" si="208"/>
        <v>2211</v>
      </c>
      <c r="C2221" s="153"/>
      <c r="D2221" s="154"/>
      <c r="E2221" s="155"/>
      <c r="F2221" s="156"/>
      <c r="G2221" s="157"/>
      <c r="H2221" s="158"/>
      <c r="I2221" s="162" t="str">
        <f t="shared" si="204"/>
        <v/>
      </c>
      <c r="J2221" s="163" t="str">
        <f>IF(I2221="","",I2221/BUDGET!$O$8)</f>
        <v/>
      </c>
      <c r="K2221" s="608"/>
      <c r="L2221" s="164" t="str">
        <f t="shared" si="205"/>
        <v/>
      </c>
      <c r="M2221" s="609" t="str">
        <f t="shared" si="206"/>
        <v/>
      </c>
      <c r="N2221" s="610" t="str">
        <f t="shared" si="207"/>
        <v/>
      </c>
      <c r="O2221" s="577"/>
      <c r="Q2221" s="611"/>
      <c r="U2221" s="574" t="str">
        <f t="shared" si="209"/>
        <v/>
      </c>
      <c r="V2221" s="574" t="str">
        <f>IF($U2221="","",VLOOKUP($U2221,BUDGET!$C$19:$Q$401,2,FALSE))</f>
        <v/>
      </c>
    </row>
    <row r="2222" spans="2:22" ht="13.5" x14ac:dyDescent="0.3">
      <c r="B2222" s="582">
        <f t="shared" si="208"/>
        <v>2212</v>
      </c>
      <c r="C2222" s="153"/>
      <c r="D2222" s="154"/>
      <c r="E2222" s="155"/>
      <c r="F2222" s="156"/>
      <c r="G2222" s="157"/>
      <c r="H2222" s="158"/>
      <c r="I2222" s="162" t="str">
        <f t="shared" si="204"/>
        <v/>
      </c>
      <c r="J2222" s="163" t="str">
        <f>IF(I2222="","",I2222/BUDGET!$O$8)</f>
        <v/>
      </c>
      <c r="K2222" s="608"/>
      <c r="L2222" s="161" t="str">
        <f t="shared" si="205"/>
        <v/>
      </c>
      <c r="M2222" s="609" t="str">
        <f t="shared" si="206"/>
        <v/>
      </c>
      <c r="N2222" s="610" t="str">
        <f t="shared" si="207"/>
        <v/>
      </c>
      <c r="O2222" s="577"/>
      <c r="Q2222" s="611"/>
      <c r="U2222" s="574" t="str">
        <f t="shared" si="209"/>
        <v/>
      </c>
      <c r="V2222" s="574" t="str">
        <f>IF($U2222="","",VLOOKUP($U2222,BUDGET!$C$19:$Q$401,2,FALSE))</f>
        <v/>
      </c>
    </row>
    <row r="2223" spans="2:22" ht="13.5" x14ac:dyDescent="0.3">
      <c r="B2223" s="582">
        <f t="shared" si="208"/>
        <v>2213</v>
      </c>
      <c r="C2223" s="153"/>
      <c r="D2223" s="154"/>
      <c r="E2223" s="155"/>
      <c r="F2223" s="156"/>
      <c r="G2223" s="157"/>
      <c r="H2223" s="158"/>
      <c r="I2223" s="162" t="str">
        <f t="shared" si="204"/>
        <v/>
      </c>
      <c r="J2223" s="163" t="str">
        <f>IF(I2223="","",I2223/BUDGET!$O$8)</f>
        <v/>
      </c>
      <c r="K2223" s="608"/>
      <c r="L2223" s="164" t="str">
        <f t="shared" si="205"/>
        <v/>
      </c>
      <c r="M2223" s="609" t="str">
        <f t="shared" si="206"/>
        <v/>
      </c>
      <c r="N2223" s="610" t="str">
        <f t="shared" si="207"/>
        <v/>
      </c>
      <c r="O2223" s="577"/>
      <c r="Q2223" s="611"/>
      <c r="U2223" s="574" t="str">
        <f t="shared" si="209"/>
        <v/>
      </c>
      <c r="V2223" s="574" t="str">
        <f>IF($U2223="","",VLOOKUP($U2223,BUDGET!$C$19:$Q$401,2,FALSE))</f>
        <v/>
      </c>
    </row>
    <row r="2224" spans="2:22" ht="13.5" x14ac:dyDescent="0.3">
      <c r="B2224" s="582">
        <f t="shared" si="208"/>
        <v>2214</v>
      </c>
      <c r="C2224" s="153"/>
      <c r="D2224" s="154"/>
      <c r="E2224" s="155"/>
      <c r="F2224" s="156"/>
      <c r="G2224" s="157"/>
      <c r="H2224" s="158"/>
      <c r="I2224" s="162" t="str">
        <f t="shared" si="204"/>
        <v/>
      </c>
      <c r="J2224" s="163" t="str">
        <f>IF(I2224="","",I2224/BUDGET!$O$8)</f>
        <v/>
      </c>
      <c r="K2224" s="608"/>
      <c r="L2224" s="161" t="str">
        <f t="shared" si="205"/>
        <v/>
      </c>
      <c r="M2224" s="609" t="str">
        <f t="shared" si="206"/>
        <v/>
      </c>
      <c r="N2224" s="610" t="str">
        <f t="shared" si="207"/>
        <v/>
      </c>
      <c r="O2224" s="577"/>
      <c r="Q2224" s="611"/>
      <c r="U2224" s="574" t="str">
        <f t="shared" si="209"/>
        <v/>
      </c>
      <c r="V2224" s="574" t="str">
        <f>IF($U2224="","",VLOOKUP($U2224,BUDGET!$C$19:$Q$401,2,FALSE))</f>
        <v/>
      </c>
    </row>
    <row r="2225" spans="2:22" ht="13.5" x14ac:dyDescent="0.3">
      <c r="B2225" s="582">
        <f t="shared" si="208"/>
        <v>2215</v>
      </c>
      <c r="C2225" s="153"/>
      <c r="D2225" s="154"/>
      <c r="E2225" s="155"/>
      <c r="F2225" s="156"/>
      <c r="G2225" s="157"/>
      <c r="H2225" s="158"/>
      <c r="I2225" s="162" t="str">
        <f t="shared" si="204"/>
        <v/>
      </c>
      <c r="J2225" s="163" t="str">
        <f>IF(I2225="","",I2225/BUDGET!$O$8)</f>
        <v/>
      </c>
      <c r="K2225" s="608"/>
      <c r="L2225" s="164" t="str">
        <f t="shared" si="205"/>
        <v/>
      </c>
      <c r="M2225" s="609" t="str">
        <f t="shared" si="206"/>
        <v/>
      </c>
      <c r="N2225" s="610" t="str">
        <f t="shared" si="207"/>
        <v/>
      </c>
      <c r="O2225" s="577"/>
      <c r="Q2225" s="611"/>
      <c r="U2225" s="574" t="str">
        <f t="shared" si="209"/>
        <v/>
      </c>
      <c r="V2225" s="574" t="str">
        <f>IF($U2225="","",VLOOKUP($U2225,BUDGET!$C$19:$Q$401,2,FALSE))</f>
        <v/>
      </c>
    </row>
    <row r="2226" spans="2:22" ht="13.5" x14ac:dyDescent="0.3">
      <c r="B2226" s="582">
        <f t="shared" si="208"/>
        <v>2216</v>
      </c>
      <c r="C2226" s="153"/>
      <c r="D2226" s="154"/>
      <c r="E2226" s="155"/>
      <c r="F2226" s="156"/>
      <c r="G2226" s="157"/>
      <c r="H2226" s="158"/>
      <c r="I2226" s="162" t="str">
        <f t="shared" si="204"/>
        <v/>
      </c>
      <c r="J2226" s="163" t="str">
        <f>IF(I2226="","",I2226/BUDGET!$O$8)</f>
        <v/>
      </c>
      <c r="K2226" s="608"/>
      <c r="L2226" s="161" t="str">
        <f t="shared" si="205"/>
        <v/>
      </c>
      <c r="M2226" s="609" t="str">
        <f t="shared" si="206"/>
        <v/>
      </c>
      <c r="N2226" s="610" t="str">
        <f t="shared" si="207"/>
        <v/>
      </c>
      <c r="O2226" s="577"/>
      <c r="Q2226" s="611"/>
      <c r="U2226" s="574" t="str">
        <f t="shared" si="209"/>
        <v/>
      </c>
      <c r="V2226" s="574" t="str">
        <f>IF($U2226="","",VLOOKUP($U2226,BUDGET!$C$19:$Q$401,2,FALSE))</f>
        <v/>
      </c>
    </row>
    <row r="2227" spans="2:22" ht="13.5" x14ac:dyDescent="0.3">
      <c r="B2227" s="582">
        <f t="shared" si="208"/>
        <v>2217</v>
      </c>
      <c r="C2227" s="153"/>
      <c r="D2227" s="154"/>
      <c r="E2227" s="155"/>
      <c r="F2227" s="156"/>
      <c r="G2227" s="157"/>
      <c r="H2227" s="158"/>
      <c r="I2227" s="162" t="str">
        <f t="shared" si="204"/>
        <v/>
      </c>
      <c r="J2227" s="163" t="str">
        <f>IF(I2227="","",I2227/BUDGET!$O$8)</f>
        <v/>
      </c>
      <c r="K2227" s="608"/>
      <c r="L2227" s="164" t="str">
        <f t="shared" si="205"/>
        <v/>
      </c>
      <c r="M2227" s="609" t="str">
        <f t="shared" si="206"/>
        <v/>
      </c>
      <c r="N2227" s="610" t="str">
        <f t="shared" si="207"/>
        <v/>
      </c>
      <c r="O2227" s="577"/>
      <c r="Q2227" s="611"/>
      <c r="U2227" s="574" t="str">
        <f t="shared" si="209"/>
        <v/>
      </c>
      <c r="V2227" s="574" t="str">
        <f>IF($U2227="","",VLOOKUP($U2227,BUDGET!$C$19:$Q$401,2,FALSE))</f>
        <v/>
      </c>
    </row>
    <row r="2228" spans="2:22" ht="13.5" x14ac:dyDescent="0.3">
      <c r="B2228" s="582">
        <f t="shared" si="208"/>
        <v>2218</v>
      </c>
      <c r="C2228" s="153"/>
      <c r="D2228" s="154"/>
      <c r="E2228" s="155"/>
      <c r="F2228" s="156"/>
      <c r="G2228" s="157"/>
      <c r="H2228" s="158"/>
      <c r="I2228" s="162" t="str">
        <f t="shared" si="204"/>
        <v/>
      </c>
      <c r="J2228" s="163" t="str">
        <f>IF(I2228="","",I2228/BUDGET!$O$8)</f>
        <v/>
      </c>
      <c r="K2228" s="608"/>
      <c r="L2228" s="161" t="str">
        <f t="shared" si="205"/>
        <v/>
      </c>
      <c r="M2228" s="609" t="str">
        <f t="shared" si="206"/>
        <v/>
      </c>
      <c r="N2228" s="610" t="str">
        <f t="shared" si="207"/>
        <v/>
      </c>
      <c r="O2228" s="577"/>
      <c r="Q2228" s="611"/>
      <c r="U2228" s="574" t="str">
        <f t="shared" si="209"/>
        <v/>
      </c>
      <c r="V2228" s="574" t="str">
        <f>IF($U2228="","",VLOOKUP($U2228,BUDGET!$C$19:$Q$401,2,FALSE))</f>
        <v/>
      </c>
    </row>
    <row r="2229" spans="2:22" ht="13.5" x14ac:dyDescent="0.3">
      <c r="B2229" s="582">
        <f t="shared" si="208"/>
        <v>2219</v>
      </c>
      <c r="C2229" s="153"/>
      <c r="D2229" s="154"/>
      <c r="E2229" s="155"/>
      <c r="F2229" s="156"/>
      <c r="G2229" s="157"/>
      <c r="H2229" s="158"/>
      <c r="I2229" s="162" t="str">
        <f t="shared" si="204"/>
        <v/>
      </c>
      <c r="J2229" s="163" t="str">
        <f>IF(I2229="","",I2229/BUDGET!$O$8)</f>
        <v/>
      </c>
      <c r="K2229" s="608"/>
      <c r="L2229" s="164" t="str">
        <f t="shared" si="205"/>
        <v/>
      </c>
      <c r="M2229" s="609" t="str">
        <f t="shared" si="206"/>
        <v/>
      </c>
      <c r="N2229" s="610" t="str">
        <f t="shared" si="207"/>
        <v/>
      </c>
      <c r="O2229" s="577"/>
      <c r="Q2229" s="611"/>
      <c r="U2229" s="574" t="str">
        <f t="shared" si="209"/>
        <v/>
      </c>
      <c r="V2229" s="574" t="str">
        <f>IF($U2229="","",VLOOKUP($U2229,BUDGET!$C$19:$Q$401,2,FALSE))</f>
        <v/>
      </c>
    </row>
    <row r="2230" spans="2:22" ht="13.5" x14ac:dyDescent="0.3">
      <c r="B2230" s="582">
        <f t="shared" si="208"/>
        <v>2220</v>
      </c>
      <c r="C2230" s="153"/>
      <c r="D2230" s="154"/>
      <c r="E2230" s="155"/>
      <c r="F2230" s="156"/>
      <c r="G2230" s="157"/>
      <c r="H2230" s="158"/>
      <c r="I2230" s="162" t="str">
        <f t="shared" si="204"/>
        <v/>
      </c>
      <c r="J2230" s="163" t="str">
        <f>IF(I2230="","",I2230/BUDGET!$O$8)</f>
        <v/>
      </c>
      <c r="K2230" s="608"/>
      <c r="L2230" s="161" t="str">
        <f t="shared" si="205"/>
        <v/>
      </c>
      <c r="M2230" s="609" t="str">
        <f t="shared" si="206"/>
        <v/>
      </c>
      <c r="N2230" s="610" t="str">
        <f t="shared" si="207"/>
        <v/>
      </c>
      <c r="O2230" s="577"/>
      <c r="Q2230" s="611"/>
      <c r="U2230" s="574" t="str">
        <f t="shared" si="209"/>
        <v/>
      </c>
      <c r="V2230" s="574" t="str">
        <f>IF($U2230="","",VLOOKUP($U2230,BUDGET!$C$19:$Q$401,2,FALSE))</f>
        <v/>
      </c>
    </row>
    <row r="2231" spans="2:22" ht="13.5" x14ac:dyDescent="0.3">
      <c r="B2231" s="582">
        <f t="shared" si="208"/>
        <v>2221</v>
      </c>
      <c r="C2231" s="153"/>
      <c r="D2231" s="154"/>
      <c r="E2231" s="155"/>
      <c r="F2231" s="156"/>
      <c r="G2231" s="157"/>
      <c r="H2231" s="158"/>
      <c r="I2231" s="162" t="str">
        <f t="shared" si="204"/>
        <v/>
      </c>
      <c r="J2231" s="163" t="str">
        <f>IF(I2231="","",I2231/BUDGET!$O$8)</f>
        <v/>
      </c>
      <c r="K2231" s="608"/>
      <c r="L2231" s="164" t="str">
        <f t="shared" si="205"/>
        <v/>
      </c>
      <c r="M2231" s="609" t="str">
        <f t="shared" si="206"/>
        <v/>
      </c>
      <c r="N2231" s="610" t="str">
        <f t="shared" si="207"/>
        <v/>
      </c>
      <c r="O2231" s="577"/>
      <c r="Q2231" s="611"/>
      <c r="U2231" s="574" t="str">
        <f t="shared" si="209"/>
        <v/>
      </c>
      <c r="V2231" s="574" t="str">
        <f>IF($U2231="","",VLOOKUP($U2231,BUDGET!$C$19:$Q$401,2,FALSE))</f>
        <v/>
      </c>
    </row>
    <row r="2232" spans="2:22" ht="13.5" x14ac:dyDescent="0.3">
      <c r="B2232" s="582">
        <f t="shared" si="208"/>
        <v>2222</v>
      </c>
      <c r="C2232" s="153"/>
      <c r="D2232" s="154"/>
      <c r="E2232" s="155"/>
      <c r="F2232" s="156"/>
      <c r="G2232" s="157"/>
      <c r="H2232" s="158"/>
      <c r="I2232" s="162" t="str">
        <f t="shared" si="204"/>
        <v/>
      </c>
      <c r="J2232" s="163" t="str">
        <f>IF(I2232="","",I2232/BUDGET!$O$8)</f>
        <v/>
      </c>
      <c r="K2232" s="608"/>
      <c r="L2232" s="161" t="str">
        <f t="shared" si="205"/>
        <v/>
      </c>
      <c r="M2232" s="609" t="str">
        <f t="shared" si="206"/>
        <v/>
      </c>
      <c r="N2232" s="610" t="str">
        <f t="shared" si="207"/>
        <v/>
      </c>
      <c r="O2232" s="577"/>
      <c r="Q2232" s="611"/>
      <c r="U2232" s="574" t="str">
        <f t="shared" si="209"/>
        <v/>
      </c>
      <c r="V2232" s="574" t="str">
        <f>IF($U2232="","",VLOOKUP($U2232,BUDGET!$C$19:$Q$401,2,FALSE))</f>
        <v/>
      </c>
    </row>
    <row r="2233" spans="2:22" ht="13.5" x14ac:dyDescent="0.3">
      <c r="B2233" s="582">
        <f t="shared" si="208"/>
        <v>2223</v>
      </c>
      <c r="C2233" s="153"/>
      <c r="D2233" s="154"/>
      <c r="E2233" s="155"/>
      <c r="F2233" s="156"/>
      <c r="G2233" s="157"/>
      <c r="H2233" s="158"/>
      <c r="I2233" s="162" t="str">
        <f t="shared" si="204"/>
        <v/>
      </c>
      <c r="J2233" s="163" t="str">
        <f>IF(I2233="","",I2233/BUDGET!$O$8)</f>
        <v/>
      </c>
      <c r="K2233" s="608"/>
      <c r="L2233" s="164" t="str">
        <f t="shared" si="205"/>
        <v/>
      </c>
      <c r="M2233" s="609" t="str">
        <f t="shared" si="206"/>
        <v/>
      </c>
      <c r="N2233" s="610" t="str">
        <f t="shared" si="207"/>
        <v/>
      </c>
      <c r="O2233" s="577"/>
      <c r="Q2233" s="611"/>
      <c r="U2233" s="574" t="str">
        <f t="shared" si="209"/>
        <v/>
      </c>
      <c r="V2233" s="574" t="str">
        <f>IF($U2233="","",VLOOKUP($U2233,BUDGET!$C$19:$Q$401,2,FALSE))</f>
        <v/>
      </c>
    </row>
    <row r="2234" spans="2:22" ht="13.5" x14ac:dyDescent="0.3">
      <c r="B2234" s="582">
        <f t="shared" si="208"/>
        <v>2224</v>
      </c>
      <c r="C2234" s="153"/>
      <c r="D2234" s="154"/>
      <c r="E2234" s="155"/>
      <c r="F2234" s="156"/>
      <c r="G2234" s="157"/>
      <c r="H2234" s="158"/>
      <c r="I2234" s="162" t="str">
        <f t="shared" si="204"/>
        <v/>
      </c>
      <c r="J2234" s="163" t="str">
        <f>IF(I2234="","",I2234/BUDGET!$O$8)</f>
        <v/>
      </c>
      <c r="K2234" s="608"/>
      <c r="L2234" s="161" t="str">
        <f t="shared" si="205"/>
        <v/>
      </c>
      <c r="M2234" s="609" t="str">
        <f t="shared" si="206"/>
        <v/>
      </c>
      <c r="N2234" s="610" t="str">
        <f t="shared" si="207"/>
        <v/>
      </c>
      <c r="O2234" s="577"/>
      <c r="Q2234" s="611"/>
      <c r="U2234" s="574" t="str">
        <f t="shared" si="209"/>
        <v/>
      </c>
      <c r="V2234" s="574" t="str">
        <f>IF($U2234="","",VLOOKUP($U2234,BUDGET!$C$19:$Q$401,2,FALSE))</f>
        <v/>
      </c>
    </row>
    <row r="2235" spans="2:22" ht="13.5" x14ac:dyDescent="0.3">
      <c r="B2235" s="582">
        <f t="shared" si="208"/>
        <v>2225</v>
      </c>
      <c r="C2235" s="153"/>
      <c r="D2235" s="154"/>
      <c r="E2235" s="155"/>
      <c r="F2235" s="156"/>
      <c r="G2235" s="157"/>
      <c r="H2235" s="158"/>
      <c r="I2235" s="162" t="str">
        <f t="shared" si="204"/>
        <v/>
      </c>
      <c r="J2235" s="163" t="str">
        <f>IF(I2235="","",I2235/BUDGET!$O$8)</f>
        <v/>
      </c>
      <c r="K2235" s="608"/>
      <c r="L2235" s="164" t="str">
        <f t="shared" si="205"/>
        <v/>
      </c>
      <c r="M2235" s="609" t="str">
        <f t="shared" si="206"/>
        <v/>
      </c>
      <c r="N2235" s="610" t="str">
        <f t="shared" si="207"/>
        <v/>
      </c>
      <c r="O2235" s="577"/>
      <c r="Q2235" s="611"/>
      <c r="U2235" s="574" t="str">
        <f t="shared" si="209"/>
        <v/>
      </c>
      <c r="V2235" s="574" t="str">
        <f>IF($U2235="","",VLOOKUP($U2235,BUDGET!$C$19:$Q$401,2,FALSE))</f>
        <v/>
      </c>
    </row>
    <row r="2236" spans="2:22" ht="13.5" x14ac:dyDescent="0.3">
      <c r="B2236" s="582">
        <f t="shared" si="208"/>
        <v>2226</v>
      </c>
      <c r="C2236" s="153"/>
      <c r="D2236" s="154"/>
      <c r="E2236" s="155"/>
      <c r="F2236" s="156"/>
      <c r="G2236" s="157"/>
      <c r="H2236" s="158"/>
      <c r="I2236" s="162" t="str">
        <f t="shared" si="204"/>
        <v/>
      </c>
      <c r="J2236" s="163" t="str">
        <f>IF(I2236="","",I2236/BUDGET!$O$8)</f>
        <v/>
      </c>
      <c r="K2236" s="608"/>
      <c r="L2236" s="161" t="str">
        <f t="shared" si="205"/>
        <v/>
      </c>
      <c r="M2236" s="609" t="str">
        <f t="shared" si="206"/>
        <v/>
      </c>
      <c r="N2236" s="610" t="str">
        <f t="shared" si="207"/>
        <v/>
      </c>
      <c r="O2236" s="577"/>
      <c r="Q2236" s="611"/>
      <c r="U2236" s="574" t="str">
        <f t="shared" si="209"/>
        <v/>
      </c>
      <c r="V2236" s="574" t="str">
        <f>IF($U2236="","",VLOOKUP($U2236,BUDGET!$C$19:$Q$401,2,FALSE))</f>
        <v/>
      </c>
    </row>
    <row r="2237" spans="2:22" ht="13.5" x14ac:dyDescent="0.3">
      <c r="B2237" s="582">
        <f t="shared" si="208"/>
        <v>2227</v>
      </c>
      <c r="C2237" s="153"/>
      <c r="D2237" s="154"/>
      <c r="E2237" s="155"/>
      <c r="F2237" s="156"/>
      <c r="G2237" s="157"/>
      <c r="H2237" s="158"/>
      <c r="I2237" s="162" t="str">
        <f t="shared" si="204"/>
        <v/>
      </c>
      <c r="J2237" s="163" t="str">
        <f>IF(I2237="","",I2237/BUDGET!$O$8)</f>
        <v/>
      </c>
      <c r="K2237" s="608"/>
      <c r="L2237" s="164" t="str">
        <f t="shared" si="205"/>
        <v/>
      </c>
      <c r="M2237" s="609" t="str">
        <f t="shared" si="206"/>
        <v/>
      </c>
      <c r="N2237" s="610" t="str">
        <f t="shared" si="207"/>
        <v/>
      </c>
      <c r="O2237" s="577"/>
      <c r="Q2237" s="611"/>
      <c r="U2237" s="574" t="str">
        <f t="shared" si="209"/>
        <v/>
      </c>
      <c r="V2237" s="574" t="str">
        <f>IF($U2237="","",VLOOKUP($U2237,BUDGET!$C$19:$Q$401,2,FALSE))</f>
        <v/>
      </c>
    </row>
    <row r="2238" spans="2:22" ht="13.5" x14ac:dyDescent="0.3">
      <c r="B2238" s="582">
        <f t="shared" si="208"/>
        <v>2228</v>
      </c>
      <c r="C2238" s="153"/>
      <c r="D2238" s="154"/>
      <c r="E2238" s="155"/>
      <c r="F2238" s="156"/>
      <c r="G2238" s="157"/>
      <c r="H2238" s="158"/>
      <c r="I2238" s="162" t="str">
        <f t="shared" si="204"/>
        <v/>
      </c>
      <c r="J2238" s="163" t="str">
        <f>IF(I2238="","",I2238/BUDGET!$O$8)</f>
        <v/>
      </c>
      <c r="K2238" s="608"/>
      <c r="L2238" s="161" t="str">
        <f t="shared" si="205"/>
        <v/>
      </c>
      <c r="M2238" s="609" t="str">
        <f t="shared" si="206"/>
        <v/>
      </c>
      <c r="N2238" s="610" t="str">
        <f t="shared" si="207"/>
        <v/>
      </c>
      <c r="O2238" s="577"/>
      <c r="Q2238" s="611"/>
      <c r="U2238" s="574" t="str">
        <f t="shared" si="209"/>
        <v/>
      </c>
      <c r="V2238" s="574" t="str">
        <f>IF($U2238="","",VLOOKUP($U2238,BUDGET!$C$19:$Q$401,2,FALSE))</f>
        <v/>
      </c>
    </row>
    <row r="2239" spans="2:22" ht="13.5" x14ac:dyDescent="0.3">
      <c r="B2239" s="582">
        <f t="shared" si="208"/>
        <v>2229</v>
      </c>
      <c r="C2239" s="153"/>
      <c r="D2239" s="154"/>
      <c r="E2239" s="155"/>
      <c r="F2239" s="156"/>
      <c r="G2239" s="157"/>
      <c r="H2239" s="158"/>
      <c r="I2239" s="162" t="str">
        <f t="shared" si="204"/>
        <v/>
      </c>
      <c r="J2239" s="163" t="str">
        <f>IF(I2239="","",I2239/BUDGET!$O$8)</f>
        <v/>
      </c>
      <c r="K2239" s="608"/>
      <c r="L2239" s="164" t="str">
        <f t="shared" si="205"/>
        <v/>
      </c>
      <c r="M2239" s="609" t="str">
        <f t="shared" si="206"/>
        <v/>
      </c>
      <c r="N2239" s="610" t="str">
        <f t="shared" si="207"/>
        <v/>
      </c>
      <c r="O2239" s="577"/>
      <c r="Q2239" s="611"/>
      <c r="U2239" s="574" t="str">
        <f t="shared" si="209"/>
        <v/>
      </c>
      <c r="V2239" s="574" t="str">
        <f>IF($U2239="","",VLOOKUP($U2239,BUDGET!$C$19:$Q$401,2,FALSE))</f>
        <v/>
      </c>
    </row>
    <row r="2240" spans="2:22" ht="13.5" x14ac:dyDescent="0.3">
      <c r="B2240" s="582">
        <f t="shared" si="208"/>
        <v>2230</v>
      </c>
      <c r="C2240" s="153"/>
      <c r="D2240" s="154"/>
      <c r="E2240" s="155"/>
      <c r="F2240" s="156"/>
      <c r="G2240" s="157"/>
      <c r="H2240" s="158"/>
      <c r="I2240" s="162" t="str">
        <f t="shared" si="204"/>
        <v/>
      </c>
      <c r="J2240" s="163" t="str">
        <f>IF(I2240="","",I2240/BUDGET!$O$8)</f>
        <v/>
      </c>
      <c r="K2240" s="608"/>
      <c r="L2240" s="161" t="str">
        <f t="shared" si="205"/>
        <v/>
      </c>
      <c r="M2240" s="609" t="str">
        <f t="shared" si="206"/>
        <v/>
      </c>
      <c r="N2240" s="610" t="str">
        <f t="shared" si="207"/>
        <v/>
      </c>
      <c r="O2240" s="577"/>
      <c r="Q2240" s="611"/>
      <c r="U2240" s="574" t="str">
        <f t="shared" si="209"/>
        <v/>
      </c>
      <c r="V2240" s="574" t="str">
        <f>IF($U2240="","",VLOOKUP($U2240,BUDGET!$C$19:$Q$401,2,FALSE))</f>
        <v/>
      </c>
    </row>
    <row r="2241" spans="2:22" ht="13.5" x14ac:dyDescent="0.3">
      <c r="B2241" s="582">
        <f t="shared" si="208"/>
        <v>2231</v>
      </c>
      <c r="C2241" s="153"/>
      <c r="D2241" s="154"/>
      <c r="E2241" s="155"/>
      <c r="F2241" s="156"/>
      <c r="G2241" s="157"/>
      <c r="H2241" s="158"/>
      <c r="I2241" s="162" t="str">
        <f t="shared" si="204"/>
        <v/>
      </c>
      <c r="J2241" s="163" t="str">
        <f>IF(I2241="","",I2241/BUDGET!$O$8)</f>
        <v/>
      </c>
      <c r="K2241" s="608"/>
      <c r="L2241" s="164" t="str">
        <f t="shared" si="205"/>
        <v/>
      </c>
      <c r="M2241" s="609" t="str">
        <f t="shared" si="206"/>
        <v/>
      </c>
      <c r="N2241" s="610" t="str">
        <f t="shared" si="207"/>
        <v/>
      </c>
      <c r="O2241" s="577"/>
      <c r="Q2241" s="611"/>
      <c r="U2241" s="574" t="str">
        <f t="shared" si="209"/>
        <v/>
      </c>
      <c r="V2241" s="574" t="str">
        <f>IF($U2241="","",VLOOKUP($U2241,BUDGET!$C$19:$Q$401,2,FALSE))</f>
        <v/>
      </c>
    </row>
    <row r="2242" spans="2:22" ht="13.5" x14ac:dyDescent="0.3">
      <c r="B2242" s="582">
        <f t="shared" si="208"/>
        <v>2232</v>
      </c>
      <c r="C2242" s="153"/>
      <c r="D2242" s="154"/>
      <c r="E2242" s="155"/>
      <c r="F2242" s="156"/>
      <c r="G2242" s="157"/>
      <c r="H2242" s="158"/>
      <c r="I2242" s="162" t="str">
        <f t="shared" si="204"/>
        <v/>
      </c>
      <c r="J2242" s="163" t="str">
        <f>IF(I2242="","",I2242/BUDGET!$O$8)</f>
        <v/>
      </c>
      <c r="K2242" s="608"/>
      <c r="L2242" s="161" t="str">
        <f t="shared" si="205"/>
        <v/>
      </c>
      <c r="M2242" s="609" t="str">
        <f t="shared" si="206"/>
        <v/>
      </c>
      <c r="N2242" s="610" t="str">
        <f t="shared" si="207"/>
        <v/>
      </c>
      <c r="O2242" s="577"/>
      <c r="Q2242" s="611"/>
      <c r="U2242" s="574" t="str">
        <f t="shared" si="209"/>
        <v/>
      </c>
      <c r="V2242" s="574" t="str">
        <f>IF($U2242="","",VLOOKUP($U2242,BUDGET!$C$19:$Q$401,2,FALSE))</f>
        <v/>
      </c>
    </row>
    <row r="2243" spans="2:22" ht="13.5" x14ac:dyDescent="0.3">
      <c r="B2243" s="582">
        <f t="shared" si="208"/>
        <v>2233</v>
      </c>
      <c r="C2243" s="153"/>
      <c r="D2243" s="154"/>
      <c r="E2243" s="155"/>
      <c r="F2243" s="156"/>
      <c r="G2243" s="157"/>
      <c r="H2243" s="158"/>
      <c r="I2243" s="162" t="str">
        <f t="shared" si="204"/>
        <v/>
      </c>
      <c r="J2243" s="163" t="str">
        <f>IF(I2243="","",I2243/BUDGET!$O$8)</f>
        <v/>
      </c>
      <c r="K2243" s="608"/>
      <c r="L2243" s="164" t="str">
        <f t="shared" si="205"/>
        <v/>
      </c>
      <c r="M2243" s="609" t="str">
        <f t="shared" si="206"/>
        <v/>
      </c>
      <c r="N2243" s="610" t="str">
        <f t="shared" si="207"/>
        <v/>
      </c>
      <c r="O2243" s="577"/>
      <c r="Q2243" s="611"/>
      <c r="U2243" s="574" t="str">
        <f t="shared" si="209"/>
        <v/>
      </c>
      <c r="V2243" s="574" t="str">
        <f>IF($U2243="","",VLOOKUP($U2243,BUDGET!$C$19:$Q$401,2,FALSE))</f>
        <v/>
      </c>
    </row>
    <row r="2244" spans="2:22" ht="13.5" x14ac:dyDescent="0.3">
      <c r="B2244" s="582">
        <f t="shared" si="208"/>
        <v>2234</v>
      </c>
      <c r="C2244" s="153"/>
      <c r="D2244" s="154"/>
      <c r="E2244" s="155"/>
      <c r="F2244" s="156"/>
      <c r="G2244" s="157"/>
      <c r="H2244" s="158"/>
      <c r="I2244" s="162" t="str">
        <f t="shared" si="204"/>
        <v/>
      </c>
      <c r="J2244" s="163" t="str">
        <f>IF(I2244="","",I2244/BUDGET!$O$8)</f>
        <v/>
      </c>
      <c r="K2244" s="608"/>
      <c r="L2244" s="161" t="str">
        <f t="shared" si="205"/>
        <v/>
      </c>
      <c r="M2244" s="609" t="str">
        <f t="shared" si="206"/>
        <v/>
      </c>
      <c r="N2244" s="610" t="str">
        <f t="shared" si="207"/>
        <v/>
      </c>
      <c r="O2244" s="577"/>
      <c r="Q2244" s="611"/>
      <c r="U2244" s="574" t="str">
        <f t="shared" si="209"/>
        <v/>
      </c>
      <c r="V2244" s="574" t="str">
        <f>IF($U2244="","",VLOOKUP($U2244,BUDGET!$C$19:$Q$401,2,FALSE))</f>
        <v/>
      </c>
    </row>
    <row r="2245" spans="2:22" ht="13.5" x14ac:dyDescent="0.3">
      <c r="B2245" s="582">
        <f t="shared" si="208"/>
        <v>2235</v>
      </c>
      <c r="C2245" s="153"/>
      <c r="D2245" s="154"/>
      <c r="E2245" s="155"/>
      <c r="F2245" s="156"/>
      <c r="G2245" s="157"/>
      <c r="H2245" s="158"/>
      <c r="I2245" s="162" t="str">
        <f t="shared" si="204"/>
        <v/>
      </c>
      <c r="J2245" s="163" t="str">
        <f>IF(I2245="","",I2245/BUDGET!$O$8)</f>
        <v/>
      </c>
      <c r="K2245" s="608"/>
      <c r="L2245" s="164" t="str">
        <f t="shared" si="205"/>
        <v/>
      </c>
      <c r="M2245" s="609" t="str">
        <f t="shared" si="206"/>
        <v/>
      </c>
      <c r="N2245" s="610" t="str">
        <f t="shared" si="207"/>
        <v/>
      </c>
      <c r="O2245" s="577"/>
      <c r="Q2245" s="611"/>
      <c r="U2245" s="574" t="str">
        <f t="shared" si="209"/>
        <v/>
      </c>
      <c r="V2245" s="574" t="str">
        <f>IF($U2245="","",VLOOKUP($U2245,BUDGET!$C$19:$Q$401,2,FALSE))</f>
        <v/>
      </c>
    </row>
    <row r="2246" spans="2:22" ht="13.5" x14ac:dyDescent="0.3">
      <c r="B2246" s="582">
        <f t="shared" si="208"/>
        <v>2236</v>
      </c>
      <c r="C2246" s="153"/>
      <c r="D2246" s="154"/>
      <c r="E2246" s="155"/>
      <c r="F2246" s="156"/>
      <c r="G2246" s="157"/>
      <c r="H2246" s="158"/>
      <c r="I2246" s="162" t="str">
        <f t="shared" si="204"/>
        <v/>
      </c>
      <c r="J2246" s="163" t="str">
        <f>IF(I2246="","",I2246/BUDGET!$O$8)</f>
        <v/>
      </c>
      <c r="K2246" s="608"/>
      <c r="L2246" s="161" t="str">
        <f t="shared" si="205"/>
        <v/>
      </c>
      <c r="M2246" s="609" t="str">
        <f t="shared" si="206"/>
        <v/>
      </c>
      <c r="N2246" s="610" t="str">
        <f t="shared" si="207"/>
        <v/>
      </c>
      <c r="O2246" s="577"/>
      <c r="Q2246" s="611"/>
      <c r="U2246" s="574" t="str">
        <f t="shared" si="209"/>
        <v/>
      </c>
      <c r="V2246" s="574" t="str">
        <f>IF($U2246="","",VLOOKUP($U2246,BUDGET!$C$19:$Q$401,2,FALSE))</f>
        <v/>
      </c>
    </row>
    <row r="2247" spans="2:22" ht="13.5" x14ac:dyDescent="0.3">
      <c r="B2247" s="582">
        <f t="shared" si="208"/>
        <v>2237</v>
      </c>
      <c r="C2247" s="153"/>
      <c r="D2247" s="154"/>
      <c r="E2247" s="155"/>
      <c r="F2247" s="156"/>
      <c r="G2247" s="157"/>
      <c r="H2247" s="158"/>
      <c r="I2247" s="162" t="str">
        <f t="shared" si="204"/>
        <v/>
      </c>
      <c r="J2247" s="163" t="str">
        <f>IF(I2247="","",I2247/BUDGET!$O$8)</f>
        <v/>
      </c>
      <c r="K2247" s="608"/>
      <c r="L2247" s="164" t="str">
        <f t="shared" si="205"/>
        <v/>
      </c>
      <c r="M2247" s="609" t="str">
        <f t="shared" si="206"/>
        <v/>
      </c>
      <c r="N2247" s="610" t="str">
        <f t="shared" si="207"/>
        <v/>
      </c>
      <c r="O2247" s="577"/>
      <c r="Q2247" s="611"/>
      <c r="U2247" s="574" t="str">
        <f t="shared" si="209"/>
        <v/>
      </c>
      <c r="V2247" s="574" t="str">
        <f>IF($U2247="","",VLOOKUP($U2247,BUDGET!$C$19:$Q$401,2,FALSE))</f>
        <v/>
      </c>
    </row>
    <row r="2248" spans="2:22" ht="13.5" x14ac:dyDescent="0.3">
      <c r="B2248" s="582">
        <f t="shared" si="208"/>
        <v>2238</v>
      </c>
      <c r="C2248" s="153"/>
      <c r="D2248" s="154"/>
      <c r="E2248" s="155"/>
      <c r="F2248" s="156"/>
      <c r="G2248" s="157"/>
      <c r="H2248" s="158"/>
      <c r="I2248" s="162" t="str">
        <f t="shared" si="204"/>
        <v/>
      </c>
      <c r="J2248" s="163" t="str">
        <f>IF(I2248="","",I2248/BUDGET!$O$8)</f>
        <v/>
      </c>
      <c r="K2248" s="608"/>
      <c r="L2248" s="161" t="str">
        <f t="shared" si="205"/>
        <v/>
      </c>
      <c r="M2248" s="609" t="str">
        <f t="shared" si="206"/>
        <v/>
      </c>
      <c r="N2248" s="610" t="str">
        <f t="shared" si="207"/>
        <v/>
      </c>
      <c r="O2248" s="577"/>
      <c r="Q2248" s="611"/>
      <c r="U2248" s="574" t="str">
        <f t="shared" si="209"/>
        <v/>
      </c>
      <c r="V2248" s="574" t="str">
        <f>IF($U2248="","",VLOOKUP($U2248,BUDGET!$C$19:$Q$401,2,FALSE))</f>
        <v/>
      </c>
    </row>
    <row r="2249" spans="2:22" ht="13.5" x14ac:dyDescent="0.3">
      <c r="B2249" s="582">
        <f t="shared" si="208"/>
        <v>2239</v>
      </c>
      <c r="C2249" s="153"/>
      <c r="D2249" s="154"/>
      <c r="E2249" s="155"/>
      <c r="F2249" s="156"/>
      <c r="G2249" s="157"/>
      <c r="H2249" s="158"/>
      <c r="I2249" s="162" t="str">
        <f t="shared" si="204"/>
        <v/>
      </c>
      <c r="J2249" s="163" t="str">
        <f>IF(I2249="","",I2249/BUDGET!$O$8)</f>
        <v/>
      </c>
      <c r="K2249" s="608"/>
      <c r="L2249" s="164" t="str">
        <f t="shared" si="205"/>
        <v/>
      </c>
      <c r="M2249" s="609" t="str">
        <f t="shared" si="206"/>
        <v/>
      </c>
      <c r="N2249" s="610" t="str">
        <f t="shared" si="207"/>
        <v/>
      </c>
      <c r="O2249" s="577"/>
      <c r="Q2249" s="611"/>
      <c r="U2249" s="574" t="str">
        <f t="shared" si="209"/>
        <v/>
      </c>
      <c r="V2249" s="574" t="str">
        <f>IF($U2249="","",VLOOKUP($U2249,BUDGET!$C$19:$Q$401,2,FALSE))</f>
        <v/>
      </c>
    </row>
    <row r="2250" spans="2:22" ht="13.5" x14ac:dyDescent="0.3">
      <c r="B2250" s="582">
        <f t="shared" si="208"/>
        <v>2240</v>
      </c>
      <c r="C2250" s="153"/>
      <c r="D2250" s="154"/>
      <c r="E2250" s="155"/>
      <c r="F2250" s="156"/>
      <c r="G2250" s="157"/>
      <c r="H2250" s="158"/>
      <c r="I2250" s="162" t="str">
        <f t="shared" si="204"/>
        <v/>
      </c>
      <c r="J2250" s="163" t="str">
        <f>IF(I2250="","",I2250/BUDGET!$O$8)</f>
        <v/>
      </c>
      <c r="K2250" s="608"/>
      <c r="L2250" s="161" t="str">
        <f t="shared" si="205"/>
        <v/>
      </c>
      <c r="M2250" s="609" t="str">
        <f t="shared" si="206"/>
        <v/>
      </c>
      <c r="N2250" s="610" t="str">
        <f t="shared" si="207"/>
        <v/>
      </c>
      <c r="O2250" s="577"/>
      <c r="Q2250" s="611"/>
      <c r="U2250" s="574" t="str">
        <f t="shared" si="209"/>
        <v/>
      </c>
      <c r="V2250" s="574" t="str">
        <f>IF($U2250="","",VLOOKUP($U2250,BUDGET!$C$19:$Q$401,2,FALSE))</f>
        <v/>
      </c>
    </row>
    <row r="2251" spans="2:22" ht="13.5" x14ac:dyDescent="0.3">
      <c r="B2251" s="582">
        <f t="shared" si="208"/>
        <v>2241</v>
      </c>
      <c r="C2251" s="153"/>
      <c r="D2251" s="154"/>
      <c r="E2251" s="155"/>
      <c r="F2251" s="156"/>
      <c r="G2251" s="157"/>
      <c r="H2251" s="158"/>
      <c r="I2251" s="162" t="str">
        <f t="shared" si="204"/>
        <v/>
      </c>
      <c r="J2251" s="163" t="str">
        <f>IF(I2251="","",I2251/BUDGET!$O$8)</f>
        <v/>
      </c>
      <c r="K2251" s="608"/>
      <c r="L2251" s="164" t="str">
        <f t="shared" si="205"/>
        <v/>
      </c>
      <c r="M2251" s="609" t="str">
        <f t="shared" si="206"/>
        <v/>
      </c>
      <c r="N2251" s="610" t="str">
        <f t="shared" si="207"/>
        <v/>
      </c>
      <c r="O2251" s="577"/>
      <c r="Q2251" s="611"/>
      <c r="U2251" s="574" t="str">
        <f t="shared" si="209"/>
        <v/>
      </c>
      <c r="V2251" s="574" t="str">
        <f>IF($U2251="","",VLOOKUP($U2251,BUDGET!$C$19:$Q$401,2,FALSE))</f>
        <v/>
      </c>
    </row>
    <row r="2252" spans="2:22" ht="13.5" x14ac:dyDescent="0.3">
      <c r="B2252" s="582">
        <f t="shared" si="208"/>
        <v>2242</v>
      </c>
      <c r="C2252" s="153"/>
      <c r="D2252" s="154"/>
      <c r="E2252" s="155"/>
      <c r="F2252" s="156"/>
      <c r="G2252" s="157"/>
      <c r="H2252" s="158"/>
      <c r="I2252" s="162" t="str">
        <f t="shared" ref="I2252:I2315" si="210">IF(E2252="","",ROUND(F2252*H2252,2))</f>
        <v/>
      </c>
      <c r="J2252" s="163" t="str">
        <f>IF(I2252="","",I2252/BUDGET!$O$8)</f>
        <v/>
      </c>
      <c r="K2252" s="608"/>
      <c r="L2252" s="161" t="str">
        <f t="shared" ref="L2252:L2315" si="211">LEFT(K2252,2)</f>
        <v/>
      </c>
      <c r="M2252" s="609" t="str">
        <f t="shared" ref="M2252:M2315" si="212">IF(C2252="","",YEAR(C2252))</f>
        <v/>
      </c>
      <c r="N2252" s="610" t="str">
        <f t="shared" ref="N2252:N2315" si="213">IF(C2252="","",MONTH(C2252))</f>
        <v/>
      </c>
      <c r="O2252" s="577"/>
      <c r="Q2252" s="611"/>
      <c r="U2252" s="574" t="str">
        <f t="shared" si="209"/>
        <v/>
      </c>
      <c r="V2252" s="574" t="str">
        <f>IF($U2252="","",VLOOKUP($U2252,BUDGET!$C$19:$Q$401,2,FALSE))</f>
        <v/>
      </c>
    </row>
    <row r="2253" spans="2:22" ht="13.5" x14ac:dyDescent="0.3">
      <c r="B2253" s="582">
        <f t="shared" ref="B2253:B2316" si="214">ROW()-10</f>
        <v>2243</v>
      </c>
      <c r="C2253" s="153"/>
      <c r="D2253" s="154"/>
      <c r="E2253" s="155"/>
      <c r="F2253" s="156"/>
      <c r="G2253" s="157"/>
      <c r="H2253" s="158"/>
      <c r="I2253" s="162" t="str">
        <f t="shared" si="210"/>
        <v/>
      </c>
      <c r="J2253" s="163" t="str">
        <f>IF(I2253="","",I2253/BUDGET!$O$8)</f>
        <v/>
      </c>
      <c r="K2253" s="608"/>
      <c r="L2253" s="164" t="str">
        <f t="shared" si="211"/>
        <v/>
      </c>
      <c r="M2253" s="609" t="str">
        <f t="shared" si="212"/>
        <v/>
      </c>
      <c r="N2253" s="610" t="str">
        <f t="shared" si="213"/>
        <v/>
      </c>
      <c r="O2253" s="577"/>
      <c r="Q2253" s="611"/>
      <c r="U2253" s="574" t="str">
        <f t="shared" ref="U2253:U2316" si="215">IF(K2253="","",LEFT(K2253,FIND("|",K2253)-1))</f>
        <v/>
      </c>
      <c r="V2253" s="574" t="str">
        <f>IF($U2253="","",VLOOKUP($U2253,BUDGET!$C$19:$Q$401,2,FALSE))</f>
        <v/>
      </c>
    </row>
    <row r="2254" spans="2:22" ht="13.5" x14ac:dyDescent="0.3">
      <c r="B2254" s="582">
        <f t="shared" si="214"/>
        <v>2244</v>
      </c>
      <c r="C2254" s="153"/>
      <c r="D2254" s="154"/>
      <c r="E2254" s="155"/>
      <c r="F2254" s="156"/>
      <c r="G2254" s="157"/>
      <c r="H2254" s="158"/>
      <c r="I2254" s="162" t="str">
        <f t="shared" si="210"/>
        <v/>
      </c>
      <c r="J2254" s="163" t="str">
        <f>IF(I2254="","",I2254/BUDGET!$O$8)</f>
        <v/>
      </c>
      <c r="K2254" s="608"/>
      <c r="L2254" s="161" t="str">
        <f t="shared" si="211"/>
        <v/>
      </c>
      <c r="M2254" s="609" t="str">
        <f t="shared" si="212"/>
        <v/>
      </c>
      <c r="N2254" s="610" t="str">
        <f t="shared" si="213"/>
        <v/>
      </c>
      <c r="O2254" s="577"/>
      <c r="Q2254" s="611"/>
      <c r="U2254" s="574" t="str">
        <f t="shared" si="215"/>
        <v/>
      </c>
      <c r="V2254" s="574" t="str">
        <f>IF($U2254="","",VLOOKUP($U2254,BUDGET!$C$19:$Q$401,2,FALSE))</f>
        <v/>
      </c>
    </row>
    <row r="2255" spans="2:22" ht="13.5" x14ac:dyDescent="0.3">
      <c r="B2255" s="582">
        <f t="shared" si="214"/>
        <v>2245</v>
      </c>
      <c r="C2255" s="153"/>
      <c r="D2255" s="154"/>
      <c r="E2255" s="155"/>
      <c r="F2255" s="156"/>
      <c r="G2255" s="157"/>
      <c r="H2255" s="158"/>
      <c r="I2255" s="162" t="str">
        <f t="shared" si="210"/>
        <v/>
      </c>
      <c r="J2255" s="163" t="str">
        <f>IF(I2255="","",I2255/BUDGET!$O$8)</f>
        <v/>
      </c>
      <c r="K2255" s="608"/>
      <c r="L2255" s="164" t="str">
        <f t="shared" si="211"/>
        <v/>
      </c>
      <c r="M2255" s="609" t="str">
        <f t="shared" si="212"/>
        <v/>
      </c>
      <c r="N2255" s="610" t="str">
        <f t="shared" si="213"/>
        <v/>
      </c>
      <c r="O2255" s="577"/>
      <c r="Q2255" s="611"/>
      <c r="U2255" s="574" t="str">
        <f t="shared" si="215"/>
        <v/>
      </c>
      <c r="V2255" s="574" t="str">
        <f>IF($U2255="","",VLOOKUP($U2255,BUDGET!$C$19:$Q$401,2,FALSE))</f>
        <v/>
      </c>
    </row>
    <row r="2256" spans="2:22" ht="13.5" x14ac:dyDescent="0.3">
      <c r="B2256" s="582">
        <f t="shared" si="214"/>
        <v>2246</v>
      </c>
      <c r="C2256" s="153"/>
      <c r="D2256" s="154"/>
      <c r="E2256" s="155"/>
      <c r="F2256" s="156"/>
      <c r="G2256" s="157"/>
      <c r="H2256" s="158"/>
      <c r="I2256" s="162" t="str">
        <f t="shared" si="210"/>
        <v/>
      </c>
      <c r="J2256" s="163" t="str">
        <f>IF(I2256="","",I2256/BUDGET!$O$8)</f>
        <v/>
      </c>
      <c r="K2256" s="608"/>
      <c r="L2256" s="161" t="str">
        <f t="shared" si="211"/>
        <v/>
      </c>
      <c r="M2256" s="609" t="str">
        <f t="shared" si="212"/>
        <v/>
      </c>
      <c r="N2256" s="610" t="str">
        <f t="shared" si="213"/>
        <v/>
      </c>
      <c r="O2256" s="577"/>
      <c r="Q2256" s="611"/>
      <c r="U2256" s="574" t="str">
        <f t="shared" si="215"/>
        <v/>
      </c>
      <c r="V2256" s="574" t="str">
        <f>IF($U2256="","",VLOOKUP($U2256,BUDGET!$C$19:$Q$401,2,FALSE))</f>
        <v/>
      </c>
    </row>
    <row r="2257" spans="2:22" ht="13.5" x14ac:dyDescent="0.3">
      <c r="B2257" s="582">
        <f t="shared" si="214"/>
        <v>2247</v>
      </c>
      <c r="C2257" s="153"/>
      <c r="D2257" s="154"/>
      <c r="E2257" s="155"/>
      <c r="F2257" s="156"/>
      <c r="G2257" s="157"/>
      <c r="H2257" s="158"/>
      <c r="I2257" s="162" t="str">
        <f t="shared" si="210"/>
        <v/>
      </c>
      <c r="J2257" s="163" t="str">
        <f>IF(I2257="","",I2257/BUDGET!$O$8)</f>
        <v/>
      </c>
      <c r="K2257" s="608"/>
      <c r="L2257" s="164" t="str">
        <f t="shared" si="211"/>
        <v/>
      </c>
      <c r="M2257" s="609" t="str">
        <f t="shared" si="212"/>
        <v/>
      </c>
      <c r="N2257" s="610" t="str">
        <f t="shared" si="213"/>
        <v/>
      </c>
      <c r="O2257" s="577"/>
      <c r="Q2257" s="611"/>
      <c r="U2257" s="574" t="str">
        <f t="shared" si="215"/>
        <v/>
      </c>
      <c r="V2257" s="574" t="str">
        <f>IF($U2257="","",VLOOKUP($U2257,BUDGET!$C$19:$Q$401,2,FALSE))</f>
        <v/>
      </c>
    </row>
    <row r="2258" spans="2:22" ht="13.5" x14ac:dyDescent="0.3">
      <c r="B2258" s="582">
        <f t="shared" si="214"/>
        <v>2248</v>
      </c>
      <c r="C2258" s="153"/>
      <c r="D2258" s="154"/>
      <c r="E2258" s="155"/>
      <c r="F2258" s="156"/>
      <c r="G2258" s="157"/>
      <c r="H2258" s="158"/>
      <c r="I2258" s="162" t="str">
        <f t="shared" si="210"/>
        <v/>
      </c>
      <c r="J2258" s="163" t="str">
        <f>IF(I2258="","",I2258/BUDGET!$O$8)</f>
        <v/>
      </c>
      <c r="K2258" s="608"/>
      <c r="L2258" s="161" t="str">
        <f t="shared" si="211"/>
        <v/>
      </c>
      <c r="M2258" s="609" t="str">
        <f t="shared" si="212"/>
        <v/>
      </c>
      <c r="N2258" s="610" t="str">
        <f t="shared" si="213"/>
        <v/>
      </c>
      <c r="O2258" s="577"/>
      <c r="Q2258" s="611"/>
      <c r="U2258" s="574" t="str">
        <f t="shared" si="215"/>
        <v/>
      </c>
      <c r="V2258" s="574" t="str">
        <f>IF($U2258="","",VLOOKUP($U2258,BUDGET!$C$19:$Q$401,2,FALSE))</f>
        <v/>
      </c>
    </row>
    <row r="2259" spans="2:22" ht="13.5" x14ac:dyDescent="0.3">
      <c r="B2259" s="582">
        <f t="shared" si="214"/>
        <v>2249</v>
      </c>
      <c r="C2259" s="153"/>
      <c r="D2259" s="154"/>
      <c r="E2259" s="155"/>
      <c r="F2259" s="156"/>
      <c r="G2259" s="157"/>
      <c r="H2259" s="158"/>
      <c r="I2259" s="162" t="str">
        <f t="shared" si="210"/>
        <v/>
      </c>
      <c r="J2259" s="163" t="str">
        <f>IF(I2259="","",I2259/BUDGET!$O$8)</f>
        <v/>
      </c>
      <c r="K2259" s="608"/>
      <c r="L2259" s="164" t="str">
        <f t="shared" si="211"/>
        <v/>
      </c>
      <c r="M2259" s="609" t="str">
        <f t="shared" si="212"/>
        <v/>
      </c>
      <c r="N2259" s="610" t="str">
        <f t="shared" si="213"/>
        <v/>
      </c>
      <c r="O2259" s="577"/>
      <c r="Q2259" s="611"/>
      <c r="U2259" s="574" t="str">
        <f t="shared" si="215"/>
        <v/>
      </c>
      <c r="V2259" s="574" t="str">
        <f>IF($U2259="","",VLOOKUP($U2259,BUDGET!$C$19:$Q$401,2,FALSE))</f>
        <v/>
      </c>
    </row>
    <row r="2260" spans="2:22" ht="13.5" x14ac:dyDescent="0.3">
      <c r="B2260" s="582">
        <f t="shared" si="214"/>
        <v>2250</v>
      </c>
      <c r="C2260" s="153"/>
      <c r="D2260" s="154"/>
      <c r="E2260" s="155"/>
      <c r="F2260" s="156"/>
      <c r="G2260" s="157"/>
      <c r="H2260" s="158"/>
      <c r="I2260" s="162" t="str">
        <f t="shared" si="210"/>
        <v/>
      </c>
      <c r="J2260" s="163" t="str">
        <f>IF(I2260="","",I2260/BUDGET!$O$8)</f>
        <v/>
      </c>
      <c r="K2260" s="608"/>
      <c r="L2260" s="161" t="str">
        <f t="shared" si="211"/>
        <v/>
      </c>
      <c r="M2260" s="609" t="str">
        <f t="shared" si="212"/>
        <v/>
      </c>
      <c r="N2260" s="610" t="str">
        <f t="shared" si="213"/>
        <v/>
      </c>
      <c r="O2260" s="577"/>
      <c r="Q2260" s="611"/>
      <c r="U2260" s="574" t="str">
        <f t="shared" si="215"/>
        <v/>
      </c>
      <c r="V2260" s="574" t="str">
        <f>IF($U2260="","",VLOOKUP($U2260,BUDGET!$C$19:$Q$401,2,FALSE))</f>
        <v/>
      </c>
    </row>
    <row r="2261" spans="2:22" ht="13.5" x14ac:dyDescent="0.3">
      <c r="B2261" s="582">
        <f t="shared" si="214"/>
        <v>2251</v>
      </c>
      <c r="C2261" s="153"/>
      <c r="D2261" s="154"/>
      <c r="E2261" s="155"/>
      <c r="F2261" s="156"/>
      <c r="G2261" s="157"/>
      <c r="H2261" s="158"/>
      <c r="I2261" s="162" t="str">
        <f t="shared" si="210"/>
        <v/>
      </c>
      <c r="J2261" s="163" t="str">
        <f>IF(I2261="","",I2261/BUDGET!$O$8)</f>
        <v/>
      </c>
      <c r="K2261" s="608"/>
      <c r="L2261" s="164" t="str">
        <f t="shared" si="211"/>
        <v/>
      </c>
      <c r="M2261" s="609" t="str">
        <f t="shared" si="212"/>
        <v/>
      </c>
      <c r="N2261" s="610" t="str">
        <f t="shared" si="213"/>
        <v/>
      </c>
      <c r="O2261" s="577"/>
      <c r="Q2261" s="611"/>
      <c r="U2261" s="574" t="str">
        <f t="shared" si="215"/>
        <v/>
      </c>
      <c r="V2261" s="574" t="str">
        <f>IF($U2261="","",VLOOKUP($U2261,BUDGET!$C$19:$Q$401,2,FALSE))</f>
        <v/>
      </c>
    </row>
    <row r="2262" spans="2:22" ht="13.5" x14ac:dyDescent="0.3">
      <c r="B2262" s="582">
        <f t="shared" si="214"/>
        <v>2252</v>
      </c>
      <c r="C2262" s="153"/>
      <c r="D2262" s="154"/>
      <c r="E2262" s="155"/>
      <c r="F2262" s="156"/>
      <c r="G2262" s="157"/>
      <c r="H2262" s="158"/>
      <c r="I2262" s="162" t="str">
        <f t="shared" si="210"/>
        <v/>
      </c>
      <c r="J2262" s="163" t="str">
        <f>IF(I2262="","",I2262/BUDGET!$O$8)</f>
        <v/>
      </c>
      <c r="K2262" s="608"/>
      <c r="L2262" s="161" t="str">
        <f t="shared" si="211"/>
        <v/>
      </c>
      <c r="M2262" s="609" t="str">
        <f t="shared" si="212"/>
        <v/>
      </c>
      <c r="N2262" s="610" t="str">
        <f t="shared" si="213"/>
        <v/>
      </c>
      <c r="O2262" s="577"/>
      <c r="Q2262" s="611"/>
      <c r="U2262" s="574" t="str">
        <f t="shared" si="215"/>
        <v/>
      </c>
      <c r="V2262" s="574" t="str">
        <f>IF($U2262="","",VLOOKUP($U2262,BUDGET!$C$19:$Q$401,2,FALSE))</f>
        <v/>
      </c>
    </row>
    <row r="2263" spans="2:22" ht="13.5" x14ac:dyDescent="0.3">
      <c r="B2263" s="582">
        <f t="shared" si="214"/>
        <v>2253</v>
      </c>
      <c r="C2263" s="153"/>
      <c r="D2263" s="154"/>
      <c r="E2263" s="155"/>
      <c r="F2263" s="156"/>
      <c r="G2263" s="157"/>
      <c r="H2263" s="158"/>
      <c r="I2263" s="162" t="str">
        <f t="shared" si="210"/>
        <v/>
      </c>
      <c r="J2263" s="163" t="str">
        <f>IF(I2263="","",I2263/BUDGET!$O$8)</f>
        <v/>
      </c>
      <c r="K2263" s="608"/>
      <c r="L2263" s="164" t="str">
        <f t="shared" si="211"/>
        <v/>
      </c>
      <c r="M2263" s="609" t="str">
        <f t="shared" si="212"/>
        <v/>
      </c>
      <c r="N2263" s="610" t="str">
        <f t="shared" si="213"/>
        <v/>
      </c>
      <c r="O2263" s="577"/>
      <c r="Q2263" s="611"/>
      <c r="U2263" s="574" t="str">
        <f t="shared" si="215"/>
        <v/>
      </c>
      <c r="V2263" s="574" t="str">
        <f>IF($U2263="","",VLOOKUP($U2263,BUDGET!$C$19:$Q$401,2,FALSE))</f>
        <v/>
      </c>
    </row>
    <row r="2264" spans="2:22" ht="13.5" x14ac:dyDescent="0.3">
      <c r="B2264" s="582">
        <f t="shared" si="214"/>
        <v>2254</v>
      </c>
      <c r="C2264" s="153"/>
      <c r="D2264" s="154"/>
      <c r="E2264" s="155"/>
      <c r="F2264" s="156"/>
      <c r="G2264" s="157"/>
      <c r="H2264" s="158"/>
      <c r="I2264" s="162" t="str">
        <f t="shared" si="210"/>
        <v/>
      </c>
      <c r="J2264" s="163" t="str">
        <f>IF(I2264="","",I2264/BUDGET!$O$8)</f>
        <v/>
      </c>
      <c r="K2264" s="608"/>
      <c r="L2264" s="161" t="str">
        <f t="shared" si="211"/>
        <v/>
      </c>
      <c r="M2264" s="609" t="str">
        <f t="shared" si="212"/>
        <v/>
      </c>
      <c r="N2264" s="610" t="str">
        <f t="shared" si="213"/>
        <v/>
      </c>
      <c r="O2264" s="577"/>
      <c r="Q2264" s="611"/>
      <c r="U2264" s="574" t="str">
        <f t="shared" si="215"/>
        <v/>
      </c>
      <c r="V2264" s="574" t="str">
        <f>IF($U2264="","",VLOOKUP($U2264,BUDGET!$C$19:$Q$401,2,FALSE))</f>
        <v/>
      </c>
    </row>
    <row r="2265" spans="2:22" ht="13.5" x14ac:dyDescent="0.3">
      <c r="B2265" s="582">
        <f t="shared" si="214"/>
        <v>2255</v>
      </c>
      <c r="C2265" s="153"/>
      <c r="D2265" s="154"/>
      <c r="E2265" s="155"/>
      <c r="F2265" s="156"/>
      <c r="G2265" s="157"/>
      <c r="H2265" s="158"/>
      <c r="I2265" s="162" t="str">
        <f t="shared" si="210"/>
        <v/>
      </c>
      <c r="J2265" s="163" t="str">
        <f>IF(I2265="","",I2265/BUDGET!$O$8)</f>
        <v/>
      </c>
      <c r="K2265" s="608"/>
      <c r="L2265" s="164" t="str">
        <f t="shared" si="211"/>
        <v/>
      </c>
      <c r="M2265" s="609" t="str">
        <f t="shared" si="212"/>
        <v/>
      </c>
      <c r="N2265" s="610" t="str">
        <f t="shared" si="213"/>
        <v/>
      </c>
      <c r="O2265" s="577"/>
      <c r="Q2265" s="611"/>
      <c r="U2265" s="574" t="str">
        <f t="shared" si="215"/>
        <v/>
      </c>
      <c r="V2265" s="574" t="str">
        <f>IF($U2265="","",VLOOKUP($U2265,BUDGET!$C$19:$Q$401,2,FALSE))</f>
        <v/>
      </c>
    </row>
    <row r="2266" spans="2:22" ht="13.5" x14ac:dyDescent="0.3">
      <c r="B2266" s="582">
        <f t="shared" si="214"/>
        <v>2256</v>
      </c>
      <c r="C2266" s="153"/>
      <c r="D2266" s="154"/>
      <c r="E2266" s="155"/>
      <c r="F2266" s="156"/>
      <c r="G2266" s="157"/>
      <c r="H2266" s="158"/>
      <c r="I2266" s="162" t="str">
        <f t="shared" si="210"/>
        <v/>
      </c>
      <c r="J2266" s="163" t="str">
        <f>IF(I2266="","",I2266/BUDGET!$O$8)</f>
        <v/>
      </c>
      <c r="K2266" s="608"/>
      <c r="L2266" s="161" t="str">
        <f t="shared" si="211"/>
        <v/>
      </c>
      <c r="M2266" s="609" t="str">
        <f t="shared" si="212"/>
        <v/>
      </c>
      <c r="N2266" s="610" t="str">
        <f t="shared" si="213"/>
        <v/>
      </c>
      <c r="O2266" s="577"/>
      <c r="Q2266" s="611"/>
      <c r="U2266" s="574" t="str">
        <f t="shared" si="215"/>
        <v/>
      </c>
      <c r="V2266" s="574" t="str">
        <f>IF($U2266="","",VLOOKUP($U2266,BUDGET!$C$19:$Q$401,2,FALSE))</f>
        <v/>
      </c>
    </row>
    <row r="2267" spans="2:22" ht="13.5" x14ac:dyDescent="0.3">
      <c r="B2267" s="582">
        <f t="shared" si="214"/>
        <v>2257</v>
      </c>
      <c r="C2267" s="153"/>
      <c r="D2267" s="154"/>
      <c r="E2267" s="155"/>
      <c r="F2267" s="156"/>
      <c r="G2267" s="157"/>
      <c r="H2267" s="158"/>
      <c r="I2267" s="162" t="str">
        <f t="shared" si="210"/>
        <v/>
      </c>
      <c r="J2267" s="163" t="str">
        <f>IF(I2267="","",I2267/BUDGET!$O$8)</f>
        <v/>
      </c>
      <c r="K2267" s="608"/>
      <c r="L2267" s="164" t="str">
        <f t="shared" si="211"/>
        <v/>
      </c>
      <c r="M2267" s="609" t="str">
        <f t="shared" si="212"/>
        <v/>
      </c>
      <c r="N2267" s="610" t="str">
        <f t="shared" si="213"/>
        <v/>
      </c>
      <c r="O2267" s="577"/>
      <c r="Q2267" s="611"/>
      <c r="U2267" s="574" t="str">
        <f t="shared" si="215"/>
        <v/>
      </c>
      <c r="V2267" s="574" t="str">
        <f>IF($U2267="","",VLOOKUP($U2267,BUDGET!$C$19:$Q$401,2,FALSE))</f>
        <v/>
      </c>
    </row>
    <row r="2268" spans="2:22" ht="13.5" x14ac:dyDescent="0.3">
      <c r="B2268" s="582">
        <f t="shared" si="214"/>
        <v>2258</v>
      </c>
      <c r="C2268" s="153"/>
      <c r="D2268" s="154"/>
      <c r="E2268" s="155"/>
      <c r="F2268" s="156"/>
      <c r="G2268" s="157"/>
      <c r="H2268" s="158"/>
      <c r="I2268" s="162" t="str">
        <f t="shared" si="210"/>
        <v/>
      </c>
      <c r="J2268" s="163" t="str">
        <f>IF(I2268="","",I2268/BUDGET!$O$8)</f>
        <v/>
      </c>
      <c r="K2268" s="608"/>
      <c r="L2268" s="161" t="str">
        <f t="shared" si="211"/>
        <v/>
      </c>
      <c r="M2268" s="609" t="str">
        <f t="shared" si="212"/>
        <v/>
      </c>
      <c r="N2268" s="610" t="str">
        <f t="shared" si="213"/>
        <v/>
      </c>
      <c r="O2268" s="577"/>
      <c r="Q2268" s="611"/>
      <c r="U2268" s="574" t="str">
        <f t="shared" si="215"/>
        <v/>
      </c>
      <c r="V2268" s="574" t="str">
        <f>IF($U2268="","",VLOOKUP($U2268,BUDGET!$C$19:$Q$401,2,FALSE))</f>
        <v/>
      </c>
    </row>
    <row r="2269" spans="2:22" ht="13.5" x14ac:dyDescent="0.3">
      <c r="B2269" s="582">
        <f t="shared" si="214"/>
        <v>2259</v>
      </c>
      <c r="C2269" s="153"/>
      <c r="D2269" s="154"/>
      <c r="E2269" s="155"/>
      <c r="F2269" s="156"/>
      <c r="G2269" s="157"/>
      <c r="H2269" s="158"/>
      <c r="I2269" s="162" t="str">
        <f t="shared" si="210"/>
        <v/>
      </c>
      <c r="J2269" s="163" t="str">
        <f>IF(I2269="","",I2269/BUDGET!$O$8)</f>
        <v/>
      </c>
      <c r="K2269" s="608"/>
      <c r="L2269" s="164" t="str">
        <f t="shared" si="211"/>
        <v/>
      </c>
      <c r="M2269" s="609" t="str">
        <f t="shared" si="212"/>
        <v/>
      </c>
      <c r="N2269" s="610" t="str">
        <f t="shared" si="213"/>
        <v/>
      </c>
      <c r="O2269" s="577"/>
      <c r="Q2269" s="611"/>
      <c r="U2269" s="574" t="str">
        <f t="shared" si="215"/>
        <v/>
      </c>
      <c r="V2269" s="574" t="str">
        <f>IF($U2269="","",VLOOKUP($U2269,BUDGET!$C$19:$Q$401,2,FALSE))</f>
        <v/>
      </c>
    </row>
    <row r="2270" spans="2:22" ht="13.5" x14ac:dyDescent="0.3">
      <c r="B2270" s="582">
        <f t="shared" si="214"/>
        <v>2260</v>
      </c>
      <c r="C2270" s="153"/>
      <c r="D2270" s="154"/>
      <c r="E2270" s="155"/>
      <c r="F2270" s="156"/>
      <c r="G2270" s="157"/>
      <c r="H2270" s="158"/>
      <c r="I2270" s="162" t="str">
        <f t="shared" si="210"/>
        <v/>
      </c>
      <c r="J2270" s="163" t="str">
        <f>IF(I2270="","",I2270/BUDGET!$O$8)</f>
        <v/>
      </c>
      <c r="K2270" s="608"/>
      <c r="L2270" s="161" t="str">
        <f t="shared" si="211"/>
        <v/>
      </c>
      <c r="M2270" s="609" t="str">
        <f t="shared" si="212"/>
        <v/>
      </c>
      <c r="N2270" s="610" t="str">
        <f t="shared" si="213"/>
        <v/>
      </c>
      <c r="O2270" s="577"/>
      <c r="Q2270" s="611"/>
      <c r="U2270" s="574" t="str">
        <f t="shared" si="215"/>
        <v/>
      </c>
      <c r="V2270" s="574" t="str">
        <f>IF($U2270="","",VLOOKUP($U2270,BUDGET!$C$19:$Q$401,2,FALSE))</f>
        <v/>
      </c>
    </row>
    <row r="2271" spans="2:22" ht="13.5" x14ac:dyDescent="0.3">
      <c r="B2271" s="582">
        <f t="shared" si="214"/>
        <v>2261</v>
      </c>
      <c r="C2271" s="153"/>
      <c r="D2271" s="154"/>
      <c r="E2271" s="155"/>
      <c r="F2271" s="156"/>
      <c r="G2271" s="157"/>
      <c r="H2271" s="158"/>
      <c r="I2271" s="162" t="str">
        <f t="shared" si="210"/>
        <v/>
      </c>
      <c r="J2271" s="163" t="str">
        <f>IF(I2271="","",I2271/BUDGET!$O$8)</f>
        <v/>
      </c>
      <c r="K2271" s="608"/>
      <c r="L2271" s="164" t="str">
        <f t="shared" si="211"/>
        <v/>
      </c>
      <c r="M2271" s="609" t="str">
        <f t="shared" si="212"/>
        <v/>
      </c>
      <c r="N2271" s="610" t="str">
        <f t="shared" si="213"/>
        <v/>
      </c>
      <c r="O2271" s="577"/>
      <c r="Q2271" s="611"/>
      <c r="U2271" s="574" t="str">
        <f t="shared" si="215"/>
        <v/>
      </c>
      <c r="V2271" s="574" t="str">
        <f>IF($U2271="","",VLOOKUP($U2271,BUDGET!$C$19:$Q$401,2,FALSE))</f>
        <v/>
      </c>
    </row>
    <row r="2272" spans="2:22" ht="13.5" x14ac:dyDescent="0.3">
      <c r="B2272" s="582">
        <f t="shared" si="214"/>
        <v>2262</v>
      </c>
      <c r="C2272" s="153"/>
      <c r="D2272" s="154"/>
      <c r="E2272" s="155"/>
      <c r="F2272" s="156"/>
      <c r="G2272" s="157"/>
      <c r="H2272" s="158"/>
      <c r="I2272" s="162" t="str">
        <f t="shared" si="210"/>
        <v/>
      </c>
      <c r="J2272" s="163" t="str">
        <f>IF(I2272="","",I2272/BUDGET!$O$8)</f>
        <v/>
      </c>
      <c r="K2272" s="608"/>
      <c r="L2272" s="161" t="str">
        <f t="shared" si="211"/>
        <v/>
      </c>
      <c r="M2272" s="609" t="str">
        <f t="shared" si="212"/>
        <v/>
      </c>
      <c r="N2272" s="610" t="str">
        <f t="shared" si="213"/>
        <v/>
      </c>
      <c r="O2272" s="577"/>
      <c r="Q2272" s="611"/>
      <c r="U2272" s="574" t="str">
        <f t="shared" si="215"/>
        <v/>
      </c>
      <c r="V2272" s="574" t="str">
        <f>IF($U2272="","",VLOOKUP($U2272,BUDGET!$C$19:$Q$401,2,FALSE))</f>
        <v/>
      </c>
    </row>
    <row r="2273" spans="2:22" ht="13.5" x14ac:dyDescent="0.3">
      <c r="B2273" s="582">
        <f t="shared" si="214"/>
        <v>2263</v>
      </c>
      <c r="C2273" s="153"/>
      <c r="D2273" s="154"/>
      <c r="E2273" s="155"/>
      <c r="F2273" s="156"/>
      <c r="G2273" s="157"/>
      <c r="H2273" s="158"/>
      <c r="I2273" s="162" t="str">
        <f t="shared" si="210"/>
        <v/>
      </c>
      <c r="J2273" s="163" t="str">
        <f>IF(I2273="","",I2273/BUDGET!$O$8)</f>
        <v/>
      </c>
      <c r="K2273" s="608"/>
      <c r="L2273" s="164" t="str">
        <f t="shared" si="211"/>
        <v/>
      </c>
      <c r="M2273" s="609" t="str">
        <f t="shared" si="212"/>
        <v/>
      </c>
      <c r="N2273" s="610" t="str">
        <f t="shared" si="213"/>
        <v/>
      </c>
      <c r="O2273" s="577"/>
      <c r="Q2273" s="611"/>
      <c r="U2273" s="574" t="str">
        <f t="shared" si="215"/>
        <v/>
      </c>
      <c r="V2273" s="574" t="str">
        <f>IF($U2273="","",VLOOKUP($U2273,BUDGET!$C$19:$Q$401,2,FALSE))</f>
        <v/>
      </c>
    </row>
    <row r="2274" spans="2:22" ht="13.5" x14ac:dyDescent="0.3">
      <c r="B2274" s="582">
        <f t="shared" si="214"/>
        <v>2264</v>
      </c>
      <c r="C2274" s="153"/>
      <c r="D2274" s="154"/>
      <c r="E2274" s="155"/>
      <c r="F2274" s="156"/>
      <c r="G2274" s="157"/>
      <c r="H2274" s="158"/>
      <c r="I2274" s="162" t="str">
        <f t="shared" si="210"/>
        <v/>
      </c>
      <c r="J2274" s="163" t="str">
        <f>IF(I2274="","",I2274/BUDGET!$O$8)</f>
        <v/>
      </c>
      <c r="K2274" s="608"/>
      <c r="L2274" s="161" t="str">
        <f t="shared" si="211"/>
        <v/>
      </c>
      <c r="M2274" s="609" t="str">
        <f t="shared" si="212"/>
        <v/>
      </c>
      <c r="N2274" s="610" t="str">
        <f t="shared" si="213"/>
        <v/>
      </c>
      <c r="O2274" s="577"/>
      <c r="Q2274" s="611"/>
      <c r="U2274" s="574" t="str">
        <f t="shared" si="215"/>
        <v/>
      </c>
      <c r="V2274" s="574" t="str">
        <f>IF($U2274="","",VLOOKUP($U2274,BUDGET!$C$19:$Q$401,2,FALSE))</f>
        <v/>
      </c>
    </row>
    <row r="2275" spans="2:22" ht="13.5" x14ac:dyDescent="0.3">
      <c r="B2275" s="582">
        <f t="shared" si="214"/>
        <v>2265</v>
      </c>
      <c r="C2275" s="153"/>
      <c r="D2275" s="154"/>
      <c r="E2275" s="155"/>
      <c r="F2275" s="156"/>
      <c r="G2275" s="157"/>
      <c r="H2275" s="158"/>
      <c r="I2275" s="162" t="str">
        <f t="shared" si="210"/>
        <v/>
      </c>
      <c r="J2275" s="163" t="str">
        <f>IF(I2275="","",I2275/BUDGET!$O$8)</f>
        <v/>
      </c>
      <c r="K2275" s="608"/>
      <c r="L2275" s="164" t="str">
        <f t="shared" si="211"/>
        <v/>
      </c>
      <c r="M2275" s="609" t="str">
        <f t="shared" si="212"/>
        <v/>
      </c>
      <c r="N2275" s="610" t="str">
        <f t="shared" si="213"/>
        <v/>
      </c>
      <c r="O2275" s="577"/>
      <c r="Q2275" s="611"/>
      <c r="U2275" s="574" t="str">
        <f t="shared" si="215"/>
        <v/>
      </c>
      <c r="V2275" s="574" t="str">
        <f>IF($U2275="","",VLOOKUP($U2275,BUDGET!$C$19:$Q$401,2,FALSE))</f>
        <v/>
      </c>
    </row>
    <row r="2276" spans="2:22" ht="13.5" x14ac:dyDescent="0.3">
      <c r="B2276" s="582">
        <f t="shared" si="214"/>
        <v>2266</v>
      </c>
      <c r="C2276" s="153"/>
      <c r="D2276" s="154"/>
      <c r="E2276" s="155"/>
      <c r="F2276" s="156"/>
      <c r="G2276" s="157"/>
      <c r="H2276" s="158"/>
      <c r="I2276" s="162" t="str">
        <f t="shared" si="210"/>
        <v/>
      </c>
      <c r="J2276" s="163" t="str">
        <f>IF(I2276="","",I2276/BUDGET!$O$8)</f>
        <v/>
      </c>
      <c r="K2276" s="608"/>
      <c r="L2276" s="161" t="str">
        <f t="shared" si="211"/>
        <v/>
      </c>
      <c r="M2276" s="609" t="str">
        <f t="shared" si="212"/>
        <v/>
      </c>
      <c r="N2276" s="610" t="str">
        <f t="shared" si="213"/>
        <v/>
      </c>
      <c r="O2276" s="577"/>
      <c r="Q2276" s="611"/>
      <c r="U2276" s="574" t="str">
        <f t="shared" si="215"/>
        <v/>
      </c>
      <c r="V2276" s="574" t="str">
        <f>IF($U2276="","",VLOOKUP($U2276,BUDGET!$C$19:$Q$401,2,FALSE))</f>
        <v/>
      </c>
    </row>
    <row r="2277" spans="2:22" ht="13.5" x14ac:dyDescent="0.3">
      <c r="B2277" s="582">
        <f t="shared" si="214"/>
        <v>2267</v>
      </c>
      <c r="C2277" s="153"/>
      <c r="D2277" s="154"/>
      <c r="E2277" s="155"/>
      <c r="F2277" s="156"/>
      <c r="G2277" s="157"/>
      <c r="H2277" s="158"/>
      <c r="I2277" s="162" t="str">
        <f t="shared" si="210"/>
        <v/>
      </c>
      <c r="J2277" s="163" t="str">
        <f>IF(I2277="","",I2277/BUDGET!$O$8)</f>
        <v/>
      </c>
      <c r="K2277" s="608"/>
      <c r="L2277" s="164" t="str">
        <f t="shared" si="211"/>
        <v/>
      </c>
      <c r="M2277" s="609" t="str">
        <f t="shared" si="212"/>
        <v/>
      </c>
      <c r="N2277" s="610" t="str">
        <f t="shared" si="213"/>
        <v/>
      </c>
      <c r="O2277" s="577"/>
      <c r="Q2277" s="611"/>
      <c r="U2277" s="574" t="str">
        <f t="shared" si="215"/>
        <v/>
      </c>
      <c r="V2277" s="574" t="str">
        <f>IF($U2277="","",VLOOKUP($U2277,BUDGET!$C$19:$Q$401,2,FALSE))</f>
        <v/>
      </c>
    </row>
    <row r="2278" spans="2:22" ht="13.5" x14ac:dyDescent="0.3">
      <c r="B2278" s="582">
        <f t="shared" si="214"/>
        <v>2268</v>
      </c>
      <c r="C2278" s="153"/>
      <c r="D2278" s="154"/>
      <c r="E2278" s="155"/>
      <c r="F2278" s="156"/>
      <c r="G2278" s="157"/>
      <c r="H2278" s="158"/>
      <c r="I2278" s="162" t="str">
        <f t="shared" si="210"/>
        <v/>
      </c>
      <c r="J2278" s="163" t="str">
        <f>IF(I2278="","",I2278/BUDGET!$O$8)</f>
        <v/>
      </c>
      <c r="K2278" s="608"/>
      <c r="L2278" s="161" t="str">
        <f t="shared" si="211"/>
        <v/>
      </c>
      <c r="M2278" s="609" t="str">
        <f t="shared" si="212"/>
        <v/>
      </c>
      <c r="N2278" s="610" t="str">
        <f t="shared" si="213"/>
        <v/>
      </c>
      <c r="O2278" s="577"/>
      <c r="Q2278" s="611"/>
      <c r="U2278" s="574" t="str">
        <f t="shared" si="215"/>
        <v/>
      </c>
      <c r="V2278" s="574" t="str">
        <f>IF($U2278="","",VLOOKUP($U2278,BUDGET!$C$19:$Q$401,2,FALSE))</f>
        <v/>
      </c>
    </row>
    <row r="2279" spans="2:22" ht="13.5" x14ac:dyDescent="0.3">
      <c r="B2279" s="582">
        <f t="shared" si="214"/>
        <v>2269</v>
      </c>
      <c r="C2279" s="153"/>
      <c r="D2279" s="154"/>
      <c r="E2279" s="155"/>
      <c r="F2279" s="156"/>
      <c r="G2279" s="157"/>
      <c r="H2279" s="158"/>
      <c r="I2279" s="162" t="str">
        <f t="shared" si="210"/>
        <v/>
      </c>
      <c r="J2279" s="163" t="str">
        <f>IF(I2279="","",I2279/BUDGET!$O$8)</f>
        <v/>
      </c>
      <c r="K2279" s="608"/>
      <c r="L2279" s="164" t="str">
        <f t="shared" si="211"/>
        <v/>
      </c>
      <c r="M2279" s="609" t="str">
        <f t="shared" si="212"/>
        <v/>
      </c>
      <c r="N2279" s="610" t="str">
        <f t="shared" si="213"/>
        <v/>
      </c>
      <c r="O2279" s="577"/>
      <c r="Q2279" s="611"/>
      <c r="U2279" s="574" t="str">
        <f t="shared" si="215"/>
        <v/>
      </c>
      <c r="V2279" s="574" t="str">
        <f>IF($U2279="","",VLOOKUP($U2279,BUDGET!$C$19:$Q$401,2,FALSE))</f>
        <v/>
      </c>
    </row>
    <row r="2280" spans="2:22" ht="13.5" x14ac:dyDescent="0.3">
      <c r="B2280" s="582">
        <f t="shared" si="214"/>
        <v>2270</v>
      </c>
      <c r="C2280" s="153"/>
      <c r="D2280" s="154"/>
      <c r="E2280" s="155"/>
      <c r="F2280" s="156"/>
      <c r="G2280" s="157"/>
      <c r="H2280" s="158"/>
      <c r="I2280" s="162" t="str">
        <f t="shared" si="210"/>
        <v/>
      </c>
      <c r="J2280" s="163" t="str">
        <f>IF(I2280="","",I2280/BUDGET!$O$8)</f>
        <v/>
      </c>
      <c r="K2280" s="608"/>
      <c r="L2280" s="161" t="str">
        <f t="shared" si="211"/>
        <v/>
      </c>
      <c r="M2280" s="609" t="str">
        <f t="shared" si="212"/>
        <v/>
      </c>
      <c r="N2280" s="610" t="str">
        <f t="shared" si="213"/>
        <v/>
      </c>
      <c r="O2280" s="577"/>
      <c r="Q2280" s="611"/>
      <c r="U2280" s="574" t="str">
        <f t="shared" si="215"/>
        <v/>
      </c>
      <c r="V2280" s="574" t="str">
        <f>IF($U2280="","",VLOOKUP($U2280,BUDGET!$C$19:$Q$401,2,FALSE))</f>
        <v/>
      </c>
    </row>
    <row r="2281" spans="2:22" ht="13.5" x14ac:dyDescent="0.3">
      <c r="B2281" s="582">
        <f t="shared" si="214"/>
        <v>2271</v>
      </c>
      <c r="C2281" s="153"/>
      <c r="D2281" s="154"/>
      <c r="E2281" s="155"/>
      <c r="F2281" s="156"/>
      <c r="G2281" s="157"/>
      <c r="H2281" s="158"/>
      <c r="I2281" s="162" t="str">
        <f t="shared" si="210"/>
        <v/>
      </c>
      <c r="J2281" s="163" t="str">
        <f>IF(I2281="","",I2281/BUDGET!$O$8)</f>
        <v/>
      </c>
      <c r="K2281" s="608"/>
      <c r="L2281" s="164" t="str">
        <f t="shared" si="211"/>
        <v/>
      </c>
      <c r="M2281" s="609" t="str">
        <f t="shared" si="212"/>
        <v/>
      </c>
      <c r="N2281" s="610" t="str">
        <f t="shared" si="213"/>
        <v/>
      </c>
      <c r="O2281" s="577"/>
      <c r="Q2281" s="611"/>
      <c r="U2281" s="574" t="str">
        <f t="shared" si="215"/>
        <v/>
      </c>
      <c r="V2281" s="574" t="str">
        <f>IF($U2281="","",VLOOKUP($U2281,BUDGET!$C$19:$Q$401,2,FALSE))</f>
        <v/>
      </c>
    </row>
    <row r="2282" spans="2:22" ht="13.5" x14ac:dyDescent="0.3">
      <c r="B2282" s="582">
        <f t="shared" si="214"/>
        <v>2272</v>
      </c>
      <c r="C2282" s="153"/>
      <c r="D2282" s="154"/>
      <c r="E2282" s="155"/>
      <c r="F2282" s="156"/>
      <c r="G2282" s="157"/>
      <c r="H2282" s="158"/>
      <c r="I2282" s="162" t="str">
        <f t="shared" si="210"/>
        <v/>
      </c>
      <c r="J2282" s="163" t="str">
        <f>IF(I2282="","",I2282/BUDGET!$O$8)</f>
        <v/>
      </c>
      <c r="K2282" s="608"/>
      <c r="L2282" s="161" t="str">
        <f t="shared" si="211"/>
        <v/>
      </c>
      <c r="M2282" s="609" t="str">
        <f t="shared" si="212"/>
        <v/>
      </c>
      <c r="N2282" s="610" t="str">
        <f t="shared" si="213"/>
        <v/>
      </c>
      <c r="O2282" s="577"/>
      <c r="Q2282" s="611"/>
      <c r="U2282" s="574" t="str">
        <f t="shared" si="215"/>
        <v/>
      </c>
      <c r="V2282" s="574" t="str">
        <f>IF($U2282="","",VLOOKUP($U2282,BUDGET!$C$19:$Q$401,2,FALSE))</f>
        <v/>
      </c>
    </row>
    <row r="2283" spans="2:22" ht="13.5" x14ac:dyDescent="0.3">
      <c r="B2283" s="582">
        <f t="shared" si="214"/>
        <v>2273</v>
      </c>
      <c r="C2283" s="153"/>
      <c r="D2283" s="154"/>
      <c r="E2283" s="155"/>
      <c r="F2283" s="156"/>
      <c r="G2283" s="157"/>
      <c r="H2283" s="158"/>
      <c r="I2283" s="162" t="str">
        <f t="shared" si="210"/>
        <v/>
      </c>
      <c r="J2283" s="163" t="str">
        <f>IF(I2283="","",I2283/BUDGET!$O$8)</f>
        <v/>
      </c>
      <c r="K2283" s="608"/>
      <c r="L2283" s="164" t="str">
        <f t="shared" si="211"/>
        <v/>
      </c>
      <c r="M2283" s="609" t="str">
        <f t="shared" si="212"/>
        <v/>
      </c>
      <c r="N2283" s="610" t="str">
        <f t="shared" si="213"/>
        <v/>
      </c>
      <c r="O2283" s="577"/>
      <c r="Q2283" s="611"/>
      <c r="U2283" s="574" t="str">
        <f t="shared" si="215"/>
        <v/>
      </c>
      <c r="V2283" s="574" t="str">
        <f>IF($U2283="","",VLOOKUP($U2283,BUDGET!$C$19:$Q$401,2,FALSE))</f>
        <v/>
      </c>
    </row>
    <row r="2284" spans="2:22" ht="13.5" x14ac:dyDescent="0.3">
      <c r="B2284" s="582">
        <f t="shared" si="214"/>
        <v>2274</v>
      </c>
      <c r="C2284" s="153"/>
      <c r="D2284" s="154"/>
      <c r="E2284" s="155"/>
      <c r="F2284" s="156"/>
      <c r="G2284" s="157"/>
      <c r="H2284" s="158"/>
      <c r="I2284" s="162" t="str">
        <f t="shared" si="210"/>
        <v/>
      </c>
      <c r="J2284" s="163" t="str">
        <f>IF(I2284="","",I2284/BUDGET!$O$8)</f>
        <v/>
      </c>
      <c r="K2284" s="608"/>
      <c r="L2284" s="161" t="str">
        <f t="shared" si="211"/>
        <v/>
      </c>
      <c r="M2284" s="609" t="str">
        <f t="shared" si="212"/>
        <v/>
      </c>
      <c r="N2284" s="610" t="str">
        <f t="shared" si="213"/>
        <v/>
      </c>
      <c r="O2284" s="577"/>
      <c r="Q2284" s="611"/>
      <c r="U2284" s="574" t="str">
        <f t="shared" si="215"/>
        <v/>
      </c>
      <c r="V2284" s="574" t="str">
        <f>IF($U2284="","",VLOOKUP($U2284,BUDGET!$C$19:$Q$401,2,FALSE))</f>
        <v/>
      </c>
    </row>
    <row r="2285" spans="2:22" ht="13.5" x14ac:dyDescent="0.3">
      <c r="B2285" s="582">
        <f t="shared" si="214"/>
        <v>2275</v>
      </c>
      <c r="C2285" s="153"/>
      <c r="D2285" s="154"/>
      <c r="E2285" s="155"/>
      <c r="F2285" s="156"/>
      <c r="G2285" s="157"/>
      <c r="H2285" s="158"/>
      <c r="I2285" s="162" t="str">
        <f t="shared" si="210"/>
        <v/>
      </c>
      <c r="J2285" s="163" t="str">
        <f>IF(I2285="","",I2285/BUDGET!$O$8)</f>
        <v/>
      </c>
      <c r="K2285" s="608"/>
      <c r="L2285" s="164" t="str">
        <f t="shared" si="211"/>
        <v/>
      </c>
      <c r="M2285" s="609" t="str">
        <f t="shared" si="212"/>
        <v/>
      </c>
      <c r="N2285" s="610" t="str">
        <f t="shared" si="213"/>
        <v/>
      </c>
      <c r="O2285" s="577"/>
      <c r="Q2285" s="611"/>
      <c r="U2285" s="574" t="str">
        <f t="shared" si="215"/>
        <v/>
      </c>
      <c r="V2285" s="574" t="str">
        <f>IF($U2285="","",VLOOKUP($U2285,BUDGET!$C$19:$Q$401,2,FALSE))</f>
        <v/>
      </c>
    </row>
    <row r="2286" spans="2:22" ht="13.5" x14ac:dyDescent="0.3">
      <c r="B2286" s="582">
        <f t="shared" si="214"/>
        <v>2276</v>
      </c>
      <c r="C2286" s="153"/>
      <c r="D2286" s="154"/>
      <c r="E2286" s="155"/>
      <c r="F2286" s="156"/>
      <c r="G2286" s="157"/>
      <c r="H2286" s="158"/>
      <c r="I2286" s="162" t="str">
        <f t="shared" si="210"/>
        <v/>
      </c>
      <c r="J2286" s="163" t="str">
        <f>IF(I2286="","",I2286/BUDGET!$O$8)</f>
        <v/>
      </c>
      <c r="K2286" s="608"/>
      <c r="L2286" s="161" t="str">
        <f t="shared" si="211"/>
        <v/>
      </c>
      <c r="M2286" s="609" t="str">
        <f t="shared" si="212"/>
        <v/>
      </c>
      <c r="N2286" s="610" t="str">
        <f t="shared" si="213"/>
        <v/>
      </c>
      <c r="O2286" s="577"/>
      <c r="Q2286" s="611"/>
      <c r="U2286" s="574" t="str">
        <f t="shared" si="215"/>
        <v/>
      </c>
      <c r="V2286" s="574" t="str">
        <f>IF($U2286="","",VLOOKUP($U2286,BUDGET!$C$19:$Q$401,2,FALSE))</f>
        <v/>
      </c>
    </row>
    <row r="2287" spans="2:22" ht="13.5" x14ac:dyDescent="0.3">
      <c r="B2287" s="582">
        <f t="shared" si="214"/>
        <v>2277</v>
      </c>
      <c r="C2287" s="153"/>
      <c r="D2287" s="154"/>
      <c r="E2287" s="155"/>
      <c r="F2287" s="156"/>
      <c r="G2287" s="157"/>
      <c r="H2287" s="158"/>
      <c r="I2287" s="162" t="str">
        <f t="shared" si="210"/>
        <v/>
      </c>
      <c r="J2287" s="163" t="str">
        <f>IF(I2287="","",I2287/BUDGET!$O$8)</f>
        <v/>
      </c>
      <c r="K2287" s="608"/>
      <c r="L2287" s="164" t="str">
        <f t="shared" si="211"/>
        <v/>
      </c>
      <c r="M2287" s="609" t="str">
        <f t="shared" si="212"/>
        <v/>
      </c>
      <c r="N2287" s="610" t="str">
        <f t="shared" si="213"/>
        <v/>
      </c>
      <c r="O2287" s="577"/>
      <c r="Q2287" s="611"/>
      <c r="U2287" s="574" t="str">
        <f t="shared" si="215"/>
        <v/>
      </c>
      <c r="V2287" s="574" t="str">
        <f>IF($U2287="","",VLOOKUP($U2287,BUDGET!$C$19:$Q$401,2,FALSE))</f>
        <v/>
      </c>
    </row>
    <row r="2288" spans="2:22" ht="13.5" x14ac:dyDescent="0.3">
      <c r="B2288" s="582">
        <f t="shared" si="214"/>
        <v>2278</v>
      </c>
      <c r="C2288" s="153"/>
      <c r="D2288" s="154"/>
      <c r="E2288" s="155"/>
      <c r="F2288" s="156"/>
      <c r="G2288" s="157"/>
      <c r="H2288" s="158"/>
      <c r="I2288" s="162" t="str">
        <f t="shared" si="210"/>
        <v/>
      </c>
      <c r="J2288" s="163" t="str">
        <f>IF(I2288="","",I2288/BUDGET!$O$8)</f>
        <v/>
      </c>
      <c r="K2288" s="608"/>
      <c r="L2288" s="161" t="str">
        <f t="shared" si="211"/>
        <v/>
      </c>
      <c r="M2288" s="609" t="str">
        <f t="shared" si="212"/>
        <v/>
      </c>
      <c r="N2288" s="610" t="str">
        <f t="shared" si="213"/>
        <v/>
      </c>
      <c r="O2288" s="577"/>
      <c r="Q2288" s="611"/>
      <c r="U2288" s="574" t="str">
        <f t="shared" si="215"/>
        <v/>
      </c>
      <c r="V2288" s="574" t="str">
        <f>IF($U2288="","",VLOOKUP($U2288,BUDGET!$C$19:$Q$401,2,FALSE))</f>
        <v/>
      </c>
    </row>
    <row r="2289" spans="2:22" ht="13.5" x14ac:dyDescent="0.3">
      <c r="B2289" s="582">
        <f t="shared" si="214"/>
        <v>2279</v>
      </c>
      <c r="C2289" s="153"/>
      <c r="D2289" s="154"/>
      <c r="E2289" s="155"/>
      <c r="F2289" s="156"/>
      <c r="G2289" s="157"/>
      <c r="H2289" s="158"/>
      <c r="I2289" s="162" t="str">
        <f t="shared" si="210"/>
        <v/>
      </c>
      <c r="J2289" s="163" t="str">
        <f>IF(I2289="","",I2289/BUDGET!$O$8)</f>
        <v/>
      </c>
      <c r="K2289" s="608"/>
      <c r="L2289" s="164" t="str">
        <f t="shared" si="211"/>
        <v/>
      </c>
      <c r="M2289" s="609" t="str">
        <f t="shared" si="212"/>
        <v/>
      </c>
      <c r="N2289" s="610" t="str">
        <f t="shared" si="213"/>
        <v/>
      </c>
      <c r="O2289" s="577"/>
      <c r="Q2289" s="611"/>
      <c r="U2289" s="574" t="str">
        <f t="shared" si="215"/>
        <v/>
      </c>
      <c r="V2289" s="574" t="str">
        <f>IF($U2289="","",VLOOKUP($U2289,BUDGET!$C$19:$Q$401,2,FALSE))</f>
        <v/>
      </c>
    </row>
    <row r="2290" spans="2:22" ht="13.5" x14ac:dyDescent="0.3">
      <c r="B2290" s="582">
        <f t="shared" si="214"/>
        <v>2280</v>
      </c>
      <c r="C2290" s="153"/>
      <c r="D2290" s="154"/>
      <c r="E2290" s="155"/>
      <c r="F2290" s="156"/>
      <c r="G2290" s="157"/>
      <c r="H2290" s="158"/>
      <c r="I2290" s="162" t="str">
        <f t="shared" si="210"/>
        <v/>
      </c>
      <c r="J2290" s="163" t="str">
        <f>IF(I2290="","",I2290/BUDGET!$O$8)</f>
        <v/>
      </c>
      <c r="K2290" s="608"/>
      <c r="L2290" s="161" t="str">
        <f t="shared" si="211"/>
        <v/>
      </c>
      <c r="M2290" s="609" t="str">
        <f t="shared" si="212"/>
        <v/>
      </c>
      <c r="N2290" s="610" t="str">
        <f t="shared" si="213"/>
        <v/>
      </c>
      <c r="O2290" s="577"/>
      <c r="Q2290" s="611"/>
      <c r="U2290" s="574" t="str">
        <f t="shared" si="215"/>
        <v/>
      </c>
      <c r="V2290" s="574" t="str">
        <f>IF($U2290="","",VLOOKUP($U2290,BUDGET!$C$19:$Q$401,2,FALSE))</f>
        <v/>
      </c>
    </row>
    <row r="2291" spans="2:22" ht="13.5" x14ac:dyDescent="0.3">
      <c r="B2291" s="582">
        <f t="shared" si="214"/>
        <v>2281</v>
      </c>
      <c r="C2291" s="153"/>
      <c r="D2291" s="154"/>
      <c r="E2291" s="155"/>
      <c r="F2291" s="156"/>
      <c r="G2291" s="157"/>
      <c r="H2291" s="158"/>
      <c r="I2291" s="162" t="str">
        <f t="shared" si="210"/>
        <v/>
      </c>
      <c r="J2291" s="163" t="str">
        <f>IF(I2291="","",I2291/BUDGET!$O$8)</f>
        <v/>
      </c>
      <c r="K2291" s="608"/>
      <c r="L2291" s="164" t="str">
        <f t="shared" si="211"/>
        <v/>
      </c>
      <c r="M2291" s="609" t="str">
        <f t="shared" si="212"/>
        <v/>
      </c>
      <c r="N2291" s="610" t="str">
        <f t="shared" si="213"/>
        <v/>
      </c>
      <c r="O2291" s="577"/>
      <c r="Q2291" s="611"/>
      <c r="U2291" s="574" t="str">
        <f t="shared" si="215"/>
        <v/>
      </c>
      <c r="V2291" s="574" t="str">
        <f>IF($U2291="","",VLOOKUP($U2291,BUDGET!$C$19:$Q$401,2,FALSE))</f>
        <v/>
      </c>
    </row>
    <row r="2292" spans="2:22" ht="13.5" x14ac:dyDescent="0.3">
      <c r="B2292" s="582">
        <f t="shared" si="214"/>
        <v>2282</v>
      </c>
      <c r="C2292" s="153"/>
      <c r="D2292" s="154"/>
      <c r="E2292" s="155"/>
      <c r="F2292" s="156"/>
      <c r="G2292" s="157"/>
      <c r="H2292" s="158"/>
      <c r="I2292" s="162" t="str">
        <f t="shared" si="210"/>
        <v/>
      </c>
      <c r="J2292" s="163" t="str">
        <f>IF(I2292="","",I2292/BUDGET!$O$8)</f>
        <v/>
      </c>
      <c r="K2292" s="608"/>
      <c r="L2292" s="161" t="str">
        <f t="shared" si="211"/>
        <v/>
      </c>
      <c r="M2292" s="609" t="str">
        <f t="shared" si="212"/>
        <v/>
      </c>
      <c r="N2292" s="610" t="str">
        <f t="shared" si="213"/>
        <v/>
      </c>
      <c r="O2292" s="577"/>
      <c r="Q2292" s="611"/>
      <c r="U2292" s="574" t="str">
        <f t="shared" si="215"/>
        <v/>
      </c>
      <c r="V2292" s="574" t="str">
        <f>IF($U2292="","",VLOOKUP($U2292,BUDGET!$C$19:$Q$401,2,FALSE))</f>
        <v/>
      </c>
    </row>
    <row r="2293" spans="2:22" ht="13.5" x14ac:dyDescent="0.3">
      <c r="B2293" s="582">
        <f t="shared" si="214"/>
        <v>2283</v>
      </c>
      <c r="C2293" s="153"/>
      <c r="D2293" s="154"/>
      <c r="E2293" s="155"/>
      <c r="F2293" s="156"/>
      <c r="G2293" s="157"/>
      <c r="H2293" s="158"/>
      <c r="I2293" s="162" t="str">
        <f t="shared" si="210"/>
        <v/>
      </c>
      <c r="J2293" s="163" t="str">
        <f>IF(I2293="","",I2293/BUDGET!$O$8)</f>
        <v/>
      </c>
      <c r="K2293" s="608"/>
      <c r="L2293" s="164" t="str">
        <f t="shared" si="211"/>
        <v/>
      </c>
      <c r="M2293" s="609" t="str">
        <f t="shared" si="212"/>
        <v/>
      </c>
      <c r="N2293" s="610" t="str">
        <f t="shared" si="213"/>
        <v/>
      </c>
      <c r="O2293" s="577"/>
      <c r="Q2293" s="611"/>
      <c r="U2293" s="574" t="str">
        <f t="shared" si="215"/>
        <v/>
      </c>
      <c r="V2293" s="574" t="str">
        <f>IF($U2293="","",VLOOKUP($U2293,BUDGET!$C$19:$Q$401,2,FALSE))</f>
        <v/>
      </c>
    </row>
    <row r="2294" spans="2:22" ht="13.5" x14ac:dyDescent="0.3">
      <c r="B2294" s="582">
        <f t="shared" si="214"/>
        <v>2284</v>
      </c>
      <c r="C2294" s="153"/>
      <c r="D2294" s="154"/>
      <c r="E2294" s="155"/>
      <c r="F2294" s="156"/>
      <c r="G2294" s="157"/>
      <c r="H2294" s="158"/>
      <c r="I2294" s="162" t="str">
        <f t="shared" si="210"/>
        <v/>
      </c>
      <c r="J2294" s="163" t="str">
        <f>IF(I2294="","",I2294/BUDGET!$O$8)</f>
        <v/>
      </c>
      <c r="K2294" s="608"/>
      <c r="L2294" s="161" t="str">
        <f t="shared" si="211"/>
        <v/>
      </c>
      <c r="M2294" s="609" t="str">
        <f t="shared" si="212"/>
        <v/>
      </c>
      <c r="N2294" s="610" t="str">
        <f t="shared" si="213"/>
        <v/>
      </c>
      <c r="O2294" s="577"/>
      <c r="Q2294" s="611"/>
      <c r="U2294" s="574" t="str">
        <f t="shared" si="215"/>
        <v/>
      </c>
      <c r="V2294" s="574" t="str">
        <f>IF($U2294="","",VLOOKUP($U2294,BUDGET!$C$19:$Q$401,2,FALSE))</f>
        <v/>
      </c>
    </row>
    <row r="2295" spans="2:22" ht="13.5" x14ac:dyDescent="0.3">
      <c r="B2295" s="582">
        <f t="shared" si="214"/>
        <v>2285</v>
      </c>
      <c r="C2295" s="153"/>
      <c r="D2295" s="154"/>
      <c r="E2295" s="155"/>
      <c r="F2295" s="156"/>
      <c r="G2295" s="157"/>
      <c r="H2295" s="158"/>
      <c r="I2295" s="162" t="str">
        <f t="shared" si="210"/>
        <v/>
      </c>
      <c r="J2295" s="163" t="str">
        <f>IF(I2295="","",I2295/BUDGET!$O$8)</f>
        <v/>
      </c>
      <c r="K2295" s="608"/>
      <c r="L2295" s="164" t="str">
        <f t="shared" si="211"/>
        <v/>
      </c>
      <c r="M2295" s="609" t="str">
        <f t="shared" si="212"/>
        <v/>
      </c>
      <c r="N2295" s="610" t="str">
        <f t="shared" si="213"/>
        <v/>
      </c>
      <c r="O2295" s="577"/>
      <c r="Q2295" s="611"/>
      <c r="U2295" s="574" t="str">
        <f t="shared" si="215"/>
        <v/>
      </c>
      <c r="V2295" s="574" t="str">
        <f>IF($U2295="","",VLOOKUP($U2295,BUDGET!$C$19:$Q$401,2,FALSE))</f>
        <v/>
      </c>
    </row>
    <row r="2296" spans="2:22" ht="13.5" x14ac:dyDescent="0.3">
      <c r="B2296" s="582">
        <f t="shared" si="214"/>
        <v>2286</v>
      </c>
      <c r="C2296" s="153"/>
      <c r="D2296" s="154"/>
      <c r="E2296" s="155"/>
      <c r="F2296" s="156"/>
      <c r="G2296" s="157"/>
      <c r="H2296" s="158"/>
      <c r="I2296" s="162" t="str">
        <f t="shared" si="210"/>
        <v/>
      </c>
      <c r="J2296" s="163" t="str">
        <f>IF(I2296="","",I2296/BUDGET!$O$8)</f>
        <v/>
      </c>
      <c r="K2296" s="608"/>
      <c r="L2296" s="161" t="str">
        <f t="shared" si="211"/>
        <v/>
      </c>
      <c r="M2296" s="609" t="str">
        <f t="shared" si="212"/>
        <v/>
      </c>
      <c r="N2296" s="610" t="str">
        <f t="shared" si="213"/>
        <v/>
      </c>
      <c r="O2296" s="577"/>
      <c r="Q2296" s="611"/>
      <c r="U2296" s="574" t="str">
        <f t="shared" si="215"/>
        <v/>
      </c>
      <c r="V2296" s="574" t="str">
        <f>IF($U2296="","",VLOOKUP($U2296,BUDGET!$C$19:$Q$401,2,FALSE))</f>
        <v/>
      </c>
    </row>
    <row r="2297" spans="2:22" ht="13.5" x14ac:dyDescent="0.3">
      <c r="B2297" s="582">
        <f t="shared" si="214"/>
        <v>2287</v>
      </c>
      <c r="C2297" s="153"/>
      <c r="D2297" s="154"/>
      <c r="E2297" s="155"/>
      <c r="F2297" s="156"/>
      <c r="G2297" s="157"/>
      <c r="H2297" s="158"/>
      <c r="I2297" s="162" t="str">
        <f t="shared" si="210"/>
        <v/>
      </c>
      <c r="J2297" s="163" t="str">
        <f>IF(I2297="","",I2297/BUDGET!$O$8)</f>
        <v/>
      </c>
      <c r="K2297" s="608"/>
      <c r="L2297" s="164" t="str">
        <f t="shared" si="211"/>
        <v/>
      </c>
      <c r="M2297" s="609" t="str">
        <f t="shared" si="212"/>
        <v/>
      </c>
      <c r="N2297" s="610" t="str">
        <f t="shared" si="213"/>
        <v/>
      </c>
      <c r="O2297" s="577"/>
      <c r="Q2297" s="611"/>
      <c r="U2297" s="574" t="str">
        <f t="shared" si="215"/>
        <v/>
      </c>
      <c r="V2297" s="574" t="str">
        <f>IF($U2297="","",VLOOKUP($U2297,BUDGET!$C$19:$Q$401,2,FALSE))</f>
        <v/>
      </c>
    </row>
    <row r="2298" spans="2:22" ht="13.5" x14ac:dyDescent="0.3">
      <c r="B2298" s="582">
        <f t="shared" si="214"/>
        <v>2288</v>
      </c>
      <c r="C2298" s="153"/>
      <c r="D2298" s="154"/>
      <c r="E2298" s="155"/>
      <c r="F2298" s="156"/>
      <c r="G2298" s="157"/>
      <c r="H2298" s="158"/>
      <c r="I2298" s="162" t="str">
        <f t="shared" si="210"/>
        <v/>
      </c>
      <c r="J2298" s="163" t="str">
        <f>IF(I2298="","",I2298/BUDGET!$O$8)</f>
        <v/>
      </c>
      <c r="K2298" s="608"/>
      <c r="L2298" s="161" t="str">
        <f t="shared" si="211"/>
        <v/>
      </c>
      <c r="M2298" s="609" t="str">
        <f t="shared" si="212"/>
        <v/>
      </c>
      <c r="N2298" s="610" t="str">
        <f t="shared" si="213"/>
        <v/>
      </c>
      <c r="O2298" s="577"/>
      <c r="Q2298" s="611"/>
      <c r="U2298" s="574" t="str">
        <f t="shared" si="215"/>
        <v/>
      </c>
      <c r="V2298" s="574" t="str">
        <f>IF($U2298="","",VLOOKUP($U2298,BUDGET!$C$19:$Q$401,2,FALSE))</f>
        <v/>
      </c>
    </row>
    <row r="2299" spans="2:22" ht="13.5" x14ac:dyDescent="0.3">
      <c r="B2299" s="582">
        <f t="shared" si="214"/>
        <v>2289</v>
      </c>
      <c r="C2299" s="153"/>
      <c r="D2299" s="154"/>
      <c r="E2299" s="155"/>
      <c r="F2299" s="156"/>
      <c r="G2299" s="157"/>
      <c r="H2299" s="158"/>
      <c r="I2299" s="162" t="str">
        <f t="shared" si="210"/>
        <v/>
      </c>
      <c r="J2299" s="163" t="str">
        <f>IF(I2299="","",I2299/BUDGET!$O$8)</f>
        <v/>
      </c>
      <c r="K2299" s="608"/>
      <c r="L2299" s="164" t="str">
        <f t="shared" si="211"/>
        <v/>
      </c>
      <c r="M2299" s="609" t="str">
        <f t="shared" si="212"/>
        <v/>
      </c>
      <c r="N2299" s="610" t="str">
        <f t="shared" si="213"/>
        <v/>
      </c>
      <c r="O2299" s="577"/>
      <c r="Q2299" s="611"/>
      <c r="U2299" s="574" t="str">
        <f t="shared" si="215"/>
        <v/>
      </c>
      <c r="V2299" s="574" t="str">
        <f>IF($U2299="","",VLOOKUP($U2299,BUDGET!$C$19:$Q$401,2,FALSE))</f>
        <v/>
      </c>
    </row>
    <row r="2300" spans="2:22" ht="13.5" x14ac:dyDescent="0.3">
      <c r="B2300" s="582">
        <f t="shared" si="214"/>
        <v>2290</v>
      </c>
      <c r="C2300" s="153"/>
      <c r="D2300" s="154"/>
      <c r="E2300" s="155"/>
      <c r="F2300" s="156"/>
      <c r="G2300" s="157"/>
      <c r="H2300" s="158"/>
      <c r="I2300" s="162" t="str">
        <f t="shared" si="210"/>
        <v/>
      </c>
      <c r="J2300" s="163" t="str">
        <f>IF(I2300="","",I2300/BUDGET!$O$8)</f>
        <v/>
      </c>
      <c r="K2300" s="608"/>
      <c r="L2300" s="161" t="str">
        <f t="shared" si="211"/>
        <v/>
      </c>
      <c r="M2300" s="609" t="str">
        <f t="shared" si="212"/>
        <v/>
      </c>
      <c r="N2300" s="610" t="str">
        <f t="shared" si="213"/>
        <v/>
      </c>
      <c r="O2300" s="577"/>
      <c r="Q2300" s="611"/>
      <c r="U2300" s="574" t="str">
        <f t="shared" si="215"/>
        <v/>
      </c>
      <c r="V2300" s="574" t="str">
        <f>IF($U2300="","",VLOOKUP($U2300,BUDGET!$C$19:$Q$401,2,FALSE))</f>
        <v/>
      </c>
    </row>
    <row r="2301" spans="2:22" ht="13.5" x14ac:dyDescent="0.3">
      <c r="B2301" s="582">
        <f t="shared" si="214"/>
        <v>2291</v>
      </c>
      <c r="C2301" s="153"/>
      <c r="D2301" s="154"/>
      <c r="E2301" s="155"/>
      <c r="F2301" s="156"/>
      <c r="G2301" s="157"/>
      <c r="H2301" s="158"/>
      <c r="I2301" s="162" t="str">
        <f t="shared" si="210"/>
        <v/>
      </c>
      <c r="J2301" s="163" t="str">
        <f>IF(I2301="","",I2301/BUDGET!$O$8)</f>
        <v/>
      </c>
      <c r="K2301" s="608"/>
      <c r="L2301" s="164" t="str">
        <f t="shared" si="211"/>
        <v/>
      </c>
      <c r="M2301" s="609" t="str">
        <f t="shared" si="212"/>
        <v/>
      </c>
      <c r="N2301" s="610" t="str">
        <f t="shared" si="213"/>
        <v/>
      </c>
      <c r="O2301" s="577"/>
      <c r="Q2301" s="611"/>
      <c r="U2301" s="574" t="str">
        <f t="shared" si="215"/>
        <v/>
      </c>
      <c r="V2301" s="574" t="str">
        <f>IF($U2301="","",VLOOKUP($U2301,BUDGET!$C$19:$Q$401,2,FALSE))</f>
        <v/>
      </c>
    </row>
    <row r="2302" spans="2:22" ht="13.5" x14ac:dyDescent="0.3">
      <c r="B2302" s="582">
        <f t="shared" si="214"/>
        <v>2292</v>
      </c>
      <c r="C2302" s="153"/>
      <c r="D2302" s="154"/>
      <c r="E2302" s="155"/>
      <c r="F2302" s="156"/>
      <c r="G2302" s="157"/>
      <c r="H2302" s="158"/>
      <c r="I2302" s="162" t="str">
        <f t="shared" si="210"/>
        <v/>
      </c>
      <c r="J2302" s="163" t="str">
        <f>IF(I2302="","",I2302/BUDGET!$O$8)</f>
        <v/>
      </c>
      <c r="K2302" s="608"/>
      <c r="L2302" s="161" t="str">
        <f t="shared" si="211"/>
        <v/>
      </c>
      <c r="M2302" s="609" t="str">
        <f t="shared" si="212"/>
        <v/>
      </c>
      <c r="N2302" s="610" t="str">
        <f t="shared" si="213"/>
        <v/>
      </c>
      <c r="O2302" s="577"/>
      <c r="Q2302" s="611"/>
      <c r="U2302" s="574" t="str">
        <f t="shared" si="215"/>
        <v/>
      </c>
      <c r="V2302" s="574" t="str">
        <f>IF($U2302="","",VLOOKUP($U2302,BUDGET!$C$19:$Q$401,2,FALSE))</f>
        <v/>
      </c>
    </row>
    <row r="2303" spans="2:22" ht="13.5" x14ac:dyDescent="0.3">
      <c r="B2303" s="582">
        <f t="shared" si="214"/>
        <v>2293</v>
      </c>
      <c r="C2303" s="153"/>
      <c r="D2303" s="154"/>
      <c r="E2303" s="155"/>
      <c r="F2303" s="156"/>
      <c r="G2303" s="157"/>
      <c r="H2303" s="158"/>
      <c r="I2303" s="162" t="str">
        <f t="shared" si="210"/>
        <v/>
      </c>
      <c r="J2303" s="163" t="str">
        <f>IF(I2303="","",I2303/BUDGET!$O$8)</f>
        <v/>
      </c>
      <c r="K2303" s="608"/>
      <c r="L2303" s="164" t="str">
        <f t="shared" si="211"/>
        <v/>
      </c>
      <c r="M2303" s="609" t="str">
        <f t="shared" si="212"/>
        <v/>
      </c>
      <c r="N2303" s="610" t="str">
        <f t="shared" si="213"/>
        <v/>
      </c>
      <c r="O2303" s="577"/>
      <c r="Q2303" s="611"/>
      <c r="U2303" s="574" t="str">
        <f t="shared" si="215"/>
        <v/>
      </c>
      <c r="V2303" s="574" t="str">
        <f>IF($U2303="","",VLOOKUP($U2303,BUDGET!$C$19:$Q$401,2,FALSE))</f>
        <v/>
      </c>
    </row>
    <row r="2304" spans="2:22" ht="13.5" x14ac:dyDescent="0.3">
      <c r="B2304" s="582">
        <f t="shared" si="214"/>
        <v>2294</v>
      </c>
      <c r="C2304" s="153"/>
      <c r="D2304" s="154"/>
      <c r="E2304" s="155"/>
      <c r="F2304" s="156"/>
      <c r="G2304" s="157"/>
      <c r="H2304" s="158"/>
      <c r="I2304" s="162" t="str">
        <f t="shared" si="210"/>
        <v/>
      </c>
      <c r="J2304" s="163" t="str">
        <f>IF(I2304="","",I2304/BUDGET!$O$8)</f>
        <v/>
      </c>
      <c r="K2304" s="608"/>
      <c r="L2304" s="161" t="str">
        <f t="shared" si="211"/>
        <v/>
      </c>
      <c r="M2304" s="609" t="str">
        <f t="shared" si="212"/>
        <v/>
      </c>
      <c r="N2304" s="610" t="str">
        <f t="shared" si="213"/>
        <v/>
      </c>
      <c r="O2304" s="577"/>
      <c r="Q2304" s="611"/>
      <c r="U2304" s="574" t="str">
        <f t="shared" si="215"/>
        <v/>
      </c>
      <c r="V2304" s="574" t="str">
        <f>IF($U2304="","",VLOOKUP($U2304,BUDGET!$C$19:$Q$401,2,FALSE))</f>
        <v/>
      </c>
    </row>
    <row r="2305" spans="2:22" ht="13.5" x14ac:dyDescent="0.3">
      <c r="B2305" s="582">
        <f t="shared" si="214"/>
        <v>2295</v>
      </c>
      <c r="C2305" s="153"/>
      <c r="D2305" s="154"/>
      <c r="E2305" s="155"/>
      <c r="F2305" s="156"/>
      <c r="G2305" s="157"/>
      <c r="H2305" s="158"/>
      <c r="I2305" s="162" t="str">
        <f t="shared" si="210"/>
        <v/>
      </c>
      <c r="J2305" s="163" t="str">
        <f>IF(I2305="","",I2305/BUDGET!$O$8)</f>
        <v/>
      </c>
      <c r="K2305" s="608"/>
      <c r="L2305" s="164" t="str">
        <f t="shared" si="211"/>
        <v/>
      </c>
      <c r="M2305" s="609" t="str">
        <f t="shared" si="212"/>
        <v/>
      </c>
      <c r="N2305" s="610" t="str">
        <f t="shared" si="213"/>
        <v/>
      </c>
      <c r="O2305" s="577"/>
      <c r="Q2305" s="611"/>
      <c r="U2305" s="574" t="str">
        <f t="shared" si="215"/>
        <v/>
      </c>
      <c r="V2305" s="574" t="str">
        <f>IF($U2305="","",VLOOKUP($U2305,BUDGET!$C$19:$Q$401,2,FALSE))</f>
        <v/>
      </c>
    </row>
    <row r="2306" spans="2:22" ht="13.5" x14ac:dyDescent="0.3">
      <c r="B2306" s="582">
        <f t="shared" si="214"/>
        <v>2296</v>
      </c>
      <c r="C2306" s="153"/>
      <c r="D2306" s="154"/>
      <c r="E2306" s="155"/>
      <c r="F2306" s="156"/>
      <c r="G2306" s="157"/>
      <c r="H2306" s="158"/>
      <c r="I2306" s="162" t="str">
        <f t="shared" si="210"/>
        <v/>
      </c>
      <c r="J2306" s="163" t="str">
        <f>IF(I2306="","",I2306/BUDGET!$O$8)</f>
        <v/>
      </c>
      <c r="K2306" s="608"/>
      <c r="L2306" s="161" t="str">
        <f t="shared" si="211"/>
        <v/>
      </c>
      <c r="M2306" s="609" t="str">
        <f t="shared" si="212"/>
        <v/>
      </c>
      <c r="N2306" s="610" t="str">
        <f t="shared" si="213"/>
        <v/>
      </c>
      <c r="O2306" s="577"/>
      <c r="Q2306" s="611"/>
      <c r="U2306" s="574" t="str">
        <f t="shared" si="215"/>
        <v/>
      </c>
      <c r="V2306" s="574" t="str">
        <f>IF($U2306="","",VLOOKUP($U2306,BUDGET!$C$19:$Q$401,2,FALSE))</f>
        <v/>
      </c>
    </row>
    <row r="2307" spans="2:22" ht="13.5" x14ac:dyDescent="0.3">
      <c r="B2307" s="582">
        <f t="shared" si="214"/>
        <v>2297</v>
      </c>
      <c r="C2307" s="153"/>
      <c r="D2307" s="154"/>
      <c r="E2307" s="155"/>
      <c r="F2307" s="156"/>
      <c r="G2307" s="157"/>
      <c r="H2307" s="158"/>
      <c r="I2307" s="162" t="str">
        <f t="shared" si="210"/>
        <v/>
      </c>
      <c r="J2307" s="163" t="str">
        <f>IF(I2307="","",I2307/BUDGET!$O$8)</f>
        <v/>
      </c>
      <c r="K2307" s="608"/>
      <c r="L2307" s="164" t="str">
        <f t="shared" si="211"/>
        <v/>
      </c>
      <c r="M2307" s="609" t="str">
        <f t="shared" si="212"/>
        <v/>
      </c>
      <c r="N2307" s="610" t="str">
        <f t="shared" si="213"/>
        <v/>
      </c>
      <c r="O2307" s="577"/>
      <c r="Q2307" s="611"/>
      <c r="U2307" s="574" t="str">
        <f t="shared" si="215"/>
        <v/>
      </c>
      <c r="V2307" s="574" t="str">
        <f>IF($U2307="","",VLOOKUP($U2307,BUDGET!$C$19:$Q$401,2,FALSE))</f>
        <v/>
      </c>
    </row>
    <row r="2308" spans="2:22" ht="13.5" x14ac:dyDescent="0.3">
      <c r="B2308" s="582">
        <f t="shared" si="214"/>
        <v>2298</v>
      </c>
      <c r="C2308" s="153"/>
      <c r="D2308" s="154"/>
      <c r="E2308" s="155"/>
      <c r="F2308" s="156"/>
      <c r="G2308" s="157"/>
      <c r="H2308" s="158"/>
      <c r="I2308" s="162" t="str">
        <f t="shared" si="210"/>
        <v/>
      </c>
      <c r="J2308" s="163" t="str">
        <f>IF(I2308="","",I2308/BUDGET!$O$8)</f>
        <v/>
      </c>
      <c r="K2308" s="608"/>
      <c r="L2308" s="161" t="str">
        <f t="shared" si="211"/>
        <v/>
      </c>
      <c r="M2308" s="609" t="str">
        <f t="shared" si="212"/>
        <v/>
      </c>
      <c r="N2308" s="610" t="str">
        <f t="shared" si="213"/>
        <v/>
      </c>
      <c r="O2308" s="577"/>
      <c r="Q2308" s="611"/>
      <c r="U2308" s="574" t="str">
        <f t="shared" si="215"/>
        <v/>
      </c>
      <c r="V2308" s="574" t="str">
        <f>IF($U2308="","",VLOOKUP($U2308,BUDGET!$C$19:$Q$401,2,FALSE))</f>
        <v/>
      </c>
    </row>
    <row r="2309" spans="2:22" ht="13.5" x14ac:dyDescent="0.3">
      <c r="B2309" s="582">
        <f t="shared" si="214"/>
        <v>2299</v>
      </c>
      <c r="C2309" s="153"/>
      <c r="D2309" s="154"/>
      <c r="E2309" s="155"/>
      <c r="F2309" s="156"/>
      <c r="G2309" s="157"/>
      <c r="H2309" s="158"/>
      <c r="I2309" s="162" t="str">
        <f t="shared" si="210"/>
        <v/>
      </c>
      <c r="J2309" s="163" t="str">
        <f>IF(I2309="","",I2309/BUDGET!$O$8)</f>
        <v/>
      </c>
      <c r="K2309" s="608"/>
      <c r="L2309" s="164" t="str">
        <f t="shared" si="211"/>
        <v/>
      </c>
      <c r="M2309" s="609" t="str">
        <f t="shared" si="212"/>
        <v/>
      </c>
      <c r="N2309" s="610" t="str">
        <f t="shared" si="213"/>
        <v/>
      </c>
      <c r="O2309" s="577"/>
      <c r="Q2309" s="611"/>
      <c r="U2309" s="574" t="str">
        <f t="shared" si="215"/>
        <v/>
      </c>
      <c r="V2309" s="574" t="str">
        <f>IF($U2309="","",VLOOKUP($U2309,BUDGET!$C$19:$Q$401,2,FALSE))</f>
        <v/>
      </c>
    </row>
    <row r="2310" spans="2:22" ht="13.5" x14ac:dyDescent="0.3">
      <c r="B2310" s="582">
        <f t="shared" si="214"/>
        <v>2300</v>
      </c>
      <c r="C2310" s="153"/>
      <c r="D2310" s="154"/>
      <c r="E2310" s="155"/>
      <c r="F2310" s="156"/>
      <c r="G2310" s="157"/>
      <c r="H2310" s="158"/>
      <c r="I2310" s="162" t="str">
        <f t="shared" si="210"/>
        <v/>
      </c>
      <c r="J2310" s="163" t="str">
        <f>IF(I2310="","",I2310/BUDGET!$O$8)</f>
        <v/>
      </c>
      <c r="K2310" s="608"/>
      <c r="L2310" s="161" t="str">
        <f t="shared" si="211"/>
        <v/>
      </c>
      <c r="M2310" s="609" t="str">
        <f t="shared" si="212"/>
        <v/>
      </c>
      <c r="N2310" s="610" t="str">
        <f t="shared" si="213"/>
        <v/>
      </c>
      <c r="O2310" s="577"/>
      <c r="Q2310" s="611"/>
      <c r="U2310" s="574" t="str">
        <f t="shared" si="215"/>
        <v/>
      </c>
      <c r="V2310" s="574" t="str">
        <f>IF($U2310="","",VLOOKUP($U2310,BUDGET!$C$19:$Q$401,2,FALSE))</f>
        <v/>
      </c>
    </row>
    <row r="2311" spans="2:22" ht="13.5" x14ac:dyDescent="0.3">
      <c r="B2311" s="582">
        <f t="shared" si="214"/>
        <v>2301</v>
      </c>
      <c r="C2311" s="153"/>
      <c r="D2311" s="154"/>
      <c r="E2311" s="155"/>
      <c r="F2311" s="156"/>
      <c r="G2311" s="157"/>
      <c r="H2311" s="158"/>
      <c r="I2311" s="162" t="str">
        <f t="shared" si="210"/>
        <v/>
      </c>
      <c r="J2311" s="163" t="str">
        <f>IF(I2311="","",I2311/BUDGET!$O$8)</f>
        <v/>
      </c>
      <c r="K2311" s="608"/>
      <c r="L2311" s="164" t="str">
        <f t="shared" si="211"/>
        <v/>
      </c>
      <c r="M2311" s="609" t="str">
        <f t="shared" si="212"/>
        <v/>
      </c>
      <c r="N2311" s="610" t="str">
        <f t="shared" si="213"/>
        <v/>
      </c>
      <c r="O2311" s="577"/>
      <c r="Q2311" s="611"/>
      <c r="U2311" s="574" t="str">
        <f t="shared" si="215"/>
        <v/>
      </c>
      <c r="V2311" s="574" t="str">
        <f>IF($U2311="","",VLOOKUP($U2311,BUDGET!$C$19:$Q$401,2,FALSE))</f>
        <v/>
      </c>
    </row>
    <row r="2312" spans="2:22" ht="13.5" x14ac:dyDescent="0.3">
      <c r="B2312" s="582">
        <f t="shared" si="214"/>
        <v>2302</v>
      </c>
      <c r="C2312" s="153"/>
      <c r="D2312" s="154"/>
      <c r="E2312" s="155"/>
      <c r="F2312" s="156"/>
      <c r="G2312" s="157"/>
      <c r="H2312" s="158"/>
      <c r="I2312" s="162" t="str">
        <f t="shared" si="210"/>
        <v/>
      </c>
      <c r="J2312" s="163" t="str">
        <f>IF(I2312="","",I2312/BUDGET!$O$8)</f>
        <v/>
      </c>
      <c r="K2312" s="608"/>
      <c r="L2312" s="161" t="str">
        <f t="shared" si="211"/>
        <v/>
      </c>
      <c r="M2312" s="609" t="str">
        <f t="shared" si="212"/>
        <v/>
      </c>
      <c r="N2312" s="610" t="str">
        <f t="shared" si="213"/>
        <v/>
      </c>
      <c r="O2312" s="577"/>
      <c r="Q2312" s="611"/>
      <c r="U2312" s="574" t="str">
        <f t="shared" si="215"/>
        <v/>
      </c>
      <c r="V2312" s="574" t="str">
        <f>IF($U2312="","",VLOOKUP($U2312,BUDGET!$C$19:$Q$401,2,FALSE))</f>
        <v/>
      </c>
    </row>
    <row r="2313" spans="2:22" ht="13.5" x14ac:dyDescent="0.3">
      <c r="B2313" s="582">
        <f t="shared" si="214"/>
        <v>2303</v>
      </c>
      <c r="C2313" s="153"/>
      <c r="D2313" s="154"/>
      <c r="E2313" s="155"/>
      <c r="F2313" s="156"/>
      <c r="G2313" s="157"/>
      <c r="H2313" s="158"/>
      <c r="I2313" s="162" t="str">
        <f t="shared" si="210"/>
        <v/>
      </c>
      <c r="J2313" s="163" t="str">
        <f>IF(I2313="","",I2313/BUDGET!$O$8)</f>
        <v/>
      </c>
      <c r="K2313" s="608"/>
      <c r="L2313" s="164" t="str">
        <f t="shared" si="211"/>
        <v/>
      </c>
      <c r="M2313" s="609" t="str">
        <f t="shared" si="212"/>
        <v/>
      </c>
      <c r="N2313" s="610" t="str">
        <f t="shared" si="213"/>
        <v/>
      </c>
      <c r="O2313" s="577"/>
      <c r="Q2313" s="611"/>
      <c r="U2313" s="574" t="str">
        <f t="shared" si="215"/>
        <v/>
      </c>
      <c r="V2313" s="574" t="str">
        <f>IF($U2313="","",VLOOKUP($U2313,BUDGET!$C$19:$Q$401,2,FALSE))</f>
        <v/>
      </c>
    </row>
    <row r="2314" spans="2:22" ht="13.5" x14ac:dyDescent="0.3">
      <c r="B2314" s="582">
        <f t="shared" si="214"/>
        <v>2304</v>
      </c>
      <c r="C2314" s="153"/>
      <c r="D2314" s="154"/>
      <c r="E2314" s="155"/>
      <c r="F2314" s="156"/>
      <c r="G2314" s="157"/>
      <c r="H2314" s="158"/>
      <c r="I2314" s="162" t="str">
        <f t="shared" si="210"/>
        <v/>
      </c>
      <c r="J2314" s="163" t="str">
        <f>IF(I2314="","",I2314/BUDGET!$O$8)</f>
        <v/>
      </c>
      <c r="K2314" s="608"/>
      <c r="L2314" s="161" t="str">
        <f t="shared" si="211"/>
        <v/>
      </c>
      <c r="M2314" s="609" t="str">
        <f t="shared" si="212"/>
        <v/>
      </c>
      <c r="N2314" s="610" t="str">
        <f t="shared" si="213"/>
        <v/>
      </c>
      <c r="O2314" s="577"/>
      <c r="Q2314" s="611"/>
      <c r="U2314" s="574" t="str">
        <f t="shared" si="215"/>
        <v/>
      </c>
      <c r="V2314" s="574" t="str">
        <f>IF($U2314="","",VLOOKUP($U2314,BUDGET!$C$19:$Q$401,2,FALSE))</f>
        <v/>
      </c>
    </row>
    <row r="2315" spans="2:22" ht="13.5" x14ac:dyDescent="0.3">
      <c r="B2315" s="582">
        <f t="shared" si="214"/>
        <v>2305</v>
      </c>
      <c r="C2315" s="153"/>
      <c r="D2315" s="154"/>
      <c r="E2315" s="155"/>
      <c r="F2315" s="156"/>
      <c r="G2315" s="157"/>
      <c r="H2315" s="158"/>
      <c r="I2315" s="162" t="str">
        <f t="shared" si="210"/>
        <v/>
      </c>
      <c r="J2315" s="163" t="str">
        <f>IF(I2315="","",I2315/BUDGET!$O$8)</f>
        <v/>
      </c>
      <c r="K2315" s="608"/>
      <c r="L2315" s="164" t="str">
        <f t="shared" si="211"/>
        <v/>
      </c>
      <c r="M2315" s="609" t="str">
        <f t="shared" si="212"/>
        <v/>
      </c>
      <c r="N2315" s="610" t="str">
        <f t="shared" si="213"/>
        <v/>
      </c>
      <c r="O2315" s="577"/>
      <c r="Q2315" s="611"/>
      <c r="U2315" s="574" t="str">
        <f t="shared" si="215"/>
        <v/>
      </c>
      <c r="V2315" s="574" t="str">
        <f>IF($U2315="","",VLOOKUP($U2315,BUDGET!$C$19:$Q$401,2,FALSE))</f>
        <v/>
      </c>
    </row>
    <row r="2316" spans="2:22" ht="13.5" x14ac:dyDescent="0.3">
      <c r="B2316" s="582">
        <f t="shared" si="214"/>
        <v>2306</v>
      </c>
      <c r="C2316" s="153"/>
      <c r="D2316" s="154"/>
      <c r="E2316" s="155"/>
      <c r="F2316" s="156"/>
      <c r="G2316" s="157"/>
      <c r="H2316" s="158"/>
      <c r="I2316" s="162" t="str">
        <f t="shared" ref="I2316:I2379" si="216">IF(E2316="","",ROUND(F2316*H2316,2))</f>
        <v/>
      </c>
      <c r="J2316" s="163" t="str">
        <f>IF(I2316="","",I2316/BUDGET!$O$8)</f>
        <v/>
      </c>
      <c r="K2316" s="608"/>
      <c r="L2316" s="161" t="str">
        <f t="shared" ref="L2316:L2379" si="217">LEFT(K2316,2)</f>
        <v/>
      </c>
      <c r="M2316" s="609" t="str">
        <f t="shared" ref="M2316:M2379" si="218">IF(C2316="","",YEAR(C2316))</f>
        <v/>
      </c>
      <c r="N2316" s="610" t="str">
        <f t="shared" ref="N2316:N2379" si="219">IF(C2316="","",MONTH(C2316))</f>
        <v/>
      </c>
      <c r="O2316" s="577"/>
      <c r="Q2316" s="611"/>
      <c r="U2316" s="574" t="str">
        <f t="shared" si="215"/>
        <v/>
      </c>
      <c r="V2316" s="574" t="str">
        <f>IF($U2316="","",VLOOKUP($U2316,BUDGET!$C$19:$Q$401,2,FALSE))</f>
        <v/>
      </c>
    </row>
    <row r="2317" spans="2:22" ht="13.5" x14ac:dyDescent="0.3">
      <c r="B2317" s="582">
        <f t="shared" ref="B2317:B2380" si="220">ROW()-10</f>
        <v>2307</v>
      </c>
      <c r="C2317" s="153"/>
      <c r="D2317" s="154"/>
      <c r="E2317" s="155"/>
      <c r="F2317" s="156"/>
      <c r="G2317" s="157"/>
      <c r="H2317" s="158"/>
      <c r="I2317" s="162" t="str">
        <f t="shared" si="216"/>
        <v/>
      </c>
      <c r="J2317" s="163" t="str">
        <f>IF(I2317="","",I2317/BUDGET!$O$8)</f>
        <v/>
      </c>
      <c r="K2317" s="608"/>
      <c r="L2317" s="164" t="str">
        <f t="shared" si="217"/>
        <v/>
      </c>
      <c r="M2317" s="609" t="str">
        <f t="shared" si="218"/>
        <v/>
      </c>
      <c r="N2317" s="610" t="str">
        <f t="shared" si="219"/>
        <v/>
      </c>
      <c r="O2317" s="577"/>
      <c r="Q2317" s="611"/>
      <c r="U2317" s="574" t="str">
        <f t="shared" ref="U2317:U2380" si="221">IF(K2317="","",LEFT(K2317,FIND("|",K2317)-1))</f>
        <v/>
      </c>
      <c r="V2317" s="574" t="str">
        <f>IF($U2317="","",VLOOKUP($U2317,BUDGET!$C$19:$Q$401,2,FALSE))</f>
        <v/>
      </c>
    </row>
    <row r="2318" spans="2:22" ht="13.5" x14ac:dyDescent="0.3">
      <c r="B2318" s="582">
        <f t="shared" si="220"/>
        <v>2308</v>
      </c>
      <c r="C2318" s="153"/>
      <c r="D2318" s="154"/>
      <c r="E2318" s="155"/>
      <c r="F2318" s="156"/>
      <c r="G2318" s="157"/>
      <c r="H2318" s="158"/>
      <c r="I2318" s="162" t="str">
        <f t="shared" si="216"/>
        <v/>
      </c>
      <c r="J2318" s="163" t="str">
        <f>IF(I2318="","",I2318/BUDGET!$O$8)</f>
        <v/>
      </c>
      <c r="K2318" s="608"/>
      <c r="L2318" s="161" t="str">
        <f t="shared" si="217"/>
        <v/>
      </c>
      <c r="M2318" s="609" t="str">
        <f t="shared" si="218"/>
        <v/>
      </c>
      <c r="N2318" s="610" t="str">
        <f t="shared" si="219"/>
        <v/>
      </c>
      <c r="O2318" s="577"/>
      <c r="Q2318" s="611"/>
      <c r="U2318" s="574" t="str">
        <f t="shared" si="221"/>
        <v/>
      </c>
      <c r="V2318" s="574" t="str">
        <f>IF($U2318="","",VLOOKUP($U2318,BUDGET!$C$19:$Q$401,2,FALSE))</f>
        <v/>
      </c>
    </row>
    <row r="2319" spans="2:22" ht="13.5" x14ac:dyDescent="0.3">
      <c r="B2319" s="582">
        <f t="shared" si="220"/>
        <v>2309</v>
      </c>
      <c r="C2319" s="153"/>
      <c r="D2319" s="154"/>
      <c r="E2319" s="155"/>
      <c r="F2319" s="156"/>
      <c r="G2319" s="157"/>
      <c r="H2319" s="158"/>
      <c r="I2319" s="162" t="str">
        <f t="shared" si="216"/>
        <v/>
      </c>
      <c r="J2319" s="163" t="str">
        <f>IF(I2319="","",I2319/BUDGET!$O$8)</f>
        <v/>
      </c>
      <c r="K2319" s="608"/>
      <c r="L2319" s="164" t="str">
        <f t="shared" si="217"/>
        <v/>
      </c>
      <c r="M2319" s="609" t="str">
        <f t="shared" si="218"/>
        <v/>
      </c>
      <c r="N2319" s="610" t="str">
        <f t="shared" si="219"/>
        <v/>
      </c>
      <c r="O2319" s="577"/>
      <c r="Q2319" s="611"/>
      <c r="U2319" s="574" t="str">
        <f t="shared" si="221"/>
        <v/>
      </c>
      <c r="V2319" s="574" t="str">
        <f>IF($U2319="","",VLOOKUP($U2319,BUDGET!$C$19:$Q$401,2,FALSE))</f>
        <v/>
      </c>
    </row>
    <row r="2320" spans="2:22" ht="13.5" x14ac:dyDescent="0.3">
      <c r="B2320" s="582">
        <f t="shared" si="220"/>
        <v>2310</v>
      </c>
      <c r="C2320" s="153"/>
      <c r="D2320" s="154"/>
      <c r="E2320" s="155"/>
      <c r="F2320" s="156"/>
      <c r="G2320" s="157"/>
      <c r="H2320" s="158"/>
      <c r="I2320" s="162" t="str">
        <f t="shared" si="216"/>
        <v/>
      </c>
      <c r="J2320" s="163" t="str">
        <f>IF(I2320="","",I2320/BUDGET!$O$8)</f>
        <v/>
      </c>
      <c r="K2320" s="608"/>
      <c r="L2320" s="161" t="str">
        <f t="shared" si="217"/>
        <v/>
      </c>
      <c r="M2320" s="609" t="str">
        <f t="shared" si="218"/>
        <v/>
      </c>
      <c r="N2320" s="610" t="str">
        <f t="shared" si="219"/>
        <v/>
      </c>
      <c r="O2320" s="577"/>
      <c r="Q2320" s="611"/>
      <c r="U2320" s="574" t="str">
        <f t="shared" si="221"/>
        <v/>
      </c>
      <c r="V2320" s="574" t="str">
        <f>IF($U2320="","",VLOOKUP($U2320,BUDGET!$C$19:$Q$401,2,FALSE))</f>
        <v/>
      </c>
    </row>
    <row r="2321" spans="2:22" ht="13.5" x14ac:dyDescent="0.3">
      <c r="B2321" s="582">
        <f t="shared" si="220"/>
        <v>2311</v>
      </c>
      <c r="C2321" s="153"/>
      <c r="D2321" s="154"/>
      <c r="E2321" s="155"/>
      <c r="F2321" s="156"/>
      <c r="G2321" s="157"/>
      <c r="H2321" s="158"/>
      <c r="I2321" s="162" t="str">
        <f t="shared" si="216"/>
        <v/>
      </c>
      <c r="J2321" s="163" t="str">
        <f>IF(I2321="","",I2321/BUDGET!$O$8)</f>
        <v/>
      </c>
      <c r="K2321" s="608"/>
      <c r="L2321" s="164" t="str">
        <f t="shared" si="217"/>
        <v/>
      </c>
      <c r="M2321" s="609" t="str">
        <f t="shared" si="218"/>
        <v/>
      </c>
      <c r="N2321" s="610" t="str">
        <f t="shared" si="219"/>
        <v/>
      </c>
      <c r="O2321" s="577"/>
      <c r="Q2321" s="611"/>
      <c r="U2321" s="574" t="str">
        <f t="shared" si="221"/>
        <v/>
      </c>
      <c r="V2321" s="574" t="str">
        <f>IF($U2321="","",VLOOKUP($U2321,BUDGET!$C$19:$Q$401,2,FALSE))</f>
        <v/>
      </c>
    </row>
    <row r="2322" spans="2:22" ht="13.5" x14ac:dyDescent="0.3">
      <c r="B2322" s="582">
        <f t="shared" si="220"/>
        <v>2312</v>
      </c>
      <c r="C2322" s="153"/>
      <c r="D2322" s="154"/>
      <c r="E2322" s="155"/>
      <c r="F2322" s="156"/>
      <c r="G2322" s="157"/>
      <c r="H2322" s="158"/>
      <c r="I2322" s="162" t="str">
        <f t="shared" si="216"/>
        <v/>
      </c>
      <c r="J2322" s="163" t="str">
        <f>IF(I2322="","",I2322/BUDGET!$O$8)</f>
        <v/>
      </c>
      <c r="K2322" s="608"/>
      <c r="L2322" s="161" t="str">
        <f t="shared" si="217"/>
        <v/>
      </c>
      <c r="M2322" s="609" t="str">
        <f t="shared" si="218"/>
        <v/>
      </c>
      <c r="N2322" s="610" t="str">
        <f t="shared" si="219"/>
        <v/>
      </c>
      <c r="O2322" s="577"/>
      <c r="Q2322" s="611"/>
      <c r="U2322" s="574" t="str">
        <f t="shared" si="221"/>
        <v/>
      </c>
      <c r="V2322" s="574" t="str">
        <f>IF($U2322="","",VLOOKUP($U2322,BUDGET!$C$19:$Q$401,2,FALSE))</f>
        <v/>
      </c>
    </row>
    <row r="2323" spans="2:22" ht="13.5" x14ac:dyDescent="0.3">
      <c r="B2323" s="582">
        <f t="shared" si="220"/>
        <v>2313</v>
      </c>
      <c r="C2323" s="153"/>
      <c r="D2323" s="154"/>
      <c r="E2323" s="155"/>
      <c r="F2323" s="156"/>
      <c r="G2323" s="157"/>
      <c r="H2323" s="158"/>
      <c r="I2323" s="162" t="str">
        <f t="shared" si="216"/>
        <v/>
      </c>
      <c r="J2323" s="163" t="str">
        <f>IF(I2323="","",I2323/BUDGET!$O$8)</f>
        <v/>
      </c>
      <c r="K2323" s="608"/>
      <c r="L2323" s="164" t="str">
        <f t="shared" si="217"/>
        <v/>
      </c>
      <c r="M2323" s="609" t="str">
        <f t="shared" si="218"/>
        <v/>
      </c>
      <c r="N2323" s="610" t="str">
        <f t="shared" si="219"/>
        <v/>
      </c>
      <c r="O2323" s="577"/>
      <c r="Q2323" s="611"/>
      <c r="U2323" s="574" t="str">
        <f t="shared" si="221"/>
        <v/>
      </c>
      <c r="V2323" s="574" t="str">
        <f>IF($U2323="","",VLOOKUP($U2323,BUDGET!$C$19:$Q$401,2,FALSE))</f>
        <v/>
      </c>
    </row>
    <row r="2324" spans="2:22" ht="13.5" x14ac:dyDescent="0.3">
      <c r="B2324" s="582">
        <f t="shared" si="220"/>
        <v>2314</v>
      </c>
      <c r="C2324" s="153"/>
      <c r="D2324" s="154"/>
      <c r="E2324" s="155"/>
      <c r="F2324" s="156"/>
      <c r="G2324" s="157"/>
      <c r="H2324" s="158"/>
      <c r="I2324" s="162" t="str">
        <f t="shared" si="216"/>
        <v/>
      </c>
      <c r="J2324" s="163" t="str">
        <f>IF(I2324="","",I2324/BUDGET!$O$8)</f>
        <v/>
      </c>
      <c r="K2324" s="608"/>
      <c r="L2324" s="161" t="str">
        <f t="shared" si="217"/>
        <v/>
      </c>
      <c r="M2324" s="609" t="str">
        <f t="shared" si="218"/>
        <v/>
      </c>
      <c r="N2324" s="610" t="str">
        <f t="shared" si="219"/>
        <v/>
      </c>
      <c r="O2324" s="577"/>
      <c r="Q2324" s="611"/>
      <c r="U2324" s="574" t="str">
        <f t="shared" si="221"/>
        <v/>
      </c>
      <c r="V2324" s="574" t="str">
        <f>IF($U2324="","",VLOOKUP($U2324,BUDGET!$C$19:$Q$401,2,FALSE))</f>
        <v/>
      </c>
    </row>
    <row r="2325" spans="2:22" ht="13.5" x14ac:dyDescent="0.3">
      <c r="B2325" s="582">
        <f t="shared" si="220"/>
        <v>2315</v>
      </c>
      <c r="C2325" s="153"/>
      <c r="D2325" s="154"/>
      <c r="E2325" s="155"/>
      <c r="F2325" s="156"/>
      <c r="G2325" s="157"/>
      <c r="H2325" s="158"/>
      <c r="I2325" s="162" t="str">
        <f t="shared" si="216"/>
        <v/>
      </c>
      <c r="J2325" s="163" t="str">
        <f>IF(I2325="","",I2325/BUDGET!$O$8)</f>
        <v/>
      </c>
      <c r="K2325" s="608"/>
      <c r="L2325" s="164" t="str">
        <f t="shared" si="217"/>
        <v/>
      </c>
      <c r="M2325" s="609" t="str">
        <f t="shared" si="218"/>
        <v/>
      </c>
      <c r="N2325" s="610" t="str">
        <f t="shared" si="219"/>
        <v/>
      </c>
      <c r="O2325" s="577"/>
      <c r="Q2325" s="611"/>
      <c r="U2325" s="574" t="str">
        <f t="shared" si="221"/>
        <v/>
      </c>
      <c r="V2325" s="574" t="str">
        <f>IF($U2325="","",VLOOKUP($U2325,BUDGET!$C$19:$Q$401,2,FALSE))</f>
        <v/>
      </c>
    </row>
    <row r="2326" spans="2:22" ht="13.5" x14ac:dyDescent="0.3">
      <c r="B2326" s="582">
        <f t="shared" si="220"/>
        <v>2316</v>
      </c>
      <c r="C2326" s="153"/>
      <c r="D2326" s="154"/>
      <c r="E2326" s="155"/>
      <c r="F2326" s="156"/>
      <c r="G2326" s="157"/>
      <c r="H2326" s="158"/>
      <c r="I2326" s="162" t="str">
        <f t="shared" si="216"/>
        <v/>
      </c>
      <c r="J2326" s="163" t="str">
        <f>IF(I2326="","",I2326/BUDGET!$O$8)</f>
        <v/>
      </c>
      <c r="K2326" s="608"/>
      <c r="L2326" s="161" t="str">
        <f t="shared" si="217"/>
        <v/>
      </c>
      <c r="M2326" s="609" t="str">
        <f t="shared" si="218"/>
        <v/>
      </c>
      <c r="N2326" s="610" t="str">
        <f t="shared" si="219"/>
        <v/>
      </c>
      <c r="O2326" s="577"/>
      <c r="Q2326" s="611"/>
      <c r="U2326" s="574" t="str">
        <f t="shared" si="221"/>
        <v/>
      </c>
      <c r="V2326" s="574" t="str">
        <f>IF($U2326="","",VLOOKUP($U2326,BUDGET!$C$19:$Q$401,2,FALSE))</f>
        <v/>
      </c>
    </row>
    <row r="2327" spans="2:22" ht="13.5" x14ac:dyDescent="0.3">
      <c r="B2327" s="582">
        <f t="shared" si="220"/>
        <v>2317</v>
      </c>
      <c r="C2327" s="153"/>
      <c r="D2327" s="154"/>
      <c r="E2327" s="155"/>
      <c r="F2327" s="156"/>
      <c r="G2327" s="157"/>
      <c r="H2327" s="158"/>
      <c r="I2327" s="162" t="str">
        <f t="shared" si="216"/>
        <v/>
      </c>
      <c r="J2327" s="163" t="str">
        <f>IF(I2327="","",I2327/BUDGET!$O$8)</f>
        <v/>
      </c>
      <c r="K2327" s="608"/>
      <c r="L2327" s="164" t="str">
        <f t="shared" si="217"/>
        <v/>
      </c>
      <c r="M2327" s="609" t="str">
        <f t="shared" si="218"/>
        <v/>
      </c>
      <c r="N2327" s="610" t="str">
        <f t="shared" si="219"/>
        <v/>
      </c>
      <c r="O2327" s="577"/>
      <c r="Q2327" s="611"/>
      <c r="U2327" s="574" t="str">
        <f t="shared" si="221"/>
        <v/>
      </c>
      <c r="V2327" s="574" t="str">
        <f>IF($U2327="","",VLOOKUP($U2327,BUDGET!$C$19:$Q$401,2,FALSE))</f>
        <v/>
      </c>
    </row>
    <row r="2328" spans="2:22" ht="13.5" x14ac:dyDescent="0.3">
      <c r="B2328" s="582">
        <f t="shared" si="220"/>
        <v>2318</v>
      </c>
      <c r="C2328" s="153"/>
      <c r="D2328" s="154"/>
      <c r="E2328" s="155"/>
      <c r="F2328" s="156"/>
      <c r="G2328" s="157"/>
      <c r="H2328" s="158"/>
      <c r="I2328" s="162" t="str">
        <f t="shared" si="216"/>
        <v/>
      </c>
      <c r="J2328" s="163" t="str">
        <f>IF(I2328="","",I2328/BUDGET!$O$8)</f>
        <v/>
      </c>
      <c r="K2328" s="608"/>
      <c r="L2328" s="161" t="str">
        <f t="shared" si="217"/>
        <v/>
      </c>
      <c r="M2328" s="609" t="str">
        <f t="shared" si="218"/>
        <v/>
      </c>
      <c r="N2328" s="610" t="str">
        <f t="shared" si="219"/>
        <v/>
      </c>
      <c r="O2328" s="577"/>
      <c r="Q2328" s="611"/>
      <c r="U2328" s="574" t="str">
        <f t="shared" si="221"/>
        <v/>
      </c>
      <c r="V2328" s="574" t="str">
        <f>IF($U2328="","",VLOOKUP($U2328,BUDGET!$C$19:$Q$401,2,FALSE))</f>
        <v/>
      </c>
    </row>
    <row r="2329" spans="2:22" ht="13.5" x14ac:dyDescent="0.3">
      <c r="B2329" s="582">
        <f t="shared" si="220"/>
        <v>2319</v>
      </c>
      <c r="C2329" s="153"/>
      <c r="D2329" s="154"/>
      <c r="E2329" s="155"/>
      <c r="F2329" s="156"/>
      <c r="G2329" s="157"/>
      <c r="H2329" s="158"/>
      <c r="I2329" s="162" t="str">
        <f t="shared" si="216"/>
        <v/>
      </c>
      <c r="J2329" s="163" t="str">
        <f>IF(I2329="","",I2329/BUDGET!$O$8)</f>
        <v/>
      </c>
      <c r="K2329" s="608"/>
      <c r="L2329" s="164" t="str">
        <f t="shared" si="217"/>
        <v/>
      </c>
      <c r="M2329" s="609" t="str">
        <f t="shared" si="218"/>
        <v/>
      </c>
      <c r="N2329" s="610" t="str">
        <f t="shared" si="219"/>
        <v/>
      </c>
      <c r="O2329" s="577"/>
      <c r="Q2329" s="611"/>
      <c r="U2329" s="574" t="str">
        <f t="shared" si="221"/>
        <v/>
      </c>
      <c r="V2329" s="574" t="str">
        <f>IF($U2329="","",VLOOKUP($U2329,BUDGET!$C$19:$Q$401,2,FALSE))</f>
        <v/>
      </c>
    </row>
    <row r="2330" spans="2:22" ht="13.5" x14ac:dyDescent="0.3">
      <c r="B2330" s="582">
        <f t="shared" si="220"/>
        <v>2320</v>
      </c>
      <c r="C2330" s="153"/>
      <c r="D2330" s="154"/>
      <c r="E2330" s="155"/>
      <c r="F2330" s="156"/>
      <c r="G2330" s="157"/>
      <c r="H2330" s="158"/>
      <c r="I2330" s="162" t="str">
        <f t="shared" si="216"/>
        <v/>
      </c>
      <c r="J2330" s="163" t="str">
        <f>IF(I2330="","",I2330/BUDGET!$O$8)</f>
        <v/>
      </c>
      <c r="K2330" s="608"/>
      <c r="L2330" s="161" t="str">
        <f t="shared" si="217"/>
        <v/>
      </c>
      <c r="M2330" s="609" t="str">
        <f t="shared" si="218"/>
        <v/>
      </c>
      <c r="N2330" s="610" t="str">
        <f t="shared" si="219"/>
        <v/>
      </c>
      <c r="O2330" s="577"/>
      <c r="Q2330" s="611"/>
      <c r="U2330" s="574" t="str">
        <f t="shared" si="221"/>
        <v/>
      </c>
      <c r="V2330" s="574" t="str">
        <f>IF($U2330="","",VLOOKUP($U2330,BUDGET!$C$19:$Q$401,2,FALSE))</f>
        <v/>
      </c>
    </row>
    <row r="2331" spans="2:22" ht="13.5" x14ac:dyDescent="0.3">
      <c r="B2331" s="582">
        <f t="shared" si="220"/>
        <v>2321</v>
      </c>
      <c r="C2331" s="153"/>
      <c r="D2331" s="154"/>
      <c r="E2331" s="155"/>
      <c r="F2331" s="156"/>
      <c r="G2331" s="157"/>
      <c r="H2331" s="158"/>
      <c r="I2331" s="162" t="str">
        <f t="shared" si="216"/>
        <v/>
      </c>
      <c r="J2331" s="163" t="str">
        <f>IF(I2331="","",I2331/BUDGET!$O$8)</f>
        <v/>
      </c>
      <c r="K2331" s="608"/>
      <c r="L2331" s="164" t="str">
        <f t="shared" si="217"/>
        <v/>
      </c>
      <c r="M2331" s="609" t="str">
        <f t="shared" si="218"/>
        <v/>
      </c>
      <c r="N2331" s="610" t="str">
        <f t="shared" si="219"/>
        <v/>
      </c>
      <c r="O2331" s="577"/>
      <c r="Q2331" s="611"/>
      <c r="U2331" s="574" t="str">
        <f t="shared" si="221"/>
        <v/>
      </c>
      <c r="V2331" s="574" t="str">
        <f>IF($U2331="","",VLOOKUP($U2331,BUDGET!$C$19:$Q$401,2,FALSE))</f>
        <v/>
      </c>
    </row>
    <row r="2332" spans="2:22" ht="13.5" x14ac:dyDescent="0.3">
      <c r="B2332" s="582">
        <f t="shared" si="220"/>
        <v>2322</v>
      </c>
      <c r="C2332" s="153"/>
      <c r="D2332" s="154"/>
      <c r="E2332" s="155"/>
      <c r="F2332" s="156"/>
      <c r="G2332" s="157"/>
      <c r="H2332" s="158"/>
      <c r="I2332" s="162" t="str">
        <f t="shared" si="216"/>
        <v/>
      </c>
      <c r="J2332" s="163" t="str">
        <f>IF(I2332="","",I2332/BUDGET!$O$8)</f>
        <v/>
      </c>
      <c r="K2332" s="608"/>
      <c r="L2332" s="161" t="str">
        <f t="shared" si="217"/>
        <v/>
      </c>
      <c r="M2332" s="609" t="str">
        <f t="shared" si="218"/>
        <v/>
      </c>
      <c r="N2332" s="610" t="str">
        <f t="shared" si="219"/>
        <v/>
      </c>
      <c r="O2332" s="577"/>
      <c r="Q2332" s="611"/>
      <c r="U2332" s="574" t="str">
        <f t="shared" si="221"/>
        <v/>
      </c>
      <c r="V2332" s="574" t="str">
        <f>IF($U2332="","",VLOOKUP($U2332,BUDGET!$C$19:$Q$401,2,FALSE))</f>
        <v/>
      </c>
    </row>
    <row r="2333" spans="2:22" ht="13.5" x14ac:dyDescent="0.3">
      <c r="B2333" s="582">
        <f t="shared" si="220"/>
        <v>2323</v>
      </c>
      <c r="C2333" s="153"/>
      <c r="D2333" s="154"/>
      <c r="E2333" s="155"/>
      <c r="F2333" s="156"/>
      <c r="G2333" s="157"/>
      <c r="H2333" s="158"/>
      <c r="I2333" s="162" t="str">
        <f t="shared" si="216"/>
        <v/>
      </c>
      <c r="J2333" s="163" t="str">
        <f>IF(I2333="","",I2333/BUDGET!$O$8)</f>
        <v/>
      </c>
      <c r="K2333" s="608"/>
      <c r="L2333" s="164" t="str">
        <f t="shared" si="217"/>
        <v/>
      </c>
      <c r="M2333" s="609" t="str">
        <f t="shared" si="218"/>
        <v/>
      </c>
      <c r="N2333" s="610" t="str">
        <f t="shared" si="219"/>
        <v/>
      </c>
      <c r="O2333" s="577"/>
      <c r="Q2333" s="611"/>
      <c r="U2333" s="574" t="str">
        <f t="shared" si="221"/>
        <v/>
      </c>
      <c r="V2333" s="574" t="str">
        <f>IF($U2333="","",VLOOKUP($U2333,BUDGET!$C$19:$Q$401,2,FALSE))</f>
        <v/>
      </c>
    </row>
    <row r="2334" spans="2:22" ht="13.5" x14ac:dyDescent="0.3">
      <c r="B2334" s="582">
        <f t="shared" si="220"/>
        <v>2324</v>
      </c>
      <c r="C2334" s="153"/>
      <c r="D2334" s="154"/>
      <c r="E2334" s="155"/>
      <c r="F2334" s="156"/>
      <c r="G2334" s="157"/>
      <c r="H2334" s="158"/>
      <c r="I2334" s="162" t="str">
        <f t="shared" si="216"/>
        <v/>
      </c>
      <c r="J2334" s="163" t="str">
        <f>IF(I2334="","",I2334/BUDGET!$O$8)</f>
        <v/>
      </c>
      <c r="K2334" s="608"/>
      <c r="L2334" s="161" t="str">
        <f t="shared" si="217"/>
        <v/>
      </c>
      <c r="M2334" s="609" t="str">
        <f t="shared" si="218"/>
        <v/>
      </c>
      <c r="N2334" s="610" t="str">
        <f t="shared" si="219"/>
        <v/>
      </c>
      <c r="O2334" s="577"/>
      <c r="Q2334" s="611"/>
      <c r="U2334" s="574" t="str">
        <f t="shared" si="221"/>
        <v/>
      </c>
      <c r="V2334" s="574" t="str">
        <f>IF($U2334="","",VLOOKUP($U2334,BUDGET!$C$19:$Q$401,2,FALSE))</f>
        <v/>
      </c>
    </row>
    <row r="2335" spans="2:22" ht="13.5" x14ac:dyDescent="0.3">
      <c r="B2335" s="582">
        <f t="shared" si="220"/>
        <v>2325</v>
      </c>
      <c r="C2335" s="153"/>
      <c r="D2335" s="154"/>
      <c r="E2335" s="155"/>
      <c r="F2335" s="156"/>
      <c r="G2335" s="157"/>
      <c r="H2335" s="158"/>
      <c r="I2335" s="162" t="str">
        <f t="shared" si="216"/>
        <v/>
      </c>
      <c r="J2335" s="163" t="str">
        <f>IF(I2335="","",I2335/BUDGET!$O$8)</f>
        <v/>
      </c>
      <c r="K2335" s="608"/>
      <c r="L2335" s="164" t="str">
        <f t="shared" si="217"/>
        <v/>
      </c>
      <c r="M2335" s="609" t="str">
        <f t="shared" si="218"/>
        <v/>
      </c>
      <c r="N2335" s="610" t="str">
        <f t="shared" si="219"/>
        <v/>
      </c>
      <c r="O2335" s="577"/>
      <c r="Q2335" s="611"/>
      <c r="U2335" s="574" t="str">
        <f t="shared" si="221"/>
        <v/>
      </c>
      <c r="V2335" s="574" t="str">
        <f>IF($U2335="","",VLOOKUP($U2335,BUDGET!$C$19:$Q$401,2,FALSE))</f>
        <v/>
      </c>
    </row>
    <row r="2336" spans="2:22" ht="13.5" x14ac:dyDescent="0.3">
      <c r="B2336" s="582">
        <f t="shared" si="220"/>
        <v>2326</v>
      </c>
      <c r="C2336" s="153"/>
      <c r="D2336" s="154"/>
      <c r="E2336" s="155"/>
      <c r="F2336" s="156"/>
      <c r="G2336" s="157"/>
      <c r="H2336" s="158"/>
      <c r="I2336" s="162" t="str">
        <f t="shared" si="216"/>
        <v/>
      </c>
      <c r="J2336" s="163" t="str">
        <f>IF(I2336="","",I2336/BUDGET!$O$8)</f>
        <v/>
      </c>
      <c r="K2336" s="608"/>
      <c r="L2336" s="161" t="str">
        <f t="shared" si="217"/>
        <v/>
      </c>
      <c r="M2336" s="609" t="str">
        <f t="shared" si="218"/>
        <v/>
      </c>
      <c r="N2336" s="610" t="str">
        <f t="shared" si="219"/>
        <v/>
      </c>
      <c r="O2336" s="577"/>
      <c r="Q2336" s="611"/>
      <c r="U2336" s="574" t="str">
        <f t="shared" si="221"/>
        <v/>
      </c>
      <c r="V2336" s="574" t="str">
        <f>IF($U2336="","",VLOOKUP($U2336,BUDGET!$C$19:$Q$401,2,FALSE))</f>
        <v/>
      </c>
    </row>
    <row r="2337" spans="2:22" ht="13.5" x14ac:dyDescent="0.3">
      <c r="B2337" s="582">
        <f t="shared" si="220"/>
        <v>2327</v>
      </c>
      <c r="C2337" s="153"/>
      <c r="D2337" s="154"/>
      <c r="E2337" s="155"/>
      <c r="F2337" s="156"/>
      <c r="G2337" s="157"/>
      <c r="H2337" s="158"/>
      <c r="I2337" s="162" t="str">
        <f t="shared" si="216"/>
        <v/>
      </c>
      <c r="J2337" s="163" t="str">
        <f>IF(I2337="","",I2337/BUDGET!$O$8)</f>
        <v/>
      </c>
      <c r="K2337" s="608"/>
      <c r="L2337" s="164" t="str">
        <f t="shared" si="217"/>
        <v/>
      </c>
      <c r="M2337" s="609" t="str">
        <f t="shared" si="218"/>
        <v/>
      </c>
      <c r="N2337" s="610" t="str">
        <f t="shared" si="219"/>
        <v/>
      </c>
      <c r="O2337" s="577"/>
      <c r="Q2337" s="611"/>
      <c r="U2337" s="574" t="str">
        <f t="shared" si="221"/>
        <v/>
      </c>
      <c r="V2337" s="574" t="str">
        <f>IF($U2337="","",VLOOKUP($U2337,BUDGET!$C$19:$Q$401,2,FALSE))</f>
        <v/>
      </c>
    </row>
    <row r="2338" spans="2:22" ht="13.5" x14ac:dyDescent="0.3">
      <c r="B2338" s="582">
        <f t="shared" si="220"/>
        <v>2328</v>
      </c>
      <c r="C2338" s="153"/>
      <c r="D2338" s="154"/>
      <c r="E2338" s="155"/>
      <c r="F2338" s="156"/>
      <c r="G2338" s="157"/>
      <c r="H2338" s="158"/>
      <c r="I2338" s="162" t="str">
        <f t="shared" si="216"/>
        <v/>
      </c>
      <c r="J2338" s="163" t="str">
        <f>IF(I2338="","",I2338/BUDGET!$O$8)</f>
        <v/>
      </c>
      <c r="K2338" s="608"/>
      <c r="L2338" s="161" t="str">
        <f t="shared" si="217"/>
        <v/>
      </c>
      <c r="M2338" s="609" t="str">
        <f t="shared" si="218"/>
        <v/>
      </c>
      <c r="N2338" s="610" t="str">
        <f t="shared" si="219"/>
        <v/>
      </c>
      <c r="O2338" s="577"/>
      <c r="Q2338" s="611"/>
      <c r="U2338" s="574" t="str">
        <f t="shared" si="221"/>
        <v/>
      </c>
      <c r="V2338" s="574" t="str">
        <f>IF($U2338="","",VLOOKUP($U2338,BUDGET!$C$19:$Q$401,2,FALSE))</f>
        <v/>
      </c>
    </row>
    <row r="2339" spans="2:22" ht="13.5" x14ac:dyDescent="0.3">
      <c r="B2339" s="582">
        <f t="shared" si="220"/>
        <v>2329</v>
      </c>
      <c r="C2339" s="153"/>
      <c r="D2339" s="154"/>
      <c r="E2339" s="155"/>
      <c r="F2339" s="156"/>
      <c r="G2339" s="157"/>
      <c r="H2339" s="158"/>
      <c r="I2339" s="162" t="str">
        <f t="shared" si="216"/>
        <v/>
      </c>
      <c r="J2339" s="163" t="str">
        <f>IF(I2339="","",I2339/BUDGET!$O$8)</f>
        <v/>
      </c>
      <c r="K2339" s="608"/>
      <c r="L2339" s="164" t="str">
        <f t="shared" si="217"/>
        <v/>
      </c>
      <c r="M2339" s="609" t="str">
        <f t="shared" si="218"/>
        <v/>
      </c>
      <c r="N2339" s="610" t="str">
        <f t="shared" si="219"/>
        <v/>
      </c>
      <c r="O2339" s="577"/>
      <c r="Q2339" s="611"/>
      <c r="U2339" s="574" t="str">
        <f t="shared" si="221"/>
        <v/>
      </c>
      <c r="V2339" s="574" t="str">
        <f>IF($U2339="","",VLOOKUP($U2339,BUDGET!$C$19:$Q$401,2,FALSE))</f>
        <v/>
      </c>
    </row>
    <row r="2340" spans="2:22" ht="13.5" x14ac:dyDescent="0.3">
      <c r="B2340" s="582">
        <f t="shared" si="220"/>
        <v>2330</v>
      </c>
      <c r="C2340" s="153"/>
      <c r="D2340" s="154"/>
      <c r="E2340" s="155"/>
      <c r="F2340" s="156"/>
      <c r="G2340" s="157"/>
      <c r="H2340" s="158"/>
      <c r="I2340" s="162" t="str">
        <f t="shared" si="216"/>
        <v/>
      </c>
      <c r="J2340" s="163" t="str">
        <f>IF(I2340="","",I2340/BUDGET!$O$8)</f>
        <v/>
      </c>
      <c r="K2340" s="608"/>
      <c r="L2340" s="161" t="str">
        <f t="shared" si="217"/>
        <v/>
      </c>
      <c r="M2340" s="609" t="str">
        <f t="shared" si="218"/>
        <v/>
      </c>
      <c r="N2340" s="610" t="str">
        <f t="shared" si="219"/>
        <v/>
      </c>
      <c r="O2340" s="577"/>
      <c r="Q2340" s="611"/>
      <c r="U2340" s="574" t="str">
        <f t="shared" si="221"/>
        <v/>
      </c>
      <c r="V2340" s="574" t="str">
        <f>IF($U2340="","",VLOOKUP($U2340,BUDGET!$C$19:$Q$401,2,FALSE))</f>
        <v/>
      </c>
    </row>
    <row r="2341" spans="2:22" ht="13.5" x14ac:dyDescent="0.3">
      <c r="B2341" s="582">
        <f t="shared" si="220"/>
        <v>2331</v>
      </c>
      <c r="C2341" s="153"/>
      <c r="D2341" s="154"/>
      <c r="E2341" s="155"/>
      <c r="F2341" s="156"/>
      <c r="G2341" s="157"/>
      <c r="H2341" s="158"/>
      <c r="I2341" s="162" t="str">
        <f t="shared" si="216"/>
        <v/>
      </c>
      <c r="J2341" s="163" t="str">
        <f>IF(I2341="","",I2341/BUDGET!$O$8)</f>
        <v/>
      </c>
      <c r="K2341" s="608"/>
      <c r="L2341" s="164" t="str">
        <f t="shared" si="217"/>
        <v/>
      </c>
      <c r="M2341" s="609" t="str">
        <f t="shared" si="218"/>
        <v/>
      </c>
      <c r="N2341" s="610" t="str">
        <f t="shared" si="219"/>
        <v/>
      </c>
      <c r="O2341" s="577"/>
      <c r="Q2341" s="611"/>
      <c r="U2341" s="574" t="str">
        <f t="shared" si="221"/>
        <v/>
      </c>
      <c r="V2341" s="574" t="str">
        <f>IF($U2341="","",VLOOKUP($U2341,BUDGET!$C$19:$Q$401,2,FALSE))</f>
        <v/>
      </c>
    </row>
    <row r="2342" spans="2:22" ht="13.5" x14ac:dyDescent="0.3">
      <c r="B2342" s="582">
        <f t="shared" si="220"/>
        <v>2332</v>
      </c>
      <c r="C2342" s="153"/>
      <c r="D2342" s="154"/>
      <c r="E2342" s="155"/>
      <c r="F2342" s="156"/>
      <c r="G2342" s="157"/>
      <c r="H2342" s="158"/>
      <c r="I2342" s="162" t="str">
        <f t="shared" si="216"/>
        <v/>
      </c>
      <c r="J2342" s="163" t="str">
        <f>IF(I2342="","",I2342/BUDGET!$O$8)</f>
        <v/>
      </c>
      <c r="K2342" s="608"/>
      <c r="L2342" s="161" t="str">
        <f t="shared" si="217"/>
        <v/>
      </c>
      <c r="M2342" s="609" t="str">
        <f t="shared" si="218"/>
        <v/>
      </c>
      <c r="N2342" s="610" t="str">
        <f t="shared" si="219"/>
        <v/>
      </c>
      <c r="O2342" s="577"/>
      <c r="Q2342" s="611"/>
      <c r="U2342" s="574" t="str">
        <f t="shared" si="221"/>
        <v/>
      </c>
      <c r="V2342" s="574" t="str">
        <f>IF($U2342="","",VLOOKUP($U2342,BUDGET!$C$19:$Q$401,2,FALSE))</f>
        <v/>
      </c>
    </row>
    <row r="2343" spans="2:22" ht="13.5" x14ac:dyDescent="0.3">
      <c r="B2343" s="582">
        <f t="shared" si="220"/>
        <v>2333</v>
      </c>
      <c r="C2343" s="153"/>
      <c r="D2343" s="154"/>
      <c r="E2343" s="155"/>
      <c r="F2343" s="156"/>
      <c r="G2343" s="157"/>
      <c r="H2343" s="158"/>
      <c r="I2343" s="162" t="str">
        <f t="shared" si="216"/>
        <v/>
      </c>
      <c r="J2343" s="163" t="str">
        <f>IF(I2343="","",I2343/BUDGET!$O$8)</f>
        <v/>
      </c>
      <c r="K2343" s="608"/>
      <c r="L2343" s="164" t="str">
        <f t="shared" si="217"/>
        <v/>
      </c>
      <c r="M2343" s="609" t="str">
        <f t="shared" si="218"/>
        <v/>
      </c>
      <c r="N2343" s="610" t="str">
        <f t="shared" si="219"/>
        <v/>
      </c>
      <c r="O2343" s="577"/>
      <c r="Q2343" s="611"/>
      <c r="U2343" s="574" t="str">
        <f t="shared" si="221"/>
        <v/>
      </c>
      <c r="V2343" s="574" t="str">
        <f>IF($U2343="","",VLOOKUP($U2343,BUDGET!$C$19:$Q$401,2,FALSE))</f>
        <v/>
      </c>
    </row>
    <row r="2344" spans="2:22" ht="13.5" x14ac:dyDescent="0.3">
      <c r="B2344" s="582">
        <f t="shared" si="220"/>
        <v>2334</v>
      </c>
      <c r="C2344" s="153"/>
      <c r="D2344" s="154"/>
      <c r="E2344" s="155"/>
      <c r="F2344" s="156"/>
      <c r="G2344" s="157"/>
      <c r="H2344" s="158"/>
      <c r="I2344" s="162" t="str">
        <f t="shared" si="216"/>
        <v/>
      </c>
      <c r="J2344" s="163" t="str">
        <f>IF(I2344="","",I2344/BUDGET!$O$8)</f>
        <v/>
      </c>
      <c r="K2344" s="608"/>
      <c r="L2344" s="161" t="str">
        <f t="shared" si="217"/>
        <v/>
      </c>
      <c r="M2344" s="609" t="str">
        <f t="shared" si="218"/>
        <v/>
      </c>
      <c r="N2344" s="610" t="str">
        <f t="shared" si="219"/>
        <v/>
      </c>
      <c r="O2344" s="577"/>
      <c r="Q2344" s="611"/>
      <c r="U2344" s="574" t="str">
        <f t="shared" si="221"/>
        <v/>
      </c>
      <c r="V2344" s="574" t="str">
        <f>IF($U2344="","",VLOOKUP($U2344,BUDGET!$C$19:$Q$401,2,FALSE))</f>
        <v/>
      </c>
    </row>
    <row r="2345" spans="2:22" ht="13.5" x14ac:dyDescent="0.3">
      <c r="B2345" s="582">
        <f t="shared" si="220"/>
        <v>2335</v>
      </c>
      <c r="C2345" s="153"/>
      <c r="D2345" s="154"/>
      <c r="E2345" s="155"/>
      <c r="F2345" s="156"/>
      <c r="G2345" s="157"/>
      <c r="H2345" s="158"/>
      <c r="I2345" s="162" t="str">
        <f t="shared" si="216"/>
        <v/>
      </c>
      <c r="J2345" s="163" t="str">
        <f>IF(I2345="","",I2345/BUDGET!$O$8)</f>
        <v/>
      </c>
      <c r="K2345" s="608"/>
      <c r="L2345" s="164" t="str">
        <f t="shared" si="217"/>
        <v/>
      </c>
      <c r="M2345" s="609" t="str">
        <f t="shared" si="218"/>
        <v/>
      </c>
      <c r="N2345" s="610" t="str">
        <f t="shared" si="219"/>
        <v/>
      </c>
      <c r="O2345" s="577"/>
      <c r="Q2345" s="611"/>
      <c r="U2345" s="574" t="str">
        <f t="shared" si="221"/>
        <v/>
      </c>
      <c r="V2345" s="574" t="str">
        <f>IF($U2345="","",VLOOKUP($U2345,BUDGET!$C$19:$Q$401,2,FALSE))</f>
        <v/>
      </c>
    </row>
    <row r="2346" spans="2:22" ht="13.5" x14ac:dyDescent="0.3">
      <c r="B2346" s="582">
        <f t="shared" si="220"/>
        <v>2336</v>
      </c>
      <c r="C2346" s="153"/>
      <c r="D2346" s="154"/>
      <c r="E2346" s="155"/>
      <c r="F2346" s="156"/>
      <c r="G2346" s="157"/>
      <c r="H2346" s="158"/>
      <c r="I2346" s="162" t="str">
        <f t="shared" si="216"/>
        <v/>
      </c>
      <c r="J2346" s="163" t="str">
        <f>IF(I2346="","",I2346/BUDGET!$O$8)</f>
        <v/>
      </c>
      <c r="K2346" s="608"/>
      <c r="L2346" s="161" t="str">
        <f t="shared" si="217"/>
        <v/>
      </c>
      <c r="M2346" s="609" t="str">
        <f t="shared" si="218"/>
        <v/>
      </c>
      <c r="N2346" s="610" t="str">
        <f t="shared" si="219"/>
        <v/>
      </c>
      <c r="O2346" s="577"/>
      <c r="Q2346" s="611"/>
      <c r="U2346" s="574" t="str">
        <f t="shared" si="221"/>
        <v/>
      </c>
      <c r="V2346" s="574" t="str">
        <f>IF($U2346="","",VLOOKUP($U2346,BUDGET!$C$19:$Q$401,2,FALSE))</f>
        <v/>
      </c>
    </row>
    <row r="2347" spans="2:22" ht="13.5" x14ac:dyDescent="0.3">
      <c r="B2347" s="582">
        <f t="shared" si="220"/>
        <v>2337</v>
      </c>
      <c r="C2347" s="153"/>
      <c r="D2347" s="154"/>
      <c r="E2347" s="155"/>
      <c r="F2347" s="156"/>
      <c r="G2347" s="157"/>
      <c r="H2347" s="158"/>
      <c r="I2347" s="162" t="str">
        <f t="shared" si="216"/>
        <v/>
      </c>
      <c r="J2347" s="163" t="str">
        <f>IF(I2347="","",I2347/BUDGET!$O$8)</f>
        <v/>
      </c>
      <c r="K2347" s="608"/>
      <c r="L2347" s="164" t="str">
        <f t="shared" si="217"/>
        <v/>
      </c>
      <c r="M2347" s="609" t="str">
        <f t="shared" si="218"/>
        <v/>
      </c>
      <c r="N2347" s="610" t="str">
        <f t="shared" si="219"/>
        <v/>
      </c>
      <c r="O2347" s="577"/>
      <c r="Q2347" s="611"/>
      <c r="U2347" s="574" t="str">
        <f t="shared" si="221"/>
        <v/>
      </c>
      <c r="V2347" s="574" t="str">
        <f>IF($U2347="","",VLOOKUP($U2347,BUDGET!$C$19:$Q$401,2,FALSE))</f>
        <v/>
      </c>
    </row>
    <row r="2348" spans="2:22" ht="13.5" x14ac:dyDescent="0.3">
      <c r="B2348" s="582">
        <f t="shared" si="220"/>
        <v>2338</v>
      </c>
      <c r="C2348" s="153"/>
      <c r="D2348" s="154"/>
      <c r="E2348" s="155"/>
      <c r="F2348" s="156"/>
      <c r="G2348" s="157"/>
      <c r="H2348" s="158"/>
      <c r="I2348" s="162" t="str">
        <f t="shared" si="216"/>
        <v/>
      </c>
      <c r="J2348" s="163" t="str">
        <f>IF(I2348="","",I2348/BUDGET!$O$8)</f>
        <v/>
      </c>
      <c r="K2348" s="608"/>
      <c r="L2348" s="161" t="str">
        <f t="shared" si="217"/>
        <v/>
      </c>
      <c r="M2348" s="609" t="str">
        <f t="shared" si="218"/>
        <v/>
      </c>
      <c r="N2348" s="610" t="str">
        <f t="shared" si="219"/>
        <v/>
      </c>
      <c r="O2348" s="577"/>
      <c r="Q2348" s="611"/>
      <c r="U2348" s="574" t="str">
        <f t="shared" si="221"/>
        <v/>
      </c>
      <c r="V2348" s="574" t="str">
        <f>IF($U2348="","",VLOOKUP($U2348,BUDGET!$C$19:$Q$401,2,FALSE))</f>
        <v/>
      </c>
    </row>
    <row r="2349" spans="2:22" ht="13.5" x14ac:dyDescent="0.3">
      <c r="B2349" s="582">
        <f t="shared" si="220"/>
        <v>2339</v>
      </c>
      <c r="C2349" s="153"/>
      <c r="D2349" s="154"/>
      <c r="E2349" s="155"/>
      <c r="F2349" s="156"/>
      <c r="G2349" s="157"/>
      <c r="H2349" s="158"/>
      <c r="I2349" s="162" t="str">
        <f t="shared" si="216"/>
        <v/>
      </c>
      <c r="J2349" s="163" t="str">
        <f>IF(I2349="","",I2349/BUDGET!$O$8)</f>
        <v/>
      </c>
      <c r="K2349" s="608"/>
      <c r="L2349" s="164" t="str">
        <f t="shared" si="217"/>
        <v/>
      </c>
      <c r="M2349" s="609" t="str">
        <f t="shared" si="218"/>
        <v/>
      </c>
      <c r="N2349" s="610" t="str">
        <f t="shared" si="219"/>
        <v/>
      </c>
      <c r="O2349" s="577"/>
      <c r="Q2349" s="611"/>
      <c r="U2349" s="574" t="str">
        <f t="shared" si="221"/>
        <v/>
      </c>
      <c r="V2349" s="574" t="str">
        <f>IF($U2349="","",VLOOKUP($U2349,BUDGET!$C$19:$Q$401,2,FALSE))</f>
        <v/>
      </c>
    </row>
    <row r="2350" spans="2:22" ht="13.5" x14ac:dyDescent="0.3">
      <c r="B2350" s="582">
        <f t="shared" si="220"/>
        <v>2340</v>
      </c>
      <c r="C2350" s="153"/>
      <c r="D2350" s="154"/>
      <c r="E2350" s="155"/>
      <c r="F2350" s="156"/>
      <c r="G2350" s="157"/>
      <c r="H2350" s="158"/>
      <c r="I2350" s="162" t="str">
        <f t="shared" si="216"/>
        <v/>
      </c>
      <c r="J2350" s="163" t="str">
        <f>IF(I2350="","",I2350/BUDGET!$O$8)</f>
        <v/>
      </c>
      <c r="K2350" s="608"/>
      <c r="L2350" s="161" t="str">
        <f t="shared" si="217"/>
        <v/>
      </c>
      <c r="M2350" s="609" t="str">
        <f t="shared" si="218"/>
        <v/>
      </c>
      <c r="N2350" s="610" t="str">
        <f t="shared" si="219"/>
        <v/>
      </c>
      <c r="O2350" s="577"/>
      <c r="Q2350" s="611"/>
      <c r="U2350" s="574" t="str">
        <f t="shared" si="221"/>
        <v/>
      </c>
      <c r="V2350" s="574" t="str">
        <f>IF($U2350="","",VLOOKUP($U2350,BUDGET!$C$19:$Q$401,2,FALSE))</f>
        <v/>
      </c>
    </row>
    <row r="2351" spans="2:22" ht="13.5" x14ac:dyDescent="0.3">
      <c r="B2351" s="582">
        <f t="shared" si="220"/>
        <v>2341</v>
      </c>
      <c r="C2351" s="153"/>
      <c r="D2351" s="154"/>
      <c r="E2351" s="155"/>
      <c r="F2351" s="156"/>
      <c r="G2351" s="157"/>
      <c r="H2351" s="158"/>
      <c r="I2351" s="162" t="str">
        <f t="shared" si="216"/>
        <v/>
      </c>
      <c r="J2351" s="163" t="str">
        <f>IF(I2351="","",I2351/BUDGET!$O$8)</f>
        <v/>
      </c>
      <c r="K2351" s="608"/>
      <c r="L2351" s="164" t="str">
        <f t="shared" si="217"/>
        <v/>
      </c>
      <c r="M2351" s="609" t="str">
        <f t="shared" si="218"/>
        <v/>
      </c>
      <c r="N2351" s="610" t="str">
        <f t="shared" si="219"/>
        <v/>
      </c>
      <c r="O2351" s="577"/>
      <c r="Q2351" s="611"/>
      <c r="U2351" s="574" t="str">
        <f t="shared" si="221"/>
        <v/>
      </c>
      <c r="V2351" s="574" t="str">
        <f>IF($U2351="","",VLOOKUP($U2351,BUDGET!$C$19:$Q$401,2,FALSE))</f>
        <v/>
      </c>
    </row>
    <row r="2352" spans="2:22" ht="13.5" x14ac:dyDescent="0.3">
      <c r="B2352" s="582">
        <f t="shared" si="220"/>
        <v>2342</v>
      </c>
      <c r="C2352" s="153"/>
      <c r="D2352" s="154"/>
      <c r="E2352" s="155"/>
      <c r="F2352" s="156"/>
      <c r="G2352" s="157"/>
      <c r="H2352" s="158"/>
      <c r="I2352" s="162" t="str">
        <f t="shared" si="216"/>
        <v/>
      </c>
      <c r="J2352" s="163" t="str">
        <f>IF(I2352="","",I2352/BUDGET!$O$8)</f>
        <v/>
      </c>
      <c r="K2352" s="608"/>
      <c r="L2352" s="161" t="str">
        <f t="shared" si="217"/>
        <v/>
      </c>
      <c r="M2352" s="609" t="str">
        <f t="shared" si="218"/>
        <v/>
      </c>
      <c r="N2352" s="610" t="str">
        <f t="shared" si="219"/>
        <v/>
      </c>
      <c r="O2352" s="577"/>
      <c r="Q2352" s="611"/>
      <c r="U2352" s="574" t="str">
        <f t="shared" si="221"/>
        <v/>
      </c>
      <c r="V2352" s="574" t="str">
        <f>IF($U2352="","",VLOOKUP($U2352,BUDGET!$C$19:$Q$401,2,FALSE))</f>
        <v/>
      </c>
    </row>
    <row r="2353" spans="2:22" ht="13.5" x14ac:dyDescent="0.3">
      <c r="B2353" s="582">
        <f t="shared" si="220"/>
        <v>2343</v>
      </c>
      <c r="C2353" s="153"/>
      <c r="D2353" s="154"/>
      <c r="E2353" s="155"/>
      <c r="F2353" s="156"/>
      <c r="G2353" s="157"/>
      <c r="H2353" s="158"/>
      <c r="I2353" s="162" t="str">
        <f t="shared" si="216"/>
        <v/>
      </c>
      <c r="J2353" s="163" t="str">
        <f>IF(I2353="","",I2353/BUDGET!$O$8)</f>
        <v/>
      </c>
      <c r="K2353" s="608"/>
      <c r="L2353" s="164" t="str">
        <f t="shared" si="217"/>
        <v/>
      </c>
      <c r="M2353" s="609" t="str">
        <f t="shared" si="218"/>
        <v/>
      </c>
      <c r="N2353" s="610" t="str">
        <f t="shared" si="219"/>
        <v/>
      </c>
      <c r="O2353" s="577"/>
      <c r="Q2353" s="611"/>
      <c r="U2353" s="574" t="str">
        <f t="shared" si="221"/>
        <v/>
      </c>
      <c r="V2353" s="574" t="str">
        <f>IF($U2353="","",VLOOKUP($U2353,BUDGET!$C$19:$Q$401,2,FALSE))</f>
        <v/>
      </c>
    </row>
    <row r="2354" spans="2:22" ht="13.5" x14ac:dyDescent="0.3">
      <c r="B2354" s="582">
        <f t="shared" si="220"/>
        <v>2344</v>
      </c>
      <c r="C2354" s="153"/>
      <c r="D2354" s="154"/>
      <c r="E2354" s="155"/>
      <c r="F2354" s="156"/>
      <c r="G2354" s="157"/>
      <c r="H2354" s="158"/>
      <c r="I2354" s="162" t="str">
        <f t="shared" si="216"/>
        <v/>
      </c>
      <c r="J2354" s="163" t="str">
        <f>IF(I2354="","",I2354/BUDGET!$O$8)</f>
        <v/>
      </c>
      <c r="K2354" s="608"/>
      <c r="L2354" s="161" t="str">
        <f t="shared" si="217"/>
        <v/>
      </c>
      <c r="M2354" s="609" t="str">
        <f t="shared" si="218"/>
        <v/>
      </c>
      <c r="N2354" s="610" t="str">
        <f t="shared" si="219"/>
        <v/>
      </c>
      <c r="O2354" s="577"/>
      <c r="Q2354" s="611"/>
      <c r="U2354" s="574" t="str">
        <f t="shared" si="221"/>
        <v/>
      </c>
      <c r="V2354" s="574" t="str">
        <f>IF($U2354="","",VLOOKUP($U2354,BUDGET!$C$19:$Q$401,2,FALSE))</f>
        <v/>
      </c>
    </row>
    <row r="2355" spans="2:22" ht="13.5" x14ac:dyDescent="0.3">
      <c r="B2355" s="582">
        <f t="shared" si="220"/>
        <v>2345</v>
      </c>
      <c r="C2355" s="153"/>
      <c r="D2355" s="154"/>
      <c r="E2355" s="155"/>
      <c r="F2355" s="156"/>
      <c r="G2355" s="157"/>
      <c r="H2355" s="158"/>
      <c r="I2355" s="162" t="str">
        <f t="shared" si="216"/>
        <v/>
      </c>
      <c r="J2355" s="163" t="str">
        <f>IF(I2355="","",I2355/BUDGET!$O$8)</f>
        <v/>
      </c>
      <c r="K2355" s="608"/>
      <c r="L2355" s="164" t="str">
        <f t="shared" si="217"/>
        <v/>
      </c>
      <c r="M2355" s="609" t="str">
        <f t="shared" si="218"/>
        <v/>
      </c>
      <c r="N2355" s="610" t="str">
        <f t="shared" si="219"/>
        <v/>
      </c>
      <c r="O2355" s="577"/>
      <c r="Q2355" s="611"/>
      <c r="U2355" s="574" t="str">
        <f t="shared" si="221"/>
        <v/>
      </c>
      <c r="V2355" s="574" t="str">
        <f>IF($U2355="","",VLOOKUP($U2355,BUDGET!$C$19:$Q$401,2,FALSE))</f>
        <v/>
      </c>
    </row>
    <row r="2356" spans="2:22" ht="13.5" x14ac:dyDescent="0.3">
      <c r="B2356" s="582">
        <f t="shared" si="220"/>
        <v>2346</v>
      </c>
      <c r="C2356" s="153"/>
      <c r="D2356" s="154"/>
      <c r="E2356" s="155"/>
      <c r="F2356" s="156"/>
      <c r="G2356" s="157"/>
      <c r="H2356" s="158"/>
      <c r="I2356" s="162" t="str">
        <f t="shared" si="216"/>
        <v/>
      </c>
      <c r="J2356" s="163" t="str">
        <f>IF(I2356="","",I2356/BUDGET!$O$8)</f>
        <v/>
      </c>
      <c r="K2356" s="608"/>
      <c r="L2356" s="161" t="str">
        <f t="shared" si="217"/>
        <v/>
      </c>
      <c r="M2356" s="609" t="str">
        <f t="shared" si="218"/>
        <v/>
      </c>
      <c r="N2356" s="610" t="str">
        <f t="shared" si="219"/>
        <v/>
      </c>
      <c r="O2356" s="577"/>
      <c r="Q2356" s="611"/>
      <c r="U2356" s="574" t="str">
        <f t="shared" si="221"/>
        <v/>
      </c>
      <c r="V2356" s="574" t="str">
        <f>IF($U2356="","",VLOOKUP($U2356,BUDGET!$C$19:$Q$401,2,FALSE))</f>
        <v/>
      </c>
    </row>
    <row r="2357" spans="2:22" ht="13.5" x14ac:dyDescent="0.3">
      <c r="B2357" s="582">
        <f t="shared" si="220"/>
        <v>2347</v>
      </c>
      <c r="C2357" s="153"/>
      <c r="D2357" s="154"/>
      <c r="E2357" s="155"/>
      <c r="F2357" s="156"/>
      <c r="G2357" s="157"/>
      <c r="H2357" s="158"/>
      <c r="I2357" s="162" t="str">
        <f t="shared" si="216"/>
        <v/>
      </c>
      <c r="J2357" s="163" t="str">
        <f>IF(I2357="","",I2357/BUDGET!$O$8)</f>
        <v/>
      </c>
      <c r="K2357" s="608"/>
      <c r="L2357" s="164" t="str">
        <f t="shared" si="217"/>
        <v/>
      </c>
      <c r="M2357" s="609" t="str">
        <f t="shared" si="218"/>
        <v/>
      </c>
      <c r="N2357" s="610" t="str">
        <f t="shared" si="219"/>
        <v/>
      </c>
      <c r="O2357" s="577"/>
      <c r="Q2357" s="611"/>
      <c r="U2357" s="574" t="str">
        <f t="shared" si="221"/>
        <v/>
      </c>
      <c r="V2357" s="574" t="str">
        <f>IF($U2357="","",VLOOKUP($U2357,BUDGET!$C$19:$Q$401,2,FALSE))</f>
        <v/>
      </c>
    </row>
    <row r="2358" spans="2:22" ht="13.5" x14ac:dyDescent="0.3">
      <c r="B2358" s="582">
        <f t="shared" si="220"/>
        <v>2348</v>
      </c>
      <c r="C2358" s="153"/>
      <c r="D2358" s="154"/>
      <c r="E2358" s="155"/>
      <c r="F2358" s="156"/>
      <c r="G2358" s="157"/>
      <c r="H2358" s="158"/>
      <c r="I2358" s="162" t="str">
        <f t="shared" si="216"/>
        <v/>
      </c>
      <c r="J2358" s="163" t="str">
        <f>IF(I2358="","",I2358/BUDGET!$O$8)</f>
        <v/>
      </c>
      <c r="K2358" s="608"/>
      <c r="L2358" s="161" t="str">
        <f t="shared" si="217"/>
        <v/>
      </c>
      <c r="M2358" s="609" t="str">
        <f t="shared" si="218"/>
        <v/>
      </c>
      <c r="N2358" s="610" t="str">
        <f t="shared" si="219"/>
        <v/>
      </c>
      <c r="O2358" s="577"/>
      <c r="Q2358" s="611"/>
      <c r="U2358" s="574" t="str">
        <f t="shared" si="221"/>
        <v/>
      </c>
      <c r="V2358" s="574" t="str">
        <f>IF($U2358="","",VLOOKUP($U2358,BUDGET!$C$19:$Q$401,2,FALSE))</f>
        <v/>
      </c>
    </row>
    <row r="2359" spans="2:22" ht="13.5" x14ac:dyDescent="0.3">
      <c r="B2359" s="582">
        <f t="shared" si="220"/>
        <v>2349</v>
      </c>
      <c r="C2359" s="153"/>
      <c r="D2359" s="154"/>
      <c r="E2359" s="155"/>
      <c r="F2359" s="156"/>
      <c r="G2359" s="157"/>
      <c r="H2359" s="158"/>
      <c r="I2359" s="162" t="str">
        <f t="shared" si="216"/>
        <v/>
      </c>
      <c r="J2359" s="163" t="str">
        <f>IF(I2359="","",I2359/BUDGET!$O$8)</f>
        <v/>
      </c>
      <c r="K2359" s="608"/>
      <c r="L2359" s="164" t="str">
        <f t="shared" si="217"/>
        <v/>
      </c>
      <c r="M2359" s="609" t="str">
        <f t="shared" si="218"/>
        <v/>
      </c>
      <c r="N2359" s="610" t="str">
        <f t="shared" si="219"/>
        <v/>
      </c>
      <c r="O2359" s="577"/>
      <c r="Q2359" s="611"/>
      <c r="U2359" s="574" t="str">
        <f t="shared" si="221"/>
        <v/>
      </c>
      <c r="V2359" s="574" t="str">
        <f>IF($U2359="","",VLOOKUP($U2359,BUDGET!$C$19:$Q$401,2,FALSE))</f>
        <v/>
      </c>
    </row>
    <row r="2360" spans="2:22" ht="13.5" x14ac:dyDescent="0.3">
      <c r="B2360" s="582">
        <f t="shared" si="220"/>
        <v>2350</v>
      </c>
      <c r="C2360" s="153"/>
      <c r="D2360" s="154"/>
      <c r="E2360" s="155"/>
      <c r="F2360" s="156"/>
      <c r="G2360" s="157"/>
      <c r="H2360" s="158"/>
      <c r="I2360" s="162" t="str">
        <f t="shared" si="216"/>
        <v/>
      </c>
      <c r="J2360" s="163" t="str">
        <f>IF(I2360="","",I2360/BUDGET!$O$8)</f>
        <v/>
      </c>
      <c r="K2360" s="608"/>
      <c r="L2360" s="161" t="str">
        <f t="shared" si="217"/>
        <v/>
      </c>
      <c r="M2360" s="609" t="str">
        <f t="shared" si="218"/>
        <v/>
      </c>
      <c r="N2360" s="610" t="str">
        <f t="shared" si="219"/>
        <v/>
      </c>
      <c r="O2360" s="577"/>
      <c r="Q2360" s="611"/>
      <c r="U2360" s="574" t="str">
        <f t="shared" si="221"/>
        <v/>
      </c>
      <c r="V2360" s="574" t="str">
        <f>IF($U2360="","",VLOOKUP($U2360,BUDGET!$C$19:$Q$401,2,FALSE))</f>
        <v/>
      </c>
    </row>
    <row r="2361" spans="2:22" ht="13.5" x14ac:dyDescent="0.3">
      <c r="B2361" s="582">
        <f t="shared" si="220"/>
        <v>2351</v>
      </c>
      <c r="C2361" s="153"/>
      <c r="D2361" s="154"/>
      <c r="E2361" s="155"/>
      <c r="F2361" s="156"/>
      <c r="G2361" s="157"/>
      <c r="H2361" s="158"/>
      <c r="I2361" s="162" t="str">
        <f t="shared" si="216"/>
        <v/>
      </c>
      <c r="J2361" s="163" t="str">
        <f>IF(I2361="","",I2361/BUDGET!$O$8)</f>
        <v/>
      </c>
      <c r="K2361" s="608"/>
      <c r="L2361" s="164" t="str">
        <f t="shared" si="217"/>
        <v/>
      </c>
      <c r="M2361" s="609" t="str">
        <f t="shared" si="218"/>
        <v/>
      </c>
      <c r="N2361" s="610" t="str">
        <f t="shared" si="219"/>
        <v/>
      </c>
      <c r="O2361" s="577"/>
      <c r="Q2361" s="611"/>
      <c r="U2361" s="574" t="str">
        <f t="shared" si="221"/>
        <v/>
      </c>
      <c r="V2361" s="574" t="str">
        <f>IF($U2361="","",VLOOKUP($U2361,BUDGET!$C$19:$Q$401,2,FALSE))</f>
        <v/>
      </c>
    </row>
    <row r="2362" spans="2:22" ht="13.5" x14ac:dyDescent="0.3">
      <c r="B2362" s="582">
        <f t="shared" si="220"/>
        <v>2352</v>
      </c>
      <c r="C2362" s="153"/>
      <c r="D2362" s="154"/>
      <c r="E2362" s="155"/>
      <c r="F2362" s="156"/>
      <c r="G2362" s="157"/>
      <c r="H2362" s="158"/>
      <c r="I2362" s="162" t="str">
        <f t="shared" si="216"/>
        <v/>
      </c>
      <c r="J2362" s="163" t="str">
        <f>IF(I2362="","",I2362/BUDGET!$O$8)</f>
        <v/>
      </c>
      <c r="K2362" s="608"/>
      <c r="L2362" s="161" t="str">
        <f t="shared" si="217"/>
        <v/>
      </c>
      <c r="M2362" s="609" t="str">
        <f t="shared" si="218"/>
        <v/>
      </c>
      <c r="N2362" s="610" t="str">
        <f t="shared" si="219"/>
        <v/>
      </c>
      <c r="O2362" s="577"/>
      <c r="Q2362" s="611"/>
      <c r="U2362" s="574" t="str">
        <f t="shared" si="221"/>
        <v/>
      </c>
      <c r="V2362" s="574" t="str">
        <f>IF($U2362="","",VLOOKUP($U2362,BUDGET!$C$19:$Q$401,2,FALSE))</f>
        <v/>
      </c>
    </row>
    <row r="2363" spans="2:22" ht="13.5" x14ac:dyDescent="0.3">
      <c r="B2363" s="582">
        <f t="shared" si="220"/>
        <v>2353</v>
      </c>
      <c r="C2363" s="153"/>
      <c r="D2363" s="154"/>
      <c r="E2363" s="155"/>
      <c r="F2363" s="156"/>
      <c r="G2363" s="157"/>
      <c r="H2363" s="158"/>
      <c r="I2363" s="162" t="str">
        <f t="shared" si="216"/>
        <v/>
      </c>
      <c r="J2363" s="163" t="str">
        <f>IF(I2363="","",I2363/BUDGET!$O$8)</f>
        <v/>
      </c>
      <c r="K2363" s="608"/>
      <c r="L2363" s="164" t="str">
        <f t="shared" si="217"/>
        <v/>
      </c>
      <c r="M2363" s="609" t="str">
        <f t="shared" si="218"/>
        <v/>
      </c>
      <c r="N2363" s="610" t="str">
        <f t="shared" si="219"/>
        <v/>
      </c>
      <c r="O2363" s="577"/>
      <c r="Q2363" s="611"/>
      <c r="U2363" s="574" t="str">
        <f t="shared" si="221"/>
        <v/>
      </c>
      <c r="V2363" s="574" t="str">
        <f>IF($U2363="","",VLOOKUP($U2363,BUDGET!$C$19:$Q$401,2,FALSE))</f>
        <v/>
      </c>
    </row>
    <row r="2364" spans="2:22" ht="13.5" x14ac:dyDescent="0.3">
      <c r="B2364" s="582">
        <f t="shared" si="220"/>
        <v>2354</v>
      </c>
      <c r="C2364" s="153"/>
      <c r="D2364" s="154"/>
      <c r="E2364" s="155"/>
      <c r="F2364" s="156"/>
      <c r="G2364" s="157"/>
      <c r="H2364" s="158"/>
      <c r="I2364" s="162" t="str">
        <f t="shared" si="216"/>
        <v/>
      </c>
      <c r="J2364" s="163" t="str">
        <f>IF(I2364="","",I2364/BUDGET!$O$8)</f>
        <v/>
      </c>
      <c r="K2364" s="608"/>
      <c r="L2364" s="161" t="str">
        <f t="shared" si="217"/>
        <v/>
      </c>
      <c r="M2364" s="609" t="str">
        <f t="shared" si="218"/>
        <v/>
      </c>
      <c r="N2364" s="610" t="str">
        <f t="shared" si="219"/>
        <v/>
      </c>
      <c r="O2364" s="577"/>
      <c r="Q2364" s="611"/>
      <c r="U2364" s="574" t="str">
        <f t="shared" si="221"/>
        <v/>
      </c>
      <c r="V2364" s="574" t="str">
        <f>IF($U2364="","",VLOOKUP($U2364,BUDGET!$C$19:$Q$401,2,FALSE))</f>
        <v/>
      </c>
    </row>
    <row r="2365" spans="2:22" ht="13.5" x14ac:dyDescent="0.3">
      <c r="B2365" s="582">
        <f t="shared" si="220"/>
        <v>2355</v>
      </c>
      <c r="C2365" s="153"/>
      <c r="D2365" s="154"/>
      <c r="E2365" s="155"/>
      <c r="F2365" s="156"/>
      <c r="G2365" s="157"/>
      <c r="H2365" s="158"/>
      <c r="I2365" s="162" t="str">
        <f t="shared" si="216"/>
        <v/>
      </c>
      <c r="J2365" s="163" t="str">
        <f>IF(I2365="","",I2365/BUDGET!$O$8)</f>
        <v/>
      </c>
      <c r="K2365" s="608"/>
      <c r="L2365" s="164" t="str">
        <f t="shared" si="217"/>
        <v/>
      </c>
      <c r="M2365" s="609" t="str">
        <f t="shared" si="218"/>
        <v/>
      </c>
      <c r="N2365" s="610" t="str">
        <f t="shared" si="219"/>
        <v/>
      </c>
      <c r="O2365" s="577"/>
      <c r="Q2365" s="611"/>
      <c r="U2365" s="574" t="str">
        <f t="shared" si="221"/>
        <v/>
      </c>
      <c r="V2365" s="574" t="str">
        <f>IF($U2365="","",VLOOKUP($U2365,BUDGET!$C$19:$Q$401,2,FALSE))</f>
        <v/>
      </c>
    </row>
    <row r="2366" spans="2:22" ht="13.5" x14ac:dyDescent="0.3">
      <c r="B2366" s="582">
        <f t="shared" si="220"/>
        <v>2356</v>
      </c>
      <c r="C2366" s="153"/>
      <c r="D2366" s="154"/>
      <c r="E2366" s="155"/>
      <c r="F2366" s="156"/>
      <c r="G2366" s="157"/>
      <c r="H2366" s="158"/>
      <c r="I2366" s="162" t="str">
        <f t="shared" si="216"/>
        <v/>
      </c>
      <c r="J2366" s="163" t="str">
        <f>IF(I2366="","",I2366/BUDGET!$O$8)</f>
        <v/>
      </c>
      <c r="K2366" s="608"/>
      <c r="L2366" s="161" t="str">
        <f t="shared" si="217"/>
        <v/>
      </c>
      <c r="M2366" s="609" t="str">
        <f t="shared" si="218"/>
        <v/>
      </c>
      <c r="N2366" s="610" t="str">
        <f t="shared" si="219"/>
        <v/>
      </c>
      <c r="O2366" s="577"/>
      <c r="Q2366" s="611"/>
      <c r="U2366" s="574" t="str">
        <f t="shared" si="221"/>
        <v/>
      </c>
      <c r="V2366" s="574" t="str">
        <f>IF($U2366="","",VLOOKUP($U2366,BUDGET!$C$19:$Q$401,2,FALSE))</f>
        <v/>
      </c>
    </row>
    <row r="2367" spans="2:22" ht="13.5" x14ac:dyDescent="0.3">
      <c r="B2367" s="582">
        <f t="shared" si="220"/>
        <v>2357</v>
      </c>
      <c r="C2367" s="153"/>
      <c r="D2367" s="154"/>
      <c r="E2367" s="155"/>
      <c r="F2367" s="156"/>
      <c r="G2367" s="157"/>
      <c r="H2367" s="158"/>
      <c r="I2367" s="162" t="str">
        <f t="shared" si="216"/>
        <v/>
      </c>
      <c r="J2367" s="163" t="str">
        <f>IF(I2367="","",I2367/BUDGET!$O$8)</f>
        <v/>
      </c>
      <c r="K2367" s="608"/>
      <c r="L2367" s="164" t="str">
        <f t="shared" si="217"/>
        <v/>
      </c>
      <c r="M2367" s="609" t="str">
        <f t="shared" si="218"/>
        <v/>
      </c>
      <c r="N2367" s="610" t="str">
        <f t="shared" si="219"/>
        <v/>
      </c>
      <c r="O2367" s="577"/>
      <c r="Q2367" s="611"/>
      <c r="U2367" s="574" t="str">
        <f t="shared" si="221"/>
        <v/>
      </c>
      <c r="V2367" s="574" t="str">
        <f>IF($U2367="","",VLOOKUP($U2367,BUDGET!$C$19:$Q$401,2,FALSE))</f>
        <v/>
      </c>
    </row>
    <row r="2368" spans="2:22" ht="13.5" x14ac:dyDescent="0.3">
      <c r="B2368" s="582">
        <f t="shared" si="220"/>
        <v>2358</v>
      </c>
      <c r="C2368" s="153"/>
      <c r="D2368" s="154"/>
      <c r="E2368" s="155"/>
      <c r="F2368" s="156"/>
      <c r="G2368" s="157"/>
      <c r="H2368" s="158"/>
      <c r="I2368" s="162" t="str">
        <f t="shared" si="216"/>
        <v/>
      </c>
      <c r="J2368" s="163" t="str">
        <f>IF(I2368="","",I2368/BUDGET!$O$8)</f>
        <v/>
      </c>
      <c r="K2368" s="608"/>
      <c r="L2368" s="161" t="str">
        <f t="shared" si="217"/>
        <v/>
      </c>
      <c r="M2368" s="609" t="str">
        <f t="shared" si="218"/>
        <v/>
      </c>
      <c r="N2368" s="610" t="str">
        <f t="shared" si="219"/>
        <v/>
      </c>
      <c r="O2368" s="577"/>
      <c r="Q2368" s="611"/>
      <c r="U2368" s="574" t="str">
        <f t="shared" si="221"/>
        <v/>
      </c>
      <c r="V2368" s="574" t="str">
        <f>IF($U2368="","",VLOOKUP($U2368,BUDGET!$C$19:$Q$401,2,FALSE))</f>
        <v/>
      </c>
    </row>
    <row r="2369" spans="2:22" ht="13.5" x14ac:dyDescent="0.3">
      <c r="B2369" s="582">
        <f t="shared" si="220"/>
        <v>2359</v>
      </c>
      <c r="C2369" s="153"/>
      <c r="D2369" s="154"/>
      <c r="E2369" s="155"/>
      <c r="F2369" s="156"/>
      <c r="G2369" s="157"/>
      <c r="H2369" s="158"/>
      <c r="I2369" s="162" t="str">
        <f t="shared" si="216"/>
        <v/>
      </c>
      <c r="J2369" s="163" t="str">
        <f>IF(I2369="","",I2369/BUDGET!$O$8)</f>
        <v/>
      </c>
      <c r="K2369" s="608"/>
      <c r="L2369" s="164" t="str">
        <f t="shared" si="217"/>
        <v/>
      </c>
      <c r="M2369" s="609" t="str">
        <f t="shared" si="218"/>
        <v/>
      </c>
      <c r="N2369" s="610" t="str">
        <f t="shared" si="219"/>
        <v/>
      </c>
      <c r="O2369" s="577"/>
      <c r="Q2369" s="611"/>
      <c r="U2369" s="574" t="str">
        <f t="shared" si="221"/>
        <v/>
      </c>
      <c r="V2369" s="574" t="str">
        <f>IF($U2369="","",VLOOKUP($U2369,BUDGET!$C$19:$Q$401,2,FALSE))</f>
        <v/>
      </c>
    </row>
    <row r="2370" spans="2:22" ht="13.5" x14ac:dyDescent="0.3">
      <c r="B2370" s="582">
        <f t="shared" si="220"/>
        <v>2360</v>
      </c>
      <c r="C2370" s="153"/>
      <c r="D2370" s="154"/>
      <c r="E2370" s="155"/>
      <c r="F2370" s="156"/>
      <c r="G2370" s="157"/>
      <c r="H2370" s="158"/>
      <c r="I2370" s="162" t="str">
        <f t="shared" si="216"/>
        <v/>
      </c>
      <c r="J2370" s="163" t="str">
        <f>IF(I2370="","",I2370/BUDGET!$O$8)</f>
        <v/>
      </c>
      <c r="K2370" s="608"/>
      <c r="L2370" s="161" t="str">
        <f t="shared" si="217"/>
        <v/>
      </c>
      <c r="M2370" s="609" t="str">
        <f t="shared" si="218"/>
        <v/>
      </c>
      <c r="N2370" s="610" t="str">
        <f t="shared" si="219"/>
        <v/>
      </c>
      <c r="O2370" s="577"/>
      <c r="Q2370" s="611"/>
      <c r="U2370" s="574" t="str">
        <f t="shared" si="221"/>
        <v/>
      </c>
      <c r="V2370" s="574" t="str">
        <f>IF($U2370="","",VLOOKUP($U2370,BUDGET!$C$19:$Q$401,2,FALSE))</f>
        <v/>
      </c>
    </row>
    <row r="2371" spans="2:22" ht="13.5" x14ac:dyDescent="0.3">
      <c r="B2371" s="582">
        <f t="shared" si="220"/>
        <v>2361</v>
      </c>
      <c r="C2371" s="153"/>
      <c r="D2371" s="154"/>
      <c r="E2371" s="155"/>
      <c r="F2371" s="156"/>
      <c r="G2371" s="157"/>
      <c r="H2371" s="158"/>
      <c r="I2371" s="162" t="str">
        <f t="shared" si="216"/>
        <v/>
      </c>
      <c r="J2371" s="163" t="str">
        <f>IF(I2371="","",I2371/BUDGET!$O$8)</f>
        <v/>
      </c>
      <c r="K2371" s="608"/>
      <c r="L2371" s="164" t="str">
        <f t="shared" si="217"/>
        <v/>
      </c>
      <c r="M2371" s="609" t="str">
        <f t="shared" si="218"/>
        <v/>
      </c>
      <c r="N2371" s="610" t="str">
        <f t="shared" si="219"/>
        <v/>
      </c>
      <c r="O2371" s="577"/>
      <c r="Q2371" s="611"/>
      <c r="U2371" s="574" t="str">
        <f t="shared" si="221"/>
        <v/>
      </c>
      <c r="V2371" s="574" t="str">
        <f>IF($U2371="","",VLOOKUP($U2371,BUDGET!$C$19:$Q$401,2,FALSE))</f>
        <v/>
      </c>
    </row>
    <row r="2372" spans="2:22" ht="13.5" x14ac:dyDescent="0.3">
      <c r="B2372" s="582">
        <f t="shared" si="220"/>
        <v>2362</v>
      </c>
      <c r="C2372" s="153"/>
      <c r="D2372" s="154"/>
      <c r="E2372" s="155"/>
      <c r="F2372" s="156"/>
      <c r="G2372" s="157"/>
      <c r="H2372" s="158"/>
      <c r="I2372" s="162" t="str">
        <f t="shared" si="216"/>
        <v/>
      </c>
      <c r="J2372" s="163" t="str">
        <f>IF(I2372="","",I2372/BUDGET!$O$8)</f>
        <v/>
      </c>
      <c r="K2372" s="608"/>
      <c r="L2372" s="161" t="str">
        <f t="shared" si="217"/>
        <v/>
      </c>
      <c r="M2372" s="609" t="str">
        <f t="shared" si="218"/>
        <v/>
      </c>
      <c r="N2372" s="610" t="str">
        <f t="shared" si="219"/>
        <v/>
      </c>
      <c r="O2372" s="577"/>
      <c r="Q2372" s="611"/>
      <c r="U2372" s="574" t="str">
        <f t="shared" si="221"/>
        <v/>
      </c>
      <c r="V2372" s="574" t="str">
        <f>IF($U2372="","",VLOOKUP($U2372,BUDGET!$C$19:$Q$401,2,FALSE))</f>
        <v/>
      </c>
    </row>
    <row r="2373" spans="2:22" ht="13.5" x14ac:dyDescent="0.3">
      <c r="B2373" s="582">
        <f t="shared" si="220"/>
        <v>2363</v>
      </c>
      <c r="C2373" s="153"/>
      <c r="D2373" s="154"/>
      <c r="E2373" s="155"/>
      <c r="F2373" s="156"/>
      <c r="G2373" s="157"/>
      <c r="H2373" s="158"/>
      <c r="I2373" s="162" t="str">
        <f t="shared" si="216"/>
        <v/>
      </c>
      <c r="J2373" s="163" t="str">
        <f>IF(I2373="","",I2373/BUDGET!$O$8)</f>
        <v/>
      </c>
      <c r="K2373" s="608"/>
      <c r="L2373" s="164" t="str">
        <f t="shared" si="217"/>
        <v/>
      </c>
      <c r="M2373" s="609" t="str">
        <f t="shared" si="218"/>
        <v/>
      </c>
      <c r="N2373" s="610" t="str">
        <f t="shared" si="219"/>
        <v/>
      </c>
      <c r="O2373" s="577"/>
      <c r="Q2373" s="611"/>
      <c r="U2373" s="574" t="str">
        <f t="shared" si="221"/>
        <v/>
      </c>
      <c r="V2373" s="574" t="str">
        <f>IF($U2373="","",VLOOKUP($U2373,BUDGET!$C$19:$Q$401,2,FALSE))</f>
        <v/>
      </c>
    </row>
    <row r="2374" spans="2:22" ht="13.5" x14ac:dyDescent="0.3">
      <c r="B2374" s="582">
        <f t="shared" si="220"/>
        <v>2364</v>
      </c>
      <c r="C2374" s="153"/>
      <c r="D2374" s="154"/>
      <c r="E2374" s="155"/>
      <c r="F2374" s="156"/>
      <c r="G2374" s="157"/>
      <c r="H2374" s="158"/>
      <c r="I2374" s="162" t="str">
        <f t="shared" si="216"/>
        <v/>
      </c>
      <c r="J2374" s="163" t="str">
        <f>IF(I2374="","",I2374/BUDGET!$O$8)</f>
        <v/>
      </c>
      <c r="K2374" s="608"/>
      <c r="L2374" s="161" t="str">
        <f t="shared" si="217"/>
        <v/>
      </c>
      <c r="M2374" s="609" t="str">
        <f t="shared" si="218"/>
        <v/>
      </c>
      <c r="N2374" s="610" t="str">
        <f t="shared" si="219"/>
        <v/>
      </c>
      <c r="O2374" s="577"/>
      <c r="Q2374" s="611"/>
      <c r="U2374" s="574" t="str">
        <f t="shared" si="221"/>
        <v/>
      </c>
      <c r="V2374" s="574" t="str">
        <f>IF($U2374="","",VLOOKUP($U2374,BUDGET!$C$19:$Q$401,2,FALSE))</f>
        <v/>
      </c>
    </row>
    <row r="2375" spans="2:22" ht="13.5" x14ac:dyDescent="0.3">
      <c r="B2375" s="582">
        <f t="shared" si="220"/>
        <v>2365</v>
      </c>
      <c r="C2375" s="153"/>
      <c r="D2375" s="154"/>
      <c r="E2375" s="155"/>
      <c r="F2375" s="156"/>
      <c r="G2375" s="157"/>
      <c r="H2375" s="158"/>
      <c r="I2375" s="162" t="str">
        <f t="shared" si="216"/>
        <v/>
      </c>
      <c r="J2375" s="163" t="str">
        <f>IF(I2375="","",I2375/BUDGET!$O$8)</f>
        <v/>
      </c>
      <c r="K2375" s="608"/>
      <c r="L2375" s="164" t="str">
        <f t="shared" si="217"/>
        <v/>
      </c>
      <c r="M2375" s="609" t="str">
        <f t="shared" si="218"/>
        <v/>
      </c>
      <c r="N2375" s="610" t="str">
        <f t="shared" si="219"/>
        <v/>
      </c>
      <c r="O2375" s="577"/>
      <c r="Q2375" s="611"/>
      <c r="U2375" s="574" t="str">
        <f t="shared" si="221"/>
        <v/>
      </c>
      <c r="V2375" s="574" t="str">
        <f>IF($U2375="","",VLOOKUP($U2375,BUDGET!$C$19:$Q$401,2,FALSE))</f>
        <v/>
      </c>
    </row>
    <row r="2376" spans="2:22" ht="13.5" x14ac:dyDescent="0.3">
      <c r="B2376" s="582">
        <f t="shared" si="220"/>
        <v>2366</v>
      </c>
      <c r="C2376" s="153"/>
      <c r="D2376" s="154"/>
      <c r="E2376" s="155"/>
      <c r="F2376" s="156"/>
      <c r="G2376" s="157"/>
      <c r="H2376" s="158"/>
      <c r="I2376" s="162" t="str">
        <f t="shared" si="216"/>
        <v/>
      </c>
      <c r="J2376" s="163" t="str">
        <f>IF(I2376="","",I2376/BUDGET!$O$8)</f>
        <v/>
      </c>
      <c r="K2376" s="608"/>
      <c r="L2376" s="161" t="str">
        <f t="shared" si="217"/>
        <v/>
      </c>
      <c r="M2376" s="609" t="str">
        <f t="shared" si="218"/>
        <v/>
      </c>
      <c r="N2376" s="610" t="str">
        <f t="shared" si="219"/>
        <v/>
      </c>
      <c r="O2376" s="577"/>
      <c r="Q2376" s="611"/>
      <c r="U2376" s="574" t="str">
        <f t="shared" si="221"/>
        <v/>
      </c>
      <c r="V2376" s="574" t="str">
        <f>IF($U2376="","",VLOOKUP($U2376,BUDGET!$C$19:$Q$401,2,FALSE))</f>
        <v/>
      </c>
    </row>
    <row r="2377" spans="2:22" ht="13.5" x14ac:dyDescent="0.3">
      <c r="B2377" s="582">
        <f t="shared" si="220"/>
        <v>2367</v>
      </c>
      <c r="C2377" s="153"/>
      <c r="D2377" s="154"/>
      <c r="E2377" s="155"/>
      <c r="F2377" s="156"/>
      <c r="G2377" s="157"/>
      <c r="H2377" s="158"/>
      <c r="I2377" s="162" t="str">
        <f t="shared" si="216"/>
        <v/>
      </c>
      <c r="J2377" s="163" t="str">
        <f>IF(I2377="","",I2377/BUDGET!$O$8)</f>
        <v/>
      </c>
      <c r="K2377" s="608"/>
      <c r="L2377" s="164" t="str">
        <f t="shared" si="217"/>
        <v/>
      </c>
      <c r="M2377" s="609" t="str">
        <f t="shared" si="218"/>
        <v/>
      </c>
      <c r="N2377" s="610" t="str">
        <f t="shared" si="219"/>
        <v/>
      </c>
      <c r="O2377" s="577"/>
      <c r="Q2377" s="611"/>
      <c r="U2377" s="574" t="str">
        <f t="shared" si="221"/>
        <v/>
      </c>
      <c r="V2377" s="574" t="str">
        <f>IF($U2377="","",VLOOKUP($U2377,BUDGET!$C$19:$Q$401,2,FALSE))</f>
        <v/>
      </c>
    </row>
    <row r="2378" spans="2:22" ht="13.5" x14ac:dyDescent="0.3">
      <c r="B2378" s="582">
        <f t="shared" si="220"/>
        <v>2368</v>
      </c>
      <c r="C2378" s="153"/>
      <c r="D2378" s="154"/>
      <c r="E2378" s="155"/>
      <c r="F2378" s="156"/>
      <c r="G2378" s="157"/>
      <c r="H2378" s="158"/>
      <c r="I2378" s="162" t="str">
        <f t="shared" si="216"/>
        <v/>
      </c>
      <c r="J2378" s="163" t="str">
        <f>IF(I2378="","",I2378/BUDGET!$O$8)</f>
        <v/>
      </c>
      <c r="K2378" s="608"/>
      <c r="L2378" s="161" t="str">
        <f t="shared" si="217"/>
        <v/>
      </c>
      <c r="M2378" s="609" t="str">
        <f t="shared" si="218"/>
        <v/>
      </c>
      <c r="N2378" s="610" t="str">
        <f t="shared" si="219"/>
        <v/>
      </c>
      <c r="O2378" s="577"/>
      <c r="Q2378" s="611"/>
      <c r="U2378" s="574" t="str">
        <f t="shared" si="221"/>
        <v/>
      </c>
      <c r="V2378" s="574" t="str">
        <f>IF($U2378="","",VLOOKUP($U2378,BUDGET!$C$19:$Q$401,2,FALSE))</f>
        <v/>
      </c>
    </row>
    <row r="2379" spans="2:22" ht="13.5" x14ac:dyDescent="0.3">
      <c r="B2379" s="582">
        <f t="shared" si="220"/>
        <v>2369</v>
      </c>
      <c r="C2379" s="153"/>
      <c r="D2379" s="154"/>
      <c r="E2379" s="155"/>
      <c r="F2379" s="156"/>
      <c r="G2379" s="157"/>
      <c r="H2379" s="158"/>
      <c r="I2379" s="162" t="str">
        <f t="shared" si="216"/>
        <v/>
      </c>
      <c r="J2379" s="163" t="str">
        <f>IF(I2379="","",I2379/BUDGET!$O$8)</f>
        <v/>
      </c>
      <c r="K2379" s="608"/>
      <c r="L2379" s="164" t="str">
        <f t="shared" si="217"/>
        <v/>
      </c>
      <c r="M2379" s="609" t="str">
        <f t="shared" si="218"/>
        <v/>
      </c>
      <c r="N2379" s="610" t="str">
        <f t="shared" si="219"/>
        <v/>
      </c>
      <c r="O2379" s="577"/>
      <c r="Q2379" s="611"/>
      <c r="U2379" s="574" t="str">
        <f t="shared" si="221"/>
        <v/>
      </c>
      <c r="V2379" s="574" t="str">
        <f>IF($U2379="","",VLOOKUP($U2379,BUDGET!$C$19:$Q$401,2,FALSE))</f>
        <v/>
      </c>
    </row>
    <row r="2380" spans="2:22" ht="13.5" x14ac:dyDescent="0.3">
      <c r="B2380" s="582">
        <f t="shared" si="220"/>
        <v>2370</v>
      </c>
      <c r="C2380" s="153"/>
      <c r="D2380" s="154"/>
      <c r="E2380" s="155"/>
      <c r="F2380" s="156"/>
      <c r="G2380" s="157"/>
      <c r="H2380" s="158"/>
      <c r="I2380" s="162" t="str">
        <f t="shared" ref="I2380:I2443" si="222">IF(E2380="","",ROUND(F2380*H2380,2))</f>
        <v/>
      </c>
      <c r="J2380" s="163" t="str">
        <f>IF(I2380="","",I2380/BUDGET!$O$8)</f>
        <v/>
      </c>
      <c r="K2380" s="608"/>
      <c r="L2380" s="161" t="str">
        <f t="shared" ref="L2380:L2443" si="223">LEFT(K2380,2)</f>
        <v/>
      </c>
      <c r="M2380" s="609" t="str">
        <f t="shared" ref="M2380:M2443" si="224">IF(C2380="","",YEAR(C2380))</f>
        <v/>
      </c>
      <c r="N2380" s="610" t="str">
        <f t="shared" ref="N2380:N2443" si="225">IF(C2380="","",MONTH(C2380))</f>
        <v/>
      </c>
      <c r="O2380" s="577"/>
      <c r="Q2380" s="611"/>
      <c r="U2380" s="574" t="str">
        <f t="shared" si="221"/>
        <v/>
      </c>
      <c r="V2380" s="574" t="str">
        <f>IF($U2380="","",VLOOKUP($U2380,BUDGET!$C$19:$Q$401,2,FALSE))</f>
        <v/>
      </c>
    </row>
    <row r="2381" spans="2:22" ht="13.5" x14ac:dyDescent="0.3">
      <c r="B2381" s="582">
        <f t="shared" ref="B2381:B2444" si="226">ROW()-10</f>
        <v>2371</v>
      </c>
      <c r="C2381" s="153"/>
      <c r="D2381" s="154"/>
      <c r="E2381" s="155"/>
      <c r="F2381" s="156"/>
      <c r="G2381" s="157"/>
      <c r="H2381" s="158"/>
      <c r="I2381" s="162" t="str">
        <f t="shared" si="222"/>
        <v/>
      </c>
      <c r="J2381" s="163" t="str">
        <f>IF(I2381="","",I2381/BUDGET!$O$8)</f>
        <v/>
      </c>
      <c r="K2381" s="608"/>
      <c r="L2381" s="164" t="str">
        <f t="shared" si="223"/>
        <v/>
      </c>
      <c r="M2381" s="609" t="str">
        <f t="shared" si="224"/>
        <v/>
      </c>
      <c r="N2381" s="610" t="str">
        <f t="shared" si="225"/>
        <v/>
      </c>
      <c r="O2381" s="577"/>
      <c r="Q2381" s="611"/>
      <c r="U2381" s="574" t="str">
        <f t="shared" ref="U2381:U2444" si="227">IF(K2381="","",LEFT(K2381,FIND("|",K2381)-1))</f>
        <v/>
      </c>
      <c r="V2381" s="574" t="str">
        <f>IF($U2381="","",VLOOKUP($U2381,BUDGET!$C$19:$Q$401,2,FALSE))</f>
        <v/>
      </c>
    </row>
    <row r="2382" spans="2:22" ht="13.5" x14ac:dyDescent="0.3">
      <c r="B2382" s="582">
        <f t="shared" si="226"/>
        <v>2372</v>
      </c>
      <c r="C2382" s="153"/>
      <c r="D2382" s="154"/>
      <c r="E2382" s="155"/>
      <c r="F2382" s="156"/>
      <c r="G2382" s="157"/>
      <c r="H2382" s="158"/>
      <c r="I2382" s="162" t="str">
        <f t="shared" si="222"/>
        <v/>
      </c>
      <c r="J2382" s="163" t="str">
        <f>IF(I2382="","",I2382/BUDGET!$O$8)</f>
        <v/>
      </c>
      <c r="K2382" s="608"/>
      <c r="L2382" s="161" t="str">
        <f t="shared" si="223"/>
        <v/>
      </c>
      <c r="M2382" s="609" t="str">
        <f t="shared" si="224"/>
        <v/>
      </c>
      <c r="N2382" s="610" t="str">
        <f t="shared" si="225"/>
        <v/>
      </c>
      <c r="O2382" s="577"/>
      <c r="Q2382" s="611"/>
      <c r="U2382" s="574" t="str">
        <f t="shared" si="227"/>
        <v/>
      </c>
      <c r="V2382" s="574" t="str">
        <f>IF($U2382="","",VLOOKUP($U2382,BUDGET!$C$19:$Q$401,2,FALSE))</f>
        <v/>
      </c>
    </row>
    <row r="2383" spans="2:22" ht="13.5" x14ac:dyDescent="0.3">
      <c r="B2383" s="582">
        <f t="shared" si="226"/>
        <v>2373</v>
      </c>
      <c r="C2383" s="153"/>
      <c r="D2383" s="154"/>
      <c r="E2383" s="155"/>
      <c r="F2383" s="156"/>
      <c r="G2383" s="157"/>
      <c r="H2383" s="158"/>
      <c r="I2383" s="162" t="str">
        <f t="shared" si="222"/>
        <v/>
      </c>
      <c r="J2383" s="163" t="str">
        <f>IF(I2383="","",I2383/BUDGET!$O$8)</f>
        <v/>
      </c>
      <c r="K2383" s="608"/>
      <c r="L2383" s="164" t="str">
        <f t="shared" si="223"/>
        <v/>
      </c>
      <c r="M2383" s="609" t="str">
        <f t="shared" si="224"/>
        <v/>
      </c>
      <c r="N2383" s="610" t="str">
        <f t="shared" si="225"/>
        <v/>
      </c>
      <c r="O2383" s="577"/>
      <c r="Q2383" s="611"/>
      <c r="U2383" s="574" t="str">
        <f t="shared" si="227"/>
        <v/>
      </c>
      <c r="V2383" s="574" t="str">
        <f>IF($U2383="","",VLOOKUP($U2383,BUDGET!$C$19:$Q$401,2,FALSE))</f>
        <v/>
      </c>
    </row>
    <row r="2384" spans="2:22" ht="13.5" x14ac:dyDescent="0.3">
      <c r="B2384" s="582">
        <f t="shared" si="226"/>
        <v>2374</v>
      </c>
      <c r="C2384" s="153"/>
      <c r="D2384" s="154"/>
      <c r="E2384" s="155"/>
      <c r="F2384" s="156"/>
      <c r="G2384" s="157"/>
      <c r="H2384" s="158"/>
      <c r="I2384" s="162" t="str">
        <f t="shared" si="222"/>
        <v/>
      </c>
      <c r="J2384" s="163" t="str">
        <f>IF(I2384="","",I2384/BUDGET!$O$8)</f>
        <v/>
      </c>
      <c r="K2384" s="608"/>
      <c r="L2384" s="161" t="str">
        <f t="shared" si="223"/>
        <v/>
      </c>
      <c r="M2384" s="609" t="str">
        <f t="shared" si="224"/>
        <v/>
      </c>
      <c r="N2384" s="610" t="str">
        <f t="shared" si="225"/>
        <v/>
      </c>
      <c r="O2384" s="577"/>
      <c r="Q2384" s="611"/>
      <c r="U2384" s="574" t="str">
        <f t="shared" si="227"/>
        <v/>
      </c>
      <c r="V2384" s="574" t="str">
        <f>IF($U2384="","",VLOOKUP($U2384,BUDGET!$C$19:$Q$401,2,FALSE))</f>
        <v/>
      </c>
    </row>
    <row r="2385" spans="2:22" ht="13.5" x14ac:dyDescent="0.3">
      <c r="B2385" s="582">
        <f t="shared" si="226"/>
        <v>2375</v>
      </c>
      <c r="C2385" s="153"/>
      <c r="D2385" s="154"/>
      <c r="E2385" s="155"/>
      <c r="F2385" s="156"/>
      <c r="G2385" s="157"/>
      <c r="H2385" s="158"/>
      <c r="I2385" s="162" t="str">
        <f t="shared" si="222"/>
        <v/>
      </c>
      <c r="J2385" s="163" t="str">
        <f>IF(I2385="","",I2385/BUDGET!$O$8)</f>
        <v/>
      </c>
      <c r="K2385" s="608"/>
      <c r="L2385" s="164" t="str">
        <f t="shared" si="223"/>
        <v/>
      </c>
      <c r="M2385" s="609" t="str">
        <f t="shared" si="224"/>
        <v/>
      </c>
      <c r="N2385" s="610" t="str">
        <f t="shared" si="225"/>
        <v/>
      </c>
      <c r="O2385" s="577"/>
      <c r="Q2385" s="611"/>
      <c r="U2385" s="574" t="str">
        <f t="shared" si="227"/>
        <v/>
      </c>
      <c r="V2385" s="574" t="str">
        <f>IF($U2385="","",VLOOKUP($U2385,BUDGET!$C$19:$Q$401,2,FALSE))</f>
        <v/>
      </c>
    </row>
    <row r="2386" spans="2:22" ht="13.5" x14ac:dyDescent="0.3">
      <c r="B2386" s="582">
        <f t="shared" si="226"/>
        <v>2376</v>
      </c>
      <c r="C2386" s="153"/>
      <c r="D2386" s="154"/>
      <c r="E2386" s="155"/>
      <c r="F2386" s="156"/>
      <c r="G2386" s="157"/>
      <c r="H2386" s="158"/>
      <c r="I2386" s="162" t="str">
        <f t="shared" si="222"/>
        <v/>
      </c>
      <c r="J2386" s="163" t="str">
        <f>IF(I2386="","",I2386/BUDGET!$O$8)</f>
        <v/>
      </c>
      <c r="K2386" s="608"/>
      <c r="L2386" s="161" t="str">
        <f t="shared" si="223"/>
        <v/>
      </c>
      <c r="M2386" s="609" t="str">
        <f t="shared" si="224"/>
        <v/>
      </c>
      <c r="N2386" s="610" t="str">
        <f t="shared" si="225"/>
        <v/>
      </c>
      <c r="O2386" s="577"/>
      <c r="Q2386" s="611"/>
      <c r="U2386" s="574" t="str">
        <f t="shared" si="227"/>
        <v/>
      </c>
      <c r="V2386" s="574" t="str">
        <f>IF($U2386="","",VLOOKUP($U2386,BUDGET!$C$19:$Q$401,2,FALSE))</f>
        <v/>
      </c>
    </row>
    <row r="2387" spans="2:22" ht="13.5" x14ac:dyDescent="0.3">
      <c r="B2387" s="582">
        <f t="shared" si="226"/>
        <v>2377</v>
      </c>
      <c r="C2387" s="153"/>
      <c r="D2387" s="154"/>
      <c r="E2387" s="155"/>
      <c r="F2387" s="156"/>
      <c r="G2387" s="157"/>
      <c r="H2387" s="158"/>
      <c r="I2387" s="162" t="str">
        <f t="shared" si="222"/>
        <v/>
      </c>
      <c r="J2387" s="163" t="str">
        <f>IF(I2387="","",I2387/BUDGET!$O$8)</f>
        <v/>
      </c>
      <c r="K2387" s="608"/>
      <c r="L2387" s="164" t="str">
        <f t="shared" si="223"/>
        <v/>
      </c>
      <c r="M2387" s="609" t="str">
        <f t="shared" si="224"/>
        <v/>
      </c>
      <c r="N2387" s="610" t="str">
        <f t="shared" si="225"/>
        <v/>
      </c>
      <c r="O2387" s="577"/>
      <c r="Q2387" s="611"/>
      <c r="U2387" s="574" t="str">
        <f t="shared" si="227"/>
        <v/>
      </c>
      <c r="V2387" s="574" t="str">
        <f>IF($U2387="","",VLOOKUP($U2387,BUDGET!$C$19:$Q$401,2,FALSE))</f>
        <v/>
      </c>
    </row>
    <row r="2388" spans="2:22" ht="13.5" x14ac:dyDescent="0.3">
      <c r="B2388" s="582">
        <f t="shared" si="226"/>
        <v>2378</v>
      </c>
      <c r="C2388" s="153"/>
      <c r="D2388" s="154"/>
      <c r="E2388" s="155"/>
      <c r="F2388" s="156"/>
      <c r="G2388" s="157"/>
      <c r="H2388" s="158"/>
      <c r="I2388" s="162" t="str">
        <f t="shared" si="222"/>
        <v/>
      </c>
      <c r="J2388" s="163" t="str">
        <f>IF(I2388="","",I2388/BUDGET!$O$8)</f>
        <v/>
      </c>
      <c r="K2388" s="608"/>
      <c r="L2388" s="161" t="str">
        <f t="shared" si="223"/>
        <v/>
      </c>
      <c r="M2388" s="609" t="str">
        <f t="shared" si="224"/>
        <v/>
      </c>
      <c r="N2388" s="610" t="str">
        <f t="shared" si="225"/>
        <v/>
      </c>
      <c r="O2388" s="577"/>
      <c r="Q2388" s="611"/>
      <c r="U2388" s="574" t="str">
        <f t="shared" si="227"/>
        <v/>
      </c>
      <c r="V2388" s="574" t="str">
        <f>IF($U2388="","",VLOOKUP($U2388,BUDGET!$C$19:$Q$401,2,FALSE))</f>
        <v/>
      </c>
    </row>
    <row r="2389" spans="2:22" ht="13.5" x14ac:dyDescent="0.3">
      <c r="B2389" s="582">
        <f t="shared" si="226"/>
        <v>2379</v>
      </c>
      <c r="C2389" s="153"/>
      <c r="D2389" s="154"/>
      <c r="E2389" s="155"/>
      <c r="F2389" s="156"/>
      <c r="G2389" s="157"/>
      <c r="H2389" s="158"/>
      <c r="I2389" s="162" t="str">
        <f t="shared" si="222"/>
        <v/>
      </c>
      <c r="J2389" s="163" t="str">
        <f>IF(I2389="","",I2389/BUDGET!$O$8)</f>
        <v/>
      </c>
      <c r="K2389" s="608"/>
      <c r="L2389" s="164" t="str">
        <f t="shared" si="223"/>
        <v/>
      </c>
      <c r="M2389" s="609" t="str">
        <f t="shared" si="224"/>
        <v/>
      </c>
      <c r="N2389" s="610" t="str">
        <f t="shared" si="225"/>
        <v/>
      </c>
      <c r="O2389" s="577"/>
      <c r="Q2389" s="611"/>
      <c r="U2389" s="574" t="str">
        <f t="shared" si="227"/>
        <v/>
      </c>
      <c r="V2389" s="574" t="str">
        <f>IF($U2389="","",VLOOKUP($U2389,BUDGET!$C$19:$Q$401,2,FALSE))</f>
        <v/>
      </c>
    </row>
    <row r="2390" spans="2:22" ht="13.5" x14ac:dyDescent="0.3">
      <c r="B2390" s="582">
        <f t="shared" si="226"/>
        <v>2380</v>
      </c>
      <c r="C2390" s="153"/>
      <c r="D2390" s="154"/>
      <c r="E2390" s="155"/>
      <c r="F2390" s="156"/>
      <c r="G2390" s="157"/>
      <c r="H2390" s="158"/>
      <c r="I2390" s="162" t="str">
        <f t="shared" si="222"/>
        <v/>
      </c>
      <c r="J2390" s="163" t="str">
        <f>IF(I2390="","",I2390/BUDGET!$O$8)</f>
        <v/>
      </c>
      <c r="K2390" s="608"/>
      <c r="L2390" s="161" t="str">
        <f t="shared" si="223"/>
        <v/>
      </c>
      <c r="M2390" s="609" t="str">
        <f t="shared" si="224"/>
        <v/>
      </c>
      <c r="N2390" s="610" t="str">
        <f t="shared" si="225"/>
        <v/>
      </c>
      <c r="O2390" s="577"/>
      <c r="Q2390" s="611"/>
      <c r="U2390" s="574" t="str">
        <f t="shared" si="227"/>
        <v/>
      </c>
      <c r="V2390" s="574" t="str">
        <f>IF($U2390="","",VLOOKUP($U2390,BUDGET!$C$19:$Q$401,2,FALSE))</f>
        <v/>
      </c>
    </row>
    <row r="2391" spans="2:22" ht="13.5" x14ac:dyDescent="0.3">
      <c r="B2391" s="582">
        <f t="shared" si="226"/>
        <v>2381</v>
      </c>
      <c r="C2391" s="153"/>
      <c r="D2391" s="154"/>
      <c r="E2391" s="155"/>
      <c r="F2391" s="156"/>
      <c r="G2391" s="157"/>
      <c r="H2391" s="158"/>
      <c r="I2391" s="162" t="str">
        <f t="shared" si="222"/>
        <v/>
      </c>
      <c r="J2391" s="163" t="str">
        <f>IF(I2391="","",I2391/BUDGET!$O$8)</f>
        <v/>
      </c>
      <c r="K2391" s="608"/>
      <c r="L2391" s="164" t="str">
        <f t="shared" si="223"/>
        <v/>
      </c>
      <c r="M2391" s="609" t="str">
        <f t="shared" si="224"/>
        <v/>
      </c>
      <c r="N2391" s="610" t="str">
        <f t="shared" si="225"/>
        <v/>
      </c>
      <c r="O2391" s="577"/>
      <c r="Q2391" s="611"/>
      <c r="U2391" s="574" t="str">
        <f t="shared" si="227"/>
        <v/>
      </c>
      <c r="V2391" s="574" t="str">
        <f>IF($U2391="","",VLOOKUP($U2391,BUDGET!$C$19:$Q$401,2,FALSE))</f>
        <v/>
      </c>
    </row>
    <row r="2392" spans="2:22" ht="13.5" x14ac:dyDescent="0.3">
      <c r="B2392" s="582">
        <f t="shared" si="226"/>
        <v>2382</v>
      </c>
      <c r="C2392" s="153"/>
      <c r="D2392" s="154"/>
      <c r="E2392" s="155"/>
      <c r="F2392" s="156"/>
      <c r="G2392" s="157"/>
      <c r="H2392" s="158"/>
      <c r="I2392" s="162" t="str">
        <f t="shared" si="222"/>
        <v/>
      </c>
      <c r="J2392" s="163" t="str">
        <f>IF(I2392="","",I2392/BUDGET!$O$8)</f>
        <v/>
      </c>
      <c r="K2392" s="608"/>
      <c r="L2392" s="161" t="str">
        <f t="shared" si="223"/>
        <v/>
      </c>
      <c r="M2392" s="609" t="str">
        <f t="shared" si="224"/>
        <v/>
      </c>
      <c r="N2392" s="610" t="str">
        <f t="shared" si="225"/>
        <v/>
      </c>
      <c r="O2392" s="577"/>
      <c r="Q2392" s="611"/>
      <c r="U2392" s="574" t="str">
        <f t="shared" si="227"/>
        <v/>
      </c>
      <c r="V2392" s="574" t="str">
        <f>IF($U2392="","",VLOOKUP($U2392,BUDGET!$C$19:$Q$401,2,FALSE))</f>
        <v/>
      </c>
    </row>
    <row r="2393" spans="2:22" ht="13.5" x14ac:dyDescent="0.3">
      <c r="B2393" s="582">
        <f t="shared" si="226"/>
        <v>2383</v>
      </c>
      <c r="C2393" s="153"/>
      <c r="D2393" s="154"/>
      <c r="E2393" s="155"/>
      <c r="F2393" s="156"/>
      <c r="G2393" s="157"/>
      <c r="H2393" s="158"/>
      <c r="I2393" s="162" t="str">
        <f t="shared" si="222"/>
        <v/>
      </c>
      <c r="J2393" s="163" t="str">
        <f>IF(I2393="","",I2393/BUDGET!$O$8)</f>
        <v/>
      </c>
      <c r="K2393" s="608"/>
      <c r="L2393" s="164" t="str">
        <f t="shared" si="223"/>
        <v/>
      </c>
      <c r="M2393" s="609" t="str">
        <f t="shared" si="224"/>
        <v/>
      </c>
      <c r="N2393" s="610" t="str">
        <f t="shared" si="225"/>
        <v/>
      </c>
      <c r="O2393" s="577"/>
      <c r="Q2393" s="611"/>
      <c r="U2393" s="574" t="str">
        <f t="shared" si="227"/>
        <v/>
      </c>
      <c r="V2393" s="574" t="str">
        <f>IF($U2393="","",VLOOKUP($U2393,BUDGET!$C$19:$Q$401,2,FALSE))</f>
        <v/>
      </c>
    </row>
    <row r="2394" spans="2:22" ht="13.5" x14ac:dyDescent="0.3">
      <c r="B2394" s="582">
        <f t="shared" si="226"/>
        <v>2384</v>
      </c>
      <c r="C2394" s="153"/>
      <c r="D2394" s="154"/>
      <c r="E2394" s="155"/>
      <c r="F2394" s="156"/>
      <c r="G2394" s="157"/>
      <c r="H2394" s="158"/>
      <c r="I2394" s="162" t="str">
        <f t="shared" si="222"/>
        <v/>
      </c>
      <c r="J2394" s="163" t="str">
        <f>IF(I2394="","",I2394/BUDGET!$O$8)</f>
        <v/>
      </c>
      <c r="K2394" s="608"/>
      <c r="L2394" s="161" t="str">
        <f t="shared" si="223"/>
        <v/>
      </c>
      <c r="M2394" s="609" t="str">
        <f t="shared" si="224"/>
        <v/>
      </c>
      <c r="N2394" s="610" t="str">
        <f t="shared" si="225"/>
        <v/>
      </c>
      <c r="O2394" s="577"/>
      <c r="Q2394" s="611"/>
      <c r="U2394" s="574" t="str">
        <f t="shared" si="227"/>
        <v/>
      </c>
      <c r="V2394" s="574" t="str">
        <f>IF($U2394="","",VLOOKUP($U2394,BUDGET!$C$19:$Q$401,2,FALSE))</f>
        <v/>
      </c>
    </row>
    <row r="2395" spans="2:22" ht="13.5" x14ac:dyDescent="0.3">
      <c r="B2395" s="582">
        <f t="shared" si="226"/>
        <v>2385</v>
      </c>
      <c r="C2395" s="153"/>
      <c r="D2395" s="154"/>
      <c r="E2395" s="155"/>
      <c r="F2395" s="156"/>
      <c r="G2395" s="157"/>
      <c r="H2395" s="158"/>
      <c r="I2395" s="162" t="str">
        <f t="shared" si="222"/>
        <v/>
      </c>
      <c r="J2395" s="163" t="str">
        <f>IF(I2395="","",I2395/BUDGET!$O$8)</f>
        <v/>
      </c>
      <c r="K2395" s="608"/>
      <c r="L2395" s="164" t="str">
        <f t="shared" si="223"/>
        <v/>
      </c>
      <c r="M2395" s="609" t="str">
        <f t="shared" si="224"/>
        <v/>
      </c>
      <c r="N2395" s="610" t="str">
        <f t="shared" si="225"/>
        <v/>
      </c>
      <c r="O2395" s="577"/>
      <c r="Q2395" s="611"/>
      <c r="U2395" s="574" t="str">
        <f t="shared" si="227"/>
        <v/>
      </c>
      <c r="V2395" s="574" t="str">
        <f>IF($U2395="","",VLOOKUP($U2395,BUDGET!$C$19:$Q$401,2,FALSE))</f>
        <v/>
      </c>
    </row>
    <row r="2396" spans="2:22" ht="13.5" x14ac:dyDescent="0.3">
      <c r="B2396" s="582">
        <f t="shared" si="226"/>
        <v>2386</v>
      </c>
      <c r="C2396" s="153"/>
      <c r="D2396" s="154"/>
      <c r="E2396" s="155"/>
      <c r="F2396" s="156"/>
      <c r="G2396" s="157"/>
      <c r="H2396" s="158"/>
      <c r="I2396" s="162" t="str">
        <f t="shared" si="222"/>
        <v/>
      </c>
      <c r="J2396" s="163" t="str">
        <f>IF(I2396="","",I2396/BUDGET!$O$8)</f>
        <v/>
      </c>
      <c r="K2396" s="608"/>
      <c r="L2396" s="161" t="str">
        <f t="shared" si="223"/>
        <v/>
      </c>
      <c r="M2396" s="609" t="str">
        <f t="shared" si="224"/>
        <v/>
      </c>
      <c r="N2396" s="610" t="str">
        <f t="shared" si="225"/>
        <v/>
      </c>
      <c r="O2396" s="577"/>
      <c r="Q2396" s="611"/>
      <c r="U2396" s="574" t="str">
        <f t="shared" si="227"/>
        <v/>
      </c>
      <c r="V2396" s="574" t="str">
        <f>IF($U2396="","",VLOOKUP($U2396,BUDGET!$C$19:$Q$401,2,FALSE))</f>
        <v/>
      </c>
    </row>
    <row r="2397" spans="2:22" ht="13.5" x14ac:dyDescent="0.3">
      <c r="B2397" s="582">
        <f t="shared" si="226"/>
        <v>2387</v>
      </c>
      <c r="C2397" s="153"/>
      <c r="D2397" s="154"/>
      <c r="E2397" s="155"/>
      <c r="F2397" s="156"/>
      <c r="G2397" s="157"/>
      <c r="H2397" s="158"/>
      <c r="I2397" s="162" t="str">
        <f t="shared" si="222"/>
        <v/>
      </c>
      <c r="J2397" s="163" t="str">
        <f>IF(I2397="","",I2397/BUDGET!$O$8)</f>
        <v/>
      </c>
      <c r="K2397" s="608"/>
      <c r="L2397" s="164" t="str">
        <f t="shared" si="223"/>
        <v/>
      </c>
      <c r="M2397" s="609" t="str">
        <f t="shared" si="224"/>
        <v/>
      </c>
      <c r="N2397" s="610" t="str">
        <f t="shared" si="225"/>
        <v/>
      </c>
      <c r="O2397" s="577"/>
      <c r="Q2397" s="611"/>
      <c r="U2397" s="574" t="str">
        <f t="shared" si="227"/>
        <v/>
      </c>
      <c r="V2397" s="574" t="str">
        <f>IF($U2397="","",VLOOKUP($U2397,BUDGET!$C$19:$Q$401,2,FALSE))</f>
        <v/>
      </c>
    </row>
    <row r="2398" spans="2:22" ht="13.5" x14ac:dyDescent="0.3">
      <c r="B2398" s="582">
        <f t="shared" si="226"/>
        <v>2388</v>
      </c>
      <c r="C2398" s="153"/>
      <c r="D2398" s="154"/>
      <c r="E2398" s="155"/>
      <c r="F2398" s="156"/>
      <c r="G2398" s="157"/>
      <c r="H2398" s="158"/>
      <c r="I2398" s="162" t="str">
        <f t="shared" si="222"/>
        <v/>
      </c>
      <c r="J2398" s="163" t="str">
        <f>IF(I2398="","",I2398/BUDGET!$O$8)</f>
        <v/>
      </c>
      <c r="K2398" s="608"/>
      <c r="L2398" s="161" t="str">
        <f t="shared" si="223"/>
        <v/>
      </c>
      <c r="M2398" s="609" t="str">
        <f t="shared" si="224"/>
        <v/>
      </c>
      <c r="N2398" s="610" t="str">
        <f t="shared" si="225"/>
        <v/>
      </c>
      <c r="O2398" s="577"/>
      <c r="Q2398" s="611"/>
      <c r="U2398" s="574" t="str">
        <f t="shared" si="227"/>
        <v/>
      </c>
      <c r="V2398" s="574" t="str">
        <f>IF($U2398="","",VLOOKUP($U2398,BUDGET!$C$19:$Q$401,2,FALSE))</f>
        <v/>
      </c>
    </row>
    <row r="2399" spans="2:22" ht="13.5" x14ac:dyDescent="0.3">
      <c r="B2399" s="582">
        <f t="shared" si="226"/>
        <v>2389</v>
      </c>
      <c r="C2399" s="153"/>
      <c r="D2399" s="154"/>
      <c r="E2399" s="155"/>
      <c r="F2399" s="156"/>
      <c r="G2399" s="157"/>
      <c r="H2399" s="158"/>
      <c r="I2399" s="162" t="str">
        <f t="shared" si="222"/>
        <v/>
      </c>
      <c r="J2399" s="163" t="str">
        <f>IF(I2399="","",I2399/BUDGET!$O$8)</f>
        <v/>
      </c>
      <c r="K2399" s="608"/>
      <c r="L2399" s="164" t="str">
        <f t="shared" si="223"/>
        <v/>
      </c>
      <c r="M2399" s="609" t="str">
        <f t="shared" si="224"/>
        <v/>
      </c>
      <c r="N2399" s="610" t="str">
        <f t="shared" si="225"/>
        <v/>
      </c>
      <c r="O2399" s="577"/>
      <c r="Q2399" s="611"/>
      <c r="U2399" s="574" t="str">
        <f t="shared" si="227"/>
        <v/>
      </c>
      <c r="V2399" s="574" t="str">
        <f>IF($U2399="","",VLOOKUP($U2399,BUDGET!$C$19:$Q$401,2,FALSE))</f>
        <v/>
      </c>
    </row>
    <row r="2400" spans="2:22" ht="13.5" x14ac:dyDescent="0.3">
      <c r="B2400" s="582">
        <f t="shared" si="226"/>
        <v>2390</v>
      </c>
      <c r="C2400" s="153"/>
      <c r="D2400" s="154"/>
      <c r="E2400" s="155"/>
      <c r="F2400" s="156"/>
      <c r="G2400" s="157"/>
      <c r="H2400" s="158"/>
      <c r="I2400" s="162" t="str">
        <f t="shared" si="222"/>
        <v/>
      </c>
      <c r="J2400" s="163" t="str">
        <f>IF(I2400="","",I2400/BUDGET!$O$8)</f>
        <v/>
      </c>
      <c r="K2400" s="608"/>
      <c r="L2400" s="161" t="str">
        <f t="shared" si="223"/>
        <v/>
      </c>
      <c r="M2400" s="609" t="str">
        <f t="shared" si="224"/>
        <v/>
      </c>
      <c r="N2400" s="610" t="str">
        <f t="shared" si="225"/>
        <v/>
      </c>
      <c r="O2400" s="577"/>
      <c r="Q2400" s="611"/>
      <c r="U2400" s="574" t="str">
        <f t="shared" si="227"/>
        <v/>
      </c>
      <c r="V2400" s="574" t="str">
        <f>IF($U2400="","",VLOOKUP($U2400,BUDGET!$C$19:$Q$401,2,FALSE))</f>
        <v/>
      </c>
    </row>
    <row r="2401" spans="2:22" ht="13.5" x14ac:dyDescent="0.3">
      <c r="B2401" s="582">
        <f t="shared" si="226"/>
        <v>2391</v>
      </c>
      <c r="C2401" s="153"/>
      <c r="D2401" s="154"/>
      <c r="E2401" s="155"/>
      <c r="F2401" s="156"/>
      <c r="G2401" s="157"/>
      <c r="H2401" s="158"/>
      <c r="I2401" s="162" t="str">
        <f t="shared" si="222"/>
        <v/>
      </c>
      <c r="J2401" s="163" t="str">
        <f>IF(I2401="","",I2401/BUDGET!$O$8)</f>
        <v/>
      </c>
      <c r="K2401" s="608"/>
      <c r="L2401" s="164" t="str">
        <f t="shared" si="223"/>
        <v/>
      </c>
      <c r="M2401" s="609" t="str">
        <f t="shared" si="224"/>
        <v/>
      </c>
      <c r="N2401" s="610" t="str">
        <f t="shared" si="225"/>
        <v/>
      </c>
      <c r="O2401" s="577"/>
      <c r="Q2401" s="611"/>
      <c r="U2401" s="574" t="str">
        <f t="shared" si="227"/>
        <v/>
      </c>
      <c r="V2401" s="574" t="str">
        <f>IF($U2401="","",VLOOKUP($U2401,BUDGET!$C$19:$Q$401,2,FALSE))</f>
        <v/>
      </c>
    </row>
    <row r="2402" spans="2:22" ht="13.5" x14ac:dyDescent="0.3">
      <c r="B2402" s="582">
        <f t="shared" si="226"/>
        <v>2392</v>
      </c>
      <c r="C2402" s="153"/>
      <c r="D2402" s="154"/>
      <c r="E2402" s="155"/>
      <c r="F2402" s="156"/>
      <c r="G2402" s="157"/>
      <c r="H2402" s="158"/>
      <c r="I2402" s="162" t="str">
        <f t="shared" si="222"/>
        <v/>
      </c>
      <c r="J2402" s="163" t="str">
        <f>IF(I2402="","",I2402/BUDGET!$O$8)</f>
        <v/>
      </c>
      <c r="K2402" s="608"/>
      <c r="L2402" s="161" t="str">
        <f t="shared" si="223"/>
        <v/>
      </c>
      <c r="M2402" s="609" t="str">
        <f t="shared" si="224"/>
        <v/>
      </c>
      <c r="N2402" s="610" t="str">
        <f t="shared" si="225"/>
        <v/>
      </c>
      <c r="O2402" s="577"/>
      <c r="Q2402" s="611"/>
      <c r="U2402" s="574" t="str">
        <f t="shared" si="227"/>
        <v/>
      </c>
      <c r="V2402" s="574" t="str">
        <f>IF($U2402="","",VLOOKUP($U2402,BUDGET!$C$19:$Q$401,2,FALSE))</f>
        <v/>
      </c>
    </row>
    <row r="2403" spans="2:22" ht="13.5" x14ac:dyDescent="0.3">
      <c r="B2403" s="582">
        <f t="shared" si="226"/>
        <v>2393</v>
      </c>
      <c r="C2403" s="153"/>
      <c r="D2403" s="154"/>
      <c r="E2403" s="155"/>
      <c r="F2403" s="156"/>
      <c r="G2403" s="157"/>
      <c r="H2403" s="158"/>
      <c r="I2403" s="162" t="str">
        <f t="shared" si="222"/>
        <v/>
      </c>
      <c r="J2403" s="163" t="str">
        <f>IF(I2403="","",I2403/BUDGET!$O$8)</f>
        <v/>
      </c>
      <c r="K2403" s="608"/>
      <c r="L2403" s="164" t="str">
        <f t="shared" si="223"/>
        <v/>
      </c>
      <c r="M2403" s="609" t="str">
        <f t="shared" si="224"/>
        <v/>
      </c>
      <c r="N2403" s="610" t="str">
        <f t="shared" si="225"/>
        <v/>
      </c>
      <c r="O2403" s="577"/>
      <c r="Q2403" s="611"/>
      <c r="U2403" s="574" t="str">
        <f t="shared" si="227"/>
        <v/>
      </c>
      <c r="V2403" s="574" t="str">
        <f>IF($U2403="","",VLOOKUP($U2403,BUDGET!$C$19:$Q$401,2,FALSE))</f>
        <v/>
      </c>
    </row>
    <row r="2404" spans="2:22" ht="13.5" x14ac:dyDescent="0.3">
      <c r="B2404" s="582">
        <f t="shared" si="226"/>
        <v>2394</v>
      </c>
      <c r="C2404" s="153"/>
      <c r="D2404" s="154"/>
      <c r="E2404" s="155"/>
      <c r="F2404" s="156"/>
      <c r="G2404" s="157"/>
      <c r="H2404" s="158"/>
      <c r="I2404" s="162" t="str">
        <f t="shared" si="222"/>
        <v/>
      </c>
      <c r="J2404" s="163" t="str">
        <f>IF(I2404="","",I2404/BUDGET!$O$8)</f>
        <v/>
      </c>
      <c r="K2404" s="608"/>
      <c r="L2404" s="161" t="str">
        <f t="shared" si="223"/>
        <v/>
      </c>
      <c r="M2404" s="609" t="str">
        <f t="shared" si="224"/>
        <v/>
      </c>
      <c r="N2404" s="610" t="str">
        <f t="shared" si="225"/>
        <v/>
      </c>
      <c r="O2404" s="577"/>
      <c r="Q2404" s="611"/>
      <c r="U2404" s="574" t="str">
        <f t="shared" si="227"/>
        <v/>
      </c>
      <c r="V2404" s="574" t="str">
        <f>IF($U2404="","",VLOOKUP($U2404,BUDGET!$C$19:$Q$401,2,FALSE))</f>
        <v/>
      </c>
    </row>
    <row r="2405" spans="2:22" ht="13.5" x14ac:dyDescent="0.3">
      <c r="B2405" s="582">
        <f t="shared" si="226"/>
        <v>2395</v>
      </c>
      <c r="C2405" s="153"/>
      <c r="D2405" s="154"/>
      <c r="E2405" s="155"/>
      <c r="F2405" s="156"/>
      <c r="G2405" s="157"/>
      <c r="H2405" s="158"/>
      <c r="I2405" s="162" t="str">
        <f t="shared" si="222"/>
        <v/>
      </c>
      <c r="J2405" s="163" t="str">
        <f>IF(I2405="","",I2405/BUDGET!$O$8)</f>
        <v/>
      </c>
      <c r="K2405" s="608"/>
      <c r="L2405" s="164" t="str">
        <f t="shared" si="223"/>
        <v/>
      </c>
      <c r="M2405" s="609" t="str">
        <f t="shared" si="224"/>
        <v/>
      </c>
      <c r="N2405" s="610" t="str">
        <f t="shared" si="225"/>
        <v/>
      </c>
      <c r="O2405" s="577"/>
      <c r="Q2405" s="611"/>
      <c r="U2405" s="574" t="str">
        <f t="shared" si="227"/>
        <v/>
      </c>
      <c r="V2405" s="574" t="str">
        <f>IF($U2405="","",VLOOKUP($U2405,BUDGET!$C$19:$Q$401,2,FALSE))</f>
        <v/>
      </c>
    </row>
    <row r="2406" spans="2:22" ht="13.5" x14ac:dyDescent="0.3">
      <c r="B2406" s="582">
        <f t="shared" si="226"/>
        <v>2396</v>
      </c>
      <c r="C2406" s="153"/>
      <c r="D2406" s="154"/>
      <c r="E2406" s="155"/>
      <c r="F2406" s="156"/>
      <c r="G2406" s="157"/>
      <c r="H2406" s="158"/>
      <c r="I2406" s="162" t="str">
        <f t="shared" si="222"/>
        <v/>
      </c>
      <c r="J2406" s="163" t="str">
        <f>IF(I2406="","",I2406/BUDGET!$O$8)</f>
        <v/>
      </c>
      <c r="K2406" s="608"/>
      <c r="L2406" s="161" t="str">
        <f t="shared" si="223"/>
        <v/>
      </c>
      <c r="M2406" s="609" t="str">
        <f t="shared" si="224"/>
        <v/>
      </c>
      <c r="N2406" s="610" t="str">
        <f t="shared" si="225"/>
        <v/>
      </c>
      <c r="O2406" s="577"/>
      <c r="Q2406" s="611"/>
      <c r="U2406" s="574" t="str">
        <f t="shared" si="227"/>
        <v/>
      </c>
      <c r="V2406" s="574" t="str">
        <f>IF($U2406="","",VLOOKUP($U2406,BUDGET!$C$19:$Q$401,2,FALSE))</f>
        <v/>
      </c>
    </row>
    <row r="2407" spans="2:22" ht="13.5" x14ac:dyDescent="0.3">
      <c r="B2407" s="582">
        <f t="shared" si="226"/>
        <v>2397</v>
      </c>
      <c r="C2407" s="153"/>
      <c r="D2407" s="154"/>
      <c r="E2407" s="155"/>
      <c r="F2407" s="156"/>
      <c r="G2407" s="157"/>
      <c r="H2407" s="158"/>
      <c r="I2407" s="162" t="str">
        <f t="shared" si="222"/>
        <v/>
      </c>
      <c r="J2407" s="163" t="str">
        <f>IF(I2407="","",I2407/BUDGET!$O$8)</f>
        <v/>
      </c>
      <c r="K2407" s="608"/>
      <c r="L2407" s="164" t="str">
        <f t="shared" si="223"/>
        <v/>
      </c>
      <c r="M2407" s="609" t="str">
        <f t="shared" si="224"/>
        <v/>
      </c>
      <c r="N2407" s="610" t="str">
        <f t="shared" si="225"/>
        <v/>
      </c>
      <c r="O2407" s="577"/>
      <c r="Q2407" s="611"/>
      <c r="U2407" s="574" t="str">
        <f t="shared" si="227"/>
        <v/>
      </c>
      <c r="V2407" s="574" t="str">
        <f>IF($U2407="","",VLOOKUP($U2407,BUDGET!$C$19:$Q$401,2,FALSE))</f>
        <v/>
      </c>
    </row>
    <row r="2408" spans="2:22" ht="13.5" x14ac:dyDescent="0.3">
      <c r="B2408" s="582">
        <f t="shared" si="226"/>
        <v>2398</v>
      </c>
      <c r="C2408" s="153"/>
      <c r="D2408" s="154"/>
      <c r="E2408" s="155"/>
      <c r="F2408" s="156"/>
      <c r="G2408" s="157"/>
      <c r="H2408" s="158"/>
      <c r="I2408" s="162" t="str">
        <f t="shared" si="222"/>
        <v/>
      </c>
      <c r="J2408" s="163" t="str">
        <f>IF(I2408="","",I2408/BUDGET!$O$8)</f>
        <v/>
      </c>
      <c r="K2408" s="608"/>
      <c r="L2408" s="161" t="str">
        <f t="shared" si="223"/>
        <v/>
      </c>
      <c r="M2408" s="609" t="str">
        <f t="shared" si="224"/>
        <v/>
      </c>
      <c r="N2408" s="610" t="str">
        <f t="shared" si="225"/>
        <v/>
      </c>
      <c r="O2408" s="577"/>
      <c r="Q2408" s="611"/>
      <c r="U2408" s="574" t="str">
        <f t="shared" si="227"/>
        <v/>
      </c>
      <c r="V2408" s="574" t="str">
        <f>IF($U2408="","",VLOOKUP($U2408,BUDGET!$C$19:$Q$401,2,FALSE))</f>
        <v/>
      </c>
    </row>
    <row r="2409" spans="2:22" ht="13.5" x14ac:dyDescent="0.3">
      <c r="B2409" s="582">
        <f t="shared" si="226"/>
        <v>2399</v>
      </c>
      <c r="C2409" s="153"/>
      <c r="D2409" s="154"/>
      <c r="E2409" s="155"/>
      <c r="F2409" s="156"/>
      <c r="G2409" s="157"/>
      <c r="H2409" s="158"/>
      <c r="I2409" s="162" t="str">
        <f t="shared" si="222"/>
        <v/>
      </c>
      <c r="J2409" s="163" t="str">
        <f>IF(I2409="","",I2409/BUDGET!$O$8)</f>
        <v/>
      </c>
      <c r="K2409" s="608"/>
      <c r="L2409" s="164" t="str">
        <f t="shared" si="223"/>
        <v/>
      </c>
      <c r="M2409" s="609" t="str">
        <f t="shared" si="224"/>
        <v/>
      </c>
      <c r="N2409" s="610" t="str">
        <f t="shared" si="225"/>
        <v/>
      </c>
      <c r="O2409" s="577"/>
      <c r="Q2409" s="611"/>
      <c r="U2409" s="574" t="str">
        <f t="shared" si="227"/>
        <v/>
      </c>
      <c r="V2409" s="574" t="str">
        <f>IF($U2409="","",VLOOKUP($U2409,BUDGET!$C$19:$Q$401,2,FALSE))</f>
        <v/>
      </c>
    </row>
    <row r="2410" spans="2:22" ht="13.5" x14ac:dyDescent="0.3">
      <c r="B2410" s="582">
        <f t="shared" si="226"/>
        <v>2400</v>
      </c>
      <c r="C2410" s="153"/>
      <c r="D2410" s="154"/>
      <c r="E2410" s="155"/>
      <c r="F2410" s="156"/>
      <c r="G2410" s="157"/>
      <c r="H2410" s="158"/>
      <c r="I2410" s="162" t="str">
        <f t="shared" si="222"/>
        <v/>
      </c>
      <c r="J2410" s="163" t="str">
        <f>IF(I2410="","",I2410/BUDGET!$O$8)</f>
        <v/>
      </c>
      <c r="K2410" s="608"/>
      <c r="L2410" s="161" t="str">
        <f t="shared" si="223"/>
        <v/>
      </c>
      <c r="M2410" s="609" t="str">
        <f t="shared" si="224"/>
        <v/>
      </c>
      <c r="N2410" s="610" t="str">
        <f t="shared" si="225"/>
        <v/>
      </c>
      <c r="O2410" s="577"/>
      <c r="Q2410" s="611"/>
      <c r="U2410" s="574" t="str">
        <f t="shared" si="227"/>
        <v/>
      </c>
      <c r="V2410" s="574" t="str">
        <f>IF($U2410="","",VLOOKUP($U2410,BUDGET!$C$19:$Q$401,2,FALSE))</f>
        <v/>
      </c>
    </row>
    <row r="2411" spans="2:22" ht="13.5" x14ac:dyDescent="0.3">
      <c r="B2411" s="582">
        <f t="shared" si="226"/>
        <v>2401</v>
      </c>
      <c r="C2411" s="153"/>
      <c r="D2411" s="154"/>
      <c r="E2411" s="155"/>
      <c r="F2411" s="156"/>
      <c r="G2411" s="157"/>
      <c r="H2411" s="158"/>
      <c r="I2411" s="162" t="str">
        <f t="shared" si="222"/>
        <v/>
      </c>
      <c r="J2411" s="163" t="str">
        <f>IF(I2411="","",I2411/BUDGET!$O$8)</f>
        <v/>
      </c>
      <c r="K2411" s="608"/>
      <c r="L2411" s="164" t="str">
        <f t="shared" si="223"/>
        <v/>
      </c>
      <c r="M2411" s="609" t="str">
        <f t="shared" si="224"/>
        <v/>
      </c>
      <c r="N2411" s="610" t="str">
        <f t="shared" si="225"/>
        <v/>
      </c>
      <c r="O2411" s="577"/>
      <c r="Q2411" s="611"/>
      <c r="U2411" s="574" t="str">
        <f t="shared" si="227"/>
        <v/>
      </c>
      <c r="V2411" s="574" t="str">
        <f>IF($U2411="","",VLOOKUP($U2411,BUDGET!$C$19:$Q$401,2,FALSE))</f>
        <v/>
      </c>
    </row>
    <row r="2412" spans="2:22" ht="13.5" x14ac:dyDescent="0.3">
      <c r="B2412" s="582">
        <f t="shared" si="226"/>
        <v>2402</v>
      </c>
      <c r="C2412" s="153"/>
      <c r="D2412" s="154"/>
      <c r="E2412" s="155"/>
      <c r="F2412" s="156"/>
      <c r="G2412" s="157"/>
      <c r="H2412" s="158"/>
      <c r="I2412" s="162" t="str">
        <f t="shared" si="222"/>
        <v/>
      </c>
      <c r="J2412" s="163" t="str">
        <f>IF(I2412="","",I2412/BUDGET!$O$8)</f>
        <v/>
      </c>
      <c r="K2412" s="608"/>
      <c r="L2412" s="161" t="str">
        <f t="shared" si="223"/>
        <v/>
      </c>
      <c r="M2412" s="609" t="str">
        <f t="shared" si="224"/>
        <v/>
      </c>
      <c r="N2412" s="610" t="str">
        <f t="shared" si="225"/>
        <v/>
      </c>
      <c r="O2412" s="577"/>
      <c r="Q2412" s="611"/>
      <c r="U2412" s="574" t="str">
        <f t="shared" si="227"/>
        <v/>
      </c>
      <c r="V2412" s="574" t="str">
        <f>IF($U2412="","",VLOOKUP($U2412,BUDGET!$C$19:$Q$401,2,FALSE))</f>
        <v/>
      </c>
    </row>
    <row r="2413" spans="2:22" ht="13.5" x14ac:dyDescent="0.3">
      <c r="B2413" s="582">
        <f t="shared" si="226"/>
        <v>2403</v>
      </c>
      <c r="C2413" s="153"/>
      <c r="D2413" s="154"/>
      <c r="E2413" s="155"/>
      <c r="F2413" s="156"/>
      <c r="G2413" s="157"/>
      <c r="H2413" s="158"/>
      <c r="I2413" s="162" t="str">
        <f t="shared" si="222"/>
        <v/>
      </c>
      <c r="J2413" s="163" t="str">
        <f>IF(I2413="","",I2413/BUDGET!$O$8)</f>
        <v/>
      </c>
      <c r="K2413" s="608"/>
      <c r="L2413" s="164" t="str">
        <f t="shared" si="223"/>
        <v/>
      </c>
      <c r="M2413" s="609" t="str">
        <f t="shared" si="224"/>
        <v/>
      </c>
      <c r="N2413" s="610" t="str">
        <f t="shared" si="225"/>
        <v/>
      </c>
      <c r="O2413" s="577"/>
      <c r="Q2413" s="611"/>
      <c r="U2413" s="574" t="str">
        <f t="shared" si="227"/>
        <v/>
      </c>
      <c r="V2413" s="574" t="str">
        <f>IF($U2413="","",VLOOKUP($U2413,BUDGET!$C$19:$Q$401,2,FALSE))</f>
        <v/>
      </c>
    </row>
    <row r="2414" spans="2:22" ht="13.5" x14ac:dyDescent="0.3">
      <c r="B2414" s="582">
        <f t="shared" si="226"/>
        <v>2404</v>
      </c>
      <c r="C2414" s="153"/>
      <c r="D2414" s="154"/>
      <c r="E2414" s="155"/>
      <c r="F2414" s="156"/>
      <c r="G2414" s="157"/>
      <c r="H2414" s="158"/>
      <c r="I2414" s="162" t="str">
        <f t="shared" si="222"/>
        <v/>
      </c>
      <c r="J2414" s="163" t="str">
        <f>IF(I2414="","",I2414/BUDGET!$O$8)</f>
        <v/>
      </c>
      <c r="K2414" s="608"/>
      <c r="L2414" s="161" t="str">
        <f t="shared" si="223"/>
        <v/>
      </c>
      <c r="M2414" s="609" t="str">
        <f t="shared" si="224"/>
        <v/>
      </c>
      <c r="N2414" s="610" t="str">
        <f t="shared" si="225"/>
        <v/>
      </c>
      <c r="O2414" s="577"/>
      <c r="Q2414" s="611"/>
      <c r="U2414" s="574" t="str">
        <f t="shared" si="227"/>
        <v/>
      </c>
      <c r="V2414" s="574" t="str">
        <f>IF($U2414="","",VLOOKUP($U2414,BUDGET!$C$19:$Q$401,2,FALSE))</f>
        <v/>
      </c>
    </row>
    <row r="2415" spans="2:22" ht="13.5" x14ac:dyDescent="0.3">
      <c r="B2415" s="582">
        <f t="shared" si="226"/>
        <v>2405</v>
      </c>
      <c r="C2415" s="153"/>
      <c r="D2415" s="154"/>
      <c r="E2415" s="155"/>
      <c r="F2415" s="156"/>
      <c r="G2415" s="157"/>
      <c r="H2415" s="158"/>
      <c r="I2415" s="162" t="str">
        <f t="shared" si="222"/>
        <v/>
      </c>
      <c r="J2415" s="163" t="str">
        <f>IF(I2415="","",I2415/BUDGET!$O$8)</f>
        <v/>
      </c>
      <c r="K2415" s="608"/>
      <c r="L2415" s="164" t="str">
        <f t="shared" si="223"/>
        <v/>
      </c>
      <c r="M2415" s="609" t="str">
        <f t="shared" si="224"/>
        <v/>
      </c>
      <c r="N2415" s="610" t="str">
        <f t="shared" si="225"/>
        <v/>
      </c>
      <c r="O2415" s="577"/>
      <c r="Q2415" s="611"/>
      <c r="U2415" s="574" t="str">
        <f t="shared" si="227"/>
        <v/>
      </c>
      <c r="V2415" s="574" t="str">
        <f>IF($U2415="","",VLOOKUP($U2415,BUDGET!$C$19:$Q$401,2,FALSE))</f>
        <v/>
      </c>
    </row>
    <row r="2416" spans="2:22" ht="13.5" x14ac:dyDescent="0.3">
      <c r="B2416" s="582">
        <f t="shared" si="226"/>
        <v>2406</v>
      </c>
      <c r="C2416" s="153"/>
      <c r="D2416" s="154"/>
      <c r="E2416" s="155"/>
      <c r="F2416" s="156"/>
      <c r="G2416" s="157"/>
      <c r="H2416" s="158"/>
      <c r="I2416" s="162" t="str">
        <f t="shared" si="222"/>
        <v/>
      </c>
      <c r="J2416" s="163" t="str">
        <f>IF(I2416="","",I2416/BUDGET!$O$8)</f>
        <v/>
      </c>
      <c r="K2416" s="608"/>
      <c r="L2416" s="161" t="str">
        <f t="shared" si="223"/>
        <v/>
      </c>
      <c r="M2416" s="609" t="str">
        <f t="shared" si="224"/>
        <v/>
      </c>
      <c r="N2416" s="610" t="str">
        <f t="shared" si="225"/>
        <v/>
      </c>
      <c r="O2416" s="577"/>
      <c r="Q2416" s="611"/>
      <c r="U2416" s="574" t="str">
        <f t="shared" si="227"/>
        <v/>
      </c>
      <c r="V2416" s="574" t="str">
        <f>IF($U2416="","",VLOOKUP($U2416,BUDGET!$C$19:$Q$401,2,FALSE))</f>
        <v/>
      </c>
    </row>
    <row r="2417" spans="2:22" ht="13.5" x14ac:dyDescent="0.3">
      <c r="B2417" s="582">
        <f t="shared" si="226"/>
        <v>2407</v>
      </c>
      <c r="C2417" s="153"/>
      <c r="D2417" s="154"/>
      <c r="E2417" s="155"/>
      <c r="F2417" s="156"/>
      <c r="G2417" s="157"/>
      <c r="H2417" s="158"/>
      <c r="I2417" s="162" t="str">
        <f t="shared" si="222"/>
        <v/>
      </c>
      <c r="J2417" s="163" t="str">
        <f>IF(I2417="","",I2417/BUDGET!$O$8)</f>
        <v/>
      </c>
      <c r="K2417" s="608"/>
      <c r="L2417" s="164" t="str">
        <f t="shared" si="223"/>
        <v/>
      </c>
      <c r="M2417" s="609" t="str">
        <f t="shared" si="224"/>
        <v/>
      </c>
      <c r="N2417" s="610" t="str">
        <f t="shared" si="225"/>
        <v/>
      </c>
      <c r="O2417" s="577"/>
      <c r="Q2417" s="611"/>
      <c r="U2417" s="574" t="str">
        <f t="shared" si="227"/>
        <v/>
      </c>
      <c r="V2417" s="574" t="str">
        <f>IF($U2417="","",VLOOKUP($U2417,BUDGET!$C$19:$Q$401,2,FALSE))</f>
        <v/>
      </c>
    </row>
    <row r="2418" spans="2:22" ht="13.5" x14ac:dyDescent="0.3">
      <c r="B2418" s="582">
        <f t="shared" si="226"/>
        <v>2408</v>
      </c>
      <c r="C2418" s="153"/>
      <c r="D2418" s="154"/>
      <c r="E2418" s="155"/>
      <c r="F2418" s="156"/>
      <c r="G2418" s="157"/>
      <c r="H2418" s="158"/>
      <c r="I2418" s="162" t="str">
        <f t="shared" si="222"/>
        <v/>
      </c>
      <c r="J2418" s="163" t="str">
        <f>IF(I2418="","",I2418/BUDGET!$O$8)</f>
        <v/>
      </c>
      <c r="K2418" s="608"/>
      <c r="L2418" s="161" t="str">
        <f t="shared" si="223"/>
        <v/>
      </c>
      <c r="M2418" s="609" t="str">
        <f t="shared" si="224"/>
        <v/>
      </c>
      <c r="N2418" s="610" t="str">
        <f t="shared" si="225"/>
        <v/>
      </c>
      <c r="O2418" s="577"/>
      <c r="Q2418" s="611"/>
      <c r="U2418" s="574" t="str">
        <f t="shared" si="227"/>
        <v/>
      </c>
      <c r="V2418" s="574" t="str">
        <f>IF($U2418="","",VLOOKUP($U2418,BUDGET!$C$19:$Q$401,2,FALSE))</f>
        <v/>
      </c>
    </row>
    <row r="2419" spans="2:22" ht="13.5" x14ac:dyDescent="0.3">
      <c r="B2419" s="582">
        <f t="shared" si="226"/>
        <v>2409</v>
      </c>
      <c r="C2419" s="153"/>
      <c r="D2419" s="154"/>
      <c r="E2419" s="155"/>
      <c r="F2419" s="156"/>
      <c r="G2419" s="157"/>
      <c r="H2419" s="158"/>
      <c r="I2419" s="162" t="str">
        <f t="shared" si="222"/>
        <v/>
      </c>
      <c r="J2419" s="163" t="str">
        <f>IF(I2419="","",I2419/BUDGET!$O$8)</f>
        <v/>
      </c>
      <c r="K2419" s="608"/>
      <c r="L2419" s="164" t="str">
        <f t="shared" si="223"/>
        <v/>
      </c>
      <c r="M2419" s="609" t="str">
        <f t="shared" si="224"/>
        <v/>
      </c>
      <c r="N2419" s="610" t="str">
        <f t="shared" si="225"/>
        <v/>
      </c>
      <c r="O2419" s="577"/>
      <c r="Q2419" s="611"/>
      <c r="U2419" s="574" t="str">
        <f t="shared" si="227"/>
        <v/>
      </c>
      <c r="V2419" s="574" t="str">
        <f>IF($U2419="","",VLOOKUP($U2419,BUDGET!$C$19:$Q$401,2,FALSE))</f>
        <v/>
      </c>
    </row>
    <row r="2420" spans="2:22" ht="13.5" x14ac:dyDescent="0.3">
      <c r="B2420" s="582">
        <f t="shared" si="226"/>
        <v>2410</v>
      </c>
      <c r="C2420" s="153"/>
      <c r="D2420" s="154"/>
      <c r="E2420" s="155"/>
      <c r="F2420" s="156"/>
      <c r="G2420" s="157"/>
      <c r="H2420" s="158"/>
      <c r="I2420" s="162" t="str">
        <f t="shared" si="222"/>
        <v/>
      </c>
      <c r="J2420" s="163" t="str">
        <f>IF(I2420="","",I2420/BUDGET!$O$8)</f>
        <v/>
      </c>
      <c r="K2420" s="608"/>
      <c r="L2420" s="161" t="str">
        <f t="shared" si="223"/>
        <v/>
      </c>
      <c r="M2420" s="609" t="str">
        <f t="shared" si="224"/>
        <v/>
      </c>
      <c r="N2420" s="610" t="str">
        <f t="shared" si="225"/>
        <v/>
      </c>
      <c r="O2420" s="577"/>
      <c r="Q2420" s="611"/>
      <c r="U2420" s="574" t="str">
        <f t="shared" si="227"/>
        <v/>
      </c>
      <c r="V2420" s="574" t="str">
        <f>IF($U2420="","",VLOOKUP($U2420,BUDGET!$C$19:$Q$401,2,FALSE))</f>
        <v/>
      </c>
    </row>
    <row r="2421" spans="2:22" ht="13.5" x14ac:dyDescent="0.3">
      <c r="B2421" s="582">
        <f t="shared" si="226"/>
        <v>2411</v>
      </c>
      <c r="C2421" s="153"/>
      <c r="D2421" s="154"/>
      <c r="E2421" s="155"/>
      <c r="F2421" s="156"/>
      <c r="G2421" s="157"/>
      <c r="H2421" s="158"/>
      <c r="I2421" s="162" t="str">
        <f t="shared" si="222"/>
        <v/>
      </c>
      <c r="J2421" s="163" t="str">
        <f>IF(I2421="","",I2421/BUDGET!$O$8)</f>
        <v/>
      </c>
      <c r="K2421" s="608"/>
      <c r="L2421" s="164" t="str">
        <f t="shared" si="223"/>
        <v/>
      </c>
      <c r="M2421" s="609" t="str">
        <f t="shared" si="224"/>
        <v/>
      </c>
      <c r="N2421" s="610" t="str">
        <f t="shared" si="225"/>
        <v/>
      </c>
      <c r="O2421" s="577"/>
      <c r="Q2421" s="611"/>
      <c r="U2421" s="574" t="str">
        <f t="shared" si="227"/>
        <v/>
      </c>
      <c r="V2421" s="574" t="str">
        <f>IF($U2421="","",VLOOKUP($U2421,BUDGET!$C$19:$Q$401,2,FALSE))</f>
        <v/>
      </c>
    </row>
    <row r="2422" spans="2:22" ht="13.5" x14ac:dyDescent="0.3">
      <c r="B2422" s="582">
        <f t="shared" si="226"/>
        <v>2412</v>
      </c>
      <c r="C2422" s="153"/>
      <c r="D2422" s="154"/>
      <c r="E2422" s="155"/>
      <c r="F2422" s="156"/>
      <c r="G2422" s="157"/>
      <c r="H2422" s="158"/>
      <c r="I2422" s="162" t="str">
        <f t="shared" si="222"/>
        <v/>
      </c>
      <c r="J2422" s="163" t="str">
        <f>IF(I2422="","",I2422/BUDGET!$O$8)</f>
        <v/>
      </c>
      <c r="K2422" s="608"/>
      <c r="L2422" s="161" t="str">
        <f t="shared" si="223"/>
        <v/>
      </c>
      <c r="M2422" s="609" t="str">
        <f t="shared" si="224"/>
        <v/>
      </c>
      <c r="N2422" s="610" t="str">
        <f t="shared" si="225"/>
        <v/>
      </c>
      <c r="O2422" s="577"/>
      <c r="Q2422" s="611"/>
      <c r="U2422" s="574" t="str">
        <f t="shared" si="227"/>
        <v/>
      </c>
      <c r="V2422" s="574" t="str">
        <f>IF($U2422="","",VLOOKUP($U2422,BUDGET!$C$19:$Q$401,2,FALSE))</f>
        <v/>
      </c>
    </row>
    <row r="2423" spans="2:22" ht="13.5" x14ac:dyDescent="0.3">
      <c r="B2423" s="582">
        <f t="shared" si="226"/>
        <v>2413</v>
      </c>
      <c r="C2423" s="153"/>
      <c r="D2423" s="154"/>
      <c r="E2423" s="155"/>
      <c r="F2423" s="156"/>
      <c r="G2423" s="157"/>
      <c r="H2423" s="158"/>
      <c r="I2423" s="162" t="str">
        <f t="shared" si="222"/>
        <v/>
      </c>
      <c r="J2423" s="163" t="str">
        <f>IF(I2423="","",I2423/BUDGET!$O$8)</f>
        <v/>
      </c>
      <c r="K2423" s="608"/>
      <c r="L2423" s="164" t="str">
        <f t="shared" si="223"/>
        <v/>
      </c>
      <c r="M2423" s="609" t="str">
        <f t="shared" si="224"/>
        <v/>
      </c>
      <c r="N2423" s="610" t="str">
        <f t="shared" si="225"/>
        <v/>
      </c>
      <c r="O2423" s="577"/>
      <c r="Q2423" s="611"/>
      <c r="U2423" s="574" t="str">
        <f t="shared" si="227"/>
        <v/>
      </c>
      <c r="V2423" s="574" t="str">
        <f>IF($U2423="","",VLOOKUP($U2423,BUDGET!$C$19:$Q$401,2,FALSE))</f>
        <v/>
      </c>
    </row>
    <row r="2424" spans="2:22" ht="13.5" x14ac:dyDescent="0.3">
      <c r="B2424" s="582">
        <f t="shared" si="226"/>
        <v>2414</v>
      </c>
      <c r="C2424" s="153"/>
      <c r="D2424" s="154"/>
      <c r="E2424" s="155"/>
      <c r="F2424" s="156"/>
      <c r="G2424" s="157"/>
      <c r="H2424" s="158"/>
      <c r="I2424" s="162" t="str">
        <f t="shared" si="222"/>
        <v/>
      </c>
      <c r="J2424" s="163" t="str">
        <f>IF(I2424="","",I2424/BUDGET!$O$8)</f>
        <v/>
      </c>
      <c r="K2424" s="608"/>
      <c r="L2424" s="161" t="str">
        <f t="shared" si="223"/>
        <v/>
      </c>
      <c r="M2424" s="609" t="str">
        <f t="shared" si="224"/>
        <v/>
      </c>
      <c r="N2424" s="610" t="str">
        <f t="shared" si="225"/>
        <v/>
      </c>
      <c r="O2424" s="577"/>
      <c r="Q2424" s="611"/>
      <c r="U2424" s="574" t="str">
        <f t="shared" si="227"/>
        <v/>
      </c>
      <c r="V2424" s="574" t="str">
        <f>IF($U2424="","",VLOOKUP($U2424,BUDGET!$C$19:$Q$401,2,FALSE))</f>
        <v/>
      </c>
    </row>
    <row r="2425" spans="2:22" ht="13.5" x14ac:dyDescent="0.3">
      <c r="B2425" s="582">
        <f t="shared" si="226"/>
        <v>2415</v>
      </c>
      <c r="C2425" s="153"/>
      <c r="D2425" s="154"/>
      <c r="E2425" s="155"/>
      <c r="F2425" s="156"/>
      <c r="G2425" s="157"/>
      <c r="H2425" s="158"/>
      <c r="I2425" s="162" t="str">
        <f t="shared" si="222"/>
        <v/>
      </c>
      <c r="J2425" s="163" t="str">
        <f>IF(I2425="","",I2425/BUDGET!$O$8)</f>
        <v/>
      </c>
      <c r="K2425" s="608"/>
      <c r="L2425" s="164" t="str">
        <f t="shared" si="223"/>
        <v/>
      </c>
      <c r="M2425" s="609" t="str">
        <f t="shared" si="224"/>
        <v/>
      </c>
      <c r="N2425" s="610" t="str">
        <f t="shared" si="225"/>
        <v/>
      </c>
      <c r="O2425" s="577"/>
      <c r="Q2425" s="611"/>
      <c r="U2425" s="574" t="str">
        <f t="shared" si="227"/>
        <v/>
      </c>
      <c r="V2425" s="574" t="str">
        <f>IF($U2425="","",VLOOKUP($U2425,BUDGET!$C$19:$Q$401,2,FALSE))</f>
        <v/>
      </c>
    </row>
    <row r="2426" spans="2:22" ht="13.5" x14ac:dyDescent="0.3">
      <c r="B2426" s="582">
        <f t="shared" si="226"/>
        <v>2416</v>
      </c>
      <c r="C2426" s="153"/>
      <c r="D2426" s="154"/>
      <c r="E2426" s="155"/>
      <c r="F2426" s="156"/>
      <c r="G2426" s="157"/>
      <c r="H2426" s="158"/>
      <c r="I2426" s="162" t="str">
        <f t="shared" si="222"/>
        <v/>
      </c>
      <c r="J2426" s="163" t="str">
        <f>IF(I2426="","",I2426/BUDGET!$O$8)</f>
        <v/>
      </c>
      <c r="K2426" s="608"/>
      <c r="L2426" s="161" t="str">
        <f t="shared" si="223"/>
        <v/>
      </c>
      <c r="M2426" s="609" t="str">
        <f t="shared" si="224"/>
        <v/>
      </c>
      <c r="N2426" s="610" t="str">
        <f t="shared" si="225"/>
        <v/>
      </c>
      <c r="O2426" s="577"/>
      <c r="Q2426" s="611"/>
      <c r="U2426" s="574" t="str">
        <f t="shared" si="227"/>
        <v/>
      </c>
      <c r="V2426" s="574" t="str">
        <f>IF($U2426="","",VLOOKUP($U2426,BUDGET!$C$19:$Q$401,2,FALSE))</f>
        <v/>
      </c>
    </row>
    <row r="2427" spans="2:22" ht="13.5" x14ac:dyDescent="0.3">
      <c r="B2427" s="582">
        <f t="shared" si="226"/>
        <v>2417</v>
      </c>
      <c r="C2427" s="153"/>
      <c r="D2427" s="154"/>
      <c r="E2427" s="155"/>
      <c r="F2427" s="156"/>
      <c r="G2427" s="157"/>
      <c r="H2427" s="158"/>
      <c r="I2427" s="162" t="str">
        <f t="shared" si="222"/>
        <v/>
      </c>
      <c r="J2427" s="163" t="str">
        <f>IF(I2427="","",I2427/BUDGET!$O$8)</f>
        <v/>
      </c>
      <c r="K2427" s="608"/>
      <c r="L2427" s="164" t="str">
        <f t="shared" si="223"/>
        <v/>
      </c>
      <c r="M2427" s="609" t="str">
        <f t="shared" si="224"/>
        <v/>
      </c>
      <c r="N2427" s="610" t="str">
        <f t="shared" si="225"/>
        <v/>
      </c>
      <c r="O2427" s="577"/>
      <c r="Q2427" s="611"/>
      <c r="U2427" s="574" t="str">
        <f t="shared" si="227"/>
        <v/>
      </c>
      <c r="V2427" s="574" t="str">
        <f>IF($U2427="","",VLOOKUP($U2427,BUDGET!$C$19:$Q$401,2,FALSE))</f>
        <v/>
      </c>
    </row>
    <row r="2428" spans="2:22" ht="13.5" x14ac:dyDescent="0.3">
      <c r="B2428" s="582">
        <f t="shared" si="226"/>
        <v>2418</v>
      </c>
      <c r="C2428" s="153"/>
      <c r="D2428" s="154"/>
      <c r="E2428" s="155"/>
      <c r="F2428" s="156"/>
      <c r="G2428" s="157"/>
      <c r="H2428" s="158"/>
      <c r="I2428" s="162" t="str">
        <f t="shared" si="222"/>
        <v/>
      </c>
      <c r="J2428" s="163" t="str">
        <f>IF(I2428="","",I2428/BUDGET!$O$8)</f>
        <v/>
      </c>
      <c r="K2428" s="608"/>
      <c r="L2428" s="161" t="str">
        <f t="shared" si="223"/>
        <v/>
      </c>
      <c r="M2428" s="609" t="str">
        <f t="shared" si="224"/>
        <v/>
      </c>
      <c r="N2428" s="610" t="str">
        <f t="shared" si="225"/>
        <v/>
      </c>
      <c r="O2428" s="577"/>
      <c r="Q2428" s="611"/>
      <c r="U2428" s="574" t="str">
        <f t="shared" si="227"/>
        <v/>
      </c>
      <c r="V2428" s="574" t="str">
        <f>IF($U2428="","",VLOOKUP($U2428,BUDGET!$C$19:$Q$401,2,FALSE))</f>
        <v/>
      </c>
    </row>
    <row r="2429" spans="2:22" ht="13.5" x14ac:dyDescent="0.3">
      <c r="B2429" s="582">
        <f t="shared" si="226"/>
        <v>2419</v>
      </c>
      <c r="C2429" s="153"/>
      <c r="D2429" s="154"/>
      <c r="E2429" s="155"/>
      <c r="F2429" s="156"/>
      <c r="G2429" s="157"/>
      <c r="H2429" s="158"/>
      <c r="I2429" s="162" t="str">
        <f t="shared" si="222"/>
        <v/>
      </c>
      <c r="J2429" s="163" t="str">
        <f>IF(I2429="","",I2429/BUDGET!$O$8)</f>
        <v/>
      </c>
      <c r="K2429" s="608"/>
      <c r="L2429" s="164" t="str">
        <f t="shared" si="223"/>
        <v/>
      </c>
      <c r="M2429" s="609" t="str">
        <f t="shared" si="224"/>
        <v/>
      </c>
      <c r="N2429" s="610" t="str">
        <f t="shared" si="225"/>
        <v/>
      </c>
      <c r="O2429" s="577"/>
      <c r="Q2429" s="611"/>
      <c r="U2429" s="574" t="str">
        <f t="shared" si="227"/>
        <v/>
      </c>
      <c r="V2429" s="574" t="str">
        <f>IF($U2429="","",VLOOKUP($U2429,BUDGET!$C$19:$Q$401,2,FALSE))</f>
        <v/>
      </c>
    </row>
    <row r="2430" spans="2:22" ht="13.5" x14ac:dyDescent="0.3">
      <c r="B2430" s="582">
        <f t="shared" si="226"/>
        <v>2420</v>
      </c>
      <c r="C2430" s="153"/>
      <c r="D2430" s="154"/>
      <c r="E2430" s="155"/>
      <c r="F2430" s="156"/>
      <c r="G2430" s="157"/>
      <c r="H2430" s="158"/>
      <c r="I2430" s="162" t="str">
        <f t="shared" si="222"/>
        <v/>
      </c>
      <c r="J2430" s="163" t="str">
        <f>IF(I2430="","",I2430/BUDGET!$O$8)</f>
        <v/>
      </c>
      <c r="K2430" s="608"/>
      <c r="L2430" s="161" t="str">
        <f t="shared" si="223"/>
        <v/>
      </c>
      <c r="M2430" s="609" t="str">
        <f t="shared" si="224"/>
        <v/>
      </c>
      <c r="N2430" s="610" t="str">
        <f t="shared" si="225"/>
        <v/>
      </c>
      <c r="O2430" s="577"/>
      <c r="Q2430" s="611"/>
      <c r="U2430" s="574" t="str">
        <f t="shared" si="227"/>
        <v/>
      </c>
      <c r="V2430" s="574" t="str">
        <f>IF($U2430="","",VLOOKUP($U2430,BUDGET!$C$19:$Q$401,2,FALSE))</f>
        <v/>
      </c>
    </row>
    <row r="2431" spans="2:22" ht="13.5" x14ac:dyDescent="0.3">
      <c r="B2431" s="582">
        <f t="shared" si="226"/>
        <v>2421</v>
      </c>
      <c r="C2431" s="153"/>
      <c r="D2431" s="154"/>
      <c r="E2431" s="155"/>
      <c r="F2431" s="156"/>
      <c r="G2431" s="157"/>
      <c r="H2431" s="158"/>
      <c r="I2431" s="162" t="str">
        <f t="shared" si="222"/>
        <v/>
      </c>
      <c r="J2431" s="163" t="str">
        <f>IF(I2431="","",I2431/BUDGET!$O$8)</f>
        <v/>
      </c>
      <c r="K2431" s="608"/>
      <c r="L2431" s="164" t="str">
        <f t="shared" si="223"/>
        <v/>
      </c>
      <c r="M2431" s="609" t="str">
        <f t="shared" si="224"/>
        <v/>
      </c>
      <c r="N2431" s="610" t="str">
        <f t="shared" si="225"/>
        <v/>
      </c>
      <c r="O2431" s="577"/>
      <c r="Q2431" s="611"/>
      <c r="U2431" s="574" t="str">
        <f t="shared" si="227"/>
        <v/>
      </c>
      <c r="V2431" s="574" t="str">
        <f>IF($U2431="","",VLOOKUP($U2431,BUDGET!$C$19:$Q$401,2,FALSE))</f>
        <v/>
      </c>
    </row>
    <row r="2432" spans="2:22" ht="13.5" x14ac:dyDescent="0.3">
      <c r="B2432" s="582">
        <f t="shared" si="226"/>
        <v>2422</v>
      </c>
      <c r="C2432" s="153"/>
      <c r="D2432" s="154"/>
      <c r="E2432" s="155"/>
      <c r="F2432" s="156"/>
      <c r="G2432" s="157"/>
      <c r="H2432" s="158"/>
      <c r="I2432" s="162" t="str">
        <f t="shared" si="222"/>
        <v/>
      </c>
      <c r="J2432" s="163" t="str">
        <f>IF(I2432="","",I2432/BUDGET!$O$8)</f>
        <v/>
      </c>
      <c r="K2432" s="608"/>
      <c r="L2432" s="161" t="str">
        <f t="shared" si="223"/>
        <v/>
      </c>
      <c r="M2432" s="609" t="str">
        <f t="shared" si="224"/>
        <v/>
      </c>
      <c r="N2432" s="610" t="str">
        <f t="shared" si="225"/>
        <v/>
      </c>
      <c r="O2432" s="577"/>
      <c r="Q2432" s="611"/>
      <c r="U2432" s="574" t="str">
        <f t="shared" si="227"/>
        <v/>
      </c>
      <c r="V2432" s="574" t="str">
        <f>IF($U2432="","",VLOOKUP($U2432,BUDGET!$C$19:$Q$401,2,FALSE))</f>
        <v/>
      </c>
    </row>
    <row r="2433" spans="2:22" ht="13.5" x14ac:dyDescent="0.3">
      <c r="B2433" s="582">
        <f t="shared" si="226"/>
        <v>2423</v>
      </c>
      <c r="C2433" s="153"/>
      <c r="D2433" s="154"/>
      <c r="E2433" s="155"/>
      <c r="F2433" s="156"/>
      <c r="G2433" s="157"/>
      <c r="H2433" s="158"/>
      <c r="I2433" s="162" t="str">
        <f t="shared" si="222"/>
        <v/>
      </c>
      <c r="J2433" s="163" t="str">
        <f>IF(I2433="","",I2433/BUDGET!$O$8)</f>
        <v/>
      </c>
      <c r="K2433" s="608"/>
      <c r="L2433" s="164" t="str">
        <f t="shared" si="223"/>
        <v/>
      </c>
      <c r="M2433" s="609" t="str">
        <f t="shared" si="224"/>
        <v/>
      </c>
      <c r="N2433" s="610" t="str">
        <f t="shared" si="225"/>
        <v/>
      </c>
      <c r="O2433" s="577"/>
      <c r="Q2433" s="611"/>
      <c r="U2433" s="574" t="str">
        <f t="shared" si="227"/>
        <v/>
      </c>
      <c r="V2433" s="574" t="str">
        <f>IF($U2433="","",VLOOKUP($U2433,BUDGET!$C$19:$Q$401,2,FALSE))</f>
        <v/>
      </c>
    </row>
    <row r="2434" spans="2:22" ht="13.5" x14ac:dyDescent="0.3">
      <c r="B2434" s="582">
        <f t="shared" si="226"/>
        <v>2424</v>
      </c>
      <c r="C2434" s="153"/>
      <c r="D2434" s="154"/>
      <c r="E2434" s="155"/>
      <c r="F2434" s="156"/>
      <c r="G2434" s="157"/>
      <c r="H2434" s="158"/>
      <c r="I2434" s="162" t="str">
        <f t="shared" si="222"/>
        <v/>
      </c>
      <c r="J2434" s="163" t="str">
        <f>IF(I2434="","",I2434/BUDGET!$O$8)</f>
        <v/>
      </c>
      <c r="K2434" s="608"/>
      <c r="L2434" s="161" t="str">
        <f t="shared" si="223"/>
        <v/>
      </c>
      <c r="M2434" s="609" t="str">
        <f t="shared" si="224"/>
        <v/>
      </c>
      <c r="N2434" s="610" t="str">
        <f t="shared" si="225"/>
        <v/>
      </c>
      <c r="O2434" s="577"/>
      <c r="Q2434" s="611"/>
      <c r="U2434" s="574" t="str">
        <f t="shared" si="227"/>
        <v/>
      </c>
      <c r="V2434" s="574" t="str">
        <f>IF($U2434="","",VLOOKUP($U2434,BUDGET!$C$19:$Q$401,2,FALSE))</f>
        <v/>
      </c>
    </row>
    <row r="2435" spans="2:22" ht="13.5" x14ac:dyDescent="0.3">
      <c r="B2435" s="582">
        <f t="shared" si="226"/>
        <v>2425</v>
      </c>
      <c r="C2435" s="153"/>
      <c r="D2435" s="154"/>
      <c r="E2435" s="155"/>
      <c r="F2435" s="156"/>
      <c r="G2435" s="157"/>
      <c r="H2435" s="158"/>
      <c r="I2435" s="162" t="str">
        <f t="shared" si="222"/>
        <v/>
      </c>
      <c r="J2435" s="163" t="str">
        <f>IF(I2435="","",I2435/BUDGET!$O$8)</f>
        <v/>
      </c>
      <c r="K2435" s="608"/>
      <c r="L2435" s="164" t="str">
        <f t="shared" si="223"/>
        <v/>
      </c>
      <c r="M2435" s="609" t="str">
        <f t="shared" si="224"/>
        <v/>
      </c>
      <c r="N2435" s="610" t="str">
        <f t="shared" si="225"/>
        <v/>
      </c>
      <c r="O2435" s="577"/>
      <c r="Q2435" s="611"/>
      <c r="U2435" s="574" t="str">
        <f t="shared" si="227"/>
        <v/>
      </c>
      <c r="V2435" s="574" t="str">
        <f>IF($U2435="","",VLOOKUP($U2435,BUDGET!$C$19:$Q$401,2,FALSE))</f>
        <v/>
      </c>
    </row>
    <row r="2436" spans="2:22" ht="13.5" x14ac:dyDescent="0.3">
      <c r="B2436" s="582">
        <f t="shared" si="226"/>
        <v>2426</v>
      </c>
      <c r="C2436" s="153"/>
      <c r="D2436" s="154"/>
      <c r="E2436" s="155"/>
      <c r="F2436" s="156"/>
      <c r="G2436" s="157"/>
      <c r="H2436" s="158"/>
      <c r="I2436" s="162" t="str">
        <f t="shared" si="222"/>
        <v/>
      </c>
      <c r="J2436" s="163" t="str">
        <f>IF(I2436="","",I2436/BUDGET!$O$8)</f>
        <v/>
      </c>
      <c r="K2436" s="608"/>
      <c r="L2436" s="161" t="str">
        <f t="shared" si="223"/>
        <v/>
      </c>
      <c r="M2436" s="609" t="str">
        <f t="shared" si="224"/>
        <v/>
      </c>
      <c r="N2436" s="610" t="str">
        <f t="shared" si="225"/>
        <v/>
      </c>
      <c r="O2436" s="577"/>
      <c r="Q2436" s="611"/>
      <c r="U2436" s="574" t="str">
        <f t="shared" si="227"/>
        <v/>
      </c>
      <c r="V2436" s="574" t="str">
        <f>IF($U2436="","",VLOOKUP($U2436,BUDGET!$C$19:$Q$401,2,FALSE))</f>
        <v/>
      </c>
    </row>
    <row r="2437" spans="2:22" ht="13.5" x14ac:dyDescent="0.3">
      <c r="B2437" s="582">
        <f t="shared" si="226"/>
        <v>2427</v>
      </c>
      <c r="C2437" s="153"/>
      <c r="D2437" s="154"/>
      <c r="E2437" s="155"/>
      <c r="F2437" s="156"/>
      <c r="G2437" s="157"/>
      <c r="H2437" s="158"/>
      <c r="I2437" s="162" t="str">
        <f t="shared" si="222"/>
        <v/>
      </c>
      <c r="J2437" s="163" t="str">
        <f>IF(I2437="","",I2437/BUDGET!$O$8)</f>
        <v/>
      </c>
      <c r="K2437" s="608"/>
      <c r="L2437" s="164" t="str">
        <f t="shared" si="223"/>
        <v/>
      </c>
      <c r="M2437" s="609" t="str">
        <f t="shared" si="224"/>
        <v/>
      </c>
      <c r="N2437" s="610" t="str">
        <f t="shared" si="225"/>
        <v/>
      </c>
      <c r="O2437" s="577"/>
      <c r="Q2437" s="611"/>
      <c r="U2437" s="574" t="str">
        <f t="shared" si="227"/>
        <v/>
      </c>
      <c r="V2437" s="574" t="str">
        <f>IF($U2437="","",VLOOKUP($U2437,BUDGET!$C$19:$Q$401,2,FALSE))</f>
        <v/>
      </c>
    </row>
    <row r="2438" spans="2:22" ht="13.5" x14ac:dyDescent="0.3">
      <c r="B2438" s="582">
        <f t="shared" si="226"/>
        <v>2428</v>
      </c>
      <c r="C2438" s="153"/>
      <c r="D2438" s="154"/>
      <c r="E2438" s="155"/>
      <c r="F2438" s="156"/>
      <c r="G2438" s="157"/>
      <c r="H2438" s="158"/>
      <c r="I2438" s="162" t="str">
        <f t="shared" si="222"/>
        <v/>
      </c>
      <c r="J2438" s="163" t="str">
        <f>IF(I2438="","",I2438/BUDGET!$O$8)</f>
        <v/>
      </c>
      <c r="K2438" s="608"/>
      <c r="L2438" s="161" t="str">
        <f t="shared" si="223"/>
        <v/>
      </c>
      <c r="M2438" s="609" t="str">
        <f t="shared" si="224"/>
        <v/>
      </c>
      <c r="N2438" s="610" t="str">
        <f t="shared" si="225"/>
        <v/>
      </c>
      <c r="O2438" s="577"/>
      <c r="Q2438" s="611"/>
      <c r="U2438" s="574" t="str">
        <f t="shared" si="227"/>
        <v/>
      </c>
      <c r="V2438" s="574" t="str">
        <f>IF($U2438="","",VLOOKUP($U2438,BUDGET!$C$19:$Q$401,2,FALSE))</f>
        <v/>
      </c>
    </row>
    <row r="2439" spans="2:22" ht="13.5" x14ac:dyDescent="0.3">
      <c r="B2439" s="582">
        <f t="shared" si="226"/>
        <v>2429</v>
      </c>
      <c r="C2439" s="153"/>
      <c r="D2439" s="154"/>
      <c r="E2439" s="155"/>
      <c r="F2439" s="156"/>
      <c r="G2439" s="157"/>
      <c r="H2439" s="158"/>
      <c r="I2439" s="162" t="str">
        <f t="shared" si="222"/>
        <v/>
      </c>
      <c r="J2439" s="163" t="str">
        <f>IF(I2439="","",I2439/BUDGET!$O$8)</f>
        <v/>
      </c>
      <c r="K2439" s="608"/>
      <c r="L2439" s="164" t="str">
        <f t="shared" si="223"/>
        <v/>
      </c>
      <c r="M2439" s="609" t="str">
        <f t="shared" si="224"/>
        <v/>
      </c>
      <c r="N2439" s="610" t="str">
        <f t="shared" si="225"/>
        <v/>
      </c>
      <c r="O2439" s="577"/>
      <c r="Q2439" s="611"/>
      <c r="U2439" s="574" t="str">
        <f t="shared" si="227"/>
        <v/>
      </c>
      <c r="V2439" s="574" t="str">
        <f>IF($U2439="","",VLOOKUP($U2439,BUDGET!$C$19:$Q$401,2,FALSE))</f>
        <v/>
      </c>
    </row>
    <row r="2440" spans="2:22" ht="13.5" x14ac:dyDescent="0.3">
      <c r="B2440" s="582">
        <f t="shared" si="226"/>
        <v>2430</v>
      </c>
      <c r="C2440" s="153"/>
      <c r="D2440" s="154"/>
      <c r="E2440" s="155"/>
      <c r="F2440" s="156"/>
      <c r="G2440" s="157"/>
      <c r="H2440" s="158"/>
      <c r="I2440" s="162" t="str">
        <f t="shared" si="222"/>
        <v/>
      </c>
      <c r="J2440" s="163" t="str">
        <f>IF(I2440="","",I2440/BUDGET!$O$8)</f>
        <v/>
      </c>
      <c r="K2440" s="608"/>
      <c r="L2440" s="161" t="str">
        <f t="shared" si="223"/>
        <v/>
      </c>
      <c r="M2440" s="609" t="str">
        <f t="shared" si="224"/>
        <v/>
      </c>
      <c r="N2440" s="610" t="str">
        <f t="shared" si="225"/>
        <v/>
      </c>
      <c r="O2440" s="577"/>
      <c r="Q2440" s="611"/>
      <c r="U2440" s="574" t="str">
        <f t="shared" si="227"/>
        <v/>
      </c>
      <c r="V2440" s="574" t="str">
        <f>IF($U2440="","",VLOOKUP($U2440,BUDGET!$C$19:$Q$401,2,FALSE))</f>
        <v/>
      </c>
    </row>
    <row r="2441" spans="2:22" ht="13.5" x14ac:dyDescent="0.3">
      <c r="B2441" s="582">
        <f t="shared" si="226"/>
        <v>2431</v>
      </c>
      <c r="C2441" s="153"/>
      <c r="D2441" s="154"/>
      <c r="E2441" s="155"/>
      <c r="F2441" s="156"/>
      <c r="G2441" s="157"/>
      <c r="H2441" s="158"/>
      <c r="I2441" s="162" t="str">
        <f t="shared" si="222"/>
        <v/>
      </c>
      <c r="J2441" s="163" t="str">
        <f>IF(I2441="","",I2441/BUDGET!$O$8)</f>
        <v/>
      </c>
      <c r="K2441" s="608"/>
      <c r="L2441" s="164" t="str">
        <f t="shared" si="223"/>
        <v/>
      </c>
      <c r="M2441" s="609" t="str">
        <f t="shared" si="224"/>
        <v/>
      </c>
      <c r="N2441" s="610" t="str">
        <f t="shared" si="225"/>
        <v/>
      </c>
      <c r="O2441" s="577"/>
      <c r="Q2441" s="611"/>
      <c r="U2441" s="574" t="str">
        <f t="shared" si="227"/>
        <v/>
      </c>
      <c r="V2441" s="574" t="str">
        <f>IF($U2441="","",VLOOKUP($U2441,BUDGET!$C$19:$Q$401,2,FALSE))</f>
        <v/>
      </c>
    </row>
    <row r="2442" spans="2:22" ht="13.5" x14ac:dyDescent="0.3">
      <c r="B2442" s="582">
        <f t="shared" si="226"/>
        <v>2432</v>
      </c>
      <c r="C2442" s="153"/>
      <c r="D2442" s="154"/>
      <c r="E2442" s="155"/>
      <c r="F2442" s="156"/>
      <c r="G2442" s="157"/>
      <c r="H2442" s="158"/>
      <c r="I2442" s="162" t="str">
        <f t="shared" si="222"/>
        <v/>
      </c>
      <c r="J2442" s="163" t="str">
        <f>IF(I2442="","",I2442/BUDGET!$O$8)</f>
        <v/>
      </c>
      <c r="K2442" s="608"/>
      <c r="L2442" s="161" t="str">
        <f t="shared" si="223"/>
        <v/>
      </c>
      <c r="M2442" s="609" t="str">
        <f t="shared" si="224"/>
        <v/>
      </c>
      <c r="N2442" s="610" t="str">
        <f t="shared" si="225"/>
        <v/>
      </c>
      <c r="O2442" s="577"/>
      <c r="Q2442" s="611"/>
      <c r="U2442" s="574" t="str">
        <f t="shared" si="227"/>
        <v/>
      </c>
      <c r="V2442" s="574" t="str">
        <f>IF($U2442="","",VLOOKUP($U2442,BUDGET!$C$19:$Q$401,2,FALSE))</f>
        <v/>
      </c>
    </row>
    <row r="2443" spans="2:22" ht="13.5" x14ac:dyDescent="0.3">
      <c r="B2443" s="582">
        <f t="shared" si="226"/>
        <v>2433</v>
      </c>
      <c r="C2443" s="153"/>
      <c r="D2443" s="154"/>
      <c r="E2443" s="155"/>
      <c r="F2443" s="156"/>
      <c r="G2443" s="157"/>
      <c r="H2443" s="158"/>
      <c r="I2443" s="162" t="str">
        <f t="shared" si="222"/>
        <v/>
      </c>
      <c r="J2443" s="163" t="str">
        <f>IF(I2443="","",I2443/BUDGET!$O$8)</f>
        <v/>
      </c>
      <c r="K2443" s="608"/>
      <c r="L2443" s="164" t="str">
        <f t="shared" si="223"/>
        <v/>
      </c>
      <c r="M2443" s="609" t="str">
        <f t="shared" si="224"/>
        <v/>
      </c>
      <c r="N2443" s="610" t="str">
        <f t="shared" si="225"/>
        <v/>
      </c>
      <c r="O2443" s="577"/>
      <c r="Q2443" s="611"/>
      <c r="U2443" s="574" t="str">
        <f t="shared" si="227"/>
        <v/>
      </c>
      <c r="V2443" s="574" t="str">
        <f>IF($U2443="","",VLOOKUP($U2443,BUDGET!$C$19:$Q$401,2,FALSE))</f>
        <v/>
      </c>
    </row>
    <row r="2444" spans="2:22" ht="13.5" x14ac:dyDescent="0.3">
      <c r="B2444" s="582">
        <f t="shared" si="226"/>
        <v>2434</v>
      </c>
      <c r="C2444" s="153"/>
      <c r="D2444" s="154"/>
      <c r="E2444" s="155"/>
      <c r="F2444" s="156"/>
      <c r="G2444" s="157"/>
      <c r="H2444" s="158"/>
      <c r="I2444" s="162" t="str">
        <f t="shared" ref="I2444:I2507" si="228">IF(E2444="","",ROUND(F2444*H2444,2))</f>
        <v/>
      </c>
      <c r="J2444" s="163" t="str">
        <f>IF(I2444="","",I2444/BUDGET!$O$8)</f>
        <v/>
      </c>
      <c r="K2444" s="608"/>
      <c r="L2444" s="161" t="str">
        <f t="shared" ref="L2444:L2507" si="229">LEFT(K2444,2)</f>
        <v/>
      </c>
      <c r="M2444" s="609" t="str">
        <f t="shared" ref="M2444:M2507" si="230">IF(C2444="","",YEAR(C2444))</f>
        <v/>
      </c>
      <c r="N2444" s="610" t="str">
        <f t="shared" ref="N2444:N2507" si="231">IF(C2444="","",MONTH(C2444))</f>
        <v/>
      </c>
      <c r="O2444" s="577"/>
      <c r="Q2444" s="611"/>
      <c r="U2444" s="574" t="str">
        <f t="shared" si="227"/>
        <v/>
      </c>
      <c r="V2444" s="574" t="str">
        <f>IF($U2444="","",VLOOKUP($U2444,BUDGET!$C$19:$Q$401,2,FALSE))</f>
        <v/>
      </c>
    </row>
    <row r="2445" spans="2:22" ht="13.5" x14ac:dyDescent="0.3">
      <c r="B2445" s="582">
        <f t="shared" ref="B2445:B2508" si="232">ROW()-10</f>
        <v>2435</v>
      </c>
      <c r="C2445" s="153"/>
      <c r="D2445" s="154"/>
      <c r="E2445" s="155"/>
      <c r="F2445" s="156"/>
      <c r="G2445" s="157"/>
      <c r="H2445" s="158"/>
      <c r="I2445" s="162" t="str">
        <f t="shared" si="228"/>
        <v/>
      </c>
      <c r="J2445" s="163" t="str">
        <f>IF(I2445="","",I2445/BUDGET!$O$8)</f>
        <v/>
      </c>
      <c r="K2445" s="608"/>
      <c r="L2445" s="164" t="str">
        <f t="shared" si="229"/>
        <v/>
      </c>
      <c r="M2445" s="609" t="str">
        <f t="shared" si="230"/>
        <v/>
      </c>
      <c r="N2445" s="610" t="str">
        <f t="shared" si="231"/>
        <v/>
      </c>
      <c r="O2445" s="577"/>
      <c r="Q2445" s="611"/>
      <c r="U2445" s="574" t="str">
        <f t="shared" ref="U2445:U2508" si="233">IF(K2445="","",LEFT(K2445,FIND("|",K2445)-1))</f>
        <v/>
      </c>
      <c r="V2445" s="574" t="str">
        <f>IF($U2445="","",VLOOKUP($U2445,BUDGET!$C$19:$Q$401,2,FALSE))</f>
        <v/>
      </c>
    </row>
    <row r="2446" spans="2:22" ht="13.5" x14ac:dyDescent="0.3">
      <c r="B2446" s="582">
        <f t="shared" si="232"/>
        <v>2436</v>
      </c>
      <c r="C2446" s="153"/>
      <c r="D2446" s="154"/>
      <c r="E2446" s="155"/>
      <c r="F2446" s="156"/>
      <c r="G2446" s="157"/>
      <c r="H2446" s="158"/>
      <c r="I2446" s="162" t="str">
        <f t="shared" si="228"/>
        <v/>
      </c>
      <c r="J2446" s="163" t="str">
        <f>IF(I2446="","",I2446/BUDGET!$O$8)</f>
        <v/>
      </c>
      <c r="K2446" s="608"/>
      <c r="L2446" s="161" t="str">
        <f t="shared" si="229"/>
        <v/>
      </c>
      <c r="M2446" s="609" t="str">
        <f t="shared" si="230"/>
        <v/>
      </c>
      <c r="N2446" s="610" t="str">
        <f t="shared" si="231"/>
        <v/>
      </c>
      <c r="O2446" s="577"/>
      <c r="Q2446" s="611"/>
      <c r="U2446" s="574" t="str">
        <f t="shared" si="233"/>
        <v/>
      </c>
      <c r="V2446" s="574" t="str">
        <f>IF($U2446="","",VLOOKUP($U2446,BUDGET!$C$19:$Q$401,2,FALSE))</f>
        <v/>
      </c>
    </row>
    <row r="2447" spans="2:22" ht="13.5" x14ac:dyDescent="0.3">
      <c r="B2447" s="582">
        <f t="shared" si="232"/>
        <v>2437</v>
      </c>
      <c r="C2447" s="153"/>
      <c r="D2447" s="154"/>
      <c r="E2447" s="155"/>
      <c r="F2447" s="156"/>
      <c r="G2447" s="157"/>
      <c r="H2447" s="158"/>
      <c r="I2447" s="162" t="str">
        <f t="shared" si="228"/>
        <v/>
      </c>
      <c r="J2447" s="163" t="str">
        <f>IF(I2447="","",I2447/BUDGET!$O$8)</f>
        <v/>
      </c>
      <c r="K2447" s="608"/>
      <c r="L2447" s="164" t="str">
        <f t="shared" si="229"/>
        <v/>
      </c>
      <c r="M2447" s="609" t="str">
        <f t="shared" si="230"/>
        <v/>
      </c>
      <c r="N2447" s="610" t="str">
        <f t="shared" si="231"/>
        <v/>
      </c>
      <c r="O2447" s="577"/>
      <c r="Q2447" s="611"/>
      <c r="U2447" s="574" t="str">
        <f t="shared" si="233"/>
        <v/>
      </c>
      <c r="V2447" s="574" t="str">
        <f>IF($U2447="","",VLOOKUP($U2447,BUDGET!$C$19:$Q$401,2,FALSE))</f>
        <v/>
      </c>
    </row>
    <row r="2448" spans="2:22" ht="13.5" x14ac:dyDescent="0.3">
      <c r="B2448" s="582">
        <f t="shared" si="232"/>
        <v>2438</v>
      </c>
      <c r="C2448" s="153"/>
      <c r="D2448" s="154"/>
      <c r="E2448" s="155"/>
      <c r="F2448" s="156"/>
      <c r="G2448" s="157"/>
      <c r="H2448" s="158"/>
      <c r="I2448" s="162" t="str">
        <f t="shared" si="228"/>
        <v/>
      </c>
      <c r="J2448" s="163" t="str">
        <f>IF(I2448="","",I2448/BUDGET!$O$8)</f>
        <v/>
      </c>
      <c r="K2448" s="608"/>
      <c r="L2448" s="161" t="str">
        <f t="shared" si="229"/>
        <v/>
      </c>
      <c r="M2448" s="609" t="str">
        <f t="shared" si="230"/>
        <v/>
      </c>
      <c r="N2448" s="610" t="str">
        <f t="shared" si="231"/>
        <v/>
      </c>
      <c r="O2448" s="577"/>
      <c r="Q2448" s="611"/>
      <c r="U2448" s="574" t="str">
        <f t="shared" si="233"/>
        <v/>
      </c>
      <c r="V2448" s="574" t="str">
        <f>IF($U2448="","",VLOOKUP($U2448,BUDGET!$C$19:$Q$401,2,FALSE))</f>
        <v/>
      </c>
    </row>
    <row r="2449" spans="2:22" ht="13.5" x14ac:dyDescent="0.3">
      <c r="B2449" s="582">
        <f t="shared" si="232"/>
        <v>2439</v>
      </c>
      <c r="C2449" s="153"/>
      <c r="D2449" s="154"/>
      <c r="E2449" s="155"/>
      <c r="F2449" s="156"/>
      <c r="G2449" s="157"/>
      <c r="H2449" s="158"/>
      <c r="I2449" s="162" t="str">
        <f t="shared" si="228"/>
        <v/>
      </c>
      <c r="J2449" s="163" t="str">
        <f>IF(I2449="","",I2449/BUDGET!$O$8)</f>
        <v/>
      </c>
      <c r="K2449" s="608"/>
      <c r="L2449" s="164" t="str">
        <f t="shared" si="229"/>
        <v/>
      </c>
      <c r="M2449" s="609" t="str">
        <f t="shared" si="230"/>
        <v/>
      </c>
      <c r="N2449" s="610" t="str">
        <f t="shared" si="231"/>
        <v/>
      </c>
      <c r="O2449" s="577"/>
      <c r="Q2449" s="611"/>
      <c r="U2449" s="574" t="str">
        <f t="shared" si="233"/>
        <v/>
      </c>
      <c r="V2449" s="574" t="str">
        <f>IF($U2449="","",VLOOKUP($U2449,BUDGET!$C$19:$Q$401,2,FALSE))</f>
        <v/>
      </c>
    </row>
    <row r="2450" spans="2:22" ht="13.5" x14ac:dyDescent="0.3">
      <c r="B2450" s="582">
        <f t="shared" si="232"/>
        <v>2440</v>
      </c>
      <c r="C2450" s="153"/>
      <c r="D2450" s="154"/>
      <c r="E2450" s="155"/>
      <c r="F2450" s="156"/>
      <c r="G2450" s="157"/>
      <c r="H2450" s="158"/>
      <c r="I2450" s="162" t="str">
        <f t="shared" si="228"/>
        <v/>
      </c>
      <c r="J2450" s="163" t="str">
        <f>IF(I2450="","",I2450/BUDGET!$O$8)</f>
        <v/>
      </c>
      <c r="K2450" s="608"/>
      <c r="L2450" s="161" t="str">
        <f t="shared" si="229"/>
        <v/>
      </c>
      <c r="M2450" s="609" t="str">
        <f t="shared" si="230"/>
        <v/>
      </c>
      <c r="N2450" s="610" t="str">
        <f t="shared" si="231"/>
        <v/>
      </c>
      <c r="O2450" s="577"/>
      <c r="Q2450" s="611"/>
      <c r="U2450" s="574" t="str">
        <f t="shared" si="233"/>
        <v/>
      </c>
      <c r="V2450" s="574" t="str">
        <f>IF($U2450="","",VLOOKUP($U2450,BUDGET!$C$19:$Q$401,2,FALSE))</f>
        <v/>
      </c>
    </row>
    <row r="2451" spans="2:22" ht="13.5" x14ac:dyDescent="0.3">
      <c r="B2451" s="582">
        <f t="shared" si="232"/>
        <v>2441</v>
      </c>
      <c r="C2451" s="153"/>
      <c r="D2451" s="154"/>
      <c r="E2451" s="155"/>
      <c r="F2451" s="156"/>
      <c r="G2451" s="157"/>
      <c r="H2451" s="158"/>
      <c r="I2451" s="162" t="str">
        <f t="shared" si="228"/>
        <v/>
      </c>
      <c r="J2451" s="163" t="str">
        <f>IF(I2451="","",I2451/BUDGET!$O$8)</f>
        <v/>
      </c>
      <c r="K2451" s="608"/>
      <c r="L2451" s="164" t="str">
        <f t="shared" si="229"/>
        <v/>
      </c>
      <c r="M2451" s="609" t="str">
        <f t="shared" si="230"/>
        <v/>
      </c>
      <c r="N2451" s="610" t="str">
        <f t="shared" si="231"/>
        <v/>
      </c>
      <c r="O2451" s="577"/>
      <c r="Q2451" s="611"/>
      <c r="U2451" s="574" t="str">
        <f t="shared" si="233"/>
        <v/>
      </c>
      <c r="V2451" s="574" t="str">
        <f>IF($U2451="","",VLOOKUP($U2451,BUDGET!$C$19:$Q$401,2,FALSE))</f>
        <v/>
      </c>
    </row>
    <row r="2452" spans="2:22" ht="13.5" x14ac:dyDescent="0.3">
      <c r="B2452" s="582">
        <f t="shared" si="232"/>
        <v>2442</v>
      </c>
      <c r="C2452" s="153"/>
      <c r="D2452" s="154"/>
      <c r="E2452" s="155"/>
      <c r="F2452" s="156"/>
      <c r="G2452" s="157"/>
      <c r="H2452" s="158"/>
      <c r="I2452" s="162" t="str">
        <f t="shared" si="228"/>
        <v/>
      </c>
      <c r="J2452" s="163" t="str">
        <f>IF(I2452="","",I2452/BUDGET!$O$8)</f>
        <v/>
      </c>
      <c r="K2452" s="608"/>
      <c r="L2452" s="161" t="str">
        <f t="shared" si="229"/>
        <v/>
      </c>
      <c r="M2452" s="609" t="str">
        <f t="shared" si="230"/>
        <v/>
      </c>
      <c r="N2452" s="610" t="str">
        <f t="shared" si="231"/>
        <v/>
      </c>
      <c r="O2452" s="577"/>
      <c r="Q2452" s="611"/>
      <c r="U2452" s="574" t="str">
        <f t="shared" si="233"/>
        <v/>
      </c>
      <c r="V2452" s="574" t="str">
        <f>IF($U2452="","",VLOOKUP($U2452,BUDGET!$C$19:$Q$401,2,FALSE))</f>
        <v/>
      </c>
    </row>
    <row r="2453" spans="2:22" ht="13.5" x14ac:dyDescent="0.3">
      <c r="B2453" s="582">
        <f t="shared" si="232"/>
        <v>2443</v>
      </c>
      <c r="C2453" s="153"/>
      <c r="D2453" s="154"/>
      <c r="E2453" s="155"/>
      <c r="F2453" s="156"/>
      <c r="G2453" s="157"/>
      <c r="H2453" s="158"/>
      <c r="I2453" s="162" t="str">
        <f t="shared" si="228"/>
        <v/>
      </c>
      <c r="J2453" s="163" t="str">
        <f>IF(I2453="","",I2453/BUDGET!$O$8)</f>
        <v/>
      </c>
      <c r="K2453" s="608"/>
      <c r="L2453" s="164" t="str">
        <f t="shared" si="229"/>
        <v/>
      </c>
      <c r="M2453" s="609" t="str">
        <f t="shared" si="230"/>
        <v/>
      </c>
      <c r="N2453" s="610" t="str">
        <f t="shared" si="231"/>
        <v/>
      </c>
      <c r="O2453" s="577"/>
      <c r="Q2453" s="611"/>
      <c r="U2453" s="574" t="str">
        <f t="shared" si="233"/>
        <v/>
      </c>
      <c r="V2453" s="574" t="str">
        <f>IF($U2453="","",VLOOKUP($U2453,BUDGET!$C$19:$Q$401,2,FALSE))</f>
        <v/>
      </c>
    </row>
    <row r="2454" spans="2:22" ht="13.5" x14ac:dyDescent="0.3">
      <c r="B2454" s="582">
        <f t="shared" si="232"/>
        <v>2444</v>
      </c>
      <c r="C2454" s="153"/>
      <c r="D2454" s="154"/>
      <c r="E2454" s="155"/>
      <c r="F2454" s="156"/>
      <c r="G2454" s="157"/>
      <c r="H2454" s="158"/>
      <c r="I2454" s="162" t="str">
        <f t="shared" si="228"/>
        <v/>
      </c>
      <c r="J2454" s="163" t="str">
        <f>IF(I2454="","",I2454/BUDGET!$O$8)</f>
        <v/>
      </c>
      <c r="K2454" s="608"/>
      <c r="L2454" s="161" t="str">
        <f t="shared" si="229"/>
        <v/>
      </c>
      <c r="M2454" s="609" t="str">
        <f t="shared" si="230"/>
        <v/>
      </c>
      <c r="N2454" s="610" t="str">
        <f t="shared" si="231"/>
        <v/>
      </c>
      <c r="O2454" s="577"/>
      <c r="Q2454" s="611"/>
      <c r="U2454" s="574" t="str">
        <f t="shared" si="233"/>
        <v/>
      </c>
      <c r="V2454" s="574" t="str">
        <f>IF($U2454="","",VLOOKUP($U2454,BUDGET!$C$19:$Q$401,2,FALSE))</f>
        <v/>
      </c>
    </row>
    <row r="2455" spans="2:22" ht="13.5" x14ac:dyDescent="0.3">
      <c r="B2455" s="582">
        <f t="shared" si="232"/>
        <v>2445</v>
      </c>
      <c r="C2455" s="153"/>
      <c r="D2455" s="154"/>
      <c r="E2455" s="155"/>
      <c r="F2455" s="156"/>
      <c r="G2455" s="157"/>
      <c r="H2455" s="158"/>
      <c r="I2455" s="162" t="str">
        <f t="shared" si="228"/>
        <v/>
      </c>
      <c r="J2455" s="163" t="str">
        <f>IF(I2455="","",I2455/BUDGET!$O$8)</f>
        <v/>
      </c>
      <c r="K2455" s="608"/>
      <c r="L2455" s="164" t="str">
        <f t="shared" si="229"/>
        <v/>
      </c>
      <c r="M2455" s="609" t="str">
        <f t="shared" si="230"/>
        <v/>
      </c>
      <c r="N2455" s="610" t="str">
        <f t="shared" si="231"/>
        <v/>
      </c>
      <c r="O2455" s="577"/>
      <c r="Q2455" s="611"/>
      <c r="U2455" s="574" t="str">
        <f t="shared" si="233"/>
        <v/>
      </c>
      <c r="V2455" s="574" t="str">
        <f>IF($U2455="","",VLOOKUP($U2455,BUDGET!$C$19:$Q$401,2,FALSE))</f>
        <v/>
      </c>
    </row>
    <row r="2456" spans="2:22" ht="13.5" x14ac:dyDescent="0.3">
      <c r="B2456" s="582">
        <f t="shared" si="232"/>
        <v>2446</v>
      </c>
      <c r="C2456" s="153"/>
      <c r="D2456" s="154"/>
      <c r="E2456" s="155"/>
      <c r="F2456" s="156"/>
      <c r="G2456" s="157"/>
      <c r="H2456" s="158"/>
      <c r="I2456" s="162" t="str">
        <f t="shared" si="228"/>
        <v/>
      </c>
      <c r="J2456" s="163" t="str">
        <f>IF(I2456="","",I2456/BUDGET!$O$8)</f>
        <v/>
      </c>
      <c r="K2456" s="608"/>
      <c r="L2456" s="161" t="str">
        <f t="shared" si="229"/>
        <v/>
      </c>
      <c r="M2456" s="609" t="str">
        <f t="shared" si="230"/>
        <v/>
      </c>
      <c r="N2456" s="610" t="str">
        <f t="shared" si="231"/>
        <v/>
      </c>
      <c r="O2456" s="577"/>
      <c r="Q2456" s="611"/>
      <c r="U2456" s="574" t="str">
        <f t="shared" si="233"/>
        <v/>
      </c>
      <c r="V2456" s="574" t="str">
        <f>IF($U2456="","",VLOOKUP($U2456,BUDGET!$C$19:$Q$401,2,FALSE))</f>
        <v/>
      </c>
    </row>
    <row r="2457" spans="2:22" ht="13.5" x14ac:dyDescent="0.3">
      <c r="B2457" s="582">
        <f t="shared" si="232"/>
        <v>2447</v>
      </c>
      <c r="C2457" s="153"/>
      <c r="D2457" s="154"/>
      <c r="E2457" s="155"/>
      <c r="F2457" s="156"/>
      <c r="G2457" s="157"/>
      <c r="H2457" s="158"/>
      <c r="I2457" s="162" t="str">
        <f t="shared" si="228"/>
        <v/>
      </c>
      <c r="J2457" s="163" t="str">
        <f>IF(I2457="","",I2457/BUDGET!$O$8)</f>
        <v/>
      </c>
      <c r="K2457" s="608"/>
      <c r="L2457" s="164" t="str">
        <f t="shared" si="229"/>
        <v/>
      </c>
      <c r="M2457" s="609" t="str">
        <f t="shared" si="230"/>
        <v/>
      </c>
      <c r="N2457" s="610" t="str">
        <f t="shared" si="231"/>
        <v/>
      </c>
      <c r="O2457" s="577"/>
      <c r="Q2457" s="611"/>
      <c r="U2457" s="574" t="str">
        <f t="shared" si="233"/>
        <v/>
      </c>
      <c r="V2457" s="574" t="str">
        <f>IF($U2457="","",VLOOKUP($U2457,BUDGET!$C$19:$Q$401,2,FALSE))</f>
        <v/>
      </c>
    </row>
    <row r="2458" spans="2:22" ht="13.5" x14ac:dyDescent="0.3">
      <c r="B2458" s="582">
        <f t="shared" si="232"/>
        <v>2448</v>
      </c>
      <c r="C2458" s="153"/>
      <c r="D2458" s="154"/>
      <c r="E2458" s="155"/>
      <c r="F2458" s="156"/>
      <c r="G2458" s="157"/>
      <c r="H2458" s="158"/>
      <c r="I2458" s="162" t="str">
        <f t="shared" si="228"/>
        <v/>
      </c>
      <c r="J2458" s="163" t="str">
        <f>IF(I2458="","",I2458/BUDGET!$O$8)</f>
        <v/>
      </c>
      <c r="K2458" s="608"/>
      <c r="L2458" s="161" t="str">
        <f t="shared" si="229"/>
        <v/>
      </c>
      <c r="M2458" s="609" t="str">
        <f t="shared" si="230"/>
        <v/>
      </c>
      <c r="N2458" s="610" t="str">
        <f t="shared" si="231"/>
        <v/>
      </c>
      <c r="O2458" s="577"/>
      <c r="Q2458" s="611"/>
      <c r="U2458" s="574" t="str">
        <f t="shared" si="233"/>
        <v/>
      </c>
      <c r="V2458" s="574" t="str">
        <f>IF($U2458="","",VLOOKUP($U2458,BUDGET!$C$19:$Q$401,2,FALSE))</f>
        <v/>
      </c>
    </row>
    <row r="2459" spans="2:22" ht="13.5" x14ac:dyDescent="0.3">
      <c r="B2459" s="582">
        <f t="shared" si="232"/>
        <v>2449</v>
      </c>
      <c r="C2459" s="153"/>
      <c r="D2459" s="154"/>
      <c r="E2459" s="155"/>
      <c r="F2459" s="156"/>
      <c r="G2459" s="157"/>
      <c r="H2459" s="158"/>
      <c r="I2459" s="162" t="str">
        <f t="shared" si="228"/>
        <v/>
      </c>
      <c r="J2459" s="163" t="str">
        <f>IF(I2459="","",I2459/BUDGET!$O$8)</f>
        <v/>
      </c>
      <c r="K2459" s="608"/>
      <c r="L2459" s="164" t="str">
        <f t="shared" si="229"/>
        <v/>
      </c>
      <c r="M2459" s="609" t="str">
        <f t="shared" si="230"/>
        <v/>
      </c>
      <c r="N2459" s="610" t="str">
        <f t="shared" si="231"/>
        <v/>
      </c>
      <c r="O2459" s="577"/>
      <c r="Q2459" s="611"/>
      <c r="U2459" s="574" t="str">
        <f t="shared" si="233"/>
        <v/>
      </c>
      <c r="V2459" s="574" t="str">
        <f>IF($U2459="","",VLOOKUP($U2459,BUDGET!$C$19:$Q$401,2,FALSE))</f>
        <v/>
      </c>
    </row>
    <row r="2460" spans="2:22" ht="13.5" x14ac:dyDescent="0.3">
      <c r="B2460" s="582">
        <f t="shared" si="232"/>
        <v>2450</v>
      </c>
      <c r="C2460" s="153"/>
      <c r="D2460" s="154"/>
      <c r="E2460" s="155"/>
      <c r="F2460" s="156"/>
      <c r="G2460" s="157"/>
      <c r="H2460" s="158"/>
      <c r="I2460" s="162" t="str">
        <f t="shared" si="228"/>
        <v/>
      </c>
      <c r="J2460" s="163" t="str">
        <f>IF(I2460="","",I2460/BUDGET!$O$8)</f>
        <v/>
      </c>
      <c r="K2460" s="608"/>
      <c r="L2460" s="161" t="str">
        <f t="shared" si="229"/>
        <v/>
      </c>
      <c r="M2460" s="609" t="str">
        <f t="shared" si="230"/>
        <v/>
      </c>
      <c r="N2460" s="610" t="str">
        <f t="shared" si="231"/>
        <v/>
      </c>
      <c r="O2460" s="577"/>
      <c r="Q2460" s="611"/>
      <c r="U2460" s="574" t="str">
        <f t="shared" si="233"/>
        <v/>
      </c>
      <c r="V2460" s="574" t="str">
        <f>IF($U2460="","",VLOOKUP($U2460,BUDGET!$C$19:$Q$401,2,FALSE))</f>
        <v/>
      </c>
    </row>
    <row r="2461" spans="2:22" ht="13.5" x14ac:dyDescent="0.3">
      <c r="B2461" s="582">
        <f t="shared" si="232"/>
        <v>2451</v>
      </c>
      <c r="C2461" s="153"/>
      <c r="D2461" s="154"/>
      <c r="E2461" s="155"/>
      <c r="F2461" s="156"/>
      <c r="G2461" s="157"/>
      <c r="H2461" s="158"/>
      <c r="I2461" s="162" t="str">
        <f t="shared" si="228"/>
        <v/>
      </c>
      <c r="J2461" s="163" t="str">
        <f>IF(I2461="","",I2461/BUDGET!$O$8)</f>
        <v/>
      </c>
      <c r="K2461" s="608"/>
      <c r="L2461" s="164" t="str">
        <f t="shared" si="229"/>
        <v/>
      </c>
      <c r="M2461" s="609" t="str">
        <f t="shared" si="230"/>
        <v/>
      </c>
      <c r="N2461" s="610" t="str">
        <f t="shared" si="231"/>
        <v/>
      </c>
      <c r="O2461" s="577"/>
      <c r="Q2461" s="611"/>
      <c r="U2461" s="574" t="str">
        <f t="shared" si="233"/>
        <v/>
      </c>
      <c r="V2461" s="574" t="str">
        <f>IF($U2461="","",VLOOKUP($U2461,BUDGET!$C$19:$Q$401,2,FALSE))</f>
        <v/>
      </c>
    </row>
    <row r="2462" spans="2:22" ht="13.5" x14ac:dyDescent="0.3">
      <c r="B2462" s="582">
        <f t="shared" si="232"/>
        <v>2452</v>
      </c>
      <c r="C2462" s="153"/>
      <c r="D2462" s="154"/>
      <c r="E2462" s="155"/>
      <c r="F2462" s="156"/>
      <c r="G2462" s="157"/>
      <c r="H2462" s="158"/>
      <c r="I2462" s="162" t="str">
        <f t="shared" si="228"/>
        <v/>
      </c>
      <c r="J2462" s="163" t="str">
        <f>IF(I2462="","",I2462/BUDGET!$O$8)</f>
        <v/>
      </c>
      <c r="K2462" s="608"/>
      <c r="L2462" s="161" t="str">
        <f t="shared" si="229"/>
        <v/>
      </c>
      <c r="M2462" s="609" t="str">
        <f t="shared" si="230"/>
        <v/>
      </c>
      <c r="N2462" s="610" t="str">
        <f t="shared" si="231"/>
        <v/>
      </c>
      <c r="O2462" s="577"/>
      <c r="Q2462" s="611"/>
      <c r="U2462" s="574" t="str">
        <f t="shared" si="233"/>
        <v/>
      </c>
      <c r="V2462" s="574" t="str">
        <f>IF($U2462="","",VLOOKUP($U2462,BUDGET!$C$19:$Q$401,2,FALSE))</f>
        <v/>
      </c>
    </row>
    <row r="2463" spans="2:22" ht="13.5" x14ac:dyDescent="0.3">
      <c r="B2463" s="582">
        <f t="shared" si="232"/>
        <v>2453</v>
      </c>
      <c r="C2463" s="153"/>
      <c r="D2463" s="154"/>
      <c r="E2463" s="155"/>
      <c r="F2463" s="156"/>
      <c r="G2463" s="157"/>
      <c r="H2463" s="158"/>
      <c r="I2463" s="162" t="str">
        <f t="shared" si="228"/>
        <v/>
      </c>
      <c r="J2463" s="163" t="str">
        <f>IF(I2463="","",I2463/BUDGET!$O$8)</f>
        <v/>
      </c>
      <c r="K2463" s="608"/>
      <c r="L2463" s="164" t="str">
        <f t="shared" si="229"/>
        <v/>
      </c>
      <c r="M2463" s="609" t="str">
        <f t="shared" si="230"/>
        <v/>
      </c>
      <c r="N2463" s="610" t="str">
        <f t="shared" si="231"/>
        <v/>
      </c>
      <c r="O2463" s="577"/>
      <c r="Q2463" s="611"/>
      <c r="U2463" s="574" t="str">
        <f t="shared" si="233"/>
        <v/>
      </c>
      <c r="V2463" s="574" t="str">
        <f>IF($U2463="","",VLOOKUP($U2463,BUDGET!$C$19:$Q$401,2,FALSE))</f>
        <v/>
      </c>
    </row>
    <row r="2464" spans="2:22" ht="13.5" x14ac:dyDescent="0.3">
      <c r="B2464" s="582">
        <f t="shared" si="232"/>
        <v>2454</v>
      </c>
      <c r="C2464" s="153"/>
      <c r="D2464" s="154"/>
      <c r="E2464" s="155"/>
      <c r="F2464" s="156"/>
      <c r="G2464" s="157"/>
      <c r="H2464" s="158"/>
      <c r="I2464" s="162" t="str">
        <f t="shared" si="228"/>
        <v/>
      </c>
      <c r="J2464" s="163" t="str">
        <f>IF(I2464="","",I2464/BUDGET!$O$8)</f>
        <v/>
      </c>
      <c r="K2464" s="608"/>
      <c r="L2464" s="161" t="str">
        <f t="shared" si="229"/>
        <v/>
      </c>
      <c r="M2464" s="609" t="str">
        <f t="shared" si="230"/>
        <v/>
      </c>
      <c r="N2464" s="610" t="str">
        <f t="shared" si="231"/>
        <v/>
      </c>
      <c r="O2464" s="577"/>
      <c r="Q2464" s="611"/>
      <c r="U2464" s="574" t="str">
        <f t="shared" si="233"/>
        <v/>
      </c>
      <c r="V2464" s="574" t="str">
        <f>IF($U2464="","",VLOOKUP($U2464,BUDGET!$C$19:$Q$401,2,FALSE))</f>
        <v/>
      </c>
    </row>
    <row r="2465" spans="2:22" ht="13.5" x14ac:dyDescent="0.3">
      <c r="B2465" s="582">
        <f t="shared" si="232"/>
        <v>2455</v>
      </c>
      <c r="C2465" s="153"/>
      <c r="D2465" s="154"/>
      <c r="E2465" s="155"/>
      <c r="F2465" s="156"/>
      <c r="G2465" s="157"/>
      <c r="H2465" s="158"/>
      <c r="I2465" s="162" t="str">
        <f t="shared" si="228"/>
        <v/>
      </c>
      <c r="J2465" s="163" t="str">
        <f>IF(I2465="","",I2465/BUDGET!$O$8)</f>
        <v/>
      </c>
      <c r="K2465" s="608"/>
      <c r="L2465" s="164" t="str">
        <f t="shared" si="229"/>
        <v/>
      </c>
      <c r="M2465" s="609" t="str">
        <f t="shared" si="230"/>
        <v/>
      </c>
      <c r="N2465" s="610" t="str">
        <f t="shared" si="231"/>
        <v/>
      </c>
      <c r="O2465" s="577"/>
      <c r="Q2465" s="611"/>
      <c r="U2465" s="574" t="str">
        <f t="shared" si="233"/>
        <v/>
      </c>
      <c r="V2465" s="574" t="str">
        <f>IF($U2465="","",VLOOKUP($U2465,BUDGET!$C$19:$Q$401,2,FALSE))</f>
        <v/>
      </c>
    </row>
    <row r="2466" spans="2:22" ht="13.5" x14ac:dyDescent="0.3">
      <c r="B2466" s="582">
        <f t="shared" si="232"/>
        <v>2456</v>
      </c>
      <c r="C2466" s="153"/>
      <c r="D2466" s="154"/>
      <c r="E2466" s="155"/>
      <c r="F2466" s="156"/>
      <c r="G2466" s="157"/>
      <c r="H2466" s="158"/>
      <c r="I2466" s="162" t="str">
        <f t="shared" si="228"/>
        <v/>
      </c>
      <c r="J2466" s="163" t="str">
        <f>IF(I2466="","",I2466/BUDGET!$O$8)</f>
        <v/>
      </c>
      <c r="K2466" s="608"/>
      <c r="L2466" s="161" t="str">
        <f t="shared" si="229"/>
        <v/>
      </c>
      <c r="M2466" s="609" t="str">
        <f t="shared" si="230"/>
        <v/>
      </c>
      <c r="N2466" s="610" t="str">
        <f t="shared" si="231"/>
        <v/>
      </c>
      <c r="O2466" s="577"/>
      <c r="Q2466" s="611"/>
      <c r="U2466" s="574" t="str">
        <f t="shared" si="233"/>
        <v/>
      </c>
      <c r="V2466" s="574" t="str">
        <f>IF($U2466="","",VLOOKUP($U2466,BUDGET!$C$19:$Q$401,2,FALSE))</f>
        <v/>
      </c>
    </row>
    <row r="2467" spans="2:22" ht="13.5" x14ac:dyDescent="0.3">
      <c r="B2467" s="582">
        <f t="shared" si="232"/>
        <v>2457</v>
      </c>
      <c r="C2467" s="153"/>
      <c r="D2467" s="154"/>
      <c r="E2467" s="155"/>
      <c r="F2467" s="156"/>
      <c r="G2467" s="157"/>
      <c r="H2467" s="158"/>
      <c r="I2467" s="162" t="str">
        <f t="shared" si="228"/>
        <v/>
      </c>
      <c r="J2467" s="163" t="str">
        <f>IF(I2467="","",I2467/BUDGET!$O$8)</f>
        <v/>
      </c>
      <c r="K2467" s="608"/>
      <c r="L2467" s="164" t="str">
        <f t="shared" si="229"/>
        <v/>
      </c>
      <c r="M2467" s="609" t="str">
        <f t="shared" si="230"/>
        <v/>
      </c>
      <c r="N2467" s="610" t="str">
        <f t="shared" si="231"/>
        <v/>
      </c>
      <c r="O2467" s="577"/>
      <c r="Q2467" s="611"/>
      <c r="U2467" s="574" t="str">
        <f t="shared" si="233"/>
        <v/>
      </c>
      <c r="V2467" s="574" t="str">
        <f>IF($U2467="","",VLOOKUP($U2467,BUDGET!$C$19:$Q$401,2,FALSE))</f>
        <v/>
      </c>
    </row>
    <row r="2468" spans="2:22" ht="13.5" x14ac:dyDescent="0.3">
      <c r="B2468" s="582">
        <f t="shared" si="232"/>
        <v>2458</v>
      </c>
      <c r="C2468" s="153"/>
      <c r="D2468" s="154"/>
      <c r="E2468" s="155"/>
      <c r="F2468" s="156"/>
      <c r="G2468" s="157"/>
      <c r="H2468" s="158"/>
      <c r="I2468" s="162" t="str">
        <f t="shared" si="228"/>
        <v/>
      </c>
      <c r="J2468" s="163" t="str">
        <f>IF(I2468="","",I2468/BUDGET!$O$8)</f>
        <v/>
      </c>
      <c r="K2468" s="608"/>
      <c r="L2468" s="161" t="str">
        <f t="shared" si="229"/>
        <v/>
      </c>
      <c r="M2468" s="609" t="str">
        <f t="shared" si="230"/>
        <v/>
      </c>
      <c r="N2468" s="610" t="str">
        <f t="shared" si="231"/>
        <v/>
      </c>
      <c r="O2468" s="577"/>
      <c r="Q2468" s="611"/>
      <c r="U2468" s="574" t="str">
        <f t="shared" si="233"/>
        <v/>
      </c>
      <c r="V2468" s="574" t="str">
        <f>IF($U2468="","",VLOOKUP($U2468,BUDGET!$C$19:$Q$401,2,FALSE))</f>
        <v/>
      </c>
    </row>
    <row r="2469" spans="2:22" ht="13.5" x14ac:dyDescent="0.3">
      <c r="B2469" s="582">
        <f t="shared" si="232"/>
        <v>2459</v>
      </c>
      <c r="C2469" s="153"/>
      <c r="D2469" s="154"/>
      <c r="E2469" s="155"/>
      <c r="F2469" s="156"/>
      <c r="G2469" s="157"/>
      <c r="H2469" s="158"/>
      <c r="I2469" s="162" t="str">
        <f t="shared" si="228"/>
        <v/>
      </c>
      <c r="J2469" s="163" t="str">
        <f>IF(I2469="","",I2469/BUDGET!$O$8)</f>
        <v/>
      </c>
      <c r="K2469" s="608"/>
      <c r="L2469" s="164" t="str">
        <f t="shared" si="229"/>
        <v/>
      </c>
      <c r="M2469" s="609" t="str">
        <f t="shared" si="230"/>
        <v/>
      </c>
      <c r="N2469" s="610" t="str">
        <f t="shared" si="231"/>
        <v/>
      </c>
      <c r="O2469" s="577"/>
      <c r="Q2469" s="611"/>
      <c r="U2469" s="574" t="str">
        <f t="shared" si="233"/>
        <v/>
      </c>
      <c r="V2469" s="574" t="str">
        <f>IF($U2469="","",VLOOKUP($U2469,BUDGET!$C$19:$Q$401,2,FALSE))</f>
        <v/>
      </c>
    </row>
    <row r="2470" spans="2:22" ht="13.5" x14ac:dyDescent="0.3">
      <c r="B2470" s="582">
        <f t="shared" si="232"/>
        <v>2460</v>
      </c>
      <c r="C2470" s="153"/>
      <c r="D2470" s="154"/>
      <c r="E2470" s="155"/>
      <c r="F2470" s="156"/>
      <c r="G2470" s="157"/>
      <c r="H2470" s="158"/>
      <c r="I2470" s="162" t="str">
        <f t="shared" si="228"/>
        <v/>
      </c>
      <c r="J2470" s="163" t="str">
        <f>IF(I2470="","",I2470/BUDGET!$O$8)</f>
        <v/>
      </c>
      <c r="K2470" s="608"/>
      <c r="L2470" s="161" t="str">
        <f t="shared" si="229"/>
        <v/>
      </c>
      <c r="M2470" s="609" t="str">
        <f t="shared" si="230"/>
        <v/>
      </c>
      <c r="N2470" s="610" t="str">
        <f t="shared" si="231"/>
        <v/>
      </c>
      <c r="O2470" s="577"/>
      <c r="Q2470" s="611"/>
      <c r="U2470" s="574" t="str">
        <f t="shared" si="233"/>
        <v/>
      </c>
      <c r="V2470" s="574" t="str">
        <f>IF($U2470="","",VLOOKUP($U2470,BUDGET!$C$19:$Q$401,2,FALSE))</f>
        <v/>
      </c>
    </row>
    <row r="2471" spans="2:22" ht="13.5" x14ac:dyDescent="0.3">
      <c r="B2471" s="582">
        <f t="shared" si="232"/>
        <v>2461</v>
      </c>
      <c r="C2471" s="153"/>
      <c r="D2471" s="154"/>
      <c r="E2471" s="155"/>
      <c r="F2471" s="156"/>
      <c r="G2471" s="157"/>
      <c r="H2471" s="158"/>
      <c r="I2471" s="162" t="str">
        <f t="shared" si="228"/>
        <v/>
      </c>
      <c r="J2471" s="163" t="str">
        <f>IF(I2471="","",I2471/BUDGET!$O$8)</f>
        <v/>
      </c>
      <c r="K2471" s="608"/>
      <c r="L2471" s="164" t="str">
        <f t="shared" si="229"/>
        <v/>
      </c>
      <c r="M2471" s="609" t="str">
        <f t="shared" si="230"/>
        <v/>
      </c>
      <c r="N2471" s="610" t="str">
        <f t="shared" si="231"/>
        <v/>
      </c>
      <c r="O2471" s="577"/>
      <c r="Q2471" s="611"/>
      <c r="U2471" s="574" t="str">
        <f t="shared" si="233"/>
        <v/>
      </c>
      <c r="V2471" s="574" t="str">
        <f>IF($U2471="","",VLOOKUP($U2471,BUDGET!$C$19:$Q$401,2,FALSE))</f>
        <v/>
      </c>
    </row>
    <row r="2472" spans="2:22" ht="13.5" x14ac:dyDescent="0.3">
      <c r="B2472" s="582">
        <f t="shared" si="232"/>
        <v>2462</v>
      </c>
      <c r="C2472" s="153"/>
      <c r="D2472" s="154"/>
      <c r="E2472" s="155"/>
      <c r="F2472" s="156"/>
      <c r="G2472" s="157"/>
      <c r="H2472" s="158"/>
      <c r="I2472" s="162" t="str">
        <f t="shared" si="228"/>
        <v/>
      </c>
      <c r="J2472" s="163" t="str">
        <f>IF(I2472="","",I2472/BUDGET!$O$8)</f>
        <v/>
      </c>
      <c r="K2472" s="608"/>
      <c r="L2472" s="161" t="str">
        <f t="shared" si="229"/>
        <v/>
      </c>
      <c r="M2472" s="609" t="str">
        <f t="shared" si="230"/>
        <v/>
      </c>
      <c r="N2472" s="610" t="str">
        <f t="shared" si="231"/>
        <v/>
      </c>
      <c r="O2472" s="577"/>
      <c r="Q2472" s="611"/>
      <c r="U2472" s="574" t="str">
        <f t="shared" si="233"/>
        <v/>
      </c>
      <c r="V2472" s="574" t="str">
        <f>IF($U2472="","",VLOOKUP($U2472,BUDGET!$C$19:$Q$401,2,FALSE))</f>
        <v/>
      </c>
    </row>
    <row r="2473" spans="2:22" ht="13.5" x14ac:dyDescent="0.3">
      <c r="B2473" s="582">
        <f t="shared" si="232"/>
        <v>2463</v>
      </c>
      <c r="C2473" s="153"/>
      <c r="D2473" s="154"/>
      <c r="E2473" s="155"/>
      <c r="F2473" s="156"/>
      <c r="G2473" s="157"/>
      <c r="H2473" s="158"/>
      <c r="I2473" s="162" t="str">
        <f t="shared" si="228"/>
        <v/>
      </c>
      <c r="J2473" s="163" t="str">
        <f>IF(I2473="","",I2473/BUDGET!$O$8)</f>
        <v/>
      </c>
      <c r="K2473" s="608"/>
      <c r="L2473" s="164" t="str">
        <f t="shared" si="229"/>
        <v/>
      </c>
      <c r="M2473" s="609" t="str">
        <f t="shared" si="230"/>
        <v/>
      </c>
      <c r="N2473" s="610" t="str">
        <f t="shared" si="231"/>
        <v/>
      </c>
      <c r="O2473" s="577"/>
      <c r="Q2473" s="611"/>
      <c r="U2473" s="574" t="str">
        <f t="shared" si="233"/>
        <v/>
      </c>
      <c r="V2473" s="574" t="str">
        <f>IF($U2473="","",VLOOKUP($U2473,BUDGET!$C$19:$Q$401,2,FALSE))</f>
        <v/>
      </c>
    </row>
    <row r="2474" spans="2:22" ht="13.5" x14ac:dyDescent="0.3">
      <c r="B2474" s="582">
        <f t="shared" si="232"/>
        <v>2464</v>
      </c>
      <c r="C2474" s="153"/>
      <c r="D2474" s="154"/>
      <c r="E2474" s="155"/>
      <c r="F2474" s="156"/>
      <c r="G2474" s="157"/>
      <c r="H2474" s="158"/>
      <c r="I2474" s="162" t="str">
        <f t="shared" si="228"/>
        <v/>
      </c>
      <c r="J2474" s="163" t="str">
        <f>IF(I2474="","",I2474/BUDGET!$O$8)</f>
        <v/>
      </c>
      <c r="K2474" s="608"/>
      <c r="L2474" s="161" t="str">
        <f t="shared" si="229"/>
        <v/>
      </c>
      <c r="M2474" s="609" t="str">
        <f t="shared" si="230"/>
        <v/>
      </c>
      <c r="N2474" s="610" t="str">
        <f t="shared" si="231"/>
        <v/>
      </c>
      <c r="O2474" s="577"/>
      <c r="Q2474" s="611"/>
      <c r="U2474" s="574" t="str">
        <f t="shared" si="233"/>
        <v/>
      </c>
      <c r="V2474" s="574" t="str">
        <f>IF($U2474="","",VLOOKUP($U2474,BUDGET!$C$19:$Q$401,2,FALSE))</f>
        <v/>
      </c>
    </row>
    <row r="2475" spans="2:22" ht="13.5" x14ac:dyDescent="0.3">
      <c r="B2475" s="582">
        <f t="shared" si="232"/>
        <v>2465</v>
      </c>
      <c r="C2475" s="153"/>
      <c r="D2475" s="154"/>
      <c r="E2475" s="155"/>
      <c r="F2475" s="156"/>
      <c r="G2475" s="157"/>
      <c r="H2475" s="158"/>
      <c r="I2475" s="162" t="str">
        <f t="shared" si="228"/>
        <v/>
      </c>
      <c r="J2475" s="163" t="str">
        <f>IF(I2475="","",I2475/BUDGET!$O$8)</f>
        <v/>
      </c>
      <c r="K2475" s="608"/>
      <c r="L2475" s="164" t="str">
        <f t="shared" si="229"/>
        <v/>
      </c>
      <c r="M2475" s="609" t="str">
        <f t="shared" si="230"/>
        <v/>
      </c>
      <c r="N2475" s="610" t="str">
        <f t="shared" si="231"/>
        <v/>
      </c>
      <c r="O2475" s="577"/>
      <c r="Q2475" s="611"/>
      <c r="U2475" s="574" t="str">
        <f t="shared" si="233"/>
        <v/>
      </c>
      <c r="V2475" s="574" t="str">
        <f>IF($U2475="","",VLOOKUP($U2475,BUDGET!$C$19:$Q$401,2,FALSE))</f>
        <v/>
      </c>
    </row>
    <row r="2476" spans="2:22" ht="13.5" x14ac:dyDescent="0.3">
      <c r="B2476" s="582">
        <f t="shared" si="232"/>
        <v>2466</v>
      </c>
      <c r="C2476" s="153"/>
      <c r="D2476" s="154"/>
      <c r="E2476" s="155"/>
      <c r="F2476" s="156"/>
      <c r="G2476" s="157"/>
      <c r="H2476" s="158"/>
      <c r="I2476" s="162" t="str">
        <f t="shared" si="228"/>
        <v/>
      </c>
      <c r="J2476" s="163" t="str">
        <f>IF(I2476="","",I2476/BUDGET!$O$8)</f>
        <v/>
      </c>
      <c r="K2476" s="608"/>
      <c r="L2476" s="161" t="str">
        <f t="shared" si="229"/>
        <v/>
      </c>
      <c r="M2476" s="609" t="str">
        <f t="shared" si="230"/>
        <v/>
      </c>
      <c r="N2476" s="610" t="str">
        <f t="shared" si="231"/>
        <v/>
      </c>
      <c r="O2476" s="577"/>
      <c r="Q2476" s="611"/>
      <c r="U2476" s="574" t="str">
        <f t="shared" si="233"/>
        <v/>
      </c>
      <c r="V2476" s="574" t="str">
        <f>IF($U2476="","",VLOOKUP($U2476,BUDGET!$C$19:$Q$401,2,FALSE))</f>
        <v/>
      </c>
    </row>
    <row r="2477" spans="2:22" ht="13.5" x14ac:dyDescent="0.3">
      <c r="B2477" s="582">
        <f t="shared" si="232"/>
        <v>2467</v>
      </c>
      <c r="C2477" s="153"/>
      <c r="D2477" s="154"/>
      <c r="E2477" s="155"/>
      <c r="F2477" s="156"/>
      <c r="G2477" s="157"/>
      <c r="H2477" s="158"/>
      <c r="I2477" s="162" t="str">
        <f t="shared" si="228"/>
        <v/>
      </c>
      <c r="J2477" s="163" t="str">
        <f>IF(I2477="","",I2477/BUDGET!$O$8)</f>
        <v/>
      </c>
      <c r="K2477" s="608"/>
      <c r="L2477" s="164" t="str">
        <f t="shared" si="229"/>
        <v/>
      </c>
      <c r="M2477" s="609" t="str">
        <f t="shared" si="230"/>
        <v/>
      </c>
      <c r="N2477" s="610" t="str">
        <f t="shared" si="231"/>
        <v/>
      </c>
      <c r="O2477" s="577"/>
      <c r="Q2477" s="611"/>
      <c r="U2477" s="574" t="str">
        <f t="shared" si="233"/>
        <v/>
      </c>
      <c r="V2477" s="574" t="str">
        <f>IF($U2477="","",VLOOKUP($U2477,BUDGET!$C$19:$Q$401,2,FALSE))</f>
        <v/>
      </c>
    </row>
    <row r="2478" spans="2:22" ht="13.5" x14ac:dyDescent="0.3">
      <c r="B2478" s="582">
        <f t="shared" si="232"/>
        <v>2468</v>
      </c>
      <c r="C2478" s="153"/>
      <c r="D2478" s="154"/>
      <c r="E2478" s="155"/>
      <c r="F2478" s="156"/>
      <c r="G2478" s="157"/>
      <c r="H2478" s="158"/>
      <c r="I2478" s="162" t="str">
        <f t="shared" si="228"/>
        <v/>
      </c>
      <c r="J2478" s="163" t="str">
        <f>IF(I2478="","",I2478/BUDGET!$O$8)</f>
        <v/>
      </c>
      <c r="K2478" s="608"/>
      <c r="L2478" s="161" t="str">
        <f t="shared" si="229"/>
        <v/>
      </c>
      <c r="M2478" s="609" t="str">
        <f t="shared" si="230"/>
        <v/>
      </c>
      <c r="N2478" s="610" t="str">
        <f t="shared" si="231"/>
        <v/>
      </c>
      <c r="O2478" s="577"/>
      <c r="Q2478" s="611"/>
      <c r="U2478" s="574" t="str">
        <f t="shared" si="233"/>
        <v/>
      </c>
      <c r="V2478" s="574" t="str">
        <f>IF($U2478="","",VLOOKUP($U2478,BUDGET!$C$19:$Q$401,2,FALSE))</f>
        <v/>
      </c>
    </row>
    <row r="2479" spans="2:22" ht="13.5" x14ac:dyDescent="0.3">
      <c r="B2479" s="582">
        <f t="shared" si="232"/>
        <v>2469</v>
      </c>
      <c r="C2479" s="153"/>
      <c r="D2479" s="154"/>
      <c r="E2479" s="155"/>
      <c r="F2479" s="156"/>
      <c r="G2479" s="157"/>
      <c r="H2479" s="158"/>
      <c r="I2479" s="162" t="str">
        <f t="shared" si="228"/>
        <v/>
      </c>
      <c r="J2479" s="163" t="str">
        <f>IF(I2479="","",I2479/BUDGET!$O$8)</f>
        <v/>
      </c>
      <c r="K2479" s="608"/>
      <c r="L2479" s="164" t="str">
        <f t="shared" si="229"/>
        <v/>
      </c>
      <c r="M2479" s="609" t="str">
        <f t="shared" si="230"/>
        <v/>
      </c>
      <c r="N2479" s="610" t="str">
        <f t="shared" si="231"/>
        <v/>
      </c>
      <c r="O2479" s="577"/>
      <c r="Q2479" s="611"/>
      <c r="U2479" s="574" t="str">
        <f t="shared" si="233"/>
        <v/>
      </c>
      <c r="V2479" s="574" t="str">
        <f>IF($U2479="","",VLOOKUP($U2479,BUDGET!$C$19:$Q$401,2,FALSE))</f>
        <v/>
      </c>
    </row>
    <row r="2480" spans="2:22" ht="13.5" x14ac:dyDescent="0.3">
      <c r="B2480" s="582">
        <f t="shared" si="232"/>
        <v>2470</v>
      </c>
      <c r="C2480" s="153"/>
      <c r="D2480" s="154"/>
      <c r="E2480" s="155"/>
      <c r="F2480" s="156"/>
      <c r="G2480" s="157"/>
      <c r="H2480" s="158"/>
      <c r="I2480" s="162" t="str">
        <f t="shared" si="228"/>
        <v/>
      </c>
      <c r="J2480" s="163" t="str">
        <f>IF(I2480="","",I2480/BUDGET!$O$8)</f>
        <v/>
      </c>
      <c r="K2480" s="608"/>
      <c r="L2480" s="161" t="str">
        <f t="shared" si="229"/>
        <v/>
      </c>
      <c r="M2480" s="609" t="str">
        <f t="shared" si="230"/>
        <v/>
      </c>
      <c r="N2480" s="610" t="str">
        <f t="shared" si="231"/>
        <v/>
      </c>
      <c r="O2480" s="577"/>
      <c r="Q2480" s="611"/>
      <c r="U2480" s="574" t="str">
        <f t="shared" si="233"/>
        <v/>
      </c>
      <c r="V2480" s="574" t="str">
        <f>IF($U2480="","",VLOOKUP($U2480,BUDGET!$C$19:$Q$401,2,FALSE))</f>
        <v/>
      </c>
    </row>
    <row r="2481" spans="2:22" ht="13.5" x14ac:dyDescent="0.3">
      <c r="B2481" s="582">
        <f t="shared" si="232"/>
        <v>2471</v>
      </c>
      <c r="C2481" s="153"/>
      <c r="D2481" s="154"/>
      <c r="E2481" s="155"/>
      <c r="F2481" s="156"/>
      <c r="G2481" s="157"/>
      <c r="H2481" s="158"/>
      <c r="I2481" s="162" t="str">
        <f t="shared" si="228"/>
        <v/>
      </c>
      <c r="J2481" s="163" t="str">
        <f>IF(I2481="","",I2481/BUDGET!$O$8)</f>
        <v/>
      </c>
      <c r="K2481" s="608"/>
      <c r="L2481" s="164" t="str">
        <f t="shared" si="229"/>
        <v/>
      </c>
      <c r="M2481" s="609" t="str">
        <f t="shared" si="230"/>
        <v/>
      </c>
      <c r="N2481" s="610" t="str">
        <f t="shared" si="231"/>
        <v/>
      </c>
      <c r="O2481" s="577"/>
      <c r="Q2481" s="611"/>
      <c r="U2481" s="574" t="str">
        <f t="shared" si="233"/>
        <v/>
      </c>
      <c r="V2481" s="574" t="str">
        <f>IF($U2481="","",VLOOKUP($U2481,BUDGET!$C$19:$Q$401,2,FALSE))</f>
        <v/>
      </c>
    </row>
    <row r="2482" spans="2:22" ht="13.5" x14ac:dyDescent="0.3">
      <c r="B2482" s="582">
        <f t="shared" si="232"/>
        <v>2472</v>
      </c>
      <c r="C2482" s="153"/>
      <c r="D2482" s="154"/>
      <c r="E2482" s="155"/>
      <c r="F2482" s="156"/>
      <c r="G2482" s="157"/>
      <c r="H2482" s="158"/>
      <c r="I2482" s="162" t="str">
        <f t="shared" si="228"/>
        <v/>
      </c>
      <c r="J2482" s="163" t="str">
        <f>IF(I2482="","",I2482/BUDGET!$O$8)</f>
        <v/>
      </c>
      <c r="K2482" s="608"/>
      <c r="L2482" s="161" t="str">
        <f t="shared" si="229"/>
        <v/>
      </c>
      <c r="M2482" s="609" t="str">
        <f t="shared" si="230"/>
        <v/>
      </c>
      <c r="N2482" s="610" t="str">
        <f t="shared" si="231"/>
        <v/>
      </c>
      <c r="O2482" s="577"/>
      <c r="Q2482" s="611"/>
      <c r="U2482" s="574" t="str">
        <f t="shared" si="233"/>
        <v/>
      </c>
      <c r="V2482" s="574" t="str">
        <f>IF($U2482="","",VLOOKUP($U2482,BUDGET!$C$19:$Q$401,2,FALSE))</f>
        <v/>
      </c>
    </row>
    <row r="2483" spans="2:22" ht="13.5" x14ac:dyDescent="0.3">
      <c r="B2483" s="582">
        <f t="shared" si="232"/>
        <v>2473</v>
      </c>
      <c r="C2483" s="153"/>
      <c r="D2483" s="154"/>
      <c r="E2483" s="155"/>
      <c r="F2483" s="156"/>
      <c r="G2483" s="157"/>
      <c r="H2483" s="158"/>
      <c r="I2483" s="162" t="str">
        <f t="shared" si="228"/>
        <v/>
      </c>
      <c r="J2483" s="163" t="str">
        <f>IF(I2483="","",I2483/BUDGET!$O$8)</f>
        <v/>
      </c>
      <c r="K2483" s="608"/>
      <c r="L2483" s="164" t="str">
        <f t="shared" si="229"/>
        <v/>
      </c>
      <c r="M2483" s="609" t="str">
        <f t="shared" si="230"/>
        <v/>
      </c>
      <c r="N2483" s="610" t="str">
        <f t="shared" si="231"/>
        <v/>
      </c>
      <c r="O2483" s="577"/>
      <c r="Q2483" s="611"/>
      <c r="U2483" s="574" t="str">
        <f t="shared" si="233"/>
        <v/>
      </c>
      <c r="V2483" s="574" t="str">
        <f>IF($U2483="","",VLOOKUP($U2483,BUDGET!$C$19:$Q$401,2,FALSE))</f>
        <v/>
      </c>
    </row>
    <row r="2484" spans="2:22" ht="13.5" x14ac:dyDescent="0.3">
      <c r="B2484" s="582">
        <f t="shared" si="232"/>
        <v>2474</v>
      </c>
      <c r="C2484" s="153"/>
      <c r="D2484" s="154"/>
      <c r="E2484" s="155"/>
      <c r="F2484" s="156"/>
      <c r="G2484" s="157"/>
      <c r="H2484" s="158"/>
      <c r="I2484" s="162" t="str">
        <f t="shared" si="228"/>
        <v/>
      </c>
      <c r="J2484" s="163" t="str">
        <f>IF(I2484="","",I2484/BUDGET!$O$8)</f>
        <v/>
      </c>
      <c r="K2484" s="608"/>
      <c r="L2484" s="161" t="str">
        <f t="shared" si="229"/>
        <v/>
      </c>
      <c r="M2484" s="609" t="str">
        <f t="shared" si="230"/>
        <v/>
      </c>
      <c r="N2484" s="610" t="str">
        <f t="shared" si="231"/>
        <v/>
      </c>
      <c r="O2484" s="577"/>
      <c r="Q2484" s="611"/>
      <c r="U2484" s="574" t="str">
        <f t="shared" si="233"/>
        <v/>
      </c>
      <c r="V2484" s="574" t="str">
        <f>IF($U2484="","",VLOOKUP($U2484,BUDGET!$C$19:$Q$401,2,FALSE))</f>
        <v/>
      </c>
    </row>
    <row r="2485" spans="2:22" ht="13.5" x14ac:dyDescent="0.3">
      <c r="B2485" s="582">
        <f t="shared" si="232"/>
        <v>2475</v>
      </c>
      <c r="C2485" s="153"/>
      <c r="D2485" s="154"/>
      <c r="E2485" s="155"/>
      <c r="F2485" s="156"/>
      <c r="G2485" s="157"/>
      <c r="H2485" s="158"/>
      <c r="I2485" s="162" t="str">
        <f t="shared" si="228"/>
        <v/>
      </c>
      <c r="J2485" s="163" t="str">
        <f>IF(I2485="","",I2485/BUDGET!$O$8)</f>
        <v/>
      </c>
      <c r="K2485" s="608"/>
      <c r="L2485" s="164" t="str">
        <f t="shared" si="229"/>
        <v/>
      </c>
      <c r="M2485" s="609" t="str">
        <f t="shared" si="230"/>
        <v/>
      </c>
      <c r="N2485" s="610" t="str">
        <f t="shared" si="231"/>
        <v/>
      </c>
      <c r="O2485" s="577"/>
      <c r="Q2485" s="611"/>
      <c r="U2485" s="574" t="str">
        <f t="shared" si="233"/>
        <v/>
      </c>
      <c r="V2485" s="574" t="str">
        <f>IF($U2485="","",VLOOKUP($U2485,BUDGET!$C$19:$Q$401,2,FALSE))</f>
        <v/>
      </c>
    </row>
    <row r="2486" spans="2:22" ht="13.5" x14ac:dyDescent="0.3">
      <c r="B2486" s="582">
        <f t="shared" si="232"/>
        <v>2476</v>
      </c>
      <c r="C2486" s="153"/>
      <c r="D2486" s="154"/>
      <c r="E2486" s="155"/>
      <c r="F2486" s="156"/>
      <c r="G2486" s="157"/>
      <c r="H2486" s="158"/>
      <c r="I2486" s="162" t="str">
        <f t="shared" si="228"/>
        <v/>
      </c>
      <c r="J2486" s="163" t="str">
        <f>IF(I2486="","",I2486/BUDGET!$O$8)</f>
        <v/>
      </c>
      <c r="K2486" s="608"/>
      <c r="L2486" s="161" t="str">
        <f t="shared" si="229"/>
        <v/>
      </c>
      <c r="M2486" s="609" t="str">
        <f t="shared" si="230"/>
        <v/>
      </c>
      <c r="N2486" s="610" t="str">
        <f t="shared" si="231"/>
        <v/>
      </c>
      <c r="O2486" s="577"/>
      <c r="Q2486" s="611"/>
      <c r="U2486" s="574" t="str">
        <f t="shared" si="233"/>
        <v/>
      </c>
      <c r="V2486" s="574" t="str">
        <f>IF($U2486="","",VLOOKUP($U2486,BUDGET!$C$19:$Q$401,2,FALSE))</f>
        <v/>
      </c>
    </row>
    <row r="2487" spans="2:22" ht="13.5" x14ac:dyDescent="0.3">
      <c r="B2487" s="582">
        <f t="shared" si="232"/>
        <v>2477</v>
      </c>
      <c r="C2487" s="153"/>
      <c r="D2487" s="154"/>
      <c r="E2487" s="155"/>
      <c r="F2487" s="156"/>
      <c r="G2487" s="157"/>
      <c r="H2487" s="158"/>
      <c r="I2487" s="162" t="str">
        <f t="shared" si="228"/>
        <v/>
      </c>
      <c r="J2487" s="163" t="str">
        <f>IF(I2487="","",I2487/BUDGET!$O$8)</f>
        <v/>
      </c>
      <c r="K2487" s="608"/>
      <c r="L2487" s="164" t="str">
        <f t="shared" si="229"/>
        <v/>
      </c>
      <c r="M2487" s="609" t="str">
        <f t="shared" si="230"/>
        <v/>
      </c>
      <c r="N2487" s="610" t="str">
        <f t="shared" si="231"/>
        <v/>
      </c>
      <c r="O2487" s="577"/>
      <c r="Q2487" s="611"/>
      <c r="U2487" s="574" t="str">
        <f t="shared" si="233"/>
        <v/>
      </c>
      <c r="V2487" s="574" t="str">
        <f>IF($U2487="","",VLOOKUP($U2487,BUDGET!$C$19:$Q$401,2,FALSE))</f>
        <v/>
      </c>
    </row>
    <row r="2488" spans="2:22" ht="13.5" x14ac:dyDescent="0.3">
      <c r="B2488" s="582">
        <f t="shared" si="232"/>
        <v>2478</v>
      </c>
      <c r="C2488" s="153"/>
      <c r="D2488" s="154"/>
      <c r="E2488" s="155"/>
      <c r="F2488" s="156"/>
      <c r="G2488" s="157"/>
      <c r="H2488" s="158"/>
      <c r="I2488" s="162" t="str">
        <f t="shared" si="228"/>
        <v/>
      </c>
      <c r="J2488" s="163" t="str">
        <f>IF(I2488="","",I2488/BUDGET!$O$8)</f>
        <v/>
      </c>
      <c r="K2488" s="608"/>
      <c r="L2488" s="161" t="str">
        <f t="shared" si="229"/>
        <v/>
      </c>
      <c r="M2488" s="609" t="str">
        <f t="shared" si="230"/>
        <v/>
      </c>
      <c r="N2488" s="610" t="str">
        <f t="shared" si="231"/>
        <v/>
      </c>
      <c r="O2488" s="577"/>
      <c r="Q2488" s="611"/>
      <c r="U2488" s="574" t="str">
        <f t="shared" si="233"/>
        <v/>
      </c>
      <c r="V2488" s="574" t="str">
        <f>IF($U2488="","",VLOOKUP($U2488,BUDGET!$C$19:$Q$401,2,FALSE))</f>
        <v/>
      </c>
    </row>
    <row r="2489" spans="2:22" ht="13.5" x14ac:dyDescent="0.3">
      <c r="B2489" s="582">
        <f t="shared" si="232"/>
        <v>2479</v>
      </c>
      <c r="C2489" s="153"/>
      <c r="D2489" s="154"/>
      <c r="E2489" s="155"/>
      <c r="F2489" s="156"/>
      <c r="G2489" s="157"/>
      <c r="H2489" s="158"/>
      <c r="I2489" s="162" t="str">
        <f t="shared" si="228"/>
        <v/>
      </c>
      <c r="J2489" s="163" t="str">
        <f>IF(I2489="","",I2489/BUDGET!$O$8)</f>
        <v/>
      </c>
      <c r="K2489" s="608"/>
      <c r="L2489" s="164" t="str">
        <f t="shared" si="229"/>
        <v/>
      </c>
      <c r="M2489" s="609" t="str">
        <f t="shared" si="230"/>
        <v/>
      </c>
      <c r="N2489" s="610" t="str">
        <f t="shared" si="231"/>
        <v/>
      </c>
      <c r="O2489" s="577"/>
      <c r="Q2489" s="611"/>
      <c r="U2489" s="574" t="str">
        <f t="shared" si="233"/>
        <v/>
      </c>
      <c r="V2489" s="574" t="str">
        <f>IF($U2489="","",VLOOKUP($U2489,BUDGET!$C$19:$Q$401,2,FALSE))</f>
        <v/>
      </c>
    </row>
    <row r="2490" spans="2:22" ht="13.5" x14ac:dyDescent="0.3">
      <c r="B2490" s="582">
        <f t="shared" si="232"/>
        <v>2480</v>
      </c>
      <c r="C2490" s="153"/>
      <c r="D2490" s="154"/>
      <c r="E2490" s="155"/>
      <c r="F2490" s="156"/>
      <c r="G2490" s="157"/>
      <c r="H2490" s="158"/>
      <c r="I2490" s="162" t="str">
        <f t="shared" si="228"/>
        <v/>
      </c>
      <c r="J2490" s="163" t="str">
        <f>IF(I2490="","",I2490/BUDGET!$O$8)</f>
        <v/>
      </c>
      <c r="K2490" s="608"/>
      <c r="L2490" s="161" t="str">
        <f t="shared" si="229"/>
        <v/>
      </c>
      <c r="M2490" s="609" t="str">
        <f t="shared" si="230"/>
        <v/>
      </c>
      <c r="N2490" s="610" t="str">
        <f t="shared" si="231"/>
        <v/>
      </c>
      <c r="O2490" s="577"/>
      <c r="Q2490" s="611"/>
      <c r="U2490" s="574" t="str">
        <f t="shared" si="233"/>
        <v/>
      </c>
      <c r="V2490" s="574" t="str">
        <f>IF($U2490="","",VLOOKUP($U2490,BUDGET!$C$19:$Q$401,2,FALSE))</f>
        <v/>
      </c>
    </row>
    <row r="2491" spans="2:22" ht="13.5" x14ac:dyDescent="0.3">
      <c r="B2491" s="582">
        <f t="shared" si="232"/>
        <v>2481</v>
      </c>
      <c r="C2491" s="153"/>
      <c r="D2491" s="154"/>
      <c r="E2491" s="155"/>
      <c r="F2491" s="156"/>
      <c r="G2491" s="157"/>
      <c r="H2491" s="158"/>
      <c r="I2491" s="162" t="str">
        <f t="shared" si="228"/>
        <v/>
      </c>
      <c r="J2491" s="163" t="str">
        <f>IF(I2491="","",I2491/BUDGET!$O$8)</f>
        <v/>
      </c>
      <c r="K2491" s="608"/>
      <c r="L2491" s="164" t="str">
        <f t="shared" si="229"/>
        <v/>
      </c>
      <c r="M2491" s="609" t="str">
        <f t="shared" si="230"/>
        <v/>
      </c>
      <c r="N2491" s="610" t="str">
        <f t="shared" si="231"/>
        <v/>
      </c>
      <c r="O2491" s="577"/>
      <c r="Q2491" s="611"/>
      <c r="U2491" s="574" t="str">
        <f t="shared" si="233"/>
        <v/>
      </c>
      <c r="V2491" s="574" t="str">
        <f>IF($U2491="","",VLOOKUP($U2491,BUDGET!$C$19:$Q$401,2,FALSE))</f>
        <v/>
      </c>
    </row>
    <row r="2492" spans="2:22" ht="13.5" x14ac:dyDescent="0.3">
      <c r="B2492" s="582">
        <f t="shared" si="232"/>
        <v>2482</v>
      </c>
      <c r="C2492" s="153"/>
      <c r="D2492" s="154"/>
      <c r="E2492" s="155"/>
      <c r="F2492" s="156"/>
      <c r="G2492" s="157"/>
      <c r="H2492" s="158"/>
      <c r="I2492" s="162" t="str">
        <f t="shared" si="228"/>
        <v/>
      </c>
      <c r="J2492" s="163" t="str">
        <f>IF(I2492="","",I2492/BUDGET!$O$8)</f>
        <v/>
      </c>
      <c r="K2492" s="608"/>
      <c r="L2492" s="161" t="str">
        <f t="shared" si="229"/>
        <v/>
      </c>
      <c r="M2492" s="609" t="str">
        <f t="shared" si="230"/>
        <v/>
      </c>
      <c r="N2492" s="610" t="str">
        <f t="shared" si="231"/>
        <v/>
      </c>
      <c r="O2492" s="577"/>
      <c r="Q2492" s="611"/>
      <c r="U2492" s="574" t="str">
        <f t="shared" si="233"/>
        <v/>
      </c>
      <c r="V2492" s="574" t="str">
        <f>IF($U2492="","",VLOOKUP($U2492,BUDGET!$C$19:$Q$401,2,FALSE))</f>
        <v/>
      </c>
    </row>
    <row r="2493" spans="2:22" ht="13.5" x14ac:dyDescent="0.3">
      <c r="B2493" s="582">
        <f t="shared" si="232"/>
        <v>2483</v>
      </c>
      <c r="C2493" s="153"/>
      <c r="D2493" s="154"/>
      <c r="E2493" s="155"/>
      <c r="F2493" s="156"/>
      <c r="G2493" s="157"/>
      <c r="H2493" s="158"/>
      <c r="I2493" s="162" t="str">
        <f t="shared" si="228"/>
        <v/>
      </c>
      <c r="J2493" s="163" t="str">
        <f>IF(I2493="","",I2493/BUDGET!$O$8)</f>
        <v/>
      </c>
      <c r="K2493" s="608"/>
      <c r="L2493" s="164" t="str">
        <f t="shared" si="229"/>
        <v/>
      </c>
      <c r="M2493" s="609" t="str">
        <f t="shared" si="230"/>
        <v/>
      </c>
      <c r="N2493" s="610" t="str">
        <f t="shared" si="231"/>
        <v/>
      </c>
      <c r="O2493" s="577"/>
      <c r="Q2493" s="611"/>
      <c r="U2493" s="574" t="str">
        <f t="shared" si="233"/>
        <v/>
      </c>
      <c r="V2493" s="574" t="str">
        <f>IF($U2493="","",VLOOKUP($U2493,BUDGET!$C$19:$Q$401,2,FALSE))</f>
        <v/>
      </c>
    </row>
    <row r="2494" spans="2:22" ht="13.5" x14ac:dyDescent="0.3">
      <c r="B2494" s="582">
        <f t="shared" si="232"/>
        <v>2484</v>
      </c>
      <c r="C2494" s="153"/>
      <c r="D2494" s="154"/>
      <c r="E2494" s="155"/>
      <c r="F2494" s="156"/>
      <c r="G2494" s="157"/>
      <c r="H2494" s="158"/>
      <c r="I2494" s="162" t="str">
        <f t="shared" si="228"/>
        <v/>
      </c>
      <c r="J2494" s="163" t="str">
        <f>IF(I2494="","",I2494/BUDGET!$O$8)</f>
        <v/>
      </c>
      <c r="K2494" s="608"/>
      <c r="L2494" s="161" t="str">
        <f t="shared" si="229"/>
        <v/>
      </c>
      <c r="M2494" s="609" t="str">
        <f t="shared" si="230"/>
        <v/>
      </c>
      <c r="N2494" s="610" t="str">
        <f t="shared" si="231"/>
        <v/>
      </c>
      <c r="O2494" s="577"/>
      <c r="Q2494" s="611"/>
      <c r="U2494" s="574" t="str">
        <f t="shared" si="233"/>
        <v/>
      </c>
      <c r="V2494" s="574" t="str">
        <f>IF($U2494="","",VLOOKUP($U2494,BUDGET!$C$19:$Q$401,2,FALSE))</f>
        <v/>
      </c>
    </row>
    <row r="2495" spans="2:22" ht="13.5" x14ac:dyDescent="0.3">
      <c r="B2495" s="582">
        <f t="shared" si="232"/>
        <v>2485</v>
      </c>
      <c r="C2495" s="153"/>
      <c r="D2495" s="154"/>
      <c r="E2495" s="155"/>
      <c r="F2495" s="156"/>
      <c r="G2495" s="157"/>
      <c r="H2495" s="158"/>
      <c r="I2495" s="162" t="str">
        <f t="shared" si="228"/>
        <v/>
      </c>
      <c r="J2495" s="163" t="str">
        <f>IF(I2495="","",I2495/BUDGET!$O$8)</f>
        <v/>
      </c>
      <c r="K2495" s="608"/>
      <c r="L2495" s="164" t="str">
        <f t="shared" si="229"/>
        <v/>
      </c>
      <c r="M2495" s="609" t="str">
        <f t="shared" si="230"/>
        <v/>
      </c>
      <c r="N2495" s="610" t="str">
        <f t="shared" si="231"/>
        <v/>
      </c>
      <c r="O2495" s="577"/>
      <c r="Q2495" s="611"/>
      <c r="U2495" s="574" t="str">
        <f t="shared" si="233"/>
        <v/>
      </c>
      <c r="V2495" s="574" t="str">
        <f>IF($U2495="","",VLOOKUP($U2495,BUDGET!$C$19:$Q$401,2,FALSE))</f>
        <v/>
      </c>
    </row>
    <row r="2496" spans="2:22" ht="13.5" x14ac:dyDescent="0.3">
      <c r="B2496" s="582">
        <f t="shared" si="232"/>
        <v>2486</v>
      </c>
      <c r="C2496" s="153"/>
      <c r="D2496" s="154"/>
      <c r="E2496" s="155"/>
      <c r="F2496" s="156"/>
      <c r="G2496" s="157"/>
      <c r="H2496" s="158"/>
      <c r="I2496" s="162" t="str">
        <f t="shared" si="228"/>
        <v/>
      </c>
      <c r="J2496" s="163" t="str">
        <f>IF(I2496="","",I2496/BUDGET!$O$8)</f>
        <v/>
      </c>
      <c r="K2496" s="608"/>
      <c r="L2496" s="161" t="str">
        <f t="shared" si="229"/>
        <v/>
      </c>
      <c r="M2496" s="609" t="str">
        <f t="shared" si="230"/>
        <v/>
      </c>
      <c r="N2496" s="610" t="str">
        <f t="shared" si="231"/>
        <v/>
      </c>
      <c r="O2496" s="577"/>
      <c r="Q2496" s="611"/>
      <c r="U2496" s="574" t="str">
        <f t="shared" si="233"/>
        <v/>
      </c>
      <c r="V2496" s="574" t="str">
        <f>IF($U2496="","",VLOOKUP($U2496,BUDGET!$C$19:$Q$401,2,FALSE))</f>
        <v/>
      </c>
    </row>
    <row r="2497" spans="2:22" ht="13.5" x14ac:dyDescent="0.3">
      <c r="B2497" s="582">
        <f t="shared" si="232"/>
        <v>2487</v>
      </c>
      <c r="C2497" s="153"/>
      <c r="D2497" s="154"/>
      <c r="E2497" s="155"/>
      <c r="F2497" s="156"/>
      <c r="G2497" s="157"/>
      <c r="H2497" s="158"/>
      <c r="I2497" s="162" t="str">
        <f t="shared" si="228"/>
        <v/>
      </c>
      <c r="J2497" s="163" t="str">
        <f>IF(I2497="","",I2497/BUDGET!$O$8)</f>
        <v/>
      </c>
      <c r="K2497" s="608"/>
      <c r="L2497" s="164" t="str">
        <f t="shared" si="229"/>
        <v/>
      </c>
      <c r="M2497" s="609" t="str">
        <f t="shared" si="230"/>
        <v/>
      </c>
      <c r="N2497" s="610" t="str">
        <f t="shared" si="231"/>
        <v/>
      </c>
      <c r="O2497" s="577"/>
      <c r="Q2497" s="611"/>
      <c r="U2497" s="574" t="str">
        <f t="shared" si="233"/>
        <v/>
      </c>
      <c r="V2497" s="574" t="str">
        <f>IF($U2497="","",VLOOKUP($U2497,BUDGET!$C$19:$Q$401,2,FALSE))</f>
        <v/>
      </c>
    </row>
    <row r="2498" spans="2:22" ht="13.5" x14ac:dyDescent="0.3">
      <c r="B2498" s="582">
        <f t="shared" si="232"/>
        <v>2488</v>
      </c>
      <c r="C2498" s="153"/>
      <c r="D2498" s="154"/>
      <c r="E2498" s="155"/>
      <c r="F2498" s="156"/>
      <c r="G2498" s="157"/>
      <c r="H2498" s="158"/>
      <c r="I2498" s="162" t="str">
        <f t="shared" si="228"/>
        <v/>
      </c>
      <c r="J2498" s="163" t="str">
        <f>IF(I2498="","",I2498/BUDGET!$O$8)</f>
        <v/>
      </c>
      <c r="K2498" s="608"/>
      <c r="L2498" s="161" t="str">
        <f t="shared" si="229"/>
        <v/>
      </c>
      <c r="M2498" s="609" t="str">
        <f t="shared" si="230"/>
        <v/>
      </c>
      <c r="N2498" s="610" t="str">
        <f t="shared" si="231"/>
        <v/>
      </c>
      <c r="O2498" s="577"/>
      <c r="Q2498" s="611"/>
      <c r="U2498" s="574" t="str">
        <f t="shared" si="233"/>
        <v/>
      </c>
      <c r="V2498" s="574" t="str">
        <f>IF($U2498="","",VLOOKUP($U2498,BUDGET!$C$19:$Q$401,2,FALSE))</f>
        <v/>
      </c>
    </row>
    <row r="2499" spans="2:22" ht="13.5" x14ac:dyDescent="0.3">
      <c r="B2499" s="582">
        <f t="shared" si="232"/>
        <v>2489</v>
      </c>
      <c r="C2499" s="153"/>
      <c r="D2499" s="154"/>
      <c r="E2499" s="155"/>
      <c r="F2499" s="156"/>
      <c r="G2499" s="157"/>
      <c r="H2499" s="158"/>
      <c r="I2499" s="162" t="str">
        <f t="shared" si="228"/>
        <v/>
      </c>
      <c r="J2499" s="163" t="str">
        <f>IF(I2499="","",I2499/BUDGET!$O$8)</f>
        <v/>
      </c>
      <c r="K2499" s="608"/>
      <c r="L2499" s="164" t="str">
        <f t="shared" si="229"/>
        <v/>
      </c>
      <c r="M2499" s="609" t="str">
        <f t="shared" si="230"/>
        <v/>
      </c>
      <c r="N2499" s="610" t="str">
        <f t="shared" si="231"/>
        <v/>
      </c>
      <c r="O2499" s="577"/>
      <c r="Q2499" s="611"/>
      <c r="U2499" s="574" t="str">
        <f t="shared" si="233"/>
        <v/>
      </c>
      <c r="V2499" s="574" t="str">
        <f>IF($U2499="","",VLOOKUP($U2499,BUDGET!$C$19:$Q$401,2,FALSE))</f>
        <v/>
      </c>
    </row>
    <row r="2500" spans="2:22" ht="13.5" x14ac:dyDescent="0.3">
      <c r="B2500" s="582">
        <f t="shared" si="232"/>
        <v>2490</v>
      </c>
      <c r="C2500" s="153"/>
      <c r="D2500" s="154"/>
      <c r="E2500" s="155"/>
      <c r="F2500" s="156"/>
      <c r="G2500" s="157"/>
      <c r="H2500" s="158"/>
      <c r="I2500" s="162" t="str">
        <f t="shared" si="228"/>
        <v/>
      </c>
      <c r="J2500" s="163" t="str">
        <f>IF(I2500="","",I2500/BUDGET!$O$8)</f>
        <v/>
      </c>
      <c r="K2500" s="608"/>
      <c r="L2500" s="161" t="str">
        <f t="shared" si="229"/>
        <v/>
      </c>
      <c r="M2500" s="609" t="str">
        <f t="shared" si="230"/>
        <v/>
      </c>
      <c r="N2500" s="610" t="str">
        <f t="shared" si="231"/>
        <v/>
      </c>
      <c r="O2500" s="577"/>
      <c r="Q2500" s="611"/>
      <c r="U2500" s="574" t="str">
        <f t="shared" si="233"/>
        <v/>
      </c>
      <c r="V2500" s="574" t="str">
        <f>IF($U2500="","",VLOOKUP($U2500,BUDGET!$C$19:$Q$401,2,FALSE))</f>
        <v/>
      </c>
    </row>
    <row r="2501" spans="2:22" ht="13.5" x14ac:dyDescent="0.3">
      <c r="B2501" s="582">
        <f t="shared" si="232"/>
        <v>2491</v>
      </c>
      <c r="C2501" s="153"/>
      <c r="D2501" s="154"/>
      <c r="E2501" s="155"/>
      <c r="F2501" s="156"/>
      <c r="G2501" s="157"/>
      <c r="H2501" s="158"/>
      <c r="I2501" s="162" t="str">
        <f t="shared" si="228"/>
        <v/>
      </c>
      <c r="J2501" s="163" t="str">
        <f>IF(I2501="","",I2501/BUDGET!$O$8)</f>
        <v/>
      </c>
      <c r="K2501" s="608"/>
      <c r="L2501" s="164" t="str">
        <f t="shared" si="229"/>
        <v/>
      </c>
      <c r="M2501" s="609" t="str">
        <f t="shared" si="230"/>
        <v/>
      </c>
      <c r="N2501" s="610" t="str">
        <f t="shared" si="231"/>
        <v/>
      </c>
      <c r="O2501" s="577"/>
      <c r="Q2501" s="611"/>
      <c r="U2501" s="574" t="str">
        <f t="shared" si="233"/>
        <v/>
      </c>
      <c r="V2501" s="574" t="str">
        <f>IF($U2501="","",VLOOKUP($U2501,BUDGET!$C$19:$Q$401,2,FALSE))</f>
        <v/>
      </c>
    </row>
    <row r="2502" spans="2:22" ht="13.5" x14ac:dyDescent="0.3">
      <c r="B2502" s="582">
        <f t="shared" si="232"/>
        <v>2492</v>
      </c>
      <c r="C2502" s="153"/>
      <c r="D2502" s="154"/>
      <c r="E2502" s="155"/>
      <c r="F2502" s="156"/>
      <c r="G2502" s="157"/>
      <c r="H2502" s="158"/>
      <c r="I2502" s="162" t="str">
        <f t="shared" si="228"/>
        <v/>
      </c>
      <c r="J2502" s="163" t="str">
        <f>IF(I2502="","",I2502/BUDGET!$O$8)</f>
        <v/>
      </c>
      <c r="K2502" s="608"/>
      <c r="L2502" s="161" t="str">
        <f t="shared" si="229"/>
        <v/>
      </c>
      <c r="M2502" s="609" t="str">
        <f t="shared" si="230"/>
        <v/>
      </c>
      <c r="N2502" s="610" t="str">
        <f t="shared" si="231"/>
        <v/>
      </c>
      <c r="O2502" s="577"/>
      <c r="Q2502" s="611"/>
      <c r="U2502" s="574" t="str">
        <f t="shared" si="233"/>
        <v/>
      </c>
      <c r="V2502" s="574" t="str">
        <f>IF($U2502="","",VLOOKUP($U2502,BUDGET!$C$19:$Q$401,2,FALSE))</f>
        <v/>
      </c>
    </row>
    <row r="2503" spans="2:22" ht="13.5" x14ac:dyDescent="0.3">
      <c r="B2503" s="582">
        <f t="shared" si="232"/>
        <v>2493</v>
      </c>
      <c r="C2503" s="153"/>
      <c r="D2503" s="154"/>
      <c r="E2503" s="155"/>
      <c r="F2503" s="156"/>
      <c r="G2503" s="157"/>
      <c r="H2503" s="158"/>
      <c r="I2503" s="162" t="str">
        <f t="shared" si="228"/>
        <v/>
      </c>
      <c r="J2503" s="163" t="str">
        <f>IF(I2503="","",I2503/BUDGET!$O$8)</f>
        <v/>
      </c>
      <c r="K2503" s="608"/>
      <c r="L2503" s="164" t="str">
        <f t="shared" si="229"/>
        <v/>
      </c>
      <c r="M2503" s="609" t="str">
        <f t="shared" si="230"/>
        <v/>
      </c>
      <c r="N2503" s="610" t="str">
        <f t="shared" si="231"/>
        <v/>
      </c>
      <c r="O2503" s="577"/>
      <c r="Q2503" s="611"/>
      <c r="U2503" s="574" t="str">
        <f t="shared" si="233"/>
        <v/>
      </c>
      <c r="V2503" s="574" t="str">
        <f>IF($U2503="","",VLOOKUP($U2503,BUDGET!$C$19:$Q$401,2,FALSE))</f>
        <v/>
      </c>
    </row>
    <row r="2504" spans="2:22" ht="13.5" x14ac:dyDescent="0.3">
      <c r="B2504" s="582">
        <f t="shared" si="232"/>
        <v>2494</v>
      </c>
      <c r="C2504" s="153"/>
      <c r="D2504" s="154"/>
      <c r="E2504" s="155"/>
      <c r="F2504" s="156"/>
      <c r="G2504" s="157"/>
      <c r="H2504" s="158"/>
      <c r="I2504" s="162" t="str">
        <f t="shared" si="228"/>
        <v/>
      </c>
      <c r="J2504" s="163" t="str">
        <f>IF(I2504="","",I2504/BUDGET!$O$8)</f>
        <v/>
      </c>
      <c r="K2504" s="608"/>
      <c r="L2504" s="161" t="str">
        <f t="shared" si="229"/>
        <v/>
      </c>
      <c r="M2504" s="609" t="str">
        <f t="shared" si="230"/>
        <v/>
      </c>
      <c r="N2504" s="610" t="str">
        <f t="shared" si="231"/>
        <v/>
      </c>
      <c r="O2504" s="577"/>
      <c r="Q2504" s="611"/>
      <c r="U2504" s="574" t="str">
        <f t="shared" si="233"/>
        <v/>
      </c>
      <c r="V2504" s="574" t="str">
        <f>IF($U2504="","",VLOOKUP($U2504,BUDGET!$C$19:$Q$401,2,FALSE))</f>
        <v/>
      </c>
    </row>
    <row r="2505" spans="2:22" ht="13.5" x14ac:dyDescent="0.3">
      <c r="B2505" s="582">
        <f t="shared" si="232"/>
        <v>2495</v>
      </c>
      <c r="C2505" s="153"/>
      <c r="D2505" s="154"/>
      <c r="E2505" s="155"/>
      <c r="F2505" s="156"/>
      <c r="G2505" s="157"/>
      <c r="H2505" s="158"/>
      <c r="I2505" s="162" t="str">
        <f t="shared" si="228"/>
        <v/>
      </c>
      <c r="J2505" s="163" t="str">
        <f>IF(I2505="","",I2505/BUDGET!$O$8)</f>
        <v/>
      </c>
      <c r="K2505" s="608"/>
      <c r="L2505" s="164" t="str">
        <f t="shared" si="229"/>
        <v/>
      </c>
      <c r="M2505" s="609" t="str">
        <f t="shared" si="230"/>
        <v/>
      </c>
      <c r="N2505" s="610" t="str">
        <f t="shared" si="231"/>
        <v/>
      </c>
      <c r="O2505" s="577"/>
      <c r="Q2505" s="611"/>
      <c r="U2505" s="574" t="str">
        <f t="shared" si="233"/>
        <v/>
      </c>
      <c r="V2505" s="574" t="str">
        <f>IF($U2505="","",VLOOKUP($U2505,BUDGET!$C$19:$Q$401,2,FALSE))</f>
        <v/>
      </c>
    </row>
    <row r="2506" spans="2:22" ht="13.5" x14ac:dyDescent="0.3">
      <c r="B2506" s="582">
        <f t="shared" si="232"/>
        <v>2496</v>
      </c>
      <c r="C2506" s="153"/>
      <c r="D2506" s="154"/>
      <c r="E2506" s="155"/>
      <c r="F2506" s="156"/>
      <c r="G2506" s="157"/>
      <c r="H2506" s="158"/>
      <c r="I2506" s="162" t="str">
        <f t="shared" si="228"/>
        <v/>
      </c>
      <c r="J2506" s="163" t="str">
        <f>IF(I2506="","",I2506/BUDGET!$O$8)</f>
        <v/>
      </c>
      <c r="K2506" s="608"/>
      <c r="L2506" s="161" t="str">
        <f t="shared" si="229"/>
        <v/>
      </c>
      <c r="M2506" s="609" t="str">
        <f t="shared" si="230"/>
        <v/>
      </c>
      <c r="N2506" s="610" t="str">
        <f t="shared" si="231"/>
        <v/>
      </c>
      <c r="O2506" s="577"/>
      <c r="Q2506" s="611"/>
      <c r="U2506" s="574" t="str">
        <f t="shared" si="233"/>
        <v/>
      </c>
      <c r="V2506" s="574" t="str">
        <f>IF($U2506="","",VLOOKUP($U2506,BUDGET!$C$19:$Q$401,2,FALSE))</f>
        <v/>
      </c>
    </row>
    <row r="2507" spans="2:22" ht="13.5" x14ac:dyDescent="0.3">
      <c r="B2507" s="582">
        <f t="shared" si="232"/>
        <v>2497</v>
      </c>
      <c r="C2507" s="153"/>
      <c r="D2507" s="154"/>
      <c r="E2507" s="155"/>
      <c r="F2507" s="156"/>
      <c r="G2507" s="157"/>
      <c r="H2507" s="158"/>
      <c r="I2507" s="162" t="str">
        <f t="shared" si="228"/>
        <v/>
      </c>
      <c r="J2507" s="163" t="str">
        <f>IF(I2507="","",I2507/BUDGET!$O$8)</f>
        <v/>
      </c>
      <c r="K2507" s="608"/>
      <c r="L2507" s="164" t="str">
        <f t="shared" si="229"/>
        <v/>
      </c>
      <c r="M2507" s="609" t="str">
        <f t="shared" si="230"/>
        <v/>
      </c>
      <c r="N2507" s="610" t="str">
        <f t="shared" si="231"/>
        <v/>
      </c>
      <c r="O2507" s="577"/>
      <c r="Q2507" s="611"/>
      <c r="U2507" s="574" t="str">
        <f t="shared" si="233"/>
        <v/>
      </c>
      <c r="V2507" s="574" t="str">
        <f>IF($U2507="","",VLOOKUP($U2507,BUDGET!$C$19:$Q$401,2,FALSE))</f>
        <v/>
      </c>
    </row>
    <row r="2508" spans="2:22" ht="13.5" x14ac:dyDescent="0.3">
      <c r="B2508" s="582">
        <f t="shared" si="232"/>
        <v>2498</v>
      </c>
      <c r="C2508" s="153"/>
      <c r="D2508" s="154"/>
      <c r="E2508" s="155"/>
      <c r="F2508" s="156"/>
      <c r="G2508" s="157"/>
      <c r="H2508" s="158"/>
      <c r="I2508" s="162" t="str">
        <f t="shared" ref="I2508:I2571" si="234">IF(E2508="","",ROUND(F2508*H2508,2))</f>
        <v/>
      </c>
      <c r="J2508" s="163" t="str">
        <f>IF(I2508="","",I2508/BUDGET!$O$8)</f>
        <v/>
      </c>
      <c r="K2508" s="608"/>
      <c r="L2508" s="161" t="str">
        <f t="shared" ref="L2508:L2571" si="235">LEFT(K2508,2)</f>
        <v/>
      </c>
      <c r="M2508" s="609" t="str">
        <f t="shared" ref="M2508:M2571" si="236">IF(C2508="","",YEAR(C2508))</f>
        <v/>
      </c>
      <c r="N2508" s="610" t="str">
        <f t="shared" ref="N2508:N2571" si="237">IF(C2508="","",MONTH(C2508))</f>
        <v/>
      </c>
      <c r="O2508" s="577"/>
      <c r="Q2508" s="611"/>
      <c r="U2508" s="574" t="str">
        <f t="shared" si="233"/>
        <v/>
      </c>
      <c r="V2508" s="574" t="str">
        <f>IF($U2508="","",VLOOKUP($U2508,BUDGET!$C$19:$Q$401,2,FALSE))</f>
        <v/>
      </c>
    </row>
    <row r="2509" spans="2:22" ht="13.5" x14ac:dyDescent="0.3">
      <c r="B2509" s="582">
        <f t="shared" ref="B2509:B2572" si="238">ROW()-10</f>
        <v>2499</v>
      </c>
      <c r="C2509" s="153"/>
      <c r="D2509" s="154"/>
      <c r="E2509" s="155"/>
      <c r="F2509" s="156"/>
      <c r="G2509" s="157"/>
      <c r="H2509" s="158"/>
      <c r="I2509" s="162" t="str">
        <f t="shared" si="234"/>
        <v/>
      </c>
      <c r="J2509" s="163" t="str">
        <f>IF(I2509="","",I2509/BUDGET!$O$8)</f>
        <v/>
      </c>
      <c r="K2509" s="608"/>
      <c r="L2509" s="164" t="str">
        <f t="shared" si="235"/>
        <v/>
      </c>
      <c r="M2509" s="609" t="str">
        <f t="shared" si="236"/>
        <v/>
      </c>
      <c r="N2509" s="610" t="str">
        <f t="shared" si="237"/>
        <v/>
      </c>
      <c r="O2509" s="577"/>
      <c r="Q2509" s="611"/>
      <c r="U2509" s="574" t="str">
        <f t="shared" ref="U2509:U2572" si="239">IF(K2509="","",LEFT(K2509,FIND("|",K2509)-1))</f>
        <v/>
      </c>
      <c r="V2509" s="574" t="str">
        <f>IF($U2509="","",VLOOKUP($U2509,BUDGET!$C$19:$Q$401,2,FALSE))</f>
        <v/>
      </c>
    </row>
    <row r="2510" spans="2:22" ht="13.5" x14ac:dyDescent="0.3">
      <c r="B2510" s="582">
        <f t="shared" si="238"/>
        <v>2500</v>
      </c>
      <c r="C2510" s="153"/>
      <c r="D2510" s="154"/>
      <c r="E2510" s="155"/>
      <c r="F2510" s="156"/>
      <c r="G2510" s="157"/>
      <c r="H2510" s="158"/>
      <c r="I2510" s="162" t="str">
        <f t="shared" si="234"/>
        <v/>
      </c>
      <c r="J2510" s="163" t="str">
        <f>IF(I2510="","",I2510/BUDGET!$O$8)</f>
        <v/>
      </c>
      <c r="K2510" s="608"/>
      <c r="L2510" s="161" t="str">
        <f t="shared" si="235"/>
        <v/>
      </c>
      <c r="M2510" s="609" t="str">
        <f t="shared" si="236"/>
        <v/>
      </c>
      <c r="N2510" s="610" t="str">
        <f t="shared" si="237"/>
        <v/>
      </c>
      <c r="O2510" s="577"/>
      <c r="Q2510" s="611"/>
      <c r="U2510" s="574" t="str">
        <f t="shared" si="239"/>
        <v/>
      </c>
      <c r="V2510" s="574" t="str">
        <f>IF($U2510="","",VLOOKUP($U2510,BUDGET!$C$19:$Q$401,2,FALSE))</f>
        <v/>
      </c>
    </row>
    <row r="2511" spans="2:22" ht="13.5" x14ac:dyDescent="0.3">
      <c r="B2511" s="582">
        <f t="shared" si="238"/>
        <v>2501</v>
      </c>
      <c r="C2511" s="153"/>
      <c r="D2511" s="154"/>
      <c r="E2511" s="155"/>
      <c r="F2511" s="156"/>
      <c r="G2511" s="157"/>
      <c r="H2511" s="158"/>
      <c r="I2511" s="162" t="str">
        <f t="shared" si="234"/>
        <v/>
      </c>
      <c r="J2511" s="163" t="str">
        <f>IF(I2511="","",I2511/BUDGET!$O$8)</f>
        <v/>
      </c>
      <c r="K2511" s="608"/>
      <c r="L2511" s="164" t="str">
        <f t="shared" si="235"/>
        <v/>
      </c>
      <c r="M2511" s="609" t="str">
        <f t="shared" si="236"/>
        <v/>
      </c>
      <c r="N2511" s="610" t="str">
        <f t="shared" si="237"/>
        <v/>
      </c>
      <c r="O2511" s="577"/>
      <c r="Q2511" s="611"/>
      <c r="U2511" s="574" t="str">
        <f t="shared" si="239"/>
        <v/>
      </c>
      <c r="V2511" s="574" t="str">
        <f>IF($U2511="","",VLOOKUP($U2511,BUDGET!$C$19:$Q$401,2,FALSE))</f>
        <v/>
      </c>
    </row>
    <row r="2512" spans="2:22" ht="13.5" x14ac:dyDescent="0.3">
      <c r="B2512" s="582">
        <f t="shared" si="238"/>
        <v>2502</v>
      </c>
      <c r="C2512" s="153"/>
      <c r="D2512" s="154"/>
      <c r="E2512" s="155"/>
      <c r="F2512" s="156"/>
      <c r="G2512" s="157"/>
      <c r="H2512" s="158"/>
      <c r="I2512" s="162" t="str">
        <f t="shared" si="234"/>
        <v/>
      </c>
      <c r="J2512" s="163" t="str">
        <f>IF(I2512="","",I2512/BUDGET!$O$8)</f>
        <v/>
      </c>
      <c r="K2512" s="608"/>
      <c r="L2512" s="161" t="str">
        <f t="shared" si="235"/>
        <v/>
      </c>
      <c r="M2512" s="609" t="str">
        <f t="shared" si="236"/>
        <v/>
      </c>
      <c r="N2512" s="610" t="str">
        <f t="shared" si="237"/>
        <v/>
      </c>
      <c r="O2512" s="577"/>
      <c r="Q2512" s="611"/>
      <c r="U2512" s="574" t="str">
        <f t="shared" si="239"/>
        <v/>
      </c>
      <c r="V2512" s="574" t="str">
        <f>IF($U2512="","",VLOOKUP($U2512,BUDGET!$C$19:$Q$401,2,FALSE))</f>
        <v/>
      </c>
    </row>
    <row r="2513" spans="2:22" ht="13.5" x14ac:dyDescent="0.3">
      <c r="B2513" s="582">
        <f t="shared" si="238"/>
        <v>2503</v>
      </c>
      <c r="C2513" s="153"/>
      <c r="D2513" s="154"/>
      <c r="E2513" s="155"/>
      <c r="F2513" s="156"/>
      <c r="G2513" s="157"/>
      <c r="H2513" s="158"/>
      <c r="I2513" s="162" t="str">
        <f t="shared" si="234"/>
        <v/>
      </c>
      <c r="J2513" s="163" t="str">
        <f>IF(I2513="","",I2513/BUDGET!$O$8)</f>
        <v/>
      </c>
      <c r="K2513" s="608"/>
      <c r="L2513" s="164" t="str">
        <f t="shared" si="235"/>
        <v/>
      </c>
      <c r="M2513" s="609" t="str">
        <f t="shared" si="236"/>
        <v/>
      </c>
      <c r="N2513" s="610" t="str">
        <f t="shared" si="237"/>
        <v/>
      </c>
      <c r="O2513" s="577"/>
      <c r="Q2513" s="611"/>
      <c r="U2513" s="574" t="str">
        <f t="shared" si="239"/>
        <v/>
      </c>
      <c r="V2513" s="574" t="str">
        <f>IF($U2513="","",VLOOKUP($U2513,BUDGET!$C$19:$Q$401,2,FALSE))</f>
        <v/>
      </c>
    </row>
    <row r="2514" spans="2:22" ht="13.5" x14ac:dyDescent="0.3">
      <c r="B2514" s="582">
        <f t="shared" si="238"/>
        <v>2504</v>
      </c>
      <c r="C2514" s="153"/>
      <c r="D2514" s="154"/>
      <c r="E2514" s="155"/>
      <c r="F2514" s="156"/>
      <c r="G2514" s="157"/>
      <c r="H2514" s="158"/>
      <c r="I2514" s="162" t="str">
        <f t="shared" si="234"/>
        <v/>
      </c>
      <c r="J2514" s="163" t="str">
        <f>IF(I2514="","",I2514/BUDGET!$O$8)</f>
        <v/>
      </c>
      <c r="K2514" s="608"/>
      <c r="L2514" s="161" t="str">
        <f t="shared" si="235"/>
        <v/>
      </c>
      <c r="M2514" s="609" t="str">
        <f t="shared" si="236"/>
        <v/>
      </c>
      <c r="N2514" s="610" t="str">
        <f t="shared" si="237"/>
        <v/>
      </c>
      <c r="O2514" s="577"/>
      <c r="Q2514" s="611"/>
      <c r="U2514" s="574" t="str">
        <f t="shared" si="239"/>
        <v/>
      </c>
      <c r="V2514" s="574" t="str">
        <f>IF($U2514="","",VLOOKUP($U2514,BUDGET!$C$19:$Q$401,2,FALSE))</f>
        <v/>
      </c>
    </row>
    <row r="2515" spans="2:22" ht="13.5" x14ac:dyDescent="0.3">
      <c r="B2515" s="582">
        <f t="shared" si="238"/>
        <v>2505</v>
      </c>
      <c r="C2515" s="153"/>
      <c r="D2515" s="154"/>
      <c r="E2515" s="155"/>
      <c r="F2515" s="156"/>
      <c r="G2515" s="157"/>
      <c r="H2515" s="158"/>
      <c r="I2515" s="162" t="str">
        <f t="shared" si="234"/>
        <v/>
      </c>
      <c r="J2515" s="163" t="str">
        <f>IF(I2515="","",I2515/BUDGET!$O$8)</f>
        <v/>
      </c>
      <c r="K2515" s="608"/>
      <c r="L2515" s="164" t="str">
        <f t="shared" si="235"/>
        <v/>
      </c>
      <c r="M2515" s="609" t="str">
        <f t="shared" si="236"/>
        <v/>
      </c>
      <c r="N2515" s="610" t="str">
        <f t="shared" si="237"/>
        <v/>
      </c>
      <c r="O2515" s="577"/>
      <c r="Q2515" s="611"/>
      <c r="U2515" s="574" t="str">
        <f t="shared" si="239"/>
        <v/>
      </c>
      <c r="V2515" s="574" t="str">
        <f>IF($U2515="","",VLOOKUP($U2515,BUDGET!$C$19:$Q$401,2,FALSE))</f>
        <v/>
      </c>
    </row>
    <row r="2516" spans="2:22" ht="13.5" x14ac:dyDescent="0.3">
      <c r="B2516" s="582">
        <f t="shared" si="238"/>
        <v>2506</v>
      </c>
      <c r="C2516" s="153"/>
      <c r="D2516" s="154"/>
      <c r="E2516" s="155"/>
      <c r="F2516" s="156"/>
      <c r="G2516" s="157"/>
      <c r="H2516" s="158"/>
      <c r="I2516" s="162" t="str">
        <f t="shared" si="234"/>
        <v/>
      </c>
      <c r="J2516" s="163" t="str">
        <f>IF(I2516="","",I2516/BUDGET!$O$8)</f>
        <v/>
      </c>
      <c r="K2516" s="608"/>
      <c r="L2516" s="161" t="str">
        <f t="shared" si="235"/>
        <v/>
      </c>
      <c r="M2516" s="609" t="str">
        <f t="shared" si="236"/>
        <v/>
      </c>
      <c r="N2516" s="610" t="str">
        <f t="shared" si="237"/>
        <v/>
      </c>
      <c r="O2516" s="577"/>
      <c r="Q2516" s="611"/>
      <c r="U2516" s="574" t="str">
        <f t="shared" si="239"/>
        <v/>
      </c>
      <c r="V2516" s="574" t="str">
        <f>IF($U2516="","",VLOOKUP($U2516,BUDGET!$C$19:$Q$401,2,FALSE))</f>
        <v/>
      </c>
    </row>
    <row r="2517" spans="2:22" ht="13.5" x14ac:dyDescent="0.3">
      <c r="B2517" s="582">
        <f t="shared" si="238"/>
        <v>2507</v>
      </c>
      <c r="C2517" s="153"/>
      <c r="D2517" s="154"/>
      <c r="E2517" s="155"/>
      <c r="F2517" s="156"/>
      <c r="G2517" s="157"/>
      <c r="H2517" s="158"/>
      <c r="I2517" s="162" t="str">
        <f t="shared" si="234"/>
        <v/>
      </c>
      <c r="J2517" s="163" t="str">
        <f>IF(I2517="","",I2517/BUDGET!$O$8)</f>
        <v/>
      </c>
      <c r="K2517" s="608"/>
      <c r="L2517" s="164" t="str">
        <f t="shared" si="235"/>
        <v/>
      </c>
      <c r="M2517" s="609" t="str">
        <f t="shared" si="236"/>
        <v/>
      </c>
      <c r="N2517" s="610" t="str">
        <f t="shared" si="237"/>
        <v/>
      </c>
      <c r="O2517" s="577"/>
      <c r="Q2517" s="611"/>
      <c r="U2517" s="574" t="str">
        <f t="shared" si="239"/>
        <v/>
      </c>
      <c r="V2517" s="574" t="str">
        <f>IF($U2517="","",VLOOKUP($U2517,BUDGET!$C$19:$Q$401,2,FALSE))</f>
        <v/>
      </c>
    </row>
    <row r="2518" spans="2:22" ht="13.5" x14ac:dyDescent="0.3">
      <c r="B2518" s="582">
        <f t="shared" si="238"/>
        <v>2508</v>
      </c>
      <c r="C2518" s="153"/>
      <c r="D2518" s="154"/>
      <c r="E2518" s="155"/>
      <c r="F2518" s="156"/>
      <c r="G2518" s="157"/>
      <c r="H2518" s="158"/>
      <c r="I2518" s="162" t="str">
        <f t="shared" si="234"/>
        <v/>
      </c>
      <c r="J2518" s="163" t="str">
        <f>IF(I2518="","",I2518/BUDGET!$O$8)</f>
        <v/>
      </c>
      <c r="K2518" s="608"/>
      <c r="L2518" s="161" t="str">
        <f t="shared" si="235"/>
        <v/>
      </c>
      <c r="M2518" s="609" t="str">
        <f t="shared" si="236"/>
        <v/>
      </c>
      <c r="N2518" s="610" t="str">
        <f t="shared" si="237"/>
        <v/>
      </c>
      <c r="O2518" s="577"/>
      <c r="Q2518" s="611"/>
      <c r="U2518" s="574" t="str">
        <f t="shared" si="239"/>
        <v/>
      </c>
      <c r="V2518" s="574" t="str">
        <f>IF($U2518="","",VLOOKUP($U2518,BUDGET!$C$19:$Q$401,2,FALSE))</f>
        <v/>
      </c>
    </row>
    <row r="2519" spans="2:22" ht="13.5" x14ac:dyDescent="0.3">
      <c r="B2519" s="582">
        <f t="shared" si="238"/>
        <v>2509</v>
      </c>
      <c r="C2519" s="153"/>
      <c r="D2519" s="154"/>
      <c r="E2519" s="155"/>
      <c r="F2519" s="156"/>
      <c r="G2519" s="157"/>
      <c r="H2519" s="158"/>
      <c r="I2519" s="162" t="str">
        <f t="shared" si="234"/>
        <v/>
      </c>
      <c r="J2519" s="163" t="str">
        <f>IF(I2519="","",I2519/BUDGET!$O$8)</f>
        <v/>
      </c>
      <c r="K2519" s="608"/>
      <c r="L2519" s="164" t="str">
        <f t="shared" si="235"/>
        <v/>
      </c>
      <c r="M2519" s="609" t="str">
        <f t="shared" si="236"/>
        <v/>
      </c>
      <c r="N2519" s="610" t="str">
        <f t="shared" si="237"/>
        <v/>
      </c>
      <c r="O2519" s="577"/>
      <c r="Q2519" s="611"/>
      <c r="U2519" s="574" t="str">
        <f t="shared" si="239"/>
        <v/>
      </c>
      <c r="V2519" s="574" t="str">
        <f>IF($U2519="","",VLOOKUP($U2519,BUDGET!$C$19:$Q$401,2,FALSE))</f>
        <v/>
      </c>
    </row>
    <row r="2520" spans="2:22" ht="13.5" x14ac:dyDescent="0.3">
      <c r="B2520" s="582">
        <f t="shared" si="238"/>
        <v>2510</v>
      </c>
      <c r="C2520" s="153"/>
      <c r="D2520" s="154"/>
      <c r="E2520" s="155"/>
      <c r="F2520" s="156"/>
      <c r="G2520" s="157"/>
      <c r="H2520" s="158"/>
      <c r="I2520" s="162" t="str">
        <f t="shared" si="234"/>
        <v/>
      </c>
      <c r="J2520" s="163" t="str">
        <f>IF(I2520="","",I2520/BUDGET!$O$8)</f>
        <v/>
      </c>
      <c r="K2520" s="608"/>
      <c r="L2520" s="161" t="str">
        <f t="shared" si="235"/>
        <v/>
      </c>
      <c r="M2520" s="609" t="str">
        <f t="shared" si="236"/>
        <v/>
      </c>
      <c r="N2520" s="610" t="str">
        <f t="shared" si="237"/>
        <v/>
      </c>
      <c r="O2520" s="577"/>
      <c r="Q2520" s="611"/>
      <c r="U2520" s="574" t="str">
        <f t="shared" si="239"/>
        <v/>
      </c>
      <c r="V2520" s="574" t="str">
        <f>IF($U2520="","",VLOOKUP($U2520,BUDGET!$C$19:$Q$401,2,FALSE))</f>
        <v/>
      </c>
    </row>
    <row r="2521" spans="2:22" ht="13.5" x14ac:dyDescent="0.3">
      <c r="B2521" s="582">
        <f t="shared" si="238"/>
        <v>2511</v>
      </c>
      <c r="C2521" s="153"/>
      <c r="D2521" s="154"/>
      <c r="E2521" s="155"/>
      <c r="F2521" s="156"/>
      <c r="G2521" s="157"/>
      <c r="H2521" s="158"/>
      <c r="I2521" s="162" t="str">
        <f t="shared" si="234"/>
        <v/>
      </c>
      <c r="J2521" s="163" t="str">
        <f>IF(I2521="","",I2521/BUDGET!$O$8)</f>
        <v/>
      </c>
      <c r="K2521" s="608"/>
      <c r="L2521" s="164" t="str">
        <f t="shared" si="235"/>
        <v/>
      </c>
      <c r="M2521" s="609" t="str">
        <f t="shared" si="236"/>
        <v/>
      </c>
      <c r="N2521" s="610" t="str">
        <f t="shared" si="237"/>
        <v/>
      </c>
      <c r="O2521" s="577"/>
      <c r="Q2521" s="611"/>
      <c r="U2521" s="574" t="str">
        <f t="shared" si="239"/>
        <v/>
      </c>
      <c r="V2521" s="574" t="str">
        <f>IF($U2521="","",VLOOKUP($U2521,BUDGET!$C$19:$Q$401,2,FALSE))</f>
        <v/>
      </c>
    </row>
    <row r="2522" spans="2:22" ht="13.5" x14ac:dyDescent="0.3">
      <c r="B2522" s="582">
        <f t="shared" si="238"/>
        <v>2512</v>
      </c>
      <c r="C2522" s="153"/>
      <c r="D2522" s="154"/>
      <c r="E2522" s="155"/>
      <c r="F2522" s="156"/>
      <c r="G2522" s="157"/>
      <c r="H2522" s="158"/>
      <c r="I2522" s="162" t="str">
        <f t="shared" si="234"/>
        <v/>
      </c>
      <c r="J2522" s="163" t="str">
        <f>IF(I2522="","",I2522/BUDGET!$O$8)</f>
        <v/>
      </c>
      <c r="K2522" s="608"/>
      <c r="L2522" s="161" t="str">
        <f t="shared" si="235"/>
        <v/>
      </c>
      <c r="M2522" s="609" t="str">
        <f t="shared" si="236"/>
        <v/>
      </c>
      <c r="N2522" s="610" t="str">
        <f t="shared" si="237"/>
        <v/>
      </c>
      <c r="O2522" s="577"/>
      <c r="Q2522" s="611"/>
      <c r="U2522" s="574" t="str">
        <f t="shared" si="239"/>
        <v/>
      </c>
      <c r="V2522" s="574" t="str">
        <f>IF($U2522="","",VLOOKUP($U2522,BUDGET!$C$19:$Q$401,2,FALSE))</f>
        <v/>
      </c>
    </row>
    <row r="2523" spans="2:22" ht="13.5" x14ac:dyDescent="0.3">
      <c r="B2523" s="582">
        <f t="shared" si="238"/>
        <v>2513</v>
      </c>
      <c r="C2523" s="153"/>
      <c r="D2523" s="154"/>
      <c r="E2523" s="155"/>
      <c r="F2523" s="156"/>
      <c r="G2523" s="157"/>
      <c r="H2523" s="158"/>
      <c r="I2523" s="162" t="str">
        <f t="shared" si="234"/>
        <v/>
      </c>
      <c r="J2523" s="163" t="str">
        <f>IF(I2523="","",I2523/BUDGET!$O$8)</f>
        <v/>
      </c>
      <c r="K2523" s="608"/>
      <c r="L2523" s="164" t="str">
        <f t="shared" si="235"/>
        <v/>
      </c>
      <c r="M2523" s="609" t="str">
        <f t="shared" si="236"/>
        <v/>
      </c>
      <c r="N2523" s="610" t="str">
        <f t="shared" si="237"/>
        <v/>
      </c>
      <c r="O2523" s="577"/>
      <c r="Q2523" s="611"/>
      <c r="U2523" s="574" t="str">
        <f t="shared" si="239"/>
        <v/>
      </c>
      <c r="V2523" s="574" t="str">
        <f>IF($U2523="","",VLOOKUP($U2523,BUDGET!$C$19:$Q$401,2,FALSE))</f>
        <v/>
      </c>
    </row>
    <row r="2524" spans="2:22" ht="13.5" x14ac:dyDescent="0.3">
      <c r="B2524" s="582">
        <f t="shared" si="238"/>
        <v>2514</v>
      </c>
      <c r="C2524" s="153"/>
      <c r="D2524" s="154"/>
      <c r="E2524" s="155"/>
      <c r="F2524" s="156"/>
      <c r="G2524" s="157"/>
      <c r="H2524" s="158"/>
      <c r="I2524" s="162" t="str">
        <f t="shared" si="234"/>
        <v/>
      </c>
      <c r="J2524" s="163" t="str">
        <f>IF(I2524="","",I2524/BUDGET!$O$8)</f>
        <v/>
      </c>
      <c r="K2524" s="608"/>
      <c r="L2524" s="161" t="str">
        <f t="shared" si="235"/>
        <v/>
      </c>
      <c r="M2524" s="609" t="str">
        <f t="shared" si="236"/>
        <v/>
      </c>
      <c r="N2524" s="610" t="str">
        <f t="shared" si="237"/>
        <v/>
      </c>
      <c r="O2524" s="577"/>
      <c r="Q2524" s="611"/>
      <c r="U2524" s="574" t="str">
        <f t="shared" si="239"/>
        <v/>
      </c>
      <c r="V2524" s="574" t="str">
        <f>IF($U2524="","",VLOOKUP($U2524,BUDGET!$C$19:$Q$401,2,FALSE))</f>
        <v/>
      </c>
    </row>
    <row r="2525" spans="2:22" ht="13.5" x14ac:dyDescent="0.3">
      <c r="B2525" s="582">
        <f t="shared" si="238"/>
        <v>2515</v>
      </c>
      <c r="C2525" s="153"/>
      <c r="D2525" s="154"/>
      <c r="E2525" s="155"/>
      <c r="F2525" s="156"/>
      <c r="G2525" s="157"/>
      <c r="H2525" s="158"/>
      <c r="I2525" s="162" t="str">
        <f t="shared" si="234"/>
        <v/>
      </c>
      <c r="J2525" s="163" t="str">
        <f>IF(I2525="","",I2525/BUDGET!$O$8)</f>
        <v/>
      </c>
      <c r="K2525" s="608"/>
      <c r="L2525" s="164" t="str">
        <f t="shared" si="235"/>
        <v/>
      </c>
      <c r="M2525" s="609" t="str">
        <f t="shared" si="236"/>
        <v/>
      </c>
      <c r="N2525" s="610" t="str">
        <f t="shared" si="237"/>
        <v/>
      </c>
      <c r="O2525" s="577"/>
      <c r="Q2525" s="611"/>
      <c r="U2525" s="574" t="str">
        <f t="shared" si="239"/>
        <v/>
      </c>
      <c r="V2525" s="574" t="str">
        <f>IF($U2525="","",VLOOKUP($U2525,BUDGET!$C$19:$Q$401,2,FALSE))</f>
        <v/>
      </c>
    </row>
    <row r="2526" spans="2:22" ht="13.5" x14ac:dyDescent="0.3">
      <c r="B2526" s="582">
        <f t="shared" si="238"/>
        <v>2516</v>
      </c>
      <c r="C2526" s="153"/>
      <c r="D2526" s="154"/>
      <c r="E2526" s="155"/>
      <c r="F2526" s="156"/>
      <c r="G2526" s="157"/>
      <c r="H2526" s="158"/>
      <c r="I2526" s="162" t="str">
        <f t="shared" si="234"/>
        <v/>
      </c>
      <c r="J2526" s="163" t="str">
        <f>IF(I2526="","",I2526/BUDGET!$O$8)</f>
        <v/>
      </c>
      <c r="K2526" s="608"/>
      <c r="L2526" s="161" t="str">
        <f t="shared" si="235"/>
        <v/>
      </c>
      <c r="M2526" s="609" t="str">
        <f t="shared" si="236"/>
        <v/>
      </c>
      <c r="N2526" s="610" t="str">
        <f t="shared" si="237"/>
        <v/>
      </c>
      <c r="O2526" s="577"/>
      <c r="Q2526" s="611"/>
      <c r="U2526" s="574" t="str">
        <f t="shared" si="239"/>
        <v/>
      </c>
      <c r="V2526" s="574" t="str">
        <f>IF($U2526="","",VLOOKUP($U2526,BUDGET!$C$19:$Q$401,2,FALSE))</f>
        <v/>
      </c>
    </row>
    <row r="2527" spans="2:22" ht="13.5" x14ac:dyDescent="0.3">
      <c r="B2527" s="582">
        <f t="shared" si="238"/>
        <v>2517</v>
      </c>
      <c r="C2527" s="153"/>
      <c r="D2527" s="154"/>
      <c r="E2527" s="155"/>
      <c r="F2527" s="156"/>
      <c r="G2527" s="157"/>
      <c r="H2527" s="158"/>
      <c r="I2527" s="162" t="str">
        <f t="shared" si="234"/>
        <v/>
      </c>
      <c r="J2527" s="163" t="str">
        <f>IF(I2527="","",I2527/BUDGET!$O$8)</f>
        <v/>
      </c>
      <c r="K2527" s="608"/>
      <c r="L2527" s="164" t="str">
        <f t="shared" si="235"/>
        <v/>
      </c>
      <c r="M2527" s="609" t="str">
        <f t="shared" si="236"/>
        <v/>
      </c>
      <c r="N2527" s="610" t="str">
        <f t="shared" si="237"/>
        <v/>
      </c>
      <c r="O2527" s="577"/>
      <c r="Q2527" s="611"/>
      <c r="U2527" s="574" t="str">
        <f t="shared" si="239"/>
        <v/>
      </c>
      <c r="V2527" s="574" t="str">
        <f>IF($U2527="","",VLOOKUP($U2527,BUDGET!$C$19:$Q$401,2,FALSE))</f>
        <v/>
      </c>
    </row>
    <row r="2528" spans="2:22" ht="13.5" x14ac:dyDescent="0.3">
      <c r="B2528" s="582">
        <f t="shared" si="238"/>
        <v>2518</v>
      </c>
      <c r="C2528" s="153"/>
      <c r="D2528" s="154"/>
      <c r="E2528" s="155"/>
      <c r="F2528" s="156"/>
      <c r="G2528" s="157"/>
      <c r="H2528" s="158"/>
      <c r="I2528" s="162" t="str">
        <f t="shared" si="234"/>
        <v/>
      </c>
      <c r="J2528" s="163" t="str">
        <f>IF(I2528="","",I2528/BUDGET!$O$8)</f>
        <v/>
      </c>
      <c r="K2528" s="608"/>
      <c r="L2528" s="161" t="str">
        <f t="shared" si="235"/>
        <v/>
      </c>
      <c r="M2528" s="609" t="str">
        <f t="shared" si="236"/>
        <v/>
      </c>
      <c r="N2528" s="610" t="str">
        <f t="shared" si="237"/>
        <v/>
      </c>
      <c r="O2528" s="577"/>
      <c r="Q2528" s="611"/>
      <c r="U2528" s="574" t="str">
        <f t="shared" si="239"/>
        <v/>
      </c>
      <c r="V2528" s="574" t="str">
        <f>IF($U2528="","",VLOOKUP($U2528,BUDGET!$C$19:$Q$401,2,FALSE))</f>
        <v/>
      </c>
    </row>
    <row r="2529" spans="2:22" ht="13.5" x14ac:dyDescent="0.3">
      <c r="B2529" s="582">
        <f t="shared" si="238"/>
        <v>2519</v>
      </c>
      <c r="C2529" s="153"/>
      <c r="D2529" s="154"/>
      <c r="E2529" s="155"/>
      <c r="F2529" s="156"/>
      <c r="G2529" s="157"/>
      <c r="H2529" s="158"/>
      <c r="I2529" s="162" t="str">
        <f t="shared" si="234"/>
        <v/>
      </c>
      <c r="J2529" s="163" t="str">
        <f>IF(I2529="","",I2529/BUDGET!$O$8)</f>
        <v/>
      </c>
      <c r="K2529" s="608"/>
      <c r="L2529" s="164" t="str">
        <f t="shared" si="235"/>
        <v/>
      </c>
      <c r="M2529" s="609" t="str">
        <f t="shared" si="236"/>
        <v/>
      </c>
      <c r="N2529" s="610" t="str">
        <f t="shared" si="237"/>
        <v/>
      </c>
      <c r="O2529" s="577"/>
      <c r="Q2529" s="611"/>
      <c r="U2529" s="574" t="str">
        <f t="shared" si="239"/>
        <v/>
      </c>
      <c r="V2529" s="574" t="str">
        <f>IF($U2529="","",VLOOKUP($U2529,BUDGET!$C$19:$Q$401,2,FALSE))</f>
        <v/>
      </c>
    </row>
    <row r="2530" spans="2:22" ht="13.5" x14ac:dyDescent="0.3">
      <c r="B2530" s="582">
        <f t="shared" si="238"/>
        <v>2520</v>
      </c>
      <c r="C2530" s="153"/>
      <c r="D2530" s="154"/>
      <c r="E2530" s="155"/>
      <c r="F2530" s="156"/>
      <c r="G2530" s="157"/>
      <c r="H2530" s="158"/>
      <c r="I2530" s="162" t="str">
        <f t="shared" si="234"/>
        <v/>
      </c>
      <c r="J2530" s="163" t="str">
        <f>IF(I2530="","",I2530/BUDGET!$O$8)</f>
        <v/>
      </c>
      <c r="K2530" s="608"/>
      <c r="L2530" s="161" t="str">
        <f t="shared" si="235"/>
        <v/>
      </c>
      <c r="M2530" s="609" t="str">
        <f t="shared" si="236"/>
        <v/>
      </c>
      <c r="N2530" s="610" t="str">
        <f t="shared" si="237"/>
        <v/>
      </c>
      <c r="O2530" s="577"/>
      <c r="Q2530" s="611"/>
      <c r="U2530" s="574" t="str">
        <f t="shared" si="239"/>
        <v/>
      </c>
      <c r="V2530" s="574" t="str">
        <f>IF($U2530="","",VLOOKUP($U2530,BUDGET!$C$19:$Q$401,2,FALSE))</f>
        <v/>
      </c>
    </row>
    <row r="2531" spans="2:22" ht="13.5" x14ac:dyDescent="0.3">
      <c r="B2531" s="582">
        <f t="shared" si="238"/>
        <v>2521</v>
      </c>
      <c r="C2531" s="153"/>
      <c r="D2531" s="154"/>
      <c r="E2531" s="155"/>
      <c r="F2531" s="156"/>
      <c r="G2531" s="157"/>
      <c r="H2531" s="158"/>
      <c r="I2531" s="162" t="str">
        <f t="shared" si="234"/>
        <v/>
      </c>
      <c r="J2531" s="163" t="str">
        <f>IF(I2531="","",I2531/BUDGET!$O$8)</f>
        <v/>
      </c>
      <c r="K2531" s="608"/>
      <c r="L2531" s="164" t="str">
        <f t="shared" si="235"/>
        <v/>
      </c>
      <c r="M2531" s="609" t="str">
        <f t="shared" si="236"/>
        <v/>
      </c>
      <c r="N2531" s="610" t="str">
        <f t="shared" si="237"/>
        <v/>
      </c>
      <c r="O2531" s="577"/>
      <c r="Q2531" s="611"/>
      <c r="U2531" s="574" t="str">
        <f t="shared" si="239"/>
        <v/>
      </c>
      <c r="V2531" s="574" t="str">
        <f>IF($U2531="","",VLOOKUP($U2531,BUDGET!$C$19:$Q$401,2,FALSE))</f>
        <v/>
      </c>
    </row>
    <row r="2532" spans="2:22" ht="13.5" x14ac:dyDescent="0.3">
      <c r="B2532" s="582">
        <f t="shared" si="238"/>
        <v>2522</v>
      </c>
      <c r="C2532" s="153"/>
      <c r="D2532" s="154"/>
      <c r="E2532" s="155"/>
      <c r="F2532" s="156"/>
      <c r="G2532" s="157"/>
      <c r="H2532" s="158"/>
      <c r="I2532" s="162" t="str">
        <f t="shared" si="234"/>
        <v/>
      </c>
      <c r="J2532" s="163" t="str">
        <f>IF(I2532="","",I2532/BUDGET!$O$8)</f>
        <v/>
      </c>
      <c r="K2532" s="608"/>
      <c r="L2532" s="161" t="str">
        <f t="shared" si="235"/>
        <v/>
      </c>
      <c r="M2532" s="609" t="str">
        <f t="shared" si="236"/>
        <v/>
      </c>
      <c r="N2532" s="610" t="str">
        <f t="shared" si="237"/>
        <v/>
      </c>
      <c r="O2532" s="577"/>
      <c r="Q2532" s="611"/>
      <c r="U2532" s="574" t="str">
        <f t="shared" si="239"/>
        <v/>
      </c>
      <c r="V2532" s="574" t="str">
        <f>IF($U2532="","",VLOOKUP($U2532,BUDGET!$C$19:$Q$401,2,FALSE))</f>
        <v/>
      </c>
    </row>
    <row r="2533" spans="2:22" ht="13.5" x14ac:dyDescent="0.3">
      <c r="B2533" s="582">
        <f t="shared" si="238"/>
        <v>2523</v>
      </c>
      <c r="C2533" s="153"/>
      <c r="D2533" s="154"/>
      <c r="E2533" s="155"/>
      <c r="F2533" s="156"/>
      <c r="G2533" s="157"/>
      <c r="H2533" s="158"/>
      <c r="I2533" s="162" t="str">
        <f t="shared" si="234"/>
        <v/>
      </c>
      <c r="J2533" s="163" t="str">
        <f>IF(I2533="","",I2533/BUDGET!$O$8)</f>
        <v/>
      </c>
      <c r="K2533" s="608"/>
      <c r="L2533" s="164" t="str">
        <f t="shared" si="235"/>
        <v/>
      </c>
      <c r="M2533" s="609" t="str">
        <f t="shared" si="236"/>
        <v/>
      </c>
      <c r="N2533" s="610" t="str">
        <f t="shared" si="237"/>
        <v/>
      </c>
      <c r="O2533" s="577"/>
      <c r="Q2533" s="611"/>
      <c r="U2533" s="574" t="str">
        <f t="shared" si="239"/>
        <v/>
      </c>
      <c r="V2533" s="574" t="str">
        <f>IF($U2533="","",VLOOKUP($U2533,BUDGET!$C$19:$Q$401,2,FALSE))</f>
        <v/>
      </c>
    </row>
    <row r="2534" spans="2:22" ht="13.5" x14ac:dyDescent="0.3">
      <c r="B2534" s="582">
        <f t="shared" si="238"/>
        <v>2524</v>
      </c>
      <c r="C2534" s="153"/>
      <c r="D2534" s="154"/>
      <c r="E2534" s="155"/>
      <c r="F2534" s="156"/>
      <c r="G2534" s="157"/>
      <c r="H2534" s="158"/>
      <c r="I2534" s="162" t="str">
        <f t="shared" si="234"/>
        <v/>
      </c>
      <c r="J2534" s="163" t="str">
        <f>IF(I2534="","",I2534/BUDGET!$O$8)</f>
        <v/>
      </c>
      <c r="K2534" s="608"/>
      <c r="L2534" s="161" t="str">
        <f t="shared" si="235"/>
        <v/>
      </c>
      <c r="M2534" s="609" t="str">
        <f t="shared" si="236"/>
        <v/>
      </c>
      <c r="N2534" s="610" t="str">
        <f t="shared" si="237"/>
        <v/>
      </c>
      <c r="O2534" s="577"/>
      <c r="Q2534" s="611"/>
      <c r="U2534" s="574" t="str">
        <f t="shared" si="239"/>
        <v/>
      </c>
      <c r="V2534" s="574" t="str">
        <f>IF($U2534="","",VLOOKUP($U2534,BUDGET!$C$19:$Q$401,2,FALSE))</f>
        <v/>
      </c>
    </row>
    <row r="2535" spans="2:22" ht="13.5" x14ac:dyDescent="0.3">
      <c r="B2535" s="582">
        <f t="shared" si="238"/>
        <v>2525</v>
      </c>
      <c r="C2535" s="153"/>
      <c r="D2535" s="154"/>
      <c r="E2535" s="155"/>
      <c r="F2535" s="156"/>
      <c r="G2535" s="157"/>
      <c r="H2535" s="158"/>
      <c r="I2535" s="162" t="str">
        <f t="shared" si="234"/>
        <v/>
      </c>
      <c r="J2535" s="163" t="str">
        <f>IF(I2535="","",I2535/BUDGET!$O$8)</f>
        <v/>
      </c>
      <c r="K2535" s="608"/>
      <c r="L2535" s="164" t="str">
        <f t="shared" si="235"/>
        <v/>
      </c>
      <c r="M2535" s="609" t="str">
        <f t="shared" si="236"/>
        <v/>
      </c>
      <c r="N2535" s="610" t="str">
        <f t="shared" si="237"/>
        <v/>
      </c>
      <c r="O2535" s="577"/>
      <c r="Q2535" s="611"/>
      <c r="U2535" s="574" t="str">
        <f t="shared" si="239"/>
        <v/>
      </c>
      <c r="V2535" s="574" t="str">
        <f>IF($U2535="","",VLOOKUP($U2535,BUDGET!$C$19:$Q$401,2,FALSE))</f>
        <v/>
      </c>
    </row>
    <row r="2536" spans="2:22" ht="13.5" x14ac:dyDescent="0.3">
      <c r="B2536" s="582">
        <f t="shared" si="238"/>
        <v>2526</v>
      </c>
      <c r="C2536" s="153"/>
      <c r="D2536" s="154"/>
      <c r="E2536" s="155"/>
      <c r="F2536" s="156"/>
      <c r="G2536" s="157"/>
      <c r="H2536" s="158"/>
      <c r="I2536" s="162" t="str">
        <f t="shared" si="234"/>
        <v/>
      </c>
      <c r="J2536" s="163" t="str">
        <f>IF(I2536="","",I2536/BUDGET!$O$8)</f>
        <v/>
      </c>
      <c r="K2536" s="608"/>
      <c r="L2536" s="161" t="str">
        <f t="shared" si="235"/>
        <v/>
      </c>
      <c r="M2536" s="609" t="str">
        <f t="shared" si="236"/>
        <v/>
      </c>
      <c r="N2536" s="610" t="str">
        <f t="shared" si="237"/>
        <v/>
      </c>
      <c r="O2536" s="577"/>
      <c r="Q2536" s="611"/>
      <c r="U2536" s="574" t="str">
        <f t="shared" si="239"/>
        <v/>
      </c>
      <c r="V2536" s="574" t="str">
        <f>IF($U2536="","",VLOOKUP($U2536,BUDGET!$C$19:$Q$401,2,FALSE))</f>
        <v/>
      </c>
    </row>
    <row r="2537" spans="2:22" ht="13.5" x14ac:dyDescent="0.3">
      <c r="B2537" s="582">
        <f t="shared" si="238"/>
        <v>2527</v>
      </c>
      <c r="C2537" s="153"/>
      <c r="D2537" s="154"/>
      <c r="E2537" s="155"/>
      <c r="F2537" s="156"/>
      <c r="G2537" s="157"/>
      <c r="H2537" s="158"/>
      <c r="I2537" s="162" t="str">
        <f t="shared" si="234"/>
        <v/>
      </c>
      <c r="J2537" s="163" t="str">
        <f>IF(I2537="","",I2537/BUDGET!$O$8)</f>
        <v/>
      </c>
      <c r="K2537" s="608"/>
      <c r="L2537" s="164" t="str">
        <f t="shared" si="235"/>
        <v/>
      </c>
      <c r="M2537" s="609" t="str">
        <f t="shared" si="236"/>
        <v/>
      </c>
      <c r="N2537" s="610" t="str">
        <f t="shared" si="237"/>
        <v/>
      </c>
      <c r="O2537" s="577"/>
      <c r="Q2537" s="611"/>
      <c r="U2537" s="574" t="str">
        <f t="shared" si="239"/>
        <v/>
      </c>
      <c r="V2537" s="574" t="str">
        <f>IF($U2537="","",VLOOKUP($U2537,BUDGET!$C$19:$Q$401,2,FALSE))</f>
        <v/>
      </c>
    </row>
    <row r="2538" spans="2:22" ht="13.5" x14ac:dyDescent="0.3">
      <c r="B2538" s="582">
        <f t="shared" si="238"/>
        <v>2528</v>
      </c>
      <c r="C2538" s="153"/>
      <c r="D2538" s="154"/>
      <c r="E2538" s="155"/>
      <c r="F2538" s="156"/>
      <c r="G2538" s="157"/>
      <c r="H2538" s="158"/>
      <c r="I2538" s="162" t="str">
        <f t="shared" si="234"/>
        <v/>
      </c>
      <c r="J2538" s="163" t="str">
        <f>IF(I2538="","",I2538/BUDGET!$O$8)</f>
        <v/>
      </c>
      <c r="K2538" s="608"/>
      <c r="L2538" s="161" t="str">
        <f t="shared" si="235"/>
        <v/>
      </c>
      <c r="M2538" s="609" t="str">
        <f t="shared" si="236"/>
        <v/>
      </c>
      <c r="N2538" s="610" t="str">
        <f t="shared" si="237"/>
        <v/>
      </c>
      <c r="O2538" s="577"/>
      <c r="Q2538" s="611"/>
      <c r="U2538" s="574" t="str">
        <f t="shared" si="239"/>
        <v/>
      </c>
      <c r="V2538" s="574" t="str">
        <f>IF($U2538="","",VLOOKUP($U2538,BUDGET!$C$19:$Q$401,2,FALSE))</f>
        <v/>
      </c>
    </row>
    <row r="2539" spans="2:22" ht="13.5" x14ac:dyDescent="0.3">
      <c r="B2539" s="582">
        <f t="shared" si="238"/>
        <v>2529</v>
      </c>
      <c r="C2539" s="153"/>
      <c r="D2539" s="154"/>
      <c r="E2539" s="155"/>
      <c r="F2539" s="156"/>
      <c r="G2539" s="157"/>
      <c r="H2539" s="158"/>
      <c r="I2539" s="162" t="str">
        <f t="shared" si="234"/>
        <v/>
      </c>
      <c r="J2539" s="163" t="str">
        <f>IF(I2539="","",I2539/BUDGET!$O$8)</f>
        <v/>
      </c>
      <c r="K2539" s="608"/>
      <c r="L2539" s="164" t="str">
        <f t="shared" si="235"/>
        <v/>
      </c>
      <c r="M2539" s="609" t="str">
        <f t="shared" si="236"/>
        <v/>
      </c>
      <c r="N2539" s="610" t="str">
        <f t="shared" si="237"/>
        <v/>
      </c>
      <c r="O2539" s="577"/>
      <c r="Q2539" s="611"/>
      <c r="U2539" s="574" t="str">
        <f t="shared" si="239"/>
        <v/>
      </c>
      <c r="V2539" s="574" t="str">
        <f>IF($U2539="","",VLOOKUP($U2539,BUDGET!$C$19:$Q$401,2,FALSE))</f>
        <v/>
      </c>
    </row>
    <row r="2540" spans="2:22" ht="13.5" x14ac:dyDescent="0.3">
      <c r="B2540" s="582">
        <f t="shared" si="238"/>
        <v>2530</v>
      </c>
      <c r="C2540" s="153"/>
      <c r="D2540" s="154"/>
      <c r="E2540" s="155"/>
      <c r="F2540" s="156"/>
      <c r="G2540" s="157"/>
      <c r="H2540" s="158"/>
      <c r="I2540" s="162" t="str">
        <f t="shared" si="234"/>
        <v/>
      </c>
      <c r="J2540" s="163" t="str">
        <f>IF(I2540="","",I2540/BUDGET!$O$8)</f>
        <v/>
      </c>
      <c r="K2540" s="608"/>
      <c r="L2540" s="161" t="str">
        <f t="shared" si="235"/>
        <v/>
      </c>
      <c r="M2540" s="609" t="str">
        <f t="shared" si="236"/>
        <v/>
      </c>
      <c r="N2540" s="610" t="str">
        <f t="shared" si="237"/>
        <v/>
      </c>
      <c r="O2540" s="577"/>
      <c r="Q2540" s="611"/>
      <c r="U2540" s="574" t="str">
        <f t="shared" si="239"/>
        <v/>
      </c>
      <c r="V2540" s="574" t="str">
        <f>IF($U2540="","",VLOOKUP($U2540,BUDGET!$C$19:$Q$401,2,FALSE))</f>
        <v/>
      </c>
    </row>
    <row r="2541" spans="2:22" ht="13.5" x14ac:dyDescent="0.3">
      <c r="B2541" s="582">
        <f t="shared" si="238"/>
        <v>2531</v>
      </c>
      <c r="C2541" s="153"/>
      <c r="D2541" s="154"/>
      <c r="E2541" s="155"/>
      <c r="F2541" s="156"/>
      <c r="G2541" s="157"/>
      <c r="H2541" s="158"/>
      <c r="I2541" s="162" t="str">
        <f t="shared" si="234"/>
        <v/>
      </c>
      <c r="J2541" s="163" t="str">
        <f>IF(I2541="","",I2541/BUDGET!$O$8)</f>
        <v/>
      </c>
      <c r="K2541" s="608"/>
      <c r="L2541" s="164" t="str">
        <f t="shared" si="235"/>
        <v/>
      </c>
      <c r="M2541" s="609" t="str">
        <f t="shared" si="236"/>
        <v/>
      </c>
      <c r="N2541" s="610" t="str">
        <f t="shared" si="237"/>
        <v/>
      </c>
      <c r="O2541" s="577"/>
      <c r="Q2541" s="611"/>
      <c r="U2541" s="574" t="str">
        <f t="shared" si="239"/>
        <v/>
      </c>
      <c r="V2541" s="574" t="str">
        <f>IF($U2541="","",VLOOKUP($U2541,BUDGET!$C$19:$Q$401,2,FALSE))</f>
        <v/>
      </c>
    </row>
    <row r="2542" spans="2:22" ht="13.5" x14ac:dyDescent="0.3">
      <c r="B2542" s="582">
        <f t="shared" si="238"/>
        <v>2532</v>
      </c>
      <c r="C2542" s="153"/>
      <c r="D2542" s="154"/>
      <c r="E2542" s="155"/>
      <c r="F2542" s="156"/>
      <c r="G2542" s="157"/>
      <c r="H2542" s="158"/>
      <c r="I2542" s="162" t="str">
        <f t="shared" si="234"/>
        <v/>
      </c>
      <c r="J2542" s="163" t="str">
        <f>IF(I2542="","",I2542/BUDGET!$O$8)</f>
        <v/>
      </c>
      <c r="K2542" s="608"/>
      <c r="L2542" s="161" t="str">
        <f t="shared" si="235"/>
        <v/>
      </c>
      <c r="M2542" s="609" t="str">
        <f t="shared" si="236"/>
        <v/>
      </c>
      <c r="N2542" s="610" t="str">
        <f t="shared" si="237"/>
        <v/>
      </c>
      <c r="O2542" s="577"/>
      <c r="Q2542" s="611"/>
      <c r="U2542" s="574" t="str">
        <f t="shared" si="239"/>
        <v/>
      </c>
      <c r="V2542" s="574" t="str">
        <f>IF($U2542="","",VLOOKUP($U2542,BUDGET!$C$19:$Q$401,2,FALSE))</f>
        <v/>
      </c>
    </row>
    <row r="2543" spans="2:22" ht="13.5" x14ac:dyDescent="0.3">
      <c r="B2543" s="582">
        <f t="shared" si="238"/>
        <v>2533</v>
      </c>
      <c r="C2543" s="153"/>
      <c r="D2543" s="154"/>
      <c r="E2543" s="155"/>
      <c r="F2543" s="156"/>
      <c r="G2543" s="157"/>
      <c r="H2543" s="158"/>
      <c r="I2543" s="162" t="str">
        <f t="shared" si="234"/>
        <v/>
      </c>
      <c r="J2543" s="163" t="str">
        <f>IF(I2543="","",I2543/BUDGET!$O$8)</f>
        <v/>
      </c>
      <c r="K2543" s="608"/>
      <c r="L2543" s="164" t="str">
        <f t="shared" si="235"/>
        <v/>
      </c>
      <c r="M2543" s="609" t="str">
        <f t="shared" si="236"/>
        <v/>
      </c>
      <c r="N2543" s="610" t="str">
        <f t="shared" si="237"/>
        <v/>
      </c>
      <c r="O2543" s="577"/>
      <c r="Q2543" s="611"/>
      <c r="U2543" s="574" t="str">
        <f t="shared" si="239"/>
        <v/>
      </c>
      <c r="V2543" s="574" t="str">
        <f>IF($U2543="","",VLOOKUP($U2543,BUDGET!$C$19:$Q$401,2,FALSE))</f>
        <v/>
      </c>
    </row>
    <row r="2544" spans="2:22" ht="13.5" x14ac:dyDescent="0.3">
      <c r="B2544" s="582">
        <f t="shared" si="238"/>
        <v>2534</v>
      </c>
      <c r="C2544" s="153"/>
      <c r="D2544" s="154"/>
      <c r="E2544" s="155"/>
      <c r="F2544" s="156"/>
      <c r="G2544" s="157"/>
      <c r="H2544" s="158"/>
      <c r="I2544" s="162" t="str">
        <f t="shared" si="234"/>
        <v/>
      </c>
      <c r="J2544" s="163" t="str">
        <f>IF(I2544="","",I2544/BUDGET!$O$8)</f>
        <v/>
      </c>
      <c r="K2544" s="608"/>
      <c r="L2544" s="161" t="str">
        <f t="shared" si="235"/>
        <v/>
      </c>
      <c r="M2544" s="609" t="str">
        <f t="shared" si="236"/>
        <v/>
      </c>
      <c r="N2544" s="610" t="str">
        <f t="shared" si="237"/>
        <v/>
      </c>
      <c r="O2544" s="577"/>
      <c r="Q2544" s="611"/>
      <c r="U2544" s="574" t="str">
        <f t="shared" si="239"/>
        <v/>
      </c>
      <c r="V2544" s="574" t="str">
        <f>IF($U2544="","",VLOOKUP($U2544,BUDGET!$C$19:$Q$401,2,FALSE))</f>
        <v/>
      </c>
    </row>
    <row r="2545" spans="2:22" ht="13.5" x14ac:dyDescent="0.3">
      <c r="B2545" s="582">
        <f t="shared" si="238"/>
        <v>2535</v>
      </c>
      <c r="C2545" s="153"/>
      <c r="D2545" s="154"/>
      <c r="E2545" s="155"/>
      <c r="F2545" s="156"/>
      <c r="G2545" s="157"/>
      <c r="H2545" s="158"/>
      <c r="I2545" s="162" t="str">
        <f t="shared" si="234"/>
        <v/>
      </c>
      <c r="J2545" s="163" t="str">
        <f>IF(I2545="","",I2545/BUDGET!$O$8)</f>
        <v/>
      </c>
      <c r="K2545" s="608"/>
      <c r="L2545" s="164" t="str">
        <f t="shared" si="235"/>
        <v/>
      </c>
      <c r="M2545" s="609" t="str">
        <f t="shared" si="236"/>
        <v/>
      </c>
      <c r="N2545" s="610" t="str">
        <f t="shared" si="237"/>
        <v/>
      </c>
      <c r="O2545" s="577"/>
      <c r="Q2545" s="611"/>
      <c r="U2545" s="574" t="str">
        <f t="shared" si="239"/>
        <v/>
      </c>
      <c r="V2545" s="574" t="str">
        <f>IF($U2545="","",VLOOKUP($U2545,BUDGET!$C$19:$Q$401,2,FALSE))</f>
        <v/>
      </c>
    </row>
    <row r="2546" spans="2:22" ht="13.5" x14ac:dyDescent="0.3">
      <c r="B2546" s="582">
        <f t="shared" si="238"/>
        <v>2536</v>
      </c>
      <c r="C2546" s="153"/>
      <c r="D2546" s="154"/>
      <c r="E2546" s="155"/>
      <c r="F2546" s="156"/>
      <c r="G2546" s="157"/>
      <c r="H2546" s="158"/>
      <c r="I2546" s="162" t="str">
        <f t="shared" si="234"/>
        <v/>
      </c>
      <c r="J2546" s="163" t="str">
        <f>IF(I2546="","",I2546/BUDGET!$O$8)</f>
        <v/>
      </c>
      <c r="K2546" s="608"/>
      <c r="L2546" s="161" t="str">
        <f t="shared" si="235"/>
        <v/>
      </c>
      <c r="M2546" s="609" t="str">
        <f t="shared" si="236"/>
        <v/>
      </c>
      <c r="N2546" s="610" t="str">
        <f t="shared" si="237"/>
        <v/>
      </c>
      <c r="O2546" s="577"/>
      <c r="Q2546" s="611"/>
      <c r="U2546" s="574" t="str">
        <f t="shared" si="239"/>
        <v/>
      </c>
      <c r="V2546" s="574" t="str">
        <f>IF($U2546="","",VLOOKUP($U2546,BUDGET!$C$19:$Q$401,2,FALSE))</f>
        <v/>
      </c>
    </row>
    <row r="2547" spans="2:22" ht="13.5" x14ac:dyDescent="0.3">
      <c r="B2547" s="582">
        <f t="shared" si="238"/>
        <v>2537</v>
      </c>
      <c r="C2547" s="153"/>
      <c r="D2547" s="154"/>
      <c r="E2547" s="155"/>
      <c r="F2547" s="156"/>
      <c r="G2547" s="157"/>
      <c r="H2547" s="158"/>
      <c r="I2547" s="162" t="str">
        <f t="shared" si="234"/>
        <v/>
      </c>
      <c r="J2547" s="163" t="str">
        <f>IF(I2547="","",I2547/BUDGET!$O$8)</f>
        <v/>
      </c>
      <c r="K2547" s="608"/>
      <c r="L2547" s="164" t="str">
        <f t="shared" si="235"/>
        <v/>
      </c>
      <c r="M2547" s="609" t="str">
        <f t="shared" si="236"/>
        <v/>
      </c>
      <c r="N2547" s="610" t="str">
        <f t="shared" si="237"/>
        <v/>
      </c>
      <c r="O2547" s="577"/>
      <c r="Q2547" s="611"/>
      <c r="U2547" s="574" t="str">
        <f t="shared" si="239"/>
        <v/>
      </c>
      <c r="V2547" s="574" t="str">
        <f>IF($U2547="","",VLOOKUP($U2547,BUDGET!$C$19:$Q$401,2,FALSE))</f>
        <v/>
      </c>
    </row>
    <row r="2548" spans="2:22" ht="13.5" x14ac:dyDescent="0.3">
      <c r="B2548" s="582">
        <f t="shared" si="238"/>
        <v>2538</v>
      </c>
      <c r="C2548" s="153"/>
      <c r="D2548" s="154"/>
      <c r="E2548" s="155"/>
      <c r="F2548" s="156"/>
      <c r="G2548" s="157"/>
      <c r="H2548" s="158"/>
      <c r="I2548" s="162" t="str">
        <f t="shared" si="234"/>
        <v/>
      </c>
      <c r="J2548" s="163" t="str">
        <f>IF(I2548="","",I2548/BUDGET!$O$8)</f>
        <v/>
      </c>
      <c r="K2548" s="608"/>
      <c r="L2548" s="161" t="str">
        <f t="shared" si="235"/>
        <v/>
      </c>
      <c r="M2548" s="609" t="str">
        <f t="shared" si="236"/>
        <v/>
      </c>
      <c r="N2548" s="610" t="str">
        <f t="shared" si="237"/>
        <v/>
      </c>
      <c r="O2548" s="577"/>
      <c r="Q2548" s="611"/>
      <c r="U2548" s="574" t="str">
        <f t="shared" si="239"/>
        <v/>
      </c>
      <c r="V2548" s="574" t="str">
        <f>IF($U2548="","",VLOOKUP($U2548,BUDGET!$C$19:$Q$401,2,FALSE))</f>
        <v/>
      </c>
    </row>
    <row r="2549" spans="2:22" ht="13.5" x14ac:dyDescent="0.3">
      <c r="B2549" s="582">
        <f t="shared" si="238"/>
        <v>2539</v>
      </c>
      <c r="C2549" s="153"/>
      <c r="D2549" s="154"/>
      <c r="E2549" s="155"/>
      <c r="F2549" s="156"/>
      <c r="G2549" s="157"/>
      <c r="H2549" s="158"/>
      <c r="I2549" s="162" t="str">
        <f t="shared" si="234"/>
        <v/>
      </c>
      <c r="J2549" s="163" t="str">
        <f>IF(I2549="","",I2549/BUDGET!$O$8)</f>
        <v/>
      </c>
      <c r="K2549" s="608"/>
      <c r="L2549" s="164" t="str">
        <f t="shared" si="235"/>
        <v/>
      </c>
      <c r="M2549" s="609" t="str">
        <f t="shared" si="236"/>
        <v/>
      </c>
      <c r="N2549" s="610" t="str">
        <f t="shared" si="237"/>
        <v/>
      </c>
      <c r="O2549" s="577"/>
      <c r="Q2549" s="611"/>
      <c r="U2549" s="574" t="str">
        <f t="shared" si="239"/>
        <v/>
      </c>
      <c r="V2549" s="574" t="str">
        <f>IF($U2549="","",VLOOKUP($U2549,BUDGET!$C$19:$Q$401,2,FALSE))</f>
        <v/>
      </c>
    </row>
    <row r="2550" spans="2:22" ht="13.5" x14ac:dyDescent="0.3">
      <c r="B2550" s="582">
        <f t="shared" si="238"/>
        <v>2540</v>
      </c>
      <c r="C2550" s="153"/>
      <c r="D2550" s="154"/>
      <c r="E2550" s="155"/>
      <c r="F2550" s="156"/>
      <c r="G2550" s="157"/>
      <c r="H2550" s="158"/>
      <c r="I2550" s="162" t="str">
        <f t="shared" si="234"/>
        <v/>
      </c>
      <c r="J2550" s="163" t="str">
        <f>IF(I2550="","",I2550/BUDGET!$O$8)</f>
        <v/>
      </c>
      <c r="K2550" s="608"/>
      <c r="L2550" s="161" t="str">
        <f t="shared" si="235"/>
        <v/>
      </c>
      <c r="M2550" s="609" t="str">
        <f t="shared" si="236"/>
        <v/>
      </c>
      <c r="N2550" s="610" t="str">
        <f t="shared" si="237"/>
        <v/>
      </c>
      <c r="O2550" s="577"/>
      <c r="Q2550" s="611"/>
      <c r="U2550" s="574" t="str">
        <f t="shared" si="239"/>
        <v/>
      </c>
      <c r="V2550" s="574" t="str">
        <f>IF($U2550="","",VLOOKUP($U2550,BUDGET!$C$19:$Q$401,2,FALSE))</f>
        <v/>
      </c>
    </row>
    <row r="2551" spans="2:22" ht="13.5" x14ac:dyDescent="0.3">
      <c r="B2551" s="582">
        <f t="shared" si="238"/>
        <v>2541</v>
      </c>
      <c r="C2551" s="153"/>
      <c r="D2551" s="154"/>
      <c r="E2551" s="155"/>
      <c r="F2551" s="156"/>
      <c r="G2551" s="157"/>
      <c r="H2551" s="158"/>
      <c r="I2551" s="162" t="str">
        <f t="shared" si="234"/>
        <v/>
      </c>
      <c r="J2551" s="163" t="str">
        <f>IF(I2551="","",I2551/BUDGET!$O$8)</f>
        <v/>
      </c>
      <c r="K2551" s="608"/>
      <c r="L2551" s="164" t="str">
        <f t="shared" si="235"/>
        <v/>
      </c>
      <c r="M2551" s="609" t="str">
        <f t="shared" si="236"/>
        <v/>
      </c>
      <c r="N2551" s="610" t="str">
        <f t="shared" si="237"/>
        <v/>
      </c>
      <c r="O2551" s="577"/>
      <c r="Q2551" s="611"/>
      <c r="U2551" s="574" t="str">
        <f t="shared" si="239"/>
        <v/>
      </c>
      <c r="V2551" s="574" t="str">
        <f>IF($U2551="","",VLOOKUP($U2551,BUDGET!$C$19:$Q$401,2,FALSE))</f>
        <v/>
      </c>
    </row>
    <row r="2552" spans="2:22" ht="13.5" x14ac:dyDescent="0.3">
      <c r="B2552" s="582">
        <f t="shared" si="238"/>
        <v>2542</v>
      </c>
      <c r="C2552" s="153"/>
      <c r="D2552" s="154"/>
      <c r="E2552" s="155"/>
      <c r="F2552" s="156"/>
      <c r="G2552" s="157"/>
      <c r="H2552" s="158"/>
      <c r="I2552" s="162" t="str">
        <f t="shared" si="234"/>
        <v/>
      </c>
      <c r="J2552" s="163" t="str">
        <f>IF(I2552="","",I2552/BUDGET!$O$8)</f>
        <v/>
      </c>
      <c r="K2552" s="608"/>
      <c r="L2552" s="161" t="str">
        <f t="shared" si="235"/>
        <v/>
      </c>
      <c r="M2552" s="609" t="str">
        <f t="shared" si="236"/>
        <v/>
      </c>
      <c r="N2552" s="610" t="str">
        <f t="shared" si="237"/>
        <v/>
      </c>
      <c r="O2552" s="577"/>
      <c r="Q2552" s="611"/>
      <c r="U2552" s="574" t="str">
        <f t="shared" si="239"/>
        <v/>
      </c>
      <c r="V2552" s="574" t="str">
        <f>IF($U2552="","",VLOOKUP($U2552,BUDGET!$C$19:$Q$401,2,FALSE))</f>
        <v/>
      </c>
    </row>
    <row r="2553" spans="2:22" ht="13.5" x14ac:dyDescent="0.3">
      <c r="B2553" s="582">
        <f t="shared" si="238"/>
        <v>2543</v>
      </c>
      <c r="C2553" s="153"/>
      <c r="D2553" s="154"/>
      <c r="E2553" s="155"/>
      <c r="F2553" s="156"/>
      <c r="G2553" s="157"/>
      <c r="H2553" s="158"/>
      <c r="I2553" s="162" t="str">
        <f t="shared" si="234"/>
        <v/>
      </c>
      <c r="J2553" s="163" t="str">
        <f>IF(I2553="","",I2553/BUDGET!$O$8)</f>
        <v/>
      </c>
      <c r="K2553" s="608"/>
      <c r="L2553" s="164" t="str">
        <f t="shared" si="235"/>
        <v/>
      </c>
      <c r="M2553" s="609" t="str">
        <f t="shared" si="236"/>
        <v/>
      </c>
      <c r="N2553" s="610" t="str">
        <f t="shared" si="237"/>
        <v/>
      </c>
      <c r="O2553" s="577"/>
      <c r="Q2553" s="611"/>
      <c r="U2553" s="574" t="str">
        <f t="shared" si="239"/>
        <v/>
      </c>
      <c r="V2553" s="574" t="str">
        <f>IF($U2553="","",VLOOKUP($U2553,BUDGET!$C$19:$Q$401,2,FALSE))</f>
        <v/>
      </c>
    </row>
    <row r="2554" spans="2:22" ht="13.5" x14ac:dyDescent="0.3">
      <c r="B2554" s="582">
        <f t="shared" si="238"/>
        <v>2544</v>
      </c>
      <c r="C2554" s="153"/>
      <c r="D2554" s="154"/>
      <c r="E2554" s="155"/>
      <c r="F2554" s="156"/>
      <c r="G2554" s="157"/>
      <c r="H2554" s="158"/>
      <c r="I2554" s="162" t="str">
        <f t="shared" si="234"/>
        <v/>
      </c>
      <c r="J2554" s="163" t="str">
        <f>IF(I2554="","",I2554/BUDGET!$O$8)</f>
        <v/>
      </c>
      <c r="K2554" s="608"/>
      <c r="L2554" s="161" t="str">
        <f t="shared" si="235"/>
        <v/>
      </c>
      <c r="M2554" s="609" t="str">
        <f t="shared" si="236"/>
        <v/>
      </c>
      <c r="N2554" s="610" t="str">
        <f t="shared" si="237"/>
        <v/>
      </c>
      <c r="O2554" s="577"/>
      <c r="Q2554" s="611"/>
      <c r="U2554" s="574" t="str">
        <f t="shared" si="239"/>
        <v/>
      </c>
      <c r="V2554" s="574" t="str">
        <f>IF($U2554="","",VLOOKUP($U2554,BUDGET!$C$19:$Q$401,2,FALSE))</f>
        <v/>
      </c>
    </row>
    <row r="2555" spans="2:22" ht="13.5" x14ac:dyDescent="0.3">
      <c r="B2555" s="582">
        <f t="shared" si="238"/>
        <v>2545</v>
      </c>
      <c r="C2555" s="153"/>
      <c r="D2555" s="154"/>
      <c r="E2555" s="155"/>
      <c r="F2555" s="156"/>
      <c r="G2555" s="157"/>
      <c r="H2555" s="158"/>
      <c r="I2555" s="162" t="str">
        <f t="shared" si="234"/>
        <v/>
      </c>
      <c r="J2555" s="163" t="str">
        <f>IF(I2555="","",I2555/BUDGET!$O$8)</f>
        <v/>
      </c>
      <c r="K2555" s="608"/>
      <c r="L2555" s="164" t="str">
        <f t="shared" si="235"/>
        <v/>
      </c>
      <c r="M2555" s="609" t="str">
        <f t="shared" si="236"/>
        <v/>
      </c>
      <c r="N2555" s="610" t="str">
        <f t="shared" si="237"/>
        <v/>
      </c>
      <c r="O2555" s="577"/>
      <c r="Q2555" s="611"/>
      <c r="U2555" s="574" t="str">
        <f t="shared" si="239"/>
        <v/>
      </c>
      <c r="V2555" s="574" t="str">
        <f>IF($U2555="","",VLOOKUP($U2555,BUDGET!$C$19:$Q$401,2,FALSE))</f>
        <v/>
      </c>
    </row>
    <row r="2556" spans="2:22" ht="13.5" x14ac:dyDescent="0.3">
      <c r="B2556" s="582">
        <f t="shared" si="238"/>
        <v>2546</v>
      </c>
      <c r="C2556" s="153"/>
      <c r="D2556" s="154"/>
      <c r="E2556" s="155"/>
      <c r="F2556" s="156"/>
      <c r="G2556" s="157"/>
      <c r="H2556" s="158"/>
      <c r="I2556" s="162" t="str">
        <f t="shared" si="234"/>
        <v/>
      </c>
      <c r="J2556" s="163" t="str">
        <f>IF(I2556="","",I2556/BUDGET!$O$8)</f>
        <v/>
      </c>
      <c r="K2556" s="608"/>
      <c r="L2556" s="161" t="str">
        <f t="shared" si="235"/>
        <v/>
      </c>
      <c r="M2556" s="609" t="str">
        <f t="shared" si="236"/>
        <v/>
      </c>
      <c r="N2556" s="610" t="str">
        <f t="shared" si="237"/>
        <v/>
      </c>
      <c r="O2556" s="577"/>
      <c r="Q2556" s="611"/>
      <c r="U2556" s="574" t="str">
        <f t="shared" si="239"/>
        <v/>
      </c>
      <c r="V2556" s="574" t="str">
        <f>IF($U2556="","",VLOOKUP($U2556,BUDGET!$C$19:$Q$401,2,FALSE))</f>
        <v/>
      </c>
    </row>
    <row r="2557" spans="2:22" ht="13.5" x14ac:dyDescent="0.3">
      <c r="B2557" s="582">
        <f t="shared" si="238"/>
        <v>2547</v>
      </c>
      <c r="C2557" s="153"/>
      <c r="D2557" s="154"/>
      <c r="E2557" s="155"/>
      <c r="F2557" s="156"/>
      <c r="G2557" s="157"/>
      <c r="H2557" s="158"/>
      <c r="I2557" s="162" t="str">
        <f t="shared" si="234"/>
        <v/>
      </c>
      <c r="J2557" s="163" t="str">
        <f>IF(I2557="","",I2557/BUDGET!$O$8)</f>
        <v/>
      </c>
      <c r="K2557" s="608"/>
      <c r="L2557" s="164" t="str">
        <f t="shared" si="235"/>
        <v/>
      </c>
      <c r="M2557" s="609" t="str">
        <f t="shared" si="236"/>
        <v/>
      </c>
      <c r="N2557" s="610" t="str">
        <f t="shared" si="237"/>
        <v/>
      </c>
      <c r="O2557" s="577"/>
      <c r="Q2557" s="611"/>
      <c r="U2557" s="574" t="str">
        <f t="shared" si="239"/>
        <v/>
      </c>
      <c r="V2557" s="574" t="str">
        <f>IF($U2557="","",VLOOKUP($U2557,BUDGET!$C$19:$Q$401,2,FALSE))</f>
        <v/>
      </c>
    </row>
    <row r="2558" spans="2:22" ht="13.5" x14ac:dyDescent="0.3">
      <c r="B2558" s="582">
        <f t="shared" si="238"/>
        <v>2548</v>
      </c>
      <c r="C2558" s="153"/>
      <c r="D2558" s="154"/>
      <c r="E2558" s="155"/>
      <c r="F2558" s="156"/>
      <c r="G2558" s="157"/>
      <c r="H2558" s="158"/>
      <c r="I2558" s="162" t="str">
        <f t="shared" si="234"/>
        <v/>
      </c>
      <c r="J2558" s="163" t="str">
        <f>IF(I2558="","",I2558/BUDGET!$O$8)</f>
        <v/>
      </c>
      <c r="K2558" s="608"/>
      <c r="L2558" s="161" t="str">
        <f t="shared" si="235"/>
        <v/>
      </c>
      <c r="M2558" s="609" t="str">
        <f t="shared" si="236"/>
        <v/>
      </c>
      <c r="N2558" s="610" t="str">
        <f t="shared" si="237"/>
        <v/>
      </c>
      <c r="O2558" s="577"/>
      <c r="Q2558" s="611"/>
      <c r="U2558" s="574" t="str">
        <f t="shared" si="239"/>
        <v/>
      </c>
      <c r="V2558" s="574" t="str">
        <f>IF($U2558="","",VLOOKUP($U2558,BUDGET!$C$19:$Q$401,2,FALSE))</f>
        <v/>
      </c>
    </row>
    <row r="2559" spans="2:22" ht="13.5" x14ac:dyDescent="0.3">
      <c r="B2559" s="582">
        <f t="shared" si="238"/>
        <v>2549</v>
      </c>
      <c r="C2559" s="153"/>
      <c r="D2559" s="154"/>
      <c r="E2559" s="155"/>
      <c r="F2559" s="156"/>
      <c r="G2559" s="157"/>
      <c r="H2559" s="158"/>
      <c r="I2559" s="162" t="str">
        <f t="shared" si="234"/>
        <v/>
      </c>
      <c r="J2559" s="163" t="str">
        <f>IF(I2559="","",I2559/BUDGET!$O$8)</f>
        <v/>
      </c>
      <c r="K2559" s="608"/>
      <c r="L2559" s="164" t="str">
        <f t="shared" si="235"/>
        <v/>
      </c>
      <c r="M2559" s="609" t="str">
        <f t="shared" si="236"/>
        <v/>
      </c>
      <c r="N2559" s="610" t="str">
        <f t="shared" si="237"/>
        <v/>
      </c>
      <c r="O2559" s="577"/>
      <c r="Q2559" s="611"/>
      <c r="U2559" s="574" t="str">
        <f t="shared" si="239"/>
        <v/>
      </c>
      <c r="V2559" s="574" t="str">
        <f>IF($U2559="","",VLOOKUP($U2559,BUDGET!$C$19:$Q$401,2,FALSE))</f>
        <v/>
      </c>
    </row>
    <row r="2560" spans="2:22" ht="13.5" x14ac:dyDescent="0.3">
      <c r="B2560" s="582">
        <f t="shared" si="238"/>
        <v>2550</v>
      </c>
      <c r="C2560" s="153"/>
      <c r="D2560" s="154"/>
      <c r="E2560" s="155"/>
      <c r="F2560" s="156"/>
      <c r="G2560" s="157"/>
      <c r="H2560" s="158"/>
      <c r="I2560" s="162" t="str">
        <f t="shared" si="234"/>
        <v/>
      </c>
      <c r="J2560" s="163" t="str">
        <f>IF(I2560="","",I2560/BUDGET!$O$8)</f>
        <v/>
      </c>
      <c r="K2560" s="608"/>
      <c r="L2560" s="161" t="str">
        <f t="shared" si="235"/>
        <v/>
      </c>
      <c r="M2560" s="609" t="str">
        <f t="shared" si="236"/>
        <v/>
      </c>
      <c r="N2560" s="610" t="str">
        <f t="shared" si="237"/>
        <v/>
      </c>
      <c r="O2560" s="577"/>
      <c r="Q2560" s="611"/>
      <c r="U2560" s="574" t="str">
        <f t="shared" si="239"/>
        <v/>
      </c>
      <c r="V2560" s="574" t="str">
        <f>IF($U2560="","",VLOOKUP($U2560,BUDGET!$C$19:$Q$401,2,FALSE))</f>
        <v/>
      </c>
    </row>
    <row r="2561" spans="2:22" ht="13.5" x14ac:dyDescent="0.3">
      <c r="B2561" s="582">
        <f t="shared" si="238"/>
        <v>2551</v>
      </c>
      <c r="C2561" s="153"/>
      <c r="D2561" s="154"/>
      <c r="E2561" s="155"/>
      <c r="F2561" s="156"/>
      <c r="G2561" s="157"/>
      <c r="H2561" s="158"/>
      <c r="I2561" s="162" t="str">
        <f t="shared" si="234"/>
        <v/>
      </c>
      <c r="J2561" s="163" t="str">
        <f>IF(I2561="","",I2561/BUDGET!$O$8)</f>
        <v/>
      </c>
      <c r="K2561" s="608"/>
      <c r="L2561" s="164" t="str">
        <f t="shared" si="235"/>
        <v/>
      </c>
      <c r="M2561" s="609" t="str">
        <f t="shared" si="236"/>
        <v/>
      </c>
      <c r="N2561" s="610" t="str">
        <f t="shared" si="237"/>
        <v/>
      </c>
      <c r="O2561" s="577"/>
      <c r="Q2561" s="611"/>
      <c r="U2561" s="574" t="str">
        <f t="shared" si="239"/>
        <v/>
      </c>
      <c r="V2561" s="574" t="str">
        <f>IF($U2561="","",VLOOKUP($U2561,BUDGET!$C$19:$Q$401,2,FALSE))</f>
        <v/>
      </c>
    </row>
    <row r="2562" spans="2:22" ht="13.5" x14ac:dyDescent="0.3">
      <c r="B2562" s="582">
        <f t="shared" si="238"/>
        <v>2552</v>
      </c>
      <c r="C2562" s="153"/>
      <c r="D2562" s="154"/>
      <c r="E2562" s="155"/>
      <c r="F2562" s="156"/>
      <c r="G2562" s="157"/>
      <c r="H2562" s="158"/>
      <c r="I2562" s="162" t="str">
        <f t="shared" si="234"/>
        <v/>
      </c>
      <c r="J2562" s="163" t="str">
        <f>IF(I2562="","",I2562/BUDGET!$O$8)</f>
        <v/>
      </c>
      <c r="K2562" s="608"/>
      <c r="L2562" s="161" t="str">
        <f t="shared" si="235"/>
        <v/>
      </c>
      <c r="M2562" s="609" t="str">
        <f t="shared" si="236"/>
        <v/>
      </c>
      <c r="N2562" s="610" t="str">
        <f t="shared" si="237"/>
        <v/>
      </c>
      <c r="O2562" s="577"/>
      <c r="Q2562" s="611"/>
      <c r="U2562" s="574" t="str">
        <f t="shared" si="239"/>
        <v/>
      </c>
      <c r="V2562" s="574" t="str">
        <f>IF($U2562="","",VLOOKUP($U2562,BUDGET!$C$19:$Q$401,2,FALSE))</f>
        <v/>
      </c>
    </row>
    <row r="2563" spans="2:22" ht="13.5" x14ac:dyDescent="0.3">
      <c r="B2563" s="582">
        <f t="shared" si="238"/>
        <v>2553</v>
      </c>
      <c r="C2563" s="153"/>
      <c r="D2563" s="154"/>
      <c r="E2563" s="155"/>
      <c r="F2563" s="156"/>
      <c r="G2563" s="157"/>
      <c r="H2563" s="158"/>
      <c r="I2563" s="162" t="str">
        <f t="shared" si="234"/>
        <v/>
      </c>
      <c r="J2563" s="163" t="str">
        <f>IF(I2563="","",I2563/BUDGET!$O$8)</f>
        <v/>
      </c>
      <c r="K2563" s="608"/>
      <c r="L2563" s="164" t="str">
        <f t="shared" si="235"/>
        <v/>
      </c>
      <c r="M2563" s="609" t="str">
        <f t="shared" si="236"/>
        <v/>
      </c>
      <c r="N2563" s="610" t="str">
        <f t="shared" si="237"/>
        <v/>
      </c>
      <c r="O2563" s="577"/>
      <c r="Q2563" s="611"/>
      <c r="U2563" s="574" t="str">
        <f t="shared" si="239"/>
        <v/>
      </c>
      <c r="V2563" s="574" t="str">
        <f>IF($U2563="","",VLOOKUP($U2563,BUDGET!$C$19:$Q$401,2,FALSE))</f>
        <v/>
      </c>
    </row>
    <row r="2564" spans="2:22" ht="13.5" x14ac:dyDescent="0.3">
      <c r="B2564" s="582">
        <f t="shared" si="238"/>
        <v>2554</v>
      </c>
      <c r="C2564" s="153"/>
      <c r="D2564" s="154"/>
      <c r="E2564" s="155"/>
      <c r="F2564" s="156"/>
      <c r="G2564" s="157"/>
      <c r="H2564" s="158"/>
      <c r="I2564" s="162" t="str">
        <f t="shared" si="234"/>
        <v/>
      </c>
      <c r="J2564" s="163" t="str">
        <f>IF(I2564="","",I2564/BUDGET!$O$8)</f>
        <v/>
      </c>
      <c r="K2564" s="608"/>
      <c r="L2564" s="161" t="str">
        <f t="shared" si="235"/>
        <v/>
      </c>
      <c r="M2564" s="609" t="str">
        <f t="shared" si="236"/>
        <v/>
      </c>
      <c r="N2564" s="610" t="str">
        <f t="shared" si="237"/>
        <v/>
      </c>
      <c r="O2564" s="577"/>
      <c r="Q2564" s="611"/>
      <c r="U2564" s="574" t="str">
        <f t="shared" si="239"/>
        <v/>
      </c>
      <c r="V2564" s="574" t="str">
        <f>IF($U2564="","",VLOOKUP($U2564,BUDGET!$C$19:$Q$401,2,FALSE))</f>
        <v/>
      </c>
    </row>
    <row r="2565" spans="2:22" ht="13.5" x14ac:dyDescent="0.3">
      <c r="B2565" s="582">
        <f t="shared" si="238"/>
        <v>2555</v>
      </c>
      <c r="C2565" s="153"/>
      <c r="D2565" s="154"/>
      <c r="E2565" s="155"/>
      <c r="F2565" s="156"/>
      <c r="G2565" s="157"/>
      <c r="H2565" s="158"/>
      <c r="I2565" s="162" t="str">
        <f t="shared" si="234"/>
        <v/>
      </c>
      <c r="J2565" s="163" t="str">
        <f>IF(I2565="","",I2565/BUDGET!$O$8)</f>
        <v/>
      </c>
      <c r="K2565" s="608"/>
      <c r="L2565" s="164" t="str">
        <f t="shared" si="235"/>
        <v/>
      </c>
      <c r="M2565" s="609" t="str">
        <f t="shared" si="236"/>
        <v/>
      </c>
      <c r="N2565" s="610" t="str">
        <f t="shared" si="237"/>
        <v/>
      </c>
      <c r="O2565" s="577"/>
      <c r="Q2565" s="611"/>
      <c r="U2565" s="574" t="str">
        <f t="shared" si="239"/>
        <v/>
      </c>
      <c r="V2565" s="574" t="str">
        <f>IF($U2565="","",VLOOKUP($U2565,BUDGET!$C$19:$Q$401,2,FALSE))</f>
        <v/>
      </c>
    </row>
    <row r="2566" spans="2:22" ht="13.5" x14ac:dyDescent="0.3">
      <c r="B2566" s="582">
        <f t="shared" si="238"/>
        <v>2556</v>
      </c>
      <c r="C2566" s="153"/>
      <c r="D2566" s="154"/>
      <c r="E2566" s="155"/>
      <c r="F2566" s="156"/>
      <c r="G2566" s="157"/>
      <c r="H2566" s="158"/>
      <c r="I2566" s="162" t="str">
        <f t="shared" si="234"/>
        <v/>
      </c>
      <c r="J2566" s="163" t="str">
        <f>IF(I2566="","",I2566/BUDGET!$O$8)</f>
        <v/>
      </c>
      <c r="K2566" s="608"/>
      <c r="L2566" s="161" t="str">
        <f t="shared" si="235"/>
        <v/>
      </c>
      <c r="M2566" s="609" t="str">
        <f t="shared" si="236"/>
        <v/>
      </c>
      <c r="N2566" s="610" t="str">
        <f t="shared" si="237"/>
        <v/>
      </c>
      <c r="O2566" s="577"/>
      <c r="Q2566" s="611"/>
      <c r="U2566" s="574" t="str">
        <f t="shared" si="239"/>
        <v/>
      </c>
      <c r="V2566" s="574" t="str">
        <f>IF($U2566="","",VLOOKUP($U2566,BUDGET!$C$19:$Q$401,2,FALSE))</f>
        <v/>
      </c>
    </row>
    <row r="2567" spans="2:22" ht="13.5" x14ac:dyDescent="0.3">
      <c r="B2567" s="582">
        <f t="shared" si="238"/>
        <v>2557</v>
      </c>
      <c r="C2567" s="153"/>
      <c r="D2567" s="154"/>
      <c r="E2567" s="155"/>
      <c r="F2567" s="156"/>
      <c r="G2567" s="157"/>
      <c r="H2567" s="158"/>
      <c r="I2567" s="162" t="str">
        <f t="shared" si="234"/>
        <v/>
      </c>
      <c r="J2567" s="163" t="str">
        <f>IF(I2567="","",I2567/BUDGET!$O$8)</f>
        <v/>
      </c>
      <c r="K2567" s="608"/>
      <c r="L2567" s="164" t="str">
        <f t="shared" si="235"/>
        <v/>
      </c>
      <c r="M2567" s="609" t="str">
        <f t="shared" si="236"/>
        <v/>
      </c>
      <c r="N2567" s="610" t="str">
        <f t="shared" si="237"/>
        <v/>
      </c>
      <c r="O2567" s="577"/>
      <c r="Q2567" s="611"/>
      <c r="U2567" s="574" t="str">
        <f t="shared" si="239"/>
        <v/>
      </c>
      <c r="V2567" s="574" t="str">
        <f>IF($U2567="","",VLOOKUP($U2567,BUDGET!$C$19:$Q$401,2,FALSE))</f>
        <v/>
      </c>
    </row>
    <row r="2568" spans="2:22" ht="13.5" x14ac:dyDescent="0.3">
      <c r="B2568" s="582">
        <f t="shared" si="238"/>
        <v>2558</v>
      </c>
      <c r="C2568" s="153"/>
      <c r="D2568" s="154"/>
      <c r="E2568" s="155"/>
      <c r="F2568" s="156"/>
      <c r="G2568" s="157"/>
      <c r="H2568" s="158"/>
      <c r="I2568" s="162" t="str">
        <f t="shared" si="234"/>
        <v/>
      </c>
      <c r="J2568" s="163" t="str">
        <f>IF(I2568="","",I2568/BUDGET!$O$8)</f>
        <v/>
      </c>
      <c r="K2568" s="608"/>
      <c r="L2568" s="161" t="str">
        <f t="shared" si="235"/>
        <v/>
      </c>
      <c r="M2568" s="609" t="str">
        <f t="shared" si="236"/>
        <v/>
      </c>
      <c r="N2568" s="610" t="str">
        <f t="shared" si="237"/>
        <v/>
      </c>
      <c r="O2568" s="577"/>
      <c r="Q2568" s="611"/>
      <c r="U2568" s="574" t="str">
        <f t="shared" si="239"/>
        <v/>
      </c>
      <c r="V2568" s="574" t="str">
        <f>IF($U2568="","",VLOOKUP($U2568,BUDGET!$C$19:$Q$401,2,FALSE))</f>
        <v/>
      </c>
    </row>
    <row r="2569" spans="2:22" ht="13.5" x14ac:dyDescent="0.3">
      <c r="B2569" s="582">
        <f t="shared" si="238"/>
        <v>2559</v>
      </c>
      <c r="C2569" s="153"/>
      <c r="D2569" s="154"/>
      <c r="E2569" s="155"/>
      <c r="F2569" s="156"/>
      <c r="G2569" s="157"/>
      <c r="H2569" s="158"/>
      <c r="I2569" s="162" t="str">
        <f t="shared" si="234"/>
        <v/>
      </c>
      <c r="J2569" s="163" t="str">
        <f>IF(I2569="","",I2569/BUDGET!$O$8)</f>
        <v/>
      </c>
      <c r="K2569" s="608"/>
      <c r="L2569" s="164" t="str">
        <f t="shared" si="235"/>
        <v/>
      </c>
      <c r="M2569" s="609" t="str">
        <f t="shared" si="236"/>
        <v/>
      </c>
      <c r="N2569" s="610" t="str">
        <f t="shared" si="237"/>
        <v/>
      </c>
      <c r="O2569" s="577"/>
      <c r="Q2569" s="611"/>
      <c r="U2569" s="574" t="str">
        <f t="shared" si="239"/>
        <v/>
      </c>
      <c r="V2569" s="574" t="str">
        <f>IF($U2569="","",VLOOKUP($U2569,BUDGET!$C$19:$Q$401,2,FALSE))</f>
        <v/>
      </c>
    </row>
    <row r="2570" spans="2:22" ht="13.5" x14ac:dyDescent="0.3">
      <c r="B2570" s="582">
        <f t="shared" si="238"/>
        <v>2560</v>
      </c>
      <c r="C2570" s="153"/>
      <c r="D2570" s="154"/>
      <c r="E2570" s="155"/>
      <c r="F2570" s="156"/>
      <c r="G2570" s="157"/>
      <c r="H2570" s="158"/>
      <c r="I2570" s="162" t="str">
        <f t="shared" si="234"/>
        <v/>
      </c>
      <c r="J2570" s="163" t="str">
        <f>IF(I2570="","",I2570/BUDGET!$O$8)</f>
        <v/>
      </c>
      <c r="K2570" s="608"/>
      <c r="L2570" s="161" t="str">
        <f t="shared" si="235"/>
        <v/>
      </c>
      <c r="M2570" s="609" t="str">
        <f t="shared" si="236"/>
        <v/>
      </c>
      <c r="N2570" s="610" t="str">
        <f t="shared" si="237"/>
        <v/>
      </c>
      <c r="O2570" s="577"/>
      <c r="Q2570" s="611"/>
      <c r="U2570" s="574" t="str">
        <f t="shared" si="239"/>
        <v/>
      </c>
      <c r="V2570" s="574" t="str">
        <f>IF($U2570="","",VLOOKUP($U2570,BUDGET!$C$19:$Q$401,2,FALSE))</f>
        <v/>
      </c>
    </row>
    <row r="2571" spans="2:22" ht="13.5" x14ac:dyDescent="0.3">
      <c r="B2571" s="582">
        <f t="shared" si="238"/>
        <v>2561</v>
      </c>
      <c r="C2571" s="153"/>
      <c r="D2571" s="154"/>
      <c r="E2571" s="155"/>
      <c r="F2571" s="156"/>
      <c r="G2571" s="157"/>
      <c r="H2571" s="158"/>
      <c r="I2571" s="162" t="str">
        <f t="shared" si="234"/>
        <v/>
      </c>
      <c r="J2571" s="163" t="str">
        <f>IF(I2571="","",I2571/BUDGET!$O$8)</f>
        <v/>
      </c>
      <c r="K2571" s="608"/>
      <c r="L2571" s="164" t="str">
        <f t="shared" si="235"/>
        <v/>
      </c>
      <c r="M2571" s="609" t="str">
        <f t="shared" si="236"/>
        <v/>
      </c>
      <c r="N2571" s="610" t="str">
        <f t="shared" si="237"/>
        <v/>
      </c>
      <c r="O2571" s="577"/>
      <c r="Q2571" s="611"/>
      <c r="U2571" s="574" t="str">
        <f t="shared" si="239"/>
        <v/>
      </c>
      <c r="V2571" s="574" t="str">
        <f>IF($U2571="","",VLOOKUP($U2571,BUDGET!$C$19:$Q$401,2,FALSE))</f>
        <v/>
      </c>
    </row>
    <row r="2572" spans="2:22" ht="13.5" x14ac:dyDescent="0.3">
      <c r="B2572" s="582">
        <f t="shared" si="238"/>
        <v>2562</v>
      </c>
      <c r="C2572" s="153"/>
      <c r="D2572" s="154"/>
      <c r="E2572" s="155"/>
      <c r="F2572" s="156"/>
      <c r="G2572" s="157"/>
      <c r="H2572" s="158"/>
      <c r="I2572" s="162" t="str">
        <f t="shared" ref="I2572:I2635" si="240">IF(E2572="","",ROUND(F2572*H2572,2))</f>
        <v/>
      </c>
      <c r="J2572" s="163" t="str">
        <f>IF(I2572="","",I2572/BUDGET!$O$8)</f>
        <v/>
      </c>
      <c r="K2572" s="608"/>
      <c r="L2572" s="161" t="str">
        <f t="shared" ref="L2572:L2635" si="241">LEFT(K2572,2)</f>
        <v/>
      </c>
      <c r="M2572" s="609" t="str">
        <f t="shared" ref="M2572:M2635" si="242">IF(C2572="","",YEAR(C2572))</f>
        <v/>
      </c>
      <c r="N2572" s="610" t="str">
        <f t="shared" ref="N2572:N2635" si="243">IF(C2572="","",MONTH(C2572))</f>
        <v/>
      </c>
      <c r="O2572" s="577"/>
      <c r="Q2572" s="611"/>
      <c r="U2572" s="574" t="str">
        <f t="shared" si="239"/>
        <v/>
      </c>
      <c r="V2572" s="574" t="str">
        <f>IF($U2572="","",VLOOKUP($U2572,BUDGET!$C$19:$Q$401,2,FALSE))</f>
        <v/>
      </c>
    </row>
    <row r="2573" spans="2:22" ht="13.5" x14ac:dyDescent="0.3">
      <c r="B2573" s="582">
        <f t="shared" ref="B2573:B2636" si="244">ROW()-10</f>
        <v>2563</v>
      </c>
      <c r="C2573" s="153"/>
      <c r="D2573" s="154"/>
      <c r="E2573" s="155"/>
      <c r="F2573" s="156"/>
      <c r="G2573" s="157"/>
      <c r="H2573" s="158"/>
      <c r="I2573" s="162" t="str">
        <f t="shared" si="240"/>
        <v/>
      </c>
      <c r="J2573" s="163" t="str">
        <f>IF(I2573="","",I2573/BUDGET!$O$8)</f>
        <v/>
      </c>
      <c r="K2573" s="608"/>
      <c r="L2573" s="164" t="str">
        <f t="shared" si="241"/>
        <v/>
      </c>
      <c r="M2573" s="609" t="str">
        <f t="shared" si="242"/>
        <v/>
      </c>
      <c r="N2573" s="610" t="str">
        <f t="shared" si="243"/>
        <v/>
      </c>
      <c r="O2573" s="577"/>
      <c r="Q2573" s="611"/>
      <c r="U2573" s="574" t="str">
        <f t="shared" ref="U2573:U2636" si="245">IF(K2573="","",LEFT(K2573,FIND("|",K2573)-1))</f>
        <v/>
      </c>
      <c r="V2573" s="574" t="str">
        <f>IF($U2573="","",VLOOKUP($U2573,BUDGET!$C$19:$Q$401,2,FALSE))</f>
        <v/>
      </c>
    </row>
    <row r="2574" spans="2:22" ht="13.5" x14ac:dyDescent="0.3">
      <c r="B2574" s="582">
        <f t="shared" si="244"/>
        <v>2564</v>
      </c>
      <c r="C2574" s="153"/>
      <c r="D2574" s="154"/>
      <c r="E2574" s="155"/>
      <c r="F2574" s="156"/>
      <c r="G2574" s="157"/>
      <c r="H2574" s="158"/>
      <c r="I2574" s="162" t="str">
        <f t="shared" si="240"/>
        <v/>
      </c>
      <c r="J2574" s="163" t="str">
        <f>IF(I2574="","",I2574/BUDGET!$O$8)</f>
        <v/>
      </c>
      <c r="K2574" s="608"/>
      <c r="L2574" s="161" t="str">
        <f t="shared" si="241"/>
        <v/>
      </c>
      <c r="M2574" s="609" t="str">
        <f t="shared" si="242"/>
        <v/>
      </c>
      <c r="N2574" s="610" t="str">
        <f t="shared" si="243"/>
        <v/>
      </c>
      <c r="O2574" s="577"/>
      <c r="Q2574" s="611"/>
      <c r="U2574" s="574" t="str">
        <f t="shared" si="245"/>
        <v/>
      </c>
      <c r="V2574" s="574" t="str">
        <f>IF($U2574="","",VLOOKUP($U2574,BUDGET!$C$19:$Q$401,2,FALSE))</f>
        <v/>
      </c>
    </row>
    <row r="2575" spans="2:22" ht="13.5" x14ac:dyDescent="0.3">
      <c r="B2575" s="582">
        <f t="shared" si="244"/>
        <v>2565</v>
      </c>
      <c r="C2575" s="153"/>
      <c r="D2575" s="154"/>
      <c r="E2575" s="155"/>
      <c r="F2575" s="156"/>
      <c r="G2575" s="157"/>
      <c r="H2575" s="158"/>
      <c r="I2575" s="162" t="str">
        <f t="shared" si="240"/>
        <v/>
      </c>
      <c r="J2575" s="163" t="str">
        <f>IF(I2575="","",I2575/BUDGET!$O$8)</f>
        <v/>
      </c>
      <c r="K2575" s="608"/>
      <c r="L2575" s="164" t="str">
        <f t="shared" si="241"/>
        <v/>
      </c>
      <c r="M2575" s="609" t="str">
        <f t="shared" si="242"/>
        <v/>
      </c>
      <c r="N2575" s="610" t="str">
        <f t="shared" si="243"/>
        <v/>
      </c>
      <c r="O2575" s="577"/>
      <c r="Q2575" s="611"/>
      <c r="U2575" s="574" t="str">
        <f t="shared" si="245"/>
        <v/>
      </c>
      <c r="V2575" s="574" t="str">
        <f>IF($U2575="","",VLOOKUP($U2575,BUDGET!$C$19:$Q$401,2,FALSE))</f>
        <v/>
      </c>
    </row>
    <row r="2576" spans="2:22" ht="13.5" x14ac:dyDescent="0.3">
      <c r="B2576" s="582">
        <f t="shared" si="244"/>
        <v>2566</v>
      </c>
      <c r="C2576" s="153"/>
      <c r="D2576" s="154"/>
      <c r="E2576" s="155"/>
      <c r="F2576" s="156"/>
      <c r="G2576" s="157"/>
      <c r="H2576" s="158"/>
      <c r="I2576" s="162" t="str">
        <f t="shared" si="240"/>
        <v/>
      </c>
      <c r="J2576" s="163" t="str">
        <f>IF(I2576="","",I2576/BUDGET!$O$8)</f>
        <v/>
      </c>
      <c r="K2576" s="608"/>
      <c r="L2576" s="161" t="str">
        <f t="shared" si="241"/>
        <v/>
      </c>
      <c r="M2576" s="609" t="str">
        <f t="shared" si="242"/>
        <v/>
      </c>
      <c r="N2576" s="610" t="str">
        <f t="shared" si="243"/>
        <v/>
      </c>
      <c r="O2576" s="577"/>
      <c r="Q2576" s="611"/>
      <c r="U2576" s="574" t="str">
        <f t="shared" si="245"/>
        <v/>
      </c>
      <c r="V2576" s="574" t="str">
        <f>IF($U2576="","",VLOOKUP($U2576,BUDGET!$C$19:$Q$401,2,FALSE))</f>
        <v/>
      </c>
    </row>
    <row r="2577" spans="2:22" ht="13.5" x14ac:dyDescent="0.3">
      <c r="B2577" s="582">
        <f t="shared" si="244"/>
        <v>2567</v>
      </c>
      <c r="C2577" s="153"/>
      <c r="D2577" s="154"/>
      <c r="E2577" s="155"/>
      <c r="F2577" s="156"/>
      <c r="G2577" s="157"/>
      <c r="H2577" s="158"/>
      <c r="I2577" s="162" t="str">
        <f t="shared" si="240"/>
        <v/>
      </c>
      <c r="J2577" s="163" t="str">
        <f>IF(I2577="","",I2577/BUDGET!$O$8)</f>
        <v/>
      </c>
      <c r="K2577" s="608"/>
      <c r="L2577" s="164" t="str">
        <f t="shared" si="241"/>
        <v/>
      </c>
      <c r="M2577" s="609" t="str">
        <f t="shared" si="242"/>
        <v/>
      </c>
      <c r="N2577" s="610" t="str">
        <f t="shared" si="243"/>
        <v/>
      </c>
      <c r="O2577" s="577"/>
      <c r="Q2577" s="611"/>
      <c r="U2577" s="574" t="str">
        <f t="shared" si="245"/>
        <v/>
      </c>
      <c r="V2577" s="574" t="str">
        <f>IF($U2577="","",VLOOKUP($U2577,BUDGET!$C$19:$Q$401,2,FALSE))</f>
        <v/>
      </c>
    </row>
    <row r="2578" spans="2:22" ht="13.5" x14ac:dyDescent="0.3">
      <c r="B2578" s="582">
        <f t="shared" si="244"/>
        <v>2568</v>
      </c>
      <c r="C2578" s="153"/>
      <c r="D2578" s="154"/>
      <c r="E2578" s="155"/>
      <c r="F2578" s="156"/>
      <c r="G2578" s="157"/>
      <c r="H2578" s="158"/>
      <c r="I2578" s="162" t="str">
        <f t="shared" si="240"/>
        <v/>
      </c>
      <c r="J2578" s="163" t="str">
        <f>IF(I2578="","",I2578/BUDGET!$O$8)</f>
        <v/>
      </c>
      <c r="K2578" s="608"/>
      <c r="L2578" s="161" t="str">
        <f t="shared" si="241"/>
        <v/>
      </c>
      <c r="M2578" s="609" t="str">
        <f t="shared" si="242"/>
        <v/>
      </c>
      <c r="N2578" s="610" t="str">
        <f t="shared" si="243"/>
        <v/>
      </c>
      <c r="O2578" s="577"/>
      <c r="Q2578" s="611"/>
      <c r="U2578" s="574" t="str">
        <f t="shared" si="245"/>
        <v/>
      </c>
      <c r="V2578" s="574" t="str">
        <f>IF($U2578="","",VLOOKUP($U2578,BUDGET!$C$19:$Q$401,2,FALSE))</f>
        <v/>
      </c>
    </row>
    <row r="2579" spans="2:22" ht="13.5" x14ac:dyDescent="0.3">
      <c r="B2579" s="582">
        <f t="shared" si="244"/>
        <v>2569</v>
      </c>
      <c r="C2579" s="153"/>
      <c r="D2579" s="154"/>
      <c r="E2579" s="155"/>
      <c r="F2579" s="156"/>
      <c r="G2579" s="157"/>
      <c r="H2579" s="158"/>
      <c r="I2579" s="162" t="str">
        <f t="shared" si="240"/>
        <v/>
      </c>
      <c r="J2579" s="163" t="str">
        <f>IF(I2579="","",I2579/BUDGET!$O$8)</f>
        <v/>
      </c>
      <c r="K2579" s="608"/>
      <c r="L2579" s="164" t="str">
        <f t="shared" si="241"/>
        <v/>
      </c>
      <c r="M2579" s="609" t="str">
        <f t="shared" si="242"/>
        <v/>
      </c>
      <c r="N2579" s="610" t="str">
        <f t="shared" si="243"/>
        <v/>
      </c>
      <c r="O2579" s="577"/>
      <c r="Q2579" s="611"/>
      <c r="U2579" s="574" t="str">
        <f t="shared" si="245"/>
        <v/>
      </c>
      <c r="V2579" s="574" t="str">
        <f>IF($U2579="","",VLOOKUP($U2579,BUDGET!$C$19:$Q$401,2,FALSE))</f>
        <v/>
      </c>
    </row>
    <row r="2580" spans="2:22" ht="13.5" x14ac:dyDescent="0.3">
      <c r="B2580" s="582">
        <f t="shared" si="244"/>
        <v>2570</v>
      </c>
      <c r="C2580" s="153"/>
      <c r="D2580" s="154"/>
      <c r="E2580" s="155"/>
      <c r="F2580" s="156"/>
      <c r="G2580" s="157"/>
      <c r="H2580" s="158"/>
      <c r="I2580" s="162" t="str">
        <f t="shared" si="240"/>
        <v/>
      </c>
      <c r="J2580" s="163" t="str">
        <f>IF(I2580="","",I2580/BUDGET!$O$8)</f>
        <v/>
      </c>
      <c r="K2580" s="608"/>
      <c r="L2580" s="161" t="str">
        <f t="shared" si="241"/>
        <v/>
      </c>
      <c r="M2580" s="609" t="str">
        <f t="shared" si="242"/>
        <v/>
      </c>
      <c r="N2580" s="610" t="str">
        <f t="shared" si="243"/>
        <v/>
      </c>
      <c r="O2580" s="577"/>
      <c r="Q2580" s="611"/>
      <c r="U2580" s="574" t="str">
        <f t="shared" si="245"/>
        <v/>
      </c>
      <c r="V2580" s="574" t="str">
        <f>IF($U2580="","",VLOOKUP($U2580,BUDGET!$C$19:$Q$401,2,FALSE))</f>
        <v/>
      </c>
    </row>
    <row r="2581" spans="2:22" ht="13.5" x14ac:dyDescent="0.3">
      <c r="B2581" s="582">
        <f t="shared" si="244"/>
        <v>2571</v>
      </c>
      <c r="C2581" s="153"/>
      <c r="D2581" s="154"/>
      <c r="E2581" s="155"/>
      <c r="F2581" s="156"/>
      <c r="G2581" s="157"/>
      <c r="H2581" s="158"/>
      <c r="I2581" s="162" t="str">
        <f t="shared" si="240"/>
        <v/>
      </c>
      <c r="J2581" s="163" t="str">
        <f>IF(I2581="","",I2581/BUDGET!$O$8)</f>
        <v/>
      </c>
      <c r="K2581" s="608"/>
      <c r="L2581" s="164" t="str">
        <f t="shared" si="241"/>
        <v/>
      </c>
      <c r="M2581" s="609" t="str">
        <f t="shared" si="242"/>
        <v/>
      </c>
      <c r="N2581" s="610" t="str">
        <f t="shared" si="243"/>
        <v/>
      </c>
      <c r="O2581" s="577"/>
      <c r="Q2581" s="611"/>
      <c r="U2581" s="574" t="str">
        <f t="shared" si="245"/>
        <v/>
      </c>
      <c r="V2581" s="574" t="str">
        <f>IF($U2581="","",VLOOKUP($U2581,BUDGET!$C$19:$Q$401,2,FALSE))</f>
        <v/>
      </c>
    </row>
    <row r="2582" spans="2:22" ht="13.5" x14ac:dyDescent="0.3">
      <c r="B2582" s="582">
        <f t="shared" si="244"/>
        <v>2572</v>
      </c>
      <c r="C2582" s="153"/>
      <c r="D2582" s="154"/>
      <c r="E2582" s="155"/>
      <c r="F2582" s="156"/>
      <c r="G2582" s="157"/>
      <c r="H2582" s="158"/>
      <c r="I2582" s="162" t="str">
        <f t="shared" si="240"/>
        <v/>
      </c>
      <c r="J2582" s="163" t="str">
        <f>IF(I2582="","",I2582/BUDGET!$O$8)</f>
        <v/>
      </c>
      <c r="K2582" s="608"/>
      <c r="L2582" s="161" t="str">
        <f t="shared" si="241"/>
        <v/>
      </c>
      <c r="M2582" s="609" t="str">
        <f t="shared" si="242"/>
        <v/>
      </c>
      <c r="N2582" s="610" t="str">
        <f t="shared" si="243"/>
        <v/>
      </c>
      <c r="O2582" s="577"/>
      <c r="Q2582" s="611"/>
      <c r="U2582" s="574" t="str">
        <f t="shared" si="245"/>
        <v/>
      </c>
      <c r="V2582" s="574" t="str">
        <f>IF($U2582="","",VLOOKUP($U2582,BUDGET!$C$19:$Q$401,2,FALSE))</f>
        <v/>
      </c>
    </row>
    <row r="2583" spans="2:22" ht="13.5" x14ac:dyDescent="0.3">
      <c r="B2583" s="582">
        <f t="shared" si="244"/>
        <v>2573</v>
      </c>
      <c r="C2583" s="153"/>
      <c r="D2583" s="154"/>
      <c r="E2583" s="155"/>
      <c r="F2583" s="156"/>
      <c r="G2583" s="157"/>
      <c r="H2583" s="158"/>
      <c r="I2583" s="162" t="str">
        <f t="shared" si="240"/>
        <v/>
      </c>
      <c r="J2583" s="163" t="str">
        <f>IF(I2583="","",I2583/BUDGET!$O$8)</f>
        <v/>
      </c>
      <c r="K2583" s="608"/>
      <c r="L2583" s="164" t="str">
        <f t="shared" si="241"/>
        <v/>
      </c>
      <c r="M2583" s="609" t="str">
        <f t="shared" si="242"/>
        <v/>
      </c>
      <c r="N2583" s="610" t="str">
        <f t="shared" si="243"/>
        <v/>
      </c>
      <c r="O2583" s="577"/>
      <c r="Q2583" s="611"/>
      <c r="U2583" s="574" t="str">
        <f t="shared" si="245"/>
        <v/>
      </c>
      <c r="V2583" s="574" t="str">
        <f>IF($U2583="","",VLOOKUP($U2583,BUDGET!$C$19:$Q$401,2,FALSE))</f>
        <v/>
      </c>
    </row>
    <row r="2584" spans="2:22" ht="13.5" x14ac:dyDescent="0.3">
      <c r="B2584" s="582">
        <f t="shared" si="244"/>
        <v>2574</v>
      </c>
      <c r="C2584" s="153"/>
      <c r="D2584" s="154"/>
      <c r="E2584" s="155"/>
      <c r="F2584" s="156"/>
      <c r="G2584" s="157"/>
      <c r="H2584" s="158"/>
      <c r="I2584" s="162" t="str">
        <f t="shared" si="240"/>
        <v/>
      </c>
      <c r="J2584" s="163" t="str">
        <f>IF(I2584="","",I2584/BUDGET!$O$8)</f>
        <v/>
      </c>
      <c r="K2584" s="608"/>
      <c r="L2584" s="161" t="str">
        <f t="shared" si="241"/>
        <v/>
      </c>
      <c r="M2584" s="609" t="str">
        <f t="shared" si="242"/>
        <v/>
      </c>
      <c r="N2584" s="610" t="str">
        <f t="shared" si="243"/>
        <v/>
      </c>
      <c r="O2584" s="577"/>
      <c r="Q2584" s="611"/>
      <c r="U2584" s="574" t="str">
        <f t="shared" si="245"/>
        <v/>
      </c>
      <c r="V2584" s="574" t="str">
        <f>IF($U2584="","",VLOOKUP($U2584,BUDGET!$C$19:$Q$401,2,FALSE))</f>
        <v/>
      </c>
    </row>
    <row r="2585" spans="2:22" ht="13.5" x14ac:dyDescent="0.3">
      <c r="B2585" s="582">
        <f t="shared" si="244"/>
        <v>2575</v>
      </c>
      <c r="C2585" s="153"/>
      <c r="D2585" s="154"/>
      <c r="E2585" s="155"/>
      <c r="F2585" s="156"/>
      <c r="G2585" s="157"/>
      <c r="H2585" s="158"/>
      <c r="I2585" s="162" t="str">
        <f t="shared" si="240"/>
        <v/>
      </c>
      <c r="J2585" s="163" t="str">
        <f>IF(I2585="","",I2585/BUDGET!$O$8)</f>
        <v/>
      </c>
      <c r="K2585" s="608"/>
      <c r="L2585" s="164" t="str">
        <f t="shared" si="241"/>
        <v/>
      </c>
      <c r="M2585" s="609" t="str">
        <f t="shared" si="242"/>
        <v/>
      </c>
      <c r="N2585" s="610" t="str">
        <f t="shared" si="243"/>
        <v/>
      </c>
      <c r="O2585" s="577"/>
      <c r="Q2585" s="611"/>
      <c r="U2585" s="574" t="str">
        <f t="shared" si="245"/>
        <v/>
      </c>
      <c r="V2585" s="574" t="str">
        <f>IF($U2585="","",VLOOKUP($U2585,BUDGET!$C$19:$Q$401,2,FALSE))</f>
        <v/>
      </c>
    </row>
    <row r="2586" spans="2:22" ht="13.5" x14ac:dyDescent="0.3">
      <c r="B2586" s="582">
        <f t="shared" si="244"/>
        <v>2576</v>
      </c>
      <c r="C2586" s="153"/>
      <c r="D2586" s="154"/>
      <c r="E2586" s="155"/>
      <c r="F2586" s="156"/>
      <c r="G2586" s="157"/>
      <c r="H2586" s="158"/>
      <c r="I2586" s="162" t="str">
        <f t="shared" si="240"/>
        <v/>
      </c>
      <c r="J2586" s="163" t="str">
        <f>IF(I2586="","",I2586/BUDGET!$O$8)</f>
        <v/>
      </c>
      <c r="K2586" s="608"/>
      <c r="L2586" s="161" t="str">
        <f t="shared" si="241"/>
        <v/>
      </c>
      <c r="M2586" s="609" t="str">
        <f t="shared" si="242"/>
        <v/>
      </c>
      <c r="N2586" s="610" t="str">
        <f t="shared" si="243"/>
        <v/>
      </c>
      <c r="O2586" s="577"/>
      <c r="Q2586" s="611"/>
      <c r="U2586" s="574" t="str">
        <f t="shared" si="245"/>
        <v/>
      </c>
      <c r="V2586" s="574" t="str">
        <f>IF($U2586="","",VLOOKUP($U2586,BUDGET!$C$19:$Q$401,2,FALSE))</f>
        <v/>
      </c>
    </row>
    <row r="2587" spans="2:22" ht="13.5" x14ac:dyDescent="0.3">
      <c r="B2587" s="582">
        <f t="shared" si="244"/>
        <v>2577</v>
      </c>
      <c r="C2587" s="153"/>
      <c r="D2587" s="154"/>
      <c r="E2587" s="155"/>
      <c r="F2587" s="156"/>
      <c r="G2587" s="157"/>
      <c r="H2587" s="158"/>
      <c r="I2587" s="162" t="str">
        <f t="shared" si="240"/>
        <v/>
      </c>
      <c r="J2587" s="163" t="str">
        <f>IF(I2587="","",I2587/BUDGET!$O$8)</f>
        <v/>
      </c>
      <c r="K2587" s="608"/>
      <c r="L2587" s="164" t="str">
        <f t="shared" si="241"/>
        <v/>
      </c>
      <c r="M2587" s="609" t="str">
        <f t="shared" si="242"/>
        <v/>
      </c>
      <c r="N2587" s="610" t="str">
        <f t="shared" si="243"/>
        <v/>
      </c>
      <c r="O2587" s="577"/>
      <c r="Q2587" s="611"/>
      <c r="U2587" s="574" t="str">
        <f t="shared" si="245"/>
        <v/>
      </c>
      <c r="V2587" s="574" t="str">
        <f>IF($U2587="","",VLOOKUP($U2587,BUDGET!$C$19:$Q$401,2,FALSE))</f>
        <v/>
      </c>
    </row>
    <row r="2588" spans="2:22" ht="13.5" x14ac:dyDescent="0.3">
      <c r="B2588" s="582">
        <f t="shared" si="244"/>
        <v>2578</v>
      </c>
      <c r="C2588" s="153"/>
      <c r="D2588" s="154"/>
      <c r="E2588" s="155"/>
      <c r="F2588" s="156"/>
      <c r="G2588" s="157"/>
      <c r="H2588" s="158"/>
      <c r="I2588" s="162" t="str">
        <f t="shared" si="240"/>
        <v/>
      </c>
      <c r="J2588" s="163" t="str">
        <f>IF(I2588="","",I2588/BUDGET!$O$8)</f>
        <v/>
      </c>
      <c r="K2588" s="608"/>
      <c r="L2588" s="161" t="str">
        <f t="shared" si="241"/>
        <v/>
      </c>
      <c r="M2588" s="609" t="str">
        <f t="shared" si="242"/>
        <v/>
      </c>
      <c r="N2588" s="610" t="str">
        <f t="shared" si="243"/>
        <v/>
      </c>
      <c r="O2588" s="577"/>
      <c r="Q2588" s="611"/>
      <c r="U2588" s="574" t="str">
        <f t="shared" si="245"/>
        <v/>
      </c>
      <c r="V2588" s="574" t="str">
        <f>IF($U2588="","",VLOOKUP($U2588,BUDGET!$C$19:$Q$401,2,FALSE))</f>
        <v/>
      </c>
    </row>
    <row r="2589" spans="2:22" ht="13.5" x14ac:dyDescent="0.3">
      <c r="B2589" s="582">
        <f t="shared" si="244"/>
        <v>2579</v>
      </c>
      <c r="C2589" s="153"/>
      <c r="D2589" s="154"/>
      <c r="E2589" s="155"/>
      <c r="F2589" s="156"/>
      <c r="G2589" s="157"/>
      <c r="H2589" s="158"/>
      <c r="I2589" s="162" t="str">
        <f t="shared" si="240"/>
        <v/>
      </c>
      <c r="J2589" s="163" t="str">
        <f>IF(I2589="","",I2589/BUDGET!$O$8)</f>
        <v/>
      </c>
      <c r="K2589" s="608"/>
      <c r="L2589" s="164" t="str">
        <f t="shared" si="241"/>
        <v/>
      </c>
      <c r="M2589" s="609" t="str">
        <f t="shared" si="242"/>
        <v/>
      </c>
      <c r="N2589" s="610" t="str">
        <f t="shared" si="243"/>
        <v/>
      </c>
      <c r="O2589" s="577"/>
      <c r="Q2589" s="611"/>
      <c r="U2589" s="574" t="str">
        <f t="shared" si="245"/>
        <v/>
      </c>
      <c r="V2589" s="574" t="str">
        <f>IF($U2589="","",VLOOKUP($U2589,BUDGET!$C$19:$Q$401,2,FALSE))</f>
        <v/>
      </c>
    </row>
    <row r="2590" spans="2:22" ht="13.5" x14ac:dyDescent="0.3">
      <c r="B2590" s="582">
        <f t="shared" si="244"/>
        <v>2580</v>
      </c>
      <c r="C2590" s="153"/>
      <c r="D2590" s="154"/>
      <c r="E2590" s="155"/>
      <c r="F2590" s="156"/>
      <c r="G2590" s="157"/>
      <c r="H2590" s="158"/>
      <c r="I2590" s="162" t="str">
        <f t="shared" si="240"/>
        <v/>
      </c>
      <c r="J2590" s="163" t="str">
        <f>IF(I2590="","",I2590/BUDGET!$O$8)</f>
        <v/>
      </c>
      <c r="K2590" s="608"/>
      <c r="L2590" s="161" t="str">
        <f t="shared" si="241"/>
        <v/>
      </c>
      <c r="M2590" s="609" t="str">
        <f t="shared" si="242"/>
        <v/>
      </c>
      <c r="N2590" s="610" t="str">
        <f t="shared" si="243"/>
        <v/>
      </c>
      <c r="O2590" s="577"/>
      <c r="Q2590" s="611"/>
      <c r="U2590" s="574" t="str">
        <f t="shared" si="245"/>
        <v/>
      </c>
      <c r="V2590" s="574" t="str">
        <f>IF($U2590="","",VLOOKUP($U2590,BUDGET!$C$19:$Q$401,2,FALSE))</f>
        <v/>
      </c>
    </row>
    <row r="2591" spans="2:22" ht="13.5" x14ac:dyDescent="0.3">
      <c r="B2591" s="582">
        <f t="shared" si="244"/>
        <v>2581</v>
      </c>
      <c r="C2591" s="153"/>
      <c r="D2591" s="154"/>
      <c r="E2591" s="155"/>
      <c r="F2591" s="156"/>
      <c r="G2591" s="157"/>
      <c r="H2591" s="158"/>
      <c r="I2591" s="162" t="str">
        <f t="shared" si="240"/>
        <v/>
      </c>
      <c r="J2591" s="163" t="str">
        <f>IF(I2591="","",I2591/BUDGET!$O$8)</f>
        <v/>
      </c>
      <c r="K2591" s="608"/>
      <c r="L2591" s="164" t="str">
        <f t="shared" si="241"/>
        <v/>
      </c>
      <c r="M2591" s="609" t="str">
        <f t="shared" si="242"/>
        <v/>
      </c>
      <c r="N2591" s="610" t="str">
        <f t="shared" si="243"/>
        <v/>
      </c>
      <c r="O2591" s="577"/>
      <c r="Q2591" s="611"/>
      <c r="U2591" s="574" t="str">
        <f t="shared" si="245"/>
        <v/>
      </c>
      <c r="V2591" s="574" t="str">
        <f>IF($U2591="","",VLOOKUP($U2591,BUDGET!$C$19:$Q$401,2,FALSE))</f>
        <v/>
      </c>
    </row>
    <row r="2592" spans="2:22" ht="13.5" x14ac:dyDescent="0.3">
      <c r="B2592" s="582">
        <f t="shared" si="244"/>
        <v>2582</v>
      </c>
      <c r="C2592" s="153"/>
      <c r="D2592" s="154"/>
      <c r="E2592" s="155"/>
      <c r="F2592" s="156"/>
      <c r="G2592" s="157"/>
      <c r="H2592" s="158"/>
      <c r="I2592" s="162" t="str">
        <f t="shared" si="240"/>
        <v/>
      </c>
      <c r="J2592" s="163" t="str">
        <f>IF(I2592="","",I2592/BUDGET!$O$8)</f>
        <v/>
      </c>
      <c r="K2592" s="608"/>
      <c r="L2592" s="161" t="str">
        <f t="shared" si="241"/>
        <v/>
      </c>
      <c r="M2592" s="609" t="str">
        <f t="shared" si="242"/>
        <v/>
      </c>
      <c r="N2592" s="610" t="str">
        <f t="shared" si="243"/>
        <v/>
      </c>
      <c r="O2592" s="577"/>
      <c r="Q2592" s="611"/>
      <c r="U2592" s="574" t="str">
        <f t="shared" si="245"/>
        <v/>
      </c>
      <c r="V2592" s="574" t="str">
        <f>IF($U2592="","",VLOOKUP($U2592,BUDGET!$C$19:$Q$401,2,FALSE))</f>
        <v/>
      </c>
    </row>
    <row r="2593" spans="2:22" ht="13.5" x14ac:dyDescent="0.3">
      <c r="B2593" s="582">
        <f t="shared" si="244"/>
        <v>2583</v>
      </c>
      <c r="C2593" s="153"/>
      <c r="D2593" s="154"/>
      <c r="E2593" s="155"/>
      <c r="F2593" s="156"/>
      <c r="G2593" s="157"/>
      <c r="H2593" s="158"/>
      <c r="I2593" s="162" t="str">
        <f t="shared" si="240"/>
        <v/>
      </c>
      <c r="J2593" s="163" t="str">
        <f>IF(I2593="","",I2593/BUDGET!$O$8)</f>
        <v/>
      </c>
      <c r="K2593" s="608"/>
      <c r="L2593" s="164" t="str">
        <f t="shared" si="241"/>
        <v/>
      </c>
      <c r="M2593" s="609" t="str">
        <f t="shared" si="242"/>
        <v/>
      </c>
      <c r="N2593" s="610" t="str">
        <f t="shared" si="243"/>
        <v/>
      </c>
      <c r="O2593" s="577"/>
      <c r="Q2593" s="611"/>
      <c r="U2593" s="574" t="str">
        <f t="shared" si="245"/>
        <v/>
      </c>
      <c r="V2593" s="574" t="str">
        <f>IF($U2593="","",VLOOKUP($U2593,BUDGET!$C$19:$Q$401,2,FALSE))</f>
        <v/>
      </c>
    </row>
    <row r="2594" spans="2:22" ht="13.5" x14ac:dyDescent="0.3">
      <c r="B2594" s="582">
        <f t="shared" si="244"/>
        <v>2584</v>
      </c>
      <c r="C2594" s="153"/>
      <c r="D2594" s="154"/>
      <c r="E2594" s="155"/>
      <c r="F2594" s="156"/>
      <c r="G2594" s="157"/>
      <c r="H2594" s="158"/>
      <c r="I2594" s="162" t="str">
        <f t="shared" si="240"/>
        <v/>
      </c>
      <c r="J2594" s="163" t="str">
        <f>IF(I2594="","",I2594/BUDGET!$O$8)</f>
        <v/>
      </c>
      <c r="K2594" s="608"/>
      <c r="L2594" s="161" t="str">
        <f t="shared" si="241"/>
        <v/>
      </c>
      <c r="M2594" s="609" t="str">
        <f t="shared" si="242"/>
        <v/>
      </c>
      <c r="N2594" s="610" t="str">
        <f t="shared" si="243"/>
        <v/>
      </c>
      <c r="O2594" s="577"/>
      <c r="Q2594" s="611"/>
      <c r="U2594" s="574" t="str">
        <f t="shared" si="245"/>
        <v/>
      </c>
      <c r="V2594" s="574" t="str">
        <f>IF($U2594="","",VLOOKUP($U2594,BUDGET!$C$19:$Q$401,2,FALSE))</f>
        <v/>
      </c>
    </row>
    <row r="2595" spans="2:22" ht="13.5" x14ac:dyDescent="0.3">
      <c r="B2595" s="582">
        <f t="shared" si="244"/>
        <v>2585</v>
      </c>
      <c r="C2595" s="153"/>
      <c r="D2595" s="154"/>
      <c r="E2595" s="155"/>
      <c r="F2595" s="156"/>
      <c r="G2595" s="157"/>
      <c r="H2595" s="158"/>
      <c r="I2595" s="162" t="str">
        <f t="shared" si="240"/>
        <v/>
      </c>
      <c r="J2595" s="163" t="str">
        <f>IF(I2595="","",I2595/BUDGET!$O$8)</f>
        <v/>
      </c>
      <c r="K2595" s="608"/>
      <c r="L2595" s="164" t="str">
        <f t="shared" si="241"/>
        <v/>
      </c>
      <c r="M2595" s="609" t="str">
        <f t="shared" si="242"/>
        <v/>
      </c>
      <c r="N2595" s="610" t="str">
        <f t="shared" si="243"/>
        <v/>
      </c>
      <c r="O2595" s="577"/>
      <c r="Q2595" s="611"/>
      <c r="U2595" s="574" t="str">
        <f t="shared" si="245"/>
        <v/>
      </c>
      <c r="V2595" s="574" t="str">
        <f>IF($U2595="","",VLOOKUP($U2595,BUDGET!$C$19:$Q$401,2,FALSE))</f>
        <v/>
      </c>
    </row>
    <row r="2596" spans="2:22" ht="13.5" x14ac:dyDescent="0.3">
      <c r="B2596" s="582">
        <f t="shared" si="244"/>
        <v>2586</v>
      </c>
      <c r="C2596" s="153"/>
      <c r="D2596" s="154"/>
      <c r="E2596" s="155"/>
      <c r="F2596" s="156"/>
      <c r="G2596" s="157"/>
      <c r="H2596" s="158"/>
      <c r="I2596" s="162" t="str">
        <f t="shared" si="240"/>
        <v/>
      </c>
      <c r="J2596" s="163" t="str">
        <f>IF(I2596="","",I2596/BUDGET!$O$8)</f>
        <v/>
      </c>
      <c r="K2596" s="608"/>
      <c r="L2596" s="161" t="str">
        <f t="shared" si="241"/>
        <v/>
      </c>
      <c r="M2596" s="609" t="str">
        <f t="shared" si="242"/>
        <v/>
      </c>
      <c r="N2596" s="610" t="str">
        <f t="shared" si="243"/>
        <v/>
      </c>
      <c r="O2596" s="577"/>
      <c r="Q2596" s="611"/>
      <c r="U2596" s="574" t="str">
        <f t="shared" si="245"/>
        <v/>
      </c>
      <c r="V2596" s="574" t="str">
        <f>IF($U2596="","",VLOOKUP($U2596,BUDGET!$C$19:$Q$401,2,FALSE))</f>
        <v/>
      </c>
    </row>
    <row r="2597" spans="2:22" ht="13.5" x14ac:dyDescent="0.3">
      <c r="B2597" s="582">
        <f t="shared" si="244"/>
        <v>2587</v>
      </c>
      <c r="C2597" s="153"/>
      <c r="D2597" s="154"/>
      <c r="E2597" s="155"/>
      <c r="F2597" s="156"/>
      <c r="G2597" s="157"/>
      <c r="H2597" s="158"/>
      <c r="I2597" s="162" t="str">
        <f t="shared" si="240"/>
        <v/>
      </c>
      <c r="J2597" s="163" t="str">
        <f>IF(I2597="","",I2597/BUDGET!$O$8)</f>
        <v/>
      </c>
      <c r="K2597" s="608"/>
      <c r="L2597" s="164" t="str">
        <f t="shared" si="241"/>
        <v/>
      </c>
      <c r="M2597" s="609" t="str">
        <f t="shared" si="242"/>
        <v/>
      </c>
      <c r="N2597" s="610" t="str">
        <f t="shared" si="243"/>
        <v/>
      </c>
      <c r="O2597" s="577"/>
      <c r="Q2597" s="611"/>
      <c r="U2597" s="574" t="str">
        <f t="shared" si="245"/>
        <v/>
      </c>
      <c r="V2597" s="574" t="str">
        <f>IF($U2597="","",VLOOKUP($U2597,BUDGET!$C$19:$Q$401,2,FALSE))</f>
        <v/>
      </c>
    </row>
    <row r="2598" spans="2:22" ht="13.5" x14ac:dyDescent="0.3">
      <c r="B2598" s="582">
        <f t="shared" si="244"/>
        <v>2588</v>
      </c>
      <c r="C2598" s="153"/>
      <c r="D2598" s="154"/>
      <c r="E2598" s="155"/>
      <c r="F2598" s="156"/>
      <c r="G2598" s="157"/>
      <c r="H2598" s="158"/>
      <c r="I2598" s="162" t="str">
        <f t="shared" si="240"/>
        <v/>
      </c>
      <c r="J2598" s="163" t="str">
        <f>IF(I2598="","",I2598/BUDGET!$O$8)</f>
        <v/>
      </c>
      <c r="K2598" s="608"/>
      <c r="L2598" s="161" t="str">
        <f t="shared" si="241"/>
        <v/>
      </c>
      <c r="M2598" s="609" t="str">
        <f t="shared" si="242"/>
        <v/>
      </c>
      <c r="N2598" s="610" t="str">
        <f t="shared" si="243"/>
        <v/>
      </c>
      <c r="O2598" s="577"/>
      <c r="Q2598" s="611"/>
      <c r="U2598" s="574" t="str">
        <f t="shared" si="245"/>
        <v/>
      </c>
      <c r="V2598" s="574" t="str">
        <f>IF($U2598="","",VLOOKUP($U2598,BUDGET!$C$19:$Q$401,2,FALSE))</f>
        <v/>
      </c>
    </row>
    <row r="2599" spans="2:22" ht="13.5" x14ac:dyDescent="0.3">
      <c r="B2599" s="582">
        <f t="shared" si="244"/>
        <v>2589</v>
      </c>
      <c r="C2599" s="153"/>
      <c r="D2599" s="154"/>
      <c r="E2599" s="155"/>
      <c r="F2599" s="156"/>
      <c r="G2599" s="157"/>
      <c r="H2599" s="158"/>
      <c r="I2599" s="162" t="str">
        <f t="shared" si="240"/>
        <v/>
      </c>
      <c r="J2599" s="163" t="str">
        <f>IF(I2599="","",I2599/BUDGET!$O$8)</f>
        <v/>
      </c>
      <c r="K2599" s="608"/>
      <c r="L2599" s="164" t="str">
        <f t="shared" si="241"/>
        <v/>
      </c>
      <c r="M2599" s="609" t="str">
        <f t="shared" si="242"/>
        <v/>
      </c>
      <c r="N2599" s="610" t="str">
        <f t="shared" si="243"/>
        <v/>
      </c>
      <c r="O2599" s="577"/>
      <c r="Q2599" s="611"/>
      <c r="U2599" s="574" t="str">
        <f t="shared" si="245"/>
        <v/>
      </c>
      <c r="V2599" s="574" t="str">
        <f>IF($U2599="","",VLOOKUP($U2599,BUDGET!$C$19:$Q$401,2,FALSE))</f>
        <v/>
      </c>
    </row>
    <row r="2600" spans="2:22" ht="13.5" x14ac:dyDescent="0.3">
      <c r="B2600" s="582">
        <f t="shared" si="244"/>
        <v>2590</v>
      </c>
      <c r="C2600" s="153"/>
      <c r="D2600" s="154"/>
      <c r="E2600" s="155"/>
      <c r="F2600" s="156"/>
      <c r="G2600" s="157"/>
      <c r="H2600" s="158"/>
      <c r="I2600" s="162" t="str">
        <f t="shared" si="240"/>
        <v/>
      </c>
      <c r="J2600" s="163" t="str">
        <f>IF(I2600="","",I2600/BUDGET!$O$8)</f>
        <v/>
      </c>
      <c r="K2600" s="608"/>
      <c r="L2600" s="161" t="str">
        <f t="shared" si="241"/>
        <v/>
      </c>
      <c r="M2600" s="609" t="str">
        <f t="shared" si="242"/>
        <v/>
      </c>
      <c r="N2600" s="610" t="str">
        <f t="shared" si="243"/>
        <v/>
      </c>
      <c r="O2600" s="577"/>
      <c r="Q2600" s="611"/>
      <c r="U2600" s="574" t="str">
        <f t="shared" si="245"/>
        <v/>
      </c>
      <c r="V2600" s="574" t="str">
        <f>IF($U2600="","",VLOOKUP($U2600,BUDGET!$C$19:$Q$401,2,FALSE))</f>
        <v/>
      </c>
    </row>
    <row r="2601" spans="2:22" ht="13.5" x14ac:dyDescent="0.3">
      <c r="B2601" s="582">
        <f t="shared" si="244"/>
        <v>2591</v>
      </c>
      <c r="C2601" s="153"/>
      <c r="D2601" s="154"/>
      <c r="E2601" s="155"/>
      <c r="F2601" s="156"/>
      <c r="G2601" s="157"/>
      <c r="H2601" s="158"/>
      <c r="I2601" s="162" t="str">
        <f t="shared" si="240"/>
        <v/>
      </c>
      <c r="J2601" s="163" t="str">
        <f>IF(I2601="","",I2601/BUDGET!$O$8)</f>
        <v/>
      </c>
      <c r="K2601" s="608"/>
      <c r="L2601" s="164" t="str">
        <f t="shared" si="241"/>
        <v/>
      </c>
      <c r="M2601" s="609" t="str">
        <f t="shared" si="242"/>
        <v/>
      </c>
      <c r="N2601" s="610" t="str">
        <f t="shared" si="243"/>
        <v/>
      </c>
      <c r="O2601" s="577"/>
      <c r="Q2601" s="611"/>
      <c r="U2601" s="574" t="str">
        <f t="shared" si="245"/>
        <v/>
      </c>
      <c r="V2601" s="574" t="str">
        <f>IF($U2601="","",VLOOKUP($U2601,BUDGET!$C$19:$Q$401,2,FALSE))</f>
        <v/>
      </c>
    </row>
    <row r="2602" spans="2:22" ht="13.5" x14ac:dyDescent="0.3">
      <c r="B2602" s="582">
        <f t="shared" si="244"/>
        <v>2592</v>
      </c>
      <c r="C2602" s="153"/>
      <c r="D2602" s="154"/>
      <c r="E2602" s="155"/>
      <c r="F2602" s="156"/>
      <c r="G2602" s="157"/>
      <c r="H2602" s="158"/>
      <c r="I2602" s="162" t="str">
        <f t="shared" si="240"/>
        <v/>
      </c>
      <c r="J2602" s="163" t="str">
        <f>IF(I2602="","",I2602/BUDGET!$O$8)</f>
        <v/>
      </c>
      <c r="K2602" s="608"/>
      <c r="L2602" s="161" t="str">
        <f t="shared" si="241"/>
        <v/>
      </c>
      <c r="M2602" s="609" t="str">
        <f t="shared" si="242"/>
        <v/>
      </c>
      <c r="N2602" s="610" t="str">
        <f t="shared" si="243"/>
        <v/>
      </c>
      <c r="O2602" s="577"/>
      <c r="Q2602" s="611"/>
      <c r="U2602" s="574" t="str">
        <f t="shared" si="245"/>
        <v/>
      </c>
      <c r="V2602" s="574" t="str">
        <f>IF($U2602="","",VLOOKUP($U2602,BUDGET!$C$19:$Q$401,2,FALSE))</f>
        <v/>
      </c>
    </row>
    <row r="2603" spans="2:22" ht="13.5" x14ac:dyDescent="0.3">
      <c r="B2603" s="582">
        <f t="shared" si="244"/>
        <v>2593</v>
      </c>
      <c r="C2603" s="153"/>
      <c r="D2603" s="154"/>
      <c r="E2603" s="155"/>
      <c r="F2603" s="156"/>
      <c r="G2603" s="157"/>
      <c r="H2603" s="158"/>
      <c r="I2603" s="162" t="str">
        <f t="shared" si="240"/>
        <v/>
      </c>
      <c r="J2603" s="163" t="str">
        <f>IF(I2603="","",I2603/BUDGET!$O$8)</f>
        <v/>
      </c>
      <c r="K2603" s="608"/>
      <c r="L2603" s="164" t="str">
        <f t="shared" si="241"/>
        <v/>
      </c>
      <c r="M2603" s="609" t="str">
        <f t="shared" si="242"/>
        <v/>
      </c>
      <c r="N2603" s="610" t="str">
        <f t="shared" si="243"/>
        <v/>
      </c>
      <c r="O2603" s="577"/>
      <c r="Q2603" s="611"/>
      <c r="U2603" s="574" t="str">
        <f t="shared" si="245"/>
        <v/>
      </c>
      <c r="V2603" s="574" t="str">
        <f>IF($U2603="","",VLOOKUP($U2603,BUDGET!$C$19:$Q$401,2,FALSE))</f>
        <v/>
      </c>
    </row>
    <row r="2604" spans="2:22" ht="13.5" x14ac:dyDescent="0.3">
      <c r="B2604" s="582">
        <f t="shared" si="244"/>
        <v>2594</v>
      </c>
      <c r="C2604" s="153"/>
      <c r="D2604" s="154"/>
      <c r="E2604" s="155"/>
      <c r="F2604" s="156"/>
      <c r="G2604" s="157"/>
      <c r="H2604" s="158"/>
      <c r="I2604" s="162" t="str">
        <f t="shared" si="240"/>
        <v/>
      </c>
      <c r="J2604" s="163" t="str">
        <f>IF(I2604="","",I2604/BUDGET!$O$8)</f>
        <v/>
      </c>
      <c r="K2604" s="608"/>
      <c r="L2604" s="161" t="str">
        <f t="shared" si="241"/>
        <v/>
      </c>
      <c r="M2604" s="609" t="str">
        <f t="shared" si="242"/>
        <v/>
      </c>
      <c r="N2604" s="610" t="str">
        <f t="shared" si="243"/>
        <v/>
      </c>
      <c r="O2604" s="577"/>
      <c r="Q2604" s="611"/>
      <c r="U2604" s="574" t="str">
        <f t="shared" si="245"/>
        <v/>
      </c>
      <c r="V2604" s="574" t="str">
        <f>IF($U2604="","",VLOOKUP($U2604,BUDGET!$C$19:$Q$401,2,FALSE))</f>
        <v/>
      </c>
    </row>
    <row r="2605" spans="2:22" ht="13.5" x14ac:dyDescent="0.3">
      <c r="B2605" s="582">
        <f t="shared" si="244"/>
        <v>2595</v>
      </c>
      <c r="C2605" s="153"/>
      <c r="D2605" s="154"/>
      <c r="E2605" s="155"/>
      <c r="F2605" s="156"/>
      <c r="G2605" s="157"/>
      <c r="H2605" s="158"/>
      <c r="I2605" s="162" t="str">
        <f t="shared" si="240"/>
        <v/>
      </c>
      <c r="J2605" s="163" t="str">
        <f>IF(I2605="","",I2605/BUDGET!$O$8)</f>
        <v/>
      </c>
      <c r="K2605" s="608"/>
      <c r="L2605" s="164" t="str">
        <f t="shared" si="241"/>
        <v/>
      </c>
      <c r="M2605" s="609" t="str">
        <f t="shared" si="242"/>
        <v/>
      </c>
      <c r="N2605" s="610" t="str">
        <f t="shared" si="243"/>
        <v/>
      </c>
      <c r="O2605" s="577"/>
      <c r="Q2605" s="611"/>
      <c r="U2605" s="574" t="str">
        <f t="shared" si="245"/>
        <v/>
      </c>
      <c r="V2605" s="574" t="str">
        <f>IF($U2605="","",VLOOKUP($U2605,BUDGET!$C$19:$Q$401,2,FALSE))</f>
        <v/>
      </c>
    </row>
    <row r="2606" spans="2:22" ht="13.5" x14ac:dyDescent="0.3">
      <c r="B2606" s="582">
        <f t="shared" si="244"/>
        <v>2596</v>
      </c>
      <c r="C2606" s="153"/>
      <c r="D2606" s="154"/>
      <c r="E2606" s="155"/>
      <c r="F2606" s="156"/>
      <c r="G2606" s="157"/>
      <c r="H2606" s="158"/>
      <c r="I2606" s="162" t="str">
        <f t="shared" si="240"/>
        <v/>
      </c>
      <c r="J2606" s="163" t="str">
        <f>IF(I2606="","",I2606/BUDGET!$O$8)</f>
        <v/>
      </c>
      <c r="K2606" s="608"/>
      <c r="L2606" s="161" t="str">
        <f t="shared" si="241"/>
        <v/>
      </c>
      <c r="M2606" s="609" t="str">
        <f t="shared" si="242"/>
        <v/>
      </c>
      <c r="N2606" s="610" t="str">
        <f t="shared" si="243"/>
        <v/>
      </c>
      <c r="O2606" s="577"/>
      <c r="Q2606" s="611"/>
      <c r="U2606" s="574" t="str">
        <f t="shared" si="245"/>
        <v/>
      </c>
      <c r="V2606" s="574" t="str">
        <f>IF($U2606="","",VLOOKUP($U2606,BUDGET!$C$19:$Q$401,2,FALSE))</f>
        <v/>
      </c>
    </row>
    <row r="2607" spans="2:22" ht="13.5" x14ac:dyDescent="0.3">
      <c r="B2607" s="582">
        <f t="shared" si="244"/>
        <v>2597</v>
      </c>
      <c r="C2607" s="153"/>
      <c r="D2607" s="154"/>
      <c r="E2607" s="155"/>
      <c r="F2607" s="156"/>
      <c r="G2607" s="157"/>
      <c r="H2607" s="158"/>
      <c r="I2607" s="162" t="str">
        <f t="shared" si="240"/>
        <v/>
      </c>
      <c r="J2607" s="163" t="str">
        <f>IF(I2607="","",I2607/BUDGET!$O$8)</f>
        <v/>
      </c>
      <c r="K2607" s="608"/>
      <c r="L2607" s="164" t="str">
        <f t="shared" si="241"/>
        <v/>
      </c>
      <c r="M2607" s="609" t="str">
        <f t="shared" si="242"/>
        <v/>
      </c>
      <c r="N2607" s="610" t="str">
        <f t="shared" si="243"/>
        <v/>
      </c>
      <c r="O2607" s="577"/>
      <c r="Q2607" s="611"/>
      <c r="U2607" s="574" t="str">
        <f t="shared" si="245"/>
        <v/>
      </c>
      <c r="V2607" s="574" t="str">
        <f>IF($U2607="","",VLOOKUP($U2607,BUDGET!$C$19:$Q$401,2,FALSE))</f>
        <v/>
      </c>
    </row>
    <row r="2608" spans="2:22" ht="13.5" x14ac:dyDescent="0.3">
      <c r="B2608" s="582">
        <f t="shared" si="244"/>
        <v>2598</v>
      </c>
      <c r="C2608" s="153"/>
      <c r="D2608" s="154"/>
      <c r="E2608" s="155"/>
      <c r="F2608" s="156"/>
      <c r="G2608" s="157"/>
      <c r="H2608" s="158"/>
      <c r="I2608" s="162" t="str">
        <f t="shared" si="240"/>
        <v/>
      </c>
      <c r="J2608" s="163" t="str">
        <f>IF(I2608="","",I2608/BUDGET!$O$8)</f>
        <v/>
      </c>
      <c r="K2608" s="608"/>
      <c r="L2608" s="161" t="str">
        <f t="shared" si="241"/>
        <v/>
      </c>
      <c r="M2608" s="609" t="str">
        <f t="shared" si="242"/>
        <v/>
      </c>
      <c r="N2608" s="610" t="str">
        <f t="shared" si="243"/>
        <v/>
      </c>
      <c r="O2608" s="577"/>
      <c r="Q2608" s="611"/>
      <c r="U2608" s="574" t="str">
        <f t="shared" si="245"/>
        <v/>
      </c>
      <c r="V2608" s="574" t="str">
        <f>IF($U2608="","",VLOOKUP($U2608,BUDGET!$C$19:$Q$401,2,FALSE))</f>
        <v/>
      </c>
    </row>
    <row r="2609" spans="2:22" ht="13.5" x14ac:dyDescent="0.3">
      <c r="B2609" s="582">
        <f t="shared" si="244"/>
        <v>2599</v>
      </c>
      <c r="C2609" s="153"/>
      <c r="D2609" s="154"/>
      <c r="E2609" s="155"/>
      <c r="F2609" s="156"/>
      <c r="G2609" s="157"/>
      <c r="H2609" s="158"/>
      <c r="I2609" s="162" t="str">
        <f t="shared" si="240"/>
        <v/>
      </c>
      <c r="J2609" s="163" t="str">
        <f>IF(I2609="","",I2609/BUDGET!$O$8)</f>
        <v/>
      </c>
      <c r="K2609" s="608"/>
      <c r="L2609" s="164" t="str">
        <f t="shared" si="241"/>
        <v/>
      </c>
      <c r="M2609" s="609" t="str">
        <f t="shared" si="242"/>
        <v/>
      </c>
      <c r="N2609" s="610" t="str">
        <f t="shared" si="243"/>
        <v/>
      </c>
      <c r="O2609" s="577"/>
      <c r="Q2609" s="611"/>
      <c r="U2609" s="574" t="str">
        <f t="shared" si="245"/>
        <v/>
      </c>
      <c r="V2609" s="574" t="str">
        <f>IF($U2609="","",VLOOKUP($U2609,BUDGET!$C$19:$Q$401,2,FALSE))</f>
        <v/>
      </c>
    </row>
    <row r="2610" spans="2:22" ht="13.5" x14ac:dyDescent="0.3">
      <c r="B2610" s="582">
        <f t="shared" si="244"/>
        <v>2600</v>
      </c>
      <c r="C2610" s="153"/>
      <c r="D2610" s="154"/>
      <c r="E2610" s="155"/>
      <c r="F2610" s="156"/>
      <c r="G2610" s="157"/>
      <c r="H2610" s="158"/>
      <c r="I2610" s="162" t="str">
        <f t="shared" si="240"/>
        <v/>
      </c>
      <c r="J2610" s="163" t="str">
        <f>IF(I2610="","",I2610/BUDGET!$O$8)</f>
        <v/>
      </c>
      <c r="K2610" s="608"/>
      <c r="L2610" s="161" t="str">
        <f t="shared" si="241"/>
        <v/>
      </c>
      <c r="M2610" s="609" t="str">
        <f t="shared" si="242"/>
        <v/>
      </c>
      <c r="N2610" s="610" t="str">
        <f t="shared" si="243"/>
        <v/>
      </c>
      <c r="O2610" s="577"/>
      <c r="Q2610" s="611"/>
      <c r="U2610" s="574" t="str">
        <f t="shared" si="245"/>
        <v/>
      </c>
      <c r="V2610" s="574" t="str">
        <f>IF($U2610="","",VLOOKUP($U2610,BUDGET!$C$19:$Q$401,2,FALSE))</f>
        <v/>
      </c>
    </row>
    <row r="2611" spans="2:22" ht="13.5" x14ac:dyDescent="0.3">
      <c r="B2611" s="582">
        <f t="shared" si="244"/>
        <v>2601</v>
      </c>
      <c r="C2611" s="153"/>
      <c r="D2611" s="154"/>
      <c r="E2611" s="155"/>
      <c r="F2611" s="156"/>
      <c r="G2611" s="157"/>
      <c r="H2611" s="158"/>
      <c r="I2611" s="162" t="str">
        <f t="shared" si="240"/>
        <v/>
      </c>
      <c r="J2611" s="163" t="str">
        <f>IF(I2611="","",I2611/BUDGET!$O$8)</f>
        <v/>
      </c>
      <c r="K2611" s="608"/>
      <c r="L2611" s="164" t="str">
        <f t="shared" si="241"/>
        <v/>
      </c>
      <c r="M2611" s="609" t="str">
        <f t="shared" si="242"/>
        <v/>
      </c>
      <c r="N2611" s="610" t="str">
        <f t="shared" si="243"/>
        <v/>
      </c>
      <c r="O2611" s="577"/>
      <c r="Q2611" s="611"/>
      <c r="U2611" s="574" t="str">
        <f t="shared" si="245"/>
        <v/>
      </c>
      <c r="V2611" s="574" t="str">
        <f>IF($U2611="","",VLOOKUP($U2611,BUDGET!$C$19:$Q$401,2,FALSE))</f>
        <v/>
      </c>
    </row>
    <row r="2612" spans="2:22" ht="13.5" x14ac:dyDescent="0.3">
      <c r="B2612" s="582">
        <f t="shared" si="244"/>
        <v>2602</v>
      </c>
      <c r="C2612" s="153"/>
      <c r="D2612" s="154"/>
      <c r="E2612" s="155"/>
      <c r="F2612" s="156"/>
      <c r="G2612" s="157"/>
      <c r="H2612" s="158"/>
      <c r="I2612" s="162" t="str">
        <f t="shared" si="240"/>
        <v/>
      </c>
      <c r="J2612" s="163" t="str">
        <f>IF(I2612="","",I2612/BUDGET!$O$8)</f>
        <v/>
      </c>
      <c r="K2612" s="608"/>
      <c r="L2612" s="161" t="str">
        <f t="shared" si="241"/>
        <v/>
      </c>
      <c r="M2612" s="609" t="str">
        <f t="shared" si="242"/>
        <v/>
      </c>
      <c r="N2612" s="610" t="str">
        <f t="shared" si="243"/>
        <v/>
      </c>
      <c r="O2612" s="577"/>
      <c r="Q2612" s="611"/>
      <c r="U2612" s="574" t="str">
        <f t="shared" si="245"/>
        <v/>
      </c>
      <c r="V2612" s="574" t="str">
        <f>IF($U2612="","",VLOOKUP($U2612,BUDGET!$C$19:$Q$401,2,FALSE))</f>
        <v/>
      </c>
    </row>
    <row r="2613" spans="2:22" ht="13.5" x14ac:dyDescent="0.3">
      <c r="B2613" s="582">
        <f t="shared" si="244"/>
        <v>2603</v>
      </c>
      <c r="C2613" s="153"/>
      <c r="D2613" s="154"/>
      <c r="E2613" s="155"/>
      <c r="F2613" s="156"/>
      <c r="G2613" s="157"/>
      <c r="H2613" s="158"/>
      <c r="I2613" s="162" t="str">
        <f t="shared" si="240"/>
        <v/>
      </c>
      <c r="J2613" s="163" t="str">
        <f>IF(I2613="","",I2613/BUDGET!$O$8)</f>
        <v/>
      </c>
      <c r="K2613" s="608"/>
      <c r="L2613" s="164" t="str">
        <f t="shared" si="241"/>
        <v/>
      </c>
      <c r="M2613" s="609" t="str">
        <f t="shared" si="242"/>
        <v/>
      </c>
      <c r="N2613" s="610" t="str">
        <f t="shared" si="243"/>
        <v/>
      </c>
      <c r="O2613" s="577"/>
      <c r="Q2613" s="611"/>
      <c r="U2613" s="574" t="str">
        <f t="shared" si="245"/>
        <v/>
      </c>
      <c r="V2613" s="574" t="str">
        <f>IF($U2613="","",VLOOKUP($U2613,BUDGET!$C$19:$Q$401,2,FALSE))</f>
        <v/>
      </c>
    </row>
    <row r="2614" spans="2:22" ht="13.5" x14ac:dyDescent="0.3">
      <c r="B2614" s="582">
        <f t="shared" si="244"/>
        <v>2604</v>
      </c>
      <c r="C2614" s="153"/>
      <c r="D2614" s="154"/>
      <c r="E2614" s="155"/>
      <c r="F2614" s="156"/>
      <c r="G2614" s="157"/>
      <c r="H2614" s="158"/>
      <c r="I2614" s="162" t="str">
        <f t="shared" si="240"/>
        <v/>
      </c>
      <c r="J2614" s="163" t="str">
        <f>IF(I2614="","",I2614/BUDGET!$O$8)</f>
        <v/>
      </c>
      <c r="K2614" s="608"/>
      <c r="L2614" s="161" t="str">
        <f t="shared" si="241"/>
        <v/>
      </c>
      <c r="M2614" s="609" t="str">
        <f t="shared" si="242"/>
        <v/>
      </c>
      <c r="N2614" s="610" t="str">
        <f t="shared" si="243"/>
        <v/>
      </c>
      <c r="O2614" s="577"/>
      <c r="Q2614" s="611"/>
      <c r="U2614" s="574" t="str">
        <f t="shared" si="245"/>
        <v/>
      </c>
      <c r="V2614" s="574" t="str">
        <f>IF($U2614="","",VLOOKUP($U2614,BUDGET!$C$19:$Q$401,2,FALSE))</f>
        <v/>
      </c>
    </row>
    <row r="2615" spans="2:22" ht="13.5" x14ac:dyDescent="0.3">
      <c r="B2615" s="582">
        <f t="shared" si="244"/>
        <v>2605</v>
      </c>
      <c r="C2615" s="153"/>
      <c r="D2615" s="154"/>
      <c r="E2615" s="155"/>
      <c r="F2615" s="156"/>
      <c r="G2615" s="157"/>
      <c r="H2615" s="158"/>
      <c r="I2615" s="162" t="str">
        <f t="shared" si="240"/>
        <v/>
      </c>
      <c r="J2615" s="163" t="str">
        <f>IF(I2615="","",I2615/BUDGET!$O$8)</f>
        <v/>
      </c>
      <c r="K2615" s="608"/>
      <c r="L2615" s="164" t="str">
        <f t="shared" si="241"/>
        <v/>
      </c>
      <c r="M2615" s="609" t="str">
        <f t="shared" si="242"/>
        <v/>
      </c>
      <c r="N2615" s="610" t="str">
        <f t="shared" si="243"/>
        <v/>
      </c>
      <c r="O2615" s="577"/>
      <c r="Q2615" s="611"/>
      <c r="U2615" s="574" t="str">
        <f t="shared" si="245"/>
        <v/>
      </c>
      <c r="V2615" s="574" t="str">
        <f>IF($U2615="","",VLOOKUP($U2615,BUDGET!$C$19:$Q$401,2,FALSE))</f>
        <v/>
      </c>
    </row>
    <row r="2616" spans="2:22" ht="13.5" x14ac:dyDescent="0.3">
      <c r="B2616" s="582">
        <f t="shared" si="244"/>
        <v>2606</v>
      </c>
      <c r="C2616" s="153"/>
      <c r="D2616" s="154"/>
      <c r="E2616" s="155"/>
      <c r="F2616" s="156"/>
      <c r="G2616" s="157"/>
      <c r="H2616" s="158"/>
      <c r="I2616" s="162" t="str">
        <f t="shared" si="240"/>
        <v/>
      </c>
      <c r="J2616" s="163" t="str">
        <f>IF(I2616="","",I2616/BUDGET!$O$8)</f>
        <v/>
      </c>
      <c r="K2616" s="608"/>
      <c r="L2616" s="161" t="str">
        <f t="shared" si="241"/>
        <v/>
      </c>
      <c r="M2616" s="609" t="str">
        <f t="shared" si="242"/>
        <v/>
      </c>
      <c r="N2616" s="610" t="str">
        <f t="shared" si="243"/>
        <v/>
      </c>
      <c r="O2616" s="577"/>
      <c r="Q2616" s="611"/>
      <c r="U2616" s="574" t="str">
        <f t="shared" si="245"/>
        <v/>
      </c>
      <c r="V2616" s="574" t="str">
        <f>IF($U2616="","",VLOOKUP($U2616,BUDGET!$C$19:$Q$401,2,FALSE))</f>
        <v/>
      </c>
    </row>
    <row r="2617" spans="2:22" ht="13.5" x14ac:dyDescent="0.3">
      <c r="B2617" s="582">
        <f t="shared" si="244"/>
        <v>2607</v>
      </c>
      <c r="C2617" s="153"/>
      <c r="D2617" s="154"/>
      <c r="E2617" s="155"/>
      <c r="F2617" s="156"/>
      <c r="G2617" s="157"/>
      <c r="H2617" s="158"/>
      <c r="I2617" s="162" t="str">
        <f t="shared" si="240"/>
        <v/>
      </c>
      <c r="J2617" s="163" t="str">
        <f>IF(I2617="","",I2617/BUDGET!$O$8)</f>
        <v/>
      </c>
      <c r="K2617" s="608"/>
      <c r="L2617" s="164" t="str">
        <f t="shared" si="241"/>
        <v/>
      </c>
      <c r="M2617" s="609" t="str">
        <f t="shared" si="242"/>
        <v/>
      </c>
      <c r="N2617" s="610" t="str">
        <f t="shared" si="243"/>
        <v/>
      </c>
      <c r="O2617" s="577"/>
      <c r="Q2617" s="611"/>
      <c r="U2617" s="574" t="str">
        <f t="shared" si="245"/>
        <v/>
      </c>
      <c r="V2617" s="574" t="str">
        <f>IF($U2617="","",VLOOKUP($U2617,BUDGET!$C$19:$Q$401,2,FALSE))</f>
        <v/>
      </c>
    </row>
    <row r="2618" spans="2:22" ht="13.5" x14ac:dyDescent="0.3">
      <c r="B2618" s="582">
        <f t="shared" si="244"/>
        <v>2608</v>
      </c>
      <c r="C2618" s="153"/>
      <c r="D2618" s="154"/>
      <c r="E2618" s="155"/>
      <c r="F2618" s="156"/>
      <c r="G2618" s="157"/>
      <c r="H2618" s="158"/>
      <c r="I2618" s="162" t="str">
        <f t="shared" si="240"/>
        <v/>
      </c>
      <c r="J2618" s="163" t="str">
        <f>IF(I2618="","",I2618/BUDGET!$O$8)</f>
        <v/>
      </c>
      <c r="K2618" s="608"/>
      <c r="L2618" s="161" t="str">
        <f t="shared" si="241"/>
        <v/>
      </c>
      <c r="M2618" s="609" t="str">
        <f t="shared" si="242"/>
        <v/>
      </c>
      <c r="N2618" s="610" t="str">
        <f t="shared" si="243"/>
        <v/>
      </c>
      <c r="O2618" s="577"/>
      <c r="Q2618" s="611"/>
      <c r="U2618" s="574" t="str">
        <f t="shared" si="245"/>
        <v/>
      </c>
      <c r="V2618" s="574" t="str">
        <f>IF($U2618="","",VLOOKUP($U2618,BUDGET!$C$19:$Q$401,2,FALSE))</f>
        <v/>
      </c>
    </row>
    <row r="2619" spans="2:22" ht="13.5" x14ac:dyDescent="0.3">
      <c r="B2619" s="582">
        <f t="shared" si="244"/>
        <v>2609</v>
      </c>
      <c r="C2619" s="153"/>
      <c r="D2619" s="154"/>
      <c r="E2619" s="155"/>
      <c r="F2619" s="156"/>
      <c r="G2619" s="157"/>
      <c r="H2619" s="158"/>
      <c r="I2619" s="162" t="str">
        <f t="shared" si="240"/>
        <v/>
      </c>
      <c r="J2619" s="163" t="str">
        <f>IF(I2619="","",I2619/BUDGET!$O$8)</f>
        <v/>
      </c>
      <c r="K2619" s="608"/>
      <c r="L2619" s="164" t="str">
        <f t="shared" si="241"/>
        <v/>
      </c>
      <c r="M2619" s="609" t="str">
        <f t="shared" si="242"/>
        <v/>
      </c>
      <c r="N2619" s="610" t="str">
        <f t="shared" si="243"/>
        <v/>
      </c>
      <c r="O2619" s="577"/>
      <c r="Q2619" s="611"/>
      <c r="U2619" s="574" t="str">
        <f t="shared" si="245"/>
        <v/>
      </c>
      <c r="V2619" s="574" t="str">
        <f>IF($U2619="","",VLOOKUP($U2619,BUDGET!$C$19:$Q$401,2,FALSE))</f>
        <v/>
      </c>
    </row>
    <row r="2620" spans="2:22" ht="13.5" x14ac:dyDescent="0.3">
      <c r="B2620" s="582">
        <f t="shared" si="244"/>
        <v>2610</v>
      </c>
      <c r="C2620" s="153"/>
      <c r="D2620" s="154"/>
      <c r="E2620" s="155"/>
      <c r="F2620" s="156"/>
      <c r="G2620" s="157"/>
      <c r="H2620" s="158"/>
      <c r="I2620" s="162" t="str">
        <f t="shared" si="240"/>
        <v/>
      </c>
      <c r="J2620" s="163" t="str">
        <f>IF(I2620="","",I2620/BUDGET!$O$8)</f>
        <v/>
      </c>
      <c r="K2620" s="608"/>
      <c r="L2620" s="161" t="str">
        <f t="shared" si="241"/>
        <v/>
      </c>
      <c r="M2620" s="609" t="str">
        <f t="shared" si="242"/>
        <v/>
      </c>
      <c r="N2620" s="610" t="str">
        <f t="shared" si="243"/>
        <v/>
      </c>
      <c r="O2620" s="577"/>
      <c r="Q2620" s="611"/>
      <c r="U2620" s="574" t="str">
        <f t="shared" si="245"/>
        <v/>
      </c>
      <c r="V2620" s="574" t="str">
        <f>IF($U2620="","",VLOOKUP($U2620,BUDGET!$C$19:$Q$401,2,FALSE))</f>
        <v/>
      </c>
    </row>
    <row r="2621" spans="2:22" ht="13.5" x14ac:dyDescent="0.3">
      <c r="B2621" s="582">
        <f t="shared" si="244"/>
        <v>2611</v>
      </c>
      <c r="C2621" s="153"/>
      <c r="D2621" s="154"/>
      <c r="E2621" s="155"/>
      <c r="F2621" s="156"/>
      <c r="G2621" s="157"/>
      <c r="H2621" s="158"/>
      <c r="I2621" s="162" t="str">
        <f t="shared" si="240"/>
        <v/>
      </c>
      <c r="J2621" s="163" t="str">
        <f>IF(I2621="","",I2621/BUDGET!$O$8)</f>
        <v/>
      </c>
      <c r="K2621" s="608"/>
      <c r="L2621" s="164" t="str">
        <f t="shared" si="241"/>
        <v/>
      </c>
      <c r="M2621" s="609" t="str">
        <f t="shared" si="242"/>
        <v/>
      </c>
      <c r="N2621" s="610" t="str">
        <f t="shared" si="243"/>
        <v/>
      </c>
      <c r="O2621" s="577"/>
      <c r="Q2621" s="611"/>
      <c r="U2621" s="574" t="str">
        <f t="shared" si="245"/>
        <v/>
      </c>
      <c r="V2621" s="574" t="str">
        <f>IF($U2621="","",VLOOKUP($U2621,BUDGET!$C$19:$Q$401,2,FALSE))</f>
        <v/>
      </c>
    </row>
    <row r="2622" spans="2:22" ht="13.5" x14ac:dyDescent="0.3">
      <c r="B2622" s="582">
        <f t="shared" si="244"/>
        <v>2612</v>
      </c>
      <c r="C2622" s="153"/>
      <c r="D2622" s="154"/>
      <c r="E2622" s="155"/>
      <c r="F2622" s="156"/>
      <c r="G2622" s="157"/>
      <c r="H2622" s="158"/>
      <c r="I2622" s="162" t="str">
        <f t="shared" si="240"/>
        <v/>
      </c>
      <c r="J2622" s="163" t="str">
        <f>IF(I2622="","",I2622/BUDGET!$O$8)</f>
        <v/>
      </c>
      <c r="K2622" s="608"/>
      <c r="L2622" s="161" t="str">
        <f t="shared" si="241"/>
        <v/>
      </c>
      <c r="M2622" s="609" t="str">
        <f t="shared" si="242"/>
        <v/>
      </c>
      <c r="N2622" s="610" t="str">
        <f t="shared" si="243"/>
        <v/>
      </c>
      <c r="O2622" s="577"/>
      <c r="Q2622" s="611"/>
      <c r="U2622" s="574" t="str">
        <f t="shared" si="245"/>
        <v/>
      </c>
      <c r="V2622" s="574" t="str">
        <f>IF($U2622="","",VLOOKUP($U2622,BUDGET!$C$19:$Q$401,2,FALSE))</f>
        <v/>
      </c>
    </row>
    <row r="2623" spans="2:22" ht="13.5" x14ac:dyDescent="0.3">
      <c r="B2623" s="582">
        <f t="shared" si="244"/>
        <v>2613</v>
      </c>
      <c r="C2623" s="153"/>
      <c r="D2623" s="154"/>
      <c r="E2623" s="155"/>
      <c r="F2623" s="156"/>
      <c r="G2623" s="157"/>
      <c r="H2623" s="158"/>
      <c r="I2623" s="162" t="str">
        <f t="shared" si="240"/>
        <v/>
      </c>
      <c r="J2623" s="163" t="str">
        <f>IF(I2623="","",I2623/BUDGET!$O$8)</f>
        <v/>
      </c>
      <c r="K2623" s="608"/>
      <c r="L2623" s="164" t="str">
        <f t="shared" si="241"/>
        <v/>
      </c>
      <c r="M2623" s="609" t="str">
        <f t="shared" si="242"/>
        <v/>
      </c>
      <c r="N2623" s="610" t="str">
        <f t="shared" si="243"/>
        <v/>
      </c>
      <c r="O2623" s="577"/>
      <c r="Q2623" s="611"/>
      <c r="U2623" s="574" t="str">
        <f t="shared" si="245"/>
        <v/>
      </c>
      <c r="V2623" s="574" t="str">
        <f>IF($U2623="","",VLOOKUP($U2623,BUDGET!$C$19:$Q$401,2,FALSE))</f>
        <v/>
      </c>
    </row>
    <row r="2624" spans="2:22" ht="13.5" x14ac:dyDescent="0.3">
      <c r="B2624" s="582">
        <f t="shared" si="244"/>
        <v>2614</v>
      </c>
      <c r="C2624" s="153"/>
      <c r="D2624" s="154"/>
      <c r="E2624" s="155"/>
      <c r="F2624" s="156"/>
      <c r="G2624" s="157"/>
      <c r="H2624" s="158"/>
      <c r="I2624" s="162" t="str">
        <f t="shared" si="240"/>
        <v/>
      </c>
      <c r="J2624" s="163" t="str">
        <f>IF(I2624="","",I2624/BUDGET!$O$8)</f>
        <v/>
      </c>
      <c r="K2624" s="608"/>
      <c r="L2624" s="161" t="str">
        <f t="shared" si="241"/>
        <v/>
      </c>
      <c r="M2624" s="609" t="str">
        <f t="shared" si="242"/>
        <v/>
      </c>
      <c r="N2624" s="610" t="str">
        <f t="shared" si="243"/>
        <v/>
      </c>
      <c r="O2624" s="577"/>
      <c r="Q2624" s="611"/>
      <c r="U2624" s="574" t="str">
        <f t="shared" si="245"/>
        <v/>
      </c>
      <c r="V2624" s="574" t="str">
        <f>IF($U2624="","",VLOOKUP($U2624,BUDGET!$C$19:$Q$401,2,FALSE))</f>
        <v/>
      </c>
    </row>
    <row r="2625" spans="2:22" ht="13.5" x14ac:dyDescent="0.3">
      <c r="B2625" s="582">
        <f t="shared" si="244"/>
        <v>2615</v>
      </c>
      <c r="C2625" s="153"/>
      <c r="D2625" s="154"/>
      <c r="E2625" s="155"/>
      <c r="F2625" s="156"/>
      <c r="G2625" s="157"/>
      <c r="H2625" s="158"/>
      <c r="I2625" s="162" t="str">
        <f t="shared" si="240"/>
        <v/>
      </c>
      <c r="J2625" s="163" t="str">
        <f>IF(I2625="","",I2625/BUDGET!$O$8)</f>
        <v/>
      </c>
      <c r="K2625" s="608"/>
      <c r="L2625" s="164" t="str">
        <f t="shared" si="241"/>
        <v/>
      </c>
      <c r="M2625" s="609" t="str">
        <f t="shared" si="242"/>
        <v/>
      </c>
      <c r="N2625" s="610" t="str">
        <f t="shared" si="243"/>
        <v/>
      </c>
      <c r="O2625" s="577"/>
      <c r="Q2625" s="611"/>
      <c r="U2625" s="574" t="str">
        <f t="shared" si="245"/>
        <v/>
      </c>
      <c r="V2625" s="574" t="str">
        <f>IF($U2625="","",VLOOKUP($U2625,BUDGET!$C$19:$Q$401,2,FALSE))</f>
        <v/>
      </c>
    </row>
    <row r="2626" spans="2:22" ht="13.5" x14ac:dyDescent="0.3">
      <c r="B2626" s="582">
        <f t="shared" si="244"/>
        <v>2616</v>
      </c>
      <c r="C2626" s="153"/>
      <c r="D2626" s="154"/>
      <c r="E2626" s="155"/>
      <c r="F2626" s="156"/>
      <c r="G2626" s="157"/>
      <c r="H2626" s="158"/>
      <c r="I2626" s="162" t="str">
        <f t="shared" si="240"/>
        <v/>
      </c>
      <c r="J2626" s="163" t="str">
        <f>IF(I2626="","",I2626/BUDGET!$O$8)</f>
        <v/>
      </c>
      <c r="K2626" s="608"/>
      <c r="L2626" s="161" t="str">
        <f t="shared" si="241"/>
        <v/>
      </c>
      <c r="M2626" s="609" t="str">
        <f t="shared" si="242"/>
        <v/>
      </c>
      <c r="N2626" s="610" t="str">
        <f t="shared" si="243"/>
        <v/>
      </c>
      <c r="O2626" s="577"/>
      <c r="Q2626" s="611"/>
      <c r="U2626" s="574" t="str">
        <f t="shared" si="245"/>
        <v/>
      </c>
      <c r="V2626" s="574" t="str">
        <f>IF($U2626="","",VLOOKUP($U2626,BUDGET!$C$19:$Q$401,2,FALSE))</f>
        <v/>
      </c>
    </row>
    <row r="2627" spans="2:22" ht="13.5" x14ac:dyDescent="0.3">
      <c r="B2627" s="582">
        <f t="shared" si="244"/>
        <v>2617</v>
      </c>
      <c r="C2627" s="153"/>
      <c r="D2627" s="154"/>
      <c r="E2627" s="155"/>
      <c r="F2627" s="156"/>
      <c r="G2627" s="157"/>
      <c r="H2627" s="158"/>
      <c r="I2627" s="162" t="str">
        <f t="shared" si="240"/>
        <v/>
      </c>
      <c r="J2627" s="163" t="str">
        <f>IF(I2627="","",I2627/BUDGET!$O$8)</f>
        <v/>
      </c>
      <c r="K2627" s="608"/>
      <c r="L2627" s="164" t="str">
        <f t="shared" si="241"/>
        <v/>
      </c>
      <c r="M2627" s="609" t="str">
        <f t="shared" si="242"/>
        <v/>
      </c>
      <c r="N2627" s="610" t="str">
        <f t="shared" si="243"/>
        <v/>
      </c>
      <c r="O2627" s="577"/>
      <c r="Q2627" s="611"/>
      <c r="U2627" s="574" t="str">
        <f t="shared" si="245"/>
        <v/>
      </c>
      <c r="V2627" s="574" t="str">
        <f>IF($U2627="","",VLOOKUP($U2627,BUDGET!$C$19:$Q$401,2,FALSE))</f>
        <v/>
      </c>
    </row>
    <row r="2628" spans="2:22" ht="13.5" x14ac:dyDescent="0.3">
      <c r="B2628" s="582">
        <f t="shared" si="244"/>
        <v>2618</v>
      </c>
      <c r="C2628" s="153"/>
      <c r="D2628" s="154"/>
      <c r="E2628" s="155"/>
      <c r="F2628" s="156"/>
      <c r="G2628" s="157"/>
      <c r="H2628" s="158"/>
      <c r="I2628" s="162" t="str">
        <f t="shared" si="240"/>
        <v/>
      </c>
      <c r="J2628" s="163" t="str">
        <f>IF(I2628="","",I2628/BUDGET!$O$8)</f>
        <v/>
      </c>
      <c r="K2628" s="608"/>
      <c r="L2628" s="161" t="str">
        <f t="shared" si="241"/>
        <v/>
      </c>
      <c r="M2628" s="609" t="str">
        <f t="shared" si="242"/>
        <v/>
      </c>
      <c r="N2628" s="610" t="str">
        <f t="shared" si="243"/>
        <v/>
      </c>
      <c r="O2628" s="577"/>
      <c r="Q2628" s="611"/>
      <c r="U2628" s="574" t="str">
        <f t="shared" si="245"/>
        <v/>
      </c>
      <c r="V2628" s="574" t="str">
        <f>IF($U2628="","",VLOOKUP($U2628,BUDGET!$C$19:$Q$401,2,FALSE))</f>
        <v/>
      </c>
    </row>
    <row r="2629" spans="2:22" ht="13.5" x14ac:dyDescent="0.3">
      <c r="B2629" s="582">
        <f t="shared" si="244"/>
        <v>2619</v>
      </c>
      <c r="C2629" s="153"/>
      <c r="D2629" s="154"/>
      <c r="E2629" s="155"/>
      <c r="F2629" s="156"/>
      <c r="G2629" s="157"/>
      <c r="H2629" s="158"/>
      <c r="I2629" s="162" t="str">
        <f t="shared" si="240"/>
        <v/>
      </c>
      <c r="J2629" s="163" t="str">
        <f>IF(I2629="","",I2629/BUDGET!$O$8)</f>
        <v/>
      </c>
      <c r="K2629" s="608"/>
      <c r="L2629" s="164" t="str">
        <f t="shared" si="241"/>
        <v/>
      </c>
      <c r="M2629" s="609" t="str">
        <f t="shared" si="242"/>
        <v/>
      </c>
      <c r="N2629" s="610" t="str">
        <f t="shared" si="243"/>
        <v/>
      </c>
      <c r="O2629" s="577"/>
      <c r="Q2629" s="611"/>
      <c r="U2629" s="574" t="str">
        <f t="shared" si="245"/>
        <v/>
      </c>
      <c r="V2629" s="574" t="str">
        <f>IF($U2629="","",VLOOKUP($U2629,BUDGET!$C$19:$Q$401,2,FALSE))</f>
        <v/>
      </c>
    </row>
    <row r="2630" spans="2:22" ht="13.5" x14ac:dyDescent="0.3">
      <c r="B2630" s="582">
        <f t="shared" si="244"/>
        <v>2620</v>
      </c>
      <c r="C2630" s="153"/>
      <c r="D2630" s="154"/>
      <c r="E2630" s="155"/>
      <c r="F2630" s="156"/>
      <c r="G2630" s="157"/>
      <c r="H2630" s="158"/>
      <c r="I2630" s="162" t="str">
        <f t="shared" si="240"/>
        <v/>
      </c>
      <c r="J2630" s="163" t="str">
        <f>IF(I2630="","",I2630/BUDGET!$O$8)</f>
        <v/>
      </c>
      <c r="K2630" s="608"/>
      <c r="L2630" s="161" t="str">
        <f t="shared" si="241"/>
        <v/>
      </c>
      <c r="M2630" s="609" t="str">
        <f t="shared" si="242"/>
        <v/>
      </c>
      <c r="N2630" s="610" t="str">
        <f t="shared" si="243"/>
        <v/>
      </c>
      <c r="O2630" s="577"/>
      <c r="Q2630" s="611"/>
      <c r="U2630" s="574" t="str">
        <f t="shared" si="245"/>
        <v/>
      </c>
      <c r="V2630" s="574" t="str">
        <f>IF($U2630="","",VLOOKUP($U2630,BUDGET!$C$19:$Q$401,2,FALSE))</f>
        <v/>
      </c>
    </row>
    <row r="2631" spans="2:22" ht="13.5" x14ac:dyDescent="0.3">
      <c r="B2631" s="582">
        <f t="shared" si="244"/>
        <v>2621</v>
      </c>
      <c r="C2631" s="153"/>
      <c r="D2631" s="154"/>
      <c r="E2631" s="155"/>
      <c r="F2631" s="156"/>
      <c r="G2631" s="157"/>
      <c r="H2631" s="158"/>
      <c r="I2631" s="162" t="str">
        <f t="shared" si="240"/>
        <v/>
      </c>
      <c r="J2631" s="163" t="str">
        <f>IF(I2631="","",I2631/BUDGET!$O$8)</f>
        <v/>
      </c>
      <c r="K2631" s="608"/>
      <c r="L2631" s="164" t="str">
        <f t="shared" si="241"/>
        <v/>
      </c>
      <c r="M2631" s="609" t="str">
        <f t="shared" si="242"/>
        <v/>
      </c>
      <c r="N2631" s="610" t="str">
        <f t="shared" si="243"/>
        <v/>
      </c>
      <c r="O2631" s="577"/>
      <c r="Q2631" s="611"/>
      <c r="U2631" s="574" t="str">
        <f t="shared" si="245"/>
        <v/>
      </c>
      <c r="V2631" s="574" t="str">
        <f>IF($U2631="","",VLOOKUP($U2631,BUDGET!$C$19:$Q$401,2,FALSE))</f>
        <v/>
      </c>
    </row>
    <row r="2632" spans="2:22" ht="13.5" x14ac:dyDescent="0.3">
      <c r="B2632" s="582">
        <f t="shared" si="244"/>
        <v>2622</v>
      </c>
      <c r="C2632" s="153"/>
      <c r="D2632" s="154"/>
      <c r="E2632" s="155"/>
      <c r="F2632" s="156"/>
      <c r="G2632" s="157"/>
      <c r="H2632" s="158"/>
      <c r="I2632" s="162" t="str">
        <f t="shared" si="240"/>
        <v/>
      </c>
      <c r="J2632" s="163" t="str">
        <f>IF(I2632="","",I2632/BUDGET!$O$8)</f>
        <v/>
      </c>
      <c r="K2632" s="608"/>
      <c r="L2632" s="161" t="str">
        <f t="shared" si="241"/>
        <v/>
      </c>
      <c r="M2632" s="609" t="str">
        <f t="shared" si="242"/>
        <v/>
      </c>
      <c r="N2632" s="610" t="str">
        <f t="shared" si="243"/>
        <v/>
      </c>
      <c r="O2632" s="577"/>
      <c r="Q2632" s="611"/>
      <c r="U2632" s="574" t="str">
        <f t="shared" si="245"/>
        <v/>
      </c>
      <c r="V2632" s="574" t="str">
        <f>IF($U2632="","",VLOOKUP($U2632,BUDGET!$C$19:$Q$401,2,FALSE))</f>
        <v/>
      </c>
    </row>
    <row r="2633" spans="2:22" ht="13.5" x14ac:dyDescent="0.3">
      <c r="B2633" s="582">
        <f t="shared" si="244"/>
        <v>2623</v>
      </c>
      <c r="C2633" s="153"/>
      <c r="D2633" s="154"/>
      <c r="E2633" s="155"/>
      <c r="F2633" s="156"/>
      <c r="G2633" s="157"/>
      <c r="H2633" s="158"/>
      <c r="I2633" s="162" t="str">
        <f t="shared" si="240"/>
        <v/>
      </c>
      <c r="J2633" s="163" t="str">
        <f>IF(I2633="","",I2633/BUDGET!$O$8)</f>
        <v/>
      </c>
      <c r="K2633" s="608"/>
      <c r="L2633" s="164" t="str">
        <f t="shared" si="241"/>
        <v/>
      </c>
      <c r="M2633" s="609" t="str">
        <f t="shared" si="242"/>
        <v/>
      </c>
      <c r="N2633" s="610" t="str">
        <f t="shared" si="243"/>
        <v/>
      </c>
      <c r="O2633" s="577"/>
      <c r="Q2633" s="611"/>
      <c r="U2633" s="574" t="str">
        <f t="shared" si="245"/>
        <v/>
      </c>
      <c r="V2633" s="574" t="str">
        <f>IF($U2633="","",VLOOKUP($U2633,BUDGET!$C$19:$Q$401,2,FALSE))</f>
        <v/>
      </c>
    </row>
    <row r="2634" spans="2:22" ht="13.5" x14ac:dyDescent="0.3">
      <c r="B2634" s="582">
        <f t="shared" si="244"/>
        <v>2624</v>
      </c>
      <c r="C2634" s="153"/>
      <c r="D2634" s="154"/>
      <c r="E2634" s="155"/>
      <c r="F2634" s="156"/>
      <c r="G2634" s="157"/>
      <c r="H2634" s="158"/>
      <c r="I2634" s="162" t="str">
        <f t="shared" si="240"/>
        <v/>
      </c>
      <c r="J2634" s="163" t="str">
        <f>IF(I2634="","",I2634/BUDGET!$O$8)</f>
        <v/>
      </c>
      <c r="K2634" s="608"/>
      <c r="L2634" s="161" t="str">
        <f t="shared" si="241"/>
        <v/>
      </c>
      <c r="M2634" s="609" t="str">
        <f t="shared" si="242"/>
        <v/>
      </c>
      <c r="N2634" s="610" t="str">
        <f t="shared" si="243"/>
        <v/>
      </c>
      <c r="O2634" s="577"/>
      <c r="Q2634" s="611"/>
      <c r="U2634" s="574" t="str">
        <f t="shared" si="245"/>
        <v/>
      </c>
      <c r="V2634" s="574" t="str">
        <f>IF($U2634="","",VLOOKUP($U2634,BUDGET!$C$19:$Q$401,2,FALSE))</f>
        <v/>
      </c>
    </row>
    <row r="2635" spans="2:22" ht="13.5" x14ac:dyDescent="0.3">
      <c r="B2635" s="582">
        <f t="shared" si="244"/>
        <v>2625</v>
      </c>
      <c r="C2635" s="153"/>
      <c r="D2635" s="154"/>
      <c r="E2635" s="155"/>
      <c r="F2635" s="156"/>
      <c r="G2635" s="157"/>
      <c r="H2635" s="158"/>
      <c r="I2635" s="162" t="str">
        <f t="shared" si="240"/>
        <v/>
      </c>
      <c r="J2635" s="163" t="str">
        <f>IF(I2635="","",I2635/BUDGET!$O$8)</f>
        <v/>
      </c>
      <c r="K2635" s="608"/>
      <c r="L2635" s="164" t="str">
        <f t="shared" si="241"/>
        <v/>
      </c>
      <c r="M2635" s="609" t="str">
        <f t="shared" si="242"/>
        <v/>
      </c>
      <c r="N2635" s="610" t="str">
        <f t="shared" si="243"/>
        <v/>
      </c>
      <c r="O2635" s="577"/>
      <c r="Q2635" s="611"/>
      <c r="U2635" s="574" t="str">
        <f t="shared" si="245"/>
        <v/>
      </c>
      <c r="V2635" s="574" t="str">
        <f>IF($U2635="","",VLOOKUP($U2635,BUDGET!$C$19:$Q$401,2,FALSE))</f>
        <v/>
      </c>
    </row>
    <row r="2636" spans="2:22" ht="13.5" x14ac:dyDescent="0.3">
      <c r="B2636" s="582">
        <f t="shared" si="244"/>
        <v>2626</v>
      </c>
      <c r="C2636" s="153"/>
      <c r="D2636" s="154"/>
      <c r="E2636" s="155"/>
      <c r="F2636" s="156"/>
      <c r="G2636" s="157"/>
      <c r="H2636" s="158"/>
      <c r="I2636" s="162" t="str">
        <f t="shared" ref="I2636:I2699" si="246">IF(E2636="","",ROUND(F2636*H2636,2))</f>
        <v/>
      </c>
      <c r="J2636" s="163" t="str">
        <f>IF(I2636="","",I2636/BUDGET!$O$8)</f>
        <v/>
      </c>
      <c r="K2636" s="608"/>
      <c r="L2636" s="161" t="str">
        <f t="shared" ref="L2636:L2699" si="247">LEFT(K2636,2)</f>
        <v/>
      </c>
      <c r="M2636" s="609" t="str">
        <f t="shared" ref="M2636:M2699" si="248">IF(C2636="","",YEAR(C2636))</f>
        <v/>
      </c>
      <c r="N2636" s="610" t="str">
        <f t="shared" ref="N2636:N2699" si="249">IF(C2636="","",MONTH(C2636))</f>
        <v/>
      </c>
      <c r="O2636" s="577"/>
      <c r="Q2636" s="611"/>
      <c r="U2636" s="574" t="str">
        <f t="shared" si="245"/>
        <v/>
      </c>
      <c r="V2636" s="574" t="str">
        <f>IF($U2636="","",VLOOKUP($U2636,BUDGET!$C$19:$Q$401,2,FALSE))</f>
        <v/>
      </c>
    </row>
    <row r="2637" spans="2:22" ht="13.5" x14ac:dyDescent="0.3">
      <c r="B2637" s="582">
        <f t="shared" ref="B2637:B2700" si="250">ROW()-10</f>
        <v>2627</v>
      </c>
      <c r="C2637" s="153"/>
      <c r="D2637" s="154"/>
      <c r="E2637" s="155"/>
      <c r="F2637" s="156"/>
      <c r="G2637" s="157"/>
      <c r="H2637" s="158"/>
      <c r="I2637" s="162" t="str">
        <f t="shared" si="246"/>
        <v/>
      </c>
      <c r="J2637" s="163" t="str">
        <f>IF(I2637="","",I2637/BUDGET!$O$8)</f>
        <v/>
      </c>
      <c r="K2637" s="608"/>
      <c r="L2637" s="164" t="str">
        <f t="shared" si="247"/>
        <v/>
      </c>
      <c r="M2637" s="609" t="str">
        <f t="shared" si="248"/>
        <v/>
      </c>
      <c r="N2637" s="610" t="str">
        <f t="shared" si="249"/>
        <v/>
      </c>
      <c r="O2637" s="577"/>
      <c r="Q2637" s="611"/>
      <c r="U2637" s="574" t="str">
        <f t="shared" ref="U2637:U2700" si="251">IF(K2637="","",LEFT(K2637,FIND("|",K2637)-1))</f>
        <v/>
      </c>
      <c r="V2637" s="574" t="str">
        <f>IF($U2637="","",VLOOKUP($U2637,BUDGET!$C$19:$Q$401,2,FALSE))</f>
        <v/>
      </c>
    </row>
    <row r="2638" spans="2:22" ht="13.5" x14ac:dyDescent="0.3">
      <c r="B2638" s="582">
        <f t="shared" si="250"/>
        <v>2628</v>
      </c>
      <c r="C2638" s="153"/>
      <c r="D2638" s="154"/>
      <c r="E2638" s="155"/>
      <c r="F2638" s="156"/>
      <c r="G2638" s="157"/>
      <c r="H2638" s="158"/>
      <c r="I2638" s="162" t="str">
        <f t="shared" si="246"/>
        <v/>
      </c>
      <c r="J2638" s="163" t="str">
        <f>IF(I2638="","",I2638/BUDGET!$O$8)</f>
        <v/>
      </c>
      <c r="K2638" s="608"/>
      <c r="L2638" s="161" t="str">
        <f t="shared" si="247"/>
        <v/>
      </c>
      <c r="M2638" s="609" t="str">
        <f t="shared" si="248"/>
        <v/>
      </c>
      <c r="N2638" s="610" t="str">
        <f t="shared" si="249"/>
        <v/>
      </c>
      <c r="O2638" s="577"/>
      <c r="Q2638" s="611"/>
      <c r="U2638" s="574" t="str">
        <f t="shared" si="251"/>
        <v/>
      </c>
      <c r="V2638" s="574" t="str">
        <f>IF($U2638="","",VLOOKUP($U2638,BUDGET!$C$19:$Q$401,2,FALSE))</f>
        <v/>
      </c>
    </row>
    <row r="2639" spans="2:22" ht="13.5" x14ac:dyDescent="0.3">
      <c r="B2639" s="582">
        <f t="shared" si="250"/>
        <v>2629</v>
      </c>
      <c r="C2639" s="153"/>
      <c r="D2639" s="154"/>
      <c r="E2639" s="155"/>
      <c r="F2639" s="156"/>
      <c r="G2639" s="157"/>
      <c r="H2639" s="158"/>
      <c r="I2639" s="162" t="str">
        <f t="shared" si="246"/>
        <v/>
      </c>
      <c r="J2639" s="163" t="str">
        <f>IF(I2639="","",I2639/BUDGET!$O$8)</f>
        <v/>
      </c>
      <c r="K2639" s="608"/>
      <c r="L2639" s="164" t="str">
        <f t="shared" si="247"/>
        <v/>
      </c>
      <c r="M2639" s="609" t="str">
        <f t="shared" si="248"/>
        <v/>
      </c>
      <c r="N2639" s="610" t="str">
        <f t="shared" si="249"/>
        <v/>
      </c>
      <c r="O2639" s="577"/>
      <c r="Q2639" s="611"/>
      <c r="U2639" s="574" t="str">
        <f t="shared" si="251"/>
        <v/>
      </c>
      <c r="V2639" s="574" t="str">
        <f>IF($U2639="","",VLOOKUP($U2639,BUDGET!$C$19:$Q$401,2,FALSE))</f>
        <v/>
      </c>
    </row>
    <row r="2640" spans="2:22" ht="13.5" x14ac:dyDescent="0.3">
      <c r="B2640" s="582">
        <f t="shared" si="250"/>
        <v>2630</v>
      </c>
      <c r="C2640" s="153"/>
      <c r="D2640" s="154"/>
      <c r="E2640" s="155"/>
      <c r="F2640" s="156"/>
      <c r="G2640" s="157"/>
      <c r="H2640" s="158"/>
      <c r="I2640" s="162" t="str">
        <f t="shared" si="246"/>
        <v/>
      </c>
      <c r="J2640" s="163" t="str">
        <f>IF(I2640="","",I2640/BUDGET!$O$8)</f>
        <v/>
      </c>
      <c r="K2640" s="608"/>
      <c r="L2640" s="161" t="str">
        <f t="shared" si="247"/>
        <v/>
      </c>
      <c r="M2640" s="609" t="str">
        <f t="shared" si="248"/>
        <v/>
      </c>
      <c r="N2640" s="610" t="str">
        <f t="shared" si="249"/>
        <v/>
      </c>
      <c r="O2640" s="577"/>
      <c r="Q2640" s="611"/>
      <c r="U2640" s="574" t="str">
        <f t="shared" si="251"/>
        <v/>
      </c>
      <c r="V2640" s="574" t="str">
        <f>IF($U2640="","",VLOOKUP($U2640,BUDGET!$C$19:$Q$401,2,FALSE))</f>
        <v/>
      </c>
    </row>
    <row r="2641" spans="2:22" ht="13.5" x14ac:dyDescent="0.3">
      <c r="B2641" s="582">
        <f t="shared" si="250"/>
        <v>2631</v>
      </c>
      <c r="C2641" s="153"/>
      <c r="D2641" s="154"/>
      <c r="E2641" s="155"/>
      <c r="F2641" s="156"/>
      <c r="G2641" s="157"/>
      <c r="H2641" s="158"/>
      <c r="I2641" s="162" t="str">
        <f t="shared" si="246"/>
        <v/>
      </c>
      <c r="J2641" s="163" t="str">
        <f>IF(I2641="","",I2641/BUDGET!$O$8)</f>
        <v/>
      </c>
      <c r="K2641" s="608"/>
      <c r="L2641" s="164" t="str">
        <f t="shared" si="247"/>
        <v/>
      </c>
      <c r="M2641" s="609" t="str">
        <f t="shared" si="248"/>
        <v/>
      </c>
      <c r="N2641" s="610" t="str">
        <f t="shared" si="249"/>
        <v/>
      </c>
      <c r="O2641" s="577"/>
      <c r="Q2641" s="611"/>
      <c r="U2641" s="574" t="str">
        <f t="shared" si="251"/>
        <v/>
      </c>
      <c r="V2641" s="574" t="str">
        <f>IF($U2641="","",VLOOKUP($U2641,BUDGET!$C$19:$Q$401,2,FALSE))</f>
        <v/>
      </c>
    </row>
    <row r="2642" spans="2:22" ht="13.5" x14ac:dyDescent="0.3">
      <c r="B2642" s="582">
        <f t="shared" si="250"/>
        <v>2632</v>
      </c>
      <c r="C2642" s="153"/>
      <c r="D2642" s="154"/>
      <c r="E2642" s="155"/>
      <c r="F2642" s="156"/>
      <c r="G2642" s="157"/>
      <c r="H2642" s="158"/>
      <c r="I2642" s="162" t="str">
        <f t="shared" si="246"/>
        <v/>
      </c>
      <c r="J2642" s="163" t="str">
        <f>IF(I2642="","",I2642/BUDGET!$O$8)</f>
        <v/>
      </c>
      <c r="K2642" s="608"/>
      <c r="L2642" s="161" t="str">
        <f t="shared" si="247"/>
        <v/>
      </c>
      <c r="M2642" s="609" t="str">
        <f t="shared" si="248"/>
        <v/>
      </c>
      <c r="N2642" s="610" t="str">
        <f t="shared" si="249"/>
        <v/>
      </c>
      <c r="O2642" s="577"/>
      <c r="Q2642" s="611"/>
      <c r="U2642" s="574" t="str">
        <f t="shared" si="251"/>
        <v/>
      </c>
      <c r="V2642" s="574" t="str">
        <f>IF($U2642="","",VLOOKUP($U2642,BUDGET!$C$19:$Q$401,2,FALSE))</f>
        <v/>
      </c>
    </row>
    <row r="2643" spans="2:22" ht="13.5" x14ac:dyDescent="0.3">
      <c r="B2643" s="582">
        <f t="shared" si="250"/>
        <v>2633</v>
      </c>
      <c r="C2643" s="153"/>
      <c r="D2643" s="154"/>
      <c r="E2643" s="155"/>
      <c r="F2643" s="156"/>
      <c r="G2643" s="157"/>
      <c r="H2643" s="158"/>
      <c r="I2643" s="162" t="str">
        <f t="shared" si="246"/>
        <v/>
      </c>
      <c r="J2643" s="163" t="str">
        <f>IF(I2643="","",I2643/BUDGET!$O$8)</f>
        <v/>
      </c>
      <c r="K2643" s="608"/>
      <c r="L2643" s="164" t="str">
        <f t="shared" si="247"/>
        <v/>
      </c>
      <c r="M2643" s="609" t="str">
        <f t="shared" si="248"/>
        <v/>
      </c>
      <c r="N2643" s="610" t="str">
        <f t="shared" si="249"/>
        <v/>
      </c>
      <c r="O2643" s="577"/>
      <c r="Q2643" s="611"/>
      <c r="U2643" s="574" t="str">
        <f t="shared" si="251"/>
        <v/>
      </c>
      <c r="V2643" s="574" t="str">
        <f>IF($U2643="","",VLOOKUP($U2643,BUDGET!$C$19:$Q$401,2,FALSE))</f>
        <v/>
      </c>
    </row>
    <row r="2644" spans="2:22" ht="13.5" x14ac:dyDescent="0.3">
      <c r="B2644" s="582">
        <f t="shared" si="250"/>
        <v>2634</v>
      </c>
      <c r="C2644" s="153"/>
      <c r="D2644" s="154"/>
      <c r="E2644" s="155"/>
      <c r="F2644" s="156"/>
      <c r="G2644" s="157"/>
      <c r="H2644" s="158"/>
      <c r="I2644" s="162" t="str">
        <f t="shared" si="246"/>
        <v/>
      </c>
      <c r="J2644" s="163" t="str">
        <f>IF(I2644="","",I2644/BUDGET!$O$8)</f>
        <v/>
      </c>
      <c r="K2644" s="608"/>
      <c r="L2644" s="161" t="str">
        <f t="shared" si="247"/>
        <v/>
      </c>
      <c r="M2644" s="609" t="str">
        <f t="shared" si="248"/>
        <v/>
      </c>
      <c r="N2644" s="610" t="str">
        <f t="shared" si="249"/>
        <v/>
      </c>
      <c r="O2644" s="577"/>
      <c r="Q2644" s="611"/>
      <c r="U2644" s="574" t="str">
        <f t="shared" si="251"/>
        <v/>
      </c>
      <c r="V2644" s="574" t="str">
        <f>IF($U2644="","",VLOOKUP($U2644,BUDGET!$C$19:$Q$401,2,FALSE))</f>
        <v/>
      </c>
    </row>
    <row r="2645" spans="2:22" ht="13.5" x14ac:dyDescent="0.3">
      <c r="B2645" s="582">
        <f t="shared" si="250"/>
        <v>2635</v>
      </c>
      <c r="C2645" s="153"/>
      <c r="D2645" s="154"/>
      <c r="E2645" s="155"/>
      <c r="F2645" s="156"/>
      <c r="G2645" s="157"/>
      <c r="H2645" s="158"/>
      <c r="I2645" s="162" t="str">
        <f t="shared" si="246"/>
        <v/>
      </c>
      <c r="J2645" s="163" t="str">
        <f>IF(I2645="","",I2645/BUDGET!$O$8)</f>
        <v/>
      </c>
      <c r="K2645" s="608"/>
      <c r="L2645" s="164" t="str">
        <f t="shared" si="247"/>
        <v/>
      </c>
      <c r="M2645" s="609" t="str">
        <f t="shared" si="248"/>
        <v/>
      </c>
      <c r="N2645" s="610" t="str">
        <f t="shared" si="249"/>
        <v/>
      </c>
      <c r="O2645" s="577"/>
      <c r="Q2645" s="611"/>
      <c r="U2645" s="574" t="str">
        <f t="shared" si="251"/>
        <v/>
      </c>
      <c r="V2645" s="574" t="str">
        <f>IF($U2645="","",VLOOKUP($U2645,BUDGET!$C$19:$Q$401,2,FALSE))</f>
        <v/>
      </c>
    </row>
    <row r="2646" spans="2:22" ht="13.5" x14ac:dyDescent="0.3">
      <c r="B2646" s="582">
        <f t="shared" si="250"/>
        <v>2636</v>
      </c>
      <c r="C2646" s="153"/>
      <c r="D2646" s="154"/>
      <c r="E2646" s="155"/>
      <c r="F2646" s="156"/>
      <c r="G2646" s="157"/>
      <c r="H2646" s="158"/>
      <c r="I2646" s="162" t="str">
        <f t="shared" si="246"/>
        <v/>
      </c>
      <c r="J2646" s="163" t="str">
        <f>IF(I2646="","",I2646/BUDGET!$O$8)</f>
        <v/>
      </c>
      <c r="K2646" s="608"/>
      <c r="L2646" s="161" t="str">
        <f t="shared" si="247"/>
        <v/>
      </c>
      <c r="M2646" s="609" t="str">
        <f t="shared" si="248"/>
        <v/>
      </c>
      <c r="N2646" s="610" t="str">
        <f t="shared" si="249"/>
        <v/>
      </c>
      <c r="O2646" s="577"/>
      <c r="Q2646" s="611"/>
      <c r="U2646" s="574" t="str">
        <f t="shared" si="251"/>
        <v/>
      </c>
      <c r="V2646" s="574" t="str">
        <f>IF($U2646="","",VLOOKUP($U2646,BUDGET!$C$19:$Q$401,2,FALSE))</f>
        <v/>
      </c>
    </row>
    <row r="2647" spans="2:22" ht="13.5" x14ac:dyDescent="0.3">
      <c r="B2647" s="582">
        <f t="shared" si="250"/>
        <v>2637</v>
      </c>
      <c r="C2647" s="153"/>
      <c r="D2647" s="154"/>
      <c r="E2647" s="155"/>
      <c r="F2647" s="156"/>
      <c r="G2647" s="157"/>
      <c r="H2647" s="158"/>
      <c r="I2647" s="162" t="str">
        <f t="shared" si="246"/>
        <v/>
      </c>
      <c r="J2647" s="163" t="str">
        <f>IF(I2647="","",I2647/BUDGET!$O$8)</f>
        <v/>
      </c>
      <c r="K2647" s="608"/>
      <c r="L2647" s="164" t="str">
        <f t="shared" si="247"/>
        <v/>
      </c>
      <c r="M2647" s="609" t="str">
        <f t="shared" si="248"/>
        <v/>
      </c>
      <c r="N2647" s="610" t="str">
        <f t="shared" si="249"/>
        <v/>
      </c>
      <c r="O2647" s="577"/>
      <c r="Q2647" s="611"/>
      <c r="U2647" s="574" t="str">
        <f t="shared" si="251"/>
        <v/>
      </c>
      <c r="V2647" s="574" t="str">
        <f>IF($U2647="","",VLOOKUP($U2647,BUDGET!$C$19:$Q$401,2,FALSE))</f>
        <v/>
      </c>
    </row>
    <row r="2648" spans="2:22" ht="13.5" x14ac:dyDescent="0.3">
      <c r="B2648" s="582">
        <f t="shared" si="250"/>
        <v>2638</v>
      </c>
      <c r="C2648" s="153"/>
      <c r="D2648" s="154"/>
      <c r="E2648" s="155"/>
      <c r="F2648" s="156"/>
      <c r="G2648" s="157"/>
      <c r="H2648" s="158"/>
      <c r="I2648" s="162" t="str">
        <f t="shared" si="246"/>
        <v/>
      </c>
      <c r="J2648" s="163" t="str">
        <f>IF(I2648="","",I2648/BUDGET!$O$8)</f>
        <v/>
      </c>
      <c r="K2648" s="608"/>
      <c r="L2648" s="161" t="str">
        <f t="shared" si="247"/>
        <v/>
      </c>
      <c r="M2648" s="609" t="str">
        <f t="shared" si="248"/>
        <v/>
      </c>
      <c r="N2648" s="610" t="str">
        <f t="shared" si="249"/>
        <v/>
      </c>
      <c r="O2648" s="577"/>
      <c r="Q2648" s="611"/>
      <c r="U2648" s="574" t="str">
        <f t="shared" si="251"/>
        <v/>
      </c>
      <c r="V2648" s="574" t="str">
        <f>IF($U2648="","",VLOOKUP($U2648,BUDGET!$C$19:$Q$401,2,FALSE))</f>
        <v/>
      </c>
    </row>
    <row r="2649" spans="2:22" ht="13.5" x14ac:dyDescent="0.3">
      <c r="B2649" s="582">
        <f t="shared" si="250"/>
        <v>2639</v>
      </c>
      <c r="C2649" s="153"/>
      <c r="D2649" s="154"/>
      <c r="E2649" s="155"/>
      <c r="F2649" s="156"/>
      <c r="G2649" s="157"/>
      <c r="H2649" s="158"/>
      <c r="I2649" s="162" t="str">
        <f t="shared" si="246"/>
        <v/>
      </c>
      <c r="J2649" s="163" t="str">
        <f>IF(I2649="","",I2649/BUDGET!$O$8)</f>
        <v/>
      </c>
      <c r="K2649" s="608"/>
      <c r="L2649" s="164" t="str">
        <f t="shared" si="247"/>
        <v/>
      </c>
      <c r="M2649" s="609" t="str">
        <f t="shared" si="248"/>
        <v/>
      </c>
      <c r="N2649" s="610" t="str">
        <f t="shared" si="249"/>
        <v/>
      </c>
      <c r="O2649" s="577"/>
      <c r="Q2649" s="611"/>
      <c r="U2649" s="574" t="str">
        <f t="shared" si="251"/>
        <v/>
      </c>
      <c r="V2649" s="574" t="str">
        <f>IF($U2649="","",VLOOKUP($U2649,BUDGET!$C$19:$Q$401,2,FALSE))</f>
        <v/>
      </c>
    </row>
    <row r="2650" spans="2:22" ht="13.5" x14ac:dyDescent="0.3">
      <c r="B2650" s="582">
        <f t="shared" si="250"/>
        <v>2640</v>
      </c>
      <c r="C2650" s="153"/>
      <c r="D2650" s="154"/>
      <c r="E2650" s="155"/>
      <c r="F2650" s="156"/>
      <c r="G2650" s="157"/>
      <c r="H2650" s="158"/>
      <c r="I2650" s="162" t="str">
        <f t="shared" si="246"/>
        <v/>
      </c>
      <c r="J2650" s="163" t="str">
        <f>IF(I2650="","",I2650/BUDGET!$O$8)</f>
        <v/>
      </c>
      <c r="K2650" s="608"/>
      <c r="L2650" s="161" t="str">
        <f t="shared" si="247"/>
        <v/>
      </c>
      <c r="M2650" s="609" t="str">
        <f t="shared" si="248"/>
        <v/>
      </c>
      <c r="N2650" s="610" t="str">
        <f t="shared" si="249"/>
        <v/>
      </c>
      <c r="O2650" s="577"/>
      <c r="Q2650" s="611"/>
      <c r="U2650" s="574" t="str">
        <f t="shared" si="251"/>
        <v/>
      </c>
      <c r="V2650" s="574" t="str">
        <f>IF($U2650="","",VLOOKUP($U2650,BUDGET!$C$19:$Q$401,2,FALSE))</f>
        <v/>
      </c>
    </row>
    <row r="2651" spans="2:22" ht="13.5" x14ac:dyDescent="0.3">
      <c r="B2651" s="582">
        <f t="shared" si="250"/>
        <v>2641</v>
      </c>
      <c r="C2651" s="153"/>
      <c r="D2651" s="154"/>
      <c r="E2651" s="155"/>
      <c r="F2651" s="156"/>
      <c r="G2651" s="157"/>
      <c r="H2651" s="158"/>
      <c r="I2651" s="162" t="str">
        <f t="shared" si="246"/>
        <v/>
      </c>
      <c r="J2651" s="163" t="str">
        <f>IF(I2651="","",I2651/BUDGET!$O$8)</f>
        <v/>
      </c>
      <c r="K2651" s="608"/>
      <c r="L2651" s="164" t="str">
        <f t="shared" si="247"/>
        <v/>
      </c>
      <c r="M2651" s="609" t="str">
        <f t="shared" si="248"/>
        <v/>
      </c>
      <c r="N2651" s="610" t="str">
        <f t="shared" si="249"/>
        <v/>
      </c>
      <c r="O2651" s="577"/>
      <c r="Q2651" s="611"/>
      <c r="U2651" s="574" t="str">
        <f t="shared" si="251"/>
        <v/>
      </c>
      <c r="V2651" s="574" t="str">
        <f>IF($U2651="","",VLOOKUP($U2651,BUDGET!$C$19:$Q$401,2,FALSE))</f>
        <v/>
      </c>
    </row>
    <row r="2652" spans="2:22" ht="13.5" x14ac:dyDescent="0.3">
      <c r="B2652" s="582">
        <f t="shared" si="250"/>
        <v>2642</v>
      </c>
      <c r="C2652" s="153"/>
      <c r="D2652" s="154"/>
      <c r="E2652" s="155"/>
      <c r="F2652" s="156"/>
      <c r="G2652" s="157"/>
      <c r="H2652" s="158"/>
      <c r="I2652" s="162" t="str">
        <f t="shared" si="246"/>
        <v/>
      </c>
      <c r="J2652" s="163" t="str">
        <f>IF(I2652="","",I2652/BUDGET!$O$8)</f>
        <v/>
      </c>
      <c r="K2652" s="608"/>
      <c r="L2652" s="161" t="str">
        <f t="shared" si="247"/>
        <v/>
      </c>
      <c r="M2652" s="609" t="str">
        <f t="shared" si="248"/>
        <v/>
      </c>
      <c r="N2652" s="610" t="str">
        <f t="shared" si="249"/>
        <v/>
      </c>
      <c r="O2652" s="577"/>
      <c r="Q2652" s="611"/>
      <c r="U2652" s="574" t="str">
        <f t="shared" si="251"/>
        <v/>
      </c>
      <c r="V2652" s="574" t="str">
        <f>IF($U2652="","",VLOOKUP($U2652,BUDGET!$C$19:$Q$401,2,FALSE))</f>
        <v/>
      </c>
    </row>
    <row r="2653" spans="2:22" ht="13.5" x14ac:dyDescent="0.3">
      <c r="B2653" s="582">
        <f t="shared" si="250"/>
        <v>2643</v>
      </c>
      <c r="C2653" s="153"/>
      <c r="D2653" s="154"/>
      <c r="E2653" s="155"/>
      <c r="F2653" s="156"/>
      <c r="G2653" s="157"/>
      <c r="H2653" s="158"/>
      <c r="I2653" s="162" t="str">
        <f t="shared" si="246"/>
        <v/>
      </c>
      <c r="J2653" s="163" t="str">
        <f>IF(I2653="","",I2653/BUDGET!$O$8)</f>
        <v/>
      </c>
      <c r="K2653" s="608"/>
      <c r="L2653" s="164" t="str">
        <f t="shared" si="247"/>
        <v/>
      </c>
      <c r="M2653" s="609" t="str">
        <f t="shared" si="248"/>
        <v/>
      </c>
      <c r="N2653" s="610" t="str">
        <f t="shared" si="249"/>
        <v/>
      </c>
      <c r="O2653" s="577"/>
      <c r="Q2653" s="611"/>
      <c r="U2653" s="574" t="str">
        <f t="shared" si="251"/>
        <v/>
      </c>
      <c r="V2653" s="574" t="str">
        <f>IF($U2653="","",VLOOKUP($U2653,BUDGET!$C$19:$Q$401,2,FALSE))</f>
        <v/>
      </c>
    </row>
    <row r="2654" spans="2:22" ht="13.5" x14ac:dyDescent="0.3">
      <c r="B2654" s="582">
        <f t="shared" si="250"/>
        <v>2644</v>
      </c>
      <c r="C2654" s="153"/>
      <c r="D2654" s="154"/>
      <c r="E2654" s="155"/>
      <c r="F2654" s="156"/>
      <c r="G2654" s="157"/>
      <c r="H2654" s="158"/>
      <c r="I2654" s="162" t="str">
        <f t="shared" si="246"/>
        <v/>
      </c>
      <c r="J2654" s="163" t="str">
        <f>IF(I2654="","",I2654/BUDGET!$O$8)</f>
        <v/>
      </c>
      <c r="K2654" s="608"/>
      <c r="L2654" s="161" t="str">
        <f t="shared" si="247"/>
        <v/>
      </c>
      <c r="M2654" s="609" t="str">
        <f t="shared" si="248"/>
        <v/>
      </c>
      <c r="N2654" s="610" t="str">
        <f t="shared" si="249"/>
        <v/>
      </c>
      <c r="O2654" s="577"/>
      <c r="Q2654" s="611"/>
      <c r="U2654" s="574" t="str">
        <f t="shared" si="251"/>
        <v/>
      </c>
      <c r="V2654" s="574" t="str">
        <f>IF($U2654="","",VLOOKUP($U2654,BUDGET!$C$19:$Q$401,2,FALSE))</f>
        <v/>
      </c>
    </row>
    <row r="2655" spans="2:22" ht="13.5" x14ac:dyDescent="0.3">
      <c r="B2655" s="582">
        <f t="shared" si="250"/>
        <v>2645</v>
      </c>
      <c r="C2655" s="153"/>
      <c r="D2655" s="154"/>
      <c r="E2655" s="155"/>
      <c r="F2655" s="156"/>
      <c r="G2655" s="157"/>
      <c r="H2655" s="158"/>
      <c r="I2655" s="162" t="str">
        <f t="shared" si="246"/>
        <v/>
      </c>
      <c r="J2655" s="163" t="str">
        <f>IF(I2655="","",I2655/BUDGET!$O$8)</f>
        <v/>
      </c>
      <c r="K2655" s="608"/>
      <c r="L2655" s="164" t="str">
        <f t="shared" si="247"/>
        <v/>
      </c>
      <c r="M2655" s="609" t="str">
        <f t="shared" si="248"/>
        <v/>
      </c>
      <c r="N2655" s="610" t="str">
        <f t="shared" si="249"/>
        <v/>
      </c>
      <c r="O2655" s="577"/>
      <c r="Q2655" s="611"/>
      <c r="U2655" s="574" t="str">
        <f t="shared" si="251"/>
        <v/>
      </c>
      <c r="V2655" s="574" t="str">
        <f>IF($U2655="","",VLOOKUP($U2655,BUDGET!$C$19:$Q$401,2,FALSE))</f>
        <v/>
      </c>
    </row>
    <row r="2656" spans="2:22" ht="13.5" x14ac:dyDescent="0.3">
      <c r="B2656" s="582">
        <f t="shared" si="250"/>
        <v>2646</v>
      </c>
      <c r="C2656" s="153"/>
      <c r="D2656" s="154"/>
      <c r="E2656" s="155"/>
      <c r="F2656" s="156"/>
      <c r="G2656" s="157"/>
      <c r="H2656" s="158"/>
      <c r="I2656" s="162" t="str">
        <f t="shared" si="246"/>
        <v/>
      </c>
      <c r="J2656" s="163" t="str">
        <f>IF(I2656="","",I2656/BUDGET!$O$8)</f>
        <v/>
      </c>
      <c r="K2656" s="608"/>
      <c r="L2656" s="161" t="str">
        <f t="shared" si="247"/>
        <v/>
      </c>
      <c r="M2656" s="609" t="str">
        <f t="shared" si="248"/>
        <v/>
      </c>
      <c r="N2656" s="610" t="str">
        <f t="shared" si="249"/>
        <v/>
      </c>
      <c r="O2656" s="577"/>
      <c r="Q2656" s="611"/>
      <c r="U2656" s="574" t="str">
        <f t="shared" si="251"/>
        <v/>
      </c>
      <c r="V2656" s="574" t="str">
        <f>IF($U2656="","",VLOOKUP($U2656,BUDGET!$C$19:$Q$401,2,FALSE))</f>
        <v/>
      </c>
    </row>
    <row r="2657" spans="2:22" ht="13.5" x14ac:dyDescent="0.3">
      <c r="B2657" s="582">
        <f t="shared" si="250"/>
        <v>2647</v>
      </c>
      <c r="C2657" s="153"/>
      <c r="D2657" s="154"/>
      <c r="E2657" s="155"/>
      <c r="F2657" s="156"/>
      <c r="G2657" s="157"/>
      <c r="H2657" s="158"/>
      <c r="I2657" s="162" t="str">
        <f t="shared" si="246"/>
        <v/>
      </c>
      <c r="J2657" s="163" t="str">
        <f>IF(I2657="","",I2657/BUDGET!$O$8)</f>
        <v/>
      </c>
      <c r="K2657" s="608"/>
      <c r="L2657" s="164" t="str">
        <f t="shared" si="247"/>
        <v/>
      </c>
      <c r="M2657" s="609" t="str">
        <f t="shared" si="248"/>
        <v/>
      </c>
      <c r="N2657" s="610" t="str">
        <f t="shared" si="249"/>
        <v/>
      </c>
      <c r="O2657" s="577"/>
      <c r="Q2657" s="611"/>
      <c r="U2657" s="574" t="str">
        <f t="shared" si="251"/>
        <v/>
      </c>
      <c r="V2657" s="574" t="str">
        <f>IF($U2657="","",VLOOKUP($U2657,BUDGET!$C$19:$Q$401,2,FALSE))</f>
        <v/>
      </c>
    </row>
    <row r="2658" spans="2:22" ht="13.5" x14ac:dyDescent="0.3">
      <c r="B2658" s="582">
        <f t="shared" si="250"/>
        <v>2648</v>
      </c>
      <c r="C2658" s="153"/>
      <c r="D2658" s="154"/>
      <c r="E2658" s="155"/>
      <c r="F2658" s="156"/>
      <c r="G2658" s="157"/>
      <c r="H2658" s="158"/>
      <c r="I2658" s="162" t="str">
        <f t="shared" si="246"/>
        <v/>
      </c>
      <c r="J2658" s="163" t="str">
        <f>IF(I2658="","",I2658/BUDGET!$O$8)</f>
        <v/>
      </c>
      <c r="K2658" s="608"/>
      <c r="L2658" s="161" t="str">
        <f t="shared" si="247"/>
        <v/>
      </c>
      <c r="M2658" s="609" t="str">
        <f t="shared" si="248"/>
        <v/>
      </c>
      <c r="N2658" s="610" t="str">
        <f t="shared" si="249"/>
        <v/>
      </c>
      <c r="O2658" s="577"/>
      <c r="Q2658" s="611"/>
      <c r="U2658" s="574" t="str">
        <f t="shared" si="251"/>
        <v/>
      </c>
      <c r="V2658" s="574" t="str">
        <f>IF($U2658="","",VLOOKUP($U2658,BUDGET!$C$19:$Q$401,2,FALSE))</f>
        <v/>
      </c>
    </row>
    <row r="2659" spans="2:22" ht="13.5" x14ac:dyDescent="0.3">
      <c r="B2659" s="582">
        <f t="shared" si="250"/>
        <v>2649</v>
      </c>
      <c r="C2659" s="153"/>
      <c r="D2659" s="154"/>
      <c r="E2659" s="155"/>
      <c r="F2659" s="156"/>
      <c r="G2659" s="157"/>
      <c r="H2659" s="158"/>
      <c r="I2659" s="162" t="str">
        <f t="shared" si="246"/>
        <v/>
      </c>
      <c r="J2659" s="163" t="str">
        <f>IF(I2659="","",I2659/BUDGET!$O$8)</f>
        <v/>
      </c>
      <c r="K2659" s="608"/>
      <c r="L2659" s="164" t="str">
        <f t="shared" si="247"/>
        <v/>
      </c>
      <c r="M2659" s="609" t="str">
        <f t="shared" si="248"/>
        <v/>
      </c>
      <c r="N2659" s="610" t="str">
        <f t="shared" si="249"/>
        <v/>
      </c>
      <c r="O2659" s="577"/>
      <c r="Q2659" s="611"/>
      <c r="U2659" s="574" t="str">
        <f t="shared" si="251"/>
        <v/>
      </c>
      <c r="V2659" s="574" t="str">
        <f>IF($U2659="","",VLOOKUP($U2659,BUDGET!$C$19:$Q$401,2,FALSE))</f>
        <v/>
      </c>
    </row>
    <row r="2660" spans="2:22" ht="13.5" x14ac:dyDescent="0.3">
      <c r="B2660" s="582">
        <f t="shared" si="250"/>
        <v>2650</v>
      </c>
      <c r="C2660" s="153"/>
      <c r="D2660" s="154"/>
      <c r="E2660" s="155"/>
      <c r="F2660" s="156"/>
      <c r="G2660" s="157"/>
      <c r="H2660" s="158"/>
      <c r="I2660" s="162" t="str">
        <f t="shared" si="246"/>
        <v/>
      </c>
      <c r="J2660" s="163" t="str">
        <f>IF(I2660="","",I2660/BUDGET!$O$8)</f>
        <v/>
      </c>
      <c r="K2660" s="608"/>
      <c r="L2660" s="161" t="str">
        <f t="shared" si="247"/>
        <v/>
      </c>
      <c r="M2660" s="609" t="str">
        <f t="shared" si="248"/>
        <v/>
      </c>
      <c r="N2660" s="610" t="str">
        <f t="shared" si="249"/>
        <v/>
      </c>
      <c r="O2660" s="577"/>
      <c r="Q2660" s="611"/>
      <c r="U2660" s="574" t="str">
        <f t="shared" si="251"/>
        <v/>
      </c>
      <c r="V2660" s="574" t="str">
        <f>IF($U2660="","",VLOOKUP($U2660,BUDGET!$C$19:$Q$401,2,FALSE))</f>
        <v/>
      </c>
    </row>
    <row r="2661" spans="2:22" ht="13.5" x14ac:dyDescent="0.3">
      <c r="B2661" s="582">
        <f t="shared" si="250"/>
        <v>2651</v>
      </c>
      <c r="C2661" s="153"/>
      <c r="D2661" s="154"/>
      <c r="E2661" s="155"/>
      <c r="F2661" s="156"/>
      <c r="G2661" s="157"/>
      <c r="H2661" s="158"/>
      <c r="I2661" s="162" t="str">
        <f t="shared" si="246"/>
        <v/>
      </c>
      <c r="J2661" s="163" t="str">
        <f>IF(I2661="","",I2661/BUDGET!$O$8)</f>
        <v/>
      </c>
      <c r="K2661" s="608"/>
      <c r="L2661" s="164" t="str">
        <f t="shared" si="247"/>
        <v/>
      </c>
      <c r="M2661" s="609" t="str">
        <f t="shared" si="248"/>
        <v/>
      </c>
      <c r="N2661" s="610" t="str">
        <f t="shared" si="249"/>
        <v/>
      </c>
      <c r="O2661" s="577"/>
      <c r="Q2661" s="611"/>
      <c r="U2661" s="574" t="str">
        <f t="shared" si="251"/>
        <v/>
      </c>
      <c r="V2661" s="574" t="str">
        <f>IF($U2661="","",VLOOKUP($U2661,BUDGET!$C$19:$Q$401,2,FALSE))</f>
        <v/>
      </c>
    </row>
    <row r="2662" spans="2:22" ht="13.5" x14ac:dyDescent="0.3">
      <c r="B2662" s="582">
        <f t="shared" si="250"/>
        <v>2652</v>
      </c>
      <c r="C2662" s="153"/>
      <c r="D2662" s="154"/>
      <c r="E2662" s="155"/>
      <c r="F2662" s="156"/>
      <c r="G2662" s="157"/>
      <c r="H2662" s="158"/>
      <c r="I2662" s="162" t="str">
        <f t="shared" si="246"/>
        <v/>
      </c>
      <c r="J2662" s="163" t="str">
        <f>IF(I2662="","",I2662/BUDGET!$O$8)</f>
        <v/>
      </c>
      <c r="K2662" s="608"/>
      <c r="L2662" s="161" t="str">
        <f t="shared" si="247"/>
        <v/>
      </c>
      <c r="M2662" s="609" t="str">
        <f t="shared" si="248"/>
        <v/>
      </c>
      <c r="N2662" s="610" t="str">
        <f t="shared" si="249"/>
        <v/>
      </c>
      <c r="O2662" s="577"/>
      <c r="Q2662" s="611"/>
      <c r="U2662" s="574" t="str">
        <f t="shared" si="251"/>
        <v/>
      </c>
      <c r="V2662" s="574" t="str">
        <f>IF($U2662="","",VLOOKUP($U2662,BUDGET!$C$19:$Q$401,2,FALSE))</f>
        <v/>
      </c>
    </row>
    <row r="2663" spans="2:22" ht="13.5" x14ac:dyDescent="0.3">
      <c r="B2663" s="582">
        <f t="shared" si="250"/>
        <v>2653</v>
      </c>
      <c r="C2663" s="153"/>
      <c r="D2663" s="154"/>
      <c r="E2663" s="155"/>
      <c r="F2663" s="156"/>
      <c r="G2663" s="157"/>
      <c r="H2663" s="158"/>
      <c r="I2663" s="162" t="str">
        <f t="shared" si="246"/>
        <v/>
      </c>
      <c r="J2663" s="163" t="str">
        <f>IF(I2663="","",I2663/BUDGET!$O$8)</f>
        <v/>
      </c>
      <c r="K2663" s="608"/>
      <c r="L2663" s="164" t="str">
        <f t="shared" si="247"/>
        <v/>
      </c>
      <c r="M2663" s="609" t="str">
        <f t="shared" si="248"/>
        <v/>
      </c>
      <c r="N2663" s="610" t="str">
        <f t="shared" si="249"/>
        <v/>
      </c>
      <c r="O2663" s="577"/>
      <c r="Q2663" s="611"/>
      <c r="U2663" s="574" t="str">
        <f t="shared" si="251"/>
        <v/>
      </c>
      <c r="V2663" s="574" t="str">
        <f>IF($U2663="","",VLOOKUP($U2663,BUDGET!$C$19:$Q$401,2,FALSE))</f>
        <v/>
      </c>
    </row>
    <row r="2664" spans="2:22" ht="13.5" x14ac:dyDescent="0.3">
      <c r="B2664" s="582">
        <f t="shared" si="250"/>
        <v>2654</v>
      </c>
      <c r="C2664" s="153"/>
      <c r="D2664" s="154"/>
      <c r="E2664" s="155"/>
      <c r="F2664" s="156"/>
      <c r="G2664" s="157"/>
      <c r="H2664" s="158"/>
      <c r="I2664" s="162" t="str">
        <f t="shared" si="246"/>
        <v/>
      </c>
      <c r="J2664" s="163" t="str">
        <f>IF(I2664="","",I2664/BUDGET!$O$8)</f>
        <v/>
      </c>
      <c r="K2664" s="608"/>
      <c r="L2664" s="161" t="str">
        <f t="shared" si="247"/>
        <v/>
      </c>
      <c r="M2664" s="609" t="str">
        <f t="shared" si="248"/>
        <v/>
      </c>
      <c r="N2664" s="610" t="str">
        <f t="shared" si="249"/>
        <v/>
      </c>
      <c r="O2664" s="577"/>
      <c r="Q2664" s="611"/>
      <c r="U2664" s="574" t="str">
        <f t="shared" si="251"/>
        <v/>
      </c>
      <c r="V2664" s="574" t="str">
        <f>IF($U2664="","",VLOOKUP($U2664,BUDGET!$C$19:$Q$401,2,FALSE))</f>
        <v/>
      </c>
    </row>
    <row r="2665" spans="2:22" ht="13.5" x14ac:dyDescent="0.3">
      <c r="B2665" s="582">
        <f t="shared" si="250"/>
        <v>2655</v>
      </c>
      <c r="C2665" s="153"/>
      <c r="D2665" s="154"/>
      <c r="E2665" s="155"/>
      <c r="F2665" s="156"/>
      <c r="G2665" s="157"/>
      <c r="H2665" s="158"/>
      <c r="I2665" s="162" t="str">
        <f t="shared" si="246"/>
        <v/>
      </c>
      <c r="J2665" s="163" t="str">
        <f>IF(I2665="","",I2665/BUDGET!$O$8)</f>
        <v/>
      </c>
      <c r="K2665" s="608"/>
      <c r="L2665" s="164" t="str">
        <f t="shared" si="247"/>
        <v/>
      </c>
      <c r="M2665" s="609" t="str">
        <f t="shared" si="248"/>
        <v/>
      </c>
      <c r="N2665" s="610" t="str">
        <f t="shared" si="249"/>
        <v/>
      </c>
      <c r="O2665" s="577"/>
      <c r="Q2665" s="611"/>
      <c r="U2665" s="574" t="str">
        <f t="shared" si="251"/>
        <v/>
      </c>
      <c r="V2665" s="574" t="str">
        <f>IF($U2665="","",VLOOKUP($U2665,BUDGET!$C$19:$Q$401,2,FALSE))</f>
        <v/>
      </c>
    </row>
    <row r="2666" spans="2:22" ht="13.5" x14ac:dyDescent="0.3">
      <c r="B2666" s="582">
        <f t="shared" si="250"/>
        <v>2656</v>
      </c>
      <c r="C2666" s="153"/>
      <c r="D2666" s="154"/>
      <c r="E2666" s="155"/>
      <c r="F2666" s="156"/>
      <c r="G2666" s="157"/>
      <c r="H2666" s="158"/>
      <c r="I2666" s="162" t="str">
        <f t="shared" si="246"/>
        <v/>
      </c>
      <c r="J2666" s="163" t="str">
        <f>IF(I2666="","",I2666/BUDGET!$O$8)</f>
        <v/>
      </c>
      <c r="K2666" s="608"/>
      <c r="L2666" s="161" t="str">
        <f t="shared" si="247"/>
        <v/>
      </c>
      <c r="M2666" s="609" t="str">
        <f t="shared" si="248"/>
        <v/>
      </c>
      <c r="N2666" s="610" t="str">
        <f t="shared" si="249"/>
        <v/>
      </c>
      <c r="O2666" s="577"/>
      <c r="Q2666" s="611"/>
      <c r="U2666" s="574" t="str">
        <f t="shared" si="251"/>
        <v/>
      </c>
      <c r="V2666" s="574" t="str">
        <f>IF($U2666="","",VLOOKUP($U2666,BUDGET!$C$19:$Q$401,2,FALSE))</f>
        <v/>
      </c>
    </row>
    <row r="2667" spans="2:22" ht="13.5" x14ac:dyDescent="0.3">
      <c r="B2667" s="582">
        <f t="shared" si="250"/>
        <v>2657</v>
      </c>
      <c r="C2667" s="153"/>
      <c r="D2667" s="154"/>
      <c r="E2667" s="155"/>
      <c r="F2667" s="156"/>
      <c r="G2667" s="157"/>
      <c r="H2667" s="158"/>
      <c r="I2667" s="162" t="str">
        <f t="shared" si="246"/>
        <v/>
      </c>
      <c r="J2667" s="163" t="str">
        <f>IF(I2667="","",I2667/BUDGET!$O$8)</f>
        <v/>
      </c>
      <c r="K2667" s="608"/>
      <c r="L2667" s="164" t="str">
        <f t="shared" si="247"/>
        <v/>
      </c>
      <c r="M2667" s="609" t="str">
        <f t="shared" si="248"/>
        <v/>
      </c>
      <c r="N2667" s="610" t="str">
        <f t="shared" si="249"/>
        <v/>
      </c>
      <c r="O2667" s="577"/>
      <c r="Q2667" s="611"/>
      <c r="U2667" s="574" t="str">
        <f t="shared" si="251"/>
        <v/>
      </c>
      <c r="V2667" s="574" t="str">
        <f>IF($U2667="","",VLOOKUP($U2667,BUDGET!$C$19:$Q$401,2,FALSE))</f>
        <v/>
      </c>
    </row>
    <row r="2668" spans="2:22" ht="13.5" x14ac:dyDescent="0.3">
      <c r="B2668" s="582">
        <f t="shared" si="250"/>
        <v>2658</v>
      </c>
      <c r="C2668" s="153"/>
      <c r="D2668" s="154"/>
      <c r="E2668" s="155"/>
      <c r="F2668" s="156"/>
      <c r="G2668" s="157"/>
      <c r="H2668" s="158"/>
      <c r="I2668" s="162" t="str">
        <f t="shared" si="246"/>
        <v/>
      </c>
      <c r="J2668" s="163" t="str">
        <f>IF(I2668="","",I2668/BUDGET!$O$8)</f>
        <v/>
      </c>
      <c r="K2668" s="608"/>
      <c r="L2668" s="161" t="str">
        <f t="shared" si="247"/>
        <v/>
      </c>
      <c r="M2668" s="609" t="str">
        <f t="shared" si="248"/>
        <v/>
      </c>
      <c r="N2668" s="610" t="str">
        <f t="shared" si="249"/>
        <v/>
      </c>
      <c r="O2668" s="577"/>
      <c r="Q2668" s="611"/>
      <c r="U2668" s="574" t="str">
        <f t="shared" si="251"/>
        <v/>
      </c>
      <c r="V2668" s="574" t="str">
        <f>IF($U2668="","",VLOOKUP($U2668,BUDGET!$C$19:$Q$401,2,FALSE))</f>
        <v/>
      </c>
    </row>
    <row r="2669" spans="2:22" ht="13.5" x14ac:dyDescent="0.3">
      <c r="B2669" s="582">
        <f t="shared" si="250"/>
        <v>2659</v>
      </c>
      <c r="C2669" s="153"/>
      <c r="D2669" s="154"/>
      <c r="E2669" s="155"/>
      <c r="F2669" s="156"/>
      <c r="G2669" s="157"/>
      <c r="H2669" s="158"/>
      <c r="I2669" s="162" t="str">
        <f t="shared" si="246"/>
        <v/>
      </c>
      <c r="J2669" s="163" t="str">
        <f>IF(I2669="","",I2669/BUDGET!$O$8)</f>
        <v/>
      </c>
      <c r="K2669" s="608"/>
      <c r="L2669" s="164" t="str">
        <f t="shared" si="247"/>
        <v/>
      </c>
      <c r="M2669" s="609" t="str">
        <f t="shared" si="248"/>
        <v/>
      </c>
      <c r="N2669" s="610" t="str">
        <f t="shared" si="249"/>
        <v/>
      </c>
      <c r="O2669" s="577"/>
      <c r="Q2669" s="611"/>
      <c r="U2669" s="574" t="str">
        <f t="shared" si="251"/>
        <v/>
      </c>
      <c r="V2669" s="574" t="str">
        <f>IF($U2669="","",VLOOKUP($U2669,BUDGET!$C$19:$Q$401,2,FALSE))</f>
        <v/>
      </c>
    </row>
    <row r="2670" spans="2:22" ht="13.5" x14ac:dyDescent="0.3">
      <c r="B2670" s="582">
        <f t="shared" si="250"/>
        <v>2660</v>
      </c>
      <c r="C2670" s="153"/>
      <c r="D2670" s="154"/>
      <c r="E2670" s="155"/>
      <c r="F2670" s="156"/>
      <c r="G2670" s="157"/>
      <c r="H2670" s="158"/>
      <c r="I2670" s="162" t="str">
        <f t="shared" si="246"/>
        <v/>
      </c>
      <c r="J2670" s="163" t="str">
        <f>IF(I2670="","",I2670/BUDGET!$O$8)</f>
        <v/>
      </c>
      <c r="K2670" s="608"/>
      <c r="L2670" s="161" t="str">
        <f t="shared" si="247"/>
        <v/>
      </c>
      <c r="M2670" s="609" t="str">
        <f t="shared" si="248"/>
        <v/>
      </c>
      <c r="N2670" s="610" t="str">
        <f t="shared" si="249"/>
        <v/>
      </c>
      <c r="O2670" s="577"/>
      <c r="Q2670" s="611"/>
      <c r="U2670" s="574" t="str">
        <f t="shared" si="251"/>
        <v/>
      </c>
      <c r="V2670" s="574" t="str">
        <f>IF($U2670="","",VLOOKUP($U2670,BUDGET!$C$19:$Q$401,2,FALSE))</f>
        <v/>
      </c>
    </row>
    <row r="2671" spans="2:22" ht="13.5" x14ac:dyDescent="0.3">
      <c r="B2671" s="582">
        <f t="shared" si="250"/>
        <v>2661</v>
      </c>
      <c r="C2671" s="153"/>
      <c r="D2671" s="154"/>
      <c r="E2671" s="155"/>
      <c r="F2671" s="156"/>
      <c r="G2671" s="157"/>
      <c r="H2671" s="158"/>
      <c r="I2671" s="162" t="str">
        <f t="shared" si="246"/>
        <v/>
      </c>
      <c r="J2671" s="163" t="str">
        <f>IF(I2671="","",I2671/BUDGET!$O$8)</f>
        <v/>
      </c>
      <c r="K2671" s="608"/>
      <c r="L2671" s="164" t="str">
        <f t="shared" si="247"/>
        <v/>
      </c>
      <c r="M2671" s="609" t="str">
        <f t="shared" si="248"/>
        <v/>
      </c>
      <c r="N2671" s="610" t="str">
        <f t="shared" si="249"/>
        <v/>
      </c>
      <c r="O2671" s="577"/>
      <c r="Q2671" s="611"/>
      <c r="U2671" s="574" t="str">
        <f t="shared" si="251"/>
        <v/>
      </c>
      <c r="V2671" s="574" t="str">
        <f>IF($U2671="","",VLOOKUP($U2671,BUDGET!$C$19:$Q$401,2,FALSE))</f>
        <v/>
      </c>
    </row>
    <row r="2672" spans="2:22" ht="13.5" x14ac:dyDescent="0.3">
      <c r="B2672" s="582">
        <f t="shared" si="250"/>
        <v>2662</v>
      </c>
      <c r="C2672" s="153"/>
      <c r="D2672" s="154"/>
      <c r="E2672" s="155"/>
      <c r="F2672" s="156"/>
      <c r="G2672" s="157"/>
      <c r="H2672" s="158"/>
      <c r="I2672" s="162" t="str">
        <f t="shared" si="246"/>
        <v/>
      </c>
      <c r="J2672" s="163" t="str">
        <f>IF(I2672="","",I2672/BUDGET!$O$8)</f>
        <v/>
      </c>
      <c r="K2672" s="608"/>
      <c r="L2672" s="161" t="str">
        <f t="shared" si="247"/>
        <v/>
      </c>
      <c r="M2672" s="609" t="str">
        <f t="shared" si="248"/>
        <v/>
      </c>
      <c r="N2672" s="610" t="str">
        <f t="shared" si="249"/>
        <v/>
      </c>
      <c r="O2672" s="577"/>
      <c r="Q2672" s="611"/>
      <c r="U2672" s="574" t="str">
        <f t="shared" si="251"/>
        <v/>
      </c>
      <c r="V2672" s="574" t="str">
        <f>IF($U2672="","",VLOOKUP($U2672,BUDGET!$C$19:$Q$401,2,FALSE))</f>
        <v/>
      </c>
    </row>
    <row r="2673" spans="2:22" ht="13.5" x14ac:dyDescent="0.3">
      <c r="B2673" s="582">
        <f t="shared" si="250"/>
        <v>2663</v>
      </c>
      <c r="C2673" s="153"/>
      <c r="D2673" s="154"/>
      <c r="E2673" s="155"/>
      <c r="F2673" s="156"/>
      <c r="G2673" s="157"/>
      <c r="H2673" s="158"/>
      <c r="I2673" s="162" t="str">
        <f t="shared" si="246"/>
        <v/>
      </c>
      <c r="J2673" s="163" t="str">
        <f>IF(I2673="","",I2673/BUDGET!$O$8)</f>
        <v/>
      </c>
      <c r="K2673" s="608"/>
      <c r="L2673" s="164" t="str">
        <f t="shared" si="247"/>
        <v/>
      </c>
      <c r="M2673" s="609" t="str">
        <f t="shared" si="248"/>
        <v/>
      </c>
      <c r="N2673" s="610" t="str">
        <f t="shared" si="249"/>
        <v/>
      </c>
      <c r="O2673" s="577"/>
      <c r="Q2673" s="611"/>
      <c r="U2673" s="574" t="str">
        <f t="shared" si="251"/>
        <v/>
      </c>
      <c r="V2673" s="574" t="str">
        <f>IF($U2673="","",VLOOKUP($U2673,BUDGET!$C$19:$Q$401,2,FALSE))</f>
        <v/>
      </c>
    </row>
    <row r="2674" spans="2:22" ht="13.5" x14ac:dyDescent="0.3">
      <c r="B2674" s="582">
        <f t="shared" si="250"/>
        <v>2664</v>
      </c>
      <c r="C2674" s="153"/>
      <c r="D2674" s="154"/>
      <c r="E2674" s="155"/>
      <c r="F2674" s="156"/>
      <c r="G2674" s="157"/>
      <c r="H2674" s="158"/>
      <c r="I2674" s="162" t="str">
        <f t="shared" si="246"/>
        <v/>
      </c>
      <c r="J2674" s="163" t="str">
        <f>IF(I2674="","",I2674/BUDGET!$O$8)</f>
        <v/>
      </c>
      <c r="K2674" s="608"/>
      <c r="L2674" s="161" t="str">
        <f t="shared" si="247"/>
        <v/>
      </c>
      <c r="M2674" s="609" t="str">
        <f t="shared" si="248"/>
        <v/>
      </c>
      <c r="N2674" s="610" t="str">
        <f t="shared" si="249"/>
        <v/>
      </c>
      <c r="O2674" s="577"/>
      <c r="Q2674" s="611"/>
      <c r="U2674" s="574" t="str">
        <f t="shared" si="251"/>
        <v/>
      </c>
      <c r="V2674" s="574" t="str">
        <f>IF($U2674="","",VLOOKUP($U2674,BUDGET!$C$19:$Q$401,2,FALSE))</f>
        <v/>
      </c>
    </row>
    <row r="2675" spans="2:22" ht="13.5" x14ac:dyDescent="0.3">
      <c r="B2675" s="582">
        <f t="shared" si="250"/>
        <v>2665</v>
      </c>
      <c r="C2675" s="153"/>
      <c r="D2675" s="154"/>
      <c r="E2675" s="155"/>
      <c r="F2675" s="156"/>
      <c r="G2675" s="157"/>
      <c r="H2675" s="158"/>
      <c r="I2675" s="162" t="str">
        <f t="shared" si="246"/>
        <v/>
      </c>
      <c r="J2675" s="163" t="str">
        <f>IF(I2675="","",I2675/BUDGET!$O$8)</f>
        <v/>
      </c>
      <c r="K2675" s="608"/>
      <c r="L2675" s="164" t="str">
        <f t="shared" si="247"/>
        <v/>
      </c>
      <c r="M2675" s="609" t="str">
        <f t="shared" si="248"/>
        <v/>
      </c>
      <c r="N2675" s="610" t="str">
        <f t="shared" si="249"/>
        <v/>
      </c>
      <c r="O2675" s="577"/>
      <c r="Q2675" s="611"/>
      <c r="U2675" s="574" t="str">
        <f t="shared" si="251"/>
        <v/>
      </c>
      <c r="V2675" s="574" t="str">
        <f>IF($U2675="","",VLOOKUP($U2675,BUDGET!$C$19:$Q$401,2,FALSE))</f>
        <v/>
      </c>
    </row>
    <row r="2676" spans="2:22" ht="13.5" x14ac:dyDescent="0.3">
      <c r="B2676" s="582">
        <f t="shared" si="250"/>
        <v>2666</v>
      </c>
      <c r="C2676" s="153"/>
      <c r="D2676" s="154"/>
      <c r="E2676" s="155"/>
      <c r="F2676" s="156"/>
      <c r="G2676" s="157"/>
      <c r="H2676" s="158"/>
      <c r="I2676" s="162" t="str">
        <f t="shared" si="246"/>
        <v/>
      </c>
      <c r="J2676" s="163" t="str">
        <f>IF(I2676="","",I2676/BUDGET!$O$8)</f>
        <v/>
      </c>
      <c r="K2676" s="608"/>
      <c r="L2676" s="161" t="str">
        <f t="shared" si="247"/>
        <v/>
      </c>
      <c r="M2676" s="609" t="str">
        <f t="shared" si="248"/>
        <v/>
      </c>
      <c r="N2676" s="610" t="str">
        <f t="shared" si="249"/>
        <v/>
      </c>
      <c r="O2676" s="577"/>
      <c r="Q2676" s="611"/>
      <c r="U2676" s="574" t="str">
        <f t="shared" si="251"/>
        <v/>
      </c>
      <c r="V2676" s="574" t="str">
        <f>IF($U2676="","",VLOOKUP($U2676,BUDGET!$C$19:$Q$401,2,FALSE))</f>
        <v/>
      </c>
    </row>
    <row r="2677" spans="2:22" ht="13.5" x14ac:dyDescent="0.3">
      <c r="B2677" s="582">
        <f t="shared" si="250"/>
        <v>2667</v>
      </c>
      <c r="C2677" s="153"/>
      <c r="D2677" s="154"/>
      <c r="E2677" s="155"/>
      <c r="F2677" s="156"/>
      <c r="G2677" s="157"/>
      <c r="H2677" s="158"/>
      <c r="I2677" s="162" t="str">
        <f t="shared" si="246"/>
        <v/>
      </c>
      <c r="J2677" s="163" t="str">
        <f>IF(I2677="","",I2677/BUDGET!$O$8)</f>
        <v/>
      </c>
      <c r="K2677" s="608"/>
      <c r="L2677" s="164" t="str">
        <f t="shared" si="247"/>
        <v/>
      </c>
      <c r="M2677" s="609" t="str">
        <f t="shared" si="248"/>
        <v/>
      </c>
      <c r="N2677" s="610" t="str">
        <f t="shared" si="249"/>
        <v/>
      </c>
      <c r="O2677" s="577"/>
      <c r="Q2677" s="611"/>
      <c r="U2677" s="574" t="str">
        <f t="shared" si="251"/>
        <v/>
      </c>
      <c r="V2677" s="574" t="str">
        <f>IF($U2677="","",VLOOKUP($U2677,BUDGET!$C$19:$Q$401,2,FALSE))</f>
        <v/>
      </c>
    </row>
    <row r="2678" spans="2:22" ht="13.5" x14ac:dyDescent="0.3">
      <c r="B2678" s="582">
        <f t="shared" si="250"/>
        <v>2668</v>
      </c>
      <c r="C2678" s="153"/>
      <c r="D2678" s="154"/>
      <c r="E2678" s="155"/>
      <c r="F2678" s="156"/>
      <c r="G2678" s="157"/>
      <c r="H2678" s="158"/>
      <c r="I2678" s="162" t="str">
        <f t="shared" si="246"/>
        <v/>
      </c>
      <c r="J2678" s="163" t="str">
        <f>IF(I2678="","",I2678/BUDGET!$O$8)</f>
        <v/>
      </c>
      <c r="K2678" s="608"/>
      <c r="L2678" s="161" t="str">
        <f t="shared" si="247"/>
        <v/>
      </c>
      <c r="M2678" s="609" t="str">
        <f t="shared" si="248"/>
        <v/>
      </c>
      <c r="N2678" s="610" t="str">
        <f t="shared" si="249"/>
        <v/>
      </c>
      <c r="O2678" s="577"/>
      <c r="Q2678" s="611"/>
      <c r="U2678" s="574" t="str">
        <f t="shared" si="251"/>
        <v/>
      </c>
      <c r="V2678" s="574" t="str">
        <f>IF($U2678="","",VLOOKUP($U2678,BUDGET!$C$19:$Q$401,2,FALSE))</f>
        <v/>
      </c>
    </row>
    <row r="2679" spans="2:22" ht="13.5" x14ac:dyDescent="0.3">
      <c r="B2679" s="582">
        <f t="shared" si="250"/>
        <v>2669</v>
      </c>
      <c r="C2679" s="153"/>
      <c r="D2679" s="154"/>
      <c r="E2679" s="155"/>
      <c r="F2679" s="156"/>
      <c r="G2679" s="157"/>
      <c r="H2679" s="158"/>
      <c r="I2679" s="162" t="str">
        <f t="shared" si="246"/>
        <v/>
      </c>
      <c r="J2679" s="163" t="str">
        <f>IF(I2679="","",I2679/BUDGET!$O$8)</f>
        <v/>
      </c>
      <c r="K2679" s="608"/>
      <c r="L2679" s="164" t="str">
        <f t="shared" si="247"/>
        <v/>
      </c>
      <c r="M2679" s="609" t="str">
        <f t="shared" si="248"/>
        <v/>
      </c>
      <c r="N2679" s="610" t="str">
        <f t="shared" si="249"/>
        <v/>
      </c>
      <c r="O2679" s="577"/>
      <c r="Q2679" s="611"/>
      <c r="U2679" s="574" t="str">
        <f t="shared" si="251"/>
        <v/>
      </c>
      <c r="V2679" s="574" t="str">
        <f>IF($U2679="","",VLOOKUP($U2679,BUDGET!$C$19:$Q$401,2,FALSE))</f>
        <v/>
      </c>
    </row>
    <row r="2680" spans="2:22" ht="13.5" x14ac:dyDescent="0.3">
      <c r="B2680" s="582">
        <f t="shared" si="250"/>
        <v>2670</v>
      </c>
      <c r="C2680" s="153"/>
      <c r="D2680" s="154"/>
      <c r="E2680" s="155"/>
      <c r="F2680" s="156"/>
      <c r="G2680" s="157"/>
      <c r="H2680" s="158"/>
      <c r="I2680" s="162" t="str">
        <f t="shared" si="246"/>
        <v/>
      </c>
      <c r="J2680" s="163" t="str">
        <f>IF(I2680="","",I2680/BUDGET!$O$8)</f>
        <v/>
      </c>
      <c r="K2680" s="608"/>
      <c r="L2680" s="161" t="str">
        <f t="shared" si="247"/>
        <v/>
      </c>
      <c r="M2680" s="609" t="str">
        <f t="shared" si="248"/>
        <v/>
      </c>
      <c r="N2680" s="610" t="str">
        <f t="shared" si="249"/>
        <v/>
      </c>
      <c r="O2680" s="577"/>
      <c r="Q2680" s="611"/>
      <c r="U2680" s="574" t="str">
        <f t="shared" si="251"/>
        <v/>
      </c>
      <c r="V2680" s="574" t="str">
        <f>IF($U2680="","",VLOOKUP($U2680,BUDGET!$C$19:$Q$401,2,FALSE))</f>
        <v/>
      </c>
    </row>
    <row r="2681" spans="2:22" ht="13.5" x14ac:dyDescent="0.3">
      <c r="B2681" s="582">
        <f t="shared" si="250"/>
        <v>2671</v>
      </c>
      <c r="C2681" s="153"/>
      <c r="D2681" s="154"/>
      <c r="E2681" s="155"/>
      <c r="F2681" s="156"/>
      <c r="G2681" s="157"/>
      <c r="H2681" s="158"/>
      <c r="I2681" s="162" t="str">
        <f t="shared" si="246"/>
        <v/>
      </c>
      <c r="J2681" s="163" t="str">
        <f>IF(I2681="","",I2681/BUDGET!$O$8)</f>
        <v/>
      </c>
      <c r="K2681" s="608"/>
      <c r="L2681" s="164" t="str">
        <f t="shared" si="247"/>
        <v/>
      </c>
      <c r="M2681" s="609" t="str">
        <f t="shared" si="248"/>
        <v/>
      </c>
      <c r="N2681" s="610" t="str">
        <f t="shared" si="249"/>
        <v/>
      </c>
      <c r="O2681" s="577"/>
      <c r="Q2681" s="611"/>
      <c r="U2681" s="574" t="str">
        <f t="shared" si="251"/>
        <v/>
      </c>
      <c r="V2681" s="574" t="str">
        <f>IF($U2681="","",VLOOKUP($U2681,BUDGET!$C$19:$Q$401,2,FALSE))</f>
        <v/>
      </c>
    </row>
    <row r="2682" spans="2:22" ht="13.5" x14ac:dyDescent="0.3">
      <c r="B2682" s="582">
        <f t="shared" si="250"/>
        <v>2672</v>
      </c>
      <c r="C2682" s="153"/>
      <c r="D2682" s="154"/>
      <c r="E2682" s="155"/>
      <c r="F2682" s="156"/>
      <c r="G2682" s="157"/>
      <c r="H2682" s="158"/>
      <c r="I2682" s="162" t="str">
        <f t="shared" si="246"/>
        <v/>
      </c>
      <c r="J2682" s="163" t="str">
        <f>IF(I2682="","",I2682/BUDGET!$O$8)</f>
        <v/>
      </c>
      <c r="K2682" s="608"/>
      <c r="L2682" s="161" t="str">
        <f t="shared" si="247"/>
        <v/>
      </c>
      <c r="M2682" s="609" t="str">
        <f t="shared" si="248"/>
        <v/>
      </c>
      <c r="N2682" s="610" t="str">
        <f t="shared" si="249"/>
        <v/>
      </c>
      <c r="O2682" s="577"/>
      <c r="Q2682" s="611"/>
      <c r="U2682" s="574" t="str">
        <f t="shared" si="251"/>
        <v/>
      </c>
      <c r="V2682" s="574" t="str">
        <f>IF($U2682="","",VLOOKUP($U2682,BUDGET!$C$19:$Q$401,2,FALSE))</f>
        <v/>
      </c>
    </row>
    <row r="2683" spans="2:22" ht="13.5" x14ac:dyDescent="0.3">
      <c r="B2683" s="582">
        <f t="shared" si="250"/>
        <v>2673</v>
      </c>
      <c r="C2683" s="153"/>
      <c r="D2683" s="154"/>
      <c r="E2683" s="155"/>
      <c r="F2683" s="156"/>
      <c r="G2683" s="157"/>
      <c r="H2683" s="158"/>
      <c r="I2683" s="162" t="str">
        <f t="shared" si="246"/>
        <v/>
      </c>
      <c r="J2683" s="163" t="str">
        <f>IF(I2683="","",I2683/BUDGET!$O$8)</f>
        <v/>
      </c>
      <c r="K2683" s="608"/>
      <c r="L2683" s="164" t="str">
        <f t="shared" si="247"/>
        <v/>
      </c>
      <c r="M2683" s="609" t="str">
        <f t="shared" si="248"/>
        <v/>
      </c>
      <c r="N2683" s="610" t="str">
        <f t="shared" si="249"/>
        <v/>
      </c>
      <c r="O2683" s="577"/>
      <c r="Q2683" s="611"/>
      <c r="U2683" s="574" t="str">
        <f t="shared" si="251"/>
        <v/>
      </c>
      <c r="V2683" s="574" t="str">
        <f>IF($U2683="","",VLOOKUP($U2683,BUDGET!$C$19:$Q$401,2,FALSE))</f>
        <v/>
      </c>
    </row>
    <row r="2684" spans="2:22" ht="13.5" x14ac:dyDescent="0.3">
      <c r="B2684" s="582">
        <f t="shared" si="250"/>
        <v>2674</v>
      </c>
      <c r="C2684" s="153"/>
      <c r="D2684" s="154"/>
      <c r="E2684" s="155"/>
      <c r="F2684" s="156"/>
      <c r="G2684" s="157"/>
      <c r="H2684" s="158"/>
      <c r="I2684" s="162" t="str">
        <f t="shared" si="246"/>
        <v/>
      </c>
      <c r="J2684" s="163" t="str">
        <f>IF(I2684="","",I2684/BUDGET!$O$8)</f>
        <v/>
      </c>
      <c r="K2684" s="608"/>
      <c r="L2684" s="161" t="str">
        <f t="shared" si="247"/>
        <v/>
      </c>
      <c r="M2684" s="609" t="str">
        <f t="shared" si="248"/>
        <v/>
      </c>
      <c r="N2684" s="610" t="str">
        <f t="shared" si="249"/>
        <v/>
      </c>
      <c r="O2684" s="577"/>
      <c r="Q2684" s="611"/>
      <c r="U2684" s="574" t="str">
        <f t="shared" si="251"/>
        <v/>
      </c>
      <c r="V2684" s="574" t="str">
        <f>IF($U2684="","",VLOOKUP($U2684,BUDGET!$C$19:$Q$401,2,FALSE))</f>
        <v/>
      </c>
    </row>
    <row r="2685" spans="2:22" ht="13.5" x14ac:dyDescent="0.3">
      <c r="B2685" s="582">
        <f t="shared" si="250"/>
        <v>2675</v>
      </c>
      <c r="C2685" s="153"/>
      <c r="D2685" s="154"/>
      <c r="E2685" s="155"/>
      <c r="F2685" s="156"/>
      <c r="G2685" s="157"/>
      <c r="H2685" s="158"/>
      <c r="I2685" s="162" t="str">
        <f t="shared" si="246"/>
        <v/>
      </c>
      <c r="J2685" s="163" t="str">
        <f>IF(I2685="","",I2685/BUDGET!$O$8)</f>
        <v/>
      </c>
      <c r="K2685" s="608"/>
      <c r="L2685" s="164" t="str">
        <f t="shared" si="247"/>
        <v/>
      </c>
      <c r="M2685" s="609" t="str">
        <f t="shared" si="248"/>
        <v/>
      </c>
      <c r="N2685" s="610" t="str">
        <f t="shared" si="249"/>
        <v/>
      </c>
      <c r="O2685" s="577"/>
      <c r="Q2685" s="611"/>
      <c r="U2685" s="574" t="str">
        <f t="shared" si="251"/>
        <v/>
      </c>
      <c r="V2685" s="574" t="str">
        <f>IF($U2685="","",VLOOKUP($U2685,BUDGET!$C$19:$Q$401,2,FALSE))</f>
        <v/>
      </c>
    </row>
    <row r="2686" spans="2:22" ht="13.5" x14ac:dyDescent="0.3">
      <c r="B2686" s="582">
        <f t="shared" si="250"/>
        <v>2676</v>
      </c>
      <c r="C2686" s="153"/>
      <c r="D2686" s="154"/>
      <c r="E2686" s="155"/>
      <c r="F2686" s="156"/>
      <c r="G2686" s="157"/>
      <c r="H2686" s="158"/>
      <c r="I2686" s="162" t="str">
        <f t="shared" si="246"/>
        <v/>
      </c>
      <c r="J2686" s="163" t="str">
        <f>IF(I2686="","",I2686/BUDGET!$O$8)</f>
        <v/>
      </c>
      <c r="K2686" s="608"/>
      <c r="L2686" s="161" t="str">
        <f t="shared" si="247"/>
        <v/>
      </c>
      <c r="M2686" s="609" t="str">
        <f t="shared" si="248"/>
        <v/>
      </c>
      <c r="N2686" s="610" t="str">
        <f t="shared" si="249"/>
        <v/>
      </c>
      <c r="O2686" s="577"/>
      <c r="Q2686" s="611"/>
      <c r="U2686" s="574" t="str">
        <f t="shared" si="251"/>
        <v/>
      </c>
      <c r="V2686" s="574" t="str">
        <f>IF($U2686="","",VLOOKUP($U2686,BUDGET!$C$19:$Q$401,2,FALSE))</f>
        <v/>
      </c>
    </row>
    <row r="2687" spans="2:22" ht="13.5" x14ac:dyDescent="0.3">
      <c r="B2687" s="582">
        <f t="shared" si="250"/>
        <v>2677</v>
      </c>
      <c r="C2687" s="153"/>
      <c r="D2687" s="154"/>
      <c r="E2687" s="155"/>
      <c r="F2687" s="156"/>
      <c r="G2687" s="157"/>
      <c r="H2687" s="158"/>
      <c r="I2687" s="162" t="str">
        <f t="shared" si="246"/>
        <v/>
      </c>
      <c r="J2687" s="163" t="str">
        <f>IF(I2687="","",I2687/BUDGET!$O$8)</f>
        <v/>
      </c>
      <c r="K2687" s="608"/>
      <c r="L2687" s="164" t="str">
        <f t="shared" si="247"/>
        <v/>
      </c>
      <c r="M2687" s="609" t="str">
        <f t="shared" si="248"/>
        <v/>
      </c>
      <c r="N2687" s="610" t="str">
        <f t="shared" si="249"/>
        <v/>
      </c>
      <c r="O2687" s="577"/>
      <c r="Q2687" s="611"/>
      <c r="U2687" s="574" t="str">
        <f t="shared" si="251"/>
        <v/>
      </c>
      <c r="V2687" s="574" t="str">
        <f>IF($U2687="","",VLOOKUP($U2687,BUDGET!$C$19:$Q$401,2,FALSE))</f>
        <v/>
      </c>
    </row>
    <row r="2688" spans="2:22" ht="13.5" x14ac:dyDescent="0.3">
      <c r="B2688" s="582">
        <f t="shared" si="250"/>
        <v>2678</v>
      </c>
      <c r="C2688" s="153"/>
      <c r="D2688" s="154"/>
      <c r="E2688" s="155"/>
      <c r="F2688" s="156"/>
      <c r="G2688" s="157"/>
      <c r="H2688" s="158"/>
      <c r="I2688" s="162" t="str">
        <f t="shared" si="246"/>
        <v/>
      </c>
      <c r="J2688" s="163" t="str">
        <f>IF(I2688="","",I2688/BUDGET!$O$8)</f>
        <v/>
      </c>
      <c r="K2688" s="608"/>
      <c r="L2688" s="161" t="str">
        <f t="shared" si="247"/>
        <v/>
      </c>
      <c r="M2688" s="609" t="str">
        <f t="shared" si="248"/>
        <v/>
      </c>
      <c r="N2688" s="610" t="str">
        <f t="shared" si="249"/>
        <v/>
      </c>
      <c r="O2688" s="577"/>
      <c r="Q2688" s="611"/>
      <c r="U2688" s="574" t="str">
        <f t="shared" si="251"/>
        <v/>
      </c>
      <c r="V2688" s="574" t="str">
        <f>IF($U2688="","",VLOOKUP($U2688,BUDGET!$C$19:$Q$401,2,FALSE))</f>
        <v/>
      </c>
    </row>
    <row r="2689" spans="2:22" ht="13.5" x14ac:dyDescent="0.3">
      <c r="B2689" s="582">
        <f t="shared" si="250"/>
        <v>2679</v>
      </c>
      <c r="C2689" s="153"/>
      <c r="D2689" s="154"/>
      <c r="E2689" s="155"/>
      <c r="F2689" s="156"/>
      <c r="G2689" s="157"/>
      <c r="H2689" s="158"/>
      <c r="I2689" s="162" t="str">
        <f t="shared" si="246"/>
        <v/>
      </c>
      <c r="J2689" s="163" t="str">
        <f>IF(I2689="","",I2689/BUDGET!$O$8)</f>
        <v/>
      </c>
      <c r="K2689" s="608"/>
      <c r="L2689" s="164" t="str">
        <f t="shared" si="247"/>
        <v/>
      </c>
      <c r="M2689" s="609" t="str">
        <f t="shared" si="248"/>
        <v/>
      </c>
      <c r="N2689" s="610" t="str">
        <f t="shared" si="249"/>
        <v/>
      </c>
      <c r="O2689" s="577"/>
      <c r="Q2689" s="611"/>
      <c r="U2689" s="574" t="str">
        <f t="shared" si="251"/>
        <v/>
      </c>
      <c r="V2689" s="574" t="str">
        <f>IF($U2689="","",VLOOKUP($U2689,BUDGET!$C$19:$Q$401,2,FALSE))</f>
        <v/>
      </c>
    </row>
    <row r="2690" spans="2:22" ht="13.5" x14ac:dyDescent="0.3">
      <c r="B2690" s="582">
        <f t="shared" si="250"/>
        <v>2680</v>
      </c>
      <c r="C2690" s="153"/>
      <c r="D2690" s="154"/>
      <c r="E2690" s="155"/>
      <c r="F2690" s="156"/>
      <c r="G2690" s="157"/>
      <c r="H2690" s="158"/>
      <c r="I2690" s="162" t="str">
        <f t="shared" si="246"/>
        <v/>
      </c>
      <c r="J2690" s="163" t="str">
        <f>IF(I2690="","",I2690/BUDGET!$O$8)</f>
        <v/>
      </c>
      <c r="K2690" s="608"/>
      <c r="L2690" s="161" t="str">
        <f t="shared" si="247"/>
        <v/>
      </c>
      <c r="M2690" s="609" t="str">
        <f t="shared" si="248"/>
        <v/>
      </c>
      <c r="N2690" s="610" t="str">
        <f t="shared" si="249"/>
        <v/>
      </c>
      <c r="O2690" s="577"/>
      <c r="Q2690" s="611"/>
      <c r="U2690" s="574" t="str">
        <f t="shared" si="251"/>
        <v/>
      </c>
      <c r="V2690" s="574" t="str">
        <f>IF($U2690="","",VLOOKUP($U2690,BUDGET!$C$19:$Q$401,2,FALSE))</f>
        <v/>
      </c>
    </row>
    <row r="2691" spans="2:22" ht="13.5" x14ac:dyDescent="0.3">
      <c r="B2691" s="582">
        <f t="shared" si="250"/>
        <v>2681</v>
      </c>
      <c r="C2691" s="153"/>
      <c r="D2691" s="154"/>
      <c r="E2691" s="155"/>
      <c r="F2691" s="156"/>
      <c r="G2691" s="157"/>
      <c r="H2691" s="158"/>
      <c r="I2691" s="162" t="str">
        <f t="shared" si="246"/>
        <v/>
      </c>
      <c r="J2691" s="163" t="str">
        <f>IF(I2691="","",I2691/BUDGET!$O$8)</f>
        <v/>
      </c>
      <c r="K2691" s="608"/>
      <c r="L2691" s="164" t="str">
        <f t="shared" si="247"/>
        <v/>
      </c>
      <c r="M2691" s="609" t="str">
        <f t="shared" si="248"/>
        <v/>
      </c>
      <c r="N2691" s="610" t="str">
        <f t="shared" si="249"/>
        <v/>
      </c>
      <c r="O2691" s="577"/>
      <c r="Q2691" s="611"/>
      <c r="U2691" s="574" t="str">
        <f t="shared" si="251"/>
        <v/>
      </c>
      <c r="V2691" s="574" t="str">
        <f>IF($U2691="","",VLOOKUP($U2691,BUDGET!$C$19:$Q$401,2,FALSE))</f>
        <v/>
      </c>
    </row>
    <row r="2692" spans="2:22" ht="13.5" x14ac:dyDescent="0.3">
      <c r="B2692" s="582">
        <f t="shared" si="250"/>
        <v>2682</v>
      </c>
      <c r="C2692" s="153"/>
      <c r="D2692" s="154"/>
      <c r="E2692" s="155"/>
      <c r="F2692" s="156"/>
      <c r="G2692" s="157"/>
      <c r="H2692" s="158"/>
      <c r="I2692" s="162" t="str">
        <f t="shared" si="246"/>
        <v/>
      </c>
      <c r="J2692" s="163" t="str">
        <f>IF(I2692="","",I2692/BUDGET!$O$8)</f>
        <v/>
      </c>
      <c r="K2692" s="608"/>
      <c r="L2692" s="161" t="str">
        <f t="shared" si="247"/>
        <v/>
      </c>
      <c r="M2692" s="609" t="str">
        <f t="shared" si="248"/>
        <v/>
      </c>
      <c r="N2692" s="610" t="str">
        <f t="shared" si="249"/>
        <v/>
      </c>
      <c r="O2692" s="577"/>
      <c r="Q2692" s="611"/>
      <c r="U2692" s="574" t="str">
        <f t="shared" si="251"/>
        <v/>
      </c>
      <c r="V2692" s="574" t="str">
        <f>IF($U2692="","",VLOOKUP($U2692,BUDGET!$C$19:$Q$401,2,FALSE))</f>
        <v/>
      </c>
    </row>
    <row r="2693" spans="2:22" ht="13.5" x14ac:dyDescent="0.3">
      <c r="B2693" s="582">
        <f t="shared" si="250"/>
        <v>2683</v>
      </c>
      <c r="C2693" s="153"/>
      <c r="D2693" s="154"/>
      <c r="E2693" s="155"/>
      <c r="F2693" s="156"/>
      <c r="G2693" s="157"/>
      <c r="H2693" s="158"/>
      <c r="I2693" s="162" t="str">
        <f t="shared" si="246"/>
        <v/>
      </c>
      <c r="J2693" s="163" t="str">
        <f>IF(I2693="","",I2693/BUDGET!$O$8)</f>
        <v/>
      </c>
      <c r="K2693" s="608"/>
      <c r="L2693" s="164" t="str">
        <f t="shared" si="247"/>
        <v/>
      </c>
      <c r="M2693" s="609" t="str">
        <f t="shared" si="248"/>
        <v/>
      </c>
      <c r="N2693" s="610" t="str">
        <f t="shared" si="249"/>
        <v/>
      </c>
      <c r="O2693" s="577"/>
      <c r="Q2693" s="611"/>
      <c r="U2693" s="574" t="str">
        <f t="shared" si="251"/>
        <v/>
      </c>
      <c r="V2693" s="574" t="str">
        <f>IF($U2693="","",VLOOKUP($U2693,BUDGET!$C$19:$Q$401,2,FALSE))</f>
        <v/>
      </c>
    </row>
    <row r="2694" spans="2:22" ht="13.5" x14ac:dyDescent="0.3">
      <c r="B2694" s="582">
        <f t="shared" si="250"/>
        <v>2684</v>
      </c>
      <c r="C2694" s="153"/>
      <c r="D2694" s="154"/>
      <c r="E2694" s="155"/>
      <c r="F2694" s="156"/>
      <c r="G2694" s="157"/>
      <c r="H2694" s="158"/>
      <c r="I2694" s="162" t="str">
        <f t="shared" si="246"/>
        <v/>
      </c>
      <c r="J2694" s="163" t="str">
        <f>IF(I2694="","",I2694/BUDGET!$O$8)</f>
        <v/>
      </c>
      <c r="K2694" s="608"/>
      <c r="L2694" s="161" t="str">
        <f t="shared" si="247"/>
        <v/>
      </c>
      <c r="M2694" s="609" t="str">
        <f t="shared" si="248"/>
        <v/>
      </c>
      <c r="N2694" s="610" t="str">
        <f t="shared" si="249"/>
        <v/>
      </c>
      <c r="O2694" s="577"/>
      <c r="Q2694" s="611"/>
      <c r="U2694" s="574" t="str">
        <f t="shared" si="251"/>
        <v/>
      </c>
      <c r="V2694" s="574" t="str">
        <f>IF($U2694="","",VLOOKUP($U2694,BUDGET!$C$19:$Q$401,2,FALSE))</f>
        <v/>
      </c>
    </row>
    <row r="2695" spans="2:22" ht="13.5" x14ac:dyDescent="0.3">
      <c r="B2695" s="582">
        <f t="shared" si="250"/>
        <v>2685</v>
      </c>
      <c r="C2695" s="153"/>
      <c r="D2695" s="154"/>
      <c r="E2695" s="155"/>
      <c r="F2695" s="156"/>
      <c r="G2695" s="157"/>
      <c r="H2695" s="158"/>
      <c r="I2695" s="162" t="str">
        <f t="shared" si="246"/>
        <v/>
      </c>
      <c r="J2695" s="163" t="str">
        <f>IF(I2695="","",I2695/BUDGET!$O$8)</f>
        <v/>
      </c>
      <c r="K2695" s="608"/>
      <c r="L2695" s="164" t="str">
        <f t="shared" si="247"/>
        <v/>
      </c>
      <c r="M2695" s="609" t="str">
        <f t="shared" si="248"/>
        <v/>
      </c>
      <c r="N2695" s="610" t="str">
        <f t="shared" si="249"/>
        <v/>
      </c>
      <c r="O2695" s="577"/>
      <c r="Q2695" s="611"/>
      <c r="U2695" s="574" t="str">
        <f t="shared" si="251"/>
        <v/>
      </c>
      <c r="V2695" s="574" t="str">
        <f>IF($U2695="","",VLOOKUP($U2695,BUDGET!$C$19:$Q$401,2,FALSE))</f>
        <v/>
      </c>
    </row>
    <row r="2696" spans="2:22" ht="13.5" x14ac:dyDescent="0.3">
      <c r="B2696" s="582">
        <f t="shared" si="250"/>
        <v>2686</v>
      </c>
      <c r="C2696" s="153"/>
      <c r="D2696" s="154"/>
      <c r="E2696" s="155"/>
      <c r="F2696" s="156"/>
      <c r="G2696" s="157"/>
      <c r="H2696" s="158"/>
      <c r="I2696" s="162" t="str">
        <f t="shared" si="246"/>
        <v/>
      </c>
      <c r="J2696" s="163" t="str">
        <f>IF(I2696="","",I2696/BUDGET!$O$8)</f>
        <v/>
      </c>
      <c r="K2696" s="608"/>
      <c r="L2696" s="161" t="str">
        <f t="shared" si="247"/>
        <v/>
      </c>
      <c r="M2696" s="609" t="str">
        <f t="shared" si="248"/>
        <v/>
      </c>
      <c r="N2696" s="610" t="str">
        <f t="shared" si="249"/>
        <v/>
      </c>
      <c r="O2696" s="577"/>
      <c r="Q2696" s="611"/>
      <c r="U2696" s="574" t="str">
        <f t="shared" si="251"/>
        <v/>
      </c>
      <c r="V2696" s="574" t="str">
        <f>IF($U2696="","",VLOOKUP($U2696,BUDGET!$C$19:$Q$401,2,FALSE))</f>
        <v/>
      </c>
    </row>
    <row r="2697" spans="2:22" ht="13.5" x14ac:dyDescent="0.3">
      <c r="B2697" s="582">
        <f t="shared" si="250"/>
        <v>2687</v>
      </c>
      <c r="C2697" s="153"/>
      <c r="D2697" s="154"/>
      <c r="E2697" s="155"/>
      <c r="F2697" s="156"/>
      <c r="G2697" s="157"/>
      <c r="H2697" s="158"/>
      <c r="I2697" s="162" t="str">
        <f t="shared" si="246"/>
        <v/>
      </c>
      <c r="J2697" s="163" t="str">
        <f>IF(I2697="","",I2697/BUDGET!$O$8)</f>
        <v/>
      </c>
      <c r="K2697" s="608"/>
      <c r="L2697" s="164" t="str">
        <f t="shared" si="247"/>
        <v/>
      </c>
      <c r="M2697" s="609" t="str">
        <f t="shared" si="248"/>
        <v/>
      </c>
      <c r="N2697" s="610" t="str">
        <f t="shared" si="249"/>
        <v/>
      </c>
      <c r="O2697" s="577"/>
      <c r="Q2697" s="611"/>
      <c r="U2697" s="574" t="str">
        <f t="shared" si="251"/>
        <v/>
      </c>
      <c r="V2697" s="574" t="str">
        <f>IF($U2697="","",VLOOKUP($U2697,BUDGET!$C$19:$Q$401,2,FALSE))</f>
        <v/>
      </c>
    </row>
    <row r="2698" spans="2:22" ht="13.5" x14ac:dyDescent="0.3">
      <c r="B2698" s="582">
        <f t="shared" si="250"/>
        <v>2688</v>
      </c>
      <c r="C2698" s="153"/>
      <c r="D2698" s="154"/>
      <c r="E2698" s="155"/>
      <c r="F2698" s="156"/>
      <c r="G2698" s="157"/>
      <c r="H2698" s="158"/>
      <c r="I2698" s="162" t="str">
        <f t="shared" si="246"/>
        <v/>
      </c>
      <c r="J2698" s="163" t="str">
        <f>IF(I2698="","",I2698/BUDGET!$O$8)</f>
        <v/>
      </c>
      <c r="K2698" s="608"/>
      <c r="L2698" s="161" t="str">
        <f t="shared" si="247"/>
        <v/>
      </c>
      <c r="M2698" s="609" t="str">
        <f t="shared" si="248"/>
        <v/>
      </c>
      <c r="N2698" s="610" t="str">
        <f t="shared" si="249"/>
        <v/>
      </c>
      <c r="O2698" s="577"/>
      <c r="Q2698" s="611"/>
      <c r="U2698" s="574" t="str">
        <f t="shared" si="251"/>
        <v/>
      </c>
      <c r="V2698" s="574" t="str">
        <f>IF($U2698="","",VLOOKUP($U2698,BUDGET!$C$19:$Q$401,2,FALSE))</f>
        <v/>
      </c>
    </row>
    <row r="2699" spans="2:22" ht="13.5" x14ac:dyDescent="0.3">
      <c r="B2699" s="582">
        <f t="shared" si="250"/>
        <v>2689</v>
      </c>
      <c r="C2699" s="153"/>
      <c r="D2699" s="154"/>
      <c r="E2699" s="155"/>
      <c r="F2699" s="156"/>
      <c r="G2699" s="157"/>
      <c r="H2699" s="158"/>
      <c r="I2699" s="162" t="str">
        <f t="shared" si="246"/>
        <v/>
      </c>
      <c r="J2699" s="163" t="str">
        <f>IF(I2699="","",I2699/BUDGET!$O$8)</f>
        <v/>
      </c>
      <c r="K2699" s="608"/>
      <c r="L2699" s="164" t="str">
        <f t="shared" si="247"/>
        <v/>
      </c>
      <c r="M2699" s="609" t="str">
        <f t="shared" si="248"/>
        <v/>
      </c>
      <c r="N2699" s="610" t="str">
        <f t="shared" si="249"/>
        <v/>
      </c>
      <c r="O2699" s="577"/>
      <c r="Q2699" s="611"/>
      <c r="U2699" s="574" t="str">
        <f t="shared" si="251"/>
        <v/>
      </c>
      <c r="V2699" s="574" t="str">
        <f>IF($U2699="","",VLOOKUP($U2699,BUDGET!$C$19:$Q$401,2,FALSE))</f>
        <v/>
      </c>
    </row>
    <row r="2700" spans="2:22" ht="13.5" x14ac:dyDescent="0.3">
      <c r="B2700" s="582">
        <f t="shared" si="250"/>
        <v>2690</v>
      </c>
      <c r="C2700" s="153"/>
      <c r="D2700" s="154"/>
      <c r="E2700" s="155"/>
      <c r="F2700" s="156"/>
      <c r="G2700" s="157"/>
      <c r="H2700" s="158"/>
      <c r="I2700" s="162" t="str">
        <f t="shared" ref="I2700:I2763" si="252">IF(E2700="","",ROUND(F2700*H2700,2))</f>
        <v/>
      </c>
      <c r="J2700" s="163" t="str">
        <f>IF(I2700="","",I2700/BUDGET!$O$8)</f>
        <v/>
      </c>
      <c r="K2700" s="608"/>
      <c r="L2700" s="161" t="str">
        <f t="shared" ref="L2700:L2763" si="253">LEFT(K2700,2)</f>
        <v/>
      </c>
      <c r="M2700" s="609" t="str">
        <f t="shared" ref="M2700:M2763" si="254">IF(C2700="","",YEAR(C2700))</f>
        <v/>
      </c>
      <c r="N2700" s="610" t="str">
        <f t="shared" ref="N2700:N2763" si="255">IF(C2700="","",MONTH(C2700))</f>
        <v/>
      </c>
      <c r="O2700" s="577"/>
      <c r="Q2700" s="611"/>
      <c r="U2700" s="574" t="str">
        <f t="shared" si="251"/>
        <v/>
      </c>
      <c r="V2700" s="574" t="str">
        <f>IF($U2700="","",VLOOKUP($U2700,BUDGET!$C$19:$Q$401,2,FALSE))</f>
        <v/>
      </c>
    </row>
    <row r="2701" spans="2:22" ht="13.5" x14ac:dyDescent="0.3">
      <c r="B2701" s="582">
        <f t="shared" ref="B2701:B2764" si="256">ROW()-10</f>
        <v>2691</v>
      </c>
      <c r="C2701" s="153"/>
      <c r="D2701" s="154"/>
      <c r="E2701" s="155"/>
      <c r="F2701" s="156"/>
      <c r="G2701" s="157"/>
      <c r="H2701" s="158"/>
      <c r="I2701" s="162" t="str">
        <f t="shared" si="252"/>
        <v/>
      </c>
      <c r="J2701" s="163" t="str">
        <f>IF(I2701="","",I2701/BUDGET!$O$8)</f>
        <v/>
      </c>
      <c r="K2701" s="608"/>
      <c r="L2701" s="164" t="str">
        <f t="shared" si="253"/>
        <v/>
      </c>
      <c r="M2701" s="609" t="str">
        <f t="shared" si="254"/>
        <v/>
      </c>
      <c r="N2701" s="610" t="str">
        <f t="shared" si="255"/>
        <v/>
      </c>
      <c r="O2701" s="577"/>
      <c r="Q2701" s="611"/>
      <c r="U2701" s="574" t="str">
        <f t="shared" ref="U2701:U2764" si="257">IF(K2701="","",LEFT(K2701,FIND("|",K2701)-1))</f>
        <v/>
      </c>
      <c r="V2701" s="574" t="str">
        <f>IF($U2701="","",VLOOKUP($U2701,BUDGET!$C$19:$Q$401,2,FALSE))</f>
        <v/>
      </c>
    </row>
    <row r="2702" spans="2:22" ht="13.5" x14ac:dyDescent="0.3">
      <c r="B2702" s="582">
        <f t="shared" si="256"/>
        <v>2692</v>
      </c>
      <c r="C2702" s="153"/>
      <c r="D2702" s="154"/>
      <c r="E2702" s="155"/>
      <c r="F2702" s="156"/>
      <c r="G2702" s="157"/>
      <c r="H2702" s="158"/>
      <c r="I2702" s="162" t="str">
        <f t="shared" si="252"/>
        <v/>
      </c>
      <c r="J2702" s="163" t="str">
        <f>IF(I2702="","",I2702/BUDGET!$O$8)</f>
        <v/>
      </c>
      <c r="K2702" s="608"/>
      <c r="L2702" s="161" t="str">
        <f t="shared" si="253"/>
        <v/>
      </c>
      <c r="M2702" s="609" t="str">
        <f t="shared" si="254"/>
        <v/>
      </c>
      <c r="N2702" s="610" t="str">
        <f t="shared" si="255"/>
        <v/>
      </c>
      <c r="O2702" s="577"/>
      <c r="Q2702" s="611"/>
      <c r="U2702" s="574" t="str">
        <f t="shared" si="257"/>
        <v/>
      </c>
      <c r="V2702" s="574" t="str">
        <f>IF($U2702="","",VLOOKUP($U2702,BUDGET!$C$19:$Q$401,2,FALSE))</f>
        <v/>
      </c>
    </row>
    <row r="2703" spans="2:22" ht="13.5" x14ac:dyDescent="0.3">
      <c r="B2703" s="582">
        <f t="shared" si="256"/>
        <v>2693</v>
      </c>
      <c r="C2703" s="153"/>
      <c r="D2703" s="154"/>
      <c r="E2703" s="155"/>
      <c r="F2703" s="156"/>
      <c r="G2703" s="157"/>
      <c r="H2703" s="158"/>
      <c r="I2703" s="162" t="str">
        <f t="shared" si="252"/>
        <v/>
      </c>
      <c r="J2703" s="163" t="str">
        <f>IF(I2703="","",I2703/BUDGET!$O$8)</f>
        <v/>
      </c>
      <c r="K2703" s="608"/>
      <c r="L2703" s="164" t="str">
        <f t="shared" si="253"/>
        <v/>
      </c>
      <c r="M2703" s="609" t="str">
        <f t="shared" si="254"/>
        <v/>
      </c>
      <c r="N2703" s="610" t="str">
        <f t="shared" si="255"/>
        <v/>
      </c>
      <c r="O2703" s="577"/>
      <c r="Q2703" s="611"/>
      <c r="U2703" s="574" t="str">
        <f t="shared" si="257"/>
        <v/>
      </c>
      <c r="V2703" s="574" t="str">
        <f>IF($U2703="","",VLOOKUP($U2703,BUDGET!$C$19:$Q$401,2,FALSE))</f>
        <v/>
      </c>
    </row>
    <row r="2704" spans="2:22" ht="13.5" x14ac:dyDescent="0.3">
      <c r="B2704" s="582">
        <f t="shared" si="256"/>
        <v>2694</v>
      </c>
      <c r="C2704" s="153"/>
      <c r="D2704" s="154"/>
      <c r="E2704" s="155"/>
      <c r="F2704" s="156"/>
      <c r="G2704" s="157"/>
      <c r="H2704" s="158"/>
      <c r="I2704" s="162" t="str">
        <f t="shared" si="252"/>
        <v/>
      </c>
      <c r="J2704" s="163" t="str">
        <f>IF(I2704="","",I2704/BUDGET!$O$8)</f>
        <v/>
      </c>
      <c r="K2704" s="608"/>
      <c r="L2704" s="161" t="str">
        <f t="shared" si="253"/>
        <v/>
      </c>
      <c r="M2704" s="609" t="str">
        <f t="shared" si="254"/>
        <v/>
      </c>
      <c r="N2704" s="610" t="str">
        <f t="shared" si="255"/>
        <v/>
      </c>
      <c r="O2704" s="577"/>
      <c r="Q2704" s="611"/>
      <c r="U2704" s="574" t="str">
        <f t="shared" si="257"/>
        <v/>
      </c>
      <c r="V2704" s="574" t="str">
        <f>IF($U2704="","",VLOOKUP($U2704,BUDGET!$C$19:$Q$401,2,FALSE))</f>
        <v/>
      </c>
    </row>
    <row r="2705" spans="2:22" ht="13.5" x14ac:dyDescent="0.3">
      <c r="B2705" s="582">
        <f t="shared" si="256"/>
        <v>2695</v>
      </c>
      <c r="C2705" s="153"/>
      <c r="D2705" s="154"/>
      <c r="E2705" s="155"/>
      <c r="F2705" s="156"/>
      <c r="G2705" s="157"/>
      <c r="H2705" s="158"/>
      <c r="I2705" s="162" t="str">
        <f t="shared" si="252"/>
        <v/>
      </c>
      <c r="J2705" s="163" t="str">
        <f>IF(I2705="","",I2705/BUDGET!$O$8)</f>
        <v/>
      </c>
      <c r="K2705" s="608"/>
      <c r="L2705" s="164" t="str">
        <f t="shared" si="253"/>
        <v/>
      </c>
      <c r="M2705" s="609" t="str">
        <f t="shared" si="254"/>
        <v/>
      </c>
      <c r="N2705" s="610" t="str">
        <f t="shared" si="255"/>
        <v/>
      </c>
      <c r="O2705" s="577"/>
      <c r="Q2705" s="611"/>
      <c r="U2705" s="574" t="str">
        <f t="shared" si="257"/>
        <v/>
      </c>
      <c r="V2705" s="574" t="str">
        <f>IF($U2705="","",VLOOKUP($U2705,BUDGET!$C$19:$Q$401,2,FALSE))</f>
        <v/>
      </c>
    </row>
    <row r="2706" spans="2:22" ht="13.5" x14ac:dyDescent="0.3">
      <c r="B2706" s="582">
        <f t="shared" si="256"/>
        <v>2696</v>
      </c>
      <c r="C2706" s="153"/>
      <c r="D2706" s="154"/>
      <c r="E2706" s="155"/>
      <c r="F2706" s="156"/>
      <c r="G2706" s="157"/>
      <c r="H2706" s="158"/>
      <c r="I2706" s="162" t="str">
        <f t="shared" si="252"/>
        <v/>
      </c>
      <c r="J2706" s="163" t="str">
        <f>IF(I2706="","",I2706/BUDGET!$O$8)</f>
        <v/>
      </c>
      <c r="K2706" s="608"/>
      <c r="L2706" s="161" t="str">
        <f t="shared" si="253"/>
        <v/>
      </c>
      <c r="M2706" s="609" t="str">
        <f t="shared" si="254"/>
        <v/>
      </c>
      <c r="N2706" s="610" t="str">
        <f t="shared" si="255"/>
        <v/>
      </c>
      <c r="O2706" s="577"/>
      <c r="Q2706" s="611"/>
      <c r="U2706" s="574" t="str">
        <f t="shared" si="257"/>
        <v/>
      </c>
      <c r="V2706" s="574" t="str">
        <f>IF($U2706="","",VLOOKUP($U2706,BUDGET!$C$19:$Q$401,2,FALSE))</f>
        <v/>
      </c>
    </row>
    <row r="2707" spans="2:22" ht="13.5" x14ac:dyDescent="0.3">
      <c r="B2707" s="582">
        <f t="shared" si="256"/>
        <v>2697</v>
      </c>
      <c r="C2707" s="153"/>
      <c r="D2707" s="154"/>
      <c r="E2707" s="155"/>
      <c r="F2707" s="156"/>
      <c r="G2707" s="157"/>
      <c r="H2707" s="158"/>
      <c r="I2707" s="162" t="str">
        <f t="shared" si="252"/>
        <v/>
      </c>
      <c r="J2707" s="163" t="str">
        <f>IF(I2707="","",I2707/BUDGET!$O$8)</f>
        <v/>
      </c>
      <c r="K2707" s="608"/>
      <c r="L2707" s="164" t="str">
        <f t="shared" si="253"/>
        <v/>
      </c>
      <c r="M2707" s="609" t="str">
        <f t="shared" si="254"/>
        <v/>
      </c>
      <c r="N2707" s="610" t="str">
        <f t="shared" si="255"/>
        <v/>
      </c>
      <c r="O2707" s="577"/>
      <c r="Q2707" s="611"/>
      <c r="U2707" s="574" t="str">
        <f t="shared" si="257"/>
        <v/>
      </c>
      <c r="V2707" s="574" t="str">
        <f>IF($U2707="","",VLOOKUP($U2707,BUDGET!$C$19:$Q$401,2,FALSE))</f>
        <v/>
      </c>
    </row>
    <row r="2708" spans="2:22" ht="13.5" x14ac:dyDescent="0.3">
      <c r="B2708" s="582">
        <f t="shared" si="256"/>
        <v>2698</v>
      </c>
      <c r="C2708" s="153"/>
      <c r="D2708" s="154"/>
      <c r="E2708" s="155"/>
      <c r="F2708" s="156"/>
      <c r="G2708" s="157"/>
      <c r="H2708" s="158"/>
      <c r="I2708" s="162" t="str">
        <f t="shared" si="252"/>
        <v/>
      </c>
      <c r="J2708" s="163" t="str">
        <f>IF(I2708="","",I2708/BUDGET!$O$8)</f>
        <v/>
      </c>
      <c r="K2708" s="608"/>
      <c r="L2708" s="161" t="str">
        <f t="shared" si="253"/>
        <v/>
      </c>
      <c r="M2708" s="609" t="str">
        <f t="shared" si="254"/>
        <v/>
      </c>
      <c r="N2708" s="610" t="str">
        <f t="shared" si="255"/>
        <v/>
      </c>
      <c r="O2708" s="577"/>
      <c r="Q2708" s="611"/>
      <c r="U2708" s="574" t="str">
        <f t="shared" si="257"/>
        <v/>
      </c>
      <c r="V2708" s="574" t="str">
        <f>IF($U2708="","",VLOOKUP($U2708,BUDGET!$C$19:$Q$401,2,FALSE))</f>
        <v/>
      </c>
    </row>
    <row r="2709" spans="2:22" ht="13.5" x14ac:dyDescent="0.3">
      <c r="B2709" s="582">
        <f t="shared" si="256"/>
        <v>2699</v>
      </c>
      <c r="C2709" s="153"/>
      <c r="D2709" s="154"/>
      <c r="E2709" s="155"/>
      <c r="F2709" s="156"/>
      <c r="G2709" s="157"/>
      <c r="H2709" s="158"/>
      <c r="I2709" s="162" t="str">
        <f t="shared" si="252"/>
        <v/>
      </c>
      <c r="J2709" s="163" t="str">
        <f>IF(I2709="","",I2709/BUDGET!$O$8)</f>
        <v/>
      </c>
      <c r="K2709" s="608"/>
      <c r="L2709" s="164" t="str">
        <f t="shared" si="253"/>
        <v/>
      </c>
      <c r="M2709" s="609" t="str">
        <f t="shared" si="254"/>
        <v/>
      </c>
      <c r="N2709" s="610" t="str">
        <f t="shared" si="255"/>
        <v/>
      </c>
      <c r="O2709" s="577"/>
      <c r="Q2709" s="611"/>
      <c r="U2709" s="574" t="str">
        <f t="shared" si="257"/>
        <v/>
      </c>
      <c r="V2709" s="574" t="str">
        <f>IF($U2709="","",VLOOKUP($U2709,BUDGET!$C$19:$Q$401,2,FALSE))</f>
        <v/>
      </c>
    </row>
    <row r="2710" spans="2:22" ht="13.5" x14ac:dyDescent="0.3">
      <c r="B2710" s="582">
        <f t="shared" si="256"/>
        <v>2700</v>
      </c>
      <c r="C2710" s="153"/>
      <c r="D2710" s="154"/>
      <c r="E2710" s="155"/>
      <c r="F2710" s="156"/>
      <c r="G2710" s="157"/>
      <c r="H2710" s="158"/>
      <c r="I2710" s="162" t="str">
        <f t="shared" si="252"/>
        <v/>
      </c>
      <c r="J2710" s="163" t="str">
        <f>IF(I2710="","",I2710/BUDGET!$O$8)</f>
        <v/>
      </c>
      <c r="K2710" s="608"/>
      <c r="L2710" s="161" t="str">
        <f t="shared" si="253"/>
        <v/>
      </c>
      <c r="M2710" s="609" t="str">
        <f t="shared" si="254"/>
        <v/>
      </c>
      <c r="N2710" s="610" t="str">
        <f t="shared" si="255"/>
        <v/>
      </c>
      <c r="O2710" s="577"/>
      <c r="Q2710" s="611"/>
      <c r="U2710" s="574" t="str">
        <f t="shared" si="257"/>
        <v/>
      </c>
      <c r="V2710" s="574" t="str">
        <f>IF($U2710="","",VLOOKUP($U2710,BUDGET!$C$19:$Q$401,2,FALSE))</f>
        <v/>
      </c>
    </row>
    <row r="2711" spans="2:22" ht="13.5" x14ac:dyDescent="0.3">
      <c r="B2711" s="582">
        <f t="shared" si="256"/>
        <v>2701</v>
      </c>
      <c r="C2711" s="153"/>
      <c r="D2711" s="154"/>
      <c r="E2711" s="155"/>
      <c r="F2711" s="156"/>
      <c r="G2711" s="157"/>
      <c r="H2711" s="158"/>
      <c r="I2711" s="162" t="str">
        <f t="shared" si="252"/>
        <v/>
      </c>
      <c r="J2711" s="163" t="str">
        <f>IF(I2711="","",I2711/BUDGET!$O$8)</f>
        <v/>
      </c>
      <c r="K2711" s="608"/>
      <c r="L2711" s="164" t="str">
        <f t="shared" si="253"/>
        <v/>
      </c>
      <c r="M2711" s="609" t="str">
        <f t="shared" si="254"/>
        <v/>
      </c>
      <c r="N2711" s="610" t="str">
        <f t="shared" si="255"/>
        <v/>
      </c>
      <c r="O2711" s="577"/>
      <c r="Q2711" s="611"/>
      <c r="U2711" s="574" t="str">
        <f t="shared" si="257"/>
        <v/>
      </c>
      <c r="V2711" s="574" t="str">
        <f>IF($U2711="","",VLOOKUP($U2711,BUDGET!$C$19:$Q$401,2,FALSE))</f>
        <v/>
      </c>
    </row>
    <row r="2712" spans="2:22" ht="13.5" x14ac:dyDescent="0.3">
      <c r="B2712" s="582">
        <f t="shared" si="256"/>
        <v>2702</v>
      </c>
      <c r="C2712" s="153"/>
      <c r="D2712" s="154"/>
      <c r="E2712" s="155"/>
      <c r="F2712" s="156"/>
      <c r="G2712" s="157"/>
      <c r="H2712" s="158"/>
      <c r="I2712" s="162" t="str">
        <f t="shared" si="252"/>
        <v/>
      </c>
      <c r="J2712" s="163" t="str">
        <f>IF(I2712="","",I2712/BUDGET!$O$8)</f>
        <v/>
      </c>
      <c r="K2712" s="608"/>
      <c r="L2712" s="161" t="str">
        <f t="shared" si="253"/>
        <v/>
      </c>
      <c r="M2712" s="609" t="str">
        <f t="shared" si="254"/>
        <v/>
      </c>
      <c r="N2712" s="610" t="str">
        <f t="shared" si="255"/>
        <v/>
      </c>
      <c r="O2712" s="577"/>
      <c r="Q2712" s="611"/>
      <c r="U2712" s="574" t="str">
        <f t="shared" si="257"/>
        <v/>
      </c>
      <c r="V2712" s="574" t="str">
        <f>IF($U2712="","",VLOOKUP($U2712,BUDGET!$C$19:$Q$401,2,FALSE))</f>
        <v/>
      </c>
    </row>
    <row r="2713" spans="2:22" ht="13.5" x14ac:dyDescent="0.3">
      <c r="B2713" s="582">
        <f t="shared" si="256"/>
        <v>2703</v>
      </c>
      <c r="C2713" s="153"/>
      <c r="D2713" s="154"/>
      <c r="E2713" s="155"/>
      <c r="F2713" s="156"/>
      <c r="G2713" s="157"/>
      <c r="H2713" s="158"/>
      <c r="I2713" s="162" t="str">
        <f t="shared" si="252"/>
        <v/>
      </c>
      <c r="J2713" s="163" t="str">
        <f>IF(I2713="","",I2713/BUDGET!$O$8)</f>
        <v/>
      </c>
      <c r="K2713" s="608"/>
      <c r="L2713" s="164" t="str">
        <f t="shared" si="253"/>
        <v/>
      </c>
      <c r="M2713" s="609" t="str">
        <f t="shared" si="254"/>
        <v/>
      </c>
      <c r="N2713" s="610" t="str">
        <f t="shared" si="255"/>
        <v/>
      </c>
      <c r="O2713" s="577"/>
      <c r="Q2713" s="611"/>
      <c r="U2713" s="574" t="str">
        <f t="shared" si="257"/>
        <v/>
      </c>
      <c r="V2713" s="574" t="str">
        <f>IF($U2713="","",VLOOKUP($U2713,BUDGET!$C$19:$Q$401,2,FALSE))</f>
        <v/>
      </c>
    </row>
    <row r="2714" spans="2:22" ht="13.5" x14ac:dyDescent="0.3">
      <c r="B2714" s="582">
        <f t="shared" si="256"/>
        <v>2704</v>
      </c>
      <c r="C2714" s="153"/>
      <c r="D2714" s="154"/>
      <c r="E2714" s="155"/>
      <c r="F2714" s="156"/>
      <c r="G2714" s="157"/>
      <c r="H2714" s="158"/>
      <c r="I2714" s="162" t="str">
        <f t="shared" si="252"/>
        <v/>
      </c>
      <c r="J2714" s="163" t="str">
        <f>IF(I2714="","",I2714/BUDGET!$O$8)</f>
        <v/>
      </c>
      <c r="K2714" s="608"/>
      <c r="L2714" s="161" t="str">
        <f t="shared" si="253"/>
        <v/>
      </c>
      <c r="M2714" s="609" t="str">
        <f t="shared" si="254"/>
        <v/>
      </c>
      <c r="N2714" s="610" t="str">
        <f t="shared" si="255"/>
        <v/>
      </c>
      <c r="O2714" s="577"/>
      <c r="Q2714" s="611"/>
      <c r="U2714" s="574" t="str">
        <f t="shared" si="257"/>
        <v/>
      </c>
      <c r="V2714" s="574" t="str">
        <f>IF($U2714="","",VLOOKUP($U2714,BUDGET!$C$19:$Q$401,2,FALSE))</f>
        <v/>
      </c>
    </row>
    <row r="2715" spans="2:22" ht="13.5" x14ac:dyDescent="0.3">
      <c r="B2715" s="582">
        <f t="shared" si="256"/>
        <v>2705</v>
      </c>
      <c r="C2715" s="153"/>
      <c r="D2715" s="154"/>
      <c r="E2715" s="155"/>
      <c r="F2715" s="156"/>
      <c r="G2715" s="157"/>
      <c r="H2715" s="158"/>
      <c r="I2715" s="162" t="str">
        <f t="shared" si="252"/>
        <v/>
      </c>
      <c r="J2715" s="163" t="str">
        <f>IF(I2715="","",I2715/BUDGET!$O$8)</f>
        <v/>
      </c>
      <c r="K2715" s="608"/>
      <c r="L2715" s="164" t="str">
        <f t="shared" si="253"/>
        <v/>
      </c>
      <c r="M2715" s="609" t="str">
        <f t="shared" si="254"/>
        <v/>
      </c>
      <c r="N2715" s="610" t="str">
        <f t="shared" si="255"/>
        <v/>
      </c>
      <c r="O2715" s="577"/>
      <c r="Q2715" s="611"/>
      <c r="U2715" s="574" t="str">
        <f t="shared" si="257"/>
        <v/>
      </c>
      <c r="V2715" s="574" t="str">
        <f>IF($U2715="","",VLOOKUP($U2715,BUDGET!$C$19:$Q$401,2,FALSE))</f>
        <v/>
      </c>
    </row>
    <row r="2716" spans="2:22" ht="13.5" x14ac:dyDescent="0.3">
      <c r="B2716" s="582">
        <f t="shared" si="256"/>
        <v>2706</v>
      </c>
      <c r="C2716" s="153"/>
      <c r="D2716" s="154"/>
      <c r="E2716" s="155"/>
      <c r="F2716" s="156"/>
      <c r="G2716" s="157"/>
      <c r="H2716" s="158"/>
      <c r="I2716" s="162" t="str">
        <f t="shared" si="252"/>
        <v/>
      </c>
      <c r="J2716" s="163" t="str">
        <f>IF(I2716="","",I2716/BUDGET!$O$8)</f>
        <v/>
      </c>
      <c r="K2716" s="608"/>
      <c r="L2716" s="161" t="str">
        <f t="shared" si="253"/>
        <v/>
      </c>
      <c r="M2716" s="609" t="str">
        <f t="shared" si="254"/>
        <v/>
      </c>
      <c r="N2716" s="610" t="str">
        <f t="shared" si="255"/>
        <v/>
      </c>
      <c r="O2716" s="577"/>
      <c r="Q2716" s="611"/>
      <c r="U2716" s="574" t="str">
        <f t="shared" si="257"/>
        <v/>
      </c>
      <c r="V2716" s="574" t="str">
        <f>IF($U2716="","",VLOOKUP($U2716,BUDGET!$C$19:$Q$401,2,FALSE))</f>
        <v/>
      </c>
    </row>
    <row r="2717" spans="2:22" ht="13.5" x14ac:dyDescent="0.3">
      <c r="B2717" s="582">
        <f t="shared" si="256"/>
        <v>2707</v>
      </c>
      <c r="C2717" s="153"/>
      <c r="D2717" s="154"/>
      <c r="E2717" s="155"/>
      <c r="F2717" s="156"/>
      <c r="G2717" s="157"/>
      <c r="H2717" s="158"/>
      <c r="I2717" s="162" t="str">
        <f t="shared" si="252"/>
        <v/>
      </c>
      <c r="J2717" s="163" t="str">
        <f>IF(I2717="","",I2717/BUDGET!$O$8)</f>
        <v/>
      </c>
      <c r="K2717" s="608"/>
      <c r="L2717" s="164" t="str">
        <f t="shared" si="253"/>
        <v/>
      </c>
      <c r="M2717" s="609" t="str">
        <f t="shared" si="254"/>
        <v/>
      </c>
      <c r="N2717" s="610" t="str">
        <f t="shared" si="255"/>
        <v/>
      </c>
      <c r="O2717" s="577"/>
      <c r="Q2717" s="611"/>
      <c r="U2717" s="574" t="str">
        <f t="shared" si="257"/>
        <v/>
      </c>
      <c r="V2717" s="574" t="str">
        <f>IF($U2717="","",VLOOKUP($U2717,BUDGET!$C$19:$Q$401,2,FALSE))</f>
        <v/>
      </c>
    </row>
    <row r="2718" spans="2:22" ht="13.5" x14ac:dyDescent="0.3">
      <c r="B2718" s="582">
        <f t="shared" si="256"/>
        <v>2708</v>
      </c>
      <c r="C2718" s="153"/>
      <c r="D2718" s="154"/>
      <c r="E2718" s="155"/>
      <c r="F2718" s="156"/>
      <c r="G2718" s="157"/>
      <c r="H2718" s="158"/>
      <c r="I2718" s="162" t="str">
        <f t="shared" si="252"/>
        <v/>
      </c>
      <c r="J2718" s="163" t="str">
        <f>IF(I2718="","",I2718/BUDGET!$O$8)</f>
        <v/>
      </c>
      <c r="K2718" s="608"/>
      <c r="L2718" s="161" t="str">
        <f t="shared" si="253"/>
        <v/>
      </c>
      <c r="M2718" s="609" t="str">
        <f t="shared" si="254"/>
        <v/>
      </c>
      <c r="N2718" s="610" t="str">
        <f t="shared" si="255"/>
        <v/>
      </c>
      <c r="O2718" s="577"/>
      <c r="Q2718" s="611"/>
      <c r="U2718" s="574" t="str">
        <f t="shared" si="257"/>
        <v/>
      </c>
      <c r="V2718" s="574" t="str">
        <f>IF($U2718="","",VLOOKUP($U2718,BUDGET!$C$19:$Q$401,2,FALSE))</f>
        <v/>
      </c>
    </row>
    <row r="2719" spans="2:22" ht="13.5" x14ac:dyDescent="0.3">
      <c r="B2719" s="582">
        <f t="shared" si="256"/>
        <v>2709</v>
      </c>
      <c r="C2719" s="153"/>
      <c r="D2719" s="154"/>
      <c r="E2719" s="155"/>
      <c r="F2719" s="156"/>
      <c r="G2719" s="157"/>
      <c r="H2719" s="158"/>
      <c r="I2719" s="162" t="str">
        <f t="shared" si="252"/>
        <v/>
      </c>
      <c r="J2719" s="163" t="str">
        <f>IF(I2719="","",I2719/BUDGET!$O$8)</f>
        <v/>
      </c>
      <c r="K2719" s="608"/>
      <c r="L2719" s="164" t="str">
        <f t="shared" si="253"/>
        <v/>
      </c>
      <c r="M2719" s="609" t="str">
        <f t="shared" si="254"/>
        <v/>
      </c>
      <c r="N2719" s="610" t="str">
        <f t="shared" si="255"/>
        <v/>
      </c>
      <c r="O2719" s="577"/>
      <c r="Q2719" s="611"/>
      <c r="U2719" s="574" t="str">
        <f t="shared" si="257"/>
        <v/>
      </c>
      <c r="V2719" s="574" t="str">
        <f>IF($U2719="","",VLOOKUP($U2719,BUDGET!$C$19:$Q$401,2,FALSE))</f>
        <v/>
      </c>
    </row>
    <row r="2720" spans="2:22" ht="13.5" x14ac:dyDescent="0.3">
      <c r="B2720" s="582">
        <f t="shared" si="256"/>
        <v>2710</v>
      </c>
      <c r="C2720" s="153"/>
      <c r="D2720" s="154"/>
      <c r="E2720" s="155"/>
      <c r="F2720" s="156"/>
      <c r="G2720" s="157"/>
      <c r="H2720" s="158"/>
      <c r="I2720" s="162" t="str">
        <f t="shared" si="252"/>
        <v/>
      </c>
      <c r="J2720" s="163" t="str">
        <f>IF(I2720="","",I2720/BUDGET!$O$8)</f>
        <v/>
      </c>
      <c r="K2720" s="608"/>
      <c r="L2720" s="161" t="str">
        <f t="shared" si="253"/>
        <v/>
      </c>
      <c r="M2720" s="609" t="str">
        <f t="shared" si="254"/>
        <v/>
      </c>
      <c r="N2720" s="610" t="str">
        <f t="shared" si="255"/>
        <v/>
      </c>
      <c r="O2720" s="577"/>
      <c r="Q2720" s="611"/>
      <c r="U2720" s="574" t="str">
        <f t="shared" si="257"/>
        <v/>
      </c>
      <c r="V2720" s="574" t="str">
        <f>IF($U2720="","",VLOOKUP($U2720,BUDGET!$C$19:$Q$401,2,FALSE))</f>
        <v/>
      </c>
    </row>
    <row r="2721" spans="2:22" ht="13.5" x14ac:dyDescent="0.3">
      <c r="B2721" s="582">
        <f t="shared" si="256"/>
        <v>2711</v>
      </c>
      <c r="C2721" s="153"/>
      <c r="D2721" s="154"/>
      <c r="E2721" s="155"/>
      <c r="F2721" s="156"/>
      <c r="G2721" s="157"/>
      <c r="H2721" s="158"/>
      <c r="I2721" s="162" t="str">
        <f t="shared" si="252"/>
        <v/>
      </c>
      <c r="J2721" s="163" t="str">
        <f>IF(I2721="","",I2721/BUDGET!$O$8)</f>
        <v/>
      </c>
      <c r="K2721" s="608"/>
      <c r="L2721" s="164" t="str">
        <f t="shared" si="253"/>
        <v/>
      </c>
      <c r="M2721" s="609" t="str">
        <f t="shared" si="254"/>
        <v/>
      </c>
      <c r="N2721" s="610" t="str">
        <f t="shared" si="255"/>
        <v/>
      </c>
      <c r="O2721" s="577"/>
      <c r="Q2721" s="611"/>
      <c r="U2721" s="574" t="str">
        <f t="shared" si="257"/>
        <v/>
      </c>
      <c r="V2721" s="574" t="str">
        <f>IF($U2721="","",VLOOKUP($U2721,BUDGET!$C$19:$Q$401,2,FALSE))</f>
        <v/>
      </c>
    </row>
    <row r="2722" spans="2:22" ht="13.5" x14ac:dyDescent="0.3">
      <c r="B2722" s="582">
        <f t="shared" si="256"/>
        <v>2712</v>
      </c>
      <c r="C2722" s="153"/>
      <c r="D2722" s="154"/>
      <c r="E2722" s="155"/>
      <c r="F2722" s="156"/>
      <c r="G2722" s="157"/>
      <c r="H2722" s="158"/>
      <c r="I2722" s="162" t="str">
        <f t="shared" si="252"/>
        <v/>
      </c>
      <c r="J2722" s="163" t="str">
        <f>IF(I2722="","",I2722/BUDGET!$O$8)</f>
        <v/>
      </c>
      <c r="K2722" s="608"/>
      <c r="L2722" s="161" t="str">
        <f t="shared" si="253"/>
        <v/>
      </c>
      <c r="M2722" s="609" t="str">
        <f t="shared" si="254"/>
        <v/>
      </c>
      <c r="N2722" s="610" t="str">
        <f t="shared" si="255"/>
        <v/>
      </c>
      <c r="O2722" s="577"/>
      <c r="Q2722" s="611"/>
      <c r="U2722" s="574" t="str">
        <f t="shared" si="257"/>
        <v/>
      </c>
      <c r="V2722" s="574" t="str">
        <f>IF($U2722="","",VLOOKUP($U2722,BUDGET!$C$19:$Q$401,2,FALSE))</f>
        <v/>
      </c>
    </row>
    <row r="2723" spans="2:22" ht="13.5" x14ac:dyDescent="0.3">
      <c r="B2723" s="582">
        <f t="shared" si="256"/>
        <v>2713</v>
      </c>
      <c r="C2723" s="153"/>
      <c r="D2723" s="154"/>
      <c r="E2723" s="155"/>
      <c r="F2723" s="156"/>
      <c r="G2723" s="157"/>
      <c r="H2723" s="158"/>
      <c r="I2723" s="162" t="str">
        <f t="shared" si="252"/>
        <v/>
      </c>
      <c r="J2723" s="163" t="str">
        <f>IF(I2723="","",I2723/BUDGET!$O$8)</f>
        <v/>
      </c>
      <c r="K2723" s="608"/>
      <c r="L2723" s="164" t="str">
        <f t="shared" si="253"/>
        <v/>
      </c>
      <c r="M2723" s="609" t="str">
        <f t="shared" si="254"/>
        <v/>
      </c>
      <c r="N2723" s="610" t="str">
        <f t="shared" si="255"/>
        <v/>
      </c>
      <c r="O2723" s="577"/>
      <c r="Q2723" s="611"/>
      <c r="U2723" s="574" t="str">
        <f t="shared" si="257"/>
        <v/>
      </c>
      <c r="V2723" s="574" t="str">
        <f>IF($U2723="","",VLOOKUP($U2723,BUDGET!$C$19:$Q$401,2,FALSE))</f>
        <v/>
      </c>
    </row>
    <row r="2724" spans="2:22" ht="13.5" x14ac:dyDescent="0.3">
      <c r="B2724" s="582">
        <f t="shared" si="256"/>
        <v>2714</v>
      </c>
      <c r="C2724" s="153"/>
      <c r="D2724" s="154"/>
      <c r="E2724" s="155"/>
      <c r="F2724" s="156"/>
      <c r="G2724" s="157"/>
      <c r="H2724" s="158"/>
      <c r="I2724" s="162" t="str">
        <f t="shared" si="252"/>
        <v/>
      </c>
      <c r="J2724" s="163" t="str">
        <f>IF(I2724="","",I2724/BUDGET!$O$8)</f>
        <v/>
      </c>
      <c r="K2724" s="608"/>
      <c r="L2724" s="161" t="str">
        <f t="shared" si="253"/>
        <v/>
      </c>
      <c r="M2724" s="609" t="str">
        <f t="shared" si="254"/>
        <v/>
      </c>
      <c r="N2724" s="610" t="str">
        <f t="shared" si="255"/>
        <v/>
      </c>
      <c r="O2724" s="577"/>
      <c r="Q2724" s="611"/>
      <c r="U2724" s="574" t="str">
        <f t="shared" si="257"/>
        <v/>
      </c>
      <c r="V2724" s="574" t="str">
        <f>IF($U2724="","",VLOOKUP($U2724,BUDGET!$C$19:$Q$401,2,FALSE))</f>
        <v/>
      </c>
    </row>
    <row r="2725" spans="2:22" ht="13.5" x14ac:dyDescent="0.3">
      <c r="B2725" s="582">
        <f t="shared" si="256"/>
        <v>2715</v>
      </c>
      <c r="C2725" s="153"/>
      <c r="D2725" s="154"/>
      <c r="E2725" s="155"/>
      <c r="F2725" s="156"/>
      <c r="G2725" s="157"/>
      <c r="H2725" s="158"/>
      <c r="I2725" s="162" t="str">
        <f t="shared" si="252"/>
        <v/>
      </c>
      <c r="J2725" s="163" t="str">
        <f>IF(I2725="","",I2725/BUDGET!$O$8)</f>
        <v/>
      </c>
      <c r="K2725" s="608"/>
      <c r="L2725" s="164" t="str">
        <f t="shared" si="253"/>
        <v/>
      </c>
      <c r="M2725" s="609" t="str">
        <f t="shared" si="254"/>
        <v/>
      </c>
      <c r="N2725" s="610" t="str">
        <f t="shared" si="255"/>
        <v/>
      </c>
      <c r="O2725" s="577"/>
      <c r="Q2725" s="611"/>
      <c r="U2725" s="574" t="str">
        <f t="shared" si="257"/>
        <v/>
      </c>
      <c r="V2725" s="574" t="str">
        <f>IF($U2725="","",VLOOKUP($U2725,BUDGET!$C$19:$Q$401,2,FALSE))</f>
        <v/>
      </c>
    </row>
    <row r="2726" spans="2:22" ht="13.5" x14ac:dyDescent="0.3">
      <c r="B2726" s="582">
        <f t="shared" si="256"/>
        <v>2716</v>
      </c>
      <c r="C2726" s="153"/>
      <c r="D2726" s="154"/>
      <c r="E2726" s="155"/>
      <c r="F2726" s="156"/>
      <c r="G2726" s="157"/>
      <c r="H2726" s="158"/>
      <c r="I2726" s="162" t="str">
        <f t="shared" si="252"/>
        <v/>
      </c>
      <c r="J2726" s="163" t="str">
        <f>IF(I2726="","",I2726/BUDGET!$O$8)</f>
        <v/>
      </c>
      <c r="K2726" s="608"/>
      <c r="L2726" s="161" t="str">
        <f t="shared" si="253"/>
        <v/>
      </c>
      <c r="M2726" s="609" t="str">
        <f t="shared" si="254"/>
        <v/>
      </c>
      <c r="N2726" s="610" t="str">
        <f t="shared" si="255"/>
        <v/>
      </c>
      <c r="O2726" s="577"/>
      <c r="Q2726" s="611"/>
      <c r="U2726" s="574" t="str">
        <f t="shared" si="257"/>
        <v/>
      </c>
      <c r="V2726" s="574" t="str">
        <f>IF($U2726="","",VLOOKUP($U2726,BUDGET!$C$19:$Q$401,2,FALSE))</f>
        <v/>
      </c>
    </row>
    <row r="2727" spans="2:22" ht="13.5" x14ac:dyDescent="0.3">
      <c r="B2727" s="582">
        <f t="shared" si="256"/>
        <v>2717</v>
      </c>
      <c r="C2727" s="153"/>
      <c r="D2727" s="154"/>
      <c r="E2727" s="155"/>
      <c r="F2727" s="156"/>
      <c r="G2727" s="157"/>
      <c r="H2727" s="158"/>
      <c r="I2727" s="162" t="str">
        <f t="shared" si="252"/>
        <v/>
      </c>
      <c r="J2727" s="163" t="str">
        <f>IF(I2727="","",I2727/BUDGET!$O$8)</f>
        <v/>
      </c>
      <c r="K2727" s="608"/>
      <c r="L2727" s="164" t="str">
        <f t="shared" si="253"/>
        <v/>
      </c>
      <c r="M2727" s="609" t="str">
        <f t="shared" si="254"/>
        <v/>
      </c>
      <c r="N2727" s="610" t="str">
        <f t="shared" si="255"/>
        <v/>
      </c>
      <c r="O2727" s="577"/>
      <c r="Q2727" s="611"/>
      <c r="U2727" s="574" t="str">
        <f t="shared" si="257"/>
        <v/>
      </c>
      <c r="V2727" s="574" t="str">
        <f>IF($U2727="","",VLOOKUP($U2727,BUDGET!$C$19:$Q$401,2,FALSE))</f>
        <v/>
      </c>
    </row>
    <row r="2728" spans="2:22" ht="13.5" x14ac:dyDescent="0.3">
      <c r="B2728" s="582">
        <f t="shared" si="256"/>
        <v>2718</v>
      </c>
      <c r="C2728" s="153"/>
      <c r="D2728" s="154"/>
      <c r="E2728" s="155"/>
      <c r="F2728" s="156"/>
      <c r="G2728" s="157"/>
      <c r="H2728" s="158"/>
      <c r="I2728" s="162" t="str">
        <f t="shared" si="252"/>
        <v/>
      </c>
      <c r="J2728" s="163" t="str">
        <f>IF(I2728="","",I2728/BUDGET!$O$8)</f>
        <v/>
      </c>
      <c r="K2728" s="608"/>
      <c r="L2728" s="161" t="str">
        <f t="shared" si="253"/>
        <v/>
      </c>
      <c r="M2728" s="609" t="str">
        <f t="shared" si="254"/>
        <v/>
      </c>
      <c r="N2728" s="610" t="str">
        <f t="shared" si="255"/>
        <v/>
      </c>
      <c r="O2728" s="577"/>
      <c r="Q2728" s="611"/>
      <c r="U2728" s="574" t="str">
        <f t="shared" si="257"/>
        <v/>
      </c>
      <c r="V2728" s="574" t="str">
        <f>IF($U2728="","",VLOOKUP($U2728,BUDGET!$C$19:$Q$401,2,FALSE))</f>
        <v/>
      </c>
    </row>
    <row r="2729" spans="2:22" ht="13.5" x14ac:dyDescent="0.3">
      <c r="B2729" s="582">
        <f t="shared" si="256"/>
        <v>2719</v>
      </c>
      <c r="C2729" s="153"/>
      <c r="D2729" s="154"/>
      <c r="E2729" s="155"/>
      <c r="F2729" s="156"/>
      <c r="G2729" s="157"/>
      <c r="H2729" s="158"/>
      <c r="I2729" s="162" t="str">
        <f t="shared" si="252"/>
        <v/>
      </c>
      <c r="J2729" s="163" t="str">
        <f>IF(I2729="","",I2729/BUDGET!$O$8)</f>
        <v/>
      </c>
      <c r="K2729" s="608"/>
      <c r="L2729" s="164" t="str">
        <f t="shared" si="253"/>
        <v/>
      </c>
      <c r="M2729" s="609" t="str">
        <f t="shared" si="254"/>
        <v/>
      </c>
      <c r="N2729" s="610" t="str">
        <f t="shared" si="255"/>
        <v/>
      </c>
      <c r="O2729" s="577"/>
      <c r="Q2729" s="611"/>
      <c r="U2729" s="574" t="str">
        <f t="shared" si="257"/>
        <v/>
      </c>
      <c r="V2729" s="574" t="str">
        <f>IF($U2729="","",VLOOKUP($U2729,BUDGET!$C$19:$Q$401,2,FALSE))</f>
        <v/>
      </c>
    </row>
    <row r="2730" spans="2:22" ht="13.5" x14ac:dyDescent="0.3">
      <c r="B2730" s="582">
        <f t="shared" si="256"/>
        <v>2720</v>
      </c>
      <c r="C2730" s="153"/>
      <c r="D2730" s="154"/>
      <c r="E2730" s="155"/>
      <c r="F2730" s="156"/>
      <c r="G2730" s="157"/>
      <c r="H2730" s="158"/>
      <c r="I2730" s="162" t="str">
        <f t="shared" si="252"/>
        <v/>
      </c>
      <c r="J2730" s="163" t="str">
        <f>IF(I2730="","",I2730/BUDGET!$O$8)</f>
        <v/>
      </c>
      <c r="K2730" s="608"/>
      <c r="L2730" s="161" t="str">
        <f t="shared" si="253"/>
        <v/>
      </c>
      <c r="M2730" s="609" t="str">
        <f t="shared" si="254"/>
        <v/>
      </c>
      <c r="N2730" s="610" t="str">
        <f t="shared" si="255"/>
        <v/>
      </c>
      <c r="O2730" s="577"/>
      <c r="Q2730" s="611"/>
      <c r="U2730" s="574" t="str">
        <f t="shared" si="257"/>
        <v/>
      </c>
      <c r="V2730" s="574" t="str">
        <f>IF($U2730="","",VLOOKUP($U2730,BUDGET!$C$19:$Q$401,2,FALSE))</f>
        <v/>
      </c>
    </row>
    <row r="2731" spans="2:22" ht="13.5" x14ac:dyDescent="0.3">
      <c r="B2731" s="582">
        <f t="shared" si="256"/>
        <v>2721</v>
      </c>
      <c r="C2731" s="153"/>
      <c r="D2731" s="154"/>
      <c r="E2731" s="155"/>
      <c r="F2731" s="156"/>
      <c r="G2731" s="157"/>
      <c r="H2731" s="158"/>
      <c r="I2731" s="162" t="str">
        <f t="shared" si="252"/>
        <v/>
      </c>
      <c r="J2731" s="163" t="str">
        <f>IF(I2731="","",I2731/BUDGET!$O$8)</f>
        <v/>
      </c>
      <c r="K2731" s="608"/>
      <c r="L2731" s="164" t="str">
        <f t="shared" si="253"/>
        <v/>
      </c>
      <c r="M2731" s="609" t="str">
        <f t="shared" si="254"/>
        <v/>
      </c>
      <c r="N2731" s="610" t="str">
        <f t="shared" si="255"/>
        <v/>
      </c>
      <c r="O2731" s="577"/>
      <c r="Q2731" s="611"/>
      <c r="U2731" s="574" t="str">
        <f t="shared" si="257"/>
        <v/>
      </c>
      <c r="V2731" s="574" t="str">
        <f>IF($U2731="","",VLOOKUP($U2731,BUDGET!$C$19:$Q$401,2,FALSE))</f>
        <v/>
      </c>
    </row>
    <row r="2732" spans="2:22" ht="13.5" x14ac:dyDescent="0.3">
      <c r="B2732" s="582">
        <f t="shared" si="256"/>
        <v>2722</v>
      </c>
      <c r="C2732" s="153"/>
      <c r="D2732" s="154"/>
      <c r="E2732" s="155"/>
      <c r="F2732" s="156"/>
      <c r="G2732" s="157"/>
      <c r="H2732" s="158"/>
      <c r="I2732" s="162" t="str">
        <f t="shared" si="252"/>
        <v/>
      </c>
      <c r="J2732" s="163" t="str">
        <f>IF(I2732="","",I2732/BUDGET!$O$8)</f>
        <v/>
      </c>
      <c r="K2732" s="608"/>
      <c r="L2732" s="161" t="str">
        <f t="shared" si="253"/>
        <v/>
      </c>
      <c r="M2732" s="609" t="str">
        <f t="shared" si="254"/>
        <v/>
      </c>
      <c r="N2732" s="610" t="str">
        <f t="shared" si="255"/>
        <v/>
      </c>
      <c r="O2732" s="577"/>
      <c r="Q2732" s="611"/>
      <c r="U2732" s="574" t="str">
        <f t="shared" si="257"/>
        <v/>
      </c>
      <c r="V2732" s="574" t="str">
        <f>IF($U2732="","",VLOOKUP($U2732,BUDGET!$C$19:$Q$401,2,FALSE))</f>
        <v/>
      </c>
    </row>
    <row r="2733" spans="2:22" ht="13.5" x14ac:dyDescent="0.3">
      <c r="B2733" s="582">
        <f t="shared" si="256"/>
        <v>2723</v>
      </c>
      <c r="C2733" s="153"/>
      <c r="D2733" s="154"/>
      <c r="E2733" s="155"/>
      <c r="F2733" s="156"/>
      <c r="G2733" s="157"/>
      <c r="H2733" s="158"/>
      <c r="I2733" s="162" t="str">
        <f t="shared" si="252"/>
        <v/>
      </c>
      <c r="J2733" s="163" t="str">
        <f>IF(I2733="","",I2733/BUDGET!$O$8)</f>
        <v/>
      </c>
      <c r="K2733" s="608"/>
      <c r="L2733" s="164" t="str">
        <f t="shared" si="253"/>
        <v/>
      </c>
      <c r="M2733" s="609" t="str">
        <f t="shared" si="254"/>
        <v/>
      </c>
      <c r="N2733" s="610" t="str">
        <f t="shared" si="255"/>
        <v/>
      </c>
      <c r="O2733" s="577"/>
      <c r="Q2733" s="611"/>
      <c r="U2733" s="574" t="str">
        <f t="shared" si="257"/>
        <v/>
      </c>
      <c r="V2733" s="574" t="str">
        <f>IF($U2733="","",VLOOKUP($U2733,BUDGET!$C$19:$Q$401,2,FALSE))</f>
        <v/>
      </c>
    </row>
    <row r="2734" spans="2:22" ht="13.5" x14ac:dyDescent="0.3">
      <c r="B2734" s="582">
        <f t="shared" si="256"/>
        <v>2724</v>
      </c>
      <c r="C2734" s="153"/>
      <c r="D2734" s="154"/>
      <c r="E2734" s="155"/>
      <c r="F2734" s="156"/>
      <c r="G2734" s="157"/>
      <c r="H2734" s="158"/>
      <c r="I2734" s="162" t="str">
        <f t="shared" si="252"/>
        <v/>
      </c>
      <c r="J2734" s="163" t="str">
        <f>IF(I2734="","",I2734/BUDGET!$O$8)</f>
        <v/>
      </c>
      <c r="K2734" s="608"/>
      <c r="L2734" s="161" t="str">
        <f t="shared" si="253"/>
        <v/>
      </c>
      <c r="M2734" s="609" t="str">
        <f t="shared" si="254"/>
        <v/>
      </c>
      <c r="N2734" s="610" t="str">
        <f t="shared" si="255"/>
        <v/>
      </c>
      <c r="O2734" s="577"/>
      <c r="Q2734" s="611"/>
      <c r="U2734" s="574" t="str">
        <f t="shared" si="257"/>
        <v/>
      </c>
      <c r="V2734" s="574" t="str">
        <f>IF($U2734="","",VLOOKUP($U2734,BUDGET!$C$19:$Q$401,2,FALSE))</f>
        <v/>
      </c>
    </row>
    <row r="2735" spans="2:22" ht="13.5" x14ac:dyDescent="0.3">
      <c r="B2735" s="582">
        <f t="shared" si="256"/>
        <v>2725</v>
      </c>
      <c r="C2735" s="153"/>
      <c r="D2735" s="154"/>
      <c r="E2735" s="155"/>
      <c r="F2735" s="156"/>
      <c r="G2735" s="157"/>
      <c r="H2735" s="158"/>
      <c r="I2735" s="162" t="str">
        <f t="shared" si="252"/>
        <v/>
      </c>
      <c r="J2735" s="163" t="str">
        <f>IF(I2735="","",I2735/BUDGET!$O$8)</f>
        <v/>
      </c>
      <c r="K2735" s="608"/>
      <c r="L2735" s="164" t="str">
        <f t="shared" si="253"/>
        <v/>
      </c>
      <c r="M2735" s="609" t="str">
        <f t="shared" si="254"/>
        <v/>
      </c>
      <c r="N2735" s="610" t="str">
        <f t="shared" si="255"/>
        <v/>
      </c>
      <c r="O2735" s="577"/>
      <c r="Q2735" s="611"/>
      <c r="U2735" s="574" t="str">
        <f t="shared" si="257"/>
        <v/>
      </c>
      <c r="V2735" s="574" t="str">
        <f>IF($U2735="","",VLOOKUP($U2735,BUDGET!$C$19:$Q$401,2,FALSE))</f>
        <v/>
      </c>
    </row>
    <row r="2736" spans="2:22" ht="13.5" x14ac:dyDescent="0.3">
      <c r="B2736" s="582">
        <f t="shared" si="256"/>
        <v>2726</v>
      </c>
      <c r="C2736" s="153"/>
      <c r="D2736" s="154"/>
      <c r="E2736" s="155"/>
      <c r="F2736" s="156"/>
      <c r="G2736" s="157"/>
      <c r="H2736" s="158"/>
      <c r="I2736" s="162" t="str">
        <f t="shared" si="252"/>
        <v/>
      </c>
      <c r="J2736" s="163" t="str">
        <f>IF(I2736="","",I2736/BUDGET!$O$8)</f>
        <v/>
      </c>
      <c r="K2736" s="608"/>
      <c r="L2736" s="161" t="str">
        <f t="shared" si="253"/>
        <v/>
      </c>
      <c r="M2736" s="609" t="str">
        <f t="shared" si="254"/>
        <v/>
      </c>
      <c r="N2736" s="610" t="str">
        <f t="shared" si="255"/>
        <v/>
      </c>
      <c r="O2736" s="577"/>
      <c r="Q2736" s="611"/>
      <c r="U2736" s="574" t="str">
        <f t="shared" si="257"/>
        <v/>
      </c>
      <c r="V2736" s="574" t="str">
        <f>IF($U2736="","",VLOOKUP($U2736,BUDGET!$C$19:$Q$401,2,FALSE))</f>
        <v/>
      </c>
    </row>
    <row r="2737" spans="2:22" ht="13.5" x14ac:dyDescent="0.3">
      <c r="B2737" s="582">
        <f t="shared" si="256"/>
        <v>2727</v>
      </c>
      <c r="C2737" s="153"/>
      <c r="D2737" s="154"/>
      <c r="E2737" s="155"/>
      <c r="F2737" s="156"/>
      <c r="G2737" s="157"/>
      <c r="H2737" s="158"/>
      <c r="I2737" s="162" t="str">
        <f t="shared" si="252"/>
        <v/>
      </c>
      <c r="J2737" s="163" t="str">
        <f>IF(I2737="","",I2737/BUDGET!$O$8)</f>
        <v/>
      </c>
      <c r="K2737" s="608"/>
      <c r="L2737" s="164" t="str">
        <f t="shared" si="253"/>
        <v/>
      </c>
      <c r="M2737" s="609" t="str">
        <f t="shared" si="254"/>
        <v/>
      </c>
      <c r="N2737" s="610" t="str">
        <f t="shared" si="255"/>
        <v/>
      </c>
      <c r="O2737" s="577"/>
      <c r="Q2737" s="611"/>
      <c r="U2737" s="574" t="str">
        <f t="shared" si="257"/>
        <v/>
      </c>
      <c r="V2737" s="574" t="str">
        <f>IF($U2737="","",VLOOKUP($U2737,BUDGET!$C$19:$Q$401,2,FALSE))</f>
        <v/>
      </c>
    </row>
    <row r="2738" spans="2:22" ht="13.5" x14ac:dyDescent="0.3">
      <c r="B2738" s="582">
        <f t="shared" si="256"/>
        <v>2728</v>
      </c>
      <c r="C2738" s="153"/>
      <c r="D2738" s="154"/>
      <c r="E2738" s="155"/>
      <c r="F2738" s="156"/>
      <c r="G2738" s="157"/>
      <c r="H2738" s="158"/>
      <c r="I2738" s="162" t="str">
        <f t="shared" si="252"/>
        <v/>
      </c>
      <c r="J2738" s="163" t="str">
        <f>IF(I2738="","",I2738/BUDGET!$O$8)</f>
        <v/>
      </c>
      <c r="K2738" s="608"/>
      <c r="L2738" s="161" t="str">
        <f t="shared" si="253"/>
        <v/>
      </c>
      <c r="M2738" s="609" t="str">
        <f t="shared" si="254"/>
        <v/>
      </c>
      <c r="N2738" s="610" t="str">
        <f t="shared" si="255"/>
        <v/>
      </c>
      <c r="O2738" s="577"/>
      <c r="Q2738" s="611"/>
      <c r="U2738" s="574" t="str">
        <f t="shared" si="257"/>
        <v/>
      </c>
      <c r="V2738" s="574" t="str">
        <f>IF($U2738="","",VLOOKUP($U2738,BUDGET!$C$19:$Q$401,2,FALSE))</f>
        <v/>
      </c>
    </row>
    <row r="2739" spans="2:22" ht="13.5" x14ac:dyDescent="0.3">
      <c r="B2739" s="582">
        <f t="shared" si="256"/>
        <v>2729</v>
      </c>
      <c r="C2739" s="153"/>
      <c r="D2739" s="154"/>
      <c r="E2739" s="155"/>
      <c r="F2739" s="156"/>
      <c r="G2739" s="157"/>
      <c r="H2739" s="158"/>
      <c r="I2739" s="162" t="str">
        <f t="shared" si="252"/>
        <v/>
      </c>
      <c r="J2739" s="163" t="str">
        <f>IF(I2739="","",I2739/BUDGET!$O$8)</f>
        <v/>
      </c>
      <c r="K2739" s="608"/>
      <c r="L2739" s="164" t="str">
        <f t="shared" si="253"/>
        <v/>
      </c>
      <c r="M2739" s="609" t="str">
        <f t="shared" si="254"/>
        <v/>
      </c>
      <c r="N2739" s="610" t="str">
        <f t="shared" si="255"/>
        <v/>
      </c>
      <c r="O2739" s="577"/>
      <c r="Q2739" s="611"/>
      <c r="U2739" s="574" t="str">
        <f t="shared" si="257"/>
        <v/>
      </c>
      <c r="V2739" s="574" t="str">
        <f>IF($U2739="","",VLOOKUP($U2739,BUDGET!$C$19:$Q$401,2,FALSE))</f>
        <v/>
      </c>
    </row>
    <row r="2740" spans="2:22" ht="13.5" x14ac:dyDescent="0.3">
      <c r="B2740" s="582">
        <f t="shared" si="256"/>
        <v>2730</v>
      </c>
      <c r="C2740" s="153"/>
      <c r="D2740" s="154"/>
      <c r="E2740" s="155"/>
      <c r="F2740" s="156"/>
      <c r="G2740" s="157"/>
      <c r="H2740" s="158"/>
      <c r="I2740" s="162" t="str">
        <f t="shared" si="252"/>
        <v/>
      </c>
      <c r="J2740" s="163" t="str">
        <f>IF(I2740="","",I2740/BUDGET!$O$8)</f>
        <v/>
      </c>
      <c r="K2740" s="608"/>
      <c r="L2740" s="161" t="str">
        <f t="shared" si="253"/>
        <v/>
      </c>
      <c r="M2740" s="609" t="str">
        <f t="shared" si="254"/>
        <v/>
      </c>
      <c r="N2740" s="610" t="str">
        <f t="shared" si="255"/>
        <v/>
      </c>
      <c r="O2740" s="577"/>
      <c r="Q2740" s="611"/>
      <c r="U2740" s="574" t="str">
        <f t="shared" si="257"/>
        <v/>
      </c>
      <c r="V2740" s="574" t="str">
        <f>IF($U2740="","",VLOOKUP($U2740,BUDGET!$C$19:$Q$401,2,FALSE))</f>
        <v/>
      </c>
    </row>
    <row r="2741" spans="2:22" ht="13.5" x14ac:dyDescent="0.3">
      <c r="B2741" s="582">
        <f t="shared" si="256"/>
        <v>2731</v>
      </c>
      <c r="C2741" s="153"/>
      <c r="D2741" s="154"/>
      <c r="E2741" s="155"/>
      <c r="F2741" s="156"/>
      <c r="G2741" s="157"/>
      <c r="H2741" s="158"/>
      <c r="I2741" s="162" t="str">
        <f t="shared" si="252"/>
        <v/>
      </c>
      <c r="J2741" s="163" t="str">
        <f>IF(I2741="","",I2741/BUDGET!$O$8)</f>
        <v/>
      </c>
      <c r="K2741" s="608"/>
      <c r="L2741" s="164" t="str">
        <f t="shared" si="253"/>
        <v/>
      </c>
      <c r="M2741" s="609" t="str">
        <f t="shared" si="254"/>
        <v/>
      </c>
      <c r="N2741" s="610" t="str">
        <f t="shared" si="255"/>
        <v/>
      </c>
      <c r="O2741" s="577"/>
      <c r="Q2741" s="611"/>
      <c r="U2741" s="574" t="str">
        <f t="shared" si="257"/>
        <v/>
      </c>
      <c r="V2741" s="574" t="str">
        <f>IF($U2741="","",VLOOKUP($U2741,BUDGET!$C$19:$Q$401,2,FALSE))</f>
        <v/>
      </c>
    </row>
    <row r="2742" spans="2:22" ht="13.5" x14ac:dyDescent="0.3">
      <c r="B2742" s="582">
        <f t="shared" si="256"/>
        <v>2732</v>
      </c>
      <c r="C2742" s="153"/>
      <c r="D2742" s="154"/>
      <c r="E2742" s="155"/>
      <c r="F2742" s="156"/>
      <c r="G2742" s="157"/>
      <c r="H2742" s="158"/>
      <c r="I2742" s="162" t="str">
        <f t="shared" si="252"/>
        <v/>
      </c>
      <c r="J2742" s="163" t="str">
        <f>IF(I2742="","",I2742/BUDGET!$O$8)</f>
        <v/>
      </c>
      <c r="K2742" s="608"/>
      <c r="L2742" s="161" t="str">
        <f t="shared" si="253"/>
        <v/>
      </c>
      <c r="M2742" s="609" t="str">
        <f t="shared" si="254"/>
        <v/>
      </c>
      <c r="N2742" s="610" t="str">
        <f t="shared" si="255"/>
        <v/>
      </c>
      <c r="O2742" s="577"/>
      <c r="Q2742" s="611"/>
      <c r="U2742" s="574" t="str">
        <f t="shared" si="257"/>
        <v/>
      </c>
      <c r="V2742" s="574" t="str">
        <f>IF($U2742="","",VLOOKUP($U2742,BUDGET!$C$19:$Q$401,2,FALSE))</f>
        <v/>
      </c>
    </row>
    <row r="2743" spans="2:22" ht="13.5" x14ac:dyDescent="0.3">
      <c r="B2743" s="582">
        <f t="shared" si="256"/>
        <v>2733</v>
      </c>
      <c r="C2743" s="153"/>
      <c r="D2743" s="154"/>
      <c r="E2743" s="155"/>
      <c r="F2743" s="156"/>
      <c r="G2743" s="157"/>
      <c r="H2743" s="158"/>
      <c r="I2743" s="162" t="str">
        <f t="shared" si="252"/>
        <v/>
      </c>
      <c r="J2743" s="163" t="str">
        <f>IF(I2743="","",I2743/BUDGET!$O$8)</f>
        <v/>
      </c>
      <c r="K2743" s="608"/>
      <c r="L2743" s="164" t="str">
        <f t="shared" si="253"/>
        <v/>
      </c>
      <c r="M2743" s="609" t="str">
        <f t="shared" si="254"/>
        <v/>
      </c>
      <c r="N2743" s="610" t="str">
        <f t="shared" si="255"/>
        <v/>
      </c>
      <c r="O2743" s="577"/>
      <c r="Q2743" s="611"/>
      <c r="U2743" s="574" t="str">
        <f t="shared" si="257"/>
        <v/>
      </c>
      <c r="V2743" s="574" t="str">
        <f>IF($U2743="","",VLOOKUP($U2743,BUDGET!$C$19:$Q$401,2,FALSE))</f>
        <v/>
      </c>
    </row>
    <row r="2744" spans="2:22" ht="13.5" x14ac:dyDescent="0.3">
      <c r="B2744" s="582">
        <f t="shared" si="256"/>
        <v>2734</v>
      </c>
      <c r="C2744" s="153"/>
      <c r="D2744" s="154"/>
      <c r="E2744" s="155"/>
      <c r="F2744" s="156"/>
      <c r="G2744" s="157"/>
      <c r="H2744" s="158"/>
      <c r="I2744" s="162" t="str">
        <f t="shared" si="252"/>
        <v/>
      </c>
      <c r="J2744" s="163" t="str">
        <f>IF(I2744="","",I2744/BUDGET!$O$8)</f>
        <v/>
      </c>
      <c r="K2744" s="608"/>
      <c r="L2744" s="161" t="str">
        <f t="shared" si="253"/>
        <v/>
      </c>
      <c r="M2744" s="609" t="str">
        <f t="shared" si="254"/>
        <v/>
      </c>
      <c r="N2744" s="610" t="str">
        <f t="shared" si="255"/>
        <v/>
      </c>
      <c r="O2744" s="577"/>
      <c r="Q2744" s="611"/>
      <c r="U2744" s="574" t="str">
        <f t="shared" si="257"/>
        <v/>
      </c>
      <c r="V2744" s="574" t="str">
        <f>IF($U2744="","",VLOOKUP($U2744,BUDGET!$C$19:$Q$401,2,FALSE))</f>
        <v/>
      </c>
    </row>
    <row r="2745" spans="2:22" ht="13.5" x14ac:dyDescent="0.3">
      <c r="B2745" s="582">
        <f t="shared" si="256"/>
        <v>2735</v>
      </c>
      <c r="C2745" s="153"/>
      <c r="D2745" s="154"/>
      <c r="E2745" s="155"/>
      <c r="F2745" s="156"/>
      <c r="G2745" s="157"/>
      <c r="H2745" s="158"/>
      <c r="I2745" s="162" t="str">
        <f t="shared" si="252"/>
        <v/>
      </c>
      <c r="J2745" s="163" t="str">
        <f>IF(I2745="","",I2745/BUDGET!$O$8)</f>
        <v/>
      </c>
      <c r="K2745" s="608"/>
      <c r="L2745" s="164" t="str">
        <f t="shared" si="253"/>
        <v/>
      </c>
      <c r="M2745" s="609" t="str">
        <f t="shared" si="254"/>
        <v/>
      </c>
      <c r="N2745" s="610" t="str">
        <f t="shared" si="255"/>
        <v/>
      </c>
      <c r="O2745" s="577"/>
      <c r="Q2745" s="611"/>
      <c r="U2745" s="574" t="str">
        <f t="shared" si="257"/>
        <v/>
      </c>
      <c r="V2745" s="574" t="str">
        <f>IF($U2745="","",VLOOKUP($U2745,BUDGET!$C$19:$Q$401,2,FALSE))</f>
        <v/>
      </c>
    </row>
    <row r="2746" spans="2:22" ht="13.5" x14ac:dyDescent="0.3">
      <c r="B2746" s="582">
        <f t="shared" si="256"/>
        <v>2736</v>
      </c>
      <c r="C2746" s="153"/>
      <c r="D2746" s="154"/>
      <c r="E2746" s="155"/>
      <c r="F2746" s="156"/>
      <c r="G2746" s="157"/>
      <c r="H2746" s="158"/>
      <c r="I2746" s="162" t="str">
        <f t="shared" si="252"/>
        <v/>
      </c>
      <c r="J2746" s="163" t="str">
        <f>IF(I2746="","",I2746/BUDGET!$O$8)</f>
        <v/>
      </c>
      <c r="K2746" s="608"/>
      <c r="L2746" s="161" t="str">
        <f t="shared" si="253"/>
        <v/>
      </c>
      <c r="M2746" s="609" t="str">
        <f t="shared" si="254"/>
        <v/>
      </c>
      <c r="N2746" s="610" t="str">
        <f t="shared" si="255"/>
        <v/>
      </c>
      <c r="O2746" s="577"/>
      <c r="Q2746" s="611"/>
      <c r="U2746" s="574" t="str">
        <f t="shared" si="257"/>
        <v/>
      </c>
      <c r="V2746" s="574" t="str">
        <f>IF($U2746="","",VLOOKUP($U2746,BUDGET!$C$19:$Q$401,2,FALSE))</f>
        <v/>
      </c>
    </row>
    <row r="2747" spans="2:22" ht="13.5" x14ac:dyDescent="0.3">
      <c r="B2747" s="582">
        <f t="shared" si="256"/>
        <v>2737</v>
      </c>
      <c r="C2747" s="153"/>
      <c r="D2747" s="154"/>
      <c r="E2747" s="155"/>
      <c r="F2747" s="156"/>
      <c r="G2747" s="157"/>
      <c r="H2747" s="158"/>
      <c r="I2747" s="162" t="str">
        <f t="shared" si="252"/>
        <v/>
      </c>
      <c r="J2747" s="163" t="str">
        <f>IF(I2747="","",I2747/BUDGET!$O$8)</f>
        <v/>
      </c>
      <c r="K2747" s="608"/>
      <c r="L2747" s="164" t="str">
        <f t="shared" si="253"/>
        <v/>
      </c>
      <c r="M2747" s="609" t="str">
        <f t="shared" si="254"/>
        <v/>
      </c>
      <c r="N2747" s="610" t="str">
        <f t="shared" si="255"/>
        <v/>
      </c>
      <c r="O2747" s="577"/>
      <c r="Q2747" s="611"/>
      <c r="U2747" s="574" t="str">
        <f t="shared" si="257"/>
        <v/>
      </c>
      <c r="V2747" s="574" t="str">
        <f>IF($U2747="","",VLOOKUP($U2747,BUDGET!$C$19:$Q$401,2,FALSE))</f>
        <v/>
      </c>
    </row>
    <row r="2748" spans="2:22" ht="13.5" x14ac:dyDescent="0.3">
      <c r="B2748" s="582">
        <f t="shared" si="256"/>
        <v>2738</v>
      </c>
      <c r="C2748" s="153"/>
      <c r="D2748" s="154"/>
      <c r="E2748" s="155"/>
      <c r="F2748" s="156"/>
      <c r="G2748" s="157"/>
      <c r="H2748" s="158"/>
      <c r="I2748" s="162" t="str">
        <f t="shared" si="252"/>
        <v/>
      </c>
      <c r="J2748" s="163" t="str">
        <f>IF(I2748="","",I2748/BUDGET!$O$8)</f>
        <v/>
      </c>
      <c r="K2748" s="608"/>
      <c r="L2748" s="161" t="str">
        <f t="shared" si="253"/>
        <v/>
      </c>
      <c r="M2748" s="609" t="str">
        <f t="shared" si="254"/>
        <v/>
      </c>
      <c r="N2748" s="610" t="str">
        <f t="shared" si="255"/>
        <v/>
      </c>
      <c r="O2748" s="577"/>
      <c r="Q2748" s="611"/>
      <c r="U2748" s="574" t="str">
        <f t="shared" si="257"/>
        <v/>
      </c>
      <c r="V2748" s="574" t="str">
        <f>IF($U2748="","",VLOOKUP($U2748,BUDGET!$C$19:$Q$401,2,FALSE))</f>
        <v/>
      </c>
    </row>
    <row r="2749" spans="2:22" ht="13.5" x14ac:dyDescent="0.3">
      <c r="B2749" s="582">
        <f t="shared" si="256"/>
        <v>2739</v>
      </c>
      <c r="C2749" s="153"/>
      <c r="D2749" s="154"/>
      <c r="E2749" s="155"/>
      <c r="F2749" s="156"/>
      <c r="G2749" s="157"/>
      <c r="H2749" s="158"/>
      <c r="I2749" s="162" t="str">
        <f t="shared" si="252"/>
        <v/>
      </c>
      <c r="J2749" s="163" t="str">
        <f>IF(I2749="","",I2749/BUDGET!$O$8)</f>
        <v/>
      </c>
      <c r="K2749" s="608"/>
      <c r="L2749" s="164" t="str">
        <f t="shared" si="253"/>
        <v/>
      </c>
      <c r="M2749" s="609" t="str">
        <f t="shared" si="254"/>
        <v/>
      </c>
      <c r="N2749" s="610" t="str">
        <f t="shared" si="255"/>
        <v/>
      </c>
      <c r="O2749" s="577"/>
      <c r="Q2749" s="611"/>
      <c r="U2749" s="574" t="str">
        <f t="shared" si="257"/>
        <v/>
      </c>
      <c r="V2749" s="574" t="str">
        <f>IF($U2749="","",VLOOKUP($U2749,BUDGET!$C$19:$Q$401,2,FALSE))</f>
        <v/>
      </c>
    </row>
    <row r="2750" spans="2:22" ht="13.5" x14ac:dyDescent="0.3">
      <c r="B2750" s="582">
        <f t="shared" si="256"/>
        <v>2740</v>
      </c>
      <c r="C2750" s="153"/>
      <c r="D2750" s="154"/>
      <c r="E2750" s="155"/>
      <c r="F2750" s="156"/>
      <c r="G2750" s="157"/>
      <c r="H2750" s="158"/>
      <c r="I2750" s="162" t="str">
        <f t="shared" si="252"/>
        <v/>
      </c>
      <c r="J2750" s="163" t="str">
        <f>IF(I2750="","",I2750/BUDGET!$O$8)</f>
        <v/>
      </c>
      <c r="K2750" s="608"/>
      <c r="L2750" s="161" t="str">
        <f t="shared" si="253"/>
        <v/>
      </c>
      <c r="M2750" s="609" t="str">
        <f t="shared" si="254"/>
        <v/>
      </c>
      <c r="N2750" s="610" t="str">
        <f t="shared" si="255"/>
        <v/>
      </c>
      <c r="O2750" s="577"/>
      <c r="Q2750" s="611"/>
      <c r="U2750" s="574" t="str">
        <f t="shared" si="257"/>
        <v/>
      </c>
      <c r="V2750" s="574" t="str">
        <f>IF($U2750="","",VLOOKUP($U2750,BUDGET!$C$19:$Q$401,2,FALSE))</f>
        <v/>
      </c>
    </row>
    <row r="2751" spans="2:22" ht="13.5" x14ac:dyDescent="0.3">
      <c r="B2751" s="582">
        <f t="shared" si="256"/>
        <v>2741</v>
      </c>
      <c r="C2751" s="153"/>
      <c r="D2751" s="154"/>
      <c r="E2751" s="155"/>
      <c r="F2751" s="156"/>
      <c r="G2751" s="157"/>
      <c r="H2751" s="158"/>
      <c r="I2751" s="162" t="str">
        <f t="shared" si="252"/>
        <v/>
      </c>
      <c r="J2751" s="163" t="str">
        <f>IF(I2751="","",I2751/BUDGET!$O$8)</f>
        <v/>
      </c>
      <c r="K2751" s="608"/>
      <c r="L2751" s="164" t="str">
        <f t="shared" si="253"/>
        <v/>
      </c>
      <c r="M2751" s="609" t="str">
        <f t="shared" si="254"/>
        <v/>
      </c>
      <c r="N2751" s="610" t="str">
        <f t="shared" si="255"/>
        <v/>
      </c>
      <c r="O2751" s="577"/>
      <c r="Q2751" s="611"/>
      <c r="U2751" s="574" t="str">
        <f t="shared" si="257"/>
        <v/>
      </c>
      <c r="V2751" s="574" t="str">
        <f>IF($U2751="","",VLOOKUP($U2751,BUDGET!$C$19:$Q$401,2,FALSE))</f>
        <v/>
      </c>
    </row>
    <row r="2752" spans="2:22" ht="13.5" x14ac:dyDescent="0.3">
      <c r="B2752" s="582">
        <f t="shared" si="256"/>
        <v>2742</v>
      </c>
      <c r="C2752" s="153"/>
      <c r="D2752" s="154"/>
      <c r="E2752" s="155"/>
      <c r="F2752" s="156"/>
      <c r="G2752" s="157"/>
      <c r="H2752" s="158"/>
      <c r="I2752" s="162" t="str">
        <f t="shared" si="252"/>
        <v/>
      </c>
      <c r="J2752" s="163" t="str">
        <f>IF(I2752="","",I2752/BUDGET!$O$8)</f>
        <v/>
      </c>
      <c r="K2752" s="608"/>
      <c r="L2752" s="161" t="str">
        <f t="shared" si="253"/>
        <v/>
      </c>
      <c r="M2752" s="609" t="str">
        <f t="shared" si="254"/>
        <v/>
      </c>
      <c r="N2752" s="610" t="str">
        <f t="shared" si="255"/>
        <v/>
      </c>
      <c r="O2752" s="577"/>
      <c r="Q2752" s="611"/>
      <c r="U2752" s="574" t="str">
        <f t="shared" si="257"/>
        <v/>
      </c>
      <c r="V2752" s="574" t="str">
        <f>IF($U2752="","",VLOOKUP($U2752,BUDGET!$C$19:$Q$401,2,FALSE))</f>
        <v/>
      </c>
    </row>
    <row r="2753" spans="2:22" ht="13.5" x14ac:dyDescent="0.3">
      <c r="B2753" s="582">
        <f t="shared" si="256"/>
        <v>2743</v>
      </c>
      <c r="C2753" s="153"/>
      <c r="D2753" s="154"/>
      <c r="E2753" s="155"/>
      <c r="F2753" s="156"/>
      <c r="G2753" s="157"/>
      <c r="H2753" s="158"/>
      <c r="I2753" s="162" t="str">
        <f t="shared" si="252"/>
        <v/>
      </c>
      <c r="J2753" s="163" t="str">
        <f>IF(I2753="","",I2753/BUDGET!$O$8)</f>
        <v/>
      </c>
      <c r="K2753" s="608"/>
      <c r="L2753" s="164" t="str">
        <f t="shared" si="253"/>
        <v/>
      </c>
      <c r="M2753" s="609" t="str">
        <f t="shared" si="254"/>
        <v/>
      </c>
      <c r="N2753" s="610" t="str">
        <f t="shared" si="255"/>
        <v/>
      </c>
      <c r="O2753" s="577"/>
      <c r="Q2753" s="611"/>
      <c r="U2753" s="574" t="str">
        <f t="shared" si="257"/>
        <v/>
      </c>
      <c r="V2753" s="574" t="str">
        <f>IF($U2753="","",VLOOKUP($U2753,BUDGET!$C$19:$Q$401,2,FALSE))</f>
        <v/>
      </c>
    </row>
    <row r="2754" spans="2:22" ht="13.5" x14ac:dyDescent="0.3">
      <c r="B2754" s="582">
        <f t="shared" si="256"/>
        <v>2744</v>
      </c>
      <c r="C2754" s="153"/>
      <c r="D2754" s="154"/>
      <c r="E2754" s="155"/>
      <c r="F2754" s="156"/>
      <c r="G2754" s="157"/>
      <c r="H2754" s="158"/>
      <c r="I2754" s="162" t="str">
        <f t="shared" si="252"/>
        <v/>
      </c>
      <c r="J2754" s="163" t="str">
        <f>IF(I2754="","",I2754/BUDGET!$O$8)</f>
        <v/>
      </c>
      <c r="K2754" s="608"/>
      <c r="L2754" s="161" t="str">
        <f t="shared" si="253"/>
        <v/>
      </c>
      <c r="M2754" s="609" t="str">
        <f t="shared" si="254"/>
        <v/>
      </c>
      <c r="N2754" s="610" t="str">
        <f t="shared" si="255"/>
        <v/>
      </c>
      <c r="O2754" s="577"/>
      <c r="Q2754" s="611"/>
      <c r="U2754" s="574" t="str">
        <f t="shared" si="257"/>
        <v/>
      </c>
      <c r="V2754" s="574" t="str">
        <f>IF($U2754="","",VLOOKUP($U2754,BUDGET!$C$19:$Q$401,2,FALSE))</f>
        <v/>
      </c>
    </row>
    <row r="2755" spans="2:22" ht="13.5" x14ac:dyDescent="0.3">
      <c r="B2755" s="582">
        <f t="shared" si="256"/>
        <v>2745</v>
      </c>
      <c r="C2755" s="153"/>
      <c r="D2755" s="154"/>
      <c r="E2755" s="155"/>
      <c r="F2755" s="156"/>
      <c r="G2755" s="157"/>
      <c r="H2755" s="158"/>
      <c r="I2755" s="162" t="str">
        <f t="shared" si="252"/>
        <v/>
      </c>
      <c r="J2755" s="163" t="str">
        <f>IF(I2755="","",I2755/BUDGET!$O$8)</f>
        <v/>
      </c>
      <c r="K2755" s="608"/>
      <c r="L2755" s="164" t="str">
        <f t="shared" si="253"/>
        <v/>
      </c>
      <c r="M2755" s="609" t="str">
        <f t="shared" si="254"/>
        <v/>
      </c>
      <c r="N2755" s="610" t="str">
        <f t="shared" si="255"/>
        <v/>
      </c>
      <c r="O2755" s="577"/>
      <c r="Q2755" s="611"/>
      <c r="U2755" s="574" t="str">
        <f t="shared" si="257"/>
        <v/>
      </c>
      <c r="V2755" s="574" t="str">
        <f>IF($U2755="","",VLOOKUP($U2755,BUDGET!$C$19:$Q$401,2,FALSE))</f>
        <v/>
      </c>
    </row>
    <row r="2756" spans="2:22" ht="13.5" x14ac:dyDescent="0.3">
      <c r="B2756" s="582">
        <f t="shared" si="256"/>
        <v>2746</v>
      </c>
      <c r="C2756" s="153"/>
      <c r="D2756" s="154"/>
      <c r="E2756" s="155"/>
      <c r="F2756" s="156"/>
      <c r="G2756" s="157"/>
      <c r="H2756" s="158"/>
      <c r="I2756" s="162" t="str">
        <f t="shared" si="252"/>
        <v/>
      </c>
      <c r="J2756" s="163" t="str">
        <f>IF(I2756="","",I2756/BUDGET!$O$8)</f>
        <v/>
      </c>
      <c r="K2756" s="608"/>
      <c r="L2756" s="161" t="str">
        <f t="shared" si="253"/>
        <v/>
      </c>
      <c r="M2756" s="609" t="str">
        <f t="shared" si="254"/>
        <v/>
      </c>
      <c r="N2756" s="610" t="str">
        <f t="shared" si="255"/>
        <v/>
      </c>
      <c r="O2756" s="577"/>
      <c r="Q2756" s="611"/>
      <c r="U2756" s="574" t="str">
        <f t="shared" si="257"/>
        <v/>
      </c>
      <c r="V2756" s="574" t="str">
        <f>IF($U2756="","",VLOOKUP($U2756,BUDGET!$C$19:$Q$401,2,FALSE))</f>
        <v/>
      </c>
    </row>
    <row r="2757" spans="2:22" ht="13.5" x14ac:dyDescent="0.3">
      <c r="B2757" s="582">
        <f t="shared" si="256"/>
        <v>2747</v>
      </c>
      <c r="C2757" s="153"/>
      <c r="D2757" s="154"/>
      <c r="E2757" s="155"/>
      <c r="F2757" s="156"/>
      <c r="G2757" s="157"/>
      <c r="H2757" s="158"/>
      <c r="I2757" s="162" t="str">
        <f t="shared" si="252"/>
        <v/>
      </c>
      <c r="J2757" s="163" t="str">
        <f>IF(I2757="","",I2757/BUDGET!$O$8)</f>
        <v/>
      </c>
      <c r="K2757" s="608"/>
      <c r="L2757" s="164" t="str">
        <f t="shared" si="253"/>
        <v/>
      </c>
      <c r="M2757" s="609" t="str">
        <f t="shared" si="254"/>
        <v/>
      </c>
      <c r="N2757" s="610" t="str">
        <f t="shared" si="255"/>
        <v/>
      </c>
      <c r="O2757" s="577"/>
      <c r="Q2757" s="611"/>
      <c r="U2757" s="574" t="str">
        <f t="shared" si="257"/>
        <v/>
      </c>
      <c r="V2757" s="574" t="str">
        <f>IF($U2757="","",VLOOKUP($U2757,BUDGET!$C$19:$Q$401,2,FALSE))</f>
        <v/>
      </c>
    </row>
    <row r="2758" spans="2:22" ht="13.5" x14ac:dyDescent="0.3">
      <c r="B2758" s="582">
        <f t="shared" si="256"/>
        <v>2748</v>
      </c>
      <c r="C2758" s="153"/>
      <c r="D2758" s="154"/>
      <c r="E2758" s="155"/>
      <c r="F2758" s="156"/>
      <c r="G2758" s="157"/>
      <c r="H2758" s="158"/>
      <c r="I2758" s="162" t="str">
        <f t="shared" si="252"/>
        <v/>
      </c>
      <c r="J2758" s="163" t="str">
        <f>IF(I2758="","",I2758/BUDGET!$O$8)</f>
        <v/>
      </c>
      <c r="K2758" s="608"/>
      <c r="L2758" s="161" t="str">
        <f t="shared" si="253"/>
        <v/>
      </c>
      <c r="M2758" s="609" t="str">
        <f t="shared" si="254"/>
        <v/>
      </c>
      <c r="N2758" s="610" t="str">
        <f t="shared" si="255"/>
        <v/>
      </c>
      <c r="O2758" s="577"/>
      <c r="Q2758" s="611"/>
      <c r="U2758" s="574" t="str">
        <f t="shared" si="257"/>
        <v/>
      </c>
      <c r="V2758" s="574" t="str">
        <f>IF($U2758="","",VLOOKUP($U2758,BUDGET!$C$19:$Q$401,2,FALSE))</f>
        <v/>
      </c>
    </row>
    <row r="2759" spans="2:22" ht="13.5" x14ac:dyDescent="0.3">
      <c r="B2759" s="582">
        <f t="shared" si="256"/>
        <v>2749</v>
      </c>
      <c r="C2759" s="153"/>
      <c r="D2759" s="154"/>
      <c r="E2759" s="155"/>
      <c r="F2759" s="156"/>
      <c r="G2759" s="157"/>
      <c r="H2759" s="158"/>
      <c r="I2759" s="162" t="str">
        <f t="shared" si="252"/>
        <v/>
      </c>
      <c r="J2759" s="163" t="str">
        <f>IF(I2759="","",I2759/BUDGET!$O$8)</f>
        <v/>
      </c>
      <c r="K2759" s="608"/>
      <c r="L2759" s="164" t="str">
        <f t="shared" si="253"/>
        <v/>
      </c>
      <c r="M2759" s="609" t="str">
        <f t="shared" si="254"/>
        <v/>
      </c>
      <c r="N2759" s="610" t="str">
        <f t="shared" si="255"/>
        <v/>
      </c>
      <c r="O2759" s="577"/>
      <c r="Q2759" s="611"/>
      <c r="U2759" s="574" t="str">
        <f t="shared" si="257"/>
        <v/>
      </c>
      <c r="V2759" s="574" t="str">
        <f>IF($U2759="","",VLOOKUP($U2759,BUDGET!$C$19:$Q$401,2,FALSE))</f>
        <v/>
      </c>
    </row>
    <row r="2760" spans="2:22" ht="13.5" x14ac:dyDescent="0.3">
      <c r="B2760" s="582">
        <f t="shared" si="256"/>
        <v>2750</v>
      </c>
      <c r="C2760" s="153"/>
      <c r="D2760" s="154"/>
      <c r="E2760" s="155"/>
      <c r="F2760" s="156"/>
      <c r="G2760" s="157"/>
      <c r="H2760" s="158"/>
      <c r="I2760" s="162" t="str">
        <f t="shared" si="252"/>
        <v/>
      </c>
      <c r="J2760" s="163" t="str">
        <f>IF(I2760="","",I2760/BUDGET!$O$8)</f>
        <v/>
      </c>
      <c r="K2760" s="608"/>
      <c r="L2760" s="161" t="str">
        <f t="shared" si="253"/>
        <v/>
      </c>
      <c r="M2760" s="609" t="str">
        <f t="shared" si="254"/>
        <v/>
      </c>
      <c r="N2760" s="610" t="str">
        <f t="shared" si="255"/>
        <v/>
      </c>
      <c r="O2760" s="577"/>
      <c r="Q2760" s="611"/>
      <c r="U2760" s="574" t="str">
        <f t="shared" si="257"/>
        <v/>
      </c>
      <c r="V2760" s="574" t="str">
        <f>IF($U2760="","",VLOOKUP($U2760,BUDGET!$C$19:$Q$401,2,FALSE))</f>
        <v/>
      </c>
    </row>
    <row r="2761" spans="2:22" ht="13.5" x14ac:dyDescent="0.3">
      <c r="B2761" s="582">
        <f t="shared" si="256"/>
        <v>2751</v>
      </c>
      <c r="C2761" s="153"/>
      <c r="D2761" s="154"/>
      <c r="E2761" s="155"/>
      <c r="F2761" s="156"/>
      <c r="G2761" s="157"/>
      <c r="H2761" s="158"/>
      <c r="I2761" s="162" t="str">
        <f t="shared" si="252"/>
        <v/>
      </c>
      <c r="J2761" s="163" t="str">
        <f>IF(I2761="","",I2761/BUDGET!$O$8)</f>
        <v/>
      </c>
      <c r="K2761" s="608"/>
      <c r="L2761" s="164" t="str">
        <f t="shared" si="253"/>
        <v/>
      </c>
      <c r="M2761" s="609" t="str">
        <f t="shared" si="254"/>
        <v/>
      </c>
      <c r="N2761" s="610" t="str">
        <f t="shared" si="255"/>
        <v/>
      </c>
      <c r="O2761" s="577"/>
      <c r="Q2761" s="611"/>
      <c r="U2761" s="574" t="str">
        <f t="shared" si="257"/>
        <v/>
      </c>
      <c r="V2761" s="574" t="str">
        <f>IF($U2761="","",VLOOKUP($U2761,BUDGET!$C$19:$Q$401,2,FALSE))</f>
        <v/>
      </c>
    </row>
    <row r="2762" spans="2:22" ht="13.5" x14ac:dyDescent="0.3">
      <c r="B2762" s="582">
        <f t="shared" si="256"/>
        <v>2752</v>
      </c>
      <c r="C2762" s="153"/>
      <c r="D2762" s="154"/>
      <c r="E2762" s="155"/>
      <c r="F2762" s="156"/>
      <c r="G2762" s="157"/>
      <c r="H2762" s="158"/>
      <c r="I2762" s="162" t="str">
        <f t="shared" si="252"/>
        <v/>
      </c>
      <c r="J2762" s="163" t="str">
        <f>IF(I2762="","",I2762/BUDGET!$O$8)</f>
        <v/>
      </c>
      <c r="K2762" s="608"/>
      <c r="L2762" s="161" t="str">
        <f t="shared" si="253"/>
        <v/>
      </c>
      <c r="M2762" s="609" t="str">
        <f t="shared" si="254"/>
        <v/>
      </c>
      <c r="N2762" s="610" t="str">
        <f t="shared" si="255"/>
        <v/>
      </c>
      <c r="O2762" s="577"/>
      <c r="Q2762" s="611"/>
      <c r="U2762" s="574" t="str">
        <f t="shared" si="257"/>
        <v/>
      </c>
      <c r="V2762" s="574" t="str">
        <f>IF($U2762="","",VLOOKUP($U2762,BUDGET!$C$19:$Q$401,2,FALSE))</f>
        <v/>
      </c>
    </row>
    <row r="2763" spans="2:22" ht="13.5" x14ac:dyDescent="0.3">
      <c r="B2763" s="582">
        <f t="shared" si="256"/>
        <v>2753</v>
      </c>
      <c r="C2763" s="153"/>
      <c r="D2763" s="154"/>
      <c r="E2763" s="155"/>
      <c r="F2763" s="156"/>
      <c r="G2763" s="157"/>
      <c r="H2763" s="158"/>
      <c r="I2763" s="162" t="str">
        <f t="shared" si="252"/>
        <v/>
      </c>
      <c r="J2763" s="163" t="str">
        <f>IF(I2763="","",I2763/BUDGET!$O$8)</f>
        <v/>
      </c>
      <c r="K2763" s="608"/>
      <c r="L2763" s="164" t="str">
        <f t="shared" si="253"/>
        <v/>
      </c>
      <c r="M2763" s="609" t="str">
        <f t="shared" si="254"/>
        <v/>
      </c>
      <c r="N2763" s="610" t="str">
        <f t="shared" si="255"/>
        <v/>
      </c>
      <c r="O2763" s="577"/>
      <c r="Q2763" s="611"/>
      <c r="U2763" s="574" t="str">
        <f t="shared" si="257"/>
        <v/>
      </c>
      <c r="V2763" s="574" t="str">
        <f>IF($U2763="","",VLOOKUP($U2763,BUDGET!$C$19:$Q$401,2,FALSE))</f>
        <v/>
      </c>
    </row>
    <row r="2764" spans="2:22" ht="13.5" x14ac:dyDescent="0.3">
      <c r="B2764" s="582">
        <f t="shared" si="256"/>
        <v>2754</v>
      </c>
      <c r="C2764" s="153"/>
      <c r="D2764" s="154"/>
      <c r="E2764" s="155"/>
      <c r="F2764" s="156"/>
      <c r="G2764" s="157"/>
      <c r="H2764" s="158"/>
      <c r="I2764" s="162" t="str">
        <f t="shared" ref="I2764:I2827" si="258">IF(E2764="","",ROUND(F2764*H2764,2))</f>
        <v/>
      </c>
      <c r="J2764" s="163" t="str">
        <f>IF(I2764="","",I2764/BUDGET!$O$8)</f>
        <v/>
      </c>
      <c r="K2764" s="608"/>
      <c r="L2764" s="161" t="str">
        <f t="shared" ref="L2764:L2827" si="259">LEFT(K2764,2)</f>
        <v/>
      </c>
      <c r="M2764" s="609" t="str">
        <f t="shared" ref="M2764:M2827" si="260">IF(C2764="","",YEAR(C2764))</f>
        <v/>
      </c>
      <c r="N2764" s="610" t="str">
        <f t="shared" ref="N2764:N2827" si="261">IF(C2764="","",MONTH(C2764))</f>
        <v/>
      </c>
      <c r="O2764" s="577"/>
      <c r="Q2764" s="611"/>
      <c r="U2764" s="574" t="str">
        <f t="shared" si="257"/>
        <v/>
      </c>
      <c r="V2764" s="574" t="str">
        <f>IF($U2764="","",VLOOKUP($U2764,BUDGET!$C$19:$Q$401,2,FALSE))</f>
        <v/>
      </c>
    </row>
    <row r="2765" spans="2:22" ht="13.5" x14ac:dyDescent="0.3">
      <c r="B2765" s="582">
        <f t="shared" ref="B2765:B2828" si="262">ROW()-10</f>
        <v>2755</v>
      </c>
      <c r="C2765" s="153"/>
      <c r="D2765" s="154"/>
      <c r="E2765" s="155"/>
      <c r="F2765" s="156"/>
      <c r="G2765" s="157"/>
      <c r="H2765" s="158"/>
      <c r="I2765" s="162" t="str">
        <f t="shared" si="258"/>
        <v/>
      </c>
      <c r="J2765" s="163" t="str">
        <f>IF(I2765="","",I2765/BUDGET!$O$8)</f>
        <v/>
      </c>
      <c r="K2765" s="608"/>
      <c r="L2765" s="164" t="str">
        <f t="shared" si="259"/>
        <v/>
      </c>
      <c r="M2765" s="609" t="str">
        <f t="shared" si="260"/>
        <v/>
      </c>
      <c r="N2765" s="610" t="str">
        <f t="shared" si="261"/>
        <v/>
      </c>
      <c r="O2765" s="577"/>
      <c r="Q2765" s="611"/>
      <c r="U2765" s="574" t="str">
        <f t="shared" ref="U2765:U2828" si="263">IF(K2765="","",LEFT(K2765,FIND("|",K2765)-1))</f>
        <v/>
      </c>
      <c r="V2765" s="574" t="str">
        <f>IF($U2765="","",VLOOKUP($U2765,BUDGET!$C$19:$Q$401,2,FALSE))</f>
        <v/>
      </c>
    </row>
    <row r="2766" spans="2:22" ht="13.5" x14ac:dyDescent="0.3">
      <c r="B2766" s="582">
        <f t="shared" si="262"/>
        <v>2756</v>
      </c>
      <c r="C2766" s="153"/>
      <c r="D2766" s="154"/>
      <c r="E2766" s="155"/>
      <c r="F2766" s="156"/>
      <c r="G2766" s="157"/>
      <c r="H2766" s="158"/>
      <c r="I2766" s="162" t="str">
        <f t="shared" si="258"/>
        <v/>
      </c>
      <c r="J2766" s="163" t="str">
        <f>IF(I2766="","",I2766/BUDGET!$O$8)</f>
        <v/>
      </c>
      <c r="K2766" s="608"/>
      <c r="L2766" s="161" t="str">
        <f t="shared" si="259"/>
        <v/>
      </c>
      <c r="M2766" s="609" t="str">
        <f t="shared" si="260"/>
        <v/>
      </c>
      <c r="N2766" s="610" t="str">
        <f t="shared" si="261"/>
        <v/>
      </c>
      <c r="O2766" s="577"/>
      <c r="Q2766" s="611"/>
      <c r="U2766" s="574" t="str">
        <f t="shared" si="263"/>
        <v/>
      </c>
      <c r="V2766" s="574" t="str">
        <f>IF($U2766="","",VLOOKUP($U2766,BUDGET!$C$19:$Q$401,2,FALSE))</f>
        <v/>
      </c>
    </row>
    <row r="2767" spans="2:22" ht="13.5" x14ac:dyDescent="0.3">
      <c r="B2767" s="582">
        <f t="shared" si="262"/>
        <v>2757</v>
      </c>
      <c r="C2767" s="153"/>
      <c r="D2767" s="154"/>
      <c r="E2767" s="155"/>
      <c r="F2767" s="156"/>
      <c r="G2767" s="157"/>
      <c r="H2767" s="158"/>
      <c r="I2767" s="162" t="str">
        <f t="shared" si="258"/>
        <v/>
      </c>
      <c r="J2767" s="163" t="str">
        <f>IF(I2767="","",I2767/BUDGET!$O$8)</f>
        <v/>
      </c>
      <c r="K2767" s="608"/>
      <c r="L2767" s="164" t="str">
        <f t="shared" si="259"/>
        <v/>
      </c>
      <c r="M2767" s="609" t="str">
        <f t="shared" si="260"/>
        <v/>
      </c>
      <c r="N2767" s="610" t="str">
        <f t="shared" si="261"/>
        <v/>
      </c>
      <c r="O2767" s="577"/>
      <c r="Q2767" s="611"/>
      <c r="U2767" s="574" t="str">
        <f t="shared" si="263"/>
        <v/>
      </c>
      <c r="V2767" s="574" t="str">
        <f>IF($U2767="","",VLOOKUP($U2767,BUDGET!$C$19:$Q$401,2,FALSE))</f>
        <v/>
      </c>
    </row>
    <row r="2768" spans="2:22" ht="13.5" x14ac:dyDescent="0.3">
      <c r="B2768" s="582">
        <f t="shared" si="262"/>
        <v>2758</v>
      </c>
      <c r="C2768" s="153"/>
      <c r="D2768" s="154"/>
      <c r="E2768" s="155"/>
      <c r="F2768" s="156"/>
      <c r="G2768" s="157"/>
      <c r="H2768" s="158"/>
      <c r="I2768" s="162" t="str">
        <f t="shared" si="258"/>
        <v/>
      </c>
      <c r="J2768" s="163" t="str">
        <f>IF(I2768="","",I2768/BUDGET!$O$8)</f>
        <v/>
      </c>
      <c r="K2768" s="608"/>
      <c r="L2768" s="161" t="str">
        <f t="shared" si="259"/>
        <v/>
      </c>
      <c r="M2768" s="609" t="str">
        <f t="shared" si="260"/>
        <v/>
      </c>
      <c r="N2768" s="610" t="str">
        <f t="shared" si="261"/>
        <v/>
      </c>
      <c r="O2768" s="577"/>
      <c r="Q2768" s="611"/>
      <c r="U2768" s="574" t="str">
        <f t="shared" si="263"/>
        <v/>
      </c>
      <c r="V2768" s="574" t="str">
        <f>IF($U2768="","",VLOOKUP($U2768,BUDGET!$C$19:$Q$401,2,FALSE))</f>
        <v/>
      </c>
    </row>
    <row r="2769" spans="2:22" ht="13.5" x14ac:dyDescent="0.3">
      <c r="B2769" s="582">
        <f t="shared" si="262"/>
        <v>2759</v>
      </c>
      <c r="C2769" s="153"/>
      <c r="D2769" s="154"/>
      <c r="E2769" s="155"/>
      <c r="F2769" s="156"/>
      <c r="G2769" s="157"/>
      <c r="H2769" s="158"/>
      <c r="I2769" s="162" t="str">
        <f t="shared" si="258"/>
        <v/>
      </c>
      <c r="J2769" s="163" t="str">
        <f>IF(I2769="","",I2769/BUDGET!$O$8)</f>
        <v/>
      </c>
      <c r="K2769" s="608"/>
      <c r="L2769" s="164" t="str">
        <f t="shared" si="259"/>
        <v/>
      </c>
      <c r="M2769" s="609" t="str">
        <f t="shared" si="260"/>
        <v/>
      </c>
      <c r="N2769" s="610" t="str">
        <f t="shared" si="261"/>
        <v/>
      </c>
      <c r="O2769" s="577"/>
      <c r="Q2769" s="611"/>
      <c r="U2769" s="574" t="str">
        <f t="shared" si="263"/>
        <v/>
      </c>
      <c r="V2769" s="574" t="str">
        <f>IF($U2769="","",VLOOKUP($U2769,BUDGET!$C$19:$Q$401,2,FALSE))</f>
        <v/>
      </c>
    </row>
    <row r="2770" spans="2:22" ht="13.5" x14ac:dyDescent="0.3">
      <c r="B2770" s="582">
        <f t="shared" si="262"/>
        <v>2760</v>
      </c>
      <c r="C2770" s="153"/>
      <c r="D2770" s="154"/>
      <c r="E2770" s="155"/>
      <c r="F2770" s="156"/>
      <c r="G2770" s="157"/>
      <c r="H2770" s="158"/>
      <c r="I2770" s="162" t="str">
        <f t="shared" si="258"/>
        <v/>
      </c>
      <c r="J2770" s="163" t="str">
        <f>IF(I2770="","",I2770/BUDGET!$O$8)</f>
        <v/>
      </c>
      <c r="K2770" s="608"/>
      <c r="L2770" s="161" t="str">
        <f t="shared" si="259"/>
        <v/>
      </c>
      <c r="M2770" s="609" t="str">
        <f t="shared" si="260"/>
        <v/>
      </c>
      <c r="N2770" s="610" t="str">
        <f t="shared" si="261"/>
        <v/>
      </c>
      <c r="O2770" s="577"/>
      <c r="Q2770" s="611"/>
      <c r="U2770" s="574" t="str">
        <f t="shared" si="263"/>
        <v/>
      </c>
      <c r="V2770" s="574" t="str">
        <f>IF($U2770="","",VLOOKUP($U2770,BUDGET!$C$19:$Q$401,2,FALSE))</f>
        <v/>
      </c>
    </row>
    <row r="2771" spans="2:22" ht="13.5" x14ac:dyDescent="0.3">
      <c r="B2771" s="582">
        <f t="shared" si="262"/>
        <v>2761</v>
      </c>
      <c r="C2771" s="153"/>
      <c r="D2771" s="154"/>
      <c r="E2771" s="155"/>
      <c r="F2771" s="156"/>
      <c r="G2771" s="157"/>
      <c r="H2771" s="158"/>
      <c r="I2771" s="162" t="str">
        <f t="shared" si="258"/>
        <v/>
      </c>
      <c r="J2771" s="163" t="str">
        <f>IF(I2771="","",I2771/BUDGET!$O$8)</f>
        <v/>
      </c>
      <c r="K2771" s="608"/>
      <c r="L2771" s="164" t="str">
        <f t="shared" si="259"/>
        <v/>
      </c>
      <c r="M2771" s="609" t="str">
        <f t="shared" si="260"/>
        <v/>
      </c>
      <c r="N2771" s="610" t="str">
        <f t="shared" si="261"/>
        <v/>
      </c>
      <c r="O2771" s="577"/>
      <c r="Q2771" s="611"/>
      <c r="U2771" s="574" t="str">
        <f t="shared" si="263"/>
        <v/>
      </c>
      <c r="V2771" s="574" t="str">
        <f>IF($U2771="","",VLOOKUP($U2771,BUDGET!$C$19:$Q$401,2,FALSE))</f>
        <v/>
      </c>
    </row>
    <row r="2772" spans="2:22" ht="13.5" x14ac:dyDescent="0.3">
      <c r="B2772" s="582">
        <f t="shared" si="262"/>
        <v>2762</v>
      </c>
      <c r="C2772" s="153"/>
      <c r="D2772" s="154"/>
      <c r="E2772" s="155"/>
      <c r="F2772" s="156"/>
      <c r="G2772" s="157"/>
      <c r="H2772" s="158"/>
      <c r="I2772" s="162" t="str">
        <f t="shared" si="258"/>
        <v/>
      </c>
      <c r="J2772" s="163" t="str">
        <f>IF(I2772="","",I2772/BUDGET!$O$8)</f>
        <v/>
      </c>
      <c r="K2772" s="608"/>
      <c r="L2772" s="161" t="str">
        <f t="shared" si="259"/>
        <v/>
      </c>
      <c r="M2772" s="609" t="str">
        <f t="shared" si="260"/>
        <v/>
      </c>
      <c r="N2772" s="610" t="str">
        <f t="shared" si="261"/>
        <v/>
      </c>
      <c r="O2772" s="577"/>
      <c r="Q2772" s="611"/>
      <c r="U2772" s="574" t="str">
        <f t="shared" si="263"/>
        <v/>
      </c>
      <c r="V2772" s="574" t="str">
        <f>IF($U2772="","",VLOOKUP($U2772,BUDGET!$C$19:$Q$401,2,FALSE))</f>
        <v/>
      </c>
    </row>
    <row r="2773" spans="2:22" ht="13.5" x14ac:dyDescent="0.3">
      <c r="B2773" s="582">
        <f t="shared" si="262"/>
        <v>2763</v>
      </c>
      <c r="C2773" s="153"/>
      <c r="D2773" s="154"/>
      <c r="E2773" s="155"/>
      <c r="F2773" s="156"/>
      <c r="G2773" s="157"/>
      <c r="H2773" s="158"/>
      <c r="I2773" s="162" t="str">
        <f t="shared" si="258"/>
        <v/>
      </c>
      <c r="J2773" s="163" t="str">
        <f>IF(I2773="","",I2773/BUDGET!$O$8)</f>
        <v/>
      </c>
      <c r="K2773" s="608"/>
      <c r="L2773" s="164" t="str">
        <f t="shared" si="259"/>
        <v/>
      </c>
      <c r="M2773" s="609" t="str">
        <f t="shared" si="260"/>
        <v/>
      </c>
      <c r="N2773" s="610" t="str">
        <f t="shared" si="261"/>
        <v/>
      </c>
      <c r="O2773" s="577"/>
      <c r="Q2773" s="611"/>
      <c r="U2773" s="574" t="str">
        <f t="shared" si="263"/>
        <v/>
      </c>
      <c r="V2773" s="574" t="str">
        <f>IF($U2773="","",VLOOKUP($U2773,BUDGET!$C$19:$Q$401,2,FALSE))</f>
        <v/>
      </c>
    </row>
    <row r="2774" spans="2:22" ht="13.5" x14ac:dyDescent="0.3">
      <c r="B2774" s="582">
        <f t="shared" si="262"/>
        <v>2764</v>
      </c>
      <c r="C2774" s="153"/>
      <c r="D2774" s="154"/>
      <c r="E2774" s="155"/>
      <c r="F2774" s="156"/>
      <c r="G2774" s="157"/>
      <c r="H2774" s="158"/>
      <c r="I2774" s="162" t="str">
        <f t="shared" si="258"/>
        <v/>
      </c>
      <c r="J2774" s="163" t="str">
        <f>IF(I2774="","",I2774/BUDGET!$O$8)</f>
        <v/>
      </c>
      <c r="K2774" s="608"/>
      <c r="L2774" s="161" t="str">
        <f t="shared" si="259"/>
        <v/>
      </c>
      <c r="M2774" s="609" t="str">
        <f t="shared" si="260"/>
        <v/>
      </c>
      <c r="N2774" s="610" t="str">
        <f t="shared" si="261"/>
        <v/>
      </c>
      <c r="O2774" s="577"/>
      <c r="Q2774" s="611"/>
      <c r="U2774" s="574" t="str">
        <f t="shared" si="263"/>
        <v/>
      </c>
      <c r="V2774" s="574" t="str">
        <f>IF($U2774="","",VLOOKUP($U2774,BUDGET!$C$19:$Q$401,2,FALSE))</f>
        <v/>
      </c>
    </row>
    <row r="2775" spans="2:22" ht="13.5" x14ac:dyDescent="0.3">
      <c r="B2775" s="582">
        <f t="shared" si="262"/>
        <v>2765</v>
      </c>
      <c r="C2775" s="153"/>
      <c r="D2775" s="154"/>
      <c r="E2775" s="155"/>
      <c r="F2775" s="156"/>
      <c r="G2775" s="157"/>
      <c r="H2775" s="158"/>
      <c r="I2775" s="162" t="str">
        <f t="shared" si="258"/>
        <v/>
      </c>
      <c r="J2775" s="163" t="str">
        <f>IF(I2775="","",I2775/BUDGET!$O$8)</f>
        <v/>
      </c>
      <c r="K2775" s="608"/>
      <c r="L2775" s="164" t="str">
        <f t="shared" si="259"/>
        <v/>
      </c>
      <c r="M2775" s="609" t="str">
        <f t="shared" si="260"/>
        <v/>
      </c>
      <c r="N2775" s="610" t="str">
        <f t="shared" si="261"/>
        <v/>
      </c>
      <c r="O2775" s="577"/>
      <c r="Q2775" s="611"/>
      <c r="U2775" s="574" t="str">
        <f t="shared" si="263"/>
        <v/>
      </c>
      <c r="V2775" s="574" t="str">
        <f>IF($U2775="","",VLOOKUP($U2775,BUDGET!$C$19:$Q$401,2,FALSE))</f>
        <v/>
      </c>
    </row>
    <row r="2776" spans="2:22" ht="13.5" x14ac:dyDescent="0.3">
      <c r="B2776" s="582">
        <f t="shared" si="262"/>
        <v>2766</v>
      </c>
      <c r="C2776" s="153"/>
      <c r="D2776" s="154"/>
      <c r="E2776" s="155"/>
      <c r="F2776" s="156"/>
      <c r="G2776" s="157"/>
      <c r="H2776" s="158"/>
      <c r="I2776" s="162" t="str">
        <f t="shared" si="258"/>
        <v/>
      </c>
      <c r="J2776" s="163" t="str">
        <f>IF(I2776="","",I2776/BUDGET!$O$8)</f>
        <v/>
      </c>
      <c r="K2776" s="608"/>
      <c r="L2776" s="161" t="str">
        <f t="shared" si="259"/>
        <v/>
      </c>
      <c r="M2776" s="609" t="str">
        <f t="shared" si="260"/>
        <v/>
      </c>
      <c r="N2776" s="610" t="str">
        <f t="shared" si="261"/>
        <v/>
      </c>
      <c r="O2776" s="577"/>
      <c r="Q2776" s="611"/>
      <c r="U2776" s="574" t="str">
        <f t="shared" si="263"/>
        <v/>
      </c>
      <c r="V2776" s="574" t="str">
        <f>IF($U2776="","",VLOOKUP($U2776,BUDGET!$C$19:$Q$401,2,FALSE))</f>
        <v/>
      </c>
    </row>
    <row r="2777" spans="2:22" ht="13.5" x14ac:dyDescent="0.3">
      <c r="B2777" s="582">
        <f t="shared" si="262"/>
        <v>2767</v>
      </c>
      <c r="C2777" s="153"/>
      <c r="D2777" s="154"/>
      <c r="E2777" s="155"/>
      <c r="F2777" s="156"/>
      <c r="G2777" s="157"/>
      <c r="H2777" s="158"/>
      <c r="I2777" s="162" t="str">
        <f t="shared" si="258"/>
        <v/>
      </c>
      <c r="J2777" s="163" t="str">
        <f>IF(I2777="","",I2777/BUDGET!$O$8)</f>
        <v/>
      </c>
      <c r="K2777" s="608"/>
      <c r="L2777" s="164" t="str">
        <f t="shared" si="259"/>
        <v/>
      </c>
      <c r="M2777" s="609" t="str">
        <f t="shared" si="260"/>
        <v/>
      </c>
      <c r="N2777" s="610" t="str">
        <f t="shared" si="261"/>
        <v/>
      </c>
      <c r="O2777" s="577"/>
      <c r="Q2777" s="611"/>
      <c r="U2777" s="574" t="str">
        <f t="shared" si="263"/>
        <v/>
      </c>
      <c r="V2777" s="574" t="str">
        <f>IF($U2777="","",VLOOKUP($U2777,BUDGET!$C$19:$Q$401,2,FALSE))</f>
        <v/>
      </c>
    </row>
    <row r="2778" spans="2:22" ht="13.5" x14ac:dyDescent="0.3">
      <c r="B2778" s="582">
        <f t="shared" si="262"/>
        <v>2768</v>
      </c>
      <c r="C2778" s="153"/>
      <c r="D2778" s="154"/>
      <c r="E2778" s="155"/>
      <c r="F2778" s="156"/>
      <c r="G2778" s="157"/>
      <c r="H2778" s="158"/>
      <c r="I2778" s="162" t="str">
        <f t="shared" si="258"/>
        <v/>
      </c>
      <c r="J2778" s="163" t="str">
        <f>IF(I2778="","",I2778/BUDGET!$O$8)</f>
        <v/>
      </c>
      <c r="K2778" s="608"/>
      <c r="L2778" s="161" t="str">
        <f t="shared" si="259"/>
        <v/>
      </c>
      <c r="M2778" s="609" t="str">
        <f t="shared" si="260"/>
        <v/>
      </c>
      <c r="N2778" s="610" t="str">
        <f t="shared" si="261"/>
        <v/>
      </c>
      <c r="O2778" s="577"/>
      <c r="Q2778" s="611"/>
      <c r="U2778" s="574" t="str">
        <f t="shared" si="263"/>
        <v/>
      </c>
      <c r="V2778" s="574" t="str">
        <f>IF($U2778="","",VLOOKUP($U2778,BUDGET!$C$19:$Q$401,2,FALSE))</f>
        <v/>
      </c>
    </row>
    <row r="2779" spans="2:22" ht="13.5" x14ac:dyDescent="0.3">
      <c r="B2779" s="582">
        <f t="shared" si="262"/>
        <v>2769</v>
      </c>
      <c r="C2779" s="153"/>
      <c r="D2779" s="154"/>
      <c r="E2779" s="155"/>
      <c r="F2779" s="156"/>
      <c r="G2779" s="157"/>
      <c r="H2779" s="158"/>
      <c r="I2779" s="162" t="str">
        <f t="shared" si="258"/>
        <v/>
      </c>
      <c r="J2779" s="163" t="str">
        <f>IF(I2779="","",I2779/BUDGET!$O$8)</f>
        <v/>
      </c>
      <c r="K2779" s="608"/>
      <c r="L2779" s="164" t="str">
        <f t="shared" si="259"/>
        <v/>
      </c>
      <c r="M2779" s="609" t="str">
        <f t="shared" si="260"/>
        <v/>
      </c>
      <c r="N2779" s="610" t="str">
        <f t="shared" si="261"/>
        <v/>
      </c>
      <c r="O2779" s="577"/>
      <c r="Q2779" s="611"/>
      <c r="U2779" s="574" t="str">
        <f t="shared" si="263"/>
        <v/>
      </c>
      <c r="V2779" s="574" t="str">
        <f>IF($U2779="","",VLOOKUP($U2779,BUDGET!$C$19:$Q$401,2,FALSE))</f>
        <v/>
      </c>
    </row>
    <row r="2780" spans="2:22" ht="13.5" x14ac:dyDescent="0.3">
      <c r="B2780" s="582">
        <f t="shared" si="262"/>
        <v>2770</v>
      </c>
      <c r="C2780" s="153"/>
      <c r="D2780" s="154"/>
      <c r="E2780" s="155"/>
      <c r="F2780" s="156"/>
      <c r="G2780" s="157"/>
      <c r="H2780" s="158"/>
      <c r="I2780" s="162" t="str">
        <f t="shared" si="258"/>
        <v/>
      </c>
      <c r="J2780" s="163" t="str">
        <f>IF(I2780="","",I2780/BUDGET!$O$8)</f>
        <v/>
      </c>
      <c r="K2780" s="608"/>
      <c r="L2780" s="161" t="str">
        <f t="shared" si="259"/>
        <v/>
      </c>
      <c r="M2780" s="609" t="str">
        <f t="shared" si="260"/>
        <v/>
      </c>
      <c r="N2780" s="610" t="str">
        <f t="shared" si="261"/>
        <v/>
      </c>
      <c r="O2780" s="577"/>
      <c r="Q2780" s="611"/>
      <c r="U2780" s="574" t="str">
        <f t="shared" si="263"/>
        <v/>
      </c>
      <c r="V2780" s="574" t="str">
        <f>IF($U2780="","",VLOOKUP($U2780,BUDGET!$C$19:$Q$401,2,FALSE))</f>
        <v/>
      </c>
    </row>
    <row r="2781" spans="2:22" ht="13.5" x14ac:dyDescent="0.3">
      <c r="B2781" s="582">
        <f t="shared" si="262"/>
        <v>2771</v>
      </c>
      <c r="C2781" s="153"/>
      <c r="D2781" s="154"/>
      <c r="E2781" s="155"/>
      <c r="F2781" s="156"/>
      <c r="G2781" s="157"/>
      <c r="H2781" s="158"/>
      <c r="I2781" s="162" t="str">
        <f t="shared" si="258"/>
        <v/>
      </c>
      <c r="J2781" s="163" t="str">
        <f>IF(I2781="","",I2781/BUDGET!$O$8)</f>
        <v/>
      </c>
      <c r="K2781" s="608"/>
      <c r="L2781" s="164" t="str">
        <f t="shared" si="259"/>
        <v/>
      </c>
      <c r="M2781" s="609" t="str">
        <f t="shared" si="260"/>
        <v/>
      </c>
      <c r="N2781" s="610" t="str">
        <f t="shared" si="261"/>
        <v/>
      </c>
      <c r="O2781" s="577"/>
      <c r="Q2781" s="611"/>
      <c r="U2781" s="574" t="str">
        <f t="shared" si="263"/>
        <v/>
      </c>
      <c r="V2781" s="574" t="str">
        <f>IF($U2781="","",VLOOKUP($U2781,BUDGET!$C$19:$Q$401,2,FALSE))</f>
        <v/>
      </c>
    </row>
    <row r="2782" spans="2:22" ht="13.5" x14ac:dyDescent="0.3">
      <c r="B2782" s="582">
        <f t="shared" si="262"/>
        <v>2772</v>
      </c>
      <c r="C2782" s="153"/>
      <c r="D2782" s="154"/>
      <c r="E2782" s="155"/>
      <c r="F2782" s="156"/>
      <c r="G2782" s="157"/>
      <c r="H2782" s="158"/>
      <c r="I2782" s="162" t="str">
        <f t="shared" si="258"/>
        <v/>
      </c>
      <c r="J2782" s="163" t="str">
        <f>IF(I2782="","",I2782/BUDGET!$O$8)</f>
        <v/>
      </c>
      <c r="K2782" s="608"/>
      <c r="L2782" s="161" t="str">
        <f t="shared" si="259"/>
        <v/>
      </c>
      <c r="M2782" s="609" t="str">
        <f t="shared" si="260"/>
        <v/>
      </c>
      <c r="N2782" s="610" t="str">
        <f t="shared" si="261"/>
        <v/>
      </c>
      <c r="O2782" s="577"/>
      <c r="Q2782" s="611"/>
      <c r="U2782" s="574" t="str">
        <f t="shared" si="263"/>
        <v/>
      </c>
      <c r="V2782" s="574" t="str">
        <f>IF($U2782="","",VLOOKUP($U2782,BUDGET!$C$19:$Q$401,2,FALSE))</f>
        <v/>
      </c>
    </row>
    <row r="2783" spans="2:22" ht="13.5" x14ac:dyDescent="0.3">
      <c r="B2783" s="582">
        <f t="shared" si="262"/>
        <v>2773</v>
      </c>
      <c r="C2783" s="153"/>
      <c r="D2783" s="154"/>
      <c r="E2783" s="155"/>
      <c r="F2783" s="156"/>
      <c r="G2783" s="157"/>
      <c r="H2783" s="158"/>
      <c r="I2783" s="162" t="str">
        <f t="shared" si="258"/>
        <v/>
      </c>
      <c r="J2783" s="163" t="str">
        <f>IF(I2783="","",I2783/BUDGET!$O$8)</f>
        <v/>
      </c>
      <c r="K2783" s="608"/>
      <c r="L2783" s="164" t="str">
        <f t="shared" si="259"/>
        <v/>
      </c>
      <c r="M2783" s="609" t="str">
        <f t="shared" si="260"/>
        <v/>
      </c>
      <c r="N2783" s="610" t="str">
        <f t="shared" si="261"/>
        <v/>
      </c>
      <c r="O2783" s="577"/>
      <c r="Q2783" s="611"/>
      <c r="U2783" s="574" t="str">
        <f t="shared" si="263"/>
        <v/>
      </c>
      <c r="V2783" s="574" t="str">
        <f>IF($U2783="","",VLOOKUP($U2783,BUDGET!$C$19:$Q$401,2,FALSE))</f>
        <v/>
      </c>
    </row>
    <row r="2784" spans="2:22" ht="13.5" x14ac:dyDescent="0.3">
      <c r="B2784" s="582">
        <f t="shared" si="262"/>
        <v>2774</v>
      </c>
      <c r="C2784" s="153"/>
      <c r="D2784" s="154"/>
      <c r="E2784" s="155"/>
      <c r="F2784" s="156"/>
      <c r="G2784" s="157"/>
      <c r="H2784" s="158"/>
      <c r="I2784" s="162" t="str">
        <f t="shared" si="258"/>
        <v/>
      </c>
      <c r="J2784" s="163" t="str">
        <f>IF(I2784="","",I2784/BUDGET!$O$8)</f>
        <v/>
      </c>
      <c r="K2784" s="608"/>
      <c r="L2784" s="161" t="str">
        <f t="shared" si="259"/>
        <v/>
      </c>
      <c r="M2784" s="609" t="str">
        <f t="shared" si="260"/>
        <v/>
      </c>
      <c r="N2784" s="610" t="str">
        <f t="shared" si="261"/>
        <v/>
      </c>
      <c r="O2784" s="577"/>
      <c r="Q2784" s="611"/>
      <c r="U2784" s="574" t="str">
        <f t="shared" si="263"/>
        <v/>
      </c>
      <c r="V2784" s="574" t="str">
        <f>IF($U2784="","",VLOOKUP($U2784,BUDGET!$C$19:$Q$401,2,FALSE))</f>
        <v/>
      </c>
    </row>
    <row r="2785" spans="2:22" ht="13.5" x14ac:dyDescent="0.3">
      <c r="B2785" s="582">
        <f t="shared" si="262"/>
        <v>2775</v>
      </c>
      <c r="C2785" s="153"/>
      <c r="D2785" s="154"/>
      <c r="E2785" s="155"/>
      <c r="F2785" s="156"/>
      <c r="G2785" s="157"/>
      <c r="H2785" s="158"/>
      <c r="I2785" s="162" t="str">
        <f t="shared" si="258"/>
        <v/>
      </c>
      <c r="J2785" s="163" t="str">
        <f>IF(I2785="","",I2785/BUDGET!$O$8)</f>
        <v/>
      </c>
      <c r="K2785" s="608"/>
      <c r="L2785" s="164" t="str">
        <f t="shared" si="259"/>
        <v/>
      </c>
      <c r="M2785" s="609" t="str">
        <f t="shared" si="260"/>
        <v/>
      </c>
      <c r="N2785" s="610" t="str">
        <f t="shared" si="261"/>
        <v/>
      </c>
      <c r="O2785" s="577"/>
      <c r="Q2785" s="611"/>
      <c r="U2785" s="574" t="str">
        <f t="shared" si="263"/>
        <v/>
      </c>
      <c r="V2785" s="574" t="str">
        <f>IF($U2785="","",VLOOKUP($U2785,BUDGET!$C$19:$Q$401,2,FALSE))</f>
        <v/>
      </c>
    </row>
    <row r="2786" spans="2:22" ht="13.5" x14ac:dyDescent="0.3">
      <c r="B2786" s="582">
        <f t="shared" si="262"/>
        <v>2776</v>
      </c>
      <c r="C2786" s="153"/>
      <c r="D2786" s="154"/>
      <c r="E2786" s="155"/>
      <c r="F2786" s="156"/>
      <c r="G2786" s="157"/>
      <c r="H2786" s="158"/>
      <c r="I2786" s="162" t="str">
        <f t="shared" si="258"/>
        <v/>
      </c>
      <c r="J2786" s="163" t="str">
        <f>IF(I2786="","",I2786/BUDGET!$O$8)</f>
        <v/>
      </c>
      <c r="K2786" s="608"/>
      <c r="L2786" s="161" t="str">
        <f t="shared" si="259"/>
        <v/>
      </c>
      <c r="M2786" s="609" t="str">
        <f t="shared" si="260"/>
        <v/>
      </c>
      <c r="N2786" s="610" t="str">
        <f t="shared" si="261"/>
        <v/>
      </c>
      <c r="O2786" s="577"/>
      <c r="Q2786" s="611"/>
      <c r="U2786" s="574" t="str">
        <f t="shared" si="263"/>
        <v/>
      </c>
      <c r="V2786" s="574" t="str">
        <f>IF($U2786="","",VLOOKUP($U2786,BUDGET!$C$19:$Q$401,2,FALSE))</f>
        <v/>
      </c>
    </row>
    <row r="2787" spans="2:22" ht="13.5" x14ac:dyDescent="0.3">
      <c r="B2787" s="582">
        <f t="shared" si="262"/>
        <v>2777</v>
      </c>
      <c r="C2787" s="153"/>
      <c r="D2787" s="154"/>
      <c r="E2787" s="155"/>
      <c r="F2787" s="156"/>
      <c r="G2787" s="157"/>
      <c r="H2787" s="158"/>
      <c r="I2787" s="162" t="str">
        <f t="shared" si="258"/>
        <v/>
      </c>
      <c r="J2787" s="163" t="str">
        <f>IF(I2787="","",I2787/BUDGET!$O$8)</f>
        <v/>
      </c>
      <c r="K2787" s="608"/>
      <c r="L2787" s="164" t="str">
        <f t="shared" si="259"/>
        <v/>
      </c>
      <c r="M2787" s="609" t="str">
        <f t="shared" si="260"/>
        <v/>
      </c>
      <c r="N2787" s="610" t="str">
        <f t="shared" si="261"/>
        <v/>
      </c>
      <c r="O2787" s="577"/>
      <c r="Q2787" s="611"/>
      <c r="U2787" s="574" t="str">
        <f t="shared" si="263"/>
        <v/>
      </c>
      <c r="V2787" s="574" t="str">
        <f>IF($U2787="","",VLOOKUP($U2787,BUDGET!$C$19:$Q$401,2,FALSE))</f>
        <v/>
      </c>
    </row>
    <row r="2788" spans="2:22" ht="13.5" x14ac:dyDescent="0.3">
      <c r="B2788" s="582">
        <f t="shared" si="262"/>
        <v>2778</v>
      </c>
      <c r="C2788" s="153"/>
      <c r="D2788" s="154"/>
      <c r="E2788" s="155"/>
      <c r="F2788" s="156"/>
      <c r="G2788" s="157"/>
      <c r="H2788" s="158"/>
      <c r="I2788" s="162" t="str">
        <f t="shared" si="258"/>
        <v/>
      </c>
      <c r="J2788" s="163" t="str">
        <f>IF(I2788="","",I2788/BUDGET!$O$8)</f>
        <v/>
      </c>
      <c r="K2788" s="608"/>
      <c r="L2788" s="161" t="str">
        <f t="shared" si="259"/>
        <v/>
      </c>
      <c r="M2788" s="609" t="str">
        <f t="shared" si="260"/>
        <v/>
      </c>
      <c r="N2788" s="610" t="str">
        <f t="shared" si="261"/>
        <v/>
      </c>
      <c r="O2788" s="577"/>
      <c r="Q2788" s="611"/>
      <c r="U2788" s="574" t="str">
        <f t="shared" si="263"/>
        <v/>
      </c>
      <c r="V2788" s="574" t="str">
        <f>IF($U2788="","",VLOOKUP($U2788,BUDGET!$C$19:$Q$401,2,FALSE))</f>
        <v/>
      </c>
    </row>
    <row r="2789" spans="2:22" ht="13.5" x14ac:dyDescent="0.3">
      <c r="B2789" s="582">
        <f t="shared" si="262"/>
        <v>2779</v>
      </c>
      <c r="C2789" s="153"/>
      <c r="D2789" s="154"/>
      <c r="E2789" s="155"/>
      <c r="F2789" s="156"/>
      <c r="G2789" s="157"/>
      <c r="H2789" s="158"/>
      <c r="I2789" s="162" t="str">
        <f t="shared" si="258"/>
        <v/>
      </c>
      <c r="J2789" s="163" t="str">
        <f>IF(I2789="","",I2789/BUDGET!$O$8)</f>
        <v/>
      </c>
      <c r="K2789" s="608"/>
      <c r="L2789" s="164" t="str">
        <f t="shared" si="259"/>
        <v/>
      </c>
      <c r="M2789" s="609" t="str">
        <f t="shared" si="260"/>
        <v/>
      </c>
      <c r="N2789" s="610" t="str">
        <f t="shared" si="261"/>
        <v/>
      </c>
      <c r="O2789" s="577"/>
      <c r="Q2789" s="611"/>
      <c r="U2789" s="574" t="str">
        <f t="shared" si="263"/>
        <v/>
      </c>
      <c r="V2789" s="574" t="str">
        <f>IF($U2789="","",VLOOKUP($U2789,BUDGET!$C$19:$Q$401,2,FALSE))</f>
        <v/>
      </c>
    </row>
    <row r="2790" spans="2:22" ht="13.5" x14ac:dyDescent="0.3">
      <c r="B2790" s="582">
        <f t="shared" si="262"/>
        <v>2780</v>
      </c>
      <c r="C2790" s="153"/>
      <c r="D2790" s="154"/>
      <c r="E2790" s="155"/>
      <c r="F2790" s="156"/>
      <c r="G2790" s="157"/>
      <c r="H2790" s="158"/>
      <c r="I2790" s="162" t="str">
        <f t="shared" si="258"/>
        <v/>
      </c>
      <c r="J2790" s="163" t="str">
        <f>IF(I2790="","",I2790/BUDGET!$O$8)</f>
        <v/>
      </c>
      <c r="K2790" s="608"/>
      <c r="L2790" s="161" t="str">
        <f t="shared" si="259"/>
        <v/>
      </c>
      <c r="M2790" s="609" t="str">
        <f t="shared" si="260"/>
        <v/>
      </c>
      <c r="N2790" s="610" t="str">
        <f t="shared" si="261"/>
        <v/>
      </c>
      <c r="O2790" s="577"/>
      <c r="Q2790" s="611"/>
      <c r="U2790" s="574" t="str">
        <f t="shared" si="263"/>
        <v/>
      </c>
      <c r="V2790" s="574" t="str">
        <f>IF($U2790="","",VLOOKUP($U2790,BUDGET!$C$19:$Q$401,2,FALSE))</f>
        <v/>
      </c>
    </row>
    <row r="2791" spans="2:22" ht="13.5" x14ac:dyDescent="0.3">
      <c r="B2791" s="582">
        <f t="shared" si="262"/>
        <v>2781</v>
      </c>
      <c r="C2791" s="153"/>
      <c r="D2791" s="154"/>
      <c r="E2791" s="155"/>
      <c r="F2791" s="156"/>
      <c r="G2791" s="157"/>
      <c r="H2791" s="158"/>
      <c r="I2791" s="162" t="str">
        <f t="shared" si="258"/>
        <v/>
      </c>
      <c r="J2791" s="163" t="str">
        <f>IF(I2791="","",I2791/BUDGET!$O$8)</f>
        <v/>
      </c>
      <c r="K2791" s="608"/>
      <c r="L2791" s="164" t="str">
        <f t="shared" si="259"/>
        <v/>
      </c>
      <c r="M2791" s="609" t="str">
        <f t="shared" si="260"/>
        <v/>
      </c>
      <c r="N2791" s="610" t="str">
        <f t="shared" si="261"/>
        <v/>
      </c>
      <c r="O2791" s="577"/>
      <c r="Q2791" s="611"/>
      <c r="U2791" s="574" t="str">
        <f t="shared" si="263"/>
        <v/>
      </c>
      <c r="V2791" s="574" t="str">
        <f>IF($U2791="","",VLOOKUP($U2791,BUDGET!$C$19:$Q$401,2,FALSE))</f>
        <v/>
      </c>
    </row>
    <row r="2792" spans="2:22" ht="13.5" x14ac:dyDescent="0.3">
      <c r="B2792" s="582">
        <f t="shared" si="262"/>
        <v>2782</v>
      </c>
      <c r="C2792" s="153"/>
      <c r="D2792" s="154"/>
      <c r="E2792" s="155"/>
      <c r="F2792" s="156"/>
      <c r="G2792" s="157"/>
      <c r="H2792" s="158"/>
      <c r="I2792" s="162" t="str">
        <f t="shared" si="258"/>
        <v/>
      </c>
      <c r="J2792" s="163" t="str">
        <f>IF(I2792="","",I2792/BUDGET!$O$8)</f>
        <v/>
      </c>
      <c r="K2792" s="608"/>
      <c r="L2792" s="161" t="str">
        <f t="shared" si="259"/>
        <v/>
      </c>
      <c r="M2792" s="609" t="str">
        <f t="shared" si="260"/>
        <v/>
      </c>
      <c r="N2792" s="610" t="str">
        <f t="shared" si="261"/>
        <v/>
      </c>
      <c r="O2792" s="577"/>
      <c r="Q2792" s="611"/>
      <c r="U2792" s="574" t="str">
        <f t="shared" si="263"/>
        <v/>
      </c>
      <c r="V2792" s="574" t="str">
        <f>IF($U2792="","",VLOOKUP($U2792,BUDGET!$C$19:$Q$401,2,FALSE))</f>
        <v/>
      </c>
    </row>
    <row r="2793" spans="2:22" ht="13.5" x14ac:dyDescent="0.3">
      <c r="B2793" s="582">
        <f t="shared" si="262"/>
        <v>2783</v>
      </c>
      <c r="C2793" s="153"/>
      <c r="D2793" s="154"/>
      <c r="E2793" s="155"/>
      <c r="F2793" s="156"/>
      <c r="G2793" s="157"/>
      <c r="H2793" s="158"/>
      <c r="I2793" s="162" t="str">
        <f t="shared" si="258"/>
        <v/>
      </c>
      <c r="J2793" s="163" t="str">
        <f>IF(I2793="","",I2793/BUDGET!$O$8)</f>
        <v/>
      </c>
      <c r="K2793" s="608"/>
      <c r="L2793" s="164" t="str">
        <f t="shared" si="259"/>
        <v/>
      </c>
      <c r="M2793" s="609" t="str">
        <f t="shared" si="260"/>
        <v/>
      </c>
      <c r="N2793" s="610" t="str">
        <f t="shared" si="261"/>
        <v/>
      </c>
      <c r="O2793" s="577"/>
      <c r="Q2793" s="611"/>
      <c r="U2793" s="574" t="str">
        <f t="shared" si="263"/>
        <v/>
      </c>
      <c r="V2793" s="574" t="str">
        <f>IF($U2793="","",VLOOKUP($U2793,BUDGET!$C$19:$Q$401,2,FALSE))</f>
        <v/>
      </c>
    </row>
    <row r="2794" spans="2:22" ht="13.5" x14ac:dyDescent="0.3">
      <c r="B2794" s="582">
        <f t="shared" si="262"/>
        <v>2784</v>
      </c>
      <c r="C2794" s="153"/>
      <c r="D2794" s="154"/>
      <c r="E2794" s="155"/>
      <c r="F2794" s="156"/>
      <c r="G2794" s="157"/>
      <c r="H2794" s="158"/>
      <c r="I2794" s="162" t="str">
        <f t="shared" si="258"/>
        <v/>
      </c>
      <c r="J2794" s="163" t="str">
        <f>IF(I2794="","",I2794/BUDGET!$O$8)</f>
        <v/>
      </c>
      <c r="K2794" s="608"/>
      <c r="L2794" s="161" t="str">
        <f t="shared" si="259"/>
        <v/>
      </c>
      <c r="M2794" s="609" t="str">
        <f t="shared" si="260"/>
        <v/>
      </c>
      <c r="N2794" s="610" t="str">
        <f t="shared" si="261"/>
        <v/>
      </c>
      <c r="O2794" s="577"/>
      <c r="Q2794" s="611"/>
      <c r="U2794" s="574" t="str">
        <f t="shared" si="263"/>
        <v/>
      </c>
      <c r="V2794" s="574" t="str">
        <f>IF($U2794="","",VLOOKUP($U2794,BUDGET!$C$19:$Q$401,2,FALSE))</f>
        <v/>
      </c>
    </row>
    <row r="2795" spans="2:22" ht="13.5" x14ac:dyDescent="0.3">
      <c r="B2795" s="582">
        <f t="shared" si="262"/>
        <v>2785</v>
      </c>
      <c r="C2795" s="153"/>
      <c r="D2795" s="154"/>
      <c r="E2795" s="155"/>
      <c r="F2795" s="156"/>
      <c r="G2795" s="157"/>
      <c r="H2795" s="158"/>
      <c r="I2795" s="162" t="str">
        <f t="shared" si="258"/>
        <v/>
      </c>
      <c r="J2795" s="163" t="str">
        <f>IF(I2795="","",I2795/BUDGET!$O$8)</f>
        <v/>
      </c>
      <c r="K2795" s="608"/>
      <c r="L2795" s="164" t="str">
        <f t="shared" si="259"/>
        <v/>
      </c>
      <c r="M2795" s="609" t="str">
        <f t="shared" si="260"/>
        <v/>
      </c>
      <c r="N2795" s="610" t="str">
        <f t="shared" si="261"/>
        <v/>
      </c>
      <c r="O2795" s="577"/>
      <c r="Q2795" s="611"/>
      <c r="U2795" s="574" t="str">
        <f t="shared" si="263"/>
        <v/>
      </c>
      <c r="V2795" s="574" t="str">
        <f>IF($U2795="","",VLOOKUP($U2795,BUDGET!$C$19:$Q$401,2,FALSE))</f>
        <v/>
      </c>
    </row>
    <row r="2796" spans="2:22" ht="13.5" x14ac:dyDescent="0.3">
      <c r="B2796" s="582">
        <f t="shared" si="262"/>
        <v>2786</v>
      </c>
      <c r="C2796" s="153"/>
      <c r="D2796" s="154"/>
      <c r="E2796" s="155"/>
      <c r="F2796" s="156"/>
      <c r="G2796" s="157"/>
      <c r="H2796" s="158"/>
      <c r="I2796" s="162" t="str">
        <f t="shared" si="258"/>
        <v/>
      </c>
      <c r="J2796" s="163" t="str">
        <f>IF(I2796="","",I2796/BUDGET!$O$8)</f>
        <v/>
      </c>
      <c r="K2796" s="608"/>
      <c r="L2796" s="161" t="str">
        <f t="shared" si="259"/>
        <v/>
      </c>
      <c r="M2796" s="609" t="str">
        <f t="shared" si="260"/>
        <v/>
      </c>
      <c r="N2796" s="610" t="str">
        <f t="shared" si="261"/>
        <v/>
      </c>
      <c r="O2796" s="577"/>
      <c r="Q2796" s="611"/>
      <c r="U2796" s="574" t="str">
        <f t="shared" si="263"/>
        <v/>
      </c>
      <c r="V2796" s="574" t="str">
        <f>IF($U2796="","",VLOOKUP($U2796,BUDGET!$C$19:$Q$401,2,FALSE))</f>
        <v/>
      </c>
    </row>
    <row r="2797" spans="2:22" ht="13.5" x14ac:dyDescent="0.3">
      <c r="B2797" s="582">
        <f t="shared" si="262"/>
        <v>2787</v>
      </c>
      <c r="C2797" s="153"/>
      <c r="D2797" s="154"/>
      <c r="E2797" s="155"/>
      <c r="F2797" s="156"/>
      <c r="G2797" s="157"/>
      <c r="H2797" s="158"/>
      <c r="I2797" s="162" t="str">
        <f t="shared" si="258"/>
        <v/>
      </c>
      <c r="J2797" s="163" t="str">
        <f>IF(I2797="","",I2797/BUDGET!$O$8)</f>
        <v/>
      </c>
      <c r="K2797" s="608"/>
      <c r="L2797" s="164" t="str">
        <f t="shared" si="259"/>
        <v/>
      </c>
      <c r="M2797" s="609" t="str">
        <f t="shared" si="260"/>
        <v/>
      </c>
      <c r="N2797" s="610" t="str">
        <f t="shared" si="261"/>
        <v/>
      </c>
      <c r="O2797" s="577"/>
      <c r="Q2797" s="611"/>
      <c r="U2797" s="574" t="str">
        <f t="shared" si="263"/>
        <v/>
      </c>
      <c r="V2797" s="574" t="str">
        <f>IF($U2797="","",VLOOKUP($U2797,BUDGET!$C$19:$Q$401,2,FALSE))</f>
        <v/>
      </c>
    </row>
    <row r="2798" spans="2:22" ht="13.5" x14ac:dyDescent="0.3">
      <c r="B2798" s="582">
        <f t="shared" si="262"/>
        <v>2788</v>
      </c>
      <c r="C2798" s="153"/>
      <c r="D2798" s="154"/>
      <c r="E2798" s="155"/>
      <c r="F2798" s="156"/>
      <c r="G2798" s="157"/>
      <c r="H2798" s="158"/>
      <c r="I2798" s="162" t="str">
        <f t="shared" si="258"/>
        <v/>
      </c>
      <c r="J2798" s="163" t="str">
        <f>IF(I2798="","",I2798/BUDGET!$O$8)</f>
        <v/>
      </c>
      <c r="K2798" s="608"/>
      <c r="L2798" s="161" t="str">
        <f t="shared" si="259"/>
        <v/>
      </c>
      <c r="M2798" s="609" t="str">
        <f t="shared" si="260"/>
        <v/>
      </c>
      <c r="N2798" s="610" t="str">
        <f t="shared" si="261"/>
        <v/>
      </c>
      <c r="O2798" s="577"/>
      <c r="Q2798" s="611"/>
      <c r="U2798" s="574" t="str">
        <f t="shared" si="263"/>
        <v/>
      </c>
      <c r="V2798" s="574" t="str">
        <f>IF($U2798="","",VLOOKUP($U2798,BUDGET!$C$19:$Q$401,2,FALSE))</f>
        <v/>
      </c>
    </row>
    <row r="2799" spans="2:22" ht="13.5" x14ac:dyDescent="0.3">
      <c r="B2799" s="582">
        <f t="shared" si="262"/>
        <v>2789</v>
      </c>
      <c r="C2799" s="153"/>
      <c r="D2799" s="154"/>
      <c r="E2799" s="155"/>
      <c r="F2799" s="156"/>
      <c r="G2799" s="157"/>
      <c r="H2799" s="158"/>
      <c r="I2799" s="162" t="str">
        <f t="shared" si="258"/>
        <v/>
      </c>
      <c r="J2799" s="163" t="str">
        <f>IF(I2799="","",I2799/BUDGET!$O$8)</f>
        <v/>
      </c>
      <c r="K2799" s="608"/>
      <c r="L2799" s="164" t="str">
        <f t="shared" si="259"/>
        <v/>
      </c>
      <c r="M2799" s="609" t="str">
        <f t="shared" si="260"/>
        <v/>
      </c>
      <c r="N2799" s="610" t="str">
        <f t="shared" si="261"/>
        <v/>
      </c>
      <c r="O2799" s="577"/>
      <c r="Q2799" s="611"/>
      <c r="U2799" s="574" t="str">
        <f t="shared" si="263"/>
        <v/>
      </c>
      <c r="V2799" s="574" t="str">
        <f>IF($U2799="","",VLOOKUP($U2799,BUDGET!$C$19:$Q$401,2,FALSE))</f>
        <v/>
      </c>
    </row>
    <row r="2800" spans="2:22" ht="13.5" x14ac:dyDescent="0.3">
      <c r="B2800" s="582">
        <f t="shared" si="262"/>
        <v>2790</v>
      </c>
      <c r="C2800" s="153"/>
      <c r="D2800" s="154"/>
      <c r="E2800" s="155"/>
      <c r="F2800" s="156"/>
      <c r="G2800" s="157"/>
      <c r="H2800" s="158"/>
      <c r="I2800" s="162" t="str">
        <f t="shared" si="258"/>
        <v/>
      </c>
      <c r="J2800" s="163" t="str">
        <f>IF(I2800="","",I2800/BUDGET!$O$8)</f>
        <v/>
      </c>
      <c r="K2800" s="608"/>
      <c r="L2800" s="161" t="str">
        <f t="shared" si="259"/>
        <v/>
      </c>
      <c r="M2800" s="609" t="str">
        <f t="shared" si="260"/>
        <v/>
      </c>
      <c r="N2800" s="610" t="str">
        <f t="shared" si="261"/>
        <v/>
      </c>
      <c r="O2800" s="577"/>
      <c r="Q2800" s="611"/>
      <c r="U2800" s="574" t="str">
        <f t="shared" si="263"/>
        <v/>
      </c>
      <c r="V2800" s="574" t="str">
        <f>IF($U2800="","",VLOOKUP($U2800,BUDGET!$C$19:$Q$401,2,FALSE))</f>
        <v/>
      </c>
    </row>
    <row r="2801" spans="2:22" ht="13.5" x14ac:dyDescent="0.3">
      <c r="B2801" s="582">
        <f t="shared" si="262"/>
        <v>2791</v>
      </c>
      <c r="C2801" s="153"/>
      <c r="D2801" s="154"/>
      <c r="E2801" s="155"/>
      <c r="F2801" s="156"/>
      <c r="G2801" s="157"/>
      <c r="H2801" s="158"/>
      <c r="I2801" s="162" t="str">
        <f t="shared" si="258"/>
        <v/>
      </c>
      <c r="J2801" s="163" t="str">
        <f>IF(I2801="","",I2801/BUDGET!$O$8)</f>
        <v/>
      </c>
      <c r="K2801" s="608"/>
      <c r="L2801" s="164" t="str">
        <f t="shared" si="259"/>
        <v/>
      </c>
      <c r="M2801" s="609" t="str">
        <f t="shared" si="260"/>
        <v/>
      </c>
      <c r="N2801" s="610" t="str">
        <f t="shared" si="261"/>
        <v/>
      </c>
      <c r="O2801" s="577"/>
      <c r="Q2801" s="611"/>
      <c r="U2801" s="574" t="str">
        <f t="shared" si="263"/>
        <v/>
      </c>
      <c r="V2801" s="574" t="str">
        <f>IF($U2801="","",VLOOKUP($U2801,BUDGET!$C$19:$Q$401,2,FALSE))</f>
        <v/>
      </c>
    </row>
    <row r="2802" spans="2:22" ht="13.5" x14ac:dyDescent="0.3">
      <c r="B2802" s="582">
        <f t="shared" si="262"/>
        <v>2792</v>
      </c>
      <c r="C2802" s="153"/>
      <c r="D2802" s="154"/>
      <c r="E2802" s="155"/>
      <c r="F2802" s="156"/>
      <c r="G2802" s="157"/>
      <c r="H2802" s="158"/>
      <c r="I2802" s="162" t="str">
        <f t="shared" si="258"/>
        <v/>
      </c>
      <c r="J2802" s="163" t="str">
        <f>IF(I2802="","",I2802/BUDGET!$O$8)</f>
        <v/>
      </c>
      <c r="K2802" s="608"/>
      <c r="L2802" s="161" t="str">
        <f t="shared" si="259"/>
        <v/>
      </c>
      <c r="M2802" s="609" t="str">
        <f t="shared" si="260"/>
        <v/>
      </c>
      <c r="N2802" s="610" t="str">
        <f t="shared" si="261"/>
        <v/>
      </c>
      <c r="O2802" s="577"/>
      <c r="Q2802" s="611"/>
      <c r="U2802" s="574" t="str">
        <f t="shared" si="263"/>
        <v/>
      </c>
      <c r="V2802" s="574" t="str">
        <f>IF($U2802="","",VLOOKUP($U2802,BUDGET!$C$19:$Q$401,2,FALSE))</f>
        <v/>
      </c>
    </row>
    <row r="2803" spans="2:22" ht="13.5" x14ac:dyDescent="0.3">
      <c r="B2803" s="582">
        <f t="shared" si="262"/>
        <v>2793</v>
      </c>
      <c r="C2803" s="153"/>
      <c r="D2803" s="154"/>
      <c r="E2803" s="155"/>
      <c r="F2803" s="156"/>
      <c r="G2803" s="157"/>
      <c r="H2803" s="158"/>
      <c r="I2803" s="162" t="str">
        <f t="shared" si="258"/>
        <v/>
      </c>
      <c r="J2803" s="163" t="str">
        <f>IF(I2803="","",I2803/BUDGET!$O$8)</f>
        <v/>
      </c>
      <c r="K2803" s="608"/>
      <c r="L2803" s="164" t="str">
        <f t="shared" si="259"/>
        <v/>
      </c>
      <c r="M2803" s="609" t="str">
        <f t="shared" si="260"/>
        <v/>
      </c>
      <c r="N2803" s="610" t="str">
        <f t="shared" si="261"/>
        <v/>
      </c>
      <c r="O2803" s="577"/>
      <c r="Q2803" s="611"/>
      <c r="U2803" s="574" t="str">
        <f t="shared" si="263"/>
        <v/>
      </c>
      <c r="V2803" s="574" t="str">
        <f>IF($U2803="","",VLOOKUP($U2803,BUDGET!$C$19:$Q$401,2,FALSE))</f>
        <v/>
      </c>
    </row>
    <row r="2804" spans="2:22" ht="13.5" x14ac:dyDescent="0.3">
      <c r="B2804" s="582">
        <f t="shared" si="262"/>
        <v>2794</v>
      </c>
      <c r="C2804" s="153"/>
      <c r="D2804" s="154"/>
      <c r="E2804" s="155"/>
      <c r="F2804" s="156"/>
      <c r="G2804" s="157"/>
      <c r="H2804" s="158"/>
      <c r="I2804" s="162" t="str">
        <f t="shared" si="258"/>
        <v/>
      </c>
      <c r="J2804" s="163" t="str">
        <f>IF(I2804="","",I2804/BUDGET!$O$8)</f>
        <v/>
      </c>
      <c r="K2804" s="608"/>
      <c r="L2804" s="161" t="str">
        <f t="shared" si="259"/>
        <v/>
      </c>
      <c r="M2804" s="609" t="str">
        <f t="shared" si="260"/>
        <v/>
      </c>
      <c r="N2804" s="610" t="str">
        <f t="shared" si="261"/>
        <v/>
      </c>
      <c r="O2804" s="577"/>
      <c r="Q2804" s="611"/>
      <c r="U2804" s="574" t="str">
        <f t="shared" si="263"/>
        <v/>
      </c>
      <c r="V2804" s="574" t="str">
        <f>IF($U2804="","",VLOOKUP($U2804,BUDGET!$C$19:$Q$401,2,FALSE))</f>
        <v/>
      </c>
    </row>
    <row r="2805" spans="2:22" ht="13.5" x14ac:dyDescent="0.3">
      <c r="B2805" s="582">
        <f t="shared" si="262"/>
        <v>2795</v>
      </c>
      <c r="C2805" s="153"/>
      <c r="D2805" s="154"/>
      <c r="E2805" s="155"/>
      <c r="F2805" s="156"/>
      <c r="G2805" s="157"/>
      <c r="H2805" s="158"/>
      <c r="I2805" s="162" t="str">
        <f t="shared" si="258"/>
        <v/>
      </c>
      <c r="J2805" s="163" t="str">
        <f>IF(I2805="","",I2805/BUDGET!$O$8)</f>
        <v/>
      </c>
      <c r="K2805" s="608"/>
      <c r="L2805" s="164" t="str">
        <f t="shared" si="259"/>
        <v/>
      </c>
      <c r="M2805" s="609" t="str">
        <f t="shared" si="260"/>
        <v/>
      </c>
      <c r="N2805" s="610" t="str">
        <f t="shared" si="261"/>
        <v/>
      </c>
      <c r="O2805" s="577"/>
      <c r="Q2805" s="611"/>
      <c r="U2805" s="574" t="str">
        <f t="shared" si="263"/>
        <v/>
      </c>
      <c r="V2805" s="574" t="str">
        <f>IF($U2805="","",VLOOKUP($U2805,BUDGET!$C$19:$Q$401,2,FALSE))</f>
        <v/>
      </c>
    </row>
    <row r="2806" spans="2:22" ht="13.5" x14ac:dyDescent="0.3">
      <c r="B2806" s="582">
        <f t="shared" si="262"/>
        <v>2796</v>
      </c>
      <c r="C2806" s="153"/>
      <c r="D2806" s="154"/>
      <c r="E2806" s="155"/>
      <c r="F2806" s="156"/>
      <c r="G2806" s="157"/>
      <c r="H2806" s="158"/>
      <c r="I2806" s="162" t="str">
        <f t="shared" si="258"/>
        <v/>
      </c>
      <c r="J2806" s="163" t="str">
        <f>IF(I2806="","",I2806/BUDGET!$O$8)</f>
        <v/>
      </c>
      <c r="K2806" s="608"/>
      <c r="L2806" s="161" t="str">
        <f t="shared" si="259"/>
        <v/>
      </c>
      <c r="M2806" s="609" t="str">
        <f t="shared" si="260"/>
        <v/>
      </c>
      <c r="N2806" s="610" t="str">
        <f t="shared" si="261"/>
        <v/>
      </c>
      <c r="O2806" s="577"/>
      <c r="Q2806" s="611"/>
      <c r="U2806" s="574" t="str">
        <f t="shared" si="263"/>
        <v/>
      </c>
      <c r="V2806" s="574" t="str">
        <f>IF($U2806="","",VLOOKUP($U2806,BUDGET!$C$19:$Q$401,2,FALSE))</f>
        <v/>
      </c>
    </row>
    <row r="2807" spans="2:22" ht="13.5" x14ac:dyDescent="0.3">
      <c r="B2807" s="582">
        <f t="shared" si="262"/>
        <v>2797</v>
      </c>
      <c r="C2807" s="153"/>
      <c r="D2807" s="154"/>
      <c r="E2807" s="155"/>
      <c r="F2807" s="156"/>
      <c r="G2807" s="157"/>
      <c r="H2807" s="158"/>
      <c r="I2807" s="162" t="str">
        <f t="shared" si="258"/>
        <v/>
      </c>
      <c r="J2807" s="163" t="str">
        <f>IF(I2807="","",I2807/BUDGET!$O$8)</f>
        <v/>
      </c>
      <c r="K2807" s="608"/>
      <c r="L2807" s="164" t="str">
        <f t="shared" si="259"/>
        <v/>
      </c>
      <c r="M2807" s="609" t="str">
        <f t="shared" si="260"/>
        <v/>
      </c>
      <c r="N2807" s="610" t="str">
        <f t="shared" si="261"/>
        <v/>
      </c>
      <c r="O2807" s="577"/>
      <c r="Q2807" s="611"/>
      <c r="U2807" s="574" t="str">
        <f t="shared" si="263"/>
        <v/>
      </c>
      <c r="V2807" s="574" t="str">
        <f>IF($U2807="","",VLOOKUP($U2807,BUDGET!$C$19:$Q$401,2,FALSE))</f>
        <v/>
      </c>
    </row>
    <row r="2808" spans="2:22" ht="13.5" x14ac:dyDescent="0.3">
      <c r="B2808" s="582">
        <f t="shared" si="262"/>
        <v>2798</v>
      </c>
      <c r="C2808" s="153"/>
      <c r="D2808" s="154"/>
      <c r="E2808" s="155"/>
      <c r="F2808" s="156"/>
      <c r="G2808" s="157"/>
      <c r="H2808" s="158"/>
      <c r="I2808" s="162" t="str">
        <f t="shared" si="258"/>
        <v/>
      </c>
      <c r="J2808" s="163" t="str">
        <f>IF(I2808="","",I2808/BUDGET!$O$8)</f>
        <v/>
      </c>
      <c r="K2808" s="608"/>
      <c r="L2808" s="161" t="str">
        <f t="shared" si="259"/>
        <v/>
      </c>
      <c r="M2808" s="609" t="str">
        <f t="shared" si="260"/>
        <v/>
      </c>
      <c r="N2808" s="610" t="str">
        <f t="shared" si="261"/>
        <v/>
      </c>
      <c r="O2808" s="577"/>
      <c r="Q2808" s="611"/>
      <c r="U2808" s="574" t="str">
        <f t="shared" si="263"/>
        <v/>
      </c>
      <c r="V2808" s="574" t="str">
        <f>IF($U2808="","",VLOOKUP($U2808,BUDGET!$C$19:$Q$401,2,FALSE))</f>
        <v/>
      </c>
    </row>
    <row r="2809" spans="2:22" ht="13.5" x14ac:dyDescent="0.3">
      <c r="B2809" s="582">
        <f t="shared" si="262"/>
        <v>2799</v>
      </c>
      <c r="C2809" s="153"/>
      <c r="D2809" s="154"/>
      <c r="E2809" s="155"/>
      <c r="F2809" s="156"/>
      <c r="G2809" s="157"/>
      <c r="H2809" s="158"/>
      <c r="I2809" s="162" t="str">
        <f t="shared" si="258"/>
        <v/>
      </c>
      <c r="J2809" s="163" t="str">
        <f>IF(I2809="","",I2809/BUDGET!$O$8)</f>
        <v/>
      </c>
      <c r="K2809" s="608"/>
      <c r="L2809" s="164" t="str">
        <f t="shared" si="259"/>
        <v/>
      </c>
      <c r="M2809" s="609" t="str">
        <f t="shared" si="260"/>
        <v/>
      </c>
      <c r="N2809" s="610" t="str">
        <f t="shared" si="261"/>
        <v/>
      </c>
      <c r="O2809" s="577"/>
      <c r="Q2809" s="611"/>
      <c r="U2809" s="574" t="str">
        <f t="shared" si="263"/>
        <v/>
      </c>
      <c r="V2809" s="574" t="str">
        <f>IF($U2809="","",VLOOKUP($U2809,BUDGET!$C$19:$Q$401,2,FALSE))</f>
        <v/>
      </c>
    </row>
    <row r="2810" spans="2:22" ht="13.5" x14ac:dyDescent="0.3">
      <c r="B2810" s="582">
        <f t="shared" si="262"/>
        <v>2800</v>
      </c>
      <c r="C2810" s="153"/>
      <c r="D2810" s="154"/>
      <c r="E2810" s="155"/>
      <c r="F2810" s="156"/>
      <c r="G2810" s="157"/>
      <c r="H2810" s="158"/>
      <c r="I2810" s="162" t="str">
        <f t="shared" si="258"/>
        <v/>
      </c>
      <c r="J2810" s="163" t="str">
        <f>IF(I2810="","",I2810/BUDGET!$O$8)</f>
        <v/>
      </c>
      <c r="K2810" s="608"/>
      <c r="L2810" s="161" t="str">
        <f t="shared" si="259"/>
        <v/>
      </c>
      <c r="M2810" s="609" t="str">
        <f t="shared" si="260"/>
        <v/>
      </c>
      <c r="N2810" s="610" t="str">
        <f t="shared" si="261"/>
        <v/>
      </c>
      <c r="O2810" s="577"/>
      <c r="Q2810" s="611"/>
      <c r="U2810" s="574" t="str">
        <f t="shared" si="263"/>
        <v/>
      </c>
      <c r="V2810" s="574" t="str">
        <f>IF($U2810="","",VLOOKUP($U2810,BUDGET!$C$19:$Q$401,2,FALSE))</f>
        <v/>
      </c>
    </row>
    <row r="2811" spans="2:22" ht="13.5" x14ac:dyDescent="0.3">
      <c r="B2811" s="582">
        <f t="shared" si="262"/>
        <v>2801</v>
      </c>
      <c r="C2811" s="153"/>
      <c r="D2811" s="154"/>
      <c r="E2811" s="155"/>
      <c r="F2811" s="156"/>
      <c r="G2811" s="157"/>
      <c r="H2811" s="158"/>
      <c r="I2811" s="162" t="str">
        <f t="shared" si="258"/>
        <v/>
      </c>
      <c r="J2811" s="163" t="str">
        <f>IF(I2811="","",I2811/BUDGET!$O$8)</f>
        <v/>
      </c>
      <c r="K2811" s="608"/>
      <c r="L2811" s="164" t="str">
        <f t="shared" si="259"/>
        <v/>
      </c>
      <c r="M2811" s="609" t="str">
        <f t="shared" si="260"/>
        <v/>
      </c>
      <c r="N2811" s="610" t="str">
        <f t="shared" si="261"/>
        <v/>
      </c>
      <c r="O2811" s="577"/>
      <c r="Q2811" s="611"/>
      <c r="U2811" s="574" t="str">
        <f t="shared" si="263"/>
        <v/>
      </c>
      <c r="V2811" s="574" t="str">
        <f>IF($U2811="","",VLOOKUP($U2811,BUDGET!$C$19:$Q$401,2,FALSE))</f>
        <v/>
      </c>
    </row>
    <row r="2812" spans="2:22" ht="13.5" x14ac:dyDescent="0.3">
      <c r="B2812" s="582">
        <f t="shared" si="262"/>
        <v>2802</v>
      </c>
      <c r="C2812" s="153"/>
      <c r="D2812" s="154"/>
      <c r="E2812" s="155"/>
      <c r="F2812" s="156"/>
      <c r="G2812" s="157"/>
      <c r="H2812" s="158"/>
      <c r="I2812" s="162" t="str">
        <f t="shared" si="258"/>
        <v/>
      </c>
      <c r="J2812" s="163" t="str">
        <f>IF(I2812="","",I2812/BUDGET!$O$8)</f>
        <v/>
      </c>
      <c r="K2812" s="608"/>
      <c r="L2812" s="161" t="str">
        <f t="shared" si="259"/>
        <v/>
      </c>
      <c r="M2812" s="609" t="str">
        <f t="shared" si="260"/>
        <v/>
      </c>
      <c r="N2812" s="610" t="str">
        <f t="shared" si="261"/>
        <v/>
      </c>
      <c r="O2812" s="577"/>
      <c r="Q2812" s="611"/>
      <c r="U2812" s="574" t="str">
        <f t="shared" si="263"/>
        <v/>
      </c>
      <c r="V2812" s="574" t="str">
        <f>IF($U2812="","",VLOOKUP($U2812,BUDGET!$C$19:$Q$401,2,FALSE))</f>
        <v/>
      </c>
    </row>
    <row r="2813" spans="2:22" ht="13.5" x14ac:dyDescent="0.3">
      <c r="B2813" s="582">
        <f t="shared" si="262"/>
        <v>2803</v>
      </c>
      <c r="C2813" s="153"/>
      <c r="D2813" s="154"/>
      <c r="E2813" s="155"/>
      <c r="F2813" s="156"/>
      <c r="G2813" s="157"/>
      <c r="H2813" s="158"/>
      <c r="I2813" s="162" t="str">
        <f t="shared" si="258"/>
        <v/>
      </c>
      <c r="J2813" s="163" t="str">
        <f>IF(I2813="","",I2813/BUDGET!$O$8)</f>
        <v/>
      </c>
      <c r="K2813" s="608"/>
      <c r="L2813" s="164" t="str">
        <f t="shared" si="259"/>
        <v/>
      </c>
      <c r="M2813" s="609" t="str">
        <f t="shared" si="260"/>
        <v/>
      </c>
      <c r="N2813" s="610" t="str">
        <f t="shared" si="261"/>
        <v/>
      </c>
      <c r="O2813" s="577"/>
      <c r="Q2813" s="611"/>
      <c r="U2813" s="574" t="str">
        <f t="shared" si="263"/>
        <v/>
      </c>
      <c r="V2813" s="574" t="str">
        <f>IF($U2813="","",VLOOKUP($U2813,BUDGET!$C$19:$Q$401,2,FALSE))</f>
        <v/>
      </c>
    </row>
    <row r="2814" spans="2:22" ht="13.5" x14ac:dyDescent="0.3">
      <c r="B2814" s="582">
        <f t="shared" si="262"/>
        <v>2804</v>
      </c>
      <c r="C2814" s="153"/>
      <c r="D2814" s="154"/>
      <c r="E2814" s="155"/>
      <c r="F2814" s="156"/>
      <c r="G2814" s="157"/>
      <c r="H2814" s="158"/>
      <c r="I2814" s="162" t="str">
        <f t="shared" si="258"/>
        <v/>
      </c>
      <c r="J2814" s="163" t="str">
        <f>IF(I2814="","",I2814/BUDGET!$O$8)</f>
        <v/>
      </c>
      <c r="K2814" s="608"/>
      <c r="L2814" s="161" t="str">
        <f t="shared" si="259"/>
        <v/>
      </c>
      <c r="M2814" s="609" t="str">
        <f t="shared" si="260"/>
        <v/>
      </c>
      <c r="N2814" s="610" t="str">
        <f t="shared" si="261"/>
        <v/>
      </c>
      <c r="O2814" s="577"/>
      <c r="Q2814" s="611"/>
      <c r="U2814" s="574" t="str">
        <f t="shared" si="263"/>
        <v/>
      </c>
      <c r="V2814" s="574" t="str">
        <f>IF($U2814="","",VLOOKUP($U2814,BUDGET!$C$19:$Q$401,2,FALSE))</f>
        <v/>
      </c>
    </row>
    <row r="2815" spans="2:22" ht="13.5" x14ac:dyDescent="0.3">
      <c r="B2815" s="582">
        <f t="shared" si="262"/>
        <v>2805</v>
      </c>
      <c r="C2815" s="153"/>
      <c r="D2815" s="154"/>
      <c r="E2815" s="155"/>
      <c r="F2815" s="156"/>
      <c r="G2815" s="157"/>
      <c r="H2815" s="158"/>
      <c r="I2815" s="162" t="str">
        <f t="shared" si="258"/>
        <v/>
      </c>
      <c r="J2815" s="163" t="str">
        <f>IF(I2815="","",I2815/BUDGET!$O$8)</f>
        <v/>
      </c>
      <c r="K2815" s="608"/>
      <c r="L2815" s="164" t="str">
        <f t="shared" si="259"/>
        <v/>
      </c>
      <c r="M2815" s="609" t="str">
        <f t="shared" si="260"/>
        <v/>
      </c>
      <c r="N2815" s="610" t="str">
        <f t="shared" si="261"/>
        <v/>
      </c>
      <c r="O2815" s="577"/>
      <c r="Q2815" s="611"/>
      <c r="U2815" s="574" t="str">
        <f t="shared" si="263"/>
        <v/>
      </c>
      <c r="V2815" s="574" t="str">
        <f>IF($U2815="","",VLOOKUP($U2815,BUDGET!$C$19:$Q$401,2,FALSE))</f>
        <v/>
      </c>
    </row>
    <row r="2816" spans="2:22" ht="13.5" x14ac:dyDescent="0.3">
      <c r="B2816" s="582">
        <f t="shared" si="262"/>
        <v>2806</v>
      </c>
      <c r="C2816" s="153"/>
      <c r="D2816" s="154"/>
      <c r="E2816" s="155"/>
      <c r="F2816" s="156"/>
      <c r="G2816" s="157"/>
      <c r="H2816" s="158"/>
      <c r="I2816" s="162" t="str">
        <f t="shared" si="258"/>
        <v/>
      </c>
      <c r="J2816" s="163" t="str">
        <f>IF(I2816="","",I2816/BUDGET!$O$8)</f>
        <v/>
      </c>
      <c r="K2816" s="608"/>
      <c r="L2816" s="161" t="str">
        <f t="shared" si="259"/>
        <v/>
      </c>
      <c r="M2816" s="609" t="str">
        <f t="shared" si="260"/>
        <v/>
      </c>
      <c r="N2816" s="610" t="str">
        <f t="shared" si="261"/>
        <v/>
      </c>
      <c r="O2816" s="577"/>
      <c r="Q2816" s="611"/>
      <c r="U2816" s="574" t="str">
        <f t="shared" si="263"/>
        <v/>
      </c>
      <c r="V2816" s="574" t="str">
        <f>IF($U2816="","",VLOOKUP($U2816,BUDGET!$C$19:$Q$401,2,FALSE))</f>
        <v/>
      </c>
    </row>
    <row r="2817" spans="2:22" ht="13.5" x14ac:dyDescent="0.3">
      <c r="B2817" s="582">
        <f t="shared" si="262"/>
        <v>2807</v>
      </c>
      <c r="C2817" s="153"/>
      <c r="D2817" s="154"/>
      <c r="E2817" s="155"/>
      <c r="F2817" s="156"/>
      <c r="G2817" s="157"/>
      <c r="H2817" s="158"/>
      <c r="I2817" s="162" t="str">
        <f t="shared" si="258"/>
        <v/>
      </c>
      <c r="J2817" s="163" t="str">
        <f>IF(I2817="","",I2817/BUDGET!$O$8)</f>
        <v/>
      </c>
      <c r="K2817" s="608"/>
      <c r="L2817" s="164" t="str">
        <f t="shared" si="259"/>
        <v/>
      </c>
      <c r="M2817" s="609" t="str">
        <f t="shared" si="260"/>
        <v/>
      </c>
      <c r="N2817" s="610" t="str">
        <f t="shared" si="261"/>
        <v/>
      </c>
      <c r="O2817" s="577"/>
      <c r="Q2817" s="611"/>
      <c r="U2817" s="574" t="str">
        <f t="shared" si="263"/>
        <v/>
      </c>
      <c r="V2817" s="574" t="str">
        <f>IF($U2817="","",VLOOKUP($U2817,BUDGET!$C$19:$Q$401,2,FALSE))</f>
        <v/>
      </c>
    </row>
    <row r="2818" spans="2:22" ht="13.5" x14ac:dyDescent="0.3">
      <c r="B2818" s="582">
        <f t="shared" si="262"/>
        <v>2808</v>
      </c>
      <c r="C2818" s="153"/>
      <c r="D2818" s="154"/>
      <c r="E2818" s="155"/>
      <c r="F2818" s="156"/>
      <c r="G2818" s="157"/>
      <c r="H2818" s="158"/>
      <c r="I2818" s="162" t="str">
        <f t="shared" si="258"/>
        <v/>
      </c>
      <c r="J2818" s="163" t="str">
        <f>IF(I2818="","",I2818/BUDGET!$O$8)</f>
        <v/>
      </c>
      <c r="K2818" s="608"/>
      <c r="L2818" s="161" t="str">
        <f t="shared" si="259"/>
        <v/>
      </c>
      <c r="M2818" s="609" t="str">
        <f t="shared" si="260"/>
        <v/>
      </c>
      <c r="N2818" s="610" t="str">
        <f t="shared" si="261"/>
        <v/>
      </c>
      <c r="O2818" s="577"/>
      <c r="Q2818" s="611"/>
      <c r="U2818" s="574" t="str">
        <f t="shared" si="263"/>
        <v/>
      </c>
      <c r="V2818" s="574" t="str">
        <f>IF($U2818="","",VLOOKUP($U2818,BUDGET!$C$19:$Q$401,2,FALSE))</f>
        <v/>
      </c>
    </row>
    <row r="2819" spans="2:22" ht="13.5" x14ac:dyDescent="0.3">
      <c r="B2819" s="582">
        <f t="shared" si="262"/>
        <v>2809</v>
      </c>
      <c r="C2819" s="153"/>
      <c r="D2819" s="154"/>
      <c r="E2819" s="155"/>
      <c r="F2819" s="156"/>
      <c r="G2819" s="157"/>
      <c r="H2819" s="158"/>
      <c r="I2819" s="162" t="str">
        <f t="shared" si="258"/>
        <v/>
      </c>
      <c r="J2819" s="163" t="str">
        <f>IF(I2819="","",I2819/BUDGET!$O$8)</f>
        <v/>
      </c>
      <c r="K2819" s="608"/>
      <c r="L2819" s="164" t="str">
        <f t="shared" si="259"/>
        <v/>
      </c>
      <c r="M2819" s="609" t="str">
        <f t="shared" si="260"/>
        <v/>
      </c>
      <c r="N2819" s="610" t="str">
        <f t="shared" si="261"/>
        <v/>
      </c>
      <c r="O2819" s="577"/>
      <c r="Q2819" s="611"/>
      <c r="U2819" s="574" t="str">
        <f t="shared" si="263"/>
        <v/>
      </c>
      <c r="V2819" s="574" t="str">
        <f>IF($U2819="","",VLOOKUP($U2819,BUDGET!$C$19:$Q$401,2,FALSE))</f>
        <v/>
      </c>
    </row>
    <row r="2820" spans="2:22" ht="13.5" x14ac:dyDescent="0.3">
      <c r="B2820" s="582">
        <f t="shared" si="262"/>
        <v>2810</v>
      </c>
      <c r="C2820" s="153"/>
      <c r="D2820" s="154"/>
      <c r="E2820" s="155"/>
      <c r="F2820" s="156"/>
      <c r="G2820" s="157"/>
      <c r="H2820" s="158"/>
      <c r="I2820" s="162" t="str">
        <f t="shared" si="258"/>
        <v/>
      </c>
      <c r="J2820" s="163" t="str">
        <f>IF(I2820="","",I2820/BUDGET!$O$8)</f>
        <v/>
      </c>
      <c r="K2820" s="608"/>
      <c r="L2820" s="161" t="str">
        <f t="shared" si="259"/>
        <v/>
      </c>
      <c r="M2820" s="609" t="str">
        <f t="shared" si="260"/>
        <v/>
      </c>
      <c r="N2820" s="610" t="str">
        <f t="shared" si="261"/>
        <v/>
      </c>
      <c r="O2820" s="577"/>
      <c r="Q2820" s="611"/>
      <c r="U2820" s="574" t="str">
        <f t="shared" si="263"/>
        <v/>
      </c>
      <c r="V2820" s="574" t="str">
        <f>IF($U2820="","",VLOOKUP($U2820,BUDGET!$C$19:$Q$401,2,FALSE))</f>
        <v/>
      </c>
    </row>
    <row r="2821" spans="2:22" ht="13.5" x14ac:dyDescent="0.3">
      <c r="B2821" s="582">
        <f t="shared" si="262"/>
        <v>2811</v>
      </c>
      <c r="C2821" s="153"/>
      <c r="D2821" s="154"/>
      <c r="E2821" s="155"/>
      <c r="F2821" s="156"/>
      <c r="G2821" s="157"/>
      <c r="H2821" s="158"/>
      <c r="I2821" s="162" t="str">
        <f t="shared" si="258"/>
        <v/>
      </c>
      <c r="J2821" s="163" t="str">
        <f>IF(I2821="","",I2821/BUDGET!$O$8)</f>
        <v/>
      </c>
      <c r="K2821" s="608"/>
      <c r="L2821" s="164" t="str">
        <f t="shared" si="259"/>
        <v/>
      </c>
      <c r="M2821" s="609" t="str">
        <f t="shared" si="260"/>
        <v/>
      </c>
      <c r="N2821" s="610" t="str">
        <f t="shared" si="261"/>
        <v/>
      </c>
      <c r="O2821" s="577"/>
      <c r="Q2821" s="611"/>
      <c r="U2821" s="574" t="str">
        <f t="shared" si="263"/>
        <v/>
      </c>
      <c r="V2821" s="574" t="str">
        <f>IF($U2821="","",VLOOKUP($U2821,BUDGET!$C$19:$Q$401,2,FALSE))</f>
        <v/>
      </c>
    </row>
    <row r="2822" spans="2:22" ht="13.5" x14ac:dyDescent="0.3">
      <c r="B2822" s="582">
        <f t="shared" si="262"/>
        <v>2812</v>
      </c>
      <c r="C2822" s="153"/>
      <c r="D2822" s="154"/>
      <c r="E2822" s="155"/>
      <c r="F2822" s="156"/>
      <c r="G2822" s="157"/>
      <c r="H2822" s="158"/>
      <c r="I2822" s="162" t="str">
        <f t="shared" si="258"/>
        <v/>
      </c>
      <c r="J2822" s="163" t="str">
        <f>IF(I2822="","",I2822/BUDGET!$O$8)</f>
        <v/>
      </c>
      <c r="K2822" s="608"/>
      <c r="L2822" s="161" t="str">
        <f t="shared" si="259"/>
        <v/>
      </c>
      <c r="M2822" s="609" t="str">
        <f t="shared" si="260"/>
        <v/>
      </c>
      <c r="N2822" s="610" t="str">
        <f t="shared" si="261"/>
        <v/>
      </c>
      <c r="O2822" s="577"/>
      <c r="Q2822" s="611"/>
      <c r="U2822" s="574" t="str">
        <f t="shared" si="263"/>
        <v/>
      </c>
      <c r="V2822" s="574" t="str">
        <f>IF($U2822="","",VLOOKUP($U2822,BUDGET!$C$19:$Q$401,2,FALSE))</f>
        <v/>
      </c>
    </row>
    <row r="2823" spans="2:22" ht="13.5" x14ac:dyDescent="0.3">
      <c r="B2823" s="582">
        <f t="shared" si="262"/>
        <v>2813</v>
      </c>
      <c r="C2823" s="153"/>
      <c r="D2823" s="154"/>
      <c r="E2823" s="155"/>
      <c r="F2823" s="156"/>
      <c r="G2823" s="157"/>
      <c r="H2823" s="158"/>
      <c r="I2823" s="162" t="str">
        <f t="shared" si="258"/>
        <v/>
      </c>
      <c r="J2823" s="163" t="str">
        <f>IF(I2823="","",I2823/BUDGET!$O$8)</f>
        <v/>
      </c>
      <c r="K2823" s="608"/>
      <c r="L2823" s="164" t="str">
        <f t="shared" si="259"/>
        <v/>
      </c>
      <c r="M2823" s="609" t="str">
        <f t="shared" si="260"/>
        <v/>
      </c>
      <c r="N2823" s="610" t="str">
        <f t="shared" si="261"/>
        <v/>
      </c>
      <c r="O2823" s="577"/>
      <c r="Q2823" s="611"/>
      <c r="U2823" s="574" t="str">
        <f t="shared" si="263"/>
        <v/>
      </c>
      <c r="V2823" s="574" t="str">
        <f>IF($U2823="","",VLOOKUP($U2823,BUDGET!$C$19:$Q$401,2,FALSE))</f>
        <v/>
      </c>
    </row>
    <row r="2824" spans="2:22" ht="13.5" x14ac:dyDescent="0.3">
      <c r="B2824" s="582">
        <f t="shared" si="262"/>
        <v>2814</v>
      </c>
      <c r="C2824" s="153"/>
      <c r="D2824" s="154"/>
      <c r="E2824" s="155"/>
      <c r="F2824" s="156"/>
      <c r="G2824" s="157"/>
      <c r="H2824" s="158"/>
      <c r="I2824" s="162" t="str">
        <f t="shared" si="258"/>
        <v/>
      </c>
      <c r="J2824" s="163" t="str">
        <f>IF(I2824="","",I2824/BUDGET!$O$8)</f>
        <v/>
      </c>
      <c r="K2824" s="608"/>
      <c r="L2824" s="161" t="str">
        <f t="shared" si="259"/>
        <v/>
      </c>
      <c r="M2824" s="609" t="str">
        <f t="shared" si="260"/>
        <v/>
      </c>
      <c r="N2824" s="610" t="str">
        <f t="shared" si="261"/>
        <v/>
      </c>
      <c r="O2824" s="577"/>
      <c r="Q2824" s="611"/>
      <c r="U2824" s="574" t="str">
        <f t="shared" si="263"/>
        <v/>
      </c>
      <c r="V2824" s="574" t="str">
        <f>IF($U2824="","",VLOOKUP($U2824,BUDGET!$C$19:$Q$401,2,FALSE))</f>
        <v/>
      </c>
    </row>
    <row r="2825" spans="2:22" ht="13.5" x14ac:dyDescent="0.3">
      <c r="B2825" s="582">
        <f t="shared" si="262"/>
        <v>2815</v>
      </c>
      <c r="C2825" s="153"/>
      <c r="D2825" s="154"/>
      <c r="E2825" s="155"/>
      <c r="F2825" s="156"/>
      <c r="G2825" s="157"/>
      <c r="H2825" s="158"/>
      <c r="I2825" s="162" t="str">
        <f t="shared" si="258"/>
        <v/>
      </c>
      <c r="J2825" s="163" t="str">
        <f>IF(I2825="","",I2825/BUDGET!$O$8)</f>
        <v/>
      </c>
      <c r="K2825" s="608"/>
      <c r="L2825" s="164" t="str">
        <f t="shared" si="259"/>
        <v/>
      </c>
      <c r="M2825" s="609" t="str">
        <f t="shared" si="260"/>
        <v/>
      </c>
      <c r="N2825" s="610" t="str">
        <f t="shared" si="261"/>
        <v/>
      </c>
      <c r="O2825" s="577"/>
      <c r="Q2825" s="611"/>
      <c r="U2825" s="574" t="str">
        <f t="shared" si="263"/>
        <v/>
      </c>
      <c r="V2825" s="574" t="str">
        <f>IF($U2825="","",VLOOKUP($U2825,BUDGET!$C$19:$Q$401,2,FALSE))</f>
        <v/>
      </c>
    </row>
    <row r="2826" spans="2:22" ht="13.5" x14ac:dyDescent="0.3">
      <c r="B2826" s="582">
        <f t="shared" si="262"/>
        <v>2816</v>
      </c>
      <c r="C2826" s="153"/>
      <c r="D2826" s="154"/>
      <c r="E2826" s="155"/>
      <c r="F2826" s="156"/>
      <c r="G2826" s="157"/>
      <c r="H2826" s="158"/>
      <c r="I2826" s="162" t="str">
        <f t="shared" si="258"/>
        <v/>
      </c>
      <c r="J2826" s="163" t="str">
        <f>IF(I2826="","",I2826/BUDGET!$O$8)</f>
        <v/>
      </c>
      <c r="K2826" s="608"/>
      <c r="L2826" s="161" t="str">
        <f t="shared" si="259"/>
        <v/>
      </c>
      <c r="M2826" s="609" t="str">
        <f t="shared" si="260"/>
        <v/>
      </c>
      <c r="N2826" s="610" t="str">
        <f t="shared" si="261"/>
        <v/>
      </c>
      <c r="O2826" s="577"/>
      <c r="Q2826" s="611"/>
      <c r="U2826" s="574" t="str">
        <f t="shared" si="263"/>
        <v/>
      </c>
      <c r="V2826" s="574" t="str">
        <f>IF($U2826="","",VLOOKUP($U2826,BUDGET!$C$19:$Q$401,2,FALSE))</f>
        <v/>
      </c>
    </row>
    <row r="2827" spans="2:22" ht="13.5" x14ac:dyDescent="0.3">
      <c r="B2827" s="582">
        <f t="shared" si="262"/>
        <v>2817</v>
      </c>
      <c r="C2827" s="153"/>
      <c r="D2827" s="154"/>
      <c r="E2827" s="155"/>
      <c r="F2827" s="156"/>
      <c r="G2827" s="157"/>
      <c r="H2827" s="158"/>
      <c r="I2827" s="162" t="str">
        <f t="shared" si="258"/>
        <v/>
      </c>
      <c r="J2827" s="163" t="str">
        <f>IF(I2827="","",I2827/BUDGET!$O$8)</f>
        <v/>
      </c>
      <c r="K2827" s="608"/>
      <c r="L2827" s="164" t="str">
        <f t="shared" si="259"/>
        <v/>
      </c>
      <c r="M2827" s="609" t="str">
        <f t="shared" si="260"/>
        <v/>
      </c>
      <c r="N2827" s="610" t="str">
        <f t="shared" si="261"/>
        <v/>
      </c>
      <c r="O2827" s="577"/>
      <c r="Q2827" s="611"/>
      <c r="U2827" s="574" t="str">
        <f t="shared" si="263"/>
        <v/>
      </c>
      <c r="V2827" s="574" t="str">
        <f>IF($U2827="","",VLOOKUP($U2827,BUDGET!$C$19:$Q$401,2,FALSE))</f>
        <v/>
      </c>
    </row>
    <row r="2828" spans="2:22" ht="13.5" x14ac:dyDescent="0.3">
      <c r="B2828" s="582">
        <f t="shared" si="262"/>
        <v>2818</v>
      </c>
      <c r="C2828" s="153"/>
      <c r="D2828" s="154"/>
      <c r="E2828" s="155"/>
      <c r="F2828" s="156"/>
      <c r="G2828" s="157"/>
      <c r="H2828" s="158"/>
      <c r="I2828" s="162" t="str">
        <f t="shared" ref="I2828:I2891" si="264">IF(E2828="","",ROUND(F2828*H2828,2))</f>
        <v/>
      </c>
      <c r="J2828" s="163" t="str">
        <f>IF(I2828="","",I2828/BUDGET!$O$8)</f>
        <v/>
      </c>
      <c r="K2828" s="608"/>
      <c r="L2828" s="161" t="str">
        <f t="shared" ref="L2828:L2891" si="265">LEFT(K2828,2)</f>
        <v/>
      </c>
      <c r="M2828" s="609" t="str">
        <f t="shared" ref="M2828:M2891" si="266">IF(C2828="","",YEAR(C2828))</f>
        <v/>
      </c>
      <c r="N2828" s="610" t="str">
        <f t="shared" ref="N2828:N2891" si="267">IF(C2828="","",MONTH(C2828))</f>
        <v/>
      </c>
      <c r="O2828" s="577"/>
      <c r="Q2828" s="611"/>
      <c r="U2828" s="574" t="str">
        <f t="shared" si="263"/>
        <v/>
      </c>
      <c r="V2828" s="574" t="str">
        <f>IF($U2828="","",VLOOKUP($U2828,BUDGET!$C$19:$Q$401,2,FALSE))</f>
        <v/>
      </c>
    </row>
    <row r="2829" spans="2:22" ht="13.5" x14ac:dyDescent="0.3">
      <c r="B2829" s="582">
        <f t="shared" ref="B2829:B2892" si="268">ROW()-10</f>
        <v>2819</v>
      </c>
      <c r="C2829" s="153"/>
      <c r="D2829" s="154"/>
      <c r="E2829" s="155"/>
      <c r="F2829" s="156"/>
      <c r="G2829" s="157"/>
      <c r="H2829" s="158"/>
      <c r="I2829" s="162" t="str">
        <f t="shared" si="264"/>
        <v/>
      </c>
      <c r="J2829" s="163" t="str">
        <f>IF(I2829="","",I2829/BUDGET!$O$8)</f>
        <v/>
      </c>
      <c r="K2829" s="608"/>
      <c r="L2829" s="164" t="str">
        <f t="shared" si="265"/>
        <v/>
      </c>
      <c r="M2829" s="609" t="str">
        <f t="shared" si="266"/>
        <v/>
      </c>
      <c r="N2829" s="610" t="str">
        <f t="shared" si="267"/>
        <v/>
      </c>
      <c r="O2829" s="577"/>
      <c r="Q2829" s="611"/>
      <c r="U2829" s="574" t="str">
        <f t="shared" ref="U2829:U2892" si="269">IF(K2829="","",LEFT(K2829,FIND("|",K2829)-1))</f>
        <v/>
      </c>
      <c r="V2829" s="574" t="str">
        <f>IF($U2829="","",VLOOKUP($U2829,BUDGET!$C$19:$Q$401,2,FALSE))</f>
        <v/>
      </c>
    </row>
    <row r="2830" spans="2:22" ht="13.5" x14ac:dyDescent="0.3">
      <c r="B2830" s="582">
        <f t="shared" si="268"/>
        <v>2820</v>
      </c>
      <c r="C2830" s="153"/>
      <c r="D2830" s="154"/>
      <c r="E2830" s="155"/>
      <c r="F2830" s="156"/>
      <c r="G2830" s="157"/>
      <c r="H2830" s="158"/>
      <c r="I2830" s="162" t="str">
        <f t="shared" si="264"/>
        <v/>
      </c>
      <c r="J2830" s="163" t="str">
        <f>IF(I2830="","",I2830/BUDGET!$O$8)</f>
        <v/>
      </c>
      <c r="K2830" s="608"/>
      <c r="L2830" s="161" t="str">
        <f t="shared" si="265"/>
        <v/>
      </c>
      <c r="M2830" s="609" t="str">
        <f t="shared" si="266"/>
        <v/>
      </c>
      <c r="N2830" s="610" t="str">
        <f t="shared" si="267"/>
        <v/>
      </c>
      <c r="O2830" s="577"/>
      <c r="Q2830" s="611"/>
      <c r="U2830" s="574" t="str">
        <f t="shared" si="269"/>
        <v/>
      </c>
      <c r="V2830" s="574" t="str">
        <f>IF($U2830="","",VLOOKUP($U2830,BUDGET!$C$19:$Q$401,2,FALSE))</f>
        <v/>
      </c>
    </row>
    <row r="2831" spans="2:22" ht="13.5" x14ac:dyDescent="0.3">
      <c r="B2831" s="582">
        <f t="shared" si="268"/>
        <v>2821</v>
      </c>
      <c r="C2831" s="153"/>
      <c r="D2831" s="154"/>
      <c r="E2831" s="155"/>
      <c r="F2831" s="156"/>
      <c r="G2831" s="157"/>
      <c r="H2831" s="158"/>
      <c r="I2831" s="162" t="str">
        <f t="shared" si="264"/>
        <v/>
      </c>
      <c r="J2831" s="163" t="str">
        <f>IF(I2831="","",I2831/BUDGET!$O$8)</f>
        <v/>
      </c>
      <c r="K2831" s="608"/>
      <c r="L2831" s="164" t="str">
        <f t="shared" si="265"/>
        <v/>
      </c>
      <c r="M2831" s="609" t="str">
        <f t="shared" si="266"/>
        <v/>
      </c>
      <c r="N2831" s="610" t="str">
        <f t="shared" si="267"/>
        <v/>
      </c>
      <c r="O2831" s="577"/>
      <c r="Q2831" s="611"/>
      <c r="U2831" s="574" t="str">
        <f t="shared" si="269"/>
        <v/>
      </c>
      <c r="V2831" s="574" t="str">
        <f>IF($U2831="","",VLOOKUP($U2831,BUDGET!$C$19:$Q$401,2,FALSE))</f>
        <v/>
      </c>
    </row>
    <row r="2832" spans="2:22" ht="13.5" x14ac:dyDescent="0.3">
      <c r="B2832" s="582">
        <f t="shared" si="268"/>
        <v>2822</v>
      </c>
      <c r="C2832" s="153"/>
      <c r="D2832" s="154"/>
      <c r="E2832" s="155"/>
      <c r="F2832" s="156"/>
      <c r="G2832" s="157"/>
      <c r="H2832" s="158"/>
      <c r="I2832" s="162" t="str">
        <f t="shared" si="264"/>
        <v/>
      </c>
      <c r="J2832" s="163" t="str">
        <f>IF(I2832="","",I2832/BUDGET!$O$8)</f>
        <v/>
      </c>
      <c r="K2832" s="608"/>
      <c r="L2832" s="161" t="str">
        <f t="shared" si="265"/>
        <v/>
      </c>
      <c r="M2832" s="609" t="str">
        <f t="shared" si="266"/>
        <v/>
      </c>
      <c r="N2832" s="610" t="str">
        <f t="shared" si="267"/>
        <v/>
      </c>
      <c r="O2832" s="577"/>
      <c r="Q2832" s="611"/>
      <c r="U2832" s="574" t="str">
        <f t="shared" si="269"/>
        <v/>
      </c>
      <c r="V2832" s="574" t="str">
        <f>IF($U2832="","",VLOOKUP($U2832,BUDGET!$C$19:$Q$401,2,FALSE))</f>
        <v/>
      </c>
    </row>
    <row r="2833" spans="2:22" ht="13.5" x14ac:dyDescent="0.3">
      <c r="B2833" s="582">
        <f t="shared" si="268"/>
        <v>2823</v>
      </c>
      <c r="C2833" s="153"/>
      <c r="D2833" s="154"/>
      <c r="E2833" s="155"/>
      <c r="F2833" s="156"/>
      <c r="G2833" s="157"/>
      <c r="H2833" s="158"/>
      <c r="I2833" s="162" t="str">
        <f t="shared" si="264"/>
        <v/>
      </c>
      <c r="J2833" s="163" t="str">
        <f>IF(I2833="","",I2833/BUDGET!$O$8)</f>
        <v/>
      </c>
      <c r="K2833" s="608"/>
      <c r="L2833" s="164" t="str">
        <f t="shared" si="265"/>
        <v/>
      </c>
      <c r="M2833" s="609" t="str">
        <f t="shared" si="266"/>
        <v/>
      </c>
      <c r="N2833" s="610" t="str">
        <f t="shared" si="267"/>
        <v/>
      </c>
      <c r="O2833" s="577"/>
      <c r="Q2833" s="611"/>
      <c r="U2833" s="574" t="str">
        <f t="shared" si="269"/>
        <v/>
      </c>
      <c r="V2833" s="574" t="str">
        <f>IF($U2833="","",VLOOKUP($U2833,BUDGET!$C$19:$Q$401,2,FALSE))</f>
        <v/>
      </c>
    </row>
    <row r="2834" spans="2:22" ht="13.5" x14ac:dyDescent="0.3">
      <c r="B2834" s="582">
        <f t="shared" si="268"/>
        <v>2824</v>
      </c>
      <c r="C2834" s="153"/>
      <c r="D2834" s="154"/>
      <c r="E2834" s="155"/>
      <c r="F2834" s="156"/>
      <c r="G2834" s="157"/>
      <c r="H2834" s="158"/>
      <c r="I2834" s="162" t="str">
        <f t="shared" si="264"/>
        <v/>
      </c>
      <c r="J2834" s="163" t="str">
        <f>IF(I2834="","",I2834/BUDGET!$O$8)</f>
        <v/>
      </c>
      <c r="K2834" s="608"/>
      <c r="L2834" s="161" t="str">
        <f t="shared" si="265"/>
        <v/>
      </c>
      <c r="M2834" s="609" t="str">
        <f t="shared" si="266"/>
        <v/>
      </c>
      <c r="N2834" s="610" t="str">
        <f t="shared" si="267"/>
        <v/>
      </c>
      <c r="O2834" s="577"/>
      <c r="Q2834" s="611"/>
      <c r="U2834" s="574" t="str">
        <f t="shared" si="269"/>
        <v/>
      </c>
      <c r="V2834" s="574" t="str">
        <f>IF($U2834="","",VLOOKUP($U2834,BUDGET!$C$19:$Q$401,2,FALSE))</f>
        <v/>
      </c>
    </row>
    <row r="2835" spans="2:22" ht="13.5" x14ac:dyDescent="0.3">
      <c r="B2835" s="582">
        <f t="shared" si="268"/>
        <v>2825</v>
      </c>
      <c r="C2835" s="153"/>
      <c r="D2835" s="154"/>
      <c r="E2835" s="155"/>
      <c r="F2835" s="156"/>
      <c r="G2835" s="157"/>
      <c r="H2835" s="158"/>
      <c r="I2835" s="162" t="str">
        <f t="shared" si="264"/>
        <v/>
      </c>
      <c r="J2835" s="163" t="str">
        <f>IF(I2835="","",I2835/BUDGET!$O$8)</f>
        <v/>
      </c>
      <c r="K2835" s="608"/>
      <c r="L2835" s="164" t="str">
        <f t="shared" si="265"/>
        <v/>
      </c>
      <c r="M2835" s="609" t="str">
        <f t="shared" si="266"/>
        <v/>
      </c>
      <c r="N2835" s="610" t="str">
        <f t="shared" si="267"/>
        <v/>
      </c>
      <c r="O2835" s="577"/>
      <c r="Q2835" s="611"/>
      <c r="U2835" s="574" t="str">
        <f t="shared" si="269"/>
        <v/>
      </c>
      <c r="V2835" s="574" t="str">
        <f>IF($U2835="","",VLOOKUP($U2835,BUDGET!$C$19:$Q$401,2,FALSE))</f>
        <v/>
      </c>
    </row>
    <row r="2836" spans="2:22" ht="13.5" x14ac:dyDescent="0.3">
      <c r="B2836" s="582">
        <f t="shared" si="268"/>
        <v>2826</v>
      </c>
      <c r="C2836" s="153"/>
      <c r="D2836" s="154"/>
      <c r="E2836" s="155"/>
      <c r="F2836" s="156"/>
      <c r="G2836" s="157"/>
      <c r="H2836" s="158"/>
      <c r="I2836" s="162" t="str">
        <f t="shared" si="264"/>
        <v/>
      </c>
      <c r="J2836" s="163" t="str">
        <f>IF(I2836="","",I2836/BUDGET!$O$8)</f>
        <v/>
      </c>
      <c r="K2836" s="608"/>
      <c r="L2836" s="161" t="str">
        <f t="shared" si="265"/>
        <v/>
      </c>
      <c r="M2836" s="609" t="str">
        <f t="shared" si="266"/>
        <v/>
      </c>
      <c r="N2836" s="610" t="str">
        <f t="shared" si="267"/>
        <v/>
      </c>
      <c r="O2836" s="577"/>
      <c r="Q2836" s="611"/>
      <c r="U2836" s="574" t="str">
        <f t="shared" si="269"/>
        <v/>
      </c>
      <c r="V2836" s="574" t="str">
        <f>IF($U2836="","",VLOOKUP($U2836,BUDGET!$C$19:$Q$401,2,FALSE))</f>
        <v/>
      </c>
    </row>
    <row r="2837" spans="2:22" ht="13.5" x14ac:dyDescent="0.3">
      <c r="B2837" s="582">
        <f t="shared" si="268"/>
        <v>2827</v>
      </c>
      <c r="C2837" s="153"/>
      <c r="D2837" s="154"/>
      <c r="E2837" s="155"/>
      <c r="F2837" s="156"/>
      <c r="G2837" s="157"/>
      <c r="H2837" s="158"/>
      <c r="I2837" s="162" t="str">
        <f t="shared" si="264"/>
        <v/>
      </c>
      <c r="J2837" s="163" t="str">
        <f>IF(I2837="","",I2837/BUDGET!$O$8)</f>
        <v/>
      </c>
      <c r="K2837" s="608"/>
      <c r="L2837" s="164" t="str">
        <f t="shared" si="265"/>
        <v/>
      </c>
      <c r="M2837" s="609" t="str">
        <f t="shared" si="266"/>
        <v/>
      </c>
      <c r="N2837" s="610" t="str">
        <f t="shared" si="267"/>
        <v/>
      </c>
      <c r="O2837" s="577"/>
      <c r="Q2837" s="611"/>
      <c r="U2837" s="574" t="str">
        <f t="shared" si="269"/>
        <v/>
      </c>
      <c r="V2837" s="574" t="str">
        <f>IF($U2837="","",VLOOKUP($U2837,BUDGET!$C$19:$Q$401,2,FALSE))</f>
        <v/>
      </c>
    </row>
    <row r="2838" spans="2:22" ht="13.5" x14ac:dyDescent="0.3">
      <c r="B2838" s="582">
        <f t="shared" si="268"/>
        <v>2828</v>
      </c>
      <c r="C2838" s="153"/>
      <c r="D2838" s="154"/>
      <c r="E2838" s="155"/>
      <c r="F2838" s="156"/>
      <c r="G2838" s="157"/>
      <c r="H2838" s="158"/>
      <c r="I2838" s="162" t="str">
        <f t="shared" si="264"/>
        <v/>
      </c>
      <c r="J2838" s="163" t="str">
        <f>IF(I2838="","",I2838/BUDGET!$O$8)</f>
        <v/>
      </c>
      <c r="K2838" s="608"/>
      <c r="L2838" s="161" t="str">
        <f t="shared" si="265"/>
        <v/>
      </c>
      <c r="M2838" s="609" t="str">
        <f t="shared" si="266"/>
        <v/>
      </c>
      <c r="N2838" s="610" t="str">
        <f t="shared" si="267"/>
        <v/>
      </c>
      <c r="O2838" s="577"/>
      <c r="Q2838" s="611"/>
      <c r="U2838" s="574" t="str">
        <f t="shared" si="269"/>
        <v/>
      </c>
      <c r="V2838" s="574" t="str">
        <f>IF($U2838="","",VLOOKUP($U2838,BUDGET!$C$19:$Q$401,2,FALSE))</f>
        <v/>
      </c>
    </row>
    <row r="2839" spans="2:22" ht="13.5" x14ac:dyDescent="0.3">
      <c r="B2839" s="582">
        <f t="shared" si="268"/>
        <v>2829</v>
      </c>
      <c r="C2839" s="153"/>
      <c r="D2839" s="154"/>
      <c r="E2839" s="155"/>
      <c r="F2839" s="156"/>
      <c r="G2839" s="157"/>
      <c r="H2839" s="158"/>
      <c r="I2839" s="162" t="str">
        <f t="shared" si="264"/>
        <v/>
      </c>
      <c r="J2839" s="163" t="str">
        <f>IF(I2839="","",I2839/BUDGET!$O$8)</f>
        <v/>
      </c>
      <c r="K2839" s="608"/>
      <c r="L2839" s="164" t="str">
        <f t="shared" si="265"/>
        <v/>
      </c>
      <c r="M2839" s="609" t="str">
        <f t="shared" si="266"/>
        <v/>
      </c>
      <c r="N2839" s="610" t="str">
        <f t="shared" si="267"/>
        <v/>
      </c>
      <c r="O2839" s="577"/>
      <c r="Q2839" s="611"/>
      <c r="U2839" s="574" t="str">
        <f t="shared" si="269"/>
        <v/>
      </c>
      <c r="V2839" s="574" t="str">
        <f>IF($U2839="","",VLOOKUP($U2839,BUDGET!$C$19:$Q$401,2,FALSE))</f>
        <v/>
      </c>
    </row>
    <row r="2840" spans="2:22" ht="13.5" x14ac:dyDescent="0.3">
      <c r="B2840" s="582">
        <f t="shared" si="268"/>
        <v>2830</v>
      </c>
      <c r="C2840" s="153"/>
      <c r="D2840" s="154"/>
      <c r="E2840" s="155"/>
      <c r="F2840" s="156"/>
      <c r="G2840" s="157"/>
      <c r="H2840" s="158"/>
      <c r="I2840" s="162" t="str">
        <f t="shared" si="264"/>
        <v/>
      </c>
      <c r="J2840" s="163" t="str">
        <f>IF(I2840="","",I2840/BUDGET!$O$8)</f>
        <v/>
      </c>
      <c r="K2840" s="608"/>
      <c r="L2840" s="161" t="str">
        <f t="shared" si="265"/>
        <v/>
      </c>
      <c r="M2840" s="609" t="str">
        <f t="shared" si="266"/>
        <v/>
      </c>
      <c r="N2840" s="610" t="str">
        <f t="shared" si="267"/>
        <v/>
      </c>
      <c r="O2840" s="577"/>
      <c r="Q2840" s="611"/>
      <c r="U2840" s="574" t="str">
        <f t="shared" si="269"/>
        <v/>
      </c>
      <c r="V2840" s="574" t="str">
        <f>IF($U2840="","",VLOOKUP($U2840,BUDGET!$C$19:$Q$401,2,FALSE))</f>
        <v/>
      </c>
    </row>
    <row r="2841" spans="2:22" ht="13.5" x14ac:dyDescent="0.3">
      <c r="B2841" s="582">
        <f t="shared" si="268"/>
        <v>2831</v>
      </c>
      <c r="C2841" s="153"/>
      <c r="D2841" s="154"/>
      <c r="E2841" s="155"/>
      <c r="F2841" s="156"/>
      <c r="G2841" s="157"/>
      <c r="H2841" s="158"/>
      <c r="I2841" s="162" t="str">
        <f t="shared" si="264"/>
        <v/>
      </c>
      <c r="J2841" s="163" t="str">
        <f>IF(I2841="","",I2841/BUDGET!$O$8)</f>
        <v/>
      </c>
      <c r="K2841" s="608"/>
      <c r="L2841" s="164" t="str">
        <f t="shared" si="265"/>
        <v/>
      </c>
      <c r="M2841" s="609" t="str">
        <f t="shared" si="266"/>
        <v/>
      </c>
      <c r="N2841" s="610" t="str">
        <f t="shared" si="267"/>
        <v/>
      </c>
      <c r="O2841" s="577"/>
      <c r="Q2841" s="611"/>
      <c r="U2841" s="574" t="str">
        <f t="shared" si="269"/>
        <v/>
      </c>
      <c r="V2841" s="574" t="str">
        <f>IF($U2841="","",VLOOKUP($U2841,BUDGET!$C$19:$Q$401,2,FALSE))</f>
        <v/>
      </c>
    </row>
    <row r="2842" spans="2:22" ht="13.5" x14ac:dyDescent="0.3">
      <c r="B2842" s="582">
        <f t="shared" si="268"/>
        <v>2832</v>
      </c>
      <c r="C2842" s="153"/>
      <c r="D2842" s="154"/>
      <c r="E2842" s="155"/>
      <c r="F2842" s="156"/>
      <c r="G2842" s="157"/>
      <c r="H2842" s="158"/>
      <c r="I2842" s="162" t="str">
        <f t="shared" si="264"/>
        <v/>
      </c>
      <c r="J2842" s="163" t="str">
        <f>IF(I2842="","",I2842/BUDGET!$O$8)</f>
        <v/>
      </c>
      <c r="K2842" s="608"/>
      <c r="L2842" s="161" t="str">
        <f t="shared" si="265"/>
        <v/>
      </c>
      <c r="M2842" s="609" t="str">
        <f t="shared" si="266"/>
        <v/>
      </c>
      <c r="N2842" s="610" t="str">
        <f t="shared" si="267"/>
        <v/>
      </c>
      <c r="O2842" s="577"/>
      <c r="Q2842" s="611"/>
      <c r="U2842" s="574" t="str">
        <f t="shared" si="269"/>
        <v/>
      </c>
      <c r="V2842" s="574" t="str">
        <f>IF($U2842="","",VLOOKUP($U2842,BUDGET!$C$19:$Q$401,2,FALSE))</f>
        <v/>
      </c>
    </row>
    <row r="2843" spans="2:22" ht="13.5" x14ac:dyDescent="0.3">
      <c r="B2843" s="582">
        <f t="shared" si="268"/>
        <v>2833</v>
      </c>
      <c r="C2843" s="153"/>
      <c r="D2843" s="154"/>
      <c r="E2843" s="155"/>
      <c r="F2843" s="156"/>
      <c r="G2843" s="157"/>
      <c r="H2843" s="158"/>
      <c r="I2843" s="162" t="str">
        <f t="shared" si="264"/>
        <v/>
      </c>
      <c r="J2843" s="163" t="str">
        <f>IF(I2843="","",I2843/BUDGET!$O$8)</f>
        <v/>
      </c>
      <c r="K2843" s="608"/>
      <c r="L2843" s="164" t="str">
        <f t="shared" si="265"/>
        <v/>
      </c>
      <c r="M2843" s="609" t="str">
        <f t="shared" si="266"/>
        <v/>
      </c>
      <c r="N2843" s="610" t="str">
        <f t="shared" si="267"/>
        <v/>
      </c>
      <c r="O2843" s="577"/>
      <c r="Q2843" s="611"/>
      <c r="U2843" s="574" t="str">
        <f t="shared" si="269"/>
        <v/>
      </c>
      <c r="V2843" s="574" t="str">
        <f>IF($U2843="","",VLOOKUP($U2843,BUDGET!$C$19:$Q$401,2,FALSE))</f>
        <v/>
      </c>
    </row>
    <row r="2844" spans="2:22" ht="13.5" x14ac:dyDescent="0.3">
      <c r="B2844" s="582">
        <f t="shared" si="268"/>
        <v>2834</v>
      </c>
      <c r="C2844" s="153"/>
      <c r="D2844" s="154"/>
      <c r="E2844" s="155"/>
      <c r="F2844" s="156"/>
      <c r="G2844" s="157"/>
      <c r="H2844" s="158"/>
      <c r="I2844" s="162" t="str">
        <f t="shared" si="264"/>
        <v/>
      </c>
      <c r="J2844" s="163" t="str">
        <f>IF(I2844="","",I2844/BUDGET!$O$8)</f>
        <v/>
      </c>
      <c r="K2844" s="608"/>
      <c r="L2844" s="161" t="str">
        <f t="shared" si="265"/>
        <v/>
      </c>
      <c r="M2844" s="609" t="str">
        <f t="shared" si="266"/>
        <v/>
      </c>
      <c r="N2844" s="610" t="str">
        <f t="shared" si="267"/>
        <v/>
      </c>
      <c r="O2844" s="577"/>
      <c r="Q2844" s="611"/>
      <c r="U2844" s="574" t="str">
        <f t="shared" si="269"/>
        <v/>
      </c>
      <c r="V2844" s="574" t="str">
        <f>IF($U2844="","",VLOOKUP($U2844,BUDGET!$C$19:$Q$401,2,FALSE))</f>
        <v/>
      </c>
    </row>
    <row r="2845" spans="2:22" ht="13.5" x14ac:dyDescent="0.3">
      <c r="B2845" s="582">
        <f t="shared" si="268"/>
        <v>2835</v>
      </c>
      <c r="C2845" s="153"/>
      <c r="D2845" s="154"/>
      <c r="E2845" s="155"/>
      <c r="F2845" s="156"/>
      <c r="G2845" s="157"/>
      <c r="H2845" s="158"/>
      <c r="I2845" s="162" t="str">
        <f t="shared" si="264"/>
        <v/>
      </c>
      <c r="J2845" s="163" t="str">
        <f>IF(I2845="","",I2845/BUDGET!$O$8)</f>
        <v/>
      </c>
      <c r="K2845" s="608"/>
      <c r="L2845" s="164" t="str">
        <f t="shared" si="265"/>
        <v/>
      </c>
      <c r="M2845" s="609" t="str">
        <f t="shared" si="266"/>
        <v/>
      </c>
      <c r="N2845" s="610" t="str">
        <f t="shared" si="267"/>
        <v/>
      </c>
      <c r="O2845" s="577"/>
      <c r="Q2845" s="611"/>
      <c r="U2845" s="574" t="str">
        <f t="shared" si="269"/>
        <v/>
      </c>
      <c r="V2845" s="574" t="str">
        <f>IF($U2845="","",VLOOKUP($U2845,BUDGET!$C$19:$Q$401,2,FALSE))</f>
        <v/>
      </c>
    </row>
    <row r="2846" spans="2:22" ht="13.5" x14ac:dyDescent="0.3">
      <c r="B2846" s="582">
        <f t="shared" si="268"/>
        <v>2836</v>
      </c>
      <c r="C2846" s="153"/>
      <c r="D2846" s="154"/>
      <c r="E2846" s="155"/>
      <c r="F2846" s="156"/>
      <c r="G2846" s="157"/>
      <c r="H2846" s="158"/>
      <c r="I2846" s="162" t="str">
        <f t="shared" si="264"/>
        <v/>
      </c>
      <c r="J2846" s="163" t="str">
        <f>IF(I2846="","",I2846/BUDGET!$O$8)</f>
        <v/>
      </c>
      <c r="K2846" s="608"/>
      <c r="L2846" s="161" t="str">
        <f t="shared" si="265"/>
        <v/>
      </c>
      <c r="M2846" s="609" t="str">
        <f t="shared" si="266"/>
        <v/>
      </c>
      <c r="N2846" s="610" t="str">
        <f t="shared" si="267"/>
        <v/>
      </c>
      <c r="O2846" s="577"/>
      <c r="Q2846" s="611"/>
      <c r="U2846" s="574" t="str">
        <f t="shared" si="269"/>
        <v/>
      </c>
      <c r="V2846" s="574" t="str">
        <f>IF($U2846="","",VLOOKUP($U2846,BUDGET!$C$19:$Q$401,2,FALSE))</f>
        <v/>
      </c>
    </row>
    <row r="2847" spans="2:22" ht="13.5" x14ac:dyDescent="0.3">
      <c r="B2847" s="582">
        <f t="shared" si="268"/>
        <v>2837</v>
      </c>
      <c r="C2847" s="153"/>
      <c r="D2847" s="154"/>
      <c r="E2847" s="155"/>
      <c r="F2847" s="156"/>
      <c r="G2847" s="157"/>
      <c r="H2847" s="158"/>
      <c r="I2847" s="162" t="str">
        <f t="shared" si="264"/>
        <v/>
      </c>
      <c r="J2847" s="163" t="str">
        <f>IF(I2847="","",I2847/BUDGET!$O$8)</f>
        <v/>
      </c>
      <c r="K2847" s="608"/>
      <c r="L2847" s="164" t="str">
        <f t="shared" si="265"/>
        <v/>
      </c>
      <c r="M2847" s="609" t="str">
        <f t="shared" si="266"/>
        <v/>
      </c>
      <c r="N2847" s="610" t="str">
        <f t="shared" si="267"/>
        <v/>
      </c>
      <c r="O2847" s="577"/>
      <c r="Q2847" s="611"/>
      <c r="U2847" s="574" t="str">
        <f t="shared" si="269"/>
        <v/>
      </c>
      <c r="V2847" s="574" t="str">
        <f>IF($U2847="","",VLOOKUP($U2847,BUDGET!$C$19:$Q$401,2,FALSE))</f>
        <v/>
      </c>
    </row>
    <row r="2848" spans="2:22" ht="13.5" x14ac:dyDescent="0.3">
      <c r="B2848" s="582">
        <f t="shared" si="268"/>
        <v>2838</v>
      </c>
      <c r="C2848" s="153"/>
      <c r="D2848" s="154"/>
      <c r="E2848" s="155"/>
      <c r="F2848" s="156"/>
      <c r="G2848" s="157"/>
      <c r="H2848" s="158"/>
      <c r="I2848" s="162" t="str">
        <f t="shared" si="264"/>
        <v/>
      </c>
      <c r="J2848" s="163" t="str">
        <f>IF(I2848="","",I2848/BUDGET!$O$8)</f>
        <v/>
      </c>
      <c r="K2848" s="608"/>
      <c r="L2848" s="161" t="str">
        <f t="shared" si="265"/>
        <v/>
      </c>
      <c r="M2848" s="609" t="str">
        <f t="shared" si="266"/>
        <v/>
      </c>
      <c r="N2848" s="610" t="str">
        <f t="shared" si="267"/>
        <v/>
      </c>
      <c r="O2848" s="577"/>
      <c r="Q2848" s="611"/>
      <c r="U2848" s="574" t="str">
        <f t="shared" si="269"/>
        <v/>
      </c>
      <c r="V2848" s="574" t="str">
        <f>IF($U2848="","",VLOOKUP($U2848,BUDGET!$C$19:$Q$401,2,FALSE))</f>
        <v/>
      </c>
    </row>
    <row r="2849" spans="2:22" ht="13.5" x14ac:dyDescent="0.3">
      <c r="B2849" s="582">
        <f t="shared" si="268"/>
        <v>2839</v>
      </c>
      <c r="C2849" s="153"/>
      <c r="D2849" s="154"/>
      <c r="E2849" s="155"/>
      <c r="F2849" s="156"/>
      <c r="G2849" s="157"/>
      <c r="H2849" s="158"/>
      <c r="I2849" s="162" t="str">
        <f t="shared" si="264"/>
        <v/>
      </c>
      <c r="J2849" s="163" t="str">
        <f>IF(I2849="","",I2849/BUDGET!$O$8)</f>
        <v/>
      </c>
      <c r="K2849" s="608"/>
      <c r="L2849" s="164" t="str">
        <f t="shared" si="265"/>
        <v/>
      </c>
      <c r="M2849" s="609" t="str">
        <f t="shared" si="266"/>
        <v/>
      </c>
      <c r="N2849" s="610" t="str">
        <f t="shared" si="267"/>
        <v/>
      </c>
      <c r="O2849" s="577"/>
      <c r="Q2849" s="611"/>
      <c r="U2849" s="574" t="str">
        <f t="shared" si="269"/>
        <v/>
      </c>
      <c r="V2849" s="574" t="str">
        <f>IF($U2849="","",VLOOKUP($U2849,BUDGET!$C$19:$Q$401,2,FALSE))</f>
        <v/>
      </c>
    </row>
    <row r="2850" spans="2:22" ht="13.5" x14ac:dyDescent="0.3">
      <c r="B2850" s="582">
        <f t="shared" si="268"/>
        <v>2840</v>
      </c>
      <c r="C2850" s="153"/>
      <c r="D2850" s="154"/>
      <c r="E2850" s="155"/>
      <c r="F2850" s="156"/>
      <c r="G2850" s="157"/>
      <c r="H2850" s="158"/>
      <c r="I2850" s="162" t="str">
        <f t="shared" si="264"/>
        <v/>
      </c>
      <c r="J2850" s="163" t="str">
        <f>IF(I2850="","",I2850/BUDGET!$O$8)</f>
        <v/>
      </c>
      <c r="K2850" s="608"/>
      <c r="L2850" s="161" t="str">
        <f t="shared" si="265"/>
        <v/>
      </c>
      <c r="M2850" s="609" t="str">
        <f t="shared" si="266"/>
        <v/>
      </c>
      <c r="N2850" s="610" t="str">
        <f t="shared" si="267"/>
        <v/>
      </c>
      <c r="O2850" s="577"/>
      <c r="Q2850" s="611"/>
      <c r="U2850" s="574" t="str">
        <f t="shared" si="269"/>
        <v/>
      </c>
      <c r="V2850" s="574" t="str">
        <f>IF($U2850="","",VLOOKUP($U2850,BUDGET!$C$19:$Q$401,2,FALSE))</f>
        <v/>
      </c>
    </row>
    <row r="2851" spans="2:22" ht="13.5" x14ac:dyDescent="0.3">
      <c r="B2851" s="582">
        <f t="shared" si="268"/>
        <v>2841</v>
      </c>
      <c r="C2851" s="153"/>
      <c r="D2851" s="154"/>
      <c r="E2851" s="155"/>
      <c r="F2851" s="156"/>
      <c r="G2851" s="157"/>
      <c r="H2851" s="158"/>
      <c r="I2851" s="162" t="str">
        <f t="shared" si="264"/>
        <v/>
      </c>
      <c r="J2851" s="163" t="str">
        <f>IF(I2851="","",I2851/BUDGET!$O$8)</f>
        <v/>
      </c>
      <c r="K2851" s="608"/>
      <c r="L2851" s="164" t="str">
        <f t="shared" si="265"/>
        <v/>
      </c>
      <c r="M2851" s="609" t="str">
        <f t="shared" si="266"/>
        <v/>
      </c>
      <c r="N2851" s="610" t="str">
        <f t="shared" si="267"/>
        <v/>
      </c>
      <c r="O2851" s="577"/>
      <c r="Q2851" s="611"/>
      <c r="U2851" s="574" t="str">
        <f t="shared" si="269"/>
        <v/>
      </c>
      <c r="V2851" s="574" t="str">
        <f>IF($U2851="","",VLOOKUP($U2851,BUDGET!$C$19:$Q$401,2,FALSE))</f>
        <v/>
      </c>
    </row>
    <row r="2852" spans="2:22" ht="13.5" x14ac:dyDescent="0.3">
      <c r="B2852" s="582">
        <f t="shared" si="268"/>
        <v>2842</v>
      </c>
      <c r="C2852" s="153"/>
      <c r="D2852" s="154"/>
      <c r="E2852" s="155"/>
      <c r="F2852" s="156"/>
      <c r="G2852" s="157"/>
      <c r="H2852" s="158"/>
      <c r="I2852" s="162" t="str">
        <f t="shared" si="264"/>
        <v/>
      </c>
      <c r="J2852" s="163" t="str">
        <f>IF(I2852="","",I2852/BUDGET!$O$8)</f>
        <v/>
      </c>
      <c r="K2852" s="608"/>
      <c r="L2852" s="161" t="str">
        <f t="shared" si="265"/>
        <v/>
      </c>
      <c r="M2852" s="609" t="str">
        <f t="shared" si="266"/>
        <v/>
      </c>
      <c r="N2852" s="610" t="str">
        <f t="shared" si="267"/>
        <v/>
      </c>
      <c r="O2852" s="577"/>
      <c r="Q2852" s="611"/>
      <c r="U2852" s="574" t="str">
        <f t="shared" si="269"/>
        <v/>
      </c>
      <c r="V2852" s="574" t="str">
        <f>IF($U2852="","",VLOOKUP($U2852,BUDGET!$C$19:$Q$401,2,FALSE))</f>
        <v/>
      </c>
    </row>
    <row r="2853" spans="2:22" ht="13.5" x14ac:dyDescent="0.3">
      <c r="B2853" s="582">
        <f t="shared" si="268"/>
        <v>2843</v>
      </c>
      <c r="C2853" s="153"/>
      <c r="D2853" s="154"/>
      <c r="E2853" s="155"/>
      <c r="F2853" s="156"/>
      <c r="G2853" s="157"/>
      <c r="H2853" s="158"/>
      <c r="I2853" s="162" t="str">
        <f t="shared" si="264"/>
        <v/>
      </c>
      <c r="J2853" s="163" t="str">
        <f>IF(I2853="","",I2853/BUDGET!$O$8)</f>
        <v/>
      </c>
      <c r="K2853" s="608"/>
      <c r="L2853" s="164" t="str">
        <f t="shared" si="265"/>
        <v/>
      </c>
      <c r="M2853" s="609" t="str">
        <f t="shared" si="266"/>
        <v/>
      </c>
      <c r="N2853" s="610" t="str">
        <f t="shared" si="267"/>
        <v/>
      </c>
      <c r="O2853" s="577"/>
      <c r="Q2853" s="611"/>
      <c r="U2853" s="574" t="str">
        <f t="shared" si="269"/>
        <v/>
      </c>
      <c r="V2853" s="574" t="str">
        <f>IF($U2853="","",VLOOKUP($U2853,BUDGET!$C$19:$Q$401,2,FALSE))</f>
        <v/>
      </c>
    </row>
    <row r="2854" spans="2:22" ht="13.5" x14ac:dyDescent="0.3">
      <c r="B2854" s="582">
        <f t="shared" si="268"/>
        <v>2844</v>
      </c>
      <c r="C2854" s="153"/>
      <c r="D2854" s="154"/>
      <c r="E2854" s="155"/>
      <c r="F2854" s="156"/>
      <c r="G2854" s="157"/>
      <c r="H2854" s="158"/>
      <c r="I2854" s="162" t="str">
        <f t="shared" si="264"/>
        <v/>
      </c>
      <c r="J2854" s="163" t="str">
        <f>IF(I2854="","",I2854/BUDGET!$O$8)</f>
        <v/>
      </c>
      <c r="K2854" s="608"/>
      <c r="L2854" s="161" t="str">
        <f t="shared" si="265"/>
        <v/>
      </c>
      <c r="M2854" s="609" t="str">
        <f t="shared" si="266"/>
        <v/>
      </c>
      <c r="N2854" s="610" t="str">
        <f t="shared" si="267"/>
        <v/>
      </c>
      <c r="O2854" s="577"/>
      <c r="Q2854" s="611"/>
      <c r="U2854" s="574" t="str">
        <f t="shared" si="269"/>
        <v/>
      </c>
      <c r="V2854" s="574" t="str">
        <f>IF($U2854="","",VLOOKUP($U2854,BUDGET!$C$19:$Q$401,2,FALSE))</f>
        <v/>
      </c>
    </row>
    <row r="2855" spans="2:22" ht="13.5" x14ac:dyDescent="0.3">
      <c r="B2855" s="582">
        <f t="shared" si="268"/>
        <v>2845</v>
      </c>
      <c r="C2855" s="153"/>
      <c r="D2855" s="154"/>
      <c r="E2855" s="155"/>
      <c r="F2855" s="156"/>
      <c r="G2855" s="157"/>
      <c r="H2855" s="158"/>
      <c r="I2855" s="162" t="str">
        <f t="shared" si="264"/>
        <v/>
      </c>
      <c r="J2855" s="163" t="str">
        <f>IF(I2855="","",I2855/BUDGET!$O$8)</f>
        <v/>
      </c>
      <c r="K2855" s="608"/>
      <c r="L2855" s="164" t="str">
        <f t="shared" si="265"/>
        <v/>
      </c>
      <c r="M2855" s="609" t="str">
        <f t="shared" si="266"/>
        <v/>
      </c>
      <c r="N2855" s="610" t="str">
        <f t="shared" si="267"/>
        <v/>
      </c>
      <c r="O2855" s="577"/>
      <c r="Q2855" s="611"/>
      <c r="U2855" s="574" t="str">
        <f t="shared" si="269"/>
        <v/>
      </c>
      <c r="V2855" s="574" t="str">
        <f>IF($U2855="","",VLOOKUP($U2855,BUDGET!$C$19:$Q$401,2,FALSE))</f>
        <v/>
      </c>
    </row>
    <row r="2856" spans="2:22" ht="13.5" x14ac:dyDescent="0.3">
      <c r="B2856" s="582">
        <f t="shared" si="268"/>
        <v>2846</v>
      </c>
      <c r="C2856" s="153"/>
      <c r="D2856" s="154"/>
      <c r="E2856" s="155"/>
      <c r="F2856" s="156"/>
      <c r="G2856" s="157"/>
      <c r="H2856" s="158"/>
      <c r="I2856" s="162" t="str">
        <f t="shared" si="264"/>
        <v/>
      </c>
      <c r="J2856" s="163" t="str">
        <f>IF(I2856="","",I2856/BUDGET!$O$8)</f>
        <v/>
      </c>
      <c r="K2856" s="608"/>
      <c r="L2856" s="161" t="str">
        <f t="shared" si="265"/>
        <v/>
      </c>
      <c r="M2856" s="609" t="str">
        <f t="shared" si="266"/>
        <v/>
      </c>
      <c r="N2856" s="610" t="str">
        <f t="shared" si="267"/>
        <v/>
      </c>
      <c r="O2856" s="577"/>
      <c r="Q2856" s="611"/>
      <c r="U2856" s="574" t="str">
        <f t="shared" si="269"/>
        <v/>
      </c>
      <c r="V2856" s="574" t="str">
        <f>IF($U2856="","",VLOOKUP($U2856,BUDGET!$C$19:$Q$401,2,FALSE))</f>
        <v/>
      </c>
    </row>
    <row r="2857" spans="2:22" ht="13.5" x14ac:dyDescent="0.3">
      <c r="B2857" s="582">
        <f t="shared" si="268"/>
        <v>2847</v>
      </c>
      <c r="C2857" s="153"/>
      <c r="D2857" s="154"/>
      <c r="E2857" s="155"/>
      <c r="F2857" s="156"/>
      <c r="G2857" s="157"/>
      <c r="H2857" s="158"/>
      <c r="I2857" s="162" t="str">
        <f t="shared" si="264"/>
        <v/>
      </c>
      <c r="J2857" s="163" t="str">
        <f>IF(I2857="","",I2857/BUDGET!$O$8)</f>
        <v/>
      </c>
      <c r="K2857" s="608"/>
      <c r="L2857" s="164" t="str">
        <f t="shared" si="265"/>
        <v/>
      </c>
      <c r="M2857" s="609" t="str">
        <f t="shared" si="266"/>
        <v/>
      </c>
      <c r="N2857" s="610" t="str">
        <f t="shared" si="267"/>
        <v/>
      </c>
      <c r="O2857" s="577"/>
      <c r="Q2857" s="611"/>
      <c r="U2857" s="574" t="str">
        <f t="shared" si="269"/>
        <v/>
      </c>
      <c r="V2857" s="574" t="str">
        <f>IF($U2857="","",VLOOKUP($U2857,BUDGET!$C$19:$Q$401,2,FALSE))</f>
        <v/>
      </c>
    </row>
    <row r="2858" spans="2:22" ht="13.5" x14ac:dyDescent="0.3">
      <c r="B2858" s="582">
        <f t="shared" si="268"/>
        <v>2848</v>
      </c>
      <c r="C2858" s="153"/>
      <c r="D2858" s="154"/>
      <c r="E2858" s="155"/>
      <c r="F2858" s="156"/>
      <c r="G2858" s="157"/>
      <c r="H2858" s="158"/>
      <c r="I2858" s="162" t="str">
        <f t="shared" si="264"/>
        <v/>
      </c>
      <c r="J2858" s="163" t="str">
        <f>IF(I2858="","",I2858/BUDGET!$O$8)</f>
        <v/>
      </c>
      <c r="K2858" s="608"/>
      <c r="L2858" s="161" t="str">
        <f t="shared" si="265"/>
        <v/>
      </c>
      <c r="M2858" s="609" t="str">
        <f t="shared" si="266"/>
        <v/>
      </c>
      <c r="N2858" s="610" t="str">
        <f t="shared" si="267"/>
        <v/>
      </c>
      <c r="O2858" s="577"/>
      <c r="Q2858" s="611"/>
      <c r="U2858" s="574" t="str">
        <f t="shared" si="269"/>
        <v/>
      </c>
      <c r="V2858" s="574" t="str">
        <f>IF($U2858="","",VLOOKUP($U2858,BUDGET!$C$19:$Q$401,2,FALSE))</f>
        <v/>
      </c>
    </row>
    <row r="2859" spans="2:22" ht="13.5" x14ac:dyDescent="0.3">
      <c r="B2859" s="582">
        <f t="shared" si="268"/>
        <v>2849</v>
      </c>
      <c r="C2859" s="153"/>
      <c r="D2859" s="154"/>
      <c r="E2859" s="155"/>
      <c r="F2859" s="156"/>
      <c r="G2859" s="157"/>
      <c r="H2859" s="158"/>
      <c r="I2859" s="162" t="str">
        <f t="shared" si="264"/>
        <v/>
      </c>
      <c r="J2859" s="163" t="str">
        <f>IF(I2859="","",I2859/BUDGET!$O$8)</f>
        <v/>
      </c>
      <c r="K2859" s="608"/>
      <c r="L2859" s="164" t="str">
        <f t="shared" si="265"/>
        <v/>
      </c>
      <c r="M2859" s="609" t="str">
        <f t="shared" si="266"/>
        <v/>
      </c>
      <c r="N2859" s="610" t="str">
        <f t="shared" si="267"/>
        <v/>
      </c>
      <c r="O2859" s="577"/>
      <c r="Q2859" s="611"/>
      <c r="U2859" s="574" t="str">
        <f t="shared" si="269"/>
        <v/>
      </c>
      <c r="V2859" s="574" t="str">
        <f>IF($U2859="","",VLOOKUP($U2859,BUDGET!$C$19:$Q$401,2,FALSE))</f>
        <v/>
      </c>
    </row>
    <row r="2860" spans="2:22" ht="13.5" x14ac:dyDescent="0.3">
      <c r="B2860" s="582">
        <f t="shared" si="268"/>
        <v>2850</v>
      </c>
      <c r="C2860" s="153"/>
      <c r="D2860" s="154"/>
      <c r="E2860" s="155"/>
      <c r="F2860" s="156"/>
      <c r="G2860" s="157"/>
      <c r="H2860" s="158"/>
      <c r="I2860" s="162" t="str">
        <f t="shared" si="264"/>
        <v/>
      </c>
      <c r="J2860" s="163" t="str">
        <f>IF(I2860="","",I2860/BUDGET!$O$8)</f>
        <v/>
      </c>
      <c r="K2860" s="608"/>
      <c r="L2860" s="161" t="str">
        <f t="shared" si="265"/>
        <v/>
      </c>
      <c r="M2860" s="609" t="str">
        <f t="shared" si="266"/>
        <v/>
      </c>
      <c r="N2860" s="610" t="str">
        <f t="shared" si="267"/>
        <v/>
      </c>
      <c r="O2860" s="577"/>
      <c r="Q2860" s="611"/>
      <c r="U2860" s="574" t="str">
        <f t="shared" si="269"/>
        <v/>
      </c>
      <c r="V2860" s="574" t="str">
        <f>IF($U2860="","",VLOOKUP($U2860,BUDGET!$C$19:$Q$401,2,FALSE))</f>
        <v/>
      </c>
    </row>
    <row r="2861" spans="2:22" ht="13.5" x14ac:dyDescent="0.3">
      <c r="B2861" s="582">
        <f t="shared" si="268"/>
        <v>2851</v>
      </c>
      <c r="C2861" s="153"/>
      <c r="D2861" s="154"/>
      <c r="E2861" s="155"/>
      <c r="F2861" s="156"/>
      <c r="G2861" s="157"/>
      <c r="H2861" s="158"/>
      <c r="I2861" s="162" t="str">
        <f t="shared" si="264"/>
        <v/>
      </c>
      <c r="J2861" s="163" t="str">
        <f>IF(I2861="","",I2861/BUDGET!$O$8)</f>
        <v/>
      </c>
      <c r="K2861" s="608"/>
      <c r="L2861" s="164" t="str">
        <f t="shared" si="265"/>
        <v/>
      </c>
      <c r="M2861" s="609" t="str">
        <f t="shared" si="266"/>
        <v/>
      </c>
      <c r="N2861" s="610" t="str">
        <f t="shared" si="267"/>
        <v/>
      </c>
      <c r="O2861" s="577"/>
      <c r="Q2861" s="611"/>
      <c r="U2861" s="574" t="str">
        <f t="shared" si="269"/>
        <v/>
      </c>
      <c r="V2861" s="574" t="str">
        <f>IF($U2861="","",VLOOKUP($U2861,BUDGET!$C$19:$Q$401,2,FALSE))</f>
        <v/>
      </c>
    </row>
    <row r="2862" spans="2:22" ht="13.5" x14ac:dyDescent="0.3">
      <c r="B2862" s="582">
        <f t="shared" si="268"/>
        <v>2852</v>
      </c>
      <c r="C2862" s="153"/>
      <c r="D2862" s="154"/>
      <c r="E2862" s="155"/>
      <c r="F2862" s="156"/>
      <c r="G2862" s="157"/>
      <c r="H2862" s="158"/>
      <c r="I2862" s="162" t="str">
        <f t="shared" si="264"/>
        <v/>
      </c>
      <c r="J2862" s="163" t="str">
        <f>IF(I2862="","",I2862/BUDGET!$O$8)</f>
        <v/>
      </c>
      <c r="K2862" s="608"/>
      <c r="L2862" s="161" t="str">
        <f t="shared" si="265"/>
        <v/>
      </c>
      <c r="M2862" s="609" t="str">
        <f t="shared" si="266"/>
        <v/>
      </c>
      <c r="N2862" s="610" t="str">
        <f t="shared" si="267"/>
        <v/>
      </c>
      <c r="O2862" s="577"/>
      <c r="Q2862" s="611"/>
      <c r="U2862" s="574" t="str">
        <f t="shared" si="269"/>
        <v/>
      </c>
      <c r="V2862" s="574" t="str">
        <f>IF($U2862="","",VLOOKUP($U2862,BUDGET!$C$19:$Q$401,2,FALSE))</f>
        <v/>
      </c>
    </row>
    <row r="2863" spans="2:22" ht="13.5" x14ac:dyDescent="0.3">
      <c r="B2863" s="582">
        <f t="shared" si="268"/>
        <v>2853</v>
      </c>
      <c r="C2863" s="153"/>
      <c r="D2863" s="154"/>
      <c r="E2863" s="155"/>
      <c r="F2863" s="156"/>
      <c r="G2863" s="157"/>
      <c r="H2863" s="158"/>
      <c r="I2863" s="162" t="str">
        <f t="shared" si="264"/>
        <v/>
      </c>
      <c r="J2863" s="163" t="str">
        <f>IF(I2863="","",I2863/BUDGET!$O$8)</f>
        <v/>
      </c>
      <c r="K2863" s="608"/>
      <c r="L2863" s="164" t="str">
        <f t="shared" si="265"/>
        <v/>
      </c>
      <c r="M2863" s="609" t="str">
        <f t="shared" si="266"/>
        <v/>
      </c>
      <c r="N2863" s="610" t="str">
        <f t="shared" si="267"/>
        <v/>
      </c>
      <c r="O2863" s="577"/>
      <c r="Q2863" s="611"/>
      <c r="U2863" s="574" t="str">
        <f t="shared" si="269"/>
        <v/>
      </c>
      <c r="V2863" s="574" t="str">
        <f>IF($U2863="","",VLOOKUP($U2863,BUDGET!$C$19:$Q$401,2,FALSE))</f>
        <v/>
      </c>
    </row>
    <row r="2864" spans="2:22" ht="13.5" x14ac:dyDescent="0.3">
      <c r="B2864" s="582">
        <f t="shared" si="268"/>
        <v>2854</v>
      </c>
      <c r="C2864" s="153"/>
      <c r="D2864" s="154"/>
      <c r="E2864" s="155"/>
      <c r="F2864" s="156"/>
      <c r="G2864" s="157"/>
      <c r="H2864" s="158"/>
      <c r="I2864" s="162" t="str">
        <f t="shared" si="264"/>
        <v/>
      </c>
      <c r="J2864" s="163" t="str">
        <f>IF(I2864="","",I2864/BUDGET!$O$8)</f>
        <v/>
      </c>
      <c r="K2864" s="608"/>
      <c r="L2864" s="161" t="str">
        <f t="shared" si="265"/>
        <v/>
      </c>
      <c r="M2864" s="609" t="str">
        <f t="shared" si="266"/>
        <v/>
      </c>
      <c r="N2864" s="610" t="str">
        <f t="shared" si="267"/>
        <v/>
      </c>
      <c r="O2864" s="577"/>
      <c r="Q2864" s="611"/>
      <c r="U2864" s="574" t="str">
        <f t="shared" si="269"/>
        <v/>
      </c>
      <c r="V2864" s="574" t="str">
        <f>IF($U2864="","",VLOOKUP($U2864,BUDGET!$C$19:$Q$401,2,FALSE))</f>
        <v/>
      </c>
    </row>
    <row r="2865" spans="2:22" ht="13.5" x14ac:dyDescent="0.3">
      <c r="B2865" s="582">
        <f t="shared" si="268"/>
        <v>2855</v>
      </c>
      <c r="C2865" s="153"/>
      <c r="D2865" s="154"/>
      <c r="E2865" s="155"/>
      <c r="F2865" s="156"/>
      <c r="G2865" s="157"/>
      <c r="H2865" s="158"/>
      <c r="I2865" s="162" t="str">
        <f t="shared" si="264"/>
        <v/>
      </c>
      <c r="J2865" s="163" t="str">
        <f>IF(I2865="","",I2865/BUDGET!$O$8)</f>
        <v/>
      </c>
      <c r="K2865" s="608"/>
      <c r="L2865" s="164" t="str">
        <f t="shared" si="265"/>
        <v/>
      </c>
      <c r="M2865" s="609" t="str">
        <f t="shared" si="266"/>
        <v/>
      </c>
      <c r="N2865" s="610" t="str">
        <f t="shared" si="267"/>
        <v/>
      </c>
      <c r="O2865" s="577"/>
      <c r="Q2865" s="611"/>
      <c r="U2865" s="574" t="str">
        <f t="shared" si="269"/>
        <v/>
      </c>
      <c r="V2865" s="574" t="str">
        <f>IF($U2865="","",VLOOKUP($U2865,BUDGET!$C$19:$Q$401,2,FALSE))</f>
        <v/>
      </c>
    </row>
    <row r="2866" spans="2:22" ht="13.5" x14ac:dyDescent="0.3">
      <c r="B2866" s="582">
        <f t="shared" si="268"/>
        <v>2856</v>
      </c>
      <c r="C2866" s="153"/>
      <c r="D2866" s="154"/>
      <c r="E2866" s="155"/>
      <c r="F2866" s="156"/>
      <c r="G2866" s="157"/>
      <c r="H2866" s="158"/>
      <c r="I2866" s="162" t="str">
        <f t="shared" si="264"/>
        <v/>
      </c>
      <c r="J2866" s="163" t="str">
        <f>IF(I2866="","",I2866/BUDGET!$O$8)</f>
        <v/>
      </c>
      <c r="K2866" s="608"/>
      <c r="L2866" s="161" t="str">
        <f t="shared" si="265"/>
        <v/>
      </c>
      <c r="M2866" s="609" t="str">
        <f t="shared" si="266"/>
        <v/>
      </c>
      <c r="N2866" s="610" t="str">
        <f t="shared" si="267"/>
        <v/>
      </c>
      <c r="O2866" s="577"/>
      <c r="Q2866" s="611"/>
      <c r="U2866" s="574" t="str">
        <f t="shared" si="269"/>
        <v/>
      </c>
      <c r="V2866" s="574" t="str">
        <f>IF($U2866="","",VLOOKUP($U2866,BUDGET!$C$19:$Q$401,2,FALSE))</f>
        <v/>
      </c>
    </row>
    <row r="2867" spans="2:22" ht="13.5" x14ac:dyDescent="0.3">
      <c r="B2867" s="582">
        <f t="shared" si="268"/>
        <v>2857</v>
      </c>
      <c r="C2867" s="153"/>
      <c r="D2867" s="154"/>
      <c r="E2867" s="155"/>
      <c r="F2867" s="156"/>
      <c r="G2867" s="157"/>
      <c r="H2867" s="158"/>
      <c r="I2867" s="162" t="str">
        <f t="shared" si="264"/>
        <v/>
      </c>
      <c r="J2867" s="163" t="str">
        <f>IF(I2867="","",I2867/BUDGET!$O$8)</f>
        <v/>
      </c>
      <c r="K2867" s="608"/>
      <c r="L2867" s="164" t="str">
        <f t="shared" si="265"/>
        <v/>
      </c>
      <c r="M2867" s="609" t="str">
        <f t="shared" si="266"/>
        <v/>
      </c>
      <c r="N2867" s="610" t="str">
        <f t="shared" si="267"/>
        <v/>
      </c>
      <c r="O2867" s="577"/>
      <c r="Q2867" s="611"/>
      <c r="U2867" s="574" t="str">
        <f t="shared" si="269"/>
        <v/>
      </c>
      <c r="V2867" s="574" t="str">
        <f>IF($U2867="","",VLOOKUP($U2867,BUDGET!$C$19:$Q$401,2,FALSE))</f>
        <v/>
      </c>
    </row>
    <row r="2868" spans="2:22" ht="13.5" x14ac:dyDescent="0.3">
      <c r="B2868" s="582">
        <f t="shared" si="268"/>
        <v>2858</v>
      </c>
      <c r="C2868" s="153"/>
      <c r="D2868" s="154"/>
      <c r="E2868" s="155"/>
      <c r="F2868" s="156"/>
      <c r="G2868" s="157"/>
      <c r="H2868" s="158"/>
      <c r="I2868" s="162" t="str">
        <f t="shared" si="264"/>
        <v/>
      </c>
      <c r="J2868" s="163" t="str">
        <f>IF(I2868="","",I2868/BUDGET!$O$8)</f>
        <v/>
      </c>
      <c r="K2868" s="608"/>
      <c r="L2868" s="161" t="str">
        <f t="shared" si="265"/>
        <v/>
      </c>
      <c r="M2868" s="609" t="str">
        <f t="shared" si="266"/>
        <v/>
      </c>
      <c r="N2868" s="610" t="str">
        <f t="shared" si="267"/>
        <v/>
      </c>
      <c r="O2868" s="577"/>
      <c r="Q2868" s="611"/>
      <c r="U2868" s="574" t="str">
        <f t="shared" si="269"/>
        <v/>
      </c>
      <c r="V2868" s="574" t="str">
        <f>IF($U2868="","",VLOOKUP($U2868,BUDGET!$C$19:$Q$401,2,FALSE))</f>
        <v/>
      </c>
    </row>
    <row r="2869" spans="2:22" ht="13.5" x14ac:dyDescent="0.3">
      <c r="B2869" s="582">
        <f t="shared" si="268"/>
        <v>2859</v>
      </c>
      <c r="C2869" s="153"/>
      <c r="D2869" s="154"/>
      <c r="E2869" s="155"/>
      <c r="F2869" s="156"/>
      <c r="G2869" s="157"/>
      <c r="H2869" s="158"/>
      <c r="I2869" s="162" t="str">
        <f t="shared" si="264"/>
        <v/>
      </c>
      <c r="J2869" s="163" t="str">
        <f>IF(I2869="","",I2869/BUDGET!$O$8)</f>
        <v/>
      </c>
      <c r="K2869" s="608"/>
      <c r="L2869" s="164" t="str">
        <f t="shared" si="265"/>
        <v/>
      </c>
      <c r="M2869" s="609" t="str">
        <f t="shared" si="266"/>
        <v/>
      </c>
      <c r="N2869" s="610" t="str">
        <f t="shared" si="267"/>
        <v/>
      </c>
      <c r="O2869" s="577"/>
      <c r="Q2869" s="611"/>
      <c r="U2869" s="574" t="str">
        <f t="shared" si="269"/>
        <v/>
      </c>
      <c r="V2869" s="574" t="str">
        <f>IF($U2869="","",VLOOKUP($U2869,BUDGET!$C$19:$Q$401,2,FALSE))</f>
        <v/>
      </c>
    </row>
    <row r="2870" spans="2:22" ht="13.5" x14ac:dyDescent="0.3">
      <c r="B2870" s="582">
        <f t="shared" si="268"/>
        <v>2860</v>
      </c>
      <c r="C2870" s="153"/>
      <c r="D2870" s="154"/>
      <c r="E2870" s="155"/>
      <c r="F2870" s="156"/>
      <c r="G2870" s="157"/>
      <c r="H2870" s="158"/>
      <c r="I2870" s="162" t="str">
        <f t="shared" si="264"/>
        <v/>
      </c>
      <c r="J2870" s="163" t="str">
        <f>IF(I2870="","",I2870/BUDGET!$O$8)</f>
        <v/>
      </c>
      <c r="K2870" s="608"/>
      <c r="L2870" s="161" t="str">
        <f t="shared" si="265"/>
        <v/>
      </c>
      <c r="M2870" s="609" t="str">
        <f t="shared" si="266"/>
        <v/>
      </c>
      <c r="N2870" s="610" t="str">
        <f t="shared" si="267"/>
        <v/>
      </c>
      <c r="O2870" s="577"/>
      <c r="Q2870" s="611"/>
      <c r="U2870" s="574" t="str">
        <f t="shared" si="269"/>
        <v/>
      </c>
      <c r="V2870" s="574" t="str">
        <f>IF($U2870="","",VLOOKUP($U2870,BUDGET!$C$19:$Q$401,2,FALSE))</f>
        <v/>
      </c>
    </row>
    <row r="2871" spans="2:22" ht="13.5" x14ac:dyDescent="0.3">
      <c r="B2871" s="582">
        <f t="shared" si="268"/>
        <v>2861</v>
      </c>
      <c r="C2871" s="153"/>
      <c r="D2871" s="154"/>
      <c r="E2871" s="155"/>
      <c r="F2871" s="156"/>
      <c r="G2871" s="157"/>
      <c r="H2871" s="158"/>
      <c r="I2871" s="162" t="str">
        <f t="shared" si="264"/>
        <v/>
      </c>
      <c r="J2871" s="163" t="str">
        <f>IF(I2871="","",I2871/BUDGET!$O$8)</f>
        <v/>
      </c>
      <c r="K2871" s="608"/>
      <c r="L2871" s="164" t="str">
        <f t="shared" si="265"/>
        <v/>
      </c>
      <c r="M2871" s="609" t="str">
        <f t="shared" si="266"/>
        <v/>
      </c>
      <c r="N2871" s="610" t="str">
        <f t="shared" si="267"/>
        <v/>
      </c>
      <c r="O2871" s="577"/>
      <c r="Q2871" s="611"/>
      <c r="U2871" s="574" t="str">
        <f t="shared" si="269"/>
        <v/>
      </c>
      <c r="V2871" s="574" t="str">
        <f>IF($U2871="","",VLOOKUP($U2871,BUDGET!$C$19:$Q$401,2,FALSE))</f>
        <v/>
      </c>
    </row>
    <row r="2872" spans="2:22" ht="13.5" x14ac:dyDescent="0.3">
      <c r="B2872" s="582">
        <f t="shared" si="268"/>
        <v>2862</v>
      </c>
      <c r="C2872" s="153"/>
      <c r="D2872" s="154"/>
      <c r="E2872" s="155"/>
      <c r="F2872" s="156"/>
      <c r="G2872" s="157"/>
      <c r="H2872" s="158"/>
      <c r="I2872" s="162" t="str">
        <f t="shared" si="264"/>
        <v/>
      </c>
      <c r="J2872" s="163" t="str">
        <f>IF(I2872="","",I2872/BUDGET!$O$8)</f>
        <v/>
      </c>
      <c r="K2872" s="608"/>
      <c r="L2872" s="161" t="str">
        <f t="shared" si="265"/>
        <v/>
      </c>
      <c r="M2872" s="609" t="str">
        <f t="shared" si="266"/>
        <v/>
      </c>
      <c r="N2872" s="610" t="str">
        <f t="shared" si="267"/>
        <v/>
      </c>
      <c r="O2872" s="577"/>
      <c r="Q2872" s="611"/>
      <c r="U2872" s="574" t="str">
        <f t="shared" si="269"/>
        <v/>
      </c>
      <c r="V2872" s="574" t="str">
        <f>IF($U2872="","",VLOOKUP($U2872,BUDGET!$C$19:$Q$401,2,FALSE))</f>
        <v/>
      </c>
    </row>
    <row r="2873" spans="2:22" ht="13.5" x14ac:dyDescent="0.3">
      <c r="B2873" s="582">
        <f t="shared" si="268"/>
        <v>2863</v>
      </c>
      <c r="C2873" s="153"/>
      <c r="D2873" s="154"/>
      <c r="E2873" s="155"/>
      <c r="F2873" s="156"/>
      <c r="G2873" s="157"/>
      <c r="H2873" s="158"/>
      <c r="I2873" s="162" t="str">
        <f t="shared" si="264"/>
        <v/>
      </c>
      <c r="J2873" s="163" t="str">
        <f>IF(I2873="","",I2873/BUDGET!$O$8)</f>
        <v/>
      </c>
      <c r="K2873" s="608"/>
      <c r="L2873" s="164" t="str">
        <f t="shared" si="265"/>
        <v/>
      </c>
      <c r="M2873" s="609" t="str">
        <f t="shared" si="266"/>
        <v/>
      </c>
      <c r="N2873" s="610" t="str">
        <f t="shared" si="267"/>
        <v/>
      </c>
      <c r="O2873" s="577"/>
      <c r="Q2873" s="611"/>
      <c r="U2873" s="574" t="str">
        <f t="shared" si="269"/>
        <v/>
      </c>
      <c r="V2873" s="574" t="str">
        <f>IF($U2873="","",VLOOKUP($U2873,BUDGET!$C$19:$Q$401,2,FALSE))</f>
        <v/>
      </c>
    </row>
    <row r="2874" spans="2:22" ht="13.5" x14ac:dyDescent="0.3">
      <c r="B2874" s="582">
        <f t="shared" si="268"/>
        <v>2864</v>
      </c>
      <c r="C2874" s="153"/>
      <c r="D2874" s="154"/>
      <c r="E2874" s="155"/>
      <c r="F2874" s="156"/>
      <c r="G2874" s="157"/>
      <c r="H2874" s="158"/>
      <c r="I2874" s="162" t="str">
        <f t="shared" si="264"/>
        <v/>
      </c>
      <c r="J2874" s="163" t="str">
        <f>IF(I2874="","",I2874/BUDGET!$O$8)</f>
        <v/>
      </c>
      <c r="K2874" s="608"/>
      <c r="L2874" s="161" t="str">
        <f t="shared" si="265"/>
        <v/>
      </c>
      <c r="M2874" s="609" t="str">
        <f t="shared" si="266"/>
        <v/>
      </c>
      <c r="N2874" s="610" t="str">
        <f t="shared" si="267"/>
        <v/>
      </c>
      <c r="O2874" s="577"/>
      <c r="Q2874" s="611"/>
      <c r="U2874" s="574" t="str">
        <f t="shared" si="269"/>
        <v/>
      </c>
      <c r="V2874" s="574" t="str">
        <f>IF($U2874="","",VLOOKUP($U2874,BUDGET!$C$19:$Q$401,2,FALSE))</f>
        <v/>
      </c>
    </row>
    <row r="2875" spans="2:22" ht="13.5" x14ac:dyDescent="0.3">
      <c r="B2875" s="582">
        <f t="shared" si="268"/>
        <v>2865</v>
      </c>
      <c r="C2875" s="153"/>
      <c r="D2875" s="154"/>
      <c r="E2875" s="155"/>
      <c r="F2875" s="156"/>
      <c r="G2875" s="157"/>
      <c r="H2875" s="158"/>
      <c r="I2875" s="162" t="str">
        <f t="shared" si="264"/>
        <v/>
      </c>
      <c r="J2875" s="163" t="str">
        <f>IF(I2875="","",I2875/BUDGET!$O$8)</f>
        <v/>
      </c>
      <c r="K2875" s="608"/>
      <c r="L2875" s="164" t="str">
        <f t="shared" si="265"/>
        <v/>
      </c>
      <c r="M2875" s="609" t="str">
        <f t="shared" si="266"/>
        <v/>
      </c>
      <c r="N2875" s="610" t="str">
        <f t="shared" si="267"/>
        <v/>
      </c>
      <c r="O2875" s="577"/>
      <c r="Q2875" s="611"/>
      <c r="U2875" s="574" t="str">
        <f t="shared" si="269"/>
        <v/>
      </c>
      <c r="V2875" s="574" t="str">
        <f>IF($U2875="","",VLOOKUP($U2875,BUDGET!$C$19:$Q$401,2,FALSE))</f>
        <v/>
      </c>
    </row>
    <row r="2876" spans="2:22" ht="13.5" x14ac:dyDescent="0.3">
      <c r="B2876" s="582">
        <f t="shared" si="268"/>
        <v>2866</v>
      </c>
      <c r="C2876" s="153"/>
      <c r="D2876" s="154"/>
      <c r="E2876" s="155"/>
      <c r="F2876" s="156"/>
      <c r="G2876" s="157"/>
      <c r="H2876" s="158"/>
      <c r="I2876" s="162" t="str">
        <f t="shared" si="264"/>
        <v/>
      </c>
      <c r="J2876" s="163" t="str">
        <f>IF(I2876="","",I2876/BUDGET!$O$8)</f>
        <v/>
      </c>
      <c r="K2876" s="608"/>
      <c r="L2876" s="161" t="str">
        <f t="shared" si="265"/>
        <v/>
      </c>
      <c r="M2876" s="609" t="str">
        <f t="shared" si="266"/>
        <v/>
      </c>
      <c r="N2876" s="610" t="str">
        <f t="shared" si="267"/>
        <v/>
      </c>
      <c r="O2876" s="577"/>
      <c r="Q2876" s="611"/>
      <c r="U2876" s="574" t="str">
        <f t="shared" si="269"/>
        <v/>
      </c>
      <c r="V2876" s="574" t="str">
        <f>IF($U2876="","",VLOOKUP($U2876,BUDGET!$C$19:$Q$401,2,FALSE))</f>
        <v/>
      </c>
    </row>
    <row r="2877" spans="2:22" ht="13.5" x14ac:dyDescent="0.3">
      <c r="B2877" s="582">
        <f t="shared" si="268"/>
        <v>2867</v>
      </c>
      <c r="C2877" s="153"/>
      <c r="D2877" s="154"/>
      <c r="E2877" s="155"/>
      <c r="F2877" s="156"/>
      <c r="G2877" s="157"/>
      <c r="H2877" s="158"/>
      <c r="I2877" s="162" t="str">
        <f t="shared" si="264"/>
        <v/>
      </c>
      <c r="J2877" s="163" t="str">
        <f>IF(I2877="","",I2877/BUDGET!$O$8)</f>
        <v/>
      </c>
      <c r="K2877" s="608"/>
      <c r="L2877" s="164" t="str">
        <f t="shared" si="265"/>
        <v/>
      </c>
      <c r="M2877" s="609" t="str">
        <f t="shared" si="266"/>
        <v/>
      </c>
      <c r="N2877" s="610" t="str">
        <f t="shared" si="267"/>
        <v/>
      </c>
      <c r="O2877" s="577"/>
      <c r="Q2877" s="611"/>
      <c r="U2877" s="574" t="str">
        <f t="shared" si="269"/>
        <v/>
      </c>
      <c r="V2877" s="574" t="str">
        <f>IF($U2877="","",VLOOKUP($U2877,BUDGET!$C$19:$Q$401,2,FALSE))</f>
        <v/>
      </c>
    </row>
    <row r="2878" spans="2:22" ht="13.5" x14ac:dyDescent="0.3">
      <c r="B2878" s="582">
        <f t="shared" si="268"/>
        <v>2868</v>
      </c>
      <c r="C2878" s="153"/>
      <c r="D2878" s="154"/>
      <c r="E2878" s="155"/>
      <c r="F2878" s="156"/>
      <c r="G2878" s="157"/>
      <c r="H2878" s="158"/>
      <c r="I2878" s="162" t="str">
        <f t="shared" si="264"/>
        <v/>
      </c>
      <c r="J2878" s="163" t="str">
        <f>IF(I2878="","",I2878/BUDGET!$O$8)</f>
        <v/>
      </c>
      <c r="K2878" s="608"/>
      <c r="L2878" s="161" t="str">
        <f t="shared" si="265"/>
        <v/>
      </c>
      <c r="M2878" s="609" t="str">
        <f t="shared" si="266"/>
        <v/>
      </c>
      <c r="N2878" s="610" t="str">
        <f t="shared" si="267"/>
        <v/>
      </c>
      <c r="O2878" s="577"/>
      <c r="Q2878" s="611"/>
      <c r="U2878" s="574" t="str">
        <f t="shared" si="269"/>
        <v/>
      </c>
      <c r="V2878" s="574" t="str">
        <f>IF($U2878="","",VLOOKUP($U2878,BUDGET!$C$19:$Q$401,2,FALSE))</f>
        <v/>
      </c>
    </row>
    <row r="2879" spans="2:22" ht="13.5" x14ac:dyDescent="0.3">
      <c r="B2879" s="582">
        <f t="shared" si="268"/>
        <v>2869</v>
      </c>
      <c r="C2879" s="153"/>
      <c r="D2879" s="154"/>
      <c r="E2879" s="155"/>
      <c r="F2879" s="156"/>
      <c r="G2879" s="157"/>
      <c r="H2879" s="158"/>
      <c r="I2879" s="162" t="str">
        <f t="shared" si="264"/>
        <v/>
      </c>
      <c r="J2879" s="163" t="str">
        <f>IF(I2879="","",I2879/BUDGET!$O$8)</f>
        <v/>
      </c>
      <c r="K2879" s="608"/>
      <c r="L2879" s="164" t="str">
        <f t="shared" si="265"/>
        <v/>
      </c>
      <c r="M2879" s="609" t="str">
        <f t="shared" si="266"/>
        <v/>
      </c>
      <c r="N2879" s="610" t="str">
        <f t="shared" si="267"/>
        <v/>
      </c>
      <c r="O2879" s="577"/>
      <c r="Q2879" s="611"/>
      <c r="U2879" s="574" t="str">
        <f t="shared" si="269"/>
        <v/>
      </c>
      <c r="V2879" s="574" t="str">
        <f>IF($U2879="","",VLOOKUP($U2879,BUDGET!$C$19:$Q$401,2,FALSE))</f>
        <v/>
      </c>
    </row>
    <row r="2880" spans="2:22" ht="13.5" x14ac:dyDescent="0.3">
      <c r="B2880" s="582">
        <f t="shared" si="268"/>
        <v>2870</v>
      </c>
      <c r="C2880" s="153"/>
      <c r="D2880" s="154"/>
      <c r="E2880" s="155"/>
      <c r="F2880" s="156"/>
      <c r="G2880" s="157"/>
      <c r="H2880" s="158"/>
      <c r="I2880" s="162" t="str">
        <f t="shared" si="264"/>
        <v/>
      </c>
      <c r="J2880" s="163" t="str">
        <f>IF(I2880="","",I2880/BUDGET!$O$8)</f>
        <v/>
      </c>
      <c r="K2880" s="608"/>
      <c r="L2880" s="161" t="str">
        <f t="shared" si="265"/>
        <v/>
      </c>
      <c r="M2880" s="609" t="str">
        <f t="shared" si="266"/>
        <v/>
      </c>
      <c r="N2880" s="610" t="str">
        <f t="shared" si="267"/>
        <v/>
      </c>
      <c r="O2880" s="577"/>
      <c r="Q2880" s="611"/>
      <c r="U2880" s="574" t="str">
        <f t="shared" si="269"/>
        <v/>
      </c>
      <c r="V2880" s="574" t="str">
        <f>IF($U2880="","",VLOOKUP($U2880,BUDGET!$C$19:$Q$401,2,FALSE))</f>
        <v/>
      </c>
    </row>
    <row r="2881" spans="2:22" ht="13.5" x14ac:dyDescent="0.3">
      <c r="B2881" s="582">
        <f t="shared" si="268"/>
        <v>2871</v>
      </c>
      <c r="C2881" s="153"/>
      <c r="D2881" s="154"/>
      <c r="E2881" s="155"/>
      <c r="F2881" s="156"/>
      <c r="G2881" s="157"/>
      <c r="H2881" s="158"/>
      <c r="I2881" s="162" t="str">
        <f t="shared" si="264"/>
        <v/>
      </c>
      <c r="J2881" s="163" t="str">
        <f>IF(I2881="","",I2881/BUDGET!$O$8)</f>
        <v/>
      </c>
      <c r="K2881" s="608"/>
      <c r="L2881" s="164" t="str">
        <f t="shared" si="265"/>
        <v/>
      </c>
      <c r="M2881" s="609" t="str">
        <f t="shared" si="266"/>
        <v/>
      </c>
      <c r="N2881" s="610" t="str">
        <f t="shared" si="267"/>
        <v/>
      </c>
      <c r="O2881" s="577"/>
      <c r="Q2881" s="611"/>
      <c r="U2881" s="574" t="str">
        <f t="shared" si="269"/>
        <v/>
      </c>
      <c r="V2881" s="574" t="str">
        <f>IF($U2881="","",VLOOKUP($U2881,BUDGET!$C$19:$Q$401,2,FALSE))</f>
        <v/>
      </c>
    </row>
    <row r="2882" spans="2:22" ht="13.5" x14ac:dyDescent="0.3">
      <c r="B2882" s="582">
        <f t="shared" si="268"/>
        <v>2872</v>
      </c>
      <c r="C2882" s="153"/>
      <c r="D2882" s="154"/>
      <c r="E2882" s="155"/>
      <c r="F2882" s="156"/>
      <c r="G2882" s="157"/>
      <c r="H2882" s="158"/>
      <c r="I2882" s="162" t="str">
        <f t="shared" si="264"/>
        <v/>
      </c>
      <c r="J2882" s="163" t="str">
        <f>IF(I2882="","",I2882/BUDGET!$O$8)</f>
        <v/>
      </c>
      <c r="K2882" s="608"/>
      <c r="L2882" s="161" t="str">
        <f t="shared" si="265"/>
        <v/>
      </c>
      <c r="M2882" s="609" t="str">
        <f t="shared" si="266"/>
        <v/>
      </c>
      <c r="N2882" s="610" t="str">
        <f t="shared" si="267"/>
        <v/>
      </c>
      <c r="O2882" s="577"/>
      <c r="Q2882" s="611"/>
      <c r="U2882" s="574" t="str">
        <f t="shared" si="269"/>
        <v/>
      </c>
      <c r="V2882" s="574" t="str">
        <f>IF($U2882="","",VLOOKUP($U2882,BUDGET!$C$19:$Q$401,2,FALSE))</f>
        <v/>
      </c>
    </row>
    <row r="2883" spans="2:22" ht="13.5" x14ac:dyDescent="0.3">
      <c r="B2883" s="582">
        <f t="shared" si="268"/>
        <v>2873</v>
      </c>
      <c r="C2883" s="153"/>
      <c r="D2883" s="154"/>
      <c r="E2883" s="155"/>
      <c r="F2883" s="156"/>
      <c r="G2883" s="157"/>
      <c r="H2883" s="158"/>
      <c r="I2883" s="162" t="str">
        <f t="shared" si="264"/>
        <v/>
      </c>
      <c r="J2883" s="163" t="str">
        <f>IF(I2883="","",I2883/BUDGET!$O$8)</f>
        <v/>
      </c>
      <c r="K2883" s="608"/>
      <c r="L2883" s="164" t="str">
        <f t="shared" si="265"/>
        <v/>
      </c>
      <c r="M2883" s="609" t="str">
        <f t="shared" si="266"/>
        <v/>
      </c>
      <c r="N2883" s="610" t="str">
        <f t="shared" si="267"/>
        <v/>
      </c>
      <c r="O2883" s="577"/>
      <c r="Q2883" s="611"/>
      <c r="U2883" s="574" t="str">
        <f t="shared" si="269"/>
        <v/>
      </c>
      <c r="V2883" s="574" t="str">
        <f>IF($U2883="","",VLOOKUP($U2883,BUDGET!$C$19:$Q$401,2,FALSE))</f>
        <v/>
      </c>
    </row>
    <row r="2884" spans="2:22" ht="13.5" x14ac:dyDescent="0.3">
      <c r="B2884" s="582">
        <f t="shared" si="268"/>
        <v>2874</v>
      </c>
      <c r="C2884" s="153"/>
      <c r="D2884" s="154"/>
      <c r="E2884" s="155"/>
      <c r="F2884" s="156"/>
      <c r="G2884" s="157"/>
      <c r="H2884" s="158"/>
      <c r="I2884" s="162" t="str">
        <f t="shared" si="264"/>
        <v/>
      </c>
      <c r="J2884" s="163" t="str">
        <f>IF(I2884="","",I2884/BUDGET!$O$8)</f>
        <v/>
      </c>
      <c r="K2884" s="608"/>
      <c r="L2884" s="161" t="str">
        <f t="shared" si="265"/>
        <v/>
      </c>
      <c r="M2884" s="609" t="str">
        <f t="shared" si="266"/>
        <v/>
      </c>
      <c r="N2884" s="610" t="str">
        <f t="shared" si="267"/>
        <v/>
      </c>
      <c r="O2884" s="577"/>
      <c r="Q2884" s="611"/>
      <c r="U2884" s="574" t="str">
        <f t="shared" si="269"/>
        <v/>
      </c>
      <c r="V2884" s="574" t="str">
        <f>IF($U2884="","",VLOOKUP($U2884,BUDGET!$C$19:$Q$401,2,FALSE))</f>
        <v/>
      </c>
    </row>
    <row r="2885" spans="2:22" ht="13.5" x14ac:dyDescent="0.3">
      <c r="B2885" s="582">
        <f t="shared" si="268"/>
        <v>2875</v>
      </c>
      <c r="C2885" s="153"/>
      <c r="D2885" s="154"/>
      <c r="E2885" s="155"/>
      <c r="F2885" s="156"/>
      <c r="G2885" s="157"/>
      <c r="H2885" s="158"/>
      <c r="I2885" s="162" t="str">
        <f t="shared" si="264"/>
        <v/>
      </c>
      <c r="J2885" s="163" t="str">
        <f>IF(I2885="","",I2885/BUDGET!$O$8)</f>
        <v/>
      </c>
      <c r="K2885" s="608"/>
      <c r="L2885" s="164" t="str">
        <f t="shared" si="265"/>
        <v/>
      </c>
      <c r="M2885" s="609" t="str">
        <f t="shared" si="266"/>
        <v/>
      </c>
      <c r="N2885" s="610" t="str">
        <f t="shared" si="267"/>
        <v/>
      </c>
      <c r="O2885" s="577"/>
      <c r="Q2885" s="611"/>
      <c r="U2885" s="574" t="str">
        <f t="shared" si="269"/>
        <v/>
      </c>
      <c r="V2885" s="574" t="str">
        <f>IF($U2885="","",VLOOKUP($U2885,BUDGET!$C$19:$Q$401,2,FALSE))</f>
        <v/>
      </c>
    </row>
    <row r="2886" spans="2:22" ht="13.5" x14ac:dyDescent="0.3">
      <c r="B2886" s="582">
        <f t="shared" si="268"/>
        <v>2876</v>
      </c>
      <c r="C2886" s="153"/>
      <c r="D2886" s="154"/>
      <c r="E2886" s="155"/>
      <c r="F2886" s="156"/>
      <c r="G2886" s="157"/>
      <c r="H2886" s="158"/>
      <c r="I2886" s="162" t="str">
        <f t="shared" si="264"/>
        <v/>
      </c>
      <c r="J2886" s="163" t="str">
        <f>IF(I2886="","",I2886/BUDGET!$O$8)</f>
        <v/>
      </c>
      <c r="K2886" s="608"/>
      <c r="L2886" s="161" t="str">
        <f t="shared" si="265"/>
        <v/>
      </c>
      <c r="M2886" s="609" t="str">
        <f t="shared" si="266"/>
        <v/>
      </c>
      <c r="N2886" s="610" t="str">
        <f t="shared" si="267"/>
        <v/>
      </c>
      <c r="O2886" s="577"/>
      <c r="Q2886" s="611"/>
      <c r="U2886" s="574" t="str">
        <f t="shared" si="269"/>
        <v/>
      </c>
      <c r="V2886" s="574" t="str">
        <f>IF($U2886="","",VLOOKUP($U2886,BUDGET!$C$19:$Q$401,2,FALSE))</f>
        <v/>
      </c>
    </row>
    <row r="2887" spans="2:22" ht="13.5" x14ac:dyDescent="0.3">
      <c r="B2887" s="582">
        <f t="shared" si="268"/>
        <v>2877</v>
      </c>
      <c r="C2887" s="153"/>
      <c r="D2887" s="154"/>
      <c r="E2887" s="155"/>
      <c r="F2887" s="156"/>
      <c r="G2887" s="157"/>
      <c r="H2887" s="158"/>
      <c r="I2887" s="162" t="str">
        <f t="shared" si="264"/>
        <v/>
      </c>
      <c r="J2887" s="163" t="str">
        <f>IF(I2887="","",I2887/BUDGET!$O$8)</f>
        <v/>
      </c>
      <c r="K2887" s="608"/>
      <c r="L2887" s="164" t="str">
        <f t="shared" si="265"/>
        <v/>
      </c>
      <c r="M2887" s="609" t="str">
        <f t="shared" si="266"/>
        <v/>
      </c>
      <c r="N2887" s="610" t="str">
        <f t="shared" si="267"/>
        <v/>
      </c>
      <c r="O2887" s="577"/>
      <c r="Q2887" s="611"/>
      <c r="U2887" s="574" t="str">
        <f t="shared" si="269"/>
        <v/>
      </c>
      <c r="V2887" s="574" t="str">
        <f>IF($U2887="","",VLOOKUP($U2887,BUDGET!$C$19:$Q$401,2,FALSE))</f>
        <v/>
      </c>
    </row>
    <row r="2888" spans="2:22" ht="13.5" x14ac:dyDescent="0.3">
      <c r="B2888" s="582">
        <f t="shared" si="268"/>
        <v>2878</v>
      </c>
      <c r="C2888" s="153"/>
      <c r="D2888" s="154"/>
      <c r="E2888" s="155"/>
      <c r="F2888" s="156"/>
      <c r="G2888" s="157"/>
      <c r="H2888" s="158"/>
      <c r="I2888" s="162" t="str">
        <f t="shared" si="264"/>
        <v/>
      </c>
      <c r="J2888" s="163" t="str">
        <f>IF(I2888="","",I2888/BUDGET!$O$8)</f>
        <v/>
      </c>
      <c r="K2888" s="608"/>
      <c r="L2888" s="161" t="str">
        <f t="shared" si="265"/>
        <v/>
      </c>
      <c r="M2888" s="609" t="str">
        <f t="shared" si="266"/>
        <v/>
      </c>
      <c r="N2888" s="610" t="str">
        <f t="shared" si="267"/>
        <v/>
      </c>
      <c r="O2888" s="577"/>
      <c r="Q2888" s="611"/>
      <c r="U2888" s="574" t="str">
        <f t="shared" si="269"/>
        <v/>
      </c>
      <c r="V2888" s="574" t="str">
        <f>IF($U2888="","",VLOOKUP($U2888,BUDGET!$C$19:$Q$401,2,FALSE))</f>
        <v/>
      </c>
    </row>
    <row r="2889" spans="2:22" ht="13.5" x14ac:dyDescent="0.3">
      <c r="B2889" s="582">
        <f t="shared" si="268"/>
        <v>2879</v>
      </c>
      <c r="C2889" s="153"/>
      <c r="D2889" s="154"/>
      <c r="E2889" s="155"/>
      <c r="F2889" s="156"/>
      <c r="G2889" s="157"/>
      <c r="H2889" s="158"/>
      <c r="I2889" s="162" t="str">
        <f t="shared" si="264"/>
        <v/>
      </c>
      <c r="J2889" s="163" t="str">
        <f>IF(I2889="","",I2889/BUDGET!$O$8)</f>
        <v/>
      </c>
      <c r="K2889" s="608"/>
      <c r="L2889" s="164" t="str">
        <f t="shared" si="265"/>
        <v/>
      </c>
      <c r="M2889" s="609" t="str">
        <f t="shared" si="266"/>
        <v/>
      </c>
      <c r="N2889" s="610" t="str">
        <f t="shared" si="267"/>
        <v/>
      </c>
      <c r="O2889" s="577"/>
      <c r="Q2889" s="611"/>
      <c r="U2889" s="574" t="str">
        <f t="shared" si="269"/>
        <v/>
      </c>
      <c r="V2889" s="574" t="str">
        <f>IF($U2889="","",VLOOKUP($U2889,BUDGET!$C$19:$Q$401,2,FALSE))</f>
        <v/>
      </c>
    </row>
    <row r="2890" spans="2:22" ht="13.5" x14ac:dyDescent="0.3">
      <c r="B2890" s="582">
        <f t="shared" si="268"/>
        <v>2880</v>
      </c>
      <c r="C2890" s="153"/>
      <c r="D2890" s="154"/>
      <c r="E2890" s="155"/>
      <c r="F2890" s="156"/>
      <c r="G2890" s="157"/>
      <c r="H2890" s="158"/>
      <c r="I2890" s="162" t="str">
        <f t="shared" si="264"/>
        <v/>
      </c>
      <c r="J2890" s="163" t="str">
        <f>IF(I2890="","",I2890/BUDGET!$O$8)</f>
        <v/>
      </c>
      <c r="K2890" s="608"/>
      <c r="L2890" s="161" t="str">
        <f t="shared" si="265"/>
        <v/>
      </c>
      <c r="M2890" s="609" t="str">
        <f t="shared" si="266"/>
        <v/>
      </c>
      <c r="N2890" s="610" t="str">
        <f t="shared" si="267"/>
        <v/>
      </c>
      <c r="O2890" s="577"/>
      <c r="Q2890" s="611"/>
      <c r="U2890" s="574" t="str">
        <f t="shared" si="269"/>
        <v/>
      </c>
      <c r="V2890" s="574" t="str">
        <f>IF($U2890="","",VLOOKUP($U2890,BUDGET!$C$19:$Q$401,2,FALSE))</f>
        <v/>
      </c>
    </row>
    <row r="2891" spans="2:22" ht="13.5" x14ac:dyDescent="0.3">
      <c r="B2891" s="582">
        <f t="shared" si="268"/>
        <v>2881</v>
      </c>
      <c r="C2891" s="153"/>
      <c r="D2891" s="154"/>
      <c r="E2891" s="155"/>
      <c r="F2891" s="156"/>
      <c r="G2891" s="157"/>
      <c r="H2891" s="158"/>
      <c r="I2891" s="162" t="str">
        <f t="shared" si="264"/>
        <v/>
      </c>
      <c r="J2891" s="163" t="str">
        <f>IF(I2891="","",I2891/BUDGET!$O$8)</f>
        <v/>
      </c>
      <c r="K2891" s="608"/>
      <c r="L2891" s="164" t="str">
        <f t="shared" si="265"/>
        <v/>
      </c>
      <c r="M2891" s="609" t="str">
        <f t="shared" si="266"/>
        <v/>
      </c>
      <c r="N2891" s="610" t="str">
        <f t="shared" si="267"/>
        <v/>
      </c>
      <c r="O2891" s="577"/>
      <c r="Q2891" s="611"/>
      <c r="U2891" s="574" t="str">
        <f t="shared" si="269"/>
        <v/>
      </c>
      <c r="V2891" s="574" t="str">
        <f>IF($U2891="","",VLOOKUP($U2891,BUDGET!$C$19:$Q$401,2,FALSE))</f>
        <v/>
      </c>
    </row>
    <row r="2892" spans="2:22" ht="13.5" x14ac:dyDescent="0.3">
      <c r="B2892" s="582">
        <f t="shared" si="268"/>
        <v>2882</v>
      </c>
      <c r="C2892" s="153"/>
      <c r="D2892" s="154"/>
      <c r="E2892" s="155"/>
      <c r="F2892" s="156"/>
      <c r="G2892" s="157"/>
      <c r="H2892" s="158"/>
      <c r="I2892" s="162" t="str">
        <f t="shared" ref="I2892:I2955" si="270">IF(E2892="","",ROUND(F2892*H2892,2))</f>
        <v/>
      </c>
      <c r="J2892" s="163" t="str">
        <f>IF(I2892="","",I2892/BUDGET!$O$8)</f>
        <v/>
      </c>
      <c r="K2892" s="608"/>
      <c r="L2892" s="161" t="str">
        <f t="shared" ref="L2892:L2955" si="271">LEFT(K2892,2)</f>
        <v/>
      </c>
      <c r="M2892" s="609" t="str">
        <f t="shared" ref="M2892:M2955" si="272">IF(C2892="","",YEAR(C2892))</f>
        <v/>
      </c>
      <c r="N2892" s="610" t="str">
        <f t="shared" ref="N2892:N2955" si="273">IF(C2892="","",MONTH(C2892))</f>
        <v/>
      </c>
      <c r="O2892" s="577"/>
      <c r="Q2892" s="611"/>
      <c r="U2892" s="574" t="str">
        <f t="shared" si="269"/>
        <v/>
      </c>
      <c r="V2892" s="574" t="str">
        <f>IF($U2892="","",VLOOKUP($U2892,BUDGET!$C$19:$Q$401,2,FALSE))</f>
        <v/>
      </c>
    </row>
    <row r="2893" spans="2:22" ht="13.5" x14ac:dyDescent="0.3">
      <c r="B2893" s="582">
        <f t="shared" ref="B2893:B2956" si="274">ROW()-10</f>
        <v>2883</v>
      </c>
      <c r="C2893" s="153"/>
      <c r="D2893" s="154"/>
      <c r="E2893" s="155"/>
      <c r="F2893" s="156"/>
      <c r="G2893" s="157"/>
      <c r="H2893" s="158"/>
      <c r="I2893" s="162" t="str">
        <f t="shared" si="270"/>
        <v/>
      </c>
      <c r="J2893" s="163" t="str">
        <f>IF(I2893="","",I2893/BUDGET!$O$8)</f>
        <v/>
      </c>
      <c r="K2893" s="608"/>
      <c r="L2893" s="164" t="str">
        <f t="shared" si="271"/>
        <v/>
      </c>
      <c r="M2893" s="609" t="str">
        <f t="shared" si="272"/>
        <v/>
      </c>
      <c r="N2893" s="610" t="str">
        <f t="shared" si="273"/>
        <v/>
      </c>
      <c r="O2893" s="577"/>
      <c r="Q2893" s="611"/>
      <c r="U2893" s="574" t="str">
        <f t="shared" ref="U2893:U2956" si="275">IF(K2893="","",LEFT(K2893,FIND("|",K2893)-1))</f>
        <v/>
      </c>
      <c r="V2893" s="574" t="str">
        <f>IF($U2893="","",VLOOKUP($U2893,BUDGET!$C$19:$Q$401,2,FALSE))</f>
        <v/>
      </c>
    </row>
    <row r="2894" spans="2:22" ht="13.5" x14ac:dyDescent="0.3">
      <c r="B2894" s="582">
        <f t="shared" si="274"/>
        <v>2884</v>
      </c>
      <c r="C2894" s="153"/>
      <c r="D2894" s="154"/>
      <c r="E2894" s="155"/>
      <c r="F2894" s="156"/>
      <c r="G2894" s="157"/>
      <c r="H2894" s="158"/>
      <c r="I2894" s="162" t="str">
        <f t="shared" si="270"/>
        <v/>
      </c>
      <c r="J2894" s="163" t="str">
        <f>IF(I2894="","",I2894/BUDGET!$O$8)</f>
        <v/>
      </c>
      <c r="K2894" s="608"/>
      <c r="L2894" s="161" t="str">
        <f t="shared" si="271"/>
        <v/>
      </c>
      <c r="M2894" s="609" t="str">
        <f t="shared" si="272"/>
        <v/>
      </c>
      <c r="N2894" s="610" t="str">
        <f t="shared" si="273"/>
        <v/>
      </c>
      <c r="O2894" s="577"/>
      <c r="Q2894" s="611"/>
      <c r="U2894" s="574" t="str">
        <f t="shared" si="275"/>
        <v/>
      </c>
      <c r="V2894" s="574" t="str">
        <f>IF($U2894="","",VLOOKUP($U2894,BUDGET!$C$19:$Q$401,2,FALSE))</f>
        <v/>
      </c>
    </row>
    <row r="2895" spans="2:22" ht="13.5" x14ac:dyDescent="0.3">
      <c r="B2895" s="582">
        <f t="shared" si="274"/>
        <v>2885</v>
      </c>
      <c r="C2895" s="153"/>
      <c r="D2895" s="154"/>
      <c r="E2895" s="155"/>
      <c r="F2895" s="156"/>
      <c r="G2895" s="157"/>
      <c r="H2895" s="158"/>
      <c r="I2895" s="162" t="str">
        <f t="shared" si="270"/>
        <v/>
      </c>
      <c r="J2895" s="163" t="str">
        <f>IF(I2895="","",I2895/BUDGET!$O$8)</f>
        <v/>
      </c>
      <c r="K2895" s="608"/>
      <c r="L2895" s="164" t="str">
        <f t="shared" si="271"/>
        <v/>
      </c>
      <c r="M2895" s="609" t="str">
        <f t="shared" si="272"/>
        <v/>
      </c>
      <c r="N2895" s="610" t="str">
        <f t="shared" si="273"/>
        <v/>
      </c>
      <c r="O2895" s="577"/>
      <c r="Q2895" s="611"/>
      <c r="U2895" s="574" t="str">
        <f t="shared" si="275"/>
        <v/>
      </c>
      <c r="V2895" s="574" t="str">
        <f>IF($U2895="","",VLOOKUP($U2895,BUDGET!$C$19:$Q$401,2,FALSE))</f>
        <v/>
      </c>
    </row>
    <row r="2896" spans="2:22" ht="13.5" x14ac:dyDescent="0.3">
      <c r="B2896" s="582">
        <f t="shared" si="274"/>
        <v>2886</v>
      </c>
      <c r="C2896" s="153"/>
      <c r="D2896" s="154"/>
      <c r="E2896" s="155"/>
      <c r="F2896" s="156"/>
      <c r="G2896" s="157"/>
      <c r="H2896" s="158"/>
      <c r="I2896" s="162" t="str">
        <f t="shared" si="270"/>
        <v/>
      </c>
      <c r="J2896" s="163" t="str">
        <f>IF(I2896="","",I2896/BUDGET!$O$8)</f>
        <v/>
      </c>
      <c r="K2896" s="608"/>
      <c r="L2896" s="161" t="str">
        <f t="shared" si="271"/>
        <v/>
      </c>
      <c r="M2896" s="609" t="str">
        <f t="shared" si="272"/>
        <v/>
      </c>
      <c r="N2896" s="610" t="str">
        <f t="shared" si="273"/>
        <v/>
      </c>
      <c r="O2896" s="577"/>
      <c r="Q2896" s="611"/>
      <c r="U2896" s="574" t="str">
        <f t="shared" si="275"/>
        <v/>
      </c>
      <c r="V2896" s="574" t="str">
        <f>IF($U2896="","",VLOOKUP($U2896,BUDGET!$C$19:$Q$401,2,FALSE))</f>
        <v/>
      </c>
    </row>
    <row r="2897" spans="2:22" ht="13.5" x14ac:dyDescent="0.3">
      <c r="B2897" s="582">
        <f t="shared" si="274"/>
        <v>2887</v>
      </c>
      <c r="C2897" s="153"/>
      <c r="D2897" s="154"/>
      <c r="E2897" s="155"/>
      <c r="F2897" s="156"/>
      <c r="G2897" s="157"/>
      <c r="H2897" s="158"/>
      <c r="I2897" s="162" t="str">
        <f t="shared" si="270"/>
        <v/>
      </c>
      <c r="J2897" s="163" t="str">
        <f>IF(I2897="","",I2897/BUDGET!$O$8)</f>
        <v/>
      </c>
      <c r="K2897" s="608"/>
      <c r="L2897" s="164" t="str">
        <f t="shared" si="271"/>
        <v/>
      </c>
      <c r="M2897" s="609" t="str">
        <f t="shared" si="272"/>
        <v/>
      </c>
      <c r="N2897" s="610" t="str">
        <f t="shared" si="273"/>
        <v/>
      </c>
      <c r="O2897" s="577"/>
      <c r="Q2897" s="611"/>
      <c r="U2897" s="574" t="str">
        <f t="shared" si="275"/>
        <v/>
      </c>
      <c r="V2897" s="574" t="str">
        <f>IF($U2897="","",VLOOKUP($U2897,BUDGET!$C$19:$Q$401,2,FALSE))</f>
        <v/>
      </c>
    </row>
    <row r="2898" spans="2:22" ht="13.5" x14ac:dyDescent="0.3">
      <c r="B2898" s="582">
        <f t="shared" si="274"/>
        <v>2888</v>
      </c>
      <c r="C2898" s="153"/>
      <c r="D2898" s="154"/>
      <c r="E2898" s="155"/>
      <c r="F2898" s="156"/>
      <c r="G2898" s="157"/>
      <c r="H2898" s="158"/>
      <c r="I2898" s="162" t="str">
        <f t="shared" si="270"/>
        <v/>
      </c>
      <c r="J2898" s="163" t="str">
        <f>IF(I2898="","",I2898/BUDGET!$O$8)</f>
        <v/>
      </c>
      <c r="K2898" s="608"/>
      <c r="L2898" s="161" t="str">
        <f t="shared" si="271"/>
        <v/>
      </c>
      <c r="M2898" s="609" t="str">
        <f t="shared" si="272"/>
        <v/>
      </c>
      <c r="N2898" s="610" t="str">
        <f t="shared" si="273"/>
        <v/>
      </c>
      <c r="O2898" s="577"/>
      <c r="Q2898" s="611"/>
      <c r="U2898" s="574" t="str">
        <f t="shared" si="275"/>
        <v/>
      </c>
      <c r="V2898" s="574" t="str">
        <f>IF($U2898="","",VLOOKUP($U2898,BUDGET!$C$19:$Q$401,2,FALSE))</f>
        <v/>
      </c>
    </row>
    <row r="2899" spans="2:22" ht="13.5" x14ac:dyDescent="0.3">
      <c r="B2899" s="582">
        <f t="shared" si="274"/>
        <v>2889</v>
      </c>
      <c r="C2899" s="153"/>
      <c r="D2899" s="154"/>
      <c r="E2899" s="155"/>
      <c r="F2899" s="156"/>
      <c r="G2899" s="157"/>
      <c r="H2899" s="158"/>
      <c r="I2899" s="162" t="str">
        <f t="shared" si="270"/>
        <v/>
      </c>
      <c r="J2899" s="163" t="str">
        <f>IF(I2899="","",I2899/BUDGET!$O$8)</f>
        <v/>
      </c>
      <c r="K2899" s="608"/>
      <c r="L2899" s="164" t="str">
        <f t="shared" si="271"/>
        <v/>
      </c>
      <c r="M2899" s="609" t="str">
        <f t="shared" si="272"/>
        <v/>
      </c>
      <c r="N2899" s="610" t="str">
        <f t="shared" si="273"/>
        <v/>
      </c>
      <c r="O2899" s="577"/>
      <c r="Q2899" s="611"/>
      <c r="U2899" s="574" t="str">
        <f t="shared" si="275"/>
        <v/>
      </c>
      <c r="V2899" s="574" t="str">
        <f>IF($U2899="","",VLOOKUP($U2899,BUDGET!$C$19:$Q$401,2,FALSE))</f>
        <v/>
      </c>
    </row>
    <row r="2900" spans="2:22" ht="13.5" x14ac:dyDescent="0.3">
      <c r="B2900" s="582">
        <f t="shared" si="274"/>
        <v>2890</v>
      </c>
      <c r="C2900" s="153"/>
      <c r="D2900" s="154"/>
      <c r="E2900" s="155"/>
      <c r="F2900" s="156"/>
      <c r="G2900" s="157"/>
      <c r="H2900" s="158"/>
      <c r="I2900" s="162" t="str">
        <f t="shared" si="270"/>
        <v/>
      </c>
      <c r="J2900" s="163" t="str">
        <f>IF(I2900="","",I2900/BUDGET!$O$8)</f>
        <v/>
      </c>
      <c r="K2900" s="608"/>
      <c r="L2900" s="161" t="str">
        <f t="shared" si="271"/>
        <v/>
      </c>
      <c r="M2900" s="609" t="str">
        <f t="shared" si="272"/>
        <v/>
      </c>
      <c r="N2900" s="610" t="str">
        <f t="shared" si="273"/>
        <v/>
      </c>
      <c r="O2900" s="577"/>
      <c r="Q2900" s="611"/>
      <c r="U2900" s="574" t="str">
        <f t="shared" si="275"/>
        <v/>
      </c>
      <c r="V2900" s="574" t="str">
        <f>IF($U2900="","",VLOOKUP($U2900,BUDGET!$C$19:$Q$401,2,FALSE))</f>
        <v/>
      </c>
    </row>
    <row r="2901" spans="2:22" ht="13.5" x14ac:dyDescent="0.3">
      <c r="B2901" s="582">
        <f t="shared" si="274"/>
        <v>2891</v>
      </c>
      <c r="C2901" s="153"/>
      <c r="D2901" s="154"/>
      <c r="E2901" s="155"/>
      <c r="F2901" s="156"/>
      <c r="G2901" s="157"/>
      <c r="H2901" s="158"/>
      <c r="I2901" s="162" t="str">
        <f t="shared" si="270"/>
        <v/>
      </c>
      <c r="J2901" s="163" t="str">
        <f>IF(I2901="","",I2901/BUDGET!$O$8)</f>
        <v/>
      </c>
      <c r="K2901" s="608"/>
      <c r="L2901" s="164" t="str">
        <f t="shared" si="271"/>
        <v/>
      </c>
      <c r="M2901" s="609" t="str">
        <f t="shared" si="272"/>
        <v/>
      </c>
      <c r="N2901" s="610" t="str">
        <f t="shared" si="273"/>
        <v/>
      </c>
      <c r="O2901" s="577"/>
      <c r="Q2901" s="611"/>
      <c r="U2901" s="574" t="str">
        <f t="shared" si="275"/>
        <v/>
      </c>
      <c r="V2901" s="574" t="str">
        <f>IF($U2901="","",VLOOKUP($U2901,BUDGET!$C$19:$Q$401,2,FALSE))</f>
        <v/>
      </c>
    </row>
    <row r="2902" spans="2:22" ht="13.5" x14ac:dyDescent="0.3">
      <c r="B2902" s="582">
        <f t="shared" si="274"/>
        <v>2892</v>
      </c>
      <c r="C2902" s="153"/>
      <c r="D2902" s="154"/>
      <c r="E2902" s="155"/>
      <c r="F2902" s="156"/>
      <c r="G2902" s="157"/>
      <c r="H2902" s="158"/>
      <c r="I2902" s="162" t="str">
        <f t="shared" si="270"/>
        <v/>
      </c>
      <c r="J2902" s="163" t="str">
        <f>IF(I2902="","",I2902/BUDGET!$O$8)</f>
        <v/>
      </c>
      <c r="K2902" s="608"/>
      <c r="L2902" s="161" t="str">
        <f t="shared" si="271"/>
        <v/>
      </c>
      <c r="M2902" s="609" t="str">
        <f t="shared" si="272"/>
        <v/>
      </c>
      <c r="N2902" s="610" t="str">
        <f t="shared" si="273"/>
        <v/>
      </c>
      <c r="O2902" s="577"/>
      <c r="Q2902" s="611"/>
      <c r="U2902" s="574" t="str">
        <f t="shared" si="275"/>
        <v/>
      </c>
      <c r="V2902" s="574" t="str">
        <f>IF($U2902="","",VLOOKUP($U2902,BUDGET!$C$19:$Q$401,2,FALSE))</f>
        <v/>
      </c>
    </row>
    <row r="2903" spans="2:22" ht="13.5" x14ac:dyDescent="0.3">
      <c r="B2903" s="582">
        <f t="shared" si="274"/>
        <v>2893</v>
      </c>
      <c r="C2903" s="153"/>
      <c r="D2903" s="154"/>
      <c r="E2903" s="155"/>
      <c r="F2903" s="156"/>
      <c r="G2903" s="157"/>
      <c r="H2903" s="158"/>
      <c r="I2903" s="162" t="str">
        <f t="shared" si="270"/>
        <v/>
      </c>
      <c r="J2903" s="163" t="str">
        <f>IF(I2903="","",I2903/BUDGET!$O$8)</f>
        <v/>
      </c>
      <c r="K2903" s="608"/>
      <c r="L2903" s="164" t="str">
        <f t="shared" si="271"/>
        <v/>
      </c>
      <c r="M2903" s="609" t="str">
        <f t="shared" si="272"/>
        <v/>
      </c>
      <c r="N2903" s="610" t="str">
        <f t="shared" si="273"/>
        <v/>
      </c>
      <c r="O2903" s="577"/>
      <c r="Q2903" s="611"/>
      <c r="U2903" s="574" t="str">
        <f t="shared" si="275"/>
        <v/>
      </c>
      <c r="V2903" s="574" t="str">
        <f>IF($U2903="","",VLOOKUP($U2903,BUDGET!$C$19:$Q$401,2,FALSE))</f>
        <v/>
      </c>
    </row>
    <row r="2904" spans="2:22" ht="13.5" x14ac:dyDescent="0.3">
      <c r="B2904" s="582">
        <f t="shared" si="274"/>
        <v>2894</v>
      </c>
      <c r="C2904" s="153"/>
      <c r="D2904" s="154"/>
      <c r="E2904" s="155"/>
      <c r="F2904" s="156"/>
      <c r="G2904" s="157"/>
      <c r="H2904" s="158"/>
      <c r="I2904" s="162" t="str">
        <f t="shared" si="270"/>
        <v/>
      </c>
      <c r="J2904" s="163" t="str">
        <f>IF(I2904="","",I2904/BUDGET!$O$8)</f>
        <v/>
      </c>
      <c r="K2904" s="608"/>
      <c r="L2904" s="161" t="str">
        <f t="shared" si="271"/>
        <v/>
      </c>
      <c r="M2904" s="609" t="str">
        <f t="shared" si="272"/>
        <v/>
      </c>
      <c r="N2904" s="610" t="str">
        <f t="shared" si="273"/>
        <v/>
      </c>
      <c r="O2904" s="577"/>
      <c r="Q2904" s="611"/>
      <c r="U2904" s="574" t="str">
        <f t="shared" si="275"/>
        <v/>
      </c>
      <c r="V2904" s="574" t="str">
        <f>IF($U2904="","",VLOOKUP($U2904,BUDGET!$C$19:$Q$401,2,FALSE))</f>
        <v/>
      </c>
    </row>
    <row r="2905" spans="2:22" ht="13.5" x14ac:dyDescent="0.3">
      <c r="B2905" s="582">
        <f t="shared" si="274"/>
        <v>2895</v>
      </c>
      <c r="C2905" s="153"/>
      <c r="D2905" s="154"/>
      <c r="E2905" s="155"/>
      <c r="F2905" s="156"/>
      <c r="G2905" s="157"/>
      <c r="H2905" s="158"/>
      <c r="I2905" s="162" t="str">
        <f t="shared" si="270"/>
        <v/>
      </c>
      <c r="J2905" s="163" t="str">
        <f>IF(I2905="","",I2905/BUDGET!$O$8)</f>
        <v/>
      </c>
      <c r="K2905" s="608"/>
      <c r="L2905" s="164" t="str">
        <f t="shared" si="271"/>
        <v/>
      </c>
      <c r="M2905" s="609" t="str">
        <f t="shared" si="272"/>
        <v/>
      </c>
      <c r="N2905" s="610" t="str">
        <f t="shared" si="273"/>
        <v/>
      </c>
      <c r="O2905" s="577"/>
      <c r="Q2905" s="611"/>
      <c r="U2905" s="574" t="str">
        <f t="shared" si="275"/>
        <v/>
      </c>
      <c r="V2905" s="574" t="str">
        <f>IF($U2905="","",VLOOKUP($U2905,BUDGET!$C$19:$Q$401,2,FALSE))</f>
        <v/>
      </c>
    </row>
    <row r="2906" spans="2:22" ht="13.5" x14ac:dyDescent="0.3">
      <c r="B2906" s="582">
        <f t="shared" si="274"/>
        <v>2896</v>
      </c>
      <c r="C2906" s="153"/>
      <c r="D2906" s="154"/>
      <c r="E2906" s="155"/>
      <c r="F2906" s="156"/>
      <c r="G2906" s="157"/>
      <c r="H2906" s="158"/>
      <c r="I2906" s="162" t="str">
        <f t="shared" si="270"/>
        <v/>
      </c>
      <c r="J2906" s="163" t="str">
        <f>IF(I2906="","",I2906/BUDGET!$O$8)</f>
        <v/>
      </c>
      <c r="K2906" s="608"/>
      <c r="L2906" s="161" t="str">
        <f t="shared" si="271"/>
        <v/>
      </c>
      <c r="M2906" s="609" t="str">
        <f t="shared" si="272"/>
        <v/>
      </c>
      <c r="N2906" s="610" t="str">
        <f t="shared" si="273"/>
        <v/>
      </c>
      <c r="O2906" s="577"/>
      <c r="Q2906" s="611"/>
      <c r="U2906" s="574" t="str">
        <f t="shared" si="275"/>
        <v/>
      </c>
      <c r="V2906" s="574" t="str">
        <f>IF($U2906="","",VLOOKUP($U2906,BUDGET!$C$19:$Q$401,2,FALSE))</f>
        <v/>
      </c>
    </row>
    <row r="2907" spans="2:22" ht="13.5" x14ac:dyDescent="0.3">
      <c r="B2907" s="582">
        <f t="shared" si="274"/>
        <v>2897</v>
      </c>
      <c r="C2907" s="153"/>
      <c r="D2907" s="154"/>
      <c r="E2907" s="155"/>
      <c r="F2907" s="156"/>
      <c r="G2907" s="157"/>
      <c r="H2907" s="158"/>
      <c r="I2907" s="162" t="str">
        <f t="shared" si="270"/>
        <v/>
      </c>
      <c r="J2907" s="163" t="str">
        <f>IF(I2907="","",I2907/BUDGET!$O$8)</f>
        <v/>
      </c>
      <c r="K2907" s="608"/>
      <c r="L2907" s="164" t="str">
        <f t="shared" si="271"/>
        <v/>
      </c>
      <c r="M2907" s="609" t="str">
        <f t="shared" si="272"/>
        <v/>
      </c>
      <c r="N2907" s="610" t="str">
        <f t="shared" si="273"/>
        <v/>
      </c>
      <c r="O2907" s="577"/>
      <c r="Q2907" s="611"/>
      <c r="U2907" s="574" t="str">
        <f t="shared" si="275"/>
        <v/>
      </c>
      <c r="V2907" s="574" t="str">
        <f>IF($U2907="","",VLOOKUP($U2907,BUDGET!$C$19:$Q$401,2,FALSE))</f>
        <v/>
      </c>
    </row>
    <row r="2908" spans="2:22" ht="13.5" x14ac:dyDescent="0.3">
      <c r="B2908" s="582">
        <f t="shared" si="274"/>
        <v>2898</v>
      </c>
      <c r="C2908" s="153"/>
      <c r="D2908" s="154"/>
      <c r="E2908" s="155"/>
      <c r="F2908" s="156"/>
      <c r="G2908" s="157"/>
      <c r="H2908" s="158"/>
      <c r="I2908" s="162" t="str">
        <f t="shared" si="270"/>
        <v/>
      </c>
      <c r="J2908" s="163" t="str">
        <f>IF(I2908="","",I2908/BUDGET!$O$8)</f>
        <v/>
      </c>
      <c r="K2908" s="608"/>
      <c r="L2908" s="161" t="str">
        <f t="shared" si="271"/>
        <v/>
      </c>
      <c r="M2908" s="609" t="str">
        <f t="shared" si="272"/>
        <v/>
      </c>
      <c r="N2908" s="610" t="str">
        <f t="shared" si="273"/>
        <v/>
      </c>
      <c r="O2908" s="577"/>
      <c r="Q2908" s="611"/>
      <c r="U2908" s="574" t="str">
        <f t="shared" si="275"/>
        <v/>
      </c>
      <c r="V2908" s="574" t="str">
        <f>IF($U2908="","",VLOOKUP($U2908,BUDGET!$C$19:$Q$401,2,FALSE))</f>
        <v/>
      </c>
    </row>
    <row r="2909" spans="2:22" ht="13.5" x14ac:dyDescent="0.3">
      <c r="B2909" s="582">
        <f t="shared" si="274"/>
        <v>2899</v>
      </c>
      <c r="C2909" s="153"/>
      <c r="D2909" s="154"/>
      <c r="E2909" s="155"/>
      <c r="F2909" s="156"/>
      <c r="G2909" s="157"/>
      <c r="H2909" s="158"/>
      <c r="I2909" s="162" t="str">
        <f t="shared" si="270"/>
        <v/>
      </c>
      <c r="J2909" s="163" t="str">
        <f>IF(I2909="","",I2909/BUDGET!$O$8)</f>
        <v/>
      </c>
      <c r="K2909" s="608"/>
      <c r="L2909" s="164" t="str">
        <f t="shared" si="271"/>
        <v/>
      </c>
      <c r="M2909" s="609" t="str">
        <f t="shared" si="272"/>
        <v/>
      </c>
      <c r="N2909" s="610" t="str">
        <f t="shared" si="273"/>
        <v/>
      </c>
      <c r="O2909" s="577"/>
      <c r="Q2909" s="611"/>
      <c r="U2909" s="574" t="str">
        <f t="shared" si="275"/>
        <v/>
      </c>
      <c r="V2909" s="574" t="str">
        <f>IF($U2909="","",VLOOKUP($U2909,BUDGET!$C$19:$Q$401,2,FALSE))</f>
        <v/>
      </c>
    </row>
    <row r="2910" spans="2:22" ht="13.5" x14ac:dyDescent="0.3">
      <c r="B2910" s="582">
        <f t="shared" si="274"/>
        <v>2900</v>
      </c>
      <c r="C2910" s="153"/>
      <c r="D2910" s="154"/>
      <c r="E2910" s="155"/>
      <c r="F2910" s="156"/>
      <c r="G2910" s="157"/>
      <c r="H2910" s="158"/>
      <c r="I2910" s="162" t="str">
        <f t="shared" si="270"/>
        <v/>
      </c>
      <c r="J2910" s="163" t="str">
        <f>IF(I2910="","",I2910/BUDGET!$O$8)</f>
        <v/>
      </c>
      <c r="K2910" s="608"/>
      <c r="L2910" s="161" t="str">
        <f t="shared" si="271"/>
        <v/>
      </c>
      <c r="M2910" s="609" t="str">
        <f t="shared" si="272"/>
        <v/>
      </c>
      <c r="N2910" s="610" t="str">
        <f t="shared" si="273"/>
        <v/>
      </c>
      <c r="O2910" s="577"/>
      <c r="Q2910" s="611"/>
      <c r="U2910" s="574" t="str">
        <f t="shared" si="275"/>
        <v/>
      </c>
      <c r="V2910" s="574" t="str">
        <f>IF($U2910="","",VLOOKUP($U2910,BUDGET!$C$19:$Q$401,2,FALSE))</f>
        <v/>
      </c>
    </row>
    <row r="2911" spans="2:22" ht="13.5" x14ac:dyDescent="0.3">
      <c r="B2911" s="582">
        <f t="shared" si="274"/>
        <v>2901</v>
      </c>
      <c r="C2911" s="153"/>
      <c r="D2911" s="154"/>
      <c r="E2911" s="155"/>
      <c r="F2911" s="156"/>
      <c r="G2911" s="157"/>
      <c r="H2911" s="158"/>
      <c r="I2911" s="162" t="str">
        <f t="shared" si="270"/>
        <v/>
      </c>
      <c r="J2911" s="163" t="str">
        <f>IF(I2911="","",I2911/BUDGET!$O$8)</f>
        <v/>
      </c>
      <c r="K2911" s="608"/>
      <c r="L2911" s="164" t="str">
        <f t="shared" si="271"/>
        <v/>
      </c>
      <c r="M2911" s="609" t="str">
        <f t="shared" si="272"/>
        <v/>
      </c>
      <c r="N2911" s="610" t="str">
        <f t="shared" si="273"/>
        <v/>
      </c>
      <c r="O2911" s="577"/>
      <c r="Q2911" s="611"/>
      <c r="U2911" s="574" t="str">
        <f t="shared" si="275"/>
        <v/>
      </c>
      <c r="V2911" s="574" t="str">
        <f>IF($U2911="","",VLOOKUP($U2911,BUDGET!$C$19:$Q$401,2,FALSE))</f>
        <v/>
      </c>
    </row>
    <row r="2912" spans="2:22" ht="13.5" x14ac:dyDescent="0.3">
      <c r="B2912" s="582">
        <f t="shared" si="274"/>
        <v>2902</v>
      </c>
      <c r="C2912" s="153"/>
      <c r="D2912" s="154"/>
      <c r="E2912" s="155"/>
      <c r="F2912" s="156"/>
      <c r="G2912" s="157"/>
      <c r="H2912" s="158"/>
      <c r="I2912" s="162" t="str">
        <f t="shared" si="270"/>
        <v/>
      </c>
      <c r="J2912" s="163" t="str">
        <f>IF(I2912="","",I2912/BUDGET!$O$8)</f>
        <v/>
      </c>
      <c r="K2912" s="608"/>
      <c r="L2912" s="161" t="str">
        <f t="shared" si="271"/>
        <v/>
      </c>
      <c r="M2912" s="609" t="str">
        <f t="shared" si="272"/>
        <v/>
      </c>
      <c r="N2912" s="610" t="str">
        <f t="shared" si="273"/>
        <v/>
      </c>
      <c r="O2912" s="577"/>
      <c r="Q2912" s="611"/>
      <c r="U2912" s="574" t="str">
        <f t="shared" si="275"/>
        <v/>
      </c>
      <c r="V2912" s="574" t="str">
        <f>IF($U2912="","",VLOOKUP($U2912,BUDGET!$C$19:$Q$401,2,FALSE))</f>
        <v/>
      </c>
    </row>
    <row r="2913" spans="2:22" ht="13.5" x14ac:dyDescent="0.3">
      <c r="B2913" s="582">
        <f t="shared" si="274"/>
        <v>2903</v>
      </c>
      <c r="C2913" s="153"/>
      <c r="D2913" s="154"/>
      <c r="E2913" s="155"/>
      <c r="F2913" s="156"/>
      <c r="G2913" s="157"/>
      <c r="H2913" s="158"/>
      <c r="I2913" s="162" t="str">
        <f t="shared" si="270"/>
        <v/>
      </c>
      <c r="J2913" s="163" t="str">
        <f>IF(I2913="","",I2913/BUDGET!$O$8)</f>
        <v/>
      </c>
      <c r="K2913" s="608"/>
      <c r="L2913" s="164" t="str">
        <f t="shared" si="271"/>
        <v/>
      </c>
      <c r="M2913" s="609" t="str">
        <f t="shared" si="272"/>
        <v/>
      </c>
      <c r="N2913" s="610" t="str">
        <f t="shared" si="273"/>
        <v/>
      </c>
      <c r="O2913" s="577"/>
      <c r="Q2913" s="611"/>
      <c r="U2913" s="574" t="str">
        <f t="shared" si="275"/>
        <v/>
      </c>
      <c r="V2913" s="574" t="str">
        <f>IF($U2913="","",VLOOKUP($U2913,BUDGET!$C$19:$Q$401,2,FALSE))</f>
        <v/>
      </c>
    </row>
    <row r="2914" spans="2:22" ht="13.5" x14ac:dyDescent="0.3">
      <c r="B2914" s="582">
        <f t="shared" si="274"/>
        <v>2904</v>
      </c>
      <c r="C2914" s="153"/>
      <c r="D2914" s="154"/>
      <c r="E2914" s="155"/>
      <c r="F2914" s="156"/>
      <c r="G2914" s="157"/>
      <c r="H2914" s="158"/>
      <c r="I2914" s="162" t="str">
        <f t="shared" si="270"/>
        <v/>
      </c>
      <c r="J2914" s="163" t="str">
        <f>IF(I2914="","",I2914/BUDGET!$O$8)</f>
        <v/>
      </c>
      <c r="K2914" s="608"/>
      <c r="L2914" s="161" t="str">
        <f t="shared" si="271"/>
        <v/>
      </c>
      <c r="M2914" s="609" t="str">
        <f t="shared" si="272"/>
        <v/>
      </c>
      <c r="N2914" s="610" t="str">
        <f t="shared" si="273"/>
        <v/>
      </c>
      <c r="O2914" s="577"/>
      <c r="Q2914" s="611"/>
      <c r="U2914" s="574" t="str">
        <f t="shared" si="275"/>
        <v/>
      </c>
      <c r="V2914" s="574" t="str">
        <f>IF($U2914="","",VLOOKUP($U2914,BUDGET!$C$19:$Q$401,2,FALSE))</f>
        <v/>
      </c>
    </row>
    <row r="2915" spans="2:22" ht="13.5" x14ac:dyDescent="0.3">
      <c r="B2915" s="582">
        <f t="shared" si="274"/>
        <v>2905</v>
      </c>
      <c r="C2915" s="153"/>
      <c r="D2915" s="154"/>
      <c r="E2915" s="155"/>
      <c r="F2915" s="156"/>
      <c r="G2915" s="157"/>
      <c r="H2915" s="158"/>
      <c r="I2915" s="162" t="str">
        <f t="shared" si="270"/>
        <v/>
      </c>
      <c r="J2915" s="163" t="str">
        <f>IF(I2915="","",I2915/BUDGET!$O$8)</f>
        <v/>
      </c>
      <c r="K2915" s="608"/>
      <c r="L2915" s="164" t="str">
        <f t="shared" si="271"/>
        <v/>
      </c>
      <c r="M2915" s="609" t="str">
        <f t="shared" si="272"/>
        <v/>
      </c>
      <c r="N2915" s="610" t="str">
        <f t="shared" si="273"/>
        <v/>
      </c>
      <c r="O2915" s="577"/>
      <c r="Q2915" s="611"/>
      <c r="U2915" s="574" t="str">
        <f t="shared" si="275"/>
        <v/>
      </c>
      <c r="V2915" s="574" t="str">
        <f>IF($U2915="","",VLOOKUP($U2915,BUDGET!$C$19:$Q$401,2,FALSE))</f>
        <v/>
      </c>
    </row>
    <row r="2916" spans="2:22" ht="13.5" x14ac:dyDescent="0.3">
      <c r="B2916" s="582">
        <f t="shared" si="274"/>
        <v>2906</v>
      </c>
      <c r="C2916" s="153"/>
      <c r="D2916" s="154"/>
      <c r="E2916" s="155"/>
      <c r="F2916" s="156"/>
      <c r="G2916" s="157"/>
      <c r="H2916" s="158"/>
      <c r="I2916" s="162" t="str">
        <f t="shared" si="270"/>
        <v/>
      </c>
      <c r="J2916" s="163" t="str">
        <f>IF(I2916="","",I2916/BUDGET!$O$8)</f>
        <v/>
      </c>
      <c r="K2916" s="608"/>
      <c r="L2916" s="161" t="str">
        <f t="shared" si="271"/>
        <v/>
      </c>
      <c r="M2916" s="609" t="str">
        <f t="shared" si="272"/>
        <v/>
      </c>
      <c r="N2916" s="610" t="str">
        <f t="shared" si="273"/>
        <v/>
      </c>
      <c r="O2916" s="577"/>
      <c r="Q2916" s="611"/>
      <c r="U2916" s="574" t="str">
        <f t="shared" si="275"/>
        <v/>
      </c>
      <c r="V2916" s="574" t="str">
        <f>IF($U2916="","",VLOOKUP($U2916,BUDGET!$C$19:$Q$401,2,FALSE))</f>
        <v/>
      </c>
    </row>
    <row r="2917" spans="2:22" ht="13.5" x14ac:dyDescent="0.3">
      <c r="B2917" s="582">
        <f t="shared" si="274"/>
        <v>2907</v>
      </c>
      <c r="C2917" s="153"/>
      <c r="D2917" s="154"/>
      <c r="E2917" s="155"/>
      <c r="F2917" s="156"/>
      <c r="G2917" s="157"/>
      <c r="H2917" s="158"/>
      <c r="I2917" s="162" t="str">
        <f t="shared" si="270"/>
        <v/>
      </c>
      <c r="J2917" s="163" t="str">
        <f>IF(I2917="","",I2917/BUDGET!$O$8)</f>
        <v/>
      </c>
      <c r="K2917" s="608"/>
      <c r="L2917" s="164" t="str">
        <f t="shared" si="271"/>
        <v/>
      </c>
      <c r="M2917" s="609" t="str">
        <f t="shared" si="272"/>
        <v/>
      </c>
      <c r="N2917" s="610" t="str">
        <f t="shared" si="273"/>
        <v/>
      </c>
      <c r="O2917" s="577"/>
      <c r="Q2917" s="611"/>
      <c r="U2917" s="574" t="str">
        <f t="shared" si="275"/>
        <v/>
      </c>
      <c r="V2917" s="574" t="str">
        <f>IF($U2917="","",VLOOKUP($U2917,BUDGET!$C$19:$Q$401,2,FALSE))</f>
        <v/>
      </c>
    </row>
    <row r="2918" spans="2:22" ht="13.5" x14ac:dyDescent="0.3">
      <c r="B2918" s="582">
        <f t="shared" si="274"/>
        <v>2908</v>
      </c>
      <c r="C2918" s="153"/>
      <c r="D2918" s="154"/>
      <c r="E2918" s="155"/>
      <c r="F2918" s="156"/>
      <c r="G2918" s="157"/>
      <c r="H2918" s="158"/>
      <c r="I2918" s="162" t="str">
        <f t="shared" si="270"/>
        <v/>
      </c>
      <c r="J2918" s="163" t="str">
        <f>IF(I2918="","",I2918/BUDGET!$O$8)</f>
        <v/>
      </c>
      <c r="K2918" s="608"/>
      <c r="L2918" s="161" t="str">
        <f t="shared" si="271"/>
        <v/>
      </c>
      <c r="M2918" s="609" t="str">
        <f t="shared" si="272"/>
        <v/>
      </c>
      <c r="N2918" s="610" t="str">
        <f t="shared" si="273"/>
        <v/>
      </c>
      <c r="O2918" s="577"/>
      <c r="Q2918" s="611"/>
      <c r="U2918" s="574" t="str">
        <f t="shared" si="275"/>
        <v/>
      </c>
      <c r="V2918" s="574" t="str">
        <f>IF($U2918="","",VLOOKUP($U2918,BUDGET!$C$19:$Q$401,2,FALSE))</f>
        <v/>
      </c>
    </row>
    <row r="2919" spans="2:22" ht="13.5" x14ac:dyDescent="0.3">
      <c r="B2919" s="582">
        <f t="shared" si="274"/>
        <v>2909</v>
      </c>
      <c r="C2919" s="153"/>
      <c r="D2919" s="154"/>
      <c r="E2919" s="155"/>
      <c r="F2919" s="156"/>
      <c r="G2919" s="157"/>
      <c r="H2919" s="158"/>
      <c r="I2919" s="162" t="str">
        <f t="shared" si="270"/>
        <v/>
      </c>
      <c r="J2919" s="163" t="str">
        <f>IF(I2919="","",I2919/BUDGET!$O$8)</f>
        <v/>
      </c>
      <c r="K2919" s="608"/>
      <c r="L2919" s="164" t="str">
        <f t="shared" si="271"/>
        <v/>
      </c>
      <c r="M2919" s="609" t="str">
        <f t="shared" si="272"/>
        <v/>
      </c>
      <c r="N2919" s="610" t="str">
        <f t="shared" si="273"/>
        <v/>
      </c>
      <c r="O2919" s="577"/>
      <c r="Q2919" s="611"/>
      <c r="U2919" s="574" t="str">
        <f t="shared" si="275"/>
        <v/>
      </c>
      <c r="V2919" s="574" t="str">
        <f>IF($U2919="","",VLOOKUP($U2919,BUDGET!$C$19:$Q$401,2,FALSE))</f>
        <v/>
      </c>
    </row>
    <row r="2920" spans="2:22" ht="13.5" x14ac:dyDescent="0.3">
      <c r="B2920" s="582">
        <f t="shared" si="274"/>
        <v>2910</v>
      </c>
      <c r="C2920" s="153"/>
      <c r="D2920" s="154"/>
      <c r="E2920" s="155"/>
      <c r="F2920" s="156"/>
      <c r="G2920" s="157"/>
      <c r="H2920" s="158"/>
      <c r="I2920" s="162" t="str">
        <f t="shared" si="270"/>
        <v/>
      </c>
      <c r="J2920" s="163" t="str">
        <f>IF(I2920="","",I2920/BUDGET!$O$8)</f>
        <v/>
      </c>
      <c r="K2920" s="608"/>
      <c r="L2920" s="161" t="str">
        <f t="shared" si="271"/>
        <v/>
      </c>
      <c r="M2920" s="609" t="str">
        <f t="shared" si="272"/>
        <v/>
      </c>
      <c r="N2920" s="610" t="str">
        <f t="shared" si="273"/>
        <v/>
      </c>
      <c r="O2920" s="577"/>
      <c r="Q2920" s="611"/>
      <c r="U2920" s="574" t="str">
        <f t="shared" si="275"/>
        <v/>
      </c>
      <c r="V2920" s="574" t="str">
        <f>IF($U2920="","",VLOOKUP($U2920,BUDGET!$C$19:$Q$401,2,FALSE))</f>
        <v/>
      </c>
    </row>
    <row r="2921" spans="2:22" ht="13.5" x14ac:dyDescent="0.3">
      <c r="B2921" s="582">
        <f t="shared" si="274"/>
        <v>2911</v>
      </c>
      <c r="C2921" s="153"/>
      <c r="D2921" s="154"/>
      <c r="E2921" s="155"/>
      <c r="F2921" s="156"/>
      <c r="G2921" s="157"/>
      <c r="H2921" s="158"/>
      <c r="I2921" s="162" t="str">
        <f t="shared" si="270"/>
        <v/>
      </c>
      <c r="J2921" s="163" t="str">
        <f>IF(I2921="","",I2921/BUDGET!$O$8)</f>
        <v/>
      </c>
      <c r="K2921" s="608"/>
      <c r="L2921" s="164" t="str">
        <f t="shared" si="271"/>
        <v/>
      </c>
      <c r="M2921" s="609" t="str">
        <f t="shared" si="272"/>
        <v/>
      </c>
      <c r="N2921" s="610" t="str">
        <f t="shared" si="273"/>
        <v/>
      </c>
      <c r="O2921" s="577"/>
      <c r="Q2921" s="611"/>
      <c r="U2921" s="574" t="str">
        <f t="shared" si="275"/>
        <v/>
      </c>
      <c r="V2921" s="574" t="str">
        <f>IF($U2921="","",VLOOKUP($U2921,BUDGET!$C$19:$Q$401,2,FALSE))</f>
        <v/>
      </c>
    </row>
    <row r="2922" spans="2:22" ht="13.5" x14ac:dyDescent="0.3">
      <c r="B2922" s="582">
        <f t="shared" si="274"/>
        <v>2912</v>
      </c>
      <c r="C2922" s="153"/>
      <c r="D2922" s="154"/>
      <c r="E2922" s="155"/>
      <c r="F2922" s="156"/>
      <c r="G2922" s="157"/>
      <c r="H2922" s="158"/>
      <c r="I2922" s="162" t="str">
        <f t="shared" si="270"/>
        <v/>
      </c>
      <c r="J2922" s="163" t="str">
        <f>IF(I2922="","",I2922/BUDGET!$O$8)</f>
        <v/>
      </c>
      <c r="K2922" s="608"/>
      <c r="L2922" s="161" t="str">
        <f t="shared" si="271"/>
        <v/>
      </c>
      <c r="M2922" s="609" t="str">
        <f t="shared" si="272"/>
        <v/>
      </c>
      <c r="N2922" s="610" t="str">
        <f t="shared" si="273"/>
        <v/>
      </c>
      <c r="O2922" s="577"/>
      <c r="Q2922" s="611"/>
      <c r="U2922" s="574" t="str">
        <f t="shared" si="275"/>
        <v/>
      </c>
      <c r="V2922" s="574" t="str">
        <f>IF($U2922="","",VLOOKUP($U2922,BUDGET!$C$19:$Q$401,2,FALSE))</f>
        <v/>
      </c>
    </row>
    <row r="2923" spans="2:22" ht="13.5" x14ac:dyDescent="0.3">
      <c r="B2923" s="582">
        <f t="shared" si="274"/>
        <v>2913</v>
      </c>
      <c r="C2923" s="153"/>
      <c r="D2923" s="154"/>
      <c r="E2923" s="155"/>
      <c r="F2923" s="156"/>
      <c r="G2923" s="157"/>
      <c r="H2923" s="158"/>
      <c r="I2923" s="162" t="str">
        <f t="shared" si="270"/>
        <v/>
      </c>
      <c r="J2923" s="163" t="str">
        <f>IF(I2923="","",I2923/BUDGET!$O$8)</f>
        <v/>
      </c>
      <c r="K2923" s="608"/>
      <c r="L2923" s="164" t="str">
        <f t="shared" si="271"/>
        <v/>
      </c>
      <c r="M2923" s="609" t="str">
        <f t="shared" si="272"/>
        <v/>
      </c>
      <c r="N2923" s="610" t="str">
        <f t="shared" si="273"/>
        <v/>
      </c>
      <c r="O2923" s="577"/>
      <c r="Q2923" s="611"/>
      <c r="U2923" s="574" t="str">
        <f t="shared" si="275"/>
        <v/>
      </c>
      <c r="V2923" s="574" t="str">
        <f>IF($U2923="","",VLOOKUP($U2923,BUDGET!$C$19:$Q$401,2,FALSE))</f>
        <v/>
      </c>
    </row>
    <row r="2924" spans="2:22" ht="13.5" x14ac:dyDescent="0.3">
      <c r="B2924" s="582">
        <f t="shared" si="274"/>
        <v>2914</v>
      </c>
      <c r="C2924" s="153"/>
      <c r="D2924" s="154"/>
      <c r="E2924" s="155"/>
      <c r="F2924" s="156"/>
      <c r="G2924" s="157"/>
      <c r="H2924" s="158"/>
      <c r="I2924" s="162" t="str">
        <f t="shared" si="270"/>
        <v/>
      </c>
      <c r="J2924" s="163" t="str">
        <f>IF(I2924="","",I2924/BUDGET!$O$8)</f>
        <v/>
      </c>
      <c r="K2924" s="608"/>
      <c r="L2924" s="161" t="str">
        <f t="shared" si="271"/>
        <v/>
      </c>
      <c r="M2924" s="609" t="str">
        <f t="shared" si="272"/>
        <v/>
      </c>
      <c r="N2924" s="610" t="str">
        <f t="shared" si="273"/>
        <v/>
      </c>
      <c r="O2924" s="577"/>
      <c r="Q2924" s="611"/>
      <c r="U2924" s="574" t="str">
        <f t="shared" si="275"/>
        <v/>
      </c>
      <c r="V2924" s="574" t="str">
        <f>IF($U2924="","",VLOOKUP($U2924,BUDGET!$C$19:$Q$401,2,FALSE))</f>
        <v/>
      </c>
    </row>
    <row r="2925" spans="2:22" ht="13.5" x14ac:dyDescent="0.3">
      <c r="B2925" s="582">
        <f t="shared" si="274"/>
        <v>2915</v>
      </c>
      <c r="C2925" s="153"/>
      <c r="D2925" s="154"/>
      <c r="E2925" s="155"/>
      <c r="F2925" s="156"/>
      <c r="G2925" s="157"/>
      <c r="H2925" s="158"/>
      <c r="I2925" s="162" t="str">
        <f t="shared" si="270"/>
        <v/>
      </c>
      <c r="J2925" s="163" t="str">
        <f>IF(I2925="","",I2925/BUDGET!$O$8)</f>
        <v/>
      </c>
      <c r="K2925" s="608"/>
      <c r="L2925" s="164" t="str">
        <f t="shared" si="271"/>
        <v/>
      </c>
      <c r="M2925" s="609" t="str">
        <f t="shared" si="272"/>
        <v/>
      </c>
      <c r="N2925" s="610" t="str">
        <f t="shared" si="273"/>
        <v/>
      </c>
      <c r="O2925" s="577"/>
      <c r="Q2925" s="611"/>
      <c r="U2925" s="574" t="str">
        <f t="shared" si="275"/>
        <v/>
      </c>
      <c r="V2925" s="574" t="str">
        <f>IF($U2925="","",VLOOKUP($U2925,BUDGET!$C$19:$Q$401,2,FALSE))</f>
        <v/>
      </c>
    </row>
    <row r="2926" spans="2:22" ht="13.5" x14ac:dyDescent="0.3">
      <c r="B2926" s="582">
        <f t="shared" si="274"/>
        <v>2916</v>
      </c>
      <c r="C2926" s="153"/>
      <c r="D2926" s="154"/>
      <c r="E2926" s="155"/>
      <c r="F2926" s="156"/>
      <c r="G2926" s="157"/>
      <c r="H2926" s="158"/>
      <c r="I2926" s="162" t="str">
        <f t="shared" si="270"/>
        <v/>
      </c>
      <c r="J2926" s="163" t="str">
        <f>IF(I2926="","",I2926/BUDGET!$O$8)</f>
        <v/>
      </c>
      <c r="K2926" s="608"/>
      <c r="L2926" s="161" t="str">
        <f t="shared" si="271"/>
        <v/>
      </c>
      <c r="M2926" s="609" t="str">
        <f t="shared" si="272"/>
        <v/>
      </c>
      <c r="N2926" s="610" t="str">
        <f t="shared" si="273"/>
        <v/>
      </c>
      <c r="O2926" s="577"/>
      <c r="Q2926" s="611"/>
      <c r="U2926" s="574" t="str">
        <f t="shared" si="275"/>
        <v/>
      </c>
      <c r="V2926" s="574" t="str">
        <f>IF($U2926="","",VLOOKUP($U2926,BUDGET!$C$19:$Q$401,2,FALSE))</f>
        <v/>
      </c>
    </row>
    <row r="2927" spans="2:22" ht="13.5" x14ac:dyDescent="0.3">
      <c r="B2927" s="582">
        <f t="shared" si="274"/>
        <v>2917</v>
      </c>
      <c r="C2927" s="153"/>
      <c r="D2927" s="154"/>
      <c r="E2927" s="155"/>
      <c r="F2927" s="156"/>
      <c r="G2927" s="157"/>
      <c r="H2927" s="158"/>
      <c r="I2927" s="162" t="str">
        <f t="shared" si="270"/>
        <v/>
      </c>
      <c r="J2927" s="163" t="str">
        <f>IF(I2927="","",I2927/BUDGET!$O$8)</f>
        <v/>
      </c>
      <c r="K2927" s="608"/>
      <c r="L2927" s="164" t="str">
        <f t="shared" si="271"/>
        <v/>
      </c>
      <c r="M2927" s="609" t="str">
        <f t="shared" si="272"/>
        <v/>
      </c>
      <c r="N2927" s="610" t="str">
        <f t="shared" si="273"/>
        <v/>
      </c>
      <c r="O2927" s="577"/>
      <c r="Q2927" s="611"/>
      <c r="U2927" s="574" t="str">
        <f t="shared" si="275"/>
        <v/>
      </c>
      <c r="V2927" s="574" t="str">
        <f>IF($U2927="","",VLOOKUP($U2927,BUDGET!$C$19:$Q$401,2,FALSE))</f>
        <v/>
      </c>
    </row>
    <row r="2928" spans="2:22" ht="13.5" x14ac:dyDescent="0.3">
      <c r="B2928" s="582">
        <f t="shared" si="274"/>
        <v>2918</v>
      </c>
      <c r="C2928" s="153"/>
      <c r="D2928" s="154"/>
      <c r="E2928" s="155"/>
      <c r="F2928" s="156"/>
      <c r="G2928" s="157"/>
      <c r="H2928" s="158"/>
      <c r="I2928" s="162" t="str">
        <f t="shared" si="270"/>
        <v/>
      </c>
      <c r="J2928" s="163" t="str">
        <f>IF(I2928="","",I2928/BUDGET!$O$8)</f>
        <v/>
      </c>
      <c r="K2928" s="608"/>
      <c r="L2928" s="161" t="str">
        <f t="shared" si="271"/>
        <v/>
      </c>
      <c r="M2928" s="609" t="str">
        <f t="shared" si="272"/>
        <v/>
      </c>
      <c r="N2928" s="610" t="str">
        <f t="shared" si="273"/>
        <v/>
      </c>
      <c r="O2928" s="577"/>
      <c r="Q2928" s="611"/>
      <c r="U2928" s="574" t="str">
        <f t="shared" si="275"/>
        <v/>
      </c>
      <c r="V2928" s="574" t="str">
        <f>IF($U2928="","",VLOOKUP($U2928,BUDGET!$C$19:$Q$401,2,FALSE))</f>
        <v/>
      </c>
    </row>
    <row r="2929" spans="2:22" ht="13.5" x14ac:dyDescent="0.3">
      <c r="B2929" s="582">
        <f t="shared" si="274"/>
        <v>2919</v>
      </c>
      <c r="C2929" s="153"/>
      <c r="D2929" s="154"/>
      <c r="E2929" s="155"/>
      <c r="F2929" s="156"/>
      <c r="G2929" s="157"/>
      <c r="H2929" s="158"/>
      <c r="I2929" s="162" t="str">
        <f t="shared" si="270"/>
        <v/>
      </c>
      <c r="J2929" s="163" t="str">
        <f>IF(I2929="","",I2929/BUDGET!$O$8)</f>
        <v/>
      </c>
      <c r="K2929" s="608"/>
      <c r="L2929" s="164" t="str">
        <f t="shared" si="271"/>
        <v/>
      </c>
      <c r="M2929" s="609" t="str">
        <f t="shared" si="272"/>
        <v/>
      </c>
      <c r="N2929" s="610" t="str">
        <f t="shared" si="273"/>
        <v/>
      </c>
      <c r="O2929" s="577"/>
      <c r="Q2929" s="611"/>
      <c r="U2929" s="574" t="str">
        <f t="shared" si="275"/>
        <v/>
      </c>
      <c r="V2929" s="574" t="str">
        <f>IF($U2929="","",VLOOKUP($U2929,BUDGET!$C$19:$Q$401,2,FALSE))</f>
        <v/>
      </c>
    </row>
    <row r="2930" spans="2:22" ht="13.5" x14ac:dyDescent="0.3">
      <c r="B2930" s="582">
        <f t="shared" si="274"/>
        <v>2920</v>
      </c>
      <c r="C2930" s="153"/>
      <c r="D2930" s="154"/>
      <c r="E2930" s="155"/>
      <c r="F2930" s="156"/>
      <c r="G2930" s="157"/>
      <c r="H2930" s="158"/>
      <c r="I2930" s="162" t="str">
        <f t="shared" si="270"/>
        <v/>
      </c>
      <c r="J2930" s="163" t="str">
        <f>IF(I2930="","",I2930/BUDGET!$O$8)</f>
        <v/>
      </c>
      <c r="K2930" s="608"/>
      <c r="L2930" s="161" t="str">
        <f t="shared" si="271"/>
        <v/>
      </c>
      <c r="M2930" s="609" t="str">
        <f t="shared" si="272"/>
        <v/>
      </c>
      <c r="N2930" s="610" t="str">
        <f t="shared" si="273"/>
        <v/>
      </c>
      <c r="O2930" s="577"/>
      <c r="Q2930" s="611"/>
      <c r="U2930" s="574" t="str">
        <f t="shared" si="275"/>
        <v/>
      </c>
      <c r="V2930" s="574" t="str">
        <f>IF($U2930="","",VLOOKUP($U2930,BUDGET!$C$19:$Q$401,2,FALSE))</f>
        <v/>
      </c>
    </row>
    <row r="2931" spans="2:22" ht="13.5" x14ac:dyDescent="0.3">
      <c r="B2931" s="582">
        <f t="shared" si="274"/>
        <v>2921</v>
      </c>
      <c r="C2931" s="153"/>
      <c r="D2931" s="154"/>
      <c r="E2931" s="155"/>
      <c r="F2931" s="156"/>
      <c r="G2931" s="157"/>
      <c r="H2931" s="158"/>
      <c r="I2931" s="162" t="str">
        <f t="shared" si="270"/>
        <v/>
      </c>
      <c r="J2931" s="163" t="str">
        <f>IF(I2931="","",I2931/BUDGET!$O$8)</f>
        <v/>
      </c>
      <c r="K2931" s="608"/>
      <c r="L2931" s="164" t="str">
        <f t="shared" si="271"/>
        <v/>
      </c>
      <c r="M2931" s="609" t="str">
        <f t="shared" si="272"/>
        <v/>
      </c>
      <c r="N2931" s="610" t="str">
        <f t="shared" si="273"/>
        <v/>
      </c>
      <c r="O2931" s="577"/>
      <c r="Q2931" s="611"/>
      <c r="U2931" s="574" t="str">
        <f t="shared" si="275"/>
        <v/>
      </c>
      <c r="V2931" s="574" t="str">
        <f>IF($U2931="","",VLOOKUP($U2931,BUDGET!$C$19:$Q$401,2,FALSE))</f>
        <v/>
      </c>
    </row>
    <row r="2932" spans="2:22" ht="13.5" x14ac:dyDescent="0.3">
      <c r="B2932" s="582">
        <f t="shared" si="274"/>
        <v>2922</v>
      </c>
      <c r="C2932" s="153"/>
      <c r="D2932" s="154"/>
      <c r="E2932" s="155"/>
      <c r="F2932" s="156"/>
      <c r="G2932" s="157"/>
      <c r="H2932" s="158"/>
      <c r="I2932" s="162" t="str">
        <f t="shared" si="270"/>
        <v/>
      </c>
      <c r="J2932" s="163" t="str">
        <f>IF(I2932="","",I2932/BUDGET!$O$8)</f>
        <v/>
      </c>
      <c r="K2932" s="608"/>
      <c r="L2932" s="161" t="str">
        <f t="shared" si="271"/>
        <v/>
      </c>
      <c r="M2932" s="609" t="str">
        <f t="shared" si="272"/>
        <v/>
      </c>
      <c r="N2932" s="610" t="str">
        <f t="shared" si="273"/>
        <v/>
      </c>
      <c r="O2932" s="577"/>
      <c r="Q2932" s="611"/>
      <c r="U2932" s="574" t="str">
        <f t="shared" si="275"/>
        <v/>
      </c>
      <c r="V2932" s="574" t="str">
        <f>IF($U2932="","",VLOOKUP($U2932,BUDGET!$C$19:$Q$401,2,FALSE))</f>
        <v/>
      </c>
    </row>
    <row r="2933" spans="2:22" ht="13.5" x14ac:dyDescent="0.3">
      <c r="B2933" s="582">
        <f t="shared" si="274"/>
        <v>2923</v>
      </c>
      <c r="C2933" s="153"/>
      <c r="D2933" s="154"/>
      <c r="E2933" s="155"/>
      <c r="F2933" s="156"/>
      <c r="G2933" s="157"/>
      <c r="H2933" s="158"/>
      <c r="I2933" s="162" t="str">
        <f t="shared" si="270"/>
        <v/>
      </c>
      <c r="J2933" s="163" t="str">
        <f>IF(I2933="","",I2933/BUDGET!$O$8)</f>
        <v/>
      </c>
      <c r="K2933" s="608"/>
      <c r="L2933" s="164" t="str">
        <f t="shared" si="271"/>
        <v/>
      </c>
      <c r="M2933" s="609" t="str">
        <f t="shared" si="272"/>
        <v/>
      </c>
      <c r="N2933" s="610" t="str">
        <f t="shared" si="273"/>
        <v/>
      </c>
      <c r="O2933" s="577"/>
      <c r="Q2933" s="611"/>
      <c r="U2933" s="574" t="str">
        <f t="shared" si="275"/>
        <v/>
      </c>
      <c r="V2933" s="574" t="str">
        <f>IF($U2933="","",VLOOKUP($U2933,BUDGET!$C$19:$Q$401,2,FALSE))</f>
        <v/>
      </c>
    </row>
    <row r="2934" spans="2:22" ht="13.5" x14ac:dyDescent="0.3">
      <c r="B2934" s="582">
        <f t="shared" si="274"/>
        <v>2924</v>
      </c>
      <c r="C2934" s="153"/>
      <c r="D2934" s="154"/>
      <c r="E2934" s="155"/>
      <c r="F2934" s="156"/>
      <c r="G2934" s="157"/>
      <c r="H2934" s="158"/>
      <c r="I2934" s="162" t="str">
        <f t="shared" si="270"/>
        <v/>
      </c>
      <c r="J2934" s="163" t="str">
        <f>IF(I2934="","",I2934/BUDGET!$O$8)</f>
        <v/>
      </c>
      <c r="K2934" s="608"/>
      <c r="L2934" s="161" t="str">
        <f t="shared" si="271"/>
        <v/>
      </c>
      <c r="M2934" s="609" t="str">
        <f t="shared" si="272"/>
        <v/>
      </c>
      <c r="N2934" s="610" t="str">
        <f t="shared" si="273"/>
        <v/>
      </c>
      <c r="O2934" s="577"/>
      <c r="Q2934" s="611"/>
      <c r="U2934" s="574" t="str">
        <f t="shared" si="275"/>
        <v/>
      </c>
      <c r="V2934" s="574" t="str">
        <f>IF($U2934="","",VLOOKUP($U2934,BUDGET!$C$19:$Q$401,2,FALSE))</f>
        <v/>
      </c>
    </row>
    <row r="2935" spans="2:22" ht="13.5" x14ac:dyDescent="0.3">
      <c r="B2935" s="582">
        <f t="shared" si="274"/>
        <v>2925</v>
      </c>
      <c r="C2935" s="153"/>
      <c r="D2935" s="154"/>
      <c r="E2935" s="155"/>
      <c r="F2935" s="156"/>
      <c r="G2935" s="157"/>
      <c r="H2935" s="158"/>
      <c r="I2935" s="162" t="str">
        <f t="shared" si="270"/>
        <v/>
      </c>
      <c r="J2935" s="163" t="str">
        <f>IF(I2935="","",I2935/BUDGET!$O$8)</f>
        <v/>
      </c>
      <c r="K2935" s="608"/>
      <c r="L2935" s="164" t="str">
        <f t="shared" si="271"/>
        <v/>
      </c>
      <c r="M2935" s="609" t="str">
        <f t="shared" si="272"/>
        <v/>
      </c>
      <c r="N2935" s="610" t="str">
        <f t="shared" si="273"/>
        <v/>
      </c>
      <c r="O2935" s="577"/>
      <c r="Q2935" s="611"/>
      <c r="U2935" s="574" t="str">
        <f t="shared" si="275"/>
        <v/>
      </c>
      <c r="V2935" s="574" t="str">
        <f>IF($U2935="","",VLOOKUP($U2935,BUDGET!$C$19:$Q$401,2,FALSE))</f>
        <v/>
      </c>
    </row>
    <row r="2936" spans="2:22" ht="13.5" x14ac:dyDescent="0.3">
      <c r="B2936" s="582">
        <f t="shared" si="274"/>
        <v>2926</v>
      </c>
      <c r="C2936" s="153"/>
      <c r="D2936" s="154"/>
      <c r="E2936" s="155"/>
      <c r="F2936" s="156"/>
      <c r="G2936" s="157"/>
      <c r="H2936" s="158"/>
      <c r="I2936" s="162" t="str">
        <f t="shared" si="270"/>
        <v/>
      </c>
      <c r="J2936" s="163" t="str">
        <f>IF(I2936="","",I2936/BUDGET!$O$8)</f>
        <v/>
      </c>
      <c r="K2936" s="608"/>
      <c r="L2936" s="161" t="str">
        <f t="shared" si="271"/>
        <v/>
      </c>
      <c r="M2936" s="609" t="str">
        <f t="shared" si="272"/>
        <v/>
      </c>
      <c r="N2936" s="610" t="str">
        <f t="shared" si="273"/>
        <v/>
      </c>
      <c r="O2936" s="577"/>
      <c r="Q2936" s="611"/>
      <c r="U2936" s="574" t="str">
        <f t="shared" si="275"/>
        <v/>
      </c>
      <c r="V2936" s="574" t="str">
        <f>IF($U2936="","",VLOOKUP($U2936,BUDGET!$C$19:$Q$401,2,FALSE))</f>
        <v/>
      </c>
    </row>
    <row r="2937" spans="2:22" ht="13.5" x14ac:dyDescent="0.3">
      <c r="B2937" s="582">
        <f t="shared" si="274"/>
        <v>2927</v>
      </c>
      <c r="C2937" s="153"/>
      <c r="D2937" s="154"/>
      <c r="E2937" s="155"/>
      <c r="F2937" s="156"/>
      <c r="G2937" s="157"/>
      <c r="H2937" s="158"/>
      <c r="I2937" s="162" t="str">
        <f t="shared" si="270"/>
        <v/>
      </c>
      <c r="J2937" s="163" t="str">
        <f>IF(I2937="","",I2937/BUDGET!$O$8)</f>
        <v/>
      </c>
      <c r="K2937" s="608"/>
      <c r="L2937" s="164" t="str">
        <f t="shared" si="271"/>
        <v/>
      </c>
      <c r="M2937" s="609" t="str">
        <f t="shared" si="272"/>
        <v/>
      </c>
      <c r="N2937" s="610" t="str">
        <f t="shared" si="273"/>
        <v/>
      </c>
      <c r="O2937" s="577"/>
      <c r="Q2937" s="611"/>
      <c r="U2937" s="574" t="str">
        <f t="shared" si="275"/>
        <v/>
      </c>
      <c r="V2937" s="574" t="str">
        <f>IF($U2937="","",VLOOKUP($U2937,BUDGET!$C$19:$Q$401,2,FALSE))</f>
        <v/>
      </c>
    </row>
    <row r="2938" spans="2:22" ht="13.5" x14ac:dyDescent="0.3">
      <c r="B2938" s="582">
        <f t="shared" si="274"/>
        <v>2928</v>
      </c>
      <c r="C2938" s="153"/>
      <c r="D2938" s="154"/>
      <c r="E2938" s="155"/>
      <c r="F2938" s="156"/>
      <c r="G2938" s="157"/>
      <c r="H2938" s="158"/>
      <c r="I2938" s="162" t="str">
        <f t="shared" si="270"/>
        <v/>
      </c>
      <c r="J2938" s="163" t="str">
        <f>IF(I2938="","",I2938/BUDGET!$O$8)</f>
        <v/>
      </c>
      <c r="K2938" s="608"/>
      <c r="L2938" s="161" t="str">
        <f t="shared" si="271"/>
        <v/>
      </c>
      <c r="M2938" s="609" t="str">
        <f t="shared" si="272"/>
        <v/>
      </c>
      <c r="N2938" s="610" t="str">
        <f t="shared" si="273"/>
        <v/>
      </c>
      <c r="O2938" s="577"/>
      <c r="Q2938" s="611"/>
      <c r="U2938" s="574" t="str">
        <f t="shared" si="275"/>
        <v/>
      </c>
      <c r="V2938" s="574" t="str">
        <f>IF($U2938="","",VLOOKUP($U2938,BUDGET!$C$19:$Q$401,2,FALSE))</f>
        <v/>
      </c>
    </row>
    <row r="2939" spans="2:22" ht="13.5" x14ac:dyDescent="0.3">
      <c r="B2939" s="582">
        <f t="shared" si="274"/>
        <v>2929</v>
      </c>
      <c r="C2939" s="153"/>
      <c r="D2939" s="154"/>
      <c r="E2939" s="155"/>
      <c r="F2939" s="156"/>
      <c r="G2939" s="157"/>
      <c r="H2939" s="158"/>
      <c r="I2939" s="162" t="str">
        <f t="shared" si="270"/>
        <v/>
      </c>
      <c r="J2939" s="163" t="str">
        <f>IF(I2939="","",I2939/BUDGET!$O$8)</f>
        <v/>
      </c>
      <c r="K2939" s="608"/>
      <c r="L2939" s="164" t="str">
        <f t="shared" si="271"/>
        <v/>
      </c>
      <c r="M2939" s="609" t="str">
        <f t="shared" si="272"/>
        <v/>
      </c>
      <c r="N2939" s="610" t="str">
        <f t="shared" si="273"/>
        <v/>
      </c>
      <c r="O2939" s="577"/>
      <c r="Q2939" s="611"/>
      <c r="U2939" s="574" t="str">
        <f t="shared" si="275"/>
        <v/>
      </c>
      <c r="V2939" s="574" t="str">
        <f>IF($U2939="","",VLOOKUP($U2939,BUDGET!$C$19:$Q$401,2,FALSE))</f>
        <v/>
      </c>
    </row>
    <row r="2940" spans="2:22" ht="13.5" x14ac:dyDescent="0.3">
      <c r="B2940" s="582">
        <f t="shared" si="274"/>
        <v>2930</v>
      </c>
      <c r="C2940" s="153"/>
      <c r="D2940" s="154"/>
      <c r="E2940" s="155"/>
      <c r="F2940" s="156"/>
      <c r="G2940" s="157"/>
      <c r="H2940" s="158"/>
      <c r="I2940" s="162" t="str">
        <f t="shared" si="270"/>
        <v/>
      </c>
      <c r="J2940" s="163" t="str">
        <f>IF(I2940="","",I2940/BUDGET!$O$8)</f>
        <v/>
      </c>
      <c r="K2940" s="608"/>
      <c r="L2940" s="161" t="str">
        <f t="shared" si="271"/>
        <v/>
      </c>
      <c r="M2940" s="609" t="str">
        <f t="shared" si="272"/>
        <v/>
      </c>
      <c r="N2940" s="610" t="str">
        <f t="shared" si="273"/>
        <v/>
      </c>
      <c r="O2940" s="577"/>
      <c r="Q2940" s="611"/>
      <c r="U2940" s="574" t="str">
        <f t="shared" si="275"/>
        <v/>
      </c>
      <c r="V2940" s="574" t="str">
        <f>IF($U2940="","",VLOOKUP($U2940,BUDGET!$C$19:$Q$401,2,FALSE))</f>
        <v/>
      </c>
    </row>
    <row r="2941" spans="2:22" ht="13.5" x14ac:dyDescent="0.3">
      <c r="B2941" s="582">
        <f t="shared" si="274"/>
        <v>2931</v>
      </c>
      <c r="C2941" s="153"/>
      <c r="D2941" s="154"/>
      <c r="E2941" s="155"/>
      <c r="F2941" s="156"/>
      <c r="G2941" s="157"/>
      <c r="H2941" s="158"/>
      <c r="I2941" s="162" t="str">
        <f t="shared" si="270"/>
        <v/>
      </c>
      <c r="J2941" s="163" t="str">
        <f>IF(I2941="","",I2941/BUDGET!$O$8)</f>
        <v/>
      </c>
      <c r="K2941" s="608"/>
      <c r="L2941" s="164" t="str">
        <f t="shared" si="271"/>
        <v/>
      </c>
      <c r="M2941" s="609" t="str">
        <f t="shared" si="272"/>
        <v/>
      </c>
      <c r="N2941" s="610" t="str">
        <f t="shared" si="273"/>
        <v/>
      </c>
      <c r="O2941" s="577"/>
      <c r="Q2941" s="611"/>
      <c r="U2941" s="574" t="str">
        <f t="shared" si="275"/>
        <v/>
      </c>
      <c r="V2941" s="574" t="str">
        <f>IF($U2941="","",VLOOKUP($U2941,BUDGET!$C$19:$Q$401,2,FALSE))</f>
        <v/>
      </c>
    </row>
    <row r="2942" spans="2:22" ht="13.5" x14ac:dyDescent="0.3">
      <c r="B2942" s="582">
        <f t="shared" si="274"/>
        <v>2932</v>
      </c>
      <c r="C2942" s="153"/>
      <c r="D2942" s="154"/>
      <c r="E2942" s="155"/>
      <c r="F2942" s="156"/>
      <c r="G2942" s="157"/>
      <c r="H2942" s="158"/>
      <c r="I2942" s="162" t="str">
        <f t="shared" si="270"/>
        <v/>
      </c>
      <c r="J2942" s="163" t="str">
        <f>IF(I2942="","",I2942/BUDGET!$O$8)</f>
        <v/>
      </c>
      <c r="K2942" s="608"/>
      <c r="L2942" s="161" t="str">
        <f t="shared" si="271"/>
        <v/>
      </c>
      <c r="M2942" s="609" t="str">
        <f t="shared" si="272"/>
        <v/>
      </c>
      <c r="N2942" s="610" t="str">
        <f t="shared" si="273"/>
        <v/>
      </c>
      <c r="O2942" s="577"/>
      <c r="Q2942" s="611"/>
      <c r="U2942" s="574" t="str">
        <f t="shared" si="275"/>
        <v/>
      </c>
      <c r="V2942" s="574" t="str">
        <f>IF($U2942="","",VLOOKUP($U2942,BUDGET!$C$19:$Q$401,2,FALSE))</f>
        <v/>
      </c>
    </row>
    <row r="2943" spans="2:22" ht="13.5" x14ac:dyDescent="0.3">
      <c r="B2943" s="582">
        <f t="shared" si="274"/>
        <v>2933</v>
      </c>
      <c r="C2943" s="153"/>
      <c r="D2943" s="154"/>
      <c r="E2943" s="155"/>
      <c r="F2943" s="156"/>
      <c r="G2943" s="157"/>
      <c r="H2943" s="158"/>
      <c r="I2943" s="162" t="str">
        <f t="shared" si="270"/>
        <v/>
      </c>
      <c r="J2943" s="163" t="str">
        <f>IF(I2943="","",I2943/BUDGET!$O$8)</f>
        <v/>
      </c>
      <c r="K2943" s="608"/>
      <c r="L2943" s="164" t="str">
        <f t="shared" si="271"/>
        <v/>
      </c>
      <c r="M2943" s="609" t="str">
        <f t="shared" si="272"/>
        <v/>
      </c>
      <c r="N2943" s="610" t="str">
        <f t="shared" si="273"/>
        <v/>
      </c>
      <c r="O2943" s="577"/>
      <c r="Q2943" s="611"/>
      <c r="U2943" s="574" t="str">
        <f t="shared" si="275"/>
        <v/>
      </c>
      <c r="V2943" s="574" t="str">
        <f>IF($U2943="","",VLOOKUP($U2943,BUDGET!$C$19:$Q$401,2,FALSE))</f>
        <v/>
      </c>
    </row>
    <row r="2944" spans="2:22" ht="13.5" x14ac:dyDescent="0.3">
      <c r="B2944" s="582">
        <f t="shared" si="274"/>
        <v>2934</v>
      </c>
      <c r="C2944" s="153"/>
      <c r="D2944" s="154"/>
      <c r="E2944" s="155"/>
      <c r="F2944" s="156"/>
      <c r="G2944" s="157"/>
      <c r="H2944" s="158"/>
      <c r="I2944" s="162" t="str">
        <f t="shared" si="270"/>
        <v/>
      </c>
      <c r="J2944" s="163" t="str">
        <f>IF(I2944="","",I2944/BUDGET!$O$8)</f>
        <v/>
      </c>
      <c r="K2944" s="608"/>
      <c r="L2944" s="161" t="str">
        <f t="shared" si="271"/>
        <v/>
      </c>
      <c r="M2944" s="609" t="str">
        <f t="shared" si="272"/>
        <v/>
      </c>
      <c r="N2944" s="610" t="str">
        <f t="shared" si="273"/>
        <v/>
      </c>
      <c r="O2944" s="577"/>
      <c r="Q2944" s="611"/>
      <c r="U2944" s="574" t="str">
        <f t="shared" si="275"/>
        <v/>
      </c>
      <c r="V2944" s="574" t="str">
        <f>IF($U2944="","",VLOOKUP($U2944,BUDGET!$C$19:$Q$401,2,FALSE))</f>
        <v/>
      </c>
    </row>
    <row r="2945" spans="2:22" ht="13.5" x14ac:dyDescent="0.3">
      <c r="B2945" s="582">
        <f t="shared" si="274"/>
        <v>2935</v>
      </c>
      <c r="C2945" s="153"/>
      <c r="D2945" s="154"/>
      <c r="E2945" s="155"/>
      <c r="F2945" s="156"/>
      <c r="G2945" s="157"/>
      <c r="H2945" s="158"/>
      <c r="I2945" s="162" t="str">
        <f t="shared" si="270"/>
        <v/>
      </c>
      <c r="J2945" s="163" t="str">
        <f>IF(I2945="","",I2945/BUDGET!$O$8)</f>
        <v/>
      </c>
      <c r="K2945" s="608"/>
      <c r="L2945" s="164" t="str">
        <f t="shared" si="271"/>
        <v/>
      </c>
      <c r="M2945" s="609" t="str">
        <f t="shared" si="272"/>
        <v/>
      </c>
      <c r="N2945" s="610" t="str">
        <f t="shared" si="273"/>
        <v/>
      </c>
      <c r="O2945" s="577"/>
      <c r="Q2945" s="611"/>
      <c r="U2945" s="574" t="str">
        <f t="shared" si="275"/>
        <v/>
      </c>
      <c r="V2945" s="574" t="str">
        <f>IF($U2945="","",VLOOKUP($U2945,BUDGET!$C$19:$Q$401,2,FALSE))</f>
        <v/>
      </c>
    </row>
    <row r="2946" spans="2:22" ht="13.5" x14ac:dyDescent="0.3">
      <c r="B2946" s="582">
        <f t="shared" si="274"/>
        <v>2936</v>
      </c>
      <c r="C2946" s="153"/>
      <c r="D2946" s="154"/>
      <c r="E2946" s="155"/>
      <c r="F2946" s="156"/>
      <c r="G2946" s="157"/>
      <c r="H2946" s="158"/>
      <c r="I2946" s="162" t="str">
        <f t="shared" si="270"/>
        <v/>
      </c>
      <c r="J2946" s="163" t="str">
        <f>IF(I2946="","",I2946/BUDGET!$O$8)</f>
        <v/>
      </c>
      <c r="K2946" s="608"/>
      <c r="L2946" s="161" t="str">
        <f t="shared" si="271"/>
        <v/>
      </c>
      <c r="M2946" s="609" t="str">
        <f t="shared" si="272"/>
        <v/>
      </c>
      <c r="N2946" s="610" t="str">
        <f t="shared" si="273"/>
        <v/>
      </c>
      <c r="O2946" s="577"/>
      <c r="Q2946" s="611"/>
      <c r="U2946" s="574" t="str">
        <f t="shared" si="275"/>
        <v/>
      </c>
      <c r="V2946" s="574" t="str">
        <f>IF($U2946="","",VLOOKUP($U2946,BUDGET!$C$19:$Q$401,2,FALSE))</f>
        <v/>
      </c>
    </row>
    <row r="2947" spans="2:22" ht="13.5" x14ac:dyDescent="0.3">
      <c r="B2947" s="582">
        <f t="shared" si="274"/>
        <v>2937</v>
      </c>
      <c r="C2947" s="153"/>
      <c r="D2947" s="154"/>
      <c r="E2947" s="155"/>
      <c r="F2947" s="156"/>
      <c r="G2947" s="157"/>
      <c r="H2947" s="158"/>
      <c r="I2947" s="162" t="str">
        <f t="shared" si="270"/>
        <v/>
      </c>
      <c r="J2947" s="163" t="str">
        <f>IF(I2947="","",I2947/BUDGET!$O$8)</f>
        <v/>
      </c>
      <c r="K2947" s="608"/>
      <c r="L2947" s="164" t="str">
        <f t="shared" si="271"/>
        <v/>
      </c>
      <c r="M2947" s="609" t="str">
        <f t="shared" si="272"/>
        <v/>
      </c>
      <c r="N2947" s="610" t="str">
        <f t="shared" si="273"/>
        <v/>
      </c>
      <c r="O2947" s="577"/>
      <c r="Q2947" s="611"/>
      <c r="U2947" s="574" t="str">
        <f t="shared" si="275"/>
        <v/>
      </c>
      <c r="V2947" s="574" t="str">
        <f>IF($U2947="","",VLOOKUP($U2947,BUDGET!$C$19:$Q$401,2,FALSE))</f>
        <v/>
      </c>
    </row>
    <row r="2948" spans="2:22" ht="13.5" x14ac:dyDescent="0.3">
      <c r="B2948" s="582">
        <f t="shared" si="274"/>
        <v>2938</v>
      </c>
      <c r="C2948" s="153"/>
      <c r="D2948" s="154"/>
      <c r="E2948" s="155"/>
      <c r="F2948" s="156"/>
      <c r="G2948" s="157"/>
      <c r="H2948" s="158"/>
      <c r="I2948" s="162" t="str">
        <f t="shared" si="270"/>
        <v/>
      </c>
      <c r="J2948" s="163" t="str">
        <f>IF(I2948="","",I2948/BUDGET!$O$8)</f>
        <v/>
      </c>
      <c r="K2948" s="608"/>
      <c r="L2948" s="161" t="str">
        <f t="shared" si="271"/>
        <v/>
      </c>
      <c r="M2948" s="609" t="str">
        <f t="shared" si="272"/>
        <v/>
      </c>
      <c r="N2948" s="610" t="str">
        <f t="shared" si="273"/>
        <v/>
      </c>
      <c r="O2948" s="577"/>
      <c r="Q2948" s="611"/>
      <c r="U2948" s="574" t="str">
        <f t="shared" si="275"/>
        <v/>
      </c>
      <c r="V2948" s="574" t="str">
        <f>IF($U2948="","",VLOOKUP($U2948,BUDGET!$C$19:$Q$401,2,FALSE))</f>
        <v/>
      </c>
    </row>
    <row r="2949" spans="2:22" ht="13.5" x14ac:dyDescent="0.3">
      <c r="B2949" s="582">
        <f t="shared" si="274"/>
        <v>2939</v>
      </c>
      <c r="C2949" s="153"/>
      <c r="D2949" s="154"/>
      <c r="E2949" s="155"/>
      <c r="F2949" s="156"/>
      <c r="G2949" s="157"/>
      <c r="H2949" s="158"/>
      <c r="I2949" s="162" t="str">
        <f t="shared" si="270"/>
        <v/>
      </c>
      <c r="J2949" s="163" t="str">
        <f>IF(I2949="","",I2949/BUDGET!$O$8)</f>
        <v/>
      </c>
      <c r="K2949" s="608"/>
      <c r="L2949" s="164" t="str">
        <f t="shared" si="271"/>
        <v/>
      </c>
      <c r="M2949" s="609" t="str">
        <f t="shared" si="272"/>
        <v/>
      </c>
      <c r="N2949" s="610" t="str">
        <f t="shared" si="273"/>
        <v/>
      </c>
      <c r="O2949" s="577"/>
      <c r="Q2949" s="611"/>
      <c r="U2949" s="574" t="str">
        <f t="shared" si="275"/>
        <v/>
      </c>
      <c r="V2949" s="574" t="str">
        <f>IF($U2949="","",VLOOKUP($U2949,BUDGET!$C$19:$Q$401,2,FALSE))</f>
        <v/>
      </c>
    </row>
    <row r="2950" spans="2:22" ht="13.5" x14ac:dyDescent="0.3">
      <c r="B2950" s="582">
        <f t="shared" si="274"/>
        <v>2940</v>
      </c>
      <c r="C2950" s="153"/>
      <c r="D2950" s="154"/>
      <c r="E2950" s="155"/>
      <c r="F2950" s="156"/>
      <c r="G2950" s="157"/>
      <c r="H2950" s="158"/>
      <c r="I2950" s="162" t="str">
        <f t="shared" si="270"/>
        <v/>
      </c>
      <c r="J2950" s="163" t="str">
        <f>IF(I2950="","",I2950/BUDGET!$O$8)</f>
        <v/>
      </c>
      <c r="K2950" s="608"/>
      <c r="L2950" s="161" t="str">
        <f t="shared" si="271"/>
        <v/>
      </c>
      <c r="M2950" s="609" t="str">
        <f t="shared" si="272"/>
        <v/>
      </c>
      <c r="N2950" s="610" t="str">
        <f t="shared" si="273"/>
        <v/>
      </c>
      <c r="O2950" s="577"/>
      <c r="Q2950" s="611"/>
      <c r="U2950" s="574" t="str">
        <f t="shared" si="275"/>
        <v/>
      </c>
      <c r="V2950" s="574" t="str">
        <f>IF($U2950="","",VLOOKUP($U2950,BUDGET!$C$19:$Q$401,2,FALSE))</f>
        <v/>
      </c>
    </row>
    <row r="2951" spans="2:22" ht="13.5" x14ac:dyDescent="0.3">
      <c r="B2951" s="582">
        <f t="shared" si="274"/>
        <v>2941</v>
      </c>
      <c r="C2951" s="153"/>
      <c r="D2951" s="154"/>
      <c r="E2951" s="155"/>
      <c r="F2951" s="156"/>
      <c r="G2951" s="157"/>
      <c r="H2951" s="158"/>
      <c r="I2951" s="162" t="str">
        <f t="shared" si="270"/>
        <v/>
      </c>
      <c r="J2951" s="163" t="str">
        <f>IF(I2951="","",I2951/BUDGET!$O$8)</f>
        <v/>
      </c>
      <c r="K2951" s="608"/>
      <c r="L2951" s="164" t="str">
        <f t="shared" si="271"/>
        <v/>
      </c>
      <c r="M2951" s="609" t="str">
        <f t="shared" si="272"/>
        <v/>
      </c>
      <c r="N2951" s="610" t="str">
        <f t="shared" si="273"/>
        <v/>
      </c>
      <c r="O2951" s="577"/>
      <c r="Q2951" s="611"/>
      <c r="U2951" s="574" t="str">
        <f t="shared" si="275"/>
        <v/>
      </c>
      <c r="V2951" s="574" t="str">
        <f>IF($U2951="","",VLOOKUP($U2951,BUDGET!$C$19:$Q$401,2,FALSE))</f>
        <v/>
      </c>
    </row>
    <row r="2952" spans="2:22" ht="13.5" x14ac:dyDescent="0.3">
      <c r="B2952" s="582">
        <f t="shared" si="274"/>
        <v>2942</v>
      </c>
      <c r="C2952" s="153"/>
      <c r="D2952" s="154"/>
      <c r="E2952" s="155"/>
      <c r="F2952" s="156"/>
      <c r="G2952" s="157"/>
      <c r="H2952" s="158"/>
      <c r="I2952" s="162" t="str">
        <f t="shared" si="270"/>
        <v/>
      </c>
      <c r="J2952" s="163" t="str">
        <f>IF(I2952="","",I2952/BUDGET!$O$8)</f>
        <v/>
      </c>
      <c r="K2952" s="608"/>
      <c r="L2952" s="161" t="str">
        <f t="shared" si="271"/>
        <v/>
      </c>
      <c r="M2952" s="609" t="str">
        <f t="shared" si="272"/>
        <v/>
      </c>
      <c r="N2952" s="610" t="str">
        <f t="shared" si="273"/>
        <v/>
      </c>
      <c r="O2952" s="577"/>
      <c r="Q2952" s="611"/>
      <c r="U2952" s="574" t="str">
        <f t="shared" si="275"/>
        <v/>
      </c>
      <c r="V2952" s="574" t="str">
        <f>IF($U2952="","",VLOOKUP($U2952,BUDGET!$C$19:$Q$401,2,FALSE))</f>
        <v/>
      </c>
    </row>
    <row r="2953" spans="2:22" ht="13.5" x14ac:dyDescent="0.3">
      <c r="B2953" s="582">
        <f t="shared" si="274"/>
        <v>2943</v>
      </c>
      <c r="C2953" s="153"/>
      <c r="D2953" s="154"/>
      <c r="E2953" s="155"/>
      <c r="F2953" s="156"/>
      <c r="G2953" s="157"/>
      <c r="H2953" s="158"/>
      <c r="I2953" s="162" t="str">
        <f t="shared" si="270"/>
        <v/>
      </c>
      <c r="J2953" s="163" t="str">
        <f>IF(I2953="","",I2953/BUDGET!$O$8)</f>
        <v/>
      </c>
      <c r="K2953" s="608"/>
      <c r="L2953" s="164" t="str">
        <f t="shared" si="271"/>
        <v/>
      </c>
      <c r="M2953" s="609" t="str">
        <f t="shared" si="272"/>
        <v/>
      </c>
      <c r="N2953" s="610" t="str">
        <f t="shared" si="273"/>
        <v/>
      </c>
      <c r="O2953" s="577"/>
      <c r="Q2953" s="611"/>
      <c r="U2953" s="574" t="str">
        <f t="shared" si="275"/>
        <v/>
      </c>
      <c r="V2953" s="574" t="str">
        <f>IF($U2953="","",VLOOKUP($U2953,BUDGET!$C$19:$Q$401,2,FALSE))</f>
        <v/>
      </c>
    </row>
    <row r="2954" spans="2:22" ht="13.5" x14ac:dyDescent="0.3">
      <c r="B2954" s="582">
        <f t="shared" si="274"/>
        <v>2944</v>
      </c>
      <c r="C2954" s="153"/>
      <c r="D2954" s="154"/>
      <c r="E2954" s="155"/>
      <c r="F2954" s="156"/>
      <c r="G2954" s="157"/>
      <c r="H2954" s="158"/>
      <c r="I2954" s="162" t="str">
        <f t="shared" si="270"/>
        <v/>
      </c>
      <c r="J2954" s="163" t="str">
        <f>IF(I2954="","",I2954/BUDGET!$O$8)</f>
        <v/>
      </c>
      <c r="K2954" s="608"/>
      <c r="L2954" s="161" t="str">
        <f t="shared" si="271"/>
        <v/>
      </c>
      <c r="M2954" s="609" t="str">
        <f t="shared" si="272"/>
        <v/>
      </c>
      <c r="N2954" s="610" t="str">
        <f t="shared" si="273"/>
        <v/>
      </c>
      <c r="O2954" s="577"/>
      <c r="Q2954" s="611"/>
      <c r="U2954" s="574" t="str">
        <f t="shared" si="275"/>
        <v/>
      </c>
      <c r="V2954" s="574" t="str">
        <f>IF($U2954="","",VLOOKUP($U2954,BUDGET!$C$19:$Q$401,2,FALSE))</f>
        <v/>
      </c>
    </row>
    <row r="2955" spans="2:22" ht="13.5" x14ac:dyDescent="0.3">
      <c r="B2955" s="582">
        <f t="shared" si="274"/>
        <v>2945</v>
      </c>
      <c r="C2955" s="153"/>
      <c r="D2955" s="154"/>
      <c r="E2955" s="155"/>
      <c r="F2955" s="156"/>
      <c r="G2955" s="157"/>
      <c r="H2955" s="158"/>
      <c r="I2955" s="162" t="str">
        <f t="shared" si="270"/>
        <v/>
      </c>
      <c r="J2955" s="163" t="str">
        <f>IF(I2955="","",I2955/BUDGET!$O$8)</f>
        <v/>
      </c>
      <c r="K2955" s="608"/>
      <c r="L2955" s="164" t="str">
        <f t="shared" si="271"/>
        <v/>
      </c>
      <c r="M2955" s="609" t="str">
        <f t="shared" si="272"/>
        <v/>
      </c>
      <c r="N2955" s="610" t="str">
        <f t="shared" si="273"/>
        <v/>
      </c>
      <c r="O2955" s="577"/>
      <c r="Q2955" s="611"/>
      <c r="U2955" s="574" t="str">
        <f t="shared" si="275"/>
        <v/>
      </c>
      <c r="V2955" s="574" t="str">
        <f>IF($U2955="","",VLOOKUP($U2955,BUDGET!$C$19:$Q$401,2,FALSE))</f>
        <v/>
      </c>
    </row>
    <row r="2956" spans="2:22" ht="13.5" x14ac:dyDescent="0.3">
      <c r="B2956" s="582">
        <f t="shared" si="274"/>
        <v>2946</v>
      </c>
      <c r="C2956" s="153"/>
      <c r="D2956" s="154"/>
      <c r="E2956" s="155"/>
      <c r="F2956" s="156"/>
      <c r="G2956" s="157"/>
      <c r="H2956" s="158"/>
      <c r="I2956" s="162" t="str">
        <f t="shared" ref="I2956:I3019" si="276">IF(E2956="","",ROUND(F2956*H2956,2))</f>
        <v/>
      </c>
      <c r="J2956" s="163" t="str">
        <f>IF(I2956="","",I2956/BUDGET!$O$8)</f>
        <v/>
      </c>
      <c r="K2956" s="608"/>
      <c r="L2956" s="161" t="str">
        <f t="shared" ref="L2956:L3019" si="277">LEFT(K2956,2)</f>
        <v/>
      </c>
      <c r="M2956" s="609" t="str">
        <f t="shared" ref="M2956:M3019" si="278">IF(C2956="","",YEAR(C2956))</f>
        <v/>
      </c>
      <c r="N2956" s="610" t="str">
        <f t="shared" ref="N2956:N3019" si="279">IF(C2956="","",MONTH(C2956))</f>
        <v/>
      </c>
      <c r="O2956" s="577"/>
      <c r="Q2956" s="611"/>
      <c r="U2956" s="574" t="str">
        <f t="shared" si="275"/>
        <v/>
      </c>
      <c r="V2956" s="574" t="str">
        <f>IF($U2956="","",VLOOKUP($U2956,BUDGET!$C$19:$Q$401,2,FALSE))</f>
        <v/>
      </c>
    </row>
    <row r="2957" spans="2:22" ht="13.5" x14ac:dyDescent="0.3">
      <c r="B2957" s="582">
        <f t="shared" ref="B2957:B3020" si="280">ROW()-10</f>
        <v>2947</v>
      </c>
      <c r="C2957" s="153"/>
      <c r="D2957" s="154"/>
      <c r="E2957" s="155"/>
      <c r="F2957" s="156"/>
      <c r="G2957" s="157"/>
      <c r="H2957" s="158"/>
      <c r="I2957" s="162" t="str">
        <f t="shared" si="276"/>
        <v/>
      </c>
      <c r="J2957" s="163" t="str">
        <f>IF(I2957="","",I2957/BUDGET!$O$8)</f>
        <v/>
      </c>
      <c r="K2957" s="608"/>
      <c r="L2957" s="164" t="str">
        <f t="shared" si="277"/>
        <v/>
      </c>
      <c r="M2957" s="609" t="str">
        <f t="shared" si="278"/>
        <v/>
      </c>
      <c r="N2957" s="610" t="str">
        <f t="shared" si="279"/>
        <v/>
      </c>
      <c r="O2957" s="577"/>
      <c r="Q2957" s="611"/>
      <c r="U2957" s="574" t="str">
        <f t="shared" ref="U2957:U3020" si="281">IF(K2957="","",LEFT(K2957,FIND("|",K2957)-1))</f>
        <v/>
      </c>
      <c r="V2957" s="574" t="str">
        <f>IF($U2957="","",VLOOKUP($U2957,BUDGET!$C$19:$Q$401,2,FALSE))</f>
        <v/>
      </c>
    </row>
    <row r="2958" spans="2:22" ht="13.5" x14ac:dyDescent="0.3">
      <c r="B2958" s="582">
        <f t="shared" si="280"/>
        <v>2948</v>
      </c>
      <c r="C2958" s="153"/>
      <c r="D2958" s="154"/>
      <c r="E2958" s="155"/>
      <c r="F2958" s="156"/>
      <c r="G2958" s="157"/>
      <c r="H2958" s="158"/>
      <c r="I2958" s="162" t="str">
        <f t="shared" si="276"/>
        <v/>
      </c>
      <c r="J2958" s="163" t="str">
        <f>IF(I2958="","",I2958/BUDGET!$O$8)</f>
        <v/>
      </c>
      <c r="K2958" s="608"/>
      <c r="L2958" s="161" t="str">
        <f t="shared" si="277"/>
        <v/>
      </c>
      <c r="M2958" s="609" t="str">
        <f t="shared" si="278"/>
        <v/>
      </c>
      <c r="N2958" s="610" t="str">
        <f t="shared" si="279"/>
        <v/>
      </c>
      <c r="O2958" s="577"/>
      <c r="Q2958" s="611"/>
      <c r="U2958" s="574" t="str">
        <f t="shared" si="281"/>
        <v/>
      </c>
      <c r="V2958" s="574" t="str">
        <f>IF($U2958="","",VLOOKUP($U2958,BUDGET!$C$19:$Q$401,2,FALSE))</f>
        <v/>
      </c>
    </row>
    <row r="2959" spans="2:22" ht="13.5" x14ac:dyDescent="0.3">
      <c r="B2959" s="582">
        <f t="shared" si="280"/>
        <v>2949</v>
      </c>
      <c r="C2959" s="153"/>
      <c r="D2959" s="154"/>
      <c r="E2959" s="155"/>
      <c r="F2959" s="156"/>
      <c r="G2959" s="157"/>
      <c r="H2959" s="158"/>
      <c r="I2959" s="162" t="str">
        <f t="shared" si="276"/>
        <v/>
      </c>
      <c r="J2959" s="163" t="str">
        <f>IF(I2959="","",I2959/BUDGET!$O$8)</f>
        <v/>
      </c>
      <c r="K2959" s="608"/>
      <c r="L2959" s="164" t="str">
        <f t="shared" si="277"/>
        <v/>
      </c>
      <c r="M2959" s="609" t="str">
        <f t="shared" si="278"/>
        <v/>
      </c>
      <c r="N2959" s="610" t="str">
        <f t="shared" si="279"/>
        <v/>
      </c>
      <c r="O2959" s="577"/>
      <c r="Q2959" s="611"/>
      <c r="U2959" s="574" t="str">
        <f t="shared" si="281"/>
        <v/>
      </c>
      <c r="V2959" s="574" t="str">
        <f>IF($U2959="","",VLOOKUP($U2959,BUDGET!$C$19:$Q$401,2,FALSE))</f>
        <v/>
      </c>
    </row>
    <row r="2960" spans="2:22" ht="13.5" x14ac:dyDescent="0.3">
      <c r="B2960" s="582">
        <f t="shared" si="280"/>
        <v>2950</v>
      </c>
      <c r="C2960" s="153"/>
      <c r="D2960" s="154"/>
      <c r="E2960" s="155"/>
      <c r="F2960" s="156"/>
      <c r="G2960" s="157"/>
      <c r="H2960" s="158"/>
      <c r="I2960" s="162" t="str">
        <f t="shared" si="276"/>
        <v/>
      </c>
      <c r="J2960" s="163" t="str">
        <f>IF(I2960="","",I2960/BUDGET!$O$8)</f>
        <v/>
      </c>
      <c r="K2960" s="608"/>
      <c r="L2960" s="161" t="str">
        <f t="shared" si="277"/>
        <v/>
      </c>
      <c r="M2960" s="609" t="str">
        <f t="shared" si="278"/>
        <v/>
      </c>
      <c r="N2960" s="610" t="str">
        <f t="shared" si="279"/>
        <v/>
      </c>
      <c r="O2960" s="577"/>
      <c r="Q2960" s="611"/>
      <c r="U2960" s="574" t="str">
        <f t="shared" si="281"/>
        <v/>
      </c>
      <c r="V2960" s="574" t="str">
        <f>IF($U2960="","",VLOOKUP($U2960,BUDGET!$C$19:$Q$401,2,FALSE))</f>
        <v/>
      </c>
    </row>
    <row r="2961" spans="2:22" ht="13.5" x14ac:dyDescent="0.3">
      <c r="B2961" s="582">
        <f t="shared" si="280"/>
        <v>2951</v>
      </c>
      <c r="C2961" s="153"/>
      <c r="D2961" s="154"/>
      <c r="E2961" s="155"/>
      <c r="F2961" s="156"/>
      <c r="G2961" s="157"/>
      <c r="H2961" s="158"/>
      <c r="I2961" s="162" t="str">
        <f t="shared" si="276"/>
        <v/>
      </c>
      <c r="J2961" s="163" t="str">
        <f>IF(I2961="","",I2961/BUDGET!$O$8)</f>
        <v/>
      </c>
      <c r="K2961" s="608"/>
      <c r="L2961" s="164" t="str">
        <f t="shared" si="277"/>
        <v/>
      </c>
      <c r="M2961" s="609" t="str">
        <f t="shared" si="278"/>
        <v/>
      </c>
      <c r="N2961" s="610" t="str">
        <f t="shared" si="279"/>
        <v/>
      </c>
      <c r="O2961" s="577"/>
      <c r="Q2961" s="611"/>
      <c r="U2961" s="574" t="str">
        <f t="shared" si="281"/>
        <v/>
      </c>
      <c r="V2961" s="574" t="str">
        <f>IF($U2961="","",VLOOKUP($U2961,BUDGET!$C$19:$Q$401,2,FALSE))</f>
        <v/>
      </c>
    </row>
    <row r="2962" spans="2:22" ht="13.5" x14ac:dyDescent="0.3">
      <c r="B2962" s="582">
        <f t="shared" si="280"/>
        <v>2952</v>
      </c>
      <c r="C2962" s="153"/>
      <c r="D2962" s="154"/>
      <c r="E2962" s="155"/>
      <c r="F2962" s="156"/>
      <c r="G2962" s="157"/>
      <c r="H2962" s="158"/>
      <c r="I2962" s="162" t="str">
        <f t="shared" si="276"/>
        <v/>
      </c>
      <c r="J2962" s="163" t="str">
        <f>IF(I2962="","",I2962/BUDGET!$O$8)</f>
        <v/>
      </c>
      <c r="K2962" s="608"/>
      <c r="L2962" s="161" t="str">
        <f t="shared" si="277"/>
        <v/>
      </c>
      <c r="M2962" s="609" t="str">
        <f t="shared" si="278"/>
        <v/>
      </c>
      <c r="N2962" s="610" t="str">
        <f t="shared" si="279"/>
        <v/>
      </c>
      <c r="O2962" s="577"/>
      <c r="Q2962" s="611"/>
      <c r="U2962" s="574" t="str">
        <f t="shared" si="281"/>
        <v/>
      </c>
      <c r="V2962" s="574" t="str">
        <f>IF($U2962="","",VLOOKUP($U2962,BUDGET!$C$19:$Q$401,2,FALSE))</f>
        <v/>
      </c>
    </row>
    <row r="2963" spans="2:22" ht="13.5" x14ac:dyDescent="0.3">
      <c r="B2963" s="582">
        <f t="shared" si="280"/>
        <v>2953</v>
      </c>
      <c r="C2963" s="153"/>
      <c r="D2963" s="154"/>
      <c r="E2963" s="155"/>
      <c r="F2963" s="156"/>
      <c r="G2963" s="157"/>
      <c r="H2963" s="158"/>
      <c r="I2963" s="162" t="str">
        <f t="shared" si="276"/>
        <v/>
      </c>
      <c r="J2963" s="163" t="str">
        <f>IF(I2963="","",I2963/BUDGET!$O$8)</f>
        <v/>
      </c>
      <c r="K2963" s="608"/>
      <c r="L2963" s="164" t="str">
        <f t="shared" si="277"/>
        <v/>
      </c>
      <c r="M2963" s="609" t="str">
        <f t="shared" si="278"/>
        <v/>
      </c>
      <c r="N2963" s="610" t="str">
        <f t="shared" si="279"/>
        <v/>
      </c>
      <c r="O2963" s="577"/>
      <c r="Q2963" s="611"/>
      <c r="U2963" s="574" t="str">
        <f t="shared" si="281"/>
        <v/>
      </c>
      <c r="V2963" s="574" t="str">
        <f>IF($U2963="","",VLOOKUP($U2963,BUDGET!$C$19:$Q$401,2,FALSE))</f>
        <v/>
      </c>
    </row>
    <row r="2964" spans="2:22" ht="13.5" x14ac:dyDescent="0.3">
      <c r="B2964" s="582">
        <f t="shared" si="280"/>
        <v>2954</v>
      </c>
      <c r="C2964" s="153"/>
      <c r="D2964" s="154"/>
      <c r="E2964" s="155"/>
      <c r="F2964" s="156"/>
      <c r="G2964" s="157"/>
      <c r="H2964" s="158"/>
      <c r="I2964" s="162" t="str">
        <f t="shared" si="276"/>
        <v/>
      </c>
      <c r="J2964" s="163" t="str">
        <f>IF(I2964="","",I2964/BUDGET!$O$8)</f>
        <v/>
      </c>
      <c r="K2964" s="608"/>
      <c r="L2964" s="161" t="str">
        <f t="shared" si="277"/>
        <v/>
      </c>
      <c r="M2964" s="609" t="str">
        <f t="shared" si="278"/>
        <v/>
      </c>
      <c r="N2964" s="610" t="str">
        <f t="shared" si="279"/>
        <v/>
      </c>
      <c r="O2964" s="577"/>
      <c r="Q2964" s="611"/>
      <c r="U2964" s="574" t="str">
        <f t="shared" si="281"/>
        <v/>
      </c>
      <c r="V2964" s="574" t="str">
        <f>IF($U2964="","",VLOOKUP($U2964,BUDGET!$C$19:$Q$401,2,FALSE))</f>
        <v/>
      </c>
    </row>
    <row r="2965" spans="2:22" ht="13.5" x14ac:dyDescent="0.3">
      <c r="B2965" s="582">
        <f t="shared" si="280"/>
        <v>2955</v>
      </c>
      <c r="C2965" s="153"/>
      <c r="D2965" s="154"/>
      <c r="E2965" s="155"/>
      <c r="F2965" s="156"/>
      <c r="G2965" s="157"/>
      <c r="H2965" s="158"/>
      <c r="I2965" s="162" t="str">
        <f t="shared" si="276"/>
        <v/>
      </c>
      <c r="J2965" s="163" t="str">
        <f>IF(I2965="","",I2965/BUDGET!$O$8)</f>
        <v/>
      </c>
      <c r="K2965" s="608"/>
      <c r="L2965" s="164" t="str">
        <f t="shared" si="277"/>
        <v/>
      </c>
      <c r="M2965" s="609" t="str">
        <f t="shared" si="278"/>
        <v/>
      </c>
      <c r="N2965" s="610" t="str">
        <f t="shared" si="279"/>
        <v/>
      </c>
      <c r="O2965" s="577"/>
      <c r="Q2965" s="611"/>
      <c r="U2965" s="574" t="str">
        <f t="shared" si="281"/>
        <v/>
      </c>
      <c r="V2965" s="574" t="str">
        <f>IF($U2965="","",VLOOKUP($U2965,BUDGET!$C$19:$Q$401,2,FALSE))</f>
        <v/>
      </c>
    </row>
    <row r="2966" spans="2:22" ht="13.5" x14ac:dyDescent="0.3">
      <c r="B2966" s="582">
        <f t="shared" si="280"/>
        <v>2956</v>
      </c>
      <c r="C2966" s="153"/>
      <c r="D2966" s="154"/>
      <c r="E2966" s="155"/>
      <c r="F2966" s="156"/>
      <c r="G2966" s="157"/>
      <c r="H2966" s="158"/>
      <c r="I2966" s="162" t="str">
        <f t="shared" si="276"/>
        <v/>
      </c>
      <c r="J2966" s="163" t="str">
        <f>IF(I2966="","",I2966/BUDGET!$O$8)</f>
        <v/>
      </c>
      <c r="K2966" s="608"/>
      <c r="L2966" s="161" t="str">
        <f t="shared" si="277"/>
        <v/>
      </c>
      <c r="M2966" s="609" t="str">
        <f t="shared" si="278"/>
        <v/>
      </c>
      <c r="N2966" s="610" t="str">
        <f t="shared" si="279"/>
        <v/>
      </c>
      <c r="O2966" s="577"/>
      <c r="Q2966" s="611"/>
      <c r="U2966" s="574" t="str">
        <f t="shared" si="281"/>
        <v/>
      </c>
      <c r="V2966" s="574" t="str">
        <f>IF($U2966="","",VLOOKUP($U2966,BUDGET!$C$19:$Q$401,2,FALSE))</f>
        <v/>
      </c>
    </row>
    <row r="2967" spans="2:22" ht="13.5" x14ac:dyDescent="0.3">
      <c r="B2967" s="582">
        <f t="shared" si="280"/>
        <v>2957</v>
      </c>
      <c r="C2967" s="153"/>
      <c r="D2967" s="154"/>
      <c r="E2967" s="155"/>
      <c r="F2967" s="156"/>
      <c r="G2967" s="157"/>
      <c r="H2967" s="158"/>
      <c r="I2967" s="162" t="str">
        <f t="shared" si="276"/>
        <v/>
      </c>
      <c r="J2967" s="163" t="str">
        <f>IF(I2967="","",I2967/BUDGET!$O$8)</f>
        <v/>
      </c>
      <c r="K2967" s="608"/>
      <c r="L2967" s="164" t="str">
        <f t="shared" si="277"/>
        <v/>
      </c>
      <c r="M2967" s="609" t="str">
        <f t="shared" si="278"/>
        <v/>
      </c>
      <c r="N2967" s="610" t="str">
        <f t="shared" si="279"/>
        <v/>
      </c>
      <c r="O2967" s="577"/>
      <c r="Q2967" s="611"/>
      <c r="U2967" s="574" t="str">
        <f t="shared" si="281"/>
        <v/>
      </c>
      <c r="V2967" s="574" t="str">
        <f>IF($U2967="","",VLOOKUP($U2967,BUDGET!$C$19:$Q$401,2,FALSE))</f>
        <v/>
      </c>
    </row>
    <row r="2968" spans="2:22" ht="13.5" x14ac:dyDescent="0.3">
      <c r="B2968" s="582">
        <f t="shared" si="280"/>
        <v>2958</v>
      </c>
      <c r="C2968" s="153"/>
      <c r="D2968" s="154"/>
      <c r="E2968" s="155"/>
      <c r="F2968" s="156"/>
      <c r="G2968" s="157"/>
      <c r="H2968" s="158"/>
      <c r="I2968" s="162" t="str">
        <f t="shared" si="276"/>
        <v/>
      </c>
      <c r="J2968" s="163" t="str">
        <f>IF(I2968="","",I2968/BUDGET!$O$8)</f>
        <v/>
      </c>
      <c r="K2968" s="608"/>
      <c r="L2968" s="161" t="str">
        <f t="shared" si="277"/>
        <v/>
      </c>
      <c r="M2968" s="609" t="str">
        <f t="shared" si="278"/>
        <v/>
      </c>
      <c r="N2968" s="610" t="str">
        <f t="shared" si="279"/>
        <v/>
      </c>
      <c r="O2968" s="577"/>
      <c r="Q2968" s="611"/>
      <c r="U2968" s="574" t="str">
        <f t="shared" si="281"/>
        <v/>
      </c>
      <c r="V2968" s="574" t="str">
        <f>IF($U2968="","",VLOOKUP($U2968,BUDGET!$C$19:$Q$401,2,FALSE))</f>
        <v/>
      </c>
    </row>
    <row r="2969" spans="2:22" ht="13.5" x14ac:dyDescent="0.3">
      <c r="B2969" s="582">
        <f t="shared" si="280"/>
        <v>2959</v>
      </c>
      <c r="C2969" s="153"/>
      <c r="D2969" s="154"/>
      <c r="E2969" s="155"/>
      <c r="F2969" s="156"/>
      <c r="G2969" s="157"/>
      <c r="H2969" s="158"/>
      <c r="I2969" s="162" t="str">
        <f t="shared" si="276"/>
        <v/>
      </c>
      <c r="J2969" s="163" t="str">
        <f>IF(I2969="","",I2969/BUDGET!$O$8)</f>
        <v/>
      </c>
      <c r="K2969" s="608"/>
      <c r="L2969" s="164" t="str">
        <f t="shared" si="277"/>
        <v/>
      </c>
      <c r="M2969" s="609" t="str">
        <f t="shared" si="278"/>
        <v/>
      </c>
      <c r="N2969" s="610" t="str">
        <f t="shared" si="279"/>
        <v/>
      </c>
      <c r="O2969" s="577"/>
      <c r="Q2969" s="611"/>
      <c r="U2969" s="574" t="str">
        <f t="shared" si="281"/>
        <v/>
      </c>
      <c r="V2969" s="574" t="str">
        <f>IF($U2969="","",VLOOKUP($U2969,BUDGET!$C$19:$Q$401,2,FALSE))</f>
        <v/>
      </c>
    </row>
    <row r="2970" spans="2:22" ht="13.5" x14ac:dyDescent="0.3">
      <c r="B2970" s="582">
        <f t="shared" si="280"/>
        <v>2960</v>
      </c>
      <c r="C2970" s="153"/>
      <c r="D2970" s="154"/>
      <c r="E2970" s="155"/>
      <c r="F2970" s="156"/>
      <c r="G2970" s="157"/>
      <c r="H2970" s="158"/>
      <c r="I2970" s="162" t="str">
        <f t="shared" si="276"/>
        <v/>
      </c>
      <c r="J2970" s="163" t="str">
        <f>IF(I2970="","",I2970/BUDGET!$O$8)</f>
        <v/>
      </c>
      <c r="K2970" s="608"/>
      <c r="L2970" s="161" t="str">
        <f t="shared" si="277"/>
        <v/>
      </c>
      <c r="M2970" s="609" t="str">
        <f t="shared" si="278"/>
        <v/>
      </c>
      <c r="N2970" s="610" t="str">
        <f t="shared" si="279"/>
        <v/>
      </c>
      <c r="O2970" s="577"/>
      <c r="Q2970" s="611"/>
      <c r="U2970" s="574" t="str">
        <f t="shared" si="281"/>
        <v/>
      </c>
      <c r="V2970" s="574" t="str">
        <f>IF($U2970="","",VLOOKUP($U2970,BUDGET!$C$19:$Q$401,2,FALSE))</f>
        <v/>
      </c>
    </row>
    <row r="2971" spans="2:22" ht="13.5" x14ac:dyDescent="0.3">
      <c r="B2971" s="582">
        <f t="shared" si="280"/>
        <v>2961</v>
      </c>
      <c r="C2971" s="153"/>
      <c r="D2971" s="154"/>
      <c r="E2971" s="155"/>
      <c r="F2971" s="156"/>
      <c r="G2971" s="157"/>
      <c r="H2971" s="158"/>
      <c r="I2971" s="162" t="str">
        <f t="shared" si="276"/>
        <v/>
      </c>
      <c r="J2971" s="163" t="str">
        <f>IF(I2971="","",I2971/BUDGET!$O$8)</f>
        <v/>
      </c>
      <c r="K2971" s="608"/>
      <c r="L2971" s="164" t="str">
        <f t="shared" si="277"/>
        <v/>
      </c>
      <c r="M2971" s="609" t="str">
        <f t="shared" si="278"/>
        <v/>
      </c>
      <c r="N2971" s="610" t="str">
        <f t="shared" si="279"/>
        <v/>
      </c>
      <c r="O2971" s="577"/>
      <c r="Q2971" s="611"/>
      <c r="U2971" s="574" t="str">
        <f t="shared" si="281"/>
        <v/>
      </c>
      <c r="V2971" s="574" t="str">
        <f>IF($U2971="","",VLOOKUP($U2971,BUDGET!$C$19:$Q$401,2,FALSE))</f>
        <v/>
      </c>
    </row>
    <row r="2972" spans="2:22" ht="13.5" x14ac:dyDescent="0.3">
      <c r="B2972" s="582">
        <f t="shared" si="280"/>
        <v>2962</v>
      </c>
      <c r="C2972" s="153"/>
      <c r="D2972" s="154"/>
      <c r="E2972" s="155"/>
      <c r="F2972" s="156"/>
      <c r="G2972" s="157"/>
      <c r="H2972" s="158"/>
      <c r="I2972" s="162" t="str">
        <f t="shared" si="276"/>
        <v/>
      </c>
      <c r="J2972" s="163" t="str">
        <f>IF(I2972="","",I2972/BUDGET!$O$8)</f>
        <v/>
      </c>
      <c r="K2972" s="608"/>
      <c r="L2972" s="161" t="str">
        <f t="shared" si="277"/>
        <v/>
      </c>
      <c r="M2972" s="609" t="str">
        <f t="shared" si="278"/>
        <v/>
      </c>
      <c r="N2972" s="610" t="str">
        <f t="shared" si="279"/>
        <v/>
      </c>
      <c r="O2972" s="577"/>
      <c r="Q2972" s="611"/>
      <c r="U2972" s="574" t="str">
        <f t="shared" si="281"/>
        <v/>
      </c>
      <c r="V2972" s="574" t="str">
        <f>IF($U2972="","",VLOOKUP($U2972,BUDGET!$C$19:$Q$401,2,FALSE))</f>
        <v/>
      </c>
    </row>
    <row r="2973" spans="2:22" ht="13.5" x14ac:dyDescent="0.3">
      <c r="B2973" s="582">
        <f t="shared" si="280"/>
        <v>2963</v>
      </c>
      <c r="C2973" s="153"/>
      <c r="D2973" s="154"/>
      <c r="E2973" s="155"/>
      <c r="F2973" s="156"/>
      <c r="G2973" s="157"/>
      <c r="H2973" s="158"/>
      <c r="I2973" s="162" t="str">
        <f t="shared" si="276"/>
        <v/>
      </c>
      <c r="J2973" s="163" t="str">
        <f>IF(I2973="","",I2973/BUDGET!$O$8)</f>
        <v/>
      </c>
      <c r="K2973" s="608"/>
      <c r="L2973" s="164" t="str">
        <f t="shared" si="277"/>
        <v/>
      </c>
      <c r="M2973" s="609" t="str">
        <f t="shared" si="278"/>
        <v/>
      </c>
      <c r="N2973" s="610" t="str">
        <f t="shared" si="279"/>
        <v/>
      </c>
      <c r="O2973" s="577"/>
      <c r="Q2973" s="611"/>
      <c r="U2973" s="574" t="str">
        <f t="shared" si="281"/>
        <v/>
      </c>
      <c r="V2973" s="574" t="str">
        <f>IF($U2973="","",VLOOKUP($U2973,BUDGET!$C$19:$Q$401,2,FALSE))</f>
        <v/>
      </c>
    </row>
    <row r="2974" spans="2:22" ht="13.5" x14ac:dyDescent="0.3">
      <c r="B2974" s="582">
        <f t="shared" si="280"/>
        <v>2964</v>
      </c>
      <c r="C2974" s="153"/>
      <c r="D2974" s="154"/>
      <c r="E2974" s="155"/>
      <c r="F2974" s="156"/>
      <c r="G2974" s="157"/>
      <c r="H2974" s="158"/>
      <c r="I2974" s="162" t="str">
        <f t="shared" si="276"/>
        <v/>
      </c>
      <c r="J2974" s="163" t="str">
        <f>IF(I2974="","",I2974/BUDGET!$O$8)</f>
        <v/>
      </c>
      <c r="K2974" s="608"/>
      <c r="L2974" s="161" t="str">
        <f t="shared" si="277"/>
        <v/>
      </c>
      <c r="M2974" s="609" t="str">
        <f t="shared" si="278"/>
        <v/>
      </c>
      <c r="N2974" s="610" t="str">
        <f t="shared" si="279"/>
        <v/>
      </c>
      <c r="O2974" s="577"/>
      <c r="Q2974" s="611"/>
      <c r="U2974" s="574" t="str">
        <f t="shared" si="281"/>
        <v/>
      </c>
      <c r="V2974" s="574" t="str">
        <f>IF($U2974="","",VLOOKUP($U2974,BUDGET!$C$19:$Q$401,2,FALSE))</f>
        <v/>
      </c>
    </row>
    <row r="2975" spans="2:22" ht="13.5" x14ac:dyDescent="0.3">
      <c r="B2975" s="582">
        <f t="shared" si="280"/>
        <v>2965</v>
      </c>
      <c r="C2975" s="153"/>
      <c r="D2975" s="154"/>
      <c r="E2975" s="155"/>
      <c r="F2975" s="156"/>
      <c r="G2975" s="157"/>
      <c r="H2975" s="158"/>
      <c r="I2975" s="162" t="str">
        <f t="shared" si="276"/>
        <v/>
      </c>
      <c r="J2975" s="163" t="str">
        <f>IF(I2975="","",I2975/BUDGET!$O$8)</f>
        <v/>
      </c>
      <c r="K2975" s="608"/>
      <c r="L2975" s="164" t="str">
        <f t="shared" si="277"/>
        <v/>
      </c>
      <c r="M2975" s="609" t="str">
        <f t="shared" si="278"/>
        <v/>
      </c>
      <c r="N2975" s="610" t="str">
        <f t="shared" si="279"/>
        <v/>
      </c>
      <c r="O2975" s="577"/>
      <c r="Q2975" s="611"/>
      <c r="U2975" s="574" t="str">
        <f t="shared" si="281"/>
        <v/>
      </c>
      <c r="V2975" s="574" t="str">
        <f>IF($U2975="","",VLOOKUP($U2975,BUDGET!$C$19:$Q$401,2,FALSE))</f>
        <v/>
      </c>
    </row>
    <row r="2976" spans="2:22" ht="13.5" x14ac:dyDescent="0.3">
      <c r="B2976" s="582">
        <f t="shared" si="280"/>
        <v>2966</v>
      </c>
      <c r="C2976" s="153"/>
      <c r="D2976" s="154"/>
      <c r="E2976" s="155"/>
      <c r="F2976" s="156"/>
      <c r="G2976" s="157"/>
      <c r="H2976" s="158"/>
      <c r="I2976" s="162" t="str">
        <f t="shared" si="276"/>
        <v/>
      </c>
      <c r="J2976" s="163" t="str">
        <f>IF(I2976="","",I2976/BUDGET!$O$8)</f>
        <v/>
      </c>
      <c r="K2976" s="608"/>
      <c r="L2976" s="161" t="str">
        <f t="shared" si="277"/>
        <v/>
      </c>
      <c r="M2976" s="609" t="str">
        <f t="shared" si="278"/>
        <v/>
      </c>
      <c r="N2976" s="610" t="str">
        <f t="shared" si="279"/>
        <v/>
      </c>
      <c r="O2976" s="577"/>
      <c r="Q2976" s="611"/>
      <c r="U2976" s="574" t="str">
        <f t="shared" si="281"/>
        <v/>
      </c>
      <c r="V2976" s="574" t="str">
        <f>IF($U2976="","",VLOOKUP($U2976,BUDGET!$C$19:$Q$401,2,FALSE))</f>
        <v/>
      </c>
    </row>
    <row r="2977" spans="2:22" ht="13.5" x14ac:dyDescent="0.3">
      <c r="B2977" s="582">
        <f t="shared" si="280"/>
        <v>2967</v>
      </c>
      <c r="C2977" s="153"/>
      <c r="D2977" s="154"/>
      <c r="E2977" s="155"/>
      <c r="F2977" s="156"/>
      <c r="G2977" s="157"/>
      <c r="H2977" s="158"/>
      <c r="I2977" s="162" t="str">
        <f t="shared" si="276"/>
        <v/>
      </c>
      <c r="J2977" s="163" t="str">
        <f>IF(I2977="","",I2977/BUDGET!$O$8)</f>
        <v/>
      </c>
      <c r="K2977" s="608"/>
      <c r="L2977" s="164" t="str">
        <f t="shared" si="277"/>
        <v/>
      </c>
      <c r="M2977" s="609" t="str">
        <f t="shared" si="278"/>
        <v/>
      </c>
      <c r="N2977" s="610" t="str">
        <f t="shared" si="279"/>
        <v/>
      </c>
      <c r="O2977" s="577"/>
      <c r="Q2977" s="611"/>
      <c r="U2977" s="574" t="str">
        <f t="shared" si="281"/>
        <v/>
      </c>
      <c r="V2977" s="574" t="str">
        <f>IF($U2977="","",VLOOKUP($U2977,BUDGET!$C$19:$Q$401,2,FALSE))</f>
        <v/>
      </c>
    </row>
    <row r="2978" spans="2:22" ht="13.5" x14ac:dyDescent="0.3">
      <c r="B2978" s="582">
        <f t="shared" si="280"/>
        <v>2968</v>
      </c>
      <c r="C2978" s="153"/>
      <c r="D2978" s="154"/>
      <c r="E2978" s="155"/>
      <c r="F2978" s="156"/>
      <c r="G2978" s="157"/>
      <c r="H2978" s="158"/>
      <c r="I2978" s="162" t="str">
        <f t="shared" si="276"/>
        <v/>
      </c>
      <c r="J2978" s="163" t="str">
        <f>IF(I2978="","",I2978/BUDGET!$O$8)</f>
        <v/>
      </c>
      <c r="K2978" s="608"/>
      <c r="L2978" s="161" t="str">
        <f t="shared" si="277"/>
        <v/>
      </c>
      <c r="M2978" s="609" t="str">
        <f t="shared" si="278"/>
        <v/>
      </c>
      <c r="N2978" s="610" t="str">
        <f t="shared" si="279"/>
        <v/>
      </c>
      <c r="O2978" s="577"/>
      <c r="Q2978" s="611"/>
      <c r="U2978" s="574" t="str">
        <f t="shared" si="281"/>
        <v/>
      </c>
      <c r="V2978" s="574" t="str">
        <f>IF($U2978="","",VLOOKUP($U2978,BUDGET!$C$19:$Q$401,2,FALSE))</f>
        <v/>
      </c>
    </row>
    <row r="2979" spans="2:22" ht="13.5" x14ac:dyDescent="0.3">
      <c r="B2979" s="582">
        <f t="shared" si="280"/>
        <v>2969</v>
      </c>
      <c r="C2979" s="153"/>
      <c r="D2979" s="154"/>
      <c r="E2979" s="155"/>
      <c r="F2979" s="156"/>
      <c r="G2979" s="157"/>
      <c r="H2979" s="158"/>
      <c r="I2979" s="162" t="str">
        <f t="shared" si="276"/>
        <v/>
      </c>
      <c r="J2979" s="163" t="str">
        <f>IF(I2979="","",I2979/BUDGET!$O$8)</f>
        <v/>
      </c>
      <c r="K2979" s="608"/>
      <c r="L2979" s="164" t="str">
        <f t="shared" si="277"/>
        <v/>
      </c>
      <c r="M2979" s="609" t="str">
        <f t="shared" si="278"/>
        <v/>
      </c>
      <c r="N2979" s="610" t="str">
        <f t="shared" si="279"/>
        <v/>
      </c>
      <c r="O2979" s="577"/>
      <c r="Q2979" s="611"/>
      <c r="U2979" s="574" t="str">
        <f t="shared" si="281"/>
        <v/>
      </c>
      <c r="V2979" s="574" t="str">
        <f>IF($U2979="","",VLOOKUP($U2979,BUDGET!$C$19:$Q$401,2,FALSE))</f>
        <v/>
      </c>
    </row>
    <row r="2980" spans="2:22" ht="13.5" x14ac:dyDescent="0.3">
      <c r="B2980" s="582">
        <f t="shared" si="280"/>
        <v>2970</v>
      </c>
      <c r="C2980" s="153"/>
      <c r="D2980" s="154"/>
      <c r="E2980" s="155"/>
      <c r="F2980" s="156"/>
      <c r="G2980" s="157"/>
      <c r="H2980" s="158"/>
      <c r="I2980" s="162" t="str">
        <f t="shared" si="276"/>
        <v/>
      </c>
      <c r="J2980" s="163" t="str">
        <f>IF(I2980="","",I2980/BUDGET!$O$8)</f>
        <v/>
      </c>
      <c r="K2980" s="608"/>
      <c r="L2980" s="161" t="str">
        <f t="shared" si="277"/>
        <v/>
      </c>
      <c r="M2980" s="609" t="str">
        <f t="shared" si="278"/>
        <v/>
      </c>
      <c r="N2980" s="610" t="str">
        <f t="shared" si="279"/>
        <v/>
      </c>
      <c r="O2980" s="577"/>
      <c r="Q2980" s="611"/>
      <c r="U2980" s="574" t="str">
        <f t="shared" si="281"/>
        <v/>
      </c>
      <c r="V2980" s="574" t="str">
        <f>IF($U2980="","",VLOOKUP($U2980,BUDGET!$C$19:$Q$401,2,FALSE))</f>
        <v/>
      </c>
    </row>
    <row r="2981" spans="2:22" ht="13.5" x14ac:dyDescent="0.3">
      <c r="B2981" s="582">
        <f t="shared" si="280"/>
        <v>2971</v>
      </c>
      <c r="C2981" s="153"/>
      <c r="D2981" s="154"/>
      <c r="E2981" s="155"/>
      <c r="F2981" s="156"/>
      <c r="G2981" s="157"/>
      <c r="H2981" s="158"/>
      <c r="I2981" s="162" t="str">
        <f t="shared" si="276"/>
        <v/>
      </c>
      <c r="J2981" s="163" t="str">
        <f>IF(I2981="","",I2981/BUDGET!$O$8)</f>
        <v/>
      </c>
      <c r="K2981" s="608"/>
      <c r="L2981" s="164" t="str">
        <f t="shared" si="277"/>
        <v/>
      </c>
      <c r="M2981" s="609" t="str">
        <f t="shared" si="278"/>
        <v/>
      </c>
      <c r="N2981" s="610" t="str">
        <f t="shared" si="279"/>
        <v/>
      </c>
      <c r="O2981" s="577"/>
      <c r="Q2981" s="611"/>
      <c r="U2981" s="574" t="str">
        <f t="shared" si="281"/>
        <v/>
      </c>
      <c r="V2981" s="574" t="str">
        <f>IF($U2981="","",VLOOKUP($U2981,BUDGET!$C$19:$Q$401,2,FALSE))</f>
        <v/>
      </c>
    </row>
    <row r="2982" spans="2:22" ht="13.5" x14ac:dyDescent="0.3">
      <c r="B2982" s="582">
        <f t="shared" si="280"/>
        <v>2972</v>
      </c>
      <c r="C2982" s="153"/>
      <c r="D2982" s="154"/>
      <c r="E2982" s="155"/>
      <c r="F2982" s="156"/>
      <c r="G2982" s="157"/>
      <c r="H2982" s="158"/>
      <c r="I2982" s="162" t="str">
        <f t="shared" si="276"/>
        <v/>
      </c>
      <c r="J2982" s="163" t="str">
        <f>IF(I2982="","",I2982/BUDGET!$O$8)</f>
        <v/>
      </c>
      <c r="K2982" s="608"/>
      <c r="L2982" s="161" t="str">
        <f t="shared" si="277"/>
        <v/>
      </c>
      <c r="M2982" s="609" t="str">
        <f t="shared" si="278"/>
        <v/>
      </c>
      <c r="N2982" s="610" t="str">
        <f t="shared" si="279"/>
        <v/>
      </c>
      <c r="O2982" s="577"/>
      <c r="Q2982" s="611"/>
      <c r="U2982" s="574" t="str">
        <f t="shared" si="281"/>
        <v/>
      </c>
      <c r="V2982" s="574" t="str">
        <f>IF($U2982="","",VLOOKUP($U2982,BUDGET!$C$19:$Q$401,2,FALSE))</f>
        <v/>
      </c>
    </row>
    <row r="2983" spans="2:22" ht="13.5" x14ac:dyDescent="0.3">
      <c r="B2983" s="582">
        <f t="shared" si="280"/>
        <v>2973</v>
      </c>
      <c r="C2983" s="153"/>
      <c r="D2983" s="154"/>
      <c r="E2983" s="155"/>
      <c r="F2983" s="156"/>
      <c r="G2983" s="157"/>
      <c r="H2983" s="158"/>
      <c r="I2983" s="162" t="str">
        <f t="shared" si="276"/>
        <v/>
      </c>
      <c r="J2983" s="163" t="str">
        <f>IF(I2983="","",I2983/BUDGET!$O$8)</f>
        <v/>
      </c>
      <c r="K2983" s="608"/>
      <c r="L2983" s="164" t="str">
        <f t="shared" si="277"/>
        <v/>
      </c>
      <c r="M2983" s="609" t="str">
        <f t="shared" si="278"/>
        <v/>
      </c>
      <c r="N2983" s="610" t="str">
        <f t="shared" si="279"/>
        <v/>
      </c>
      <c r="O2983" s="577"/>
      <c r="Q2983" s="611"/>
      <c r="U2983" s="574" t="str">
        <f t="shared" si="281"/>
        <v/>
      </c>
      <c r="V2983" s="574" t="str">
        <f>IF($U2983="","",VLOOKUP($U2983,BUDGET!$C$19:$Q$401,2,FALSE))</f>
        <v/>
      </c>
    </row>
    <row r="2984" spans="2:22" ht="13.5" x14ac:dyDescent="0.3">
      <c r="B2984" s="582">
        <f t="shared" si="280"/>
        <v>2974</v>
      </c>
      <c r="C2984" s="153"/>
      <c r="D2984" s="154"/>
      <c r="E2984" s="155"/>
      <c r="F2984" s="156"/>
      <c r="G2984" s="157"/>
      <c r="H2984" s="158"/>
      <c r="I2984" s="162" t="str">
        <f t="shared" si="276"/>
        <v/>
      </c>
      <c r="J2984" s="163" t="str">
        <f>IF(I2984="","",I2984/BUDGET!$O$8)</f>
        <v/>
      </c>
      <c r="K2984" s="608"/>
      <c r="L2984" s="161" t="str">
        <f t="shared" si="277"/>
        <v/>
      </c>
      <c r="M2984" s="609" t="str">
        <f t="shared" si="278"/>
        <v/>
      </c>
      <c r="N2984" s="610" t="str">
        <f t="shared" si="279"/>
        <v/>
      </c>
      <c r="O2984" s="577"/>
      <c r="Q2984" s="611"/>
      <c r="U2984" s="574" t="str">
        <f t="shared" si="281"/>
        <v/>
      </c>
      <c r="V2984" s="574" t="str">
        <f>IF($U2984="","",VLOOKUP($U2984,BUDGET!$C$19:$Q$401,2,FALSE))</f>
        <v/>
      </c>
    </row>
    <row r="2985" spans="2:22" ht="13.5" x14ac:dyDescent="0.3">
      <c r="B2985" s="582">
        <f t="shared" si="280"/>
        <v>2975</v>
      </c>
      <c r="C2985" s="153"/>
      <c r="D2985" s="154"/>
      <c r="E2985" s="155"/>
      <c r="F2985" s="156"/>
      <c r="G2985" s="157"/>
      <c r="H2985" s="158"/>
      <c r="I2985" s="162" t="str">
        <f t="shared" si="276"/>
        <v/>
      </c>
      <c r="J2985" s="163" t="str">
        <f>IF(I2985="","",I2985/BUDGET!$O$8)</f>
        <v/>
      </c>
      <c r="K2985" s="608"/>
      <c r="L2985" s="164" t="str">
        <f t="shared" si="277"/>
        <v/>
      </c>
      <c r="M2985" s="609" t="str">
        <f t="shared" si="278"/>
        <v/>
      </c>
      <c r="N2985" s="610" t="str">
        <f t="shared" si="279"/>
        <v/>
      </c>
      <c r="O2985" s="577"/>
      <c r="Q2985" s="611"/>
      <c r="U2985" s="574" t="str">
        <f t="shared" si="281"/>
        <v/>
      </c>
      <c r="V2985" s="574" t="str">
        <f>IF($U2985="","",VLOOKUP($U2985,BUDGET!$C$19:$Q$401,2,FALSE))</f>
        <v/>
      </c>
    </row>
    <row r="2986" spans="2:22" ht="13.5" x14ac:dyDescent="0.3">
      <c r="B2986" s="582">
        <f t="shared" si="280"/>
        <v>2976</v>
      </c>
      <c r="C2986" s="153"/>
      <c r="D2986" s="154"/>
      <c r="E2986" s="155"/>
      <c r="F2986" s="156"/>
      <c r="G2986" s="157"/>
      <c r="H2986" s="158"/>
      <c r="I2986" s="162" t="str">
        <f t="shared" si="276"/>
        <v/>
      </c>
      <c r="J2986" s="163" t="str">
        <f>IF(I2986="","",I2986/BUDGET!$O$8)</f>
        <v/>
      </c>
      <c r="K2986" s="608"/>
      <c r="L2986" s="161" t="str">
        <f t="shared" si="277"/>
        <v/>
      </c>
      <c r="M2986" s="609" t="str">
        <f t="shared" si="278"/>
        <v/>
      </c>
      <c r="N2986" s="610" t="str">
        <f t="shared" si="279"/>
        <v/>
      </c>
      <c r="O2986" s="577"/>
      <c r="Q2986" s="611"/>
      <c r="U2986" s="574" t="str">
        <f t="shared" si="281"/>
        <v/>
      </c>
      <c r="V2986" s="574" t="str">
        <f>IF($U2986="","",VLOOKUP($U2986,BUDGET!$C$19:$Q$401,2,FALSE))</f>
        <v/>
      </c>
    </row>
    <row r="2987" spans="2:22" ht="13.5" x14ac:dyDescent="0.3">
      <c r="B2987" s="582">
        <f t="shared" si="280"/>
        <v>2977</v>
      </c>
      <c r="C2987" s="153"/>
      <c r="D2987" s="154"/>
      <c r="E2987" s="155"/>
      <c r="F2987" s="156"/>
      <c r="G2987" s="157"/>
      <c r="H2987" s="158"/>
      <c r="I2987" s="162" t="str">
        <f t="shared" si="276"/>
        <v/>
      </c>
      <c r="J2987" s="163" t="str">
        <f>IF(I2987="","",I2987/BUDGET!$O$8)</f>
        <v/>
      </c>
      <c r="K2987" s="608"/>
      <c r="L2987" s="164" t="str">
        <f t="shared" si="277"/>
        <v/>
      </c>
      <c r="M2987" s="609" t="str">
        <f t="shared" si="278"/>
        <v/>
      </c>
      <c r="N2987" s="610" t="str">
        <f t="shared" si="279"/>
        <v/>
      </c>
      <c r="O2987" s="577"/>
      <c r="Q2987" s="611"/>
      <c r="U2987" s="574" t="str">
        <f t="shared" si="281"/>
        <v/>
      </c>
      <c r="V2987" s="574" t="str">
        <f>IF($U2987="","",VLOOKUP($U2987,BUDGET!$C$19:$Q$401,2,FALSE))</f>
        <v/>
      </c>
    </row>
    <row r="2988" spans="2:22" ht="13.5" x14ac:dyDescent="0.3">
      <c r="B2988" s="582">
        <f t="shared" si="280"/>
        <v>2978</v>
      </c>
      <c r="C2988" s="153"/>
      <c r="D2988" s="154"/>
      <c r="E2988" s="155"/>
      <c r="F2988" s="156"/>
      <c r="G2988" s="157"/>
      <c r="H2988" s="158"/>
      <c r="I2988" s="162" t="str">
        <f t="shared" si="276"/>
        <v/>
      </c>
      <c r="J2988" s="163" t="str">
        <f>IF(I2988="","",I2988/BUDGET!$O$8)</f>
        <v/>
      </c>
      <c r="K2988" s="608"/>
      <c r="L2988" s="161" t="str">
        <f t="shared" si="277"/>
        <v/>
      </c>
      <c r="M2988" s="609" t="str">
        <f t="shared" si="278"/>
        <v/>
      </c>
      <c r="N2988" s="610" t="str">
        <f t="shared" si="279"/>
        <v/>
      </c>
      <c r="O2988" s="577"/>
      <c r="Q2988" s="611"/>
      <c r="U2988" s="574" t="str">
        <f t="shared" si="281"/>
        <v/>
      </c>
      <c r="V2988" s="574" t="str">
        <f>IF($U2988="","",VLOOKUP($U2988,BUDGET!$C$19:$Q$401,2,FALSE))</f>
        <v/>
      </c>
    </row>
    <row r="2989" spans="2:22" ht="13.5" x14ac:dyDescent="0.3">
      <c r="B2989" s="582">
        <f t="shared" si="280"/>
        <v>2979</v>
      </c>
      <c r="C2989" s="153"/>
      <c r="D2989" s="154"/>
      <c r="E2989" s="155"/>
      <c r="F2989" s="156"/>
      <c r="G2989" s="157"/>
      <c r="H2989" s="158"/>
      <c r="I2989" s="162" t="str">
        <f t="shared" si="276"/>
        <v/>
      </c>
      <c r="J2989" s="163" t="str">
        <f>IF(I2989="","",I2989/BUDGET!$O$8)</f>
        <v/>
      </c>
      <c r="K2989" s="608"/>
      <c r="L2989" s="164" t="str">
        <f t="shared" si="277"/>
        <v/>
      </c>
      <c r="M2989" s="609" t="str">
        <f t="shared" si="278"/>
        <v/>
      </c>
      <c r="N2989" s="610" t="str">
        <f t="shared" si="279"/>
        <v/>
      </c>
      <c r="O2989" s="577"/>
      <c r="Q2989" s="611"/>
      <c r="U2989" s="574" t="str">
        <f t="shared" si="281"/>
        <v/>
      </c>
      <c r="V2989" s="574" t="str">
        <f>IF($U2989="","",VLOOKUP($U2989,BUDGET!$C$19:$Q$401,2,FALSE))</f>
        <v/>
      </c>
    </row>
    <row r="2990" spans="2:22" ht="13.5" x14ac:dyDescent="0.3">
      <c r="B2990" s="582">
        <f t="shared" si="280"/>
        <v>2980</v>
      </c>
      <c r="C2990" s="153"/>
      <c r="D2990" s="154"/>
      <c r="E2990" s="155"/>
      <c r="F2990" s="156"/>
      <c r="G2990" s="157"/>
      <c r="H2990" s="158"/>
      <c r="I2990" s="162" t="str">
        <f t="shared" si="276"/>
        <v/>
      </c>
      <c r="J2990" s="163" t="str">
        <f>IF(I2990="","",I2990/BUDGET!$O$8)</f>
        <v/>
      </c>
      <c r="K2990" s="608"/>
      <c r="L2990" s="161" t="str">
        <f t="shared" si="277"/>
        <v/>
      </c>
      <c r="M2990" s="609" t="str">
        <f t="shared" si="278"/>
        <v/>
      </c>
      <c r="N2990" s="610" t="str">
        <f t="shared" si="279"/>
        <v/>
      </c>
      <c r="O2990" s="577"/>
      <c r="Q2990" s="611"/>
      <c r="U2990" s="574" t="str">
        <f t="shared" si="281"/>
        <v/>
      </c>
      <c r="V2990" s="574" t="str">
        <f>IF($U2990="","",VLOOKUP($U2990,BUDGET!$C$19:$Q$401,2,FALSE))</f>
        <v/>
      </c>
    </row>
    <row r="2991" spans="2:22" ht="13.5" x14ac:dyDescent="0.3">
      <c r="B2991" s="582">
        <f t="shared" si="280"/>
        <v>2981</v>
      </c>
      <c r="C2991" s="153"/>
      <c r="D2991" s="154"/>
      <c r="E2991" s="155"/>
      <c r="F2991" s="156"/>
      <c r="G2991" s="157"/>
      <c r="H2991" s="158"/>
      <c r="I2991" s="162" t="str">
        <f t="shared" si="276"/>
        <v/>
      </c>
      <c r="J2991" s="163" t="str">
        <f>IF(I2991="","",I2991/BUDGET!$O$8)</f>
        <v/>
      </c>
      <c r="K2991" s="608"/>
      <c r="L2991" s="164" t="str">
        <f t="shared" si="277"/>
        <v/>
      </c>
      <c r="M2991" s="609" t="str">
        <f t="shared" si="278"/>
        <v/>
      </c>
      <c r="N2991" s="610" t="str">
        <f t="shared" si="279"/>
        <v/>
      </c>
      <c r="O2991" s="577"/>
      <c r="Q2991" s="611"/>
      <c r="U2991" s="574" t="str">
        <f t="shared" si="281"/>
        <v/>
      </c>
      <c r="V2991" s="574" t="str">
        <f>IF($U2991="","",VLOOKUP($U2991,BUDGET!$C$19:$Q$401,2,FALSE))</f>
        <v/>
      </c>
    </row>
    <row r="2992" spans="2:22" ht="13.5" x14ac:dyDescent="0.3">
      <c r="B2992" s="582">
        <f t="shared" si="280"/>
        <v>2982</v>
      </c>
      <c r="C2992" s="153"/>
      <c r="D2992" s="154"/>
      <c r="E2992" s="155"/>
      <c r="F2992" s="156"/>
      <c r="G2992" s="157"/>
      <c r="H2992" s="158"/>
      <c r="I2992" s="162" t="str">
        <f t="shared" si="276"/>
        <v/>
      </c>
      <c r="J2992" s="163" t="str">
        <f>IF(I2992="","",I2992/BUDGET!$O$8)</f>
        <v/>
      </c>
      <c r="K2992" s="608"/>
      <c r="L2992" s="161" t="str">
        <f t="shared" si="277"/>
        <v/>
      </c>
      <c r="M2992" s="609" t="str">
        <f t="shared" si="278"/>
        <v/>
      </c>
      <c r="N2992" s="610" t="str">
        <f t="shared" si="279"/>
        <v/>
      </c>
      <c r="O2992" s="577"/>
      <c r="Q2992" s="611"/>
      <c r="U2992" s="574" t="str">
        <f t="shared" si="281"/>
        <v/>
      </c>
      <c r="V2992" s="574" t="str">
        <f>IF($U2992="","",VLOOKUP($U2992,BUDGET!$C$19:$Q$401,2,FALSE))</f>
        <v/>
      </c>
    </row>
    <row r="2993" spans="2:22" ht="13.5" x14ac:dyDescent="0.3">
      <c r="B2993" s="582">
        <f t="shared" si="280"/>
        <v>2983</v>
      </c>
      <c r="C2993" s="153"/>
      <c r="D2993" s="154"/>
      <c r="E2993" s="155"/>
      <c r="F2993" s="156"/>
      <c r="G2993" s="157"/>
      <c r="H2993" s="158"/>
      <c r="I2993" s="162" t="str">
        <f t="shared" si="276"/>
        <v/>
      </c>
      <c r="J2993" s="163" t="str">
        <f>IF(I2993="","",I2993/BUDGET!$O$8)</f>
        <v/>
      </c>
      <c r="K2993" s="608"/>
      <c r="L2993" s="164" t="str">
        <f t="shared" si="277"/>
        <v/>
      </c>
      <c r="M2993" s="609" t="str">
        <f t="shared" si="278"/>
        <v/>
      </c>
      <c r="N2993" s="610" t="str">
        <f t="shared" si="279"/>
        <v/>
      </c>
      <c r="O2993" s="577"/>
      <c r="Q2993" s="611"/>
      <c r="U2993" s="574" t="str">
        <f t="shared" si="281"/>
        <v/>
      </c>
      <c r="V2993" s="574" t="str">
        <f>IF($U2993="","",VLOOKUP($U2993,BUDGET!$C$19:$Q$401,2,FALSE))</f>
        <v/>
      </c>
    </row>
    <row r="2994" spans="2:22" ht="13.5" x14ac:dyDescent="0.3">
      <c r="B2994" s="582">
        <f t="shared" si="280"/>
        <v>2984</v>
      </c>
      <c r="C2994" s="153"/>
      <c r="D2994" s="154"/>
      <c r="E2994" s="155"/>
      <c r="F2994" s="156"/>
      <c r="G2994" s="157"/>
      <c r="H2994" s="158"/>
      <c r="I2994" s="162" t="str">
        <f t="shared" si="276"/>
        <v/>
      </c>
      <c r="J2994" s="163" t="str">
        <f>IF(I2994="","",I2994/BUDGET!$O$8)</f>
        <v/>
      </c>
      <c r="K2994" s="608"/>
      <c r="L2994" s="161" t="str">
        <f t="shared" si="277"/>
        <v/>
      </c>
      <c r="M2994" s="609" t="str">
        <f t="shared" si="278"/>
        <v/>
      </c>
      <c r="N2994" s="610" t="str">
        <f t="shared" si="279"/>
        <v/>
      </c>
      <c r="O2994" s="577"/>
      <c r="Q2994" s="611"/>
      <c r="U2994" s="574" t="str">
        <f t="shared" si="281"/>
        <v/>
      </c>
      <c r="V2994" s="574" t="str">
        <f>IF($U2994="","",VLOOKUP($U2994,BUDGET!$C$19:$Q$401,2,FALSE))</f>
        <v/>
      </c>
    </row>
    <row r="2995" spans="2:22" ht="13.5" x14ac:dyDescent="0.3">
      <c r="B2995" s="582">
        <f t="shared" si="280"/>
        <v>2985</v>
      </c>
      <c r="C2995" s="153"/>
      <c r="D2995" s="154"/>
      <c r="E2995" s="155"/>
      <c r="F2995" s="156"/>
      <c r="G2995" s="157"/>
      <c r="H2995" s="158"/>
      <c r="I2995" s="162" t="str">
        <f t="shared" si="276"/>
        <v/>
      </c>
      <c r="J2995" s="163" t="str">
        <f>IF(I2995="","",I2995/BUDGET!$O$8)</f>
        <v/>
      </c>
      <c r="K2995" s="608"/>
      <c r="L2995" s="164" t="str">
        <f t="shared" si="277"/>
        <v/>
      </c>
      <c r="M2995" s="609" t="str">
        <f t="shared" si="278"/>
        <v/>
      </c>
      <c r="N2995" s="610" t="str">
        <f t="shared" si="279"/>
        <v/>
      </c>
      <c r="O2995" s="577"/>
      <c r="Q2995" s="611"/>
      <c r="U2995" s="574" t="str">
        <f t="shared" si="281"/>
        <v/>
      </c>
      <c r="V2995" s="574" t="str">
        <f>IF($U2995="","",VLOOKUP($U2995,BUDGET!$C$19:$Q$401,2,FALSE))</f>
        <v/>
      </c>
    </row>
    <row r="2996" spans="2:22" ht="13.5" x14ac:dyDescent="0.3">
      <c r="B2996" s="582">
        <f t="shared" si="280"/>
        <v>2986</v>
      </c>
      <c r="C2996" s="153"/>
      <c r="D2996" s="154"/>
      <c r="E2996" s="155"/>
      <c r="F2996" s="156"/>
      <c r="G2996" s="157"/>
      <c r="H2996" s="158"/>
      <c r="I2996" s="162" t="str">
        <f t="shared" si="276"/>
        <v/>
      </c>
      <c r="J2996" s="163" t="str">
        <f>IF(I2996="","",I2996/BUDGET!$O$8)</f>
        <v/>
      </c>
      <c r="K2996" s="608"/>
      <c r="L2996" s="161" t="str">
        <f t="shared" si="277"/>
        <v/>
      </c>
      <c r="M2996" s="609" t="str">
        <f t="shared" si="278"/>
        <v/>
      </c>
      <c r="N2996" s="610" t="str">
        <f t="shared" si="279"/>
        <v/>
      </c>
      <c r="O2996" s="577"/>
      <c r="Q2996" s="611"/>
      <c r="U2996" s="574" t="str">
        <f t="shared" si="281"/>
        <v/>
      </c>
      <c r="V2996" s="574" t="str">
        <f>IF($U2996="","",VLOOKUP($U2996,BUDGET!$C$19:$Q$401,2,FALSE))</f>
        <v/>
      </c>
    </row>
    <row r="2997" spans="2:22" ht="13.5" x14ac:dyDescent="0.3">
      <c r="B2997" s="582">
        <f t="shared" si="280"/>
        <v>2987</v>
      </c>
      <c r="C2997" s="153"/>
      <c r="D2997" s="154"/>
      <c r="E2997" s="155"/>
      <c r="F2997" s="156"/>
      <c r="G2997" s="157"/>
      <c r="H2997" s="158"/>
      <c r="I2997" s="162" t="str">
        <f t="shared" si="276"/>
        <v/>
      </c>
      <c r="J2997" s="163" t="str">
        <f>IF(I2997="","",I2997/BUDGET!$O$8)</f>
        <v/>
      </c>
      <c r="K2997" s="608"/>
      <c r="L2997" s="164" t="str">
        <f t="shared" si="277"/>
        <v/>
      </c>
      <c r="M2997" s="609" t="str">
        <f t="shared" si="278"/>
        <v/>
      </c>
      <c r="N2997" s="610" t="str">
        <f t="shared" si="279"/>
        <v/>
      </c>
      <c r="O2997" s="577"/>
      <c r="Q2997" s="611"/>
      <c r="U2997" s="574" t="str">
        <f t="shared" si="281"/>
        <v/>
      </c>
      <c r="V2997" s="574" t="str">
        <f>IF($U2997="","",VLOOKUP($U2997,BUDGET!$C$19:$Q$401,2,FALSE))</f>
        <v/>
      </c>
    </row>
    <row r="2998" spans="2:22" ht="13.5" x14ac:dyDescent="0.3">
      <c r="B2998" s="582">
        <f t="shared" si="280"/>
        <v>2988</v>
      </c>
      <c r="C2998" s="153"/>
      <c r="D2998" s="154"/>
      <c r="E2998" s="155"/>
      <c r="F2998" s="156"/>
      <c r="G2998" s="157"/>
      <c r="H2998" s="158"/>
      <c r="I2998" s="162" t="str">
        <f t="shared" si="276"/>
        <v/>
      </c>
      <c r="J2998" s="163" t="str">
        <f>IF(I2998="","",I2998/BUDGET!$O$8)</f>
        <v/>
      </c>
      <c r="K2998" s="608"/>
      <c r="L2998" s="161" t="str">
        <f t="shared" si="277"/>
        <v/>
      </c>
      <c r="M2998" s="609" t="str">
        <f t="shared" si="278"/>
        <v/>
      </c>
      <c r="N2998" s="610" t="str">
        <f t="shared" si="279"/>
        <v/>
      </c>
      <c r="O2998" s="577"/>
      <c r="Q2998" s="611"/>
      <c r="U2998" s="574" t="str">
        <f t="shared" si="281"/>
        <v/>
      </c>
      <c r="V2998" s="574" t="str">
        <f>IF($U2998="","",VLOOKUP($U2998,BUDGET!$C$19:$Q$401,2,FALSE))</f>
        <v/>
      </c>
    </row>
    <row r="2999" spans="2:22" ht="13.5" x14ac:dyDescent="0.3">
      <c r="B2999" s="582">
        <f t="shared" si="280"/>
        <v>2989</v>
      </c>
      <c r="C2999" s="153"/>
      <c r="D2999" s="154"/>
      <c r="E2999" s="155"/>
      <c r="F2999" s="156"/>
      <c r="G2999" s="157"/>
      <c r="H2999" s="158"/>
      <c r="I2999" s="162" t="str">
        <f t="shared" si="276"/>
        <v/>
      </c>
      <c r="J2999" s="163" t="str">
        <f>IF(I2999="","",I2999/BUDGET!$O$8)</f>
        <v/>
      </c>
      <c r="K2999" s="608"/>
      <c r="L2999" s="164" t="str">
        <f t="shared" si="277"/>
        <v/>
      </c>
      <c r="M2999" s="609" t="str">
        <f t="shared" si="278"/>
        <v/>
      </c>
      <c r="N2999" s="610" t="str">
        <f t="shared" si="279"/>
        <v/>
      </c>
      <c r="O2999" s="577"/>
      <c r="Q2999" s="611"/>
      <c r="U2999" s="574" t="str">
        <f t="shared" si="281"/>
        <v/>
      </c>
      <c r="V2999" s="574" t="str">
        <f>IF($U2999="","",VLOOKUP($U2999,BUDGET!$C$19:$Q$401,2,FALSE))</f>
        <v/>
      </c>
    </row>
    <row r="3000" spans="2:22" ht="13.5" x14ac:dyDescent="0.3">
      <c r="B3000" s="582">
        <f t="shared" si="280"/>
        <v>2990</v>
      </c>
      <c r="C3000" s="153"/>
      <c r="D3000" s="154"/>
      <c r="E3000" s="155"/>
      <c r="F3000" s="156"/>
      <c r="G3000" s="157"/>
      <c r="H3000" s="158"/>
      <c r="I3000" s="162" t="str">
        <f t="shared" si="276"/>
        <v/>
      </c>
      <c r="J3000" s="163" t="str">
        <f>IF(I3000="","",I3000/BUDGET!$O$8)</f>
        <v/>
      </c>
      <c r="K3000" s="608"/>
      <c r="L3000" s="161" t="str">
        <f t="shared" si="277"/>
        <v/>
      </c>
      <c r="M3000" s="609" t="str">
        <f t="shared" si="278"/>
        <v/>
      </c>
      <c r="N3000" s="610" t="str">
        <f t="shared" si="279"/>
        <v/>
      </c>
      <c r="O3000" s="577"/>
      <c r="Q3000" s="611"/>
      <c r="U3000" s="574" t="str">
        <f t="shared" si="281"/>
        <v/>
      </c>
      <c r="V3000" s="574" t="str">
        <f>IF($U3000="","",VLOOKUP($U3000,BUDGET!$C$19:$Q$401,2,FALSE))</f>
        <v/>
      </c>
    </row>
    <row r="3001" spans="2:22" ht="13.5" x14ac:dyDescent="0.3">
      <c r="B3001" s="582">
        <f t="shared" si="280"/>
        <v>2991</v>
      </c>
      <c r="C3001" s="153"/>
      <c r="D3001" s="154"/>
      <c r="E3001" s="155"/>
      <c r="F3001" s="156"/>
      <c r="G3001" s="157"/>
      <c r="H3001" s="158"/>
      <c r="I3001" s="162" t="str">
        <f t="shared" si="276"/>
        <v/>
      </c>
      <c r="J3001" s="163" t="str">
        <f>IF(I3001="","",I3001/BUDGET!$O$8)</f>
        <v/>
      </c>
      <c r="K3001" s="608"/>
      <c r="L3001" s="164" t="str">
        <f t="shared" si="277"/>
        <v/>
      </c>
      <c r="M3001" s="609" t="str">
        <f t="shared" si="278"/>
        <v/>
      </c>
      <c r="N3001" s="610" t="str">
        <f t="shared" si="279"/>
        <v/>
      </c>
      <c r="O3001" s="577"/>
      <c r="Q3001" s="611"/>
      <c r="U3001" s="574" t="str">
        <f t="shared" si="281"/>
        <v/>
      </c>
      <c r="V3001" s="574" t="str">
        <f>IF($U3001="","",VLOOKUP($U3001,BUDGET!$C$19:$Q$401,2,FALSE))</f>
        <v/>
      </c>
    </row>
    <row r="3002" spans="2:22" ht="13.5" x14ac:dyDescent="0.3">
      <c r="B3002" s="582">
        <f t="shared" si="280"/>
        <v>2992</v>
      </c>
      <c r="C3002" s="153"/>
      <c r="D3002" s="154"/>
      <c r="E3002" s="155"/>
      <c r="F3002" s="156"/>
      <c r="G3002" s="157"/>
      <c r="H3002" s="158"/>
      <c r="I3002" s="162" t="str">
        <f t="shared" si="276"/>
        <v/>
      </c>
      <c r="J3002" s="163" t="str">
        <f>IF(I3002="","",I3002/BUDGET!$O$8)</f>
        <v/>
      </c>
      <c r="K3002" s="608"/>
      <c r="L3002" s="161" t="str">
        <f t="shared" si="277"/>
        <v/>
      </c>
      <c r="M3002" s="609" t="str">
        <f t="shared" si="278"/>
        <v/>
      </c>
      <c r="N3002" s="610" t="str">
        <f t="shared" si="279"/>
        <v/>
      </c>
      <c r="O3002" s="577"/>
      <c r="Q3002" s="611"/>
      <c r="U3002" s="574" t="str">
        <f t="shared" si="281"/>
        <v/>
      </c>
      <c r="V3002" s="574" t="str">
        <f>IF($U3002="","",VLOOKUP($U3002,BUDGET!$C$19:$Q$401,2,FALSE))</f>
        <v/>
      </c>
    </row>
    <row r="3003" spans="2:22" ht="13.5" x14ac:dyDescent="0.3">
      <c r="B3003" s="582">
        <f t="shared" si="280"/>
        <v>2993</v>
      </c>
      <c r="C3003" s="153"/>
      <c r="D3003" s="154"/>
      <c r="E3003" s="155"/>
      <c r="F3003" s="156"/>
      <c r="G3003" s="157"/>
      <c r="H3003" s="158"/>
      <c r="I3003" s="162" t="str">
        <f t="shared" si="276"/>
        <v/>
      </c>
      <c r="J3003" s="163" t="str">
        <f>IF(I3003="","",I3003/BUDGET!$O$8)</f>
        <v/>
      </c>
      <c r="K3003" s="608"/>
      <c r="L3003" s="164" t="str">
        <f t="shared" si="277"/>
        <v/>
      </c>
      <c r="M3003" s="609" t="str">
        <f t="shared" si="278"/>
        <v/>
      </c>
      <c r="N3003" s="610" t="str">
        <f t="shared" si="279"/>
        <v/>
      </c>
      <c r="O3003" s="577"/>
      <c r="Q3003" s="611"/>
      <c r="U3003" s="574" t="str">
        <f t="shared" si="281"/>
        <v/>
      </c>
      <c r="V3003" s="574" t="str">
        <f>IF($U3003="","",VLOOKUP($U3003,BUDGET!$C$19:$Q$401,2,FALSE))</f>
        <v/>
      </c>
    </row>
    <row r="3004" spans="2:22" ht="13.5" x14ac:dyDescent="0.3">
      <c r="B3004" s="582">
        <f t="shared" si="280"/>
        <v>2994</v>
      </c>
      <c r="C3004" s="153"/>
      <c r="D3004" s="154"/>
      <c r="E3004" s="155"/>
      <c r="F3004" s="156"/>
      <c r="G3004" s="157"/>
      <c r="H3004" s="158"/>
      <c r="I3004" s="162" t="str">
        <f t="shared" si="276"/>
        <v/>
      </c>
      <c r="J3004" s="163" t="str">
        <f>IF(I3004="","",I3004/BUDGET!$O$8)</f>
        <v/>
      </c>
      <c r="K3004" s="608"/>
      <c r="L3004" s="161" t="str">
        <f t="shared" si="277"/>
        <v/>
      </c>
      <c r="M3004" s="609" t="str">
        <f t="shared" si="278"/>
        <v/>
      </c>
      <c r="N3004" s="610" t="str">
        <f t="shared" si="279"/>
        <v/>
      </c>
      <c r="O3004" s="577"/>
      <c r="Q3004" s="611"/>
      <c r="U3004" s="574" t="str">
        <f t="shared" si="281"/>
        <v/>
      </c>
      <c r="V3004" s="574" t="str">
        <f>IF($U3004="","",VLOOKUP($U3004,BUDGET!$C$19:$Q$401,2,FALSE))</f>
        <v/>
      </c>
    </row>
    <row r="3005" spans="2:22" ht="13.5" x14ac:dyDescent="0.3">
      <c r="B3005" s="582">
        <f t="shared" si="280"/>
        <v>2995</v>
      </c>
      <c r="C3005" s="153"/>
      <c r="D3005" s="154"/>
      <c r="E3005" s="155"/>
      <c r="F3005" s="156"/>
      <c r="G3005" s="157"/>
      <c r="H3005" s="158"/>
      <c r="I3005" s="162" t="str">
        <f t="shared" si="276"/>
        <v/>
      </c>
      <c r="J3005" s="163" t="str">
        <f>IF(I3005="","",I3005/BUDGET!$O$8)</f>
        <v/>
      </c>
      <c r="K3005" s="608"/>
      <c r="L3005" s="164" t="str">
        <f t="shared" si="277"/>
        <v/>
      </c>
      <c r="M3005" s="609" t="str">
        <f t="shared" si="278"/>
        <v/>
      </c>
      <c r="N3005" s="610" t="str">
        <f t="shared" si="279"/>
        <v/>
      </c>
      <c r="O3005" s="577"/>
      <c r="Q3005" s="611"/>
      <c r="U3005" s="574" t="str">
        <f t="shared" si="281"/>
        <v/>
      </c>
      <c r="V3005" s="574" t="str">
        <f>IF($U3005="","",VLOOKUP($U3005,BUDGET!$C$19:$Q$401,2,FALSE))</f>
        <v/>
      </c>
    </row>
    <row r="3006" spans="2:22" ht="13.5" x14ac:dyDescent="0.3">
      <c r="B3006" s="582">
        <f t="shared" si="280"/>
        <v>2996</v>
      </c>
      <c r="C3006" s="153"/>
      <c r="D3006" s="154"/>
      <c r="E3006" s="155"/>
      <c r="F3006" s="156"/>
      <c r="G3006" s="157"/>
      <c r="H3006" s="158"/>
      <c r="I3006" s="162" t="str">
        <f t="shared" si="276"/>
        <v/>
      </c>
      <c r="J3006" s="163" t="str">
        <f>IF(I3006="","",I3006/BUDGET!$O$8)</f>
        <v/>
      </c>
      <c r="K3006" s="608"/>
      <c r="L3006" s="161" t="str">
        <f t="shared" si="277"/>
        <v/>
      </c>
      <c r="M3006" s="609" t="str">
        <f t="shared" si="278"/>
        <v/>
      </c>
      <c r="N3006" s="610" t="str">
        <f t="shared" si="279"/>
        <v/>
      </c>
      <c r="O3006" s="577"/>
      <c r="Q3006" s="611"/>
      <c r="U3006" s="574" t="str">
        <f t="shared" si="281"/>
        <v/>
      </c>
      <c r="V3006" s="574" t="str">
        <f>IF($U3006="","",VLOOKUP($U3006,BUDGET!$C$19:$Q$401,2,FALSE))</f>
        <v/>
      </c>
    </row>
    <row r="3007" spans="2:22" ht="13.5" x14ac:dyDescent="0.3">
      <c r="B3007" s="582">
        <f t="shared" si="280"/>
        <v>2997</v>
      </c>
      <c r="C3007" s="153"/>
      <c r="D3007" s="154"/>
      <c r="E3007" s="155"/>
      <c r="F3007" s="156"/>
      <c r="G3007" s="157"/>
      <c r="H3007" s="158"/>
      <c r="I3007" s="162" t="str">
        <f t="shared" si="276"/>
        <v/>
      </c>
      <c r="J3007" s="163" t="str">
        <f>IF(I3007="","",I3007/BUDGET!$O$8)</f>
        <v/>
      </c>
      <c r="K3007" s="608"/>
      <c r="L3007" s="164" t="str">
        <f t="shared" si="277"/>
        <v/>
      </c>
      <c r="M3007" s="609" t="str">
        <f t="shared" si="278"/>
        <v/>
      </c>
      <c r="N3007" s="610" t="str">
        <f t="shared" si="279"/>
        <v/>
      </c>
      <c r="O3007" s="577"/>
      <c r="Q3007" s="611"/>
      <c r="U3007" s="574" t="str">
        <f t="shared" si="281"/>
        <v/>
      </c>
      <c r="V3007" s="574" t="str">
        <f>IF($U3007="","",VLOOKUP($U3007,BUDGET!$C$19:$Q$401,2,FALSE))</f>
        <v/>
      </c>
    </row>
    <row r="3008" spans="2:22" ht="13.5" x14ac:dyDescent="0.3">
      <c r="B3008" s="582">
        <f t="shared" si="280"/>
        <v>2998</v>
      </c>
      <c r="C3008" s="153"/>
      <c r="D3008" s="154"/>
      <c r="E3008" s="155"/>
      <c r="F3008" s="156"/>
      <c r="G3008" s="157"/>
      <c r="H3008" s="158"/>
      <c r="I3008" s="162" t="str">
        <f t="shared" si="276"/>
        <v/>
      </c>
      <c r="J3008" s="163" t="str">
        <f>IF(I3008="","",I3008/BUDGET!$O$8)</f>
        <v/>
      </c>
      <c r="K3008" s="608"/>
      <c r="L3008" s="161" t="str">
        <f t="shared" si="277"/>
        <v/>
      </c>
      <c r="M3008" s="609" t="str">
        <f t="shared" si="278"/>
        <v/>
      </c>
      <c r="N3008" s="610" t="str">
        <f t="shared" si="279"/>
        <v/>
      </c>
      <c r="O3008" s="577"/>
      <c r="Q3008" s="611"/>
      <c r="U3008" s="574" t="str">
        <f t="shared" si="281"/>
        <v/>
      </c>
      <c r="V3008" s="574" t="str">
        <f>IF($U3008="","",VLOOKUP($U3008,BUDGET!$C$19:$Q$401,2,FALSE))</f>
        <v/>
      </c>
    </row>
    <row r="3009" spans="2:22" ht="13.5" x14ac:dyDescent="0.3">
      <c r="B3009" s="582">
        <f t="shared" si="280"/>
        <v>2999</v>
      </c>
      <c r="C3009" s="153"/>
      <c r="D3009" s="154"/>
      <c r="E3009" s="155"/>
      <c r="F3009" s="156"/>
      <c r="G3009" s="157"/>
      <c r="H3009" s="158"/>
      <c r="I3009" s="162" t="str">
        <f t="shared" si="276"/>
        <v/>
      </c>
      <c r="J3009" s="163" t="str">
        <f>IF(I3009="","",I3009/BUDGET!$O$8)</f>
        <v/>
      </c>
      <c r="K3009" s="608"/>
      <c r="L3009" s="164" t="str">
        <f t="shared" si="277"/>
        <v/>
      </c>
      <c r="M3009" s="609" t="str">
        <f t="shared" si="278"/>
        <v/>
      </c>
      <c r="N3009" s="610" t="str">
        <f t="shared" si="279"/>
        <v/>
      </c>
      <c r="O3009" s="577"/>
      <c r="Q3009" s="611"/>
      <c r="U3009" s="574" t="str">
        <f t="shared" si="281"/>
        <v/>
      </c>
      <c r="V3009" s="574" t="str">
        <f>IF($U3009="","",VLOOKUP($U3009,BUDGET!$C$19:$Q$401,2,FALSE))</f>
        <v/>
      </c>
    </row>
    <row r="3010" spans="2:22" ht="13.5" x14ac:dyDescent="0.3">
      <c r="B3010" s="582">
        <f t="shared" si="280"/>
        <v>3000</v>
      </c>
      <c r="C3010" s="153"/>
      <c r="D3010" s="154"/>
      <c r="E3010" s="155"/>
      <c r="F3010" s="156"/>
      <c r="G3010" s="157"/>
      <c r="H3010" s="158"/>
      <c r="I3010" s="162" t="str">
        <f t="shared" si="276"/>
        <v/>
      </c>
      <c r="J3010" s="163" t="str">
        <f>IF(I3010="","",I3010/BUDGET!$O$8)</f>
        <v/>
      </c>
      <c r="K3010" s="608"/>
      <c r="L3010" s="161" t="str">
        <f t="shared" si="277"/>
        <v/>
      </c>
      <c r="M3010" s="609" t="str">
        <f t="shared" si="278"/>
        <v/>
      </c>
      <c r="N3010" s="610" t="str">
        <f t="shared" si="279"/>
        <v/>
      </c>
      <c r="O3010" s="577"/>
      <c r="Q3010" s="611"/>
      <c r="U3010" s="574" t="str">
        <f t="shared" si="281"/>
        <v/>
      </c>
      <c r="V3010" s="574" t="str">
        <f>IF($U3010="","",VLOOKUP($U3010,BUDGET!$C$19:$Q$401,2,FALSE))</f>
        <v/>
      </c>
    </row>
    <row r="3011" spans="2:22" ht="13.5" x14ac:dyDescent="0.3">
      <c r="B3011" s="582">
        <f t="shared" si="280"/>
        <v>3001</v>
      </c>
      <c r="C3011" s="153"/>
      <c r="D3011" s="154"/>
      <c r="E3011" s="155"/>
      <c r="F3011" s="156"/>
      <c r="G3011" s="157"/>
      <c r="H3011" s="158"/>
      <c r="I3011" s="162" t="str">
        <f t="shared" si="276"/>
        <v/>
      </c>
      <c r="J3011" s="163" t="str">
        <f>IF(I3011="","",I3011/BUDGET!$O$8)</f>
        <v/>
      </c>
      <c r="K3011" s="608"/>
      <c r="L3011" s="164" t="str">
        <f t="shared" si="277"/>
        <v/>
      </c>
      <c r="M3011" s="609" t="str">
        <f t="shared" si="278"/>
        <v/>
      </c>
      <c r="N3011" s="610" t="str">
        <f t="shared" si="279"/>
        <v/>
      </c>
      <c r="O3011" s="577"/>
      <c r="Q3011" s="611"/>
      <c r="U3011" s="574" t="str">
        <f t="shared" si="281"/>
        <v/>
      </c>
      <c r="V3011" s="574" t="str">
        <f>IF($U3011="","",VLOOKUP($U3011,BUDGET!$C$19:$Q$401,2,FALSE))</f>
        <v/>
      </c>
    </row>
    <row r="3012" spans="2:22" ht="13.5" x14ac:dyDescent="0.3">
      <c r="B3012" s="582">
        <f t="shared" si="280"/>
        <v>3002</v>
      </c>
      <c r="C3012" s="153"/>
      <c r="D3012" s="154"/>
      <c r="E3012" s="155"/>
      <c r="F3012" s="156"/>
      <c r="G3012" s="157"/>
      <c r="H3012" s="158"/>
      <c r="I3012" s="162" t="str">
        <f t="shared" si="276"/>
        <v/>
      </c>
      <c r="J3012" s="163" t="str">
        <f>IF(I3012="","",I3012/BUDGET!$O$8)</f>
        <v/>
      </c>
      <c r="K3012" s="608"/>
      <c r="L3012" s="161" t="str">
        <f t="shared" si="277"/>
        <v/>
      </c>
      <c r="M3012" s="609" t="str">
        <f t="shared" si="278"/>
        <v/>
      </c>
      <c r="N3012" s="610" t="str">
        <f t="shared" si="279"/>
        <v/>
      </c>
      <c r="O3012" s="577"/>
      <c r="Q3012" s="611"/>
      <c r="U3012" s="574" t="str">
        <f t="shared" si="281"/>
        <v/>
      </c>
      <c r="V3012" s="574" t="str">
        <f>IF($U3012="","",VLOOKUP($U3012,BUDGET!$C$19:$Q$401,2,FALSE))</f>
        <v/>
      </c>
    </row>
    <row r="3013" spans="2:22" ht="13.5" x14ac:dyDescent="0.3">
      <c r="B3013" s="582">
        <f t="shared" si="280"/>
        <v>3003</v>
      </c>
      <c r="C3013" s="153"/>
      <c r="D3013" s="154"/>
      <c r="E3013" s="155"/>
      <c r="F3013" s="156"/>
      <c r="G3013" s="157"/>
      <c r="H3013" s="158"/>
      <c r="I3013" s="162" t="str">
        <f t="shared" si="276"/>
        <v/>
      </c>
      <c r="J3013" s="163" t="str">
        <f>IF(I3013="","",I3013/BUDGET!$O$8)</f>
        <v/>
      </c>
      <c r="K3013" s="608"/>
      <c r="L3013" s="164" t="str">
        <f t="shared" si="277"/>
        <v/>
      </c>
      <c r="M3013" s="609" t="str">
        <f t="shared" si="278"/>
        <v/>
      </c>
      <c r="N3013" s="610" t="str">
        <f t="shared" si="279"/>
        <v/>
      </c>
      <c r="O3013" s="577"/>
      <c r="Q3013" s="611"/>
      <c r="U3013" s="574" t="str">
        <f t="shared" si="281"/>
        <v/>
      </c>
      <c r="V3013" s="574" t="str">
        <f>IF($U3013="","",VLOOKUP($U3013,BUDGET!$C$19:$Q$401,2,FALSE))</f>
        <v/>
      </c>
    </row>
    <row r="3014" spans="2:22" ht="13.5" x14ac:dyDescent="0.3">
      <c r="B3014" s="582">
        <f t="shared" si="280"/>
        <v>3004</v>
      </c>
      <c r="C3014" s="153"/>
      <c r="D3014" s="154"/>
      <c r="E3014" s="155"/>
      <c r="F3014" s="156"/>
      <c r="G3014" s="157"/>
      <c r="H3014" s="158"/>
      <c r="I3014" s="162" t="str">
        <f t="shared" si="276"/>
        <v/>
      </c>
      <c r="J3014" s="163" t="str">
        <f>IF(I3014="","",I3014/BUDGET!$O$8)</f>
        <v/>
      </c>
      <c r="K3014" s="608"/>
      <c r="L3014" s="161" t="str">
        <f t="shared" si="277"/>
        <v/>
      </c>
      <c r="M3014" s="609" t="str">
        <f t="shared" si="278"/>
        <v/>
      </c>
      <c r="N3014" s="610" t="str">
        <f t="shared" si="279"/>
        <v/>
      </c>
      <c r="O3014" s="577"/>
      <c r="Q3014" s="611"/>
      <c r="U3014" s="574" t="str">
        <f t="shared" si="281"/>
        <v/>
      </c>
      <c r="V3014" s="574" t="str">
        <f>IF($U3014="","",VLOOKUP($U3014,BUDGET!$C$19:$Q$401,2,FALSE))</f>
        <v/>
      </c>
    </row>
    <row r="3015" spans="2:22" ht="13.5" x14ac:dyDescent="0.3">
      <c r="B3015" s="582">
        <f t="shared" si="280"/>
        <v>3005</v>
      </c>
      <c r="C3015" s="153"/>
      <c r="D3015" s="154"/>
      <c r="E3015" s="155"/>
      <c r="F3015" s="156"/>
      <c r="G3015" s="157"/>
      <c r="H3015" s="158"/>
      <c r="I3015" s="162" t="str">
        <f t="shared" si="276"/>
        <v/>
      </c>
      <c r="J3015" s="163" t="str">
        <f>IF(I3015="","",I3015/BUDGET!$O$8)</f>
        <v/>
      </c>
      <c r="K3015" s="608"/>
      <c r="L3015" s="164" t="str">
        <f t="shared" si="277"/>
        <v/>
      </c>
      <c r="M3015" s="609" t="str">
        <f t="shared" si="278"/>
        <v/>
      </c>
      <c r="N3015" s="610" t="str">
        <f t="shared" si="279"/>
        <v/>
      </c>
      <c r="O3015" s="577"/>
      <c r="Q3015" s="611"/>
      <c r="U3015" s="574" t="str">
        <f t="shared" si="281"/>
        <v/>
      </c>
      <c r="V3015" s="574" t="str">
        <f>IF($U3015="","",VLOOKUP($U3015,BUDGET!$C$19:$Q$401,2,FALSE))</f>
        <v/>
      </c>
    </row>
    <row r="3016" spans="2:22" ht="13.5" x14ac:dyDescent="0.3">
      <c r="B3016" s="582">
        <f t="shared" si="280"/>
        <v>3006</v>
      </c>
      <c r="C3016" s="153"/>
      <c r="D3016" s="154"/>
      <c r="E3016" s="155"/>
      <c r="F3016" s="156"/>
      <c r="G3016" s="157"/>
      <c r="H3016" s="158"/>
      <c r="I3016" s="162" t="str">
        <f t="shared" si="276"/>
        <v/>
      </c>
      <c r="J3016" s="163" t="str">
        <f>IF(I3016="","",I3016/BUDGET!$O$8)</f>
        <v/>
      </c>
      <c r="K3016" s="608"/>
      <c r="L3016" s="161" t="str">
        <f t="shared" si="277"/>
        <v/>
      </c>
      <c r="M3016" s="609" t="str">
        <f t="shared" si="278"/>
        <v/>
      </c>
      <c r="N3016" s="610" t="str">
        <f t="shared" si="279"/>
        <v/>
      </c>
      <c r="O3016" s="577"/>
      <c r="Q3016" s="611"/>
      <c r="U3016" s="574" t="str">
        <f t="shared" si="281"/>
        <v/>
      </c>
      <c r="V3016" s="574" t="str">
        <f>IF($U3016="","",VLOOKUP($U3016,BUDGET!$C$19:$Q$401,2,FALSE))</f>
        <v/>
      </c>
    </row>
    <row r="3017" spans="2:22" ht="13.5" x14ac:dyDescent="0.3">
      <c r="B3017" s="582">
        <f t="shared" si="280"/>
        <v>3007</v>
      </c>
      <c r="C3017" s="153"/>
      <c r="D3017" s="154"/>
      <c r="E3017" s="155"/>
      <c r="F3017" s="156"/>
      <c r="G3017" s="157"/>
      <c r="H3017" s="158"/>
      <c r="I3017" s="162" t="str">
        <f t="shared" si="276"/>
        <v/>
      </c>
      <c r="J3017" s="163" t="str">
        <f>IF(I3017="","",I3017/BUDGET!$O$8)</f>
        <v/>
      </c>
      <c r="K3017" s="608"/>
      <c r="L3017" s="164" t="str">
        <f t="shared" si="277"/>
        <v/>
      </c>
      <c r="M3017" s="609" t="str">
        <f t="shared" si="278"/>
        <v/>
      </c>
      <c r="N3017" s="610" t="str">
        <f t="shared" si="279"/>
        <v/>
      </c>
      <c r="O3017" s="577"/>
      <c r="Q3017" s="611"/>
      <c r="U3017" s="574" t="str">
        <f t="shared" si="281"/>
        <v/>
      </c>
      <c r="V3017" s="574" t="str">
        <f>IF($U3017="","",VLOOKUP($U3017,BUDGET!$C$19:$Q$401,2,FALSE))</f>
        <v/>
      </c>
    </row>
    <row r="3018" spans="2:22" ht="13.5" x14ac:dyDescent="0.3">
      <c r="B3018" s="582">
        <f t="shared" si="280"/>
        <v>3008</v>
      </c>
      <c r="C3018" s="153"/>
      <c r="D3018" s="154"/>
      <c r="E3018" s="155"/>
      <c r="F3018" s="156"/>
      <c r="G3018" s="157"/>
      <c r="H3018" s="158"/>
      <c r="I3018" s="162" t="str">
        <f t="shared" si="276"/>
        <v/>
      </c>
      <c r="J3018" s="163" t="str">
        <f>IF(I3018="","",I3018/BUDGET!$O$8)</f>
        <v/>
      </c>
      <c r="K3018" s="608"/>
      <c r="L3018" s="161" t="str">
        <f t="shared" si="277"/>
        <v/>
      </c>
      <c r="M3018" s="609" t="str">
        <f t="shared" si="278"/>
        <v/>
      </c>
      <c r="N3018" s="610" t="str">
        <f t="shared" si="279"/>
        <v/>
      </c>
      <c r="O3018" s="577"/>
      <c r="Q3018" s="611"/>
      <c r="U3018" s="574" t="str">
        <f t="shared" si="281"/>
        <v/>
      </c>
      <c r="V3018" s="574" t="str">
        <f>IF($U3018="","",VLOOKUP($U3018,BUDGET!$C$19:$Q$401,2,FALSE))</f>
        <v/>
      </c>
    </row>
    <row r="3019" spans="2:22" ht="13.5" x14ac:dyDescent="0.3">
      <c r="B3019" s="582">
        <f t="shared" si="280"/>
        <v>3009</v>
      </c>
      <c r="C3019" s="153"/>
      <c r="D3019" s="154"/>
      <c r="E3019" s="155"/>
      <c r="F3019" s="156"/>
      <c r="G3019" s="157"/>
      <c r="H3019" s="158"/>
      <c r="I3019" s="162" t="str">
        <f t="shared" si="276"/>
        <v/>
      </c>
      <c r="J3019" s="163" t="str">
        <f>IF(I3019="","",I3019/BUDGET!$O$8)</f>
        <v/>
      </c>
      <c r="K3019" s="608"/>
      <c r="L3019" s="164" t="str">
        <f t="shared" si="277"/>
        <v/>
      </c>
      <c r="M3019" s="609" t="str">
        <f t="shared" si="278"/>
        <v/>
      </c>
      <c r="N3019" s="610" t="str">
        <f t="shared" si="279"/>
        <v/>
      </c>
      <c r="O3019" s="577"/>
      <c r="Q3019" s="611"/>
      <c r="U3019" s="574" t="str">
        <f t="shared" si="281"/>
        <v/>
      </c>
      <c r="V3019" s="574" t="str">
        <f>IF($U3019="","",VLOOKUP($U3019,BUDGET!$C$19:$Q$401,2,FALSE))</f>
        <v/>
      </c>
    </row>
    <row r="3020" spans="2:22" ht="13.5" x14ac:dyDescent="0.3">
      <c r="B3020" s="582">
        <f t="shared" si="280"/>
        <v>3010</v>
      </c>
      <c r="C3020" s="153"/>
      <c r="D3020" s="154"/>
      <c r="E3020" s="155"/>
      <c r="F3020" s="156"/>
      <c r="G3020" s="157"/>
      <c r="H3020" s="158"/>
      <c r="I3020" s="162" t="str">
        <f t="shared" ref="I3020:I3083" si="282">IF(E3020="","",ROUND(F3020*H3020,2))</f>
        <v/>
      </c>
      <c r="J3020" s="163" t="str">
        <f>IF(I3020="","",I3020/BUDGET!$O$8)</f>
        <v/>
      </c>
      <c r="K3020" s="608"/>
      <c r="L3020" s="161" t="str">
        <f t="shared" ref="L3020:L3083" si="283">LEFT(K3020,2)</f>
        <v/>
      </c>
      <c r="M3020" s="609" t="str">
        <f t="shared" ref="M3020:M3083" si="284">IF(C3020="","",YEAR(C3020))</f>
        <v/>
      </c>
      <c r="N3020" s="610" t="str">
        <f t="shared" ref="N3020:N3083" si="285">IF(C3020="","",MONTH(C3020))</f>
        <v/>
      </c>
      <c r="O3020" s="577"/>
      <c r="Q3020" s="611"/>
      <c r="U3020" s="574" t="str">
        <f t="shared" si="281"/>
        <v/>
      </c>
      <c r="V3020" s="574" t="str">
        <f>IF($U3020="","",VLOOKUP($U3020,BUDGET!$C$19:$Q$401,2,FALSE))</f>
        <v/>
      </c>
    </row>
    <row r="3021" spans="2:22" ht="13.5" x14ac:dyDescent="0.3">
      <c r="B3021" s="582">
        <f t="shared" ref="B3021:B3084" si="286">ROW()-10</f>
        <v>3011</v>
      </c>
      <c r="C3021" s="153"/>
      <c r="D3021" s="154"/>
      <c r="E3021" s="155"/>
      <c r="F3021" s="156"/>
      <c r="G3021" s="157"/>
      <c r="H3021" s="158"/>
      <c r="I3021" s="162" t="str">
        <f t="shared" si="282"/>
        <v/>
      </c>
      <c r="J3021" s="163" t="str">
        <f>IF(I3021="","",I3021/BUDGET!$O$8)</f>
        <v/>
      </c>
      <c r="K3021" s="608"/>
      <c r="L3021" s="164" t="str">
        <f t="shared" si="283"/>
        <v/>
      </c>
      <c r="M3021" s="609" t="str">
        <f t="shared" si="284"/>
        <v/>
      </c>
      <c r="N3021" s="610" t="str">
        <f t="shared" si="285"/>
        <v/>
      </c>
      <c r="O3021" s="577"/>
      <c r="Q3021" s="611"/>
      <c r="U3021" s="574" t="str">
        <f t="shared" ref="U3021:U3084" si="287">IF(K3021="","",LEFT(K3021,FIND("|",K3021)-1))</f>
        <v/>
      </c>
      <c r="V3021" s="574" t="str">
        <f>IF($U3021="","",VLOOKUP($U3021,BUDGET!$C$19:$Q$401,2,FALSE))</f>
        <v/>
      </c>
    </row>
    <row r="3022" spans="2:22" ht="13.5" x14ac:dyDescent="0.3">
      <c r="B3022" s="582">
        <f t="shared" si="286"/>
        <v>3012</v>
      </c>
      <c r="C3022" s="153"/>
      <c r="D3022" s="154"/>
      <c r="E3022" s="155"/>
      <c r="F3022" s="156"/>
      <c r="G3022" s="157"/>
      <c r="H3022" s="158"/>
      <c r="I3022" s="162" t="str">
        <f t="shared" si="282"/>
        <v/>
      </c>
      <c r="J3022" s="163" t="str">
        <f>IF(I3022="","",I3022/BUDGET!$O$8)</f>
        <v/>
      </c>
      <c r="K3022" s="608"/>
      <c r="L3022" s="161" t="str">
        <f t="shared" si="283"/>
        <v/>
      </c>
      <c r="M3022" s="609" t="str">
        <f t="shared" si="284"/>
        <v/>
      </c>
      <c r="N3022" s="610" t="str">
        <f t="shared" si="285"/>
        <v/>
      </c>
      <c r="O3022" s="577"/>
      <c r="Q3022" s="611"/>
      <c r="U3022" s="574" t="str">
        <f t="shared" si="287"/>
        <v/>
      </c>
      <c r="V3022" s="574" t="str">
        <f>IF($U3022="","",VLOOKUP($U3022,BUDGET!$C$19:$Q$401,2,FALSE))</f>
        <v/>
      </c>
    </row>
    <row r="3023" spans="2:22" ht="13.5" x14ac:dyDescent="0.3">
      <c r="B3023" s="582">
        <f t="shared" si="286"/>
        <v>3013</v>
      </c>
      <c r="C3023" s="153"/>
      <c r="D3023" s="154"/>
      <c r="E3023" s="155"/>
      <c r="F3023" s="156"/>
      <c r="G3023" s="157"/>
      <c r="H3023" s="158"/>
      <c r="I3023" s="162" t="str">
        <f t="shared" si="282"/>
        <v/>
      </c>
      <c r="J3023" s="163" t="str">
        <f>IF(I3023="","",I3023/BUDGET!$O$8)</f>
        <v/>
      </c>
      <c r="K3023" s="608"/>
      <c r="L3023" s="164" t="str">
        <f t="shared" si="283"/>
        <v/>
      </c>
      <c r="M3023" s="609" t="str">
        <f t="shared" si="284"/>
        <v/>
      </c>
      <c r="N3023" s="610" t="str">
        <f t="shared" si="285"/>
        <v/>
      </c>
      <c r="O3023" s="577"/>
      <c r="Q3023" s="611"/>
      <c r="U3023" s="574" t="str">
        <f t="shared" si="287"/>
        <v/>
      </c>
      <c r="V3023" s="574" t="str">
        <f>IF($U3023="","",VLOOKUP($U3023,BUDGET!$C$19:$Q$401,2,FALSE))</f>
        <v/>
      </c>
    </row>
    <row r="3024" spans="2:22" ht="13.5" x14ac:dyDescent="0.3">
      <c r="B3024" s="582">
        <f t="shared" si="286"/>
        <v>3014</v>
      </c>
      <c r="C3024" s="153"/>
      <c r="D3024" s="154"/>
      <c r="E3024" s="155"/>
      <c r="F3024" s="156"/>
      <c r="G3024" s="157"/>
      <c r="H3024" s="158"/>
      <c r="I3024" s="162" t="str">
        <f t="shared" si="282"/>
        <v/>
      </c>
      <c r="J3024" s="163" t="str">
        <f>IF(I3024="","",I3024/BUDGET!$O$8)</f>
        <v/>
      </c>
      <c r="K3024" s="608"/>
      <c r="L3024" s="161" t="str">
        <f t="shared" si="283"/>
        <v/>
      </c>
      <c r="M3024" s="609" t="str">
        <f t="shared" si="284"/>
        <v/>
      </c>
      <c r="N3024" s="610" t="str">
        <f t="shared" si="285"/>
        <v/>
      </c>
      <c r="O3024" s="577"/>
      <c r="Q3024" s="611"/>
      <c r="U3024" s="574" t="str">
        <f t="shared" si="287"/>
        <v/>
      </c>
      <c r="V3024" s="574" t="str">
        <f>IF($U3024="","",VLOOKUP($U3024,BUDGET!$C$19:$Q$401,2,FALSE))</f>
        <v/>
      </c>
    </row>
    <row r="3025" spans="2:22" ht="13.5" x14ac:dyDescent="0.3">
      <c r="B3025" s="582">
        <f t="shared" si="286"/>
        <v>3015</v>
      </c>
      <c r="C3025" s="153"/>
      <c r="D3025" s="154"/>
      <c r="E3025" s="155"/>
      <c r="F3025" s="156"/>
      <c r="G3025" s="157"/>
      <c r="H3025" s="158"/>
      <c r="I3025" s="162" t="str">
        <f t="shared" si="282"/>
        <v/>
      </c>
      <c r="J3025" s="163" t="str">
        <f>IF(I3025="","",I3025/BUDGET!$O$8)</f>
        <v/>
      </c>
      <c r="K3025" s="608"/>
      <c r="L3025" s="164" t="str">
        <f t="shared" si="283"/>
        <v/>
      </c>
      <c r="M3025" s="609" t="str">
        <f t="shared" si="284"/>
        <v/>
      </c>
      <c r="N3025" s="610" t="str">
        <f t="shared" si="285"/>
        <v/>
      </c>
      <c r="O3025" s="577"/>
      <c r="Q3025" s="611"/>
      <c r="U3025" s="574" t="str">
        <f t="shared" si="287"/>
        <v/>
      </c>
      <c r="V3025" s="574" t="str">
        <f>IF($U3025="","",VLOOKUP($U3025,BUDGET!$C$19:$Q$401,2,FALSE))</f>
        <v/>
      </c>
    </row>
    <row r="3026" spans="2:22" ht="13.5" x14ac:dyDescent="0.3">
      <c r="B3026" s="582">
        <f t="shared" si="286"/>
        <v>3016</v>
      </c>
      <c r="C3026" s="153"/>
      <c r="D3026" s="154"/>
      <c r="E3026" s="155"/>
      <c r="F3026" s="156"/>
      <c r="G3026" s="157"/>
      <c r="H3026" s="158"/>
      <c r="I3026" s="162" t="str">
        <f t="shared" si="282"/>
        <v/>
      </c>
      <c r="J3026" s="163" t="str">
        <f>IF(I3026="","",I3026/BUDGET!$O$8)</f>
        <v/>
      </c>
      <c r="K3026" s="608"/>
      <c r="L3026" s="161" t="str">
        <f t="shared" si="283"/>
        <v/>
      </c>
      <c r="M3026" s="609" t="str">
        <f t="shared" si="284"/>
        <v/>
      </c>
      <c r="N3026" s="610" t="str">
        <f t="shared" si="285"/>
        <v/>
      </c>
      <c r="O3026" s="577"/>
      <c r="Q3026" s="611"/>
      <c r="U3026" s="574" t="str">
        <f t="shared" si="287"/>
        <v/>
      </c>
      <c r="V3026" s="574" t="str">
        <f>IF($U3026="","",VLOOKUP($U3026,BUDGET!$C$19:$Q$401,2,FALSE))</f>
        <v/>
      </c>
    </row>
    <row r="3027" spans="2:22" ht="13.5" x14ac:dyDescent="0.3">
      <c r="B3027" s="582">
        <f t="shared" si="286"/>
        <v>3017</v>
      </c>
      <c r="C3027" s="153"/>
      <c r="D3027" s="154"/>
      <c r="E3027" s="155"/>
      <c r="F3027" s="156"/>
      <c r="G3027" s="157"/>
      <c r="H3027" s="158"/>
      <c r="I3027" s="162" t="str">
        <f t="shared" si="282"/>
        <v/>
      </c>
      <c r="J3027" s="163" t="str">
        <f>IF(I3027="","",I3027/BUDGET!$O$8)</f>
        <v/>
      </c>
      <c r="K3027" s="608"/>
      <c r="L3027" s="164" t="str">
        <f t="shared" si="283"/>
        <v/>
      </c>
      <c r="M3027" s="609" t="str">
        <f t="shared" si="284"/>
        <v/>
      </c>
      <c r="N3027" s="610" t="str">
        <f t="shared" si="285"/>
        <v/>
      </c>
      <c r="O3027" s="577"/>
      <c r="Q3027" s="611"/>
      <c r="U3027" s="574" t="str">
        <f t="shared" si="287"/>
        <v/>
      </c>
      <c r="V3027" s="574" t="str">
        <f>IF($U3027="","",VLOOKUP($U3027,BUDGET!$C$19:$Q$401,2,FALSE))</f>
        <v/>
      </c>
    </row>
    <row r="3028" spans="2:22" ht="13.5" x14ac:dyDescent="0.3">
      <c r="B3028" s="582">
        <f t="shared" si="286"/>
        <v>3018</v>
      </c>
      <c r="C3028" s="153"/>
      <c r="D3028" s="154"/>
      <c r="E3028" s="155"/>
      <c r="F3028" s="156"/>
      <c r="G3028" s="157"/>
      <c r="H3028" s="158"/>
      <c r="I3028" s="162" t="str">
        <f t="shared" si="282"/>
        <v/>
      </c>
      <c r="J3028" s="163" t="str">
        <f>IF(I3028="","",I3028/BUDGET!$O$8)</f>
        <v/>
      </c>
      <c r="K3028" s="608"/>
      <c r="L3028" s="161" t="str">
        <f t="shared" si="283"/>
        <v/>
      </c>
      <c r="M3028" s="609" t="str">
        <f t="shared" si="284"/>
        <v/>
      </c>
      <c r="N3028" s="610" t="str">
        <f t="shared" si="285"/>
        <v/>
      </c>
      <c r="O3028" s="577"/>
      <c r="Q3028" s="611"/>
      <c r="U3028" s="574" t="str">
        <f t="shared" si="287"/>
        <v/>
      </c>
      <c r="V3028" s="574" t="str">
        <f>IF($U3028="","",VLOOKUP($U3028,BUDGET!$C$19:$Q$401,2,FALSE))</f>
        <v/>
      </c>
    </row>
    <row r="3029" spans="2:22" ht="13.5" x14ac:dyDescent="0.3">
      <c r="B3029" s="582">
        <f t="shared" si="286"/>
        <v>3019</v>
      </c>
      <c r="C3029" s="153"/>
      <c r="D3029" s="154"/>
      <c r="E3029" s="155"/>
      <c r="F3029" s="156"/>
      <c r="G3029" s="157"/>
      <c r="H3029" s="158"/>
      <c r="I3029" s="162" t="str">
        <f t="shared" si="282"/>
        <v/>
      </c>
      <c r="J3029" s="163" t="str">
        <f>IF(I3029="","",I3029/BUDGET!$O$8)</f>
        <v/>
      </c>
      <c r="K3029" s="608"/>
      <c r="L3029" s="164" t="str">
        <f t="shared" si="283"/>
        <v/>
      </c>
      <c r="M3029" s="609" t="str">
        <f t="shared" si="284"/>
        <v/>
      </c>
      <c r="N3029" s="610" t="str">
        <f t="shared" si="285"/>
        <v/>
      </c>
      <c r="O3029" s="577"/>
      <c r="Q3029" s="611"/>
      <c r="U3029" s="574" t="str">
        <f t="shared" si="287"/>
        <v/>
      </c>
      <c r="V3029" s="574" t="str">
        <f>IF($U3029="","",VLOOKUP($U3029,BUDGET!$C$19:$Q$401,2,FALSE))</f>
        <v/>
      </c>
    </row>
    <row r="3030" spans="2:22" ht="13.5" x14ac:dyDescent="0.3">
      <c r="B3030" s="582">
        <f t="shared" si="286"/>
        <v>3020</v>
      </c>
      <c r="C3030" s="153"/>
      <c r="D3030" s="154"/>
      <c r="E3030" s="155"/>
      <c r="F3030" s="156"/>
      <c r="G3030" s="157"/>
      <c r="H3030" s="158"/>
      <c r="I3030" s="162" t="str">
        <f t="shared" si="282"/>
        <v/>
      </c>
      <c r="J3030" s="163" t="str">
        <f>IF(I3030="","",I3030/BUDGET!$O$8)</f>
        <v/>
      </c>
      <c r="K3030" s="608"/>
      <c r="L3030" s="161" t="str">
        <f t="shared" si="283"/>
        <v/>
      </c>
      <c r="M3030" s="609" t="str">
        <f t="shared" si="284"/>
        <v/>
      </c>
      <c r="N3030" s="610" t="str">
        <f t="shared" si="285"/>
        <v/>
      </c>
      <c r="O3030" s="577"/>
      <c r="Q3030" s="611"/>
      <c r="U3030" s="574" t="str">
        <f t="shared" si="287"/>
        <v/>
      </c>
      <c r="V3030" s="574" t="str">
        <f>IF($U3030="","",VLOOKUP($U3030,BUDGET!$C$19:$Q$401,2,FALSE))</f>
        <v/>
      </c>
    </row>
    <row r="3031" spans="2:22" ht="13.5" x14ac:dyDescent="0.3">
      <c r="B3031" s="582">
        <f t="shared" si="286"/>
        <v>3021</v>
      </c>
      <c r="C3031" s="153"/>
      <c r="D3031" s="154"/>
      <c r="E3031" s="155"/>
      <c r="F3031" s="156"/>
      <c r="G3031" s="157"/>
      <c r="H3031" s="158"/>
      <c r="I3031" s="162" t="str">
        <f t="shared" si="282"/>
        <v/>
      </c>
      <c r="J3031" s="163" t="str">
        <f>IF(I3031="","",I3031/BUDGET!$O$8)</f>
        <v/>
      </c>
      <c r="K3031" s="608"/>
      <c r="L3031" s="164" t="str">
        <f t="shared" si="283"/>
        <v/>
      </c>
      <c r="M3031" s="609" t="str">
        <f t="shared" si="284"/>
        <v/>
      </c>
      <c r="N3031" s="610" t="str">
        <f t="shared" si="285"/>
        <v/>
      </c>
      <c r="O3031" s="577"/>
      <c r="Q3031" s="611"/>
      <c r="U3031" s="574" t="str">
        <f t="shared" si="287"/>
        <v/>
      </c>
      <c r="V3031" s="574" t="str">
        <f>IF($U3031="","",VLOOKUP($U3031,BUDGET!$C$19:$Q$401,2,FALSE))</f>
        <v/>
      </c>
    </row>
    <row r="3032" spans="2:22" ht="13.5" x14ac:dyDescent="0.3">
      <c r="B3032" s="582">
        <f t="shared" si="286"/>
        <v>3022</v>
      </c>
      <c r="C3032" s="153"/>
      <c r="D3032" s="154"/>
      <c r="E3032" s="155"/>
      <c r="F3032" s="156"/>
      <c r="G3032" s="157"/>
      <c r="H3032" s="158"/>
      <c r="I3032" s="162" t="str">
        <f t="shared" si="282"/>
        <v/>
      </c>
      <c r="J3032" s="163" t="str">
        <f>IF(I3032="","",I3032/BUDGET!$O$8)</f>
        <v/>
      </c>
      <c r="K3032" s="608"/>
      <c r="L3032" s="161" t="str">
        <f t="shared" si="283"/>
        <v/>
      </c>
      <c r="M3032" s="609" t="str">
        <f t="shared" si="284"/>
        <v/>
      </c>
      <c r="N3032" s="610" t="str">
        <f t="shared" si="285"/>
        <v/>
      </c>
      <c r="O3032" s="577"/>
      <c r="Q3032" s="611"/>
      <c r="U3032" s="574" t="str">
        <f t="shared" si="287"/>
        <v/>
      </c>
      <c r="V3032" s="574" t="str">
        <f>IF($U3032="","",VLOOKUP($U3032,BUDGET!$C$19:$Q$401,2,FALSE))</f>
        <v/>
      </c>
    </row>
    <row r="3033" spans="2:22" ht="13.5" x14ac:dyDescent="0.3">
      <c r="B3033" s="582">
        <f t="shared" si="286"/>
        <v>3023</v>
      </c>
      <c r="C3033" s="153"/>
      <c r="D3033" s="154"/>
      <c r="E3033" s="155"/>
      <c r="F3033" s="156"/>
      <c r="G3033" s="157"/>
      <c r="H3033" s="158"/>
      <c r="I3033" s="162" t="str">
        <f t="shared" si="282"/>
        <v/>
      </c>
      <c r="J3033" s="163" t="str">
        <f>IF(I3033="","",I3033/BUDGET!$O$8)</f>
        <v/>
      </c>
      <c r="K3033" s="608"/>
      <c r="L3033" s="164" t="str">
        <f t="shared" si="283"/>
        <v/>
      </c>
      <c r="M3033" s="609" t="str">
        <f t="shared" si="284"/>
        <v/>
      </c>
      <c r="N3033" s="610" t="str">
        <f t="shared" si="285"/>
        <v/>
      </c>
      <c r="O3033" s="577"/>
      <c r="Q3033" s="611"/>
      <c r="U3033" s="574" t="str">
        <f t="shared" si="287"/>
        <v/>
      </c>
      <c r="V3033" s="574" t="str">
        <f>IF($U3033="","",VLOOKUP($U3033,BUDGET!$C$19:$Q$401,2,FALSE))</f>
        <v/>
      </c>
    </row>
    <row r="3034" spans="2:22" ht="13.5" x14ac:dyDescent="0.3">
      <c r="B3034" s="582">
        <f t="shared" si="286"/>
        <v>3024</v>
      </c>
      <c r="C3034" s="153"/>
      <c r="D3034" s="154"/>
      <c r="E3034" s="155"/>
      <c r="F3034" s="156"/>
      <c r="G3034" s="157"/>
      <c r="H3034" s="158"/>
      <c r="I3034" s="162" t="str">
        <f t="shared" si="282"/>
        <v/>
      </c>
      <c r="J3034" s="163" t="str">
        <f>IF(I3034="","",I3034/BUDGET!$O$8)</f>
        <v/>
      </c>
      <c r="K3034" s="608"/>
      <c r="L3034" s="161" t="str">
        <f t="shared" si="283"/>
        <v/>
      </c>
      <c r="M3034" s="609" t="str">
        <f t="shared" si="284"/>
        <v/>
      </c>
      <c r="N3034" s="610" t="str">
        <f t="shared" si="285"/>
        <v/>
      </c>
      <c r="O3034" s="577"/>
      <c r="Q3034" s="611"/>
      <c r="U3034" s="574" t="str">
        <f t="shared" si="287"/>
        <v/>
      </c>
      <c r="V3034" s="574" t="str">
        <f>IF($U3034="","",VLOOKUP($U3034,BUDGET!$C$19:$Q$401,2,FALSE))</f>
        <v/>
      </c>
    </row>
    <row r="3035" spans="2:22" ht="13.5" x14ac:dyDescent="0.3">
      <c r="B3035" s="582">
        <f t="shared" si="286"/>
        <v>3025</v>
      </c>
      <c r="C3035" s="153"/>
      <c r="D3035" s="154"/>
      <c r="E3035" s="155"/>
      <c r="F3035" s="156"/>
      <c r="G3035" s="157"/>
      <c r="H3035" s="158"/>
      <c r="I3035" s="162" t="str">
        <f t="shared" si="282"/>
        <v/>
      </c>
      <c r="J3035" s="163" t="str">
        <f>IF(I3035="","",I3035/BUDGET!$O$8)</f>
        <v/>
      </c>
      <c r="K3035" s="608"/>
      <c r="L3035" s="164" t="str">
        <f t="shared" si="283"/>
        <v/>
      </c>
      <c r="M3035" s="609" t="str">
        <f t="shared" si="284"/>
        <v/>
      </c>
      <c r="N3035" s="610" t="str">
        <f t="shared" si="285"/>
        <v/>
      </c>
      <c r="O3035" s="577"/>
      <c r="Q3035" s="611"/>
      <c r="U3035" s="574" t="str">
        <f t="shared" si="287"/>
        <v/>
      </c>
      <c r="V3035" s="574" t="str">
        <f>IF($U3035="","",VLOOKUP($U3035,BUDGET!$C$19:$Q$401,2,FALSE))</f>
        <v/>
      </c>
    </row>
    <row r="3036" spans="2:22" ht="13.5" x14ac:dyDescent="0.3">
      <c r="B3036" s="582">
        <f t="shared" si="286"/>
        <v>3026</v>
      </c>
      <c r="C3036" s="153"/>
      <c r="D3036" s="154"/>
      <c r="E3036" s="155"/>
      <c r="F3036" s="156"/>
      <c r="G3036" s="157"/>
      <c r="H3036" s="158"/>
      <c r="I3036" s="162" t="str">
        <f t="shared" si="282"/>
        <v/>
      </c>
      <c r="J3036" s="163" t="str">
        <f>IF(I3036="","",I3036/BUDGET!$O$8)</f>
        <v/>
      </c>
      <c r="K3036" s="608"/>
      <c r="L3036" s="161" t="str">
        <f t="shared" si="283"/>
        <v/>
      </c>
      <c r="M3036" s="609" t="str">
        <f t="shared" si="284"/>
        <v/>
      </c>
      <c r="N3036" s="610" t="str">
        <f t="shared" si="285"/>
        <v/>
      </c>
      <c r="O3036" s="577"/>
      <c r="Q3036" s="611"/>
      <c r="U3036" s="574" t="str">
        <f t="shared" si="287"/>
        <v/>
      </c>
      <c r="V3036" s="574" t="str">
        <f>IF($U3036="","",VLOOKUP($U3036,BUDGET!$C$19:$Q$401,2,FALSE))</f>
        <v/>
      </c>
    </row>
    <row r="3037" spans="2:22" ht="13.5" x14ac:dyDescent="0.3">
      <c r="B3037" s="582">
        <f t="shared" si="286"/>
        <v>3027</v>
      </c>
      <c r="C3037" s="153"/>
      <c r="D3037" s="154"/>
      <c r="E3037" s="155"/>
      <c r="F3037" s="156"/>
      <c r="G3037" s="157"/>
      <c r="H3037" s="158"/>
      <c r="I3037" s="162" t="str">
        <f t="shared" si="282"/>
        <v/>
      </c>
      <c r="J3037" s="163" t="str">
        <f>IF(I3037="","",I3037/BUDGET!$O$8)</f>
        <v/>
      </c>
      <c r="K3037" s="608"/>
      <c r="L3037" s="164" t="str">
        <f t="shared" si="283"/>
        <v/>
      </c>
      <c r="M3037" s="609" t="str">
        <f t="shared" si="284"/>
        <v/>
      </c>
      <c r="N3037" s="610" t="str">
        <f t="shared" si="285"/>
        <v/>
      </c>
      <c r="O3037" s="577"/>
      <c r="Q3037" s="611"/>
      <c r="U3037" s="574" t="str">
        <f t="shared" si="287"/>
        <v/>
      </c>
      <c r="V3037" s="574" t="str">
        <f>IF($U3037="","",VLOOKUP($U3037,BUDGET!$C$19:$Q$401,2,FALSE))</f>
        <v/>
      </c>
    </row>
    <row r="3038" spans="2:22" ht="13.5" x14ac:dyDescent="0.3">
      <c r="B3038" s="582">
        <f t="shared" si="286"/>
        <v>3028</v>
      </c>
      <c r="C3038" s="153"/>
      <c r="D3038" s="154"/>
      <c r="E3038" s="155"/>
      <c r="F3038" s="156"/>
      <c r="G3038" s="157"/>
      <c r="H3038" s="158"/>
      <c r="I3038" s="162" t="str">
        <f t="shared" si="282"/>
        <v/>
      </c>
      <c r="J3038" s="163" t="str">
        <f>IF(I3038="","",I3038/BUDGET!$O$8)</f>
        <v/>
      </c>
      <c r="K3038" s="608"/>
      <c r="L3038" s="161" t="str">
        <f t="shared" si="283"/>
        <v/>
      </c>
      <c r="M3038" s="609" t="str">
        <f t="shared" si="284"/>
        <v/>
      </c>
      <c r="N3038" s="610" t="str">
        <f t="shared" si="285"/>
        <v/>
      </c>
      <c r="O3038" s="577"/>
      <c r="Q3038" s="611"/>
      <c r="U3038" s="574" t="str">
        <f t="shared" si="287"/>
        <v/>
      </c>
      <c r="V3038" s="574" t="str">
        <f>IF($U3038="","",VLOOKUP($U3038,BUDGET!$C$19:$Q$401,2,FALSE))</f>
        <v/>
      </c>
    </row>
    <row r="3039" spans="2:22" ht="13.5" x14ac:dyDescent="0.3">
      <c r="B3039" s="582">
        <f t="shared" si="286"/>
        <v>3029</v>
      </c>
      <c r="C3039" s="153"/>
      <c r="D3039" s="154"/>
      <c r="E3039" s="155"/>
      <c r="F3039" s="156"/>
      <c r="G3039" s="157"/>
      <c r="H3039" s="158"/>
      <c r="I3039" s="162" t="str">
        <f t="shared" si="282"/>
        <v/>
      </c>
      <c r="J3039" s="163" t="str">
        <f>IF(I3039="","",I3039/BUDGET!$O$8)</f>
        <v/>
      </c>
      <c r="K3039" s="608"/>
      <c r="L3039" s="164" t="str">
        <f t="shared" si="283"/>
        <v/>
      </c>
      <c r="M3039" s="609" t="str">
        <f t="shared" si="284"/>
        <v/>
      </c>
      <c r="N3039" s="610" t="str">
        <f t="shared" si="285"/>
        <v/>
      </c>
      <c r="O3039" s="577"/>
      <c r="Q3039" s="611"/>
      <c r="U3039" s="574" t="str">
        <f t="shared" si="287"/>
        <v/>
      </c>
      <c r="V3039" s="574" t="str">
        <f>IF($U3039="","",VLOOKUP($U3039,BUDGET!$C$19:$Q$401,2,FALSE))</f>
        <v/>
      </c>
    </row>
    <row r="3040" spans="2:22" ht="13.5" x14ac:dyDescent="0.3">
      <c r="B3040" s="582">
        <f t="shared" si="286"/>
        <v>3030</v>
      </c>
      <c r="C3040" s="153"/>
      <c r="D3040" s="154"/>
      <c r="E3040" s="155"/>
      <c r="F3040" s="156"/>
      <c r="G3040" s="157"/>
      <c r="H3040" s="158"/>
      <c r="I3040" s="162" t="str">
        <f t="shared" si="282"/>
        <v/>
      </c>
      <c r="J3040" s="163" t="str">
        <f>IF(I3040="","",I3040/BUDGET!$O$8)</f>
        <v/>
      </c>
      <c r="K3040" s="608"/>
      <c r="L3040" s="161" t="str">
        <f t="shared" si="283"/>
        <v/>
      </c>
      <c r="M3040" s="609" t="str">
        <f t="shared" si="284"/>
        <v/>
      </c>
      <c r="N3040" s="610" t="str">
        <f t="shared" si="285"/>
        <v/>
      </c>
      <c r="O3040" s="577"/>
      <c r="Q3040" s="611"/>
      <c r="U3040" s="574" t="str">
        <f t="shared" si="287"/>
        <v/>
      </c>
      <c r="V3040" s="574" t="str">
        <f>IF($U3040="","",VLOOKUP($U3040,BUDGET!$C$19:$Q$401,2,FALSE))</f>
        <v/>
      </c>
    </row>
    <row r="3041" spans="2:22" ht="13.5" x14ac:dyDescent="0.3">
      <c r="B3041" s="582">
        <f t="shared" si="286"/>
        <v>3031</v>
      </c>
      <c r="C3041" s="153"/>
      <c r="D3041" s="154"/>
      <c r="E3041" s="155"/>
      <c r="F3041" s="156"/>
      <c r="G3041" s="157"/>
      <c r="H3041" s="158"/>
      <c r="I3041" s="162" t="str">
        <f t="shared" si="282"/>
        <v/>
      </c>
      <c r="J3041" s="163" t="str">
        <f>IF(I3041="","",I3041/BUDGET!$O$8)</f>
        <v/>
      </c>
      <c r="K3041" s="608"/>
      <c r="L3041" s="164" t="str">
        <f t="shared" si="283"/>
        <v/>
      </c>
      <c r="M3041" s="609" t="str">
        <f t="shared" si="284"/>
        <v/>
      </c>
      <c r="N3041" s="610" t="str">
        <f t="shared" si="285"/>
        <v/>
      </c>
      <c r="O3041" s="577"/>
      <c r="Q3041" s="611"/>
      <c r="U3041" s="574" t="str">
        <f t="shared" si="287"/>
        <v/>
      </c>
      <c r="V3041" s="574" t="str">
        <f>IF($U3041="","",VLOOKUP($U3041,BUDGET!$C$19:$Q$401,2,FALSE))</f>
        <v/>
      </c>
    </row>
    <row r="3042" spans="2:22" ht="13.5" x14ac:dyDescent="0.3">
      <c r="B3042" s="582">
        <f t="shared" si="286"/>
        <v>3032</v>
      </c>
      <c r="C3042" s="153"/>
      <c r="D3042" s="154"/>
      <c r="E3042" s="155"/>
      <c r="F3042" s="156"/>
      <c r="G3042" s="157"/>
      <c r="H3042" s="158"/>
      <c r="I3042" s="162" t="str">
        <f t="shared" si="282"/>
        <v/>
      </c>
      <c r="J3042" s="163" t="str">
        <f>IF(I3042="","",I3042/BUDGET!$O$8)</f>
        <v/>
      </c>
      <c r="K3042" s="608"/>
      <c r="L3042" s="161" t="str">
        <f t="shared" si="283"/>
        <v/>
      </c>
      <c r="M3042" s="609" t="str">
        <f t="shared" si="284"/>
        <v/>
      </c>
      <c r="N3042" s="610" t="str">
        <f t="shared" si="285"/>
        <v/>
      </c>
      <c r="O3042" s="577"/>
      <c r="Q3042" s="611"/>
      <c r="U3042" s="574" t="str">
        <f t="shared" si="287"/>
        <v/>
      </c>
      <c r="V3042" s="574" t="str">
        <f>IF($U3042="","",VLOOKUP($U3042,BUDGET!$C$19:$Q$401,2,FALSE))</f>
        <v/>
      </c>
    </row>
    <row r="3043" spans="2:22" ht="13.5" x14ac:dyDescent="0.3">
      <c r="B3043" s="582">
        <f t="shared" si="286"/>
        <v>3033</v>
      </c>
      <c r="C3043" s="153"/>
      <c r="D3043" s="154"/>
      <c r="E3043" s="155"/>
      <c r="F3043" s="156"/>
      <c r="G3043" s="157"/>
      <c r="H3043" s="158"/>
      <c r="I3043" s="162" t="str">
        <f t="shared" si="282"/>
        <v/>
      </c>
      <c r="J3043" s="163" t="str">
        <f>IF(I3043="","",I3043/BUDGET!$O$8)</f>
        <v/>
      </c>
      <c r="K3043" s="608"/>
      <c r="L3043" s="164" t="str">
        <f t="shared" si="283"/>
        <v/>
      </c>
      <c r="M3043" s="609" t="str">
        <f t="shared" si="284"/>
        <v/>
      </c>
      <c r="N3043" s="610" t="str">
        <f t="shared" si="285"/>
        <v/>
      </c>
      <c r="O3043" s="577"/>
      <c r="Q3043" s="611"/>
      <c r="U3043" s="574" t="str">
        <f t="shared" si="287"/>
        <v/>
      </c>
      <c r="V3043" s="574" t="str">
        <f>IF($U3043="","",VLOOKUP($U3043,BUDGET!$C$19:$Q$401,2,FALSE))</f>
        <v/>
      </c>
    </row>
    <row r="3044" spans="2:22" ht="13.5" x14ac:dyDescent="0.3">
      <c r="B3044" s="582">
        <f t="shared" si="286"/>
        <v>3034</v>
      </c>
      <c r="C3044" s="153"/>
      <c r="D3044" s="154"/>
      <c r="E3044" s="155"/>
      <c r="F3044" s="156"/>
      <c r="G3044" s="157"/>
      <c r="H3044" s="158"/>
      <c r="I3044" s="162" t="str">
        <f t="shared" si="282"/>
        <v/>
      </c>
      <c r="J3044" s="163" t="str">
        <f>IF(I3044="","",I3044/BUDGET!$O$8)</f>
        <v/>
      </c>
      <c r="K3044" s="608"/>
      <c r="L3044" s="161" t="str">
        <f t="shared" si="283"/>
        <v/>
      </c>
      <c r="M3044" s="609" t="str">
        <f t="shared" si="284"/>
        <v/>
      </c>
      <c r="N3044" s="610" t="str">
        <f t="shared" si="285"/>
        <v/>
      </c>
      <c r="O3044" s="577"/>
      <c r="Q3044" s="611"/>
      <c r="U3044" s="574" t="str">
        <f t="shared" si="287"/>
        <v/>
      </c>
      <c r="V3044" s="574" t="str">
        <f>IF($U3044="","",VLOOKUP($U3044,BUDGET!$C$19:$Q$401,2,FALSE))</f>
        <v/>
      </c>
    </row>
    <row r="3045" spans="2:22" ht="13.5" x14ac:dyDescent="0.3">
      <c r="B3045" s="582">
        <f t="shared" si="286"/>
        <v>3035</v>
      </c>
      <c r="C3045" s="153"/>
      <c r="D3045" s="154"/>
      <c r="E3045" s="155"/>
      <c r="F3045" s="156"/>
      <c r="G3045" s="157"/>
      <c r="H3045" s="158"/>
      <c r="I3045" s="162" t="str">
        <f t="shared" si="282"/>
        <v/>
      </c>
      <c r="J3045" s="163" t="str">
        <f>IF(I3045="","",I3045/BUDGET!$O$8)</f>
        <v/>
      </c>
      <c r="K3045" s="608"/>
      <c r="L3045" s="164" t="str">
        <f t="shared" si="283"/>
        <v/>
      </c>
      <c r="M3045" s="609" t="str">
        <f t="shared" si="284"/>
        <v/>
      </c>
      <c r="N3045" s="610" t="str">
        <f t="shared" si="285"/>
        <v/>
      </c>
      <c r="O3045" s="577"/>
      <c r="Q3045" s="611"/>
      <c r="U3045" s="574" t="str">
        <f t="shared" si="287"/>
        <v/>
      </c>
      <c r="V3045" s="574" t="str">
        <f>IF($U3045="","",VLOOKUP($U3045,BUDGET!$C$19:$Q$401,2,FALSE))</f>
        <v/>
      </c>
    </row>
    <row r="3046" spans="2:22" ht="13.5" x14ac:dyDescent="0.3">
      <c r="B3046" s="582">
        <f t="shared" si="286"/>
        <v>3036</v>
      </c>
      <c r="C3046" s="153"/>
      <c r="D3046" s="154"/>
      <c r="E3046" s="155"/>
      <c r="F3046" s="156"/>
      <c r="G3046" s="157"/>
      <c r="H3046" s="158"/>
      <c r="I3046" s="162" t="str">
        <f t="shared" si="282"/>
        <v/>
      </c>
      <c r="J3046" s="163" t="str">
        <f>IF(I3046="","",I3046/BUDGET!$O$8)</f>
        <v/>
      </c>
      <c r="K3046" s="608"/>
      <c r="L3046" s="161" t="str">
        <f t="shared" si="283"/>
        <v/>
      </c>
      <c r="M3046" s="609" t="str">
        <f t="shared" si="284"/>
        <v/>
      </c>
      <c r="N3046" s="610" t="str">
        <f t="shared" si="285"/>
        <v/>
      </c>
      <c r="O3046" s="577"/>
      <c r="Q3046" s="611"/>
      <c r="U3046" s="574" t="str">
        <f t="shared" si="287"/>
        <v/>
      </c>
      <c r="V3046" s="574" t="str">
        <f>IF($U3046="","",VLOOKUP($U3046,BUDGET!$C$19:$Q$401,2,FALSE))</f>
        <v/>
      </c>
    </row>
    <row r="3047" spans="2:22" ht="13.5" x14ac:dyDescent="0.3">
      <c r="B3047" s="582">
        <f t="shared" si="286"/>
        <v>3037</v>
      </c>
      <c r="C3047" s="153"/>
      <c r="D3047" s="154"/>
      <c r="E3047" s="155"/>
      <c r="F3047" s="156"/>
      <c r="G3047" s="157"/>
      <c r="H3047" s="158"/>
      <c r="I3047" s="162" t="str">
        <f t="shared" si="282"/>
        <v/>
      </c>
      <c r="J3047" s="163" t="str">
        <f>IF(I3047="","",I3047/BUDGET!$O$8)</f>
        <v/>
      </c>
      <c r="K3047" s="608"/>
      <c r="L3047" s="164" t="str">
        <f t="shared" si="283"/>
        <v/>
      </c>
      <c r="M3047" s="609" t="str">
        <f t="shared" si="284"/>
        <v/>
      </c>
      <c r="N3047" s="610" t="str">
        <f t="shared" si="285"/>
        <v/>
      </c>
      <c r="O3047" s="577"/>
      <c r="Q3047" s="611"/>
      <c r="U3047" s="574" t="str">
        <f t="shared" si="287"/>
        <v/>
      </c>
      <c r="V3047" s="574" t="str">
        <f>IF($U3047="","",VLOOKUP($U3047,BUDGET!$C$19:$Q$401,2,FALSE))</f>
        <v/>
      </c>
    </row>
    <row r="3048" spans="2:22" ht="13.5" x14ac:dyDescent="0.3">
      <c r="B3048" s="582">
        <f t="shared" si="286"/>
        <v>3038</v>
      </c>
      <c r="C3048" s="153"/>
      <c r="D3048" s="154"/>
      <c r="E3048" s="155"/>
      <c r="F3048" s="156"/>
      <c r="G3048" s="157"/>
      <c r="H3048" s="158"/>
      <c r="I3048" s="162" t="str">
        <f t="shared" si="282"/>
        <v/>
      </c>
      <c r="J3048" s="163" t="str">
        <f>IF(I3048="","",I3048/BUDGET!$O$8)</f>
        <v/>
      </c>
      <c r="K3048" s="608"/>
      <c r="L3048" s="161" t="str">
        <f t="shared" si="283"/>
        <v/>
      </c>
      <c r="M3048" s="609" t="str">
        <f t="shared" si="284"/>
        <v/>
      </c>
      <c r="N3048" s="610" t="str">
        <f t="shared" si="285"/>
        <v/>
      </c>
      <c r="O3048" s="577"/>
      <c r="Q3048" s="611"/>
      <c r="U3048" s="574" t="str">
        <f t="shared" si="287"/>
        <v/>
      </c>
      <c r="V3048" s="574" t="str">
        <f>IF($U3048="","",VLOOKUP($U3048,BUDGET!$C$19:$Q$401,2,FALSE))</f>
        <v/>
      </c>
    </row>
    <row r="3049" spans="2:22" ht="13.5" x14ac:dyDescent="0.3">
      <c r="B3049" s="582">
        <f t="shared" si="286"/>
        <v>3039</v>
      </c>
      <c r="C3049" s="153"/>
      <c r="D3049" s="154"/>
      <c r="E3049" s="155"/>
      <c r="F3049" s="156"/>
      <c r="G3049" s="157"/>
      <c r="H3049" s="158"/>
      <c r="I3049" s="162" t="str">
        <f t="shared" si="282"/>
        <v/>
      </c>
      <c r="J3049" s="163" t="str">
        <f>IF(I3049="","",I3049/BUDGET!$O$8)</f>
        <v/>
      </c>
      <c r="K3049" s="608"/>
      <c r="L3049" s="164" t="str">
        <f t="shared" si="283"/>
        <v/>
      </c>
      <c r="M3049" s="609" t="str">
        <f t="shared" si="284"/>
        <v/>
      </c>
      <c r="N3049" s="610" t="str">
        <f t="shared" si="285"/>
        <v/>
      </c>
      <c r="O3049" s="577"/>
      <c r="Q3049" s="611"/>
      <c r="U3049" s="574" t="str">
        <f t="shared" si="287"/>
        <v/>
      </c>
      <c r="V3049" s="574" t="str">
        <f>IF($U3049="","",VLOOKUP($U3049,BUDGET!$C$19:$Q$401,2,FALSE))</f>
        <v/>
      </c>
    </row>
    <row r="3050" spans="2:22" ht="13.5" x14ac:dyDescent="0.3">
      <c r="B3050" s="582">
        <f t="shared" si="286"/>
        <v>3040</v>
      </c>
      <c r="C3050" s="153"/>
      <c r="D3050" s="154"/>
      <c r="E3050" s="155"/>
      <c r="F3050" s="156"/>
      <c r="G3050" s="157"/>
      <c r="H3050" s="158"/>
      <c r="I3050" s="162" t="str">
        <f t="shared" si="282"/>
        <v/>
      </c>
      <c r="J3050" s="163" t="str">
        <f>IF(I3050="","",I3050/BUDGET!$O$8)</f>
        <v/>
      </c>
      <c r="K3050" s="608"/>
      <c r="L3050" s="161" t="str">
        <f t="shared" si="283"/>
        <v/>
      </c>
      <c r="M3050" s="609" t="str">
        <f t="shared" si="284"/>
        <v/>
      </c>
      <c r="N3050" s="610" t="str">
        <f t="shared" si="285"/>
        <v/>
      </c>
      <c r="O3050" s="577"/>
      <c r="Q3050" s="611"/>
      <c r="U3050" s="574" t="str">
        <f t="shared" si="287"/>
        <v/>
      </c>
      <c r="V3050" s="574" t="str">
        <f>IF($U3050="","",VLOOKUP($U3050,BUDGET!$C$19:$Q$401,2,FALSE))</f>
        <v/>
      </c>
    </row>
    <row r="3051" spans="2:22" ht="13.5" x14ac:dyDescent="0.3">
      <c r="B3051" s="582">
        <f t="shared" si="286"/>
        <v>3041</v>
      </c>
      <c r="C3051" s="153"/>
      <c r="D3051" s="154"/>
      <c r="E3051" s="155"/>
      <c r="F3051" s="156"/>
      <c r="G3051" s="157"/>
      <c r="H3051" s="158"/>
      <c r="I3051" s="162" t="str">
        <f t="shared" si="282"/>
        <v/>
      </c>
      <c r="J3051" s="163" t="str">
        <f>IF(I3051="","",I3051/BUDGET!$O$8)</f>
        <v/>
      </c>
      <c r="K3051" s="608"/>
      <c r="L3051" s="164" t="str">
        <f t="shared" si="283"/>
        <v/>
      </c>
      <c r="M3051" s="609" t="str">
        <f t="shared" si="284"/>
        <v/>
      </c>
      <c r="N3051" s="610" t="str">
        <f t="shared" si="285"/>
        <v/>
      </c>
      <c r="O3051" s="577"/>
      <c r="Q3051" s="611"/>
      <c r="U3051" s="574" t="str">
        <f t="shared" si="287"/>
        <v/>
      </c>
      <c r="V3051" s="574" t="str">
        <f>IF($U3051="","",VLOOKUP($U3051,BUDGET!$C$19:$Q$401,2,FALSE))</f>
        <v/>
      </c>
    </row>
    <row r="3052" spans="2:22" ht="13.5" x14ac:dyDescent="0.3">
      <c r="B3052" s="582">
        <f t="shared" si="286"/>
        <v>3042</v>
      </c>
      <c r="C3052" s="153"/>
      <c r="D3052" s="154"/>
      <c r="E3052" s="155"/>
      <c r="F3052" s="156"/>
      <c r="G3052" s="157"/>
      <c r="H3052" s="158"/>
      <c r="I3052" s="162" t="str">
        <f t="shared" si="282"/>
        <v/>
      </c>
      <c r="J3052" s="163" t="str">
        <f>IF(I3052="","",I3052/BUDGET!$O$8)</f>
        <v/>
      </c>
      <c r="K3052" s="608"/>
      <c r="L3052" s="161" t="str">
        <f t="shared" si="283"/>
        <v/>
      </c>
      <c r="M3052" s="609" t="str">
        <f t="shared" si="284"/>
        <v/>
      </c>
      <c r="N3052" s="610" t="str">
        <f t="shared" si="285"/>
        <v/>
      </c>
      <c r="O3052" s="577"/>
      <c r="Q3052" s="611"/>
      <c r="U3052" s="574" t="str">
        <f t="shared" si="287"/>
        <v/>
      </c>
      <c r="V3052" s="574" t="str">
        <f>IF($U3052="","",VLOOKUP($U3052,BUDGET!$C$19:$Q$401,2,FALSE))</f>
        <v/>
      </c>
    </row>
    <row r="3053" spans="2:22" ht="13.5" x14ac:dyDescent="0.3">
      <c r="B3053" s="582">
        <f t="shared" si="286"/>
        <v>3043</v>
      </c>
      <c r="C3053" s="153"/>
      <c r="D3053" s="154"/>
      <c r="E3053" s="155"/>
      <c r="F3053" s="156"/>
      <c r="G3053" s="157"/>
      <c r="H3053" s="158"/>
      <c r="I3053" s="162" t="str">
        <f t="shared" si="282"/>
        <v/>
      </c>
      <c r="J3053" s="163" t="str">
        <f>IF(I3053="","",I3053/BUDGET!$O$8)</f>
        <v/>
      </c>
      <c r="K3053" s="608"/>
      <c r="L3053" s="164" t="str">
        <f t="shared" si="283"/>
        <v/>
      </c>
      <c r="M3053" s="609" t="str">
        <f t="shared" si="284"/>
        <v/>
      </c>
      <c r="N3053" s="610" t="str">
        <f t="shared" si="285"/>
        <v/>
      </c>
      <c r="O3053" s="577"/>
      <c r="Q3053" s="611"/>
      <c r="U3053" s="574" t="str">
        <f t="shared" si="287"/>
        <v/>
      </c>
      <c r="V3053" s="574" t="str">
        <f>IF($U3053="","",VLOOKUP($U3053,BUDGET!$C$19:$Q$401,2,FALSE))</f>
        <v/>
      </c>
    </row>
    <row r="3054" spans="2:22" ht="13.5" x14ac:dyDescent="0.3">
      <c r="B3054" s="582">
        <f t="shared" si="286"/>
        <v>3044</v>
      </c>
      <c r="C3054" s="153"/>
      <c r="D3054" s="154"/>
      <c r="E3054" s="155"/>
      <c r="F3054" s="156"/>
      <c r="G3054" s="157"/>
      <c r="H3054" s="158"/>
      <c r="I3054" s="162" t="str">
        <f t="shared" si="282"/>
        <v/>
      </c>
      <c r="J3054" s="163" t="str">
        <f>IF(I3054="","",I3054/BUDGET!$O$8)</f>
        <v/>
      </c>
      <c r="K3054" s="608"/>
      <c r="L3054" s="161" t="str">
        <f t="shared" si="283"/>
        <v/>
      </c>
      <c r="M3054" s="609" t="str">
        <f t="shared" si="284"/>
        <v/>
      </c>
      <c r="N3054" s="610" t="str">
        <f t="shared" si="285"/>
        <v/>
      </c>
      <c r="O3054" s="577"/>
      <c r="Q3054" s="611"/>
      <c r="U3054" s="574" t="str">
        <f t="shared" si="287"/>
        <v/>
      </c>
      <c r="V3054" s="574" t="str">
        <f>IF($U3054="","",VLOOKUP($U3054,BUDGET!$C$19:$Q$401,2,FALSE))</f>
        <v/>
      </c>
    </row>
    <row r="3055" spans="2:22" ht="13.5" x14ac:dyDescent="0.3">
      <c r="B3055" s="582">
        <f t="shared" si="286"/>
        <v>3045</v>
      </c>
      <c r="C3055" s="153"/>
      <c r="D3055" s="154"/>
      <c r="E3055" s="155"/>
      <c r="F3055" s="156"/>
      <c r="G3055" s="157"/>
      <c r="H3055" s="158"/>
      <c r="I3055" s="162" t="str">
        <f t="shared" si="282"/>
        <v/>
      </c>
      <c r="J3055" s="163" t="str">
        <f>IF(I3055="","",I3055/BUDGET!$O$8)</f>
        <v/>
      </c>
      <c r="K3055" s="608"/>
      <c r="L3055" s="164" t="str">
        <f t="shared" si="283"/>
        <v/>
      </c>
      <c r="M3055" s="609" t="str">
        <f t="shared" si="284"/>
        <v/>
      </c>
      <c r="N3055" s="610" t="str">
        <f t="shared" si="285"/>
        <v/>
      </c>
      <c r="O3055" s="577"/>
      <c r="Q3055" s="611"/>
      <c r="U3055" s="574" t="str">
        <f t="shared" si="287"/>
        <v/>
      </c>
      <c r="V3055" s="574" t="str">
        <f>IF($U3055="","",VLOOKUP($U3055,BUDGET!$C$19:$Q$401,2,FALSE))</f>
        <v/>
      </c>
    </row>
    <row r="3056" spans="2:22" ht="13.5" x14ac:dyDescent="0.3">
      <c r="B3056" s="582">
        <f t="shared" si="286"/>
        <v>3046</v>
      </c>
      <c r="C3056" s="153"/>
      <c r="D3056" s="154"/>
      <c r="E3056" s="155"/>
      <c r="F3056" s="156"/>
      <c r="G3056" s="157"/>
      <c r="H3056" s="158"/>
      <c r="I3056" s="162" t="str">
        <f t="shared" si="282"/>
        <v/>
      </c>
      <c r="J3056" s="163" t="str">
        <f>IF(I3056="","",I3056/BUDGET!$O$8)</f>
        <v/>
      </c>
      <c r="K3056" s="608"/>
      <c r="L3056" s="161" t="str">
        <f t="shared" si="283"/>
        <v/>
      </c>
      <c r="M3056" s="609" t="str">
        <f t="shared" si="284"/>
        <v/>
      </c>
      <c r="N3056" s="610" t="str">
        <f t="shared" si="285"/>
        <v/>
      </c>
      <c r="O3056" s="577"/>
      <c r="Q3056" s="611"/>
      <c r="U3056" s="574" t="str">
        <f t="shared" si="287"/>
        <v/>
      </c>
      <c r="V3056" s="574" t="str">
        <f>IF($U3056="","",VLOOKUP($U3056,BUDGET!$C$19:$Q$401,2,FALSE))</f>
        <v/>
      </c>
    </row>
    <row r="3057" spans="2:22" ht="13.5" x14ac:dyDescent="0.3">
      <c r="B3057" s="582">
        <f t="shared" si="286"/>
        <v>3047</v>
      </c>
      <c r="C3057" s="153"/>
      <c r="D3057" s="154"/>
      <c r="E3057" s="155"/>
      <c r="F3057" s="156"/>
      <c r="G3057" s="157"/>
      <c r="H3057" s="158"/>
      <c r="I3057" s="162" t="str">
        <f t="shared" si="282"/>
        <v/>
      </c>
      <c r="J3057" s="163" t="str">
        <f>IF(I3057="","",I3057/BUDGET!$O$8)</f>
        <v/>
      </c>
      <c r="K3057" s="608"/>
      <c r="L3057" s="164" t="str">
        <f t="shared" si="283"/>
        <v/>
      </c>
      <c r="M3057" s="609" t="str">
        <f t="shared" si="284"/>
        <v/>
      </c>
      <c r="N3057" s="610" t="str">
        <f t="shared" si="285"/>
        <v/>
      </c>
      <c r="O3057" s="577"/>
      <c r="Q3057" s="611"/>
      <c r="U3057" s="574" t="str">
        <f t="shared" si="287"/>
        <v/>
      </c>
      <c r="V3057" s="574" t="str">
        <f>IF($U3057="","",VLOOKUP($U3057,BUDGET!$C$19:$Q$401,2,FALSE))</f>
        <v/>
      </c>
    </row>
    <row r="3058" spans="2:22" ht="13.5" x14ac:dyDescent="0.3">
      <c r="B3058" s="582">
        <f t="shared" si="286"/>
        <v>3048</v>
      </c>
      <c r="C3058" s="153"/>
      <c r="D3058" s="154"/>
      <c r="E3058" s="155"/>
      <c r="F3058" s="156"/>
      <c r="G3058" s="157"/>
      <c r="H3058" s="158"/>
      <c r="I3058" s="162" t="str">
        <f t="shared" si="282"/>
        <v/>
      </c>
      <c r="J3058" s="163" t="str">
        <f>IF(I3058="","",I3058/BUDGET!$O$8)</f>
        <v/>
      </c>
      <c r="K3058" s="608"/>
      <c r="L3058" s="161" t="str">
        <f t="shared" si="283"/>
        <v/>
      </c>
      <c r="M3058" s="609" t="str">
        <f t="shared" si="284"/>
        <v/>
      </c>
      <c r="N3058" s="610" t="str">
        <f t="shared" si="285"/>
        <v/>
      </c>
      <c r="O3058" s="577"/>
      <c r="Q3058" s="611"/>
      <c r="U3058" s="574" t="str">
        <f t="shared" si="287"/>
        <v/>
      </c>
      <c r="V3058" s="574" t="str">
        <f>IF($U3058="","",VLOOKUP($U3058,BUDGET!$C$19:$Q$401,2,FALSE))</f>
        <v/>
      </c>
    </row>
    <row r="3059" spans="2:22" ht="13.5" x14ac:dyDescent="0.3">
      <c r="B3059" s="582">
        <f t="shared" si="286"/>
        <v>3049</v>
      </c>
      <c r="C3059" s="153"/>
      <c r="D3059" s="154"/>
      <c r="E3059" s="155"/>
      <c r="F3059" s="156"/>
      <c r="G3059" s="157"/>
      <c r="H3059" s="158"/>
      <c r="I3059" s="162" t="str">
        <f t="shared" si="282"/>
        <v/>
      </c>
      <c r="J3059" s="163" t="str">
        <f>IF(I3059="","",I3059/BUDGET!$O$8)</f>
        <v/>
      </c>
      <c r="K3059" s="608"/>
      <c r="L3059" s="164" t="str">
        <f t="shared" si="283"/>
        <v/>
      </c>
      <c r="M3059" s="609" t="str">
        <f t="shared" si="284"/>
        <v/>
      </c>
      <c r="N3059" s="610" t="str">
        <f t="shared" si="285"/>
        <v/>
      </c>
      <c r="O3059" s="577"/>
      <c r="Q3059" s="611"/>
      <c r="U3059" s="574" t="str">
        <f t="shared" si="287"/>
        <v/>
      </c>
      <c r="V3059" s="574" t="str">
        <f>IF($U3059="","",VLOOKUP($U3059,BUDGET!$C$19:$Q$401,2,FALSE))</f>
        <v/>
      </c>
    </row>
    <row r="3060" spans="2:22" ht="13.5" x14ac:dyDescent="0.3">
      <c r="B3060" s="582">
        <f t="shared" si="286"/>
        <v>3050</v>
      </c>
      <c r="C3060" s="153"/>
      <c r="D3060" s="154"/>
      <c r="E3060" s="155"/>
      <c r="F3060" s="156"/>
      <c r="G3060" s="157"/>
      <c r="H3060" s="158"/>
      <c r="I3060" s="162" t="str">
        <f t="shared" si="282"/>
        <v/>
      </c>
      <c r="J3060" s="163" t="str">
        <f>IF(I3060="","",I3060/BUDGET!$O$8)</f>
        <v/>
      </c>
      <c r="K3060" s="608"/>
      <c r="L3060" s="161" t="str">
        <f t="shared" si="283"/>
        <v/>
      </c>
      <c r="M3060" s="609" t="str">
        <f t="shared" si="284"/>
        <v/>
      </c>
      <c r="N3060" s="610" t="str">
        <f t="shared" si="285"/>
        <v/>
      </c>
      <c r="O3060" s="577"/>
      <c r="Q3060" s="611"/>
      <c r="U3060" s="574" t="str">
        <f t="shared" si="287"/>
        <v/>
      </c>
      <c r="V3060" s="574" t="str">
        <f>IF($U3060="","",VLOOKUP($U3060,BUDGET!$C$19:$Q$401,2,FALSE))</f>
        <v/>
      </c>
    </row>
    <row r="3061" spans="2:22" ht="13.5" x14ac:dyDescent="0.3">
      <c r="B3061" s="582">
        <f t="shared" si="286"/>
        <v>3051</v>
      </c>
      <c r="C3061" s="153"/>
      <c r="D3061" s="154"/>
      <c r="E3061" s="155"/>
      <c r="F3061" s="156"/>
      <c r="G3061" s="157"/>
      <c r="H3061" s="158"/>
      <c r="I3061" s="162" t="str">
        <f t="shared" si="282"/>
        <v/>
      </c>
      <c r="J3061" s="163" t="str">
        <f>IF(I3061="","",I3061/BUDGET!$O$8)</f>
        <v/>
      </c>
      <c r="K3061" s="608"/>
      <c r="L3061" s="164" t="str">
        <f t="shared" si="283"/>
        <v/>
      </c>
      <c r="M3061" s="609" t="str">
        <f t="shared" si="284"/>
        <v/>
      </c>
      <c r="N3061" s="610" t="str">
        <f t="shared" si="285"/>
        <v/>
      </c>
      <c r="O3061" s="577"/>
      <c r="Q3061" s="611"/>
      <c r="U3061" s="574" t="str">
        <f t="shared" si="287"/>
        <v/>
      </c>
      <c r="V3061" s="574" t="str">
        <f>IF($U3061="","",VLOOKUP($U3061,BUDGET!$C$19:$Q$401,2,FALSE))</f>
        <v/>
      </c>
    </row>
    <row r="3062" spans="2:22" ht="13.5" x14ac:dyDescent="0.3">
      <c r="B3062" s="582">
        <f t="shared" si="286"/>
        <v>3052</v>
      </c>
      <c r="C3062" s="153"/>
      <c r="D3062" s="154"/>
      <c r="E3062" s="155"/>
      <c r="F3062" s="156"/>
      <c r="G3062" s="157"/>
      <c r="H3062" s="158"/>
      <c r="I3062" s="162" t="str">
        <f t="shared" si="282"/>
        <v/>
      </c>
      <c r="J3062" s="163" t="str">
        <f>IF(I3062="","",I3062/BUDGET!$O$8)</f>
        <v/>
      </c>
      <c r="K3062" s="608"/>
      <c r="L3062" s="161" t="str">
        <f t="shared" si="283"/>
        <v/>
      </c>
      <c r="M3062" s="609" t="str">
        <f t="shared" si="284"/>
        <v/>
      </c>
      <c r="N3062" s="610" t="str">
        <f t="shared" si="285"/>
        <v/>
      </c>
      <c r="O3062" s="577"/>
      <c r="Q3062" s="611"/>
      <c r="U3062" s="574" t="str">
        <f t="shared" si="287"/>
        <v/>
      </c>
      <c r="V3062" s="574" t="str">
        <f>IF($U3062="","",VLOOKUP($U3062,BUDGET!$C$19:$Q$401,2,FALSE))</f>
        <v/>
      </c>
    </row>
    <row r="3063" spans="2:22" ht="13.5" x14ac:dyDescent="0.3">
      <c r="B3063" s="582">
        <f t="shared" si="286"/>
        <v>3053</v>
      </c>
      <c r="C3063" s="153"/>
      <c r="D3063" s="154"/>
      <c r="E3063" s="155"/>
      <c r="F3063" s="156"/>
      <c r="G3063" s="157"/>
      <c r="H3063" s="158"/>
      <c r="I3063" s="162" t="str">
        <f t="shared" si="282"/>
        <v/>
      </c>
      <c r="J3063" s="163" t="str">
        <f>IF(I3063="","",I3063/BUDGET!$O$8)</f>
        <v/>
      </c>
      <c r="K3063" s="608"/>
      <c r="L3063" s="164" t="str">
        <f t="shared" si="283"/>
        <v/>
      </c>
      <c r="M3063" s="609" t="str">
        <f t="shared" si="284"/>
        <v/>
      </c>
      <c r="N3063" s="610" t="str">
        <f t="shared" si="285"/>
        <v/>
      </c>
      <c r="O3063" s="577"/>
      <c r="Q3063" s="611"/>
      <c r="U3063" s="574" t="str">
        <f t="shared" si="287"/>
        <v/>
      </c>
      <c r="V3063" s="574" t="str">
        <f>IF($U3063="","",VLOOKUP($U3063,BUDGET!$C$19:$Q$401,2,FALSE))</f>
        <v/>
      </c>
    </row>
    <row r="3064" spans="2:22" ht="13.5" x14ac:dyDescent="0.3">
      <c r="B3064" s="582">
        <f t="shared" si="286"/>
        <v>3054</v>
      </c>
      <c r="C3064" s="153"/>
      <c r="D3064" s="154"/>
      <c r="E3064" s="155"/>
      <c r="F3064" s="156"/>
      <c r="G3064" s="157"/>
      <c r="H3064" s="158"/>
      <c r="I3064" s="162" t="str">
        <f t="shared" si="282"/>
        <v/>
      </c>
      <c r="J3064" s="163" t="str">
        <f>IF(I3064="","",I3064/BUDGET!$O$8)</f>
        <v/>
      </c>
      <c r="K3064" s="608"/>
      <c r="L3064" s="161" t="str">
        <f t="shared" si="283"/>
        <v/>
      </c>
      <c r="M3064" s="609" t="str">
        <f t="shared" si="284"/>
        <v/>
      </c>
      <c r="N3064" s="610" t="str">
        <f t="shared" si="285"/>
        <v/>
      </c>
      <c r="O3064" s="577"/>
      <c r="Q3064" s="611"/>
      <c r="U3064" s="574" t="str">
        <f t="shared" si="287"/>
        <v/>
      </c>
      <c r="V3064" s="574" t="str">
        <f>IF($U3064="","",VLOOKUP($U3064,BUDGET!$C$19:$Q$401,2,FALSE))</f>
        <v/>
      </c>
    </row>
    <row r="3065" spans="2:22" ht="13.5" x14ac:dyDescent="0.3">
      <c r="B3065" s="582">
        <f t="shared" si="286"/>
        <v>3055</v>
      </c>
      <c r="C3065" s="153"/>
      <c r="D3065" s="154"/>
      <c r="E3065" s="155"/>
      <c r="F3065" s="156"/>
      <c r="G3065" s="157"/>
      <c r="H3065" s="158"/>
      <c r="I3065" s="162" t="str">
        <f t="shared" si="282"/>
        <v/>
      </c>
      <c r="J3065" s="163" t="str">
        <f>IF(I3065="","",I3065/BUDGET!$O$8)</f>
        <v/>
      </c>
      <c r="K3065" s="608"/>
      <c r="L3065" s="164" t="str">
        <f t="shared" si="283"/>
        <v/>
      </c>
      <c r="M3065" s="609" t="str">
        <f t="shared" si="284"/>
        <v/>
      </c>
      <c r="N3065" s="610" t="str">
        <f t="shared" si="285"/>
        <v/>
      </c>
      <c r="O3065" s="577"/>
      <c r="Q3065" s="611"/>
      <c r="U3065" s="574" t="str">
        <f t="shared" si="287"/>
        <v/>
      </c>
      <c r="V3065" s="574" t="str">
        <f>IF($U3065="","",VLOOKUP($U3065,BUDGET!$C$19:$Q$401,2,FALSE))</f>
        <v/>
      </c>
    </row>
    <row r="3066" spans="2:22" ht="13.5" x14ac:dyDescent="0.3">
      <c r="B3066" s="582">
        <f t="shared" si="286"/>
        <v>3056</v>
      </c>
      <c r="C3066" s="153"/>
      <c r="D3066" s="154"/>
      <c r="E3066" s="155"/>
      <c r="F3066" s="156"/>
      <c r="G3066" s="157"/>
      <c r="H3066" s="158"/>
      <c r="I3066" s="162" t="str">
        <f t="shared" si="282"/>
        <v/>
      </c>
      <c r="J3066" s="163" t="str">
        <f>IF(I3066="","",I3066/BUDGET!$O$8)</f>
        <v/>
      </c>
      <c r="K3066" s="608"/>
      <c r="L3066" s="161" t="str">
        <f t="shared" si="283"/>
        <v/>
      </c>
      <c r="M3066" s="609" t="str">
        <f t="shared" si="284"/>
        <v/>
      </c>
      <c r="N3066" s="610" t="str">
        <f t="shared" si="285"/>
        <v/>
      </c>
      <c r="O3066" s="577"/>
      <c r="Q3066" s="611"/>
      <c r="U3066" s="574" t="str">
        <f t="shared" si="287"/>
        <v/>
      </c>
      <c r="V3066" s="574" t="str">
        <f>IF($U3066="","",VLOOKUP($U3066,BUDGET!$C$19:$Q$401,2,FALSE))</f>
        <v/>
      </c>
    </row>
    <row r="3067" spans="2:22" ht="13.5" x14ac:dyDescent="0.3">
      <c r="B3067" s="582">
        <f t="shared" si="286"/>
        <v>3057</v>
      </c>
      <c r="C3067" s="153"/>
      <c r="D3067" s="154"/>
      <c r="E3067" s="155"/>
      <c r="F3067" s="156"/>
      <c r="G3067" s="157"/>
      <c r="H3067" s="158"/>
      <c r="I3067" s="162" t="str">
        <f t="shared" si="282"/>
        <v/>
      </c>
      <c r="J3067" s="163" t="str">
        <f>IF(I3067="","",I3067/BUDGET!$O$8)</f>
        <v/>
      </c>
      <c r="K3067" s="608"/>
      <c r="L3067" s="164" t="str">
        <f t="shared" si="283"/>
        <v/>
      </c>
      <c r="M3067" s="609" t="str">
        <f t="shared" si="284"/>
        <v/>
      </c>
      <c r="N3067" s="610" t="str">
        <f t="shared" si="285"/>
        <v/>
      </c>
      <c r="O3067" s="577"/>
      <c r="Q3067" s="611"/>
      <c r="U3067" s="574" t="str">
        <f t="shared" si="287"/>
        <v/>
      </c>
      <c r="V3067" s="574" t="str">
        <f>IF($U3067="","",VLOOKUP($U3067,BUDGET!$C$19:$Q$401,2,FALSE))</f>
        <v/>
      </c>
    </row>
    <row r="3068" spans="2:22" ht="13.5" x14ac:dyDescent="0.3">
      <c r="B3068" s="582">
        <f t="shared" si="286"/>
        <v>3058</v>
      </c>
      <c r="C3068" s="153"/>
      <c r="D3068" s="154"/>
      <c r="E3068" s="155"/>
      <c r="F3068" s="156"/>
      <c r="G3068" s="157"/>
      <c r="H3068" s="158"/>
      <c r="I3068" s="162" t="str">
        <f t="shared" si="282"/>
        <v/>
      </c>
      <c r="J3068" s="163" t="str">
        <f>IF(I3068="","",I3068/BUDGET!$O$8)</f>
        <v/>
      </c>
      <c r="K3068" s="608"/>
      <c r="L3068" s="161" t="str">
        <f t="shared" si="283"/>
        <v/>
      </c>
      <c r="M3068" s="609" t="str">
        <f t="shared" si="284"/>
        <v/>
      </c>
      <c r="N3068" s="610" t="str">
        <f t="shared" si="285"/>
        <v/>
      </c>
      <c r="O3068" s="577"/>
      <c r="Q3068" s="611"/>
      <c r="U3068" s="574" t="str">
        <f t="shared" si="287"/>
        <v/>
      </c>
      <c r="V3068" s="574" t="str">
        <f>IF($U3068="","",VLOOKUP($U3068,BUDGET!$C$19:$Q$401,2,FALSE))</f>
        <v/>
      </c>
    </row>
    <row r="3069" spans="2:22" ht="13.5" x14ac:dyDescent="0.3">
      <c r="B3069" s="582">
        <f t="shared" si="286"/>
        <v>3059</v>
      </c>
      <c r="C3069" s="153"/>
      <c r="D3069" s="154"/>
      <c r="E3069" s="155"/>
      <c r="F3069" s="156"/>
      <c r="G3069" s="157"/>
      <c r="H3069" s="158"/>
      <c r="I3069" s="162" t="str">
        <f t="shared" si="282"/>
        <v/>
      </c>
      <c r="J3069" s="163" t="str">
        <f>IF(I3069="","",I3069/BUDGET!$O$8)</f>
        <v/>
      </c>
      <c r="K3069" s="608"/>
      <c r="L3069" s="164" t="str">
        <f t="shared" si="283"/>
        <v/>
      </c>
      <c r="M3069" s="609" t="str">
        <f t="shared" si="284"/>
        <v/>
      </c>
      <c r="N3069" s="610" t="str">
        <f t="shared" si="285"/>
        <v/>
      </c>
      <c r="O3069" s="577"/>
      <c r="Q3069" s="611"/>
      <c r="U3069" s="574" t="str">
        <f t="shared" si="287"/>
        <v/>
      </c>
      <c r="V3069" s="574" t="str">
        <f>IF($U3069="","",VLOOKUP($U3069,BUDGET!$C$19:$Q$401,2,FALSE))</f>
        <v/>
      </c>
    </row>
    <row r="3070" spans="2:22" ht="13.5" x14ac:dyDescent="0.3">
      <c r="B3070" s="582">
        <f t="shared" si="286"/>
        <v>3060</v>
      </c>
      <c r="C3070" s="153"/>
      <c r="D3070" s="154"/>
      <c r="E3070" s="155"/>
      <c r="F3070" s="156"/>
      <c r="G3070" s="157"/>
      <c r="H3070" s="158"/>
      <c r="I3070" s="162" t="str">
        <f t="shared" si="282"/>
        <v/>
      </c>
      <c r="J3070" s="163" t="str">
        <f>IF(I3070="","",I3070/BUDGET!$O$8)</f>
        <v/>
      </c>
      <c r="K3070" s="608"/>
      <c r="L3070" s="161" t="str">
        <f t="shared" si="283"/>
        <v/>
      </c>
      <c r="M3070" s="609" t="str">
        <f t="shared" si="284"/>
        <v/>
      </c>
      <c r="N3070" s="610" t="str">
        <f t="shared" si="285"/>
        <v/>
      </c>
      <c r="O3070" s="577"/>
      <c r="Q3070" s="611"/>
      <c r="U3070" s="574" t="str">
        <f t="shared" si="287"/>
        <v/>
      </c>
      <c r="V3070" s="574" t="str">
        <f>IF($U3070="","",VLOOKUP($U3070,BUDGET!$C$19:$Q$401,2,FALSE))</f>
        <v/>
      </c>
    </row>
    <row r="3071" spans="2:22" ht="13.5" x14ac:dyDescent="0.3">
      <c r="B3071" s="582">
        <f t="shared" si="286"/>
        <v>3061</v>
      </c>
      <c r="C3071" s="153"/>
      <c r="D3071" s="154"/>
      <c r="E3071" s="155"/>
      <c r="F3071" s="156"/>
      <c r="G3071" s="157"/>
      <c r="H3071" s="158"/>
      <c r="I3071" s="162" t="str">
        <f t="shared" si="282"/>
        <v/>
      </c>
      <c r="J3071" s="163" t="str">
        <f>IF(I3071="","",I3071/BUDGET!$O$8)</f>
        <v/>
      </c>
      <c r="K3071" s="608"/>
      <c r="L3071" s="164" t="str">
        <f t="shared" si="283"/>
        <v/>
      </c>
      <c r="M3071" s="609" t="str">
        <f t="shared" si="284"/>
        <v/>
      </c>
      <c r="N3071" s="610" t="str">
        <f t="shared" si="285"/>
        <v/>
      </c>
      <c r="O3071" s="577"/>
      <c r="Q3071" s="611"/>
      <c r="U3071" s="574" t="str">
        <f t="shared" si="287"/>
        <v/>
      </c>
      <c r="V3071" s="574" t="str">
        <f>IF($U3071="","",VLOOKUP($U3071,BUDGET!$C$19:$Q$401,2,FALSE))</f>
        <v/>
      </c>
    </row>
    <row r="3072" spans="2:22" ht="13.5" x14ac:dyDescent="0.3">
      <c r="B3072" s="582">
        <f t="shared" si="286"/>
        <v>3062</v>
      </c>
      <c r="C3072" s="153"/>
      <c r="D3072" s="154"/>
      <c r="E3072" s="155"/>
      <c r="F3072" s="156"/>
      <c r="G3072" s="157"/>
      <c r="H3072" s="158"/>
      <c r="I3072" s="162" t="str">
        <f t="shared" si="282"/>
        <v/>
      </c>
      <c r="J3072" s="163" t="str">
        <f>IF(I3072="","",I3072/BUDGET!$O$8)</f>
        <v/>
      </c>
      <c r="K3072" s="608"/>
      <c r="L3072" s="161" t="str">
        <f t="shared" si="283"/>
        <v/>
      </c>
      <c r="M3072" s="609" t="str">
        <f t="shared" si="284"/>
        <v/>
      </c>
      <c r="N3072" s="610" t="str">
        <f t="shared" si="285"/>
        <v/>
      </c>
      <c r="O3072" s="577"/>
      <c r="Q3072" s="611"/>
      <c r="U3072" s="574" t="str">
        <f t="shared" si="287"/>
        <v/>
      </c>
      <c r="V3072" s="574" t="str">
        <f>IF($U3072="","",VLOOKUP($U3072,BUDGET!$C$19:$Q$401,2,FALSE))</f>
        <v/>
      </c>
    </row>
    <row r="3073" spans="2:22" ht="13.5" x14ac:dyDescent="0.3">
      <c r="B3073" s="582">
        <f t="shared" si="286"/>
        <v>3063</v>
      </c>
      <c r="C3073" s="153"/>
      <c r="D3073" s="154"/>
      <c r="E3073" s="155"/>
      <c r="F3073" s="156"/>
      <c r="G3073" s="157"/>
      <c r="H3073" s="158"/>
      <c r="I3073" s="162" t="str">
        <f t="shared" si="282"/>
        <v/>
      </c>
      <c r="J3073" s="163" t="str">
        <f>IF(I3073="","",I3073/BUDGET!$O$8)</f>
        <v/>
      </c>
      <c r="K3073" s="608"/>
      <c r="L3073" s="164" t="str">
        <f t="shared" si="283"/>
        <v/>
      </c>
      <c r="M3073" s="609" t="str">
        <f t="shared" si="284"/>
        <v/>
      </c>
      <c r="N3073" s="610" t="str">
        <f t="shared" si="285"/>
        <v/>
      </c>
      <c r="O3073" s="577"/>
      <c r="Q3073" s="611"/>
      <c r="U3073" s="574" t="str">
        <f t="shared" si="287"/>
        <v/>
      </c>
      <c r="V3073" s="574" t="str">
        <f>IF($U3073="","",VLOOKUP($U3073,BUDGET!$C$19:$Q$401,2,FALSE))</f>
        <v/>
      </c>
    </row>
    <row r="3074" spans="2:22" ht="13.5" x14ac:dyDescent="0.3">
      <c r="B3074" s="582">
        <f t="shared" si="286"/>
        <v>3064</v>
      </c>
      <c r="C3074" s="153"/>
      <c r="D3074" s="154"/>
      <c r="E3074" s="155"/>
      <c r="F3074" s="156"/>
      <c r="G3074" s="157"/>
      <c r="H3074" s="158"/>
      <c r="I3074" s="162" t="str">
        <f t="shared" si="282"/>
        <v/>
      </c>
      <c r="J3074" s="163" t="str">
        <f>IF(I3074="","",I3074/BUDGET!$O$8)</f>
        <v/>
      </c>
      <c r="K3074" s="608"/>
      <c r="L3074" s="161" t="str">
        <f t="shared" si="283"/>
        <v/>
      </c>
      <c r="M3074" s="609" t="str">
        <f t="shared" si="284"/>
        <v/>
      </c>
      <c r="N3074" s="610" t="str">
        <f t="shared" si="285"/>
        <v/>
      </c>
      <c r="O3074" s="577"/>
      <c r="Q3074" s="611"/>
      <c r="U3074" s="574" t="str">
        <f t="shared" si="287"/>
        <v/>
      </c>
      <c r="V3074" s="574" t="str">
        <f>IF($U3074="","",VLOOKUP($U3074,BUDGET!$C$19:$Q$401,2,FALSE))</f>
        <v/>
      </c>
    </row>
    <row r="3075" spans="2:22" ht="13.5" x14ac:dyDescent="0.3">
      <c r="B3075" s="582">
        <f t="shared" si="286"/>
        <v>3065</v>
      </c>
      <c r="C3075" s="153"/>
      <c r="D3075" s="154"/>
      <c r="E3075" s="155"/>
      <c r="F3075" s="156"/>
      <c r="G3075" s="157"/>
      <c r="H3075" s="158"/>
      <c r="I3075" s="162" t="str">
        <f t="shared" si="282"/>
        <v/>
      </c>
      <c r="J3075" s="163" t="str">
        <f>IF(I3075="","",I3075/BUDGET!$O$8)</f>
        <v/>
      </c>
      <c r="K3075" s="608"/>
      <c r="L3075" s="164" t="str">
        <f t="shared" si="283"/>
        <v/>
      </c>
      <c r="M3075" s="609" t="str">
        <f t="shared" si="284"/>
        <v/>
      </c>
      <c r="N3075" s="610" t="str">
        <f t="shared" si="285"/>
        <v/>
      </c>
      <c r="O3075" s="577"/>
      <c r="Q3075" s="611"/>
      <c r="U3075" s="574" t="str">
        <f t="shared" si="287"/>
        <v/>
      </c>
      <c r="V3075" s="574" t="str">
        <f>IF($U3075="","",VLOOKUP($U3075,BUDGET!$C$19:$Q$401,2,FALSE))</f>
        <v/>
      </c>
    </row>
    <row r="3076" spans="2:22" ht="13.5" x14ac:dyDescent="0.3">
      <c r="B3076" s="582">
        <f t="shared" si="286"/>
        <v>3066</v>
      </c>
      <c r="C3076" s="153"/>
      <c r="D3076" s="154"/>
      <c r="E3076" s="155"/>
      <c r="F3076" s="156"/>
      <c r="G3076" s="157"/>
      <c r="H3076" s="158"/>
      <c r="I3076" s="162" t="str">
        <f t="shared" si="282"/>
        <v/>
      </c>
      <c r="J3076" s="163" t="str">
        <f>IF(I3076="","",I3076/BUDGET!$O$8)</f>
        <v/>
      </c>
      <c r="K3076" s="608"/>
      <c r="L3076" s="161" t="str">
        <f t="shared" si="283"/>
        <v/>
      </c>
      <c r="M3076" s="609" t="str">
        <f t="shared" si="284"/>
        <v/>
      </c>
      <c r="N3076" s="610" t="str">
        <f t="shared" si="285"/>
        <v/>
      </c>
      <c r="O3076" s="577"/>
      <c r="Q3076" s="611"/>
      <c r="U3076" s="574" t="str">
        <f t="shared" si="287"/>
        <v/>
      </c>
      <c r="V3076" s="574" t="str">
        <f>IF($U3076="","",VLOOKUP($U3076,BUDGET!$C$19:$Q$401,2,FALSE))</f>
        <v/>
      </c>
    </row>
    <row r="3077" spans="2:22" ht="13.5" x14ac:dyDescent="0.3">
      <c r="B3077" s="582">
        <f t="shared" si="286"/>
        <v>3067</v>
      </c>
      <c r="C3077" s="153"/>
      <c r="D3077" s="154"/>
      <c r="E3077" s="155"/>
      <c r="F3077" s="156"/>
      <c r="G3077" s="157"/>
      <c r="H3077" s="158"/>
      <c r="I3077" s="162" t="str">
        <f t="shared" si="282"/>
        <v/>
      </c>
      <c r="J3077" s="163" t="str">
        <f>IF(I3077="","",I3077/BUDGET!$O$8)</f>
        <v/>
      </c>
      <c r="K3077" s="608"/>
      <c r="L3077" s="164" t="str">
        <f t="shared" si="283"/>
        <v/>
      </c>
      <c r="M3077" s="609" t="str">
        <f t="shared" si="284"/>
        <v/>
      </c>
      <c r="N3077" s="610" t="str">
        <f t="shared" si="285"/>
        <v/>
      </c>
      <c r="O3077" s="577"/>
      <c r="Q3077" s="611"/>
      <c r="U3077" s="574" t="str">
        <f t="shared" si="287"/>
        <v/>
      </c>
      <c r="V3077" s="574" t="str">
        <f>IF($U3077="","",VLOOKUP($U3077,BUDGET!$C$19:$Q$401,2,FALSE))</f>
        <v/>
      </c>
    </row>
    <row r="3078" spans="2:22" ht="13.5" x14ac:dyDescent="0.3">
      <c r="B3078" s="582">
        <f t="shared" si="286"/>
        <v>3068</v>
      </c>
      <c r="C3078" s="153"/>
      <c r="D3078" s="154"/>
      <c r="E3078" s="155"/>
      <c r="F3078" s="156"/>
      <c r="G3078" s="157"/>
      <c r="H3078" s="158"/>
      <c r="I3078" s="162" t="str">
        <f t="shared" si="282"/>
        <v/>
      </c>
      <c r="J3078" s="163" t="str">
        <f>IF(I3078="","",I3078/BUDGET!$O$8)</f>
        <v/>
      </c>
      <c r="K3078" s="608"/>
      <c r="L3078" s="161" t="str">
        <f t="shared" si="283"/>
        <v/>
      </c>
      <c r="M3078" s="609" t="str">
        <f t="shared" si="284"/>
        <v/>
      </c>
      <c r="N3078" s="610" t="str">
        <f t="shared" si="285"/>
        <v/>
      </c>
      <c r="O3078" s="577"/>
      <c r="Q3078" s="611"/>
      <c r="U3078" s="574" t="str">
        <f t="shared" si="287"/>
        <v/>
      </c>
      <c r="V3078" s="574" t="str">
        <f>IF($U3078="","",VLOOKUP($U3078,BUDGET!$C$19:$Q$401,2,FALSE))</f>
        <v/>
      </c>
    </row>
    <row r="3079" spans="2:22" ht="13.5" x14ac:dyDescent="0.3">
      <c r="B3079" s="582">
        <f t="shared" si="286"/>
        <v>3069</v>
      </c>
      <c r="C3079" s="153"/>
      <c r="D3079" s="154"/>
      <c r="E3079" s="155"/>
      <c r="F3079" s="156"/>
      <c r="G3079" s="157"/>
      <c r="H3079" s="158"/>
      <c r="I3079" s="162" t="str">
        <f t="shared" si="282"/>
        <v/>
      </c>
      <c r="J3079" s="163" t="str">
        <f>IF(I3079="","",I3079/BUDGET!$O$8)</f>
        <v/>
      </c>
      <c r="K3079" s="608"/>
      <c r="L3079" s="164" t="str">
        <f t="shared" si="283"/>
        <v/>
      </c>
      <c r="M3079" s="609" t="str">
        <f t="shared" si="284"/>
        <v/>
      </c>
      <c r="N3079" s="610" t="str">
        <f t="shared" si="285"/>
        <v/>
      </c>
      <c r="O3079" s="577"/>
      <c r="Q3079" s="611"/>
      <c r="U3079" s="574" t="str">
        <f t="shared" si="287"/>
        <v/>
      </c>
      <c r="V3079" s="574" t="str">
        <f>IF($U3079="","",VLOOKUP($U3079,BUDGET!$C$19:$Q$401,2,FALSE))</f>
        <v/>
      </c>
    </row>
    <row r="3080" spans="2:22" ht="13.5" x14ac:dyDescent="0.3">
      <c r="B3080" s="582">
        <f t="shared" si="286"/>
        <v>3070</v>
      </c>
      <c r="C3080" s="153"/>
      <c r="D3080" s="154"/>
      <c r="E3080" s="155"/>
      <c r="F3080" s="156"/>
      <c r="G3080" s="157"/>
      <c r="H3080" s="158"/>
      <c r="I3080" s="162" t="str">
        <f t="shared" si="282"/>
        <v/>
      </c>
      <c r="J3080" s="163" t="str">
        <f>IF(I3080="","",I3080/BUDGET!$O$8)</f>
        <v/>
      </c>
      <c r="K3080" s="608"/>
      <c r="L3080" s="161" t="str">
        <f t="shared" si="283"/>
        <v/>
      </c>
      <c r="M3080" s="609" t="str">
        <f t="shared" si="284"/>
        <v/>
      </c>
      <c r="N3080" s="610" t="str">
        <f t="shared" si="285"/>
        <v/>
      </c>
      <c r="O3080" s="577"/>
      <c r="Q3080" s="611"/>
      <c r="U3080" s="574" t="str">
        <f t="shared" si="287"/>
        <v/>
      </c>
      <c r="V3080" s="574" t="str">
        <f>IF($U3080="","",VLOOKUP($U3080,BUDGET!$C$19:$Q$401,2,FALSE))</f>
        <v/>
      </c>
    </row>
    <row r="3081" spans="2:22" ht="13.5" x14ac:dyDescent="0.3">
      <c r="B3081" s="582">
        <f t="shared" si="286"/>
        <v>3071</v>
      </c>
      <c r="C3081" s="153"/>
      <c r="D3081" s="154"/>
      <c r="E3081" s="155"/>
      <c r="F3081" s="156"/>
      <c r="G3081" s="157"/>
      <c r="H3081" s="158"/>
      <c r="I3081" s="162" t="str">
        <f t="shared" si="282"/>
        <v/>
      </c>
      <c r="J3081" s="163" t="str">
        <f>IF(I3081="","",I3081/BUDGET!$O$8)</f>
        <v/>
      </c>
      <c r="K3081" s="608"/>
      <c r="L3081" s="164" t="str">
        <f t="shared" si="283"/>
        <v/>
      </c>
      <c r="M3081" s="609" t="str">
        <f t="shared" si="284"/>
        <v/>
      </c>
      <c r="N3081" s="610" t="str">
        <f t="shared" si="285"/>
        <v/>
      </c>
      <c r="O3081" s="577"/>
      <c r="Q3081" s="611"/>
      <c r="U3081" s="574" t="str">
        <f t="shared" si="287"/>
        <v/>
      </c>
      <c r="V3081" s="574" t="str">
        <f>IF($U3081="","",VLOOKUP($U3081,BUDGET!$C$19:$Q$401,2,FALSE))</f>
        <v/>
      </c>
    </row>
    <row r="3082" spans="2:22" ht="13.5" x14ac:dyDescent="0.3">
      <c r="B3082" s="582">
        <f t="shared" si="286"/>
        <v>3072</v>
      </c>
      <c r="C3082" s="153"/>
      <c r="D3082" s="154"/>
      <c r="E3082" s="155"/>
      <c r="F3082" s="156"/>
      <c r="G3082" s="157"/>
      <c r="H3082" s="158"/>
      <c r="I3082" s="162" t="str">
        <f t="shared" si="282"/>
        <v/>
      </c>
      <c r="J3082" s="163" t="str">
        <f>IF(I3082="","",I3082/BUDGET!$O$8)</f>
        <v/>
      </c>
      <c r="K3082" s="608"/>
      <c r="L3082" s="161" t="str">
        <f t="shared" si="283"/>
        <v/>
      </c>
      <c r="M3082" s="609" t="str">
        <f t="shared" si="284"/>
        <v/>
      </c>
      <c r="N3082" s="610" t="str">
        <f t="shared" si="285"/>
        <v/>
      </c>
      <c r="O3082" s="577"/>
      <c r="Q3082" s="611"/>
      <c r="U3082" s="574" t="str">
        <f t="shared" si="287"/>
        <v/>
      </c>
      <c r="V3082" s="574" t="str">
        <f>IF($U3082="","",VLOOKUP($U3082,BUDGET!$C$19:$Q$401,2,FALSE))</f>
        <v/>
      </c>
    </row>
    <row r="3083" spans="2:22" ht="13.5" x14ac:dyDescent="0.3">
      <c r="B3083" s="582">
        <f t="shared" si="286"/>
        <v>3073</v>
      </c>
      <c r="C3083" s="153"/>
      <c r="D3083" s="154"/>
      <c r="E3083" s="155"/>
      <c r="F3083" s="156"/>
      <c r="G3083" s="157"/>
      <c r="H3083" s="158"/>
      <c r="I3083" s="162" t="str">
        <f t="shared" si="282"/>
        <v/>
      </c>
      <c r="J3083" s="163" t="str">
        <f>IF(I3083="","",I3083/BUDGET!$O$8)</f>
        <v/>
      </c>
      <c r="K3083" s="608"/>
      <c r="L3083" s="164" t="str">
        <f t="shared" si="283"/>
        <v/>
      </c>
      <c r="M3083" s="609" t="str">
        <f t="shared" si="284"/>
        <v/>
      </c>
      <c r="N3083" s="610" t="str">
        <f t="shared" si="285"/>
        <v/>
      </c>
      <c r="O3083" s="577"/>
      <c r="Q3083" s="611"/>
      <c r="U3083" s="574" t="str">
        <f t="shared" si="287"/>
        <v/>
      </c>
      <c r="V3083" s="574" t="str">
        <f>IF($U3083="","",VLOOKUP($U3083,BUDGET!$C$19:$Q$401,2,FALSE))</f>
        <v/>
      </c>
    </row>
    <row r="3084" spans="2:22" ht="13.5" x14ac:dyDescent="0.3">
      <c r="B3084" s="582">
        <f t="shared" si="286"/>
        <v>3074</v>
      </c>
      <c r="C3084" s="153"/>
      <c r="D3084" s="154"/>
      <c r="E3084" s="155"/>
      <c r="F3084" s="156"/>
      <c r="G3084" s="157"/>
      <c r="H3084" s="158"/>
      <c r="I3084" s="162" t="str">
        <f t="shared" ref="I3084:I3147" si="288">IF(E3084="","",ROUND(F3084*H3084,2))</f>
        <v/>
      </c>
      <c r="J3084" s="163" t="str">
        <f>IF(I3084="","",I3084/BUDGET!$O$8)</f>
        <v/>
      </c>
      <c r="K3084" s="608"/>
      <c r="L3084" s="161" t="str">
        <f t="shared" ref="L3084:L3147" si="289">LEFT(K3084,2)</f>
        <v/>
      </c>
      <c r="M3084" s="609" t="str">
        <f t="shared" ref="M3084:M3147" si="290">IF(C3084="","",YEAR(C3084))</f>
        <v/>
      </c>
      <c r="N3084" s="610" t="str">
        <f t="shared" ref="N3084:N3147" si="291">IF(C3084="","",MONTH(C3084))</f>
        <v/>
      </c>
      <c r="O3084" s="577"/>
      <c r="Q3084" s="611"/>
      <c r="U3084" s="574" t="str">
        <f t="shared" si="287"/>
        <v/>
      </c>
      <c r="V3084" s="574" t="str">
        <f>IF($U3084="","",VLOOKUP($U3084,BUDGET!$C$19:$Q$401,2,FALSE))</f>
        <v/>
      </c>
    </row>
    <row r="3085" spans="2:22" ht="13.5" x14ac:dyDescent="0.3">
      <c r="B3085" s="582">
        <f t="shared" ref="B3085:B3148" si="292">ROW()-10</f>
        <v>3075</v>
      </c>
      <c r="C3085" s="153"/>
      <c r="D3085" s="154"/>
      <c r="E3085" s="155"/>
      <c r="F3085" s="156"/>
      <c r="G3085" s="157"/>
      <c r="H3085" s="158"/>
      <c r="I3085" s="162" t="str">
        <f t="shared" si="288"/>
        <v/>
      </c>
      <c r="J3085" s="163" t="str">
        <f>IF(I3085="","",I3085/BUDGET!$O$8)</f>
        <v/>
      </c>
      <c r="K3085" s="608"/>
      <c r="L3085" s="164" t="str">
        <f t="shared" si="289"/>
        <v/>
      </c>
      <c r="M3085" s="609" t="str">
        <f t="shared" si="290"/>
        <v/>
      </c>
      <c r="N3085" s="610" t="str">
        <f t="shared" si="291"/>
        <v/>
      </c>
      <c r="O3085" s="577"/>
      <c r="Q3085" s="611"/>
      <c r="U3085" s="574" t="str">
        <f t="shared" ref="U3085:U3148" si="293">IF(K3085="","",LEFT(K3085,FIND("|",K3085)-1))</f>
        <v/>
      </c>
      <c r="V3085" s="574" t="str">
        <f>IF($U3085="","",VLOOKUP($U3085,BUDGET!$C$19:$Q$401,2,FALSE))</f>
        <v/>
      </c>
    </row>
    <row r="3086" spans="2:22" ht="13.5" x14ac:dyDescent="0.3">
      <c r="B3086" s="582">
        <f t="shared" si="292"/>
        <v>3076</v>
      </c>
      <c r="C3086" s="153"/>
      <c r="D3086" s="154"/>
      <c r="E3086" s="155"/>
      <c r="F3086" s="156"/>
      <c r="G3086" s="157"/>
      <c r="H3086" s="158"/>
      <c r="I3086" s="162" t="str">
        <f t="shared" si="288"/>
        <v/>
      </c>
      <c r="J3086" s="163" t="str">
        <f>IF(I3086="","",I3086/BUDGET!$O$8)</f>
        <v/>
      </c>
      <c r="K3086" s="608"/>
      <c r="L3086" s="161" t="str">
        <f t="shared" si="289"/>
        <v/>
      </c>
      <c r="M3086" s="609" t="str">
        <f t="shared" si="290"/>
        <v/>
      </c>
      <c r="N3086" s="610" t="str">
        <f t="shared" si="291"/>
        <v/>
      </c>
      <c r="O3086" s="577"/>
      <c r="Q3086" s="611"/>
      <c r="U3086" s="574" t="str">
        <f t="shared" si="293"/>
        <v/>
      </c>
      <c r="V3086" s="574" t="str">
        <f>IF($U3086="","",VLOOKUP($U3086,BUDGET!$C$19:$Q$401,2,FALSE))</f>
        <v/>
      </c>
    </row>
    <row r="3087" spans="2:22" ht="13.5" x14ac:dyDescent="0.3">
      <c r="B3087" s="582">
        <f t="shared" si="292"/>
        <v>3077</v>
      </c>
      <c r="C3087" s="153"/>
      <c r="D3087" s="154"/>
      <c r="E3087" s="155"/>
      <c r="F3087" s="156"/>
      <c r="G3087" s="157"/>
      <c r="H3087" s="158"/>
      <c r="I3087" s="162" t="str">
        <f t="shared" si="288"/>
        <v/>
      </c>
      <c r="J3087" s="163" t="str">
        <f>IF(I3087="","",I3087/BUDGET!$O$8)</f>
        <v/>
      </c>
      <c r="K3087" s="608"/>
      <c r="L3087" s="164" t="str">
        <f t="shared" si="289"/>
        <v/>
      </c>
      <c r="M3087" s="609" t="str">
        <f t="shared" si="290"/>
        <v/>
      </c>
      <c r="N3087" s="610" t="str">
        <f t="shared" si="291"/>
        <v/>
      </c>
      <c r="O3087" s="577"/>
      <c r="Q3087" s="611"/>
      <c r="U3087" s="574" t="str">
        <f t="shared" si="293"/>
        <v/>
      </c>
      <c r="V3087" s="574" t="str">
        <f>IF($U3087="","",VLOOKUP($U3087,BUDGET!$C$19:$Q$401,2,FALSE))</f>
        <v/>
      </c>
    </row>
    <row r="3088" spans="2:22" ht="13.5" x14ac:dyDescent="0.3">
      <c r="B3088" s="582">
        <f t="shared" si="292"/>
        <v>3078</v>
      </c>
      <c r="C3088" s="153"/>
      <c r="D3088" s="154"/>
      <c r="E3088" s="155"/>
      <c r="F3088" s="156"/>
      <c r="G3088" s="157"/>
      <c r="H3088" s="158"/>
      <c r="I3088" s="162" t="str">
        <f t="shared" si="288"/>
        <v/>
      </c>
      <c r="J3088" s="163" t="str">
        <f>IF(I3088="","",I3088/BUDGET!$O$8)</f>
        <v/>
      </c>
      <c r="K3088" s="608"/>
      <c r="L3088" s="161" t="str">
        <f t="shared" si="289"/>
        <v/>
      </c>
      <c r="M3088" s="609" t="str">
        <f t="shared" si="290"/>
        <v/>
      </c>
      <c r="N3088" s="610" t="str">
        <f t="shared" si="291"/>
        <v/>
      </c>
      <c r="O3088" s="577"/>
      <c r="Q3088" s="611"/>
      <c r="U3088" s="574" t="str">
        <f t="shared" si="293"/>
        <v/>
      </c>
      <c r="V3088" s="574" t="str">
        <f>IF($U3088="","",VLOOKUP($U3088,BUDGET!$C$19:$Q$401,2,FALSE))</f>
        <v/>
      </c>
    </row>
    <row r="3089" spans="2:22" ht="13.5" x14ac:dyDescent="0.3">
      <c r="B3089" s="582">
        <f t="shared" si="292"/>
        <v>3079</v>
      </c>
      <c r="C3089" s="153"/>
      <c r="D3089" s="154"/>
      <c r="E3089" s="155"/>
      <c r="F3089" s="156"/>
      <c r="G3089" s="157"/>
      <c r="H3089" s="158"/>
      <c r="I3089" s="162" t="str">
        <f t="shared" si="288"/>
        <v/>
      </c>
      <c r="J3089" s="163" t="str">
        <f>IF(I3089="","",I3089/BUDGET!$O$8)</f>
        <v/>
      </c>
      <c r="K3089" s="608"/>
      <c r="L3089" s="164" t="str">
        <f t="shared" si="289"/>
        <v/>
      </c>
      <c r="M3089" s="609" t="str">
        <f t="shared" si="290"/>
        <v/>
      </c>
      <c r="N3089" s="610" t="str">
        <f t="shared" si="291"/>
        <v/>
      </c>
      <c r="O3089" s="577"/>
      <c r="Q3089" s="611"/>
      <c r="U3089" s="574" t="str">
        <f t="shared" si="293"/>
        <v/>
      </c>
      <c r="V3089" s="574" t="str">
        <f>IF($U3089="","",VLOOKUP($U3089,BUDGET!$C$19:$Q$401,2,FALSE))</f>
        <v/>
      </c>
    </row>
    <row r="3090" spans="2:22" ht="13.5" x14ac:dyDescent="0.3">
      <c r="B3090" s="582">
        <f t="shared" si="292"/>
        <v>3080</v>
      </c>
      <c r="C3090" s="153"/>
      <c r="D3090" s="154"/>
      <c r="E3090" s="155"/>
      <c r="F3090" s="156"/>
      <c r="G3090" s="157"/>
      <c r="H3090" s="158"/>
      <c r="I3090" s="162" t="str">
        <f t="shared" si="288"/>
        <v/>
      </c>
      <c r="J3090" s="163" t="str">
        <f>IF(I3090="","",I3090/BUDGET!$O$8)</f>
        <v/>
      </c>
      <c r="K3090" s="608"/>
      <c r="L3090" s="161" t="str">
        <f t="shared" si="289"/>
        <v/>
      </c>
      <c r="M3090" s="609" t="str">
        <f t="shared" si="290"/>
        <v/>
      </c>
      <c r="N3090" s="610" t="str">
        <f t="shared" si="291"/>
        <v/>
      </c>
      <c r="O3090" s="577"/>
      <c r="Q3090" s="611"/>
      <c r="U3090" s="574" t="str">
        <f t="shared" si="293"/>
        <v/>
      </c>
      <c r="V3090" s="574" t="str">
        <f>IF($U3090="","",VLOOKUP($U3090,BUDGET!$C$19:$Q$401,2,FALSE))</f>
        <v/>
      </c>
    </row>
    <row r="3091" spans="2:22" ht="13.5" x14ac:dyDescent="0.3">
      <c r="B3091" s="582">
        <f t="shared" si="292"/>
        <v>3081</v>
      </c>
      <c r="C3091" s="153"/>
      <c r="D3091" s="154"/>
      <c r="E3091" s="155"/>
      <c r="F3091" s="156"/>
      <c r="G3091" s="157"/>
      <c r="H3091" s="158"/>
      <c r="I3091" s="162" t="str">
        <f t="shared" si="288"/>
        <v/>
      </c>
      <c r="J3091" s="163" t="str">
        <f>IF(I3091="","",I3091/BUDGET!$O$8)</f>
        <v/>
      </c>
      <c r="K3091" s="608"/>
      <c r="L3091" s="164" t="str">
        <f t="shared" si="289"/>
        <v/>
      </c>
      <c r="M3091" s="609" t="str">
        <f t="shared" si="290"/>
        <v/>
      </c>
      <c r="N3091" s="610" t="str">
        <f t="shared" si="291"/>
        <v/>
      </c>
      <c r="O3091" s="577"/>
      <c r="Q3091" s="611"/>
      <c r="U3091" s="574" t="str">
        <f t="shared" si="293"/>
        <v/>
      </c>
      <c r="V3091" s="574" t="str">
        <f>IF($U3091="","",VLOOKUP($U3091,BUDGET!$C$19:$Q$401,2,FALSE))</f>
        <v/>
      </c>
    </row>
    <row r="3092" spans="2:22" ht="13.5" x14ac:dyDescent="0.3">
      <c r="B3092" s="582">
        <f t="shared" si="292"/>
        <v>3082</v>
      </c>
      <c r="C3092" s="153"/>
      <c r="D3092" s="154"/>
      <c r="E3092" s="155"/>
      <c r="F3092" s="156"/>
      <c r="G3092" s="157"/>
      <c r="H3092" s="158"/>
      <c r="I3092" s="162" t="str">
        <f t="shared" si="288"/>
        <v/>
      </c>
      <c r="J3092" s="163" t="str">
        <f>IF(I3092="","",I3092/BUDGET!$O$8)</f>
        <v/>
      </c>
      <c r="K3092" s="608"/>
      <c r="L3092" s="161" t="str">
        <f t="shared" si="289"/>
        <v/>
      </c>
      <c r="M3092" s="609" t="str">
        <f t="shared" si="290"/>
        <v/>
      </c>
      <c r="N3092" s="610" t="str">
        <f t="shared" si="291"/>
        <v/>
      </c>
      <c r="O3092" s="577"/>
      <c r="Q3092" s="611"/>
      <c r="U3092" s="574" t="str">
        <f t="shared" si="293"/>
        <v/>
      </c>
      <c r="V3092" s="574" t="str">
        <f>IF($U3092="","",VLOOKUP($U3092,BUDGET!$C$19:$Q$401,2,FALSE))</f>
        <v/>
      </c>
    </row>
    <row r="3093" spans="2:22" ht="13.5" x14ac:dyDescent="0.3">
      <c r="B3093" s="582">
        <f t="shared" si="292"/>
        <v>3083</v>
      </c>
      <c r="C3093" s="153"/>
      <c r="D3093" s="154"/>
      <c r="E3093" s="155"/>
      <c r="F3093" s="156"/>
      <c r="G3093" s="157"/>
      <c r="H3093" s="158"/>
      <c r="I3093" s="162" t="str">
        <f t="shared" si="288"/>
        <v/>
      </c>
      <c r="J3093" s="163" t="str">
        <f>IF(I3093="","",I3093/BUDGET!$O$8)</f>
        <v/>
      </c>
      <c r="K3093" s="608"/>
      <c r="L3093" s="164" t="str">
        <f t="shared" si="289"/>
        <v/>
      </c>
      <c r="M3093" s="609" t="str">
        <f t="shared" si="290"/>
        <v/>
      </c>
      <c r="N3093" s="610" t="str">
        <f t="shared" si="291"/>
        <v/>
      </c>
      <c r="O3093" s="577"/>
      <c r="Q3093" s="611"/>
      <c r="U3093" s="574" t="str">
        <f t="shared" si="293"/>
        <v/>
      </c>
      <c r="V3093" s="574" t="str">
        <f>IF($U3093="","",VLOOKUP($U3093,BUDGET!$C$19:$Q$401,2,FALSE))</f>
        <v/>
      </c>
    </row>
    <row r="3094" spans="2:22" ht="13.5" x14ac:dyDescent="0.3">
      <c r="B3094" s="582">
        <f t="shared" si="292"/>
        <v>3084</v>
      </c>
      <c r="C3094" s="153"/>
      <c r="D3094" s="154"/>
      <c r="E3094" s="155"/>
      <c r="F3094" s="156"/>
      <c r="G3094" s="157"/>
      <c r="H3094" s="158"/>
      <c r="I3094" s="162" t="str">
        <f t="shared" si="288"/>
        <v/>
      </c>
      <c r="J3094" s="163" t="str">
        <f>IF(I3094="","",I3094/BUDGET!$O$8)</f>
        <v/>
      </c>
      <c r="K3094" s="608"/>
      <c r="L3094" s="161" t="str">
        <f t="shared" si="289"/>
        <v/>
      </c>
      <c r="M3094" s="609" t="str">
        <f t="shared" si="290"/>
        <v/>
      </c>
      <c r="N3094" s="610" t="str">
        <f t="shared" si="291"/>
        <v/>
      </c>
      <c r="O3094" s="577"/>
      <c r="Q3094" s="611"/>
      <c r="U3094" s="574" t="str">
        <f t="shared" si="293"/>
        <v/>
      </c>
      <c r="V3094" s="574" t="str">
        <f>IF($U3094="","",VLOOKUP($U3094,BUDGET!$C$19:$Q$401,2,FALSE))</f>
        <v/>
      </c>
    </row>
    <row r="3095" spans="2:22" ht="13.5" x14ac:dyDescent="0.3">
      <c r="B3095" s="582">
        <f t="shared" si="292"/>
        <v>3085</v>
      </c>
      <c r="C3095" s="153"/>
      <c r="D3095" s="154"/>
      <c r="E3095" s="155"/>
      <c r="F3095" s="156"/>
      <c r="G3095" s="157"/>
      <c r="H3095" s="158"/>
      <c r="I3095" s="162" t="str">
        <f t="shared" si="288"/>
        <v/>
      </c>
      <c r="J3095" s="163" t="str">
        <f>IF(I3095="","",I3095/BUDGET!$O$8)</f>
        <v/>
      </c>
      <c r="K3095" s="608"/>
      <c r="L3095" s="164" t="str">
        <f t="shared" si="289"/>
        <v/>
      </c>
      <c r="M3095" s="609" t="str">
        <f t="shared" si="290"/>
        <v/>
      </c>
      <c r="N3095" s="610" t="str">
        <f t="shared" si="291"/>
        <v/>
      </c>
      <c r="O3095" s="577"/>
      <c r="Q3095" s="611"/>
      <c r="U3095" s="574" t="str">
        <f t="shared" si="293"/>
        <v/>
      </c>
      <c r="V3095" s="574" t="str">
        <f>IF($U3095="","",VLOOKUP($U3095,BUDGET!$C$19:$Q$401,2,FALSE))</f>
        <v/>
      </c>
    </row>
    <row r="3096" spans="2:22" ht="13.5" x14ac:dyDescent="0.3">
      <c r="B3096" s="582">
        <f t="shared" si="292"/>
        <v>3086</v>
      </c>
      <c r="C3096" s="153"/>
      <c r="D3096" s="154"/>
      <c r="E3096" s="155"/>
      <c r="F3096" s="156"/>
      <c r="G3096" s="157"/>
      <c r="H3096" s="158"/>
      <c r="I3096" s="162" t="str">
        <f t="shared" si="288"/>
        <v/>
      </c>
      <c r="J3096" s="163" t="str">
        <f>IF(I3096="","",I3096/BUDGET!$O$8)</f>
        <v/>
      </c>
      <c r="K3096" s="608"/>
      <c r="L3096" s="161" t="str">
        <f t="shared" si="289"/>
        <v/>
      </c>
      <c r="M3096" s="609" t="str">
        <f t="shared" si="290"/>
        <v/>
      </c>
      <c r="N3096" s="610" t="str">
        <f t="shared" si="291"/>
        <v/>
      </c>
      <c r="O3096" s="577"/>
      <c r="Q3096" s="611"/>
      <c r="U3096" s="574" t="str">
        <f t="shared" si="293"/>
        <v/>
      </c>
      <c r="V3096" s="574" t="str">
        <f>IF($U3096="","",VLOOKUP($U3096,BUDGET!$C$19:$Q$401,2,FALSE))</f>
        <v/>
      </c>
    </row>
    <row r="3097" spans="2:22" ht="13.5" x14ac:dyDescent="0.3">
      <c r="B3097" s="582">
        <f t="shared" si="292"/>
        <v>3087</v>
      </c>
      <c r="C3097" s="153"/>
      <c r="D3097" s="154"/>
      <c r="E3097" s="155"/>
      <c r="F3097" s="156"/>
      <c r="G3097" s="157"/>
      <c r="H3097" s="158"/>
      <c r="I3097" s="162" t="str">
        <f t="shared" si="288"/>
        <v/>
      </c>
      <c r="J3097" s="163" t="str">
        <f>IF(I3097="","",I3097/BUDGET!$O$8)</f>
        <v/>
      </c>
      <c r="K3097" s="608"/>
      <c r="L3097" s="164" t="str">
        <f t="shared" si="289"/>
        <v/>
      </c>
      <c r="M3097" s="609" t="str">
        <f t="shared" si="290"/>
        <v/>
      </c>
      <c r="N3097" s="610" t="str">
        <f t="shared" si="291"/>
        <v/>
      </c>
      <c r="O3097" s="577"/>
      <c r="Q3097" s="611"/>
      <c r="U3097" s="574" t="str">
        <f t="shared" si="293"/>
        <v/>
      </c>
      <c r="V3097" s="574" t="str">
        <f>IF($U3097="","",VLOOKUP($U3097,BUDGET!$C$19:$Q$401,2,FALSE))</f>
        <v/>
      </c>
    </row>
    <row r="3098" spans="2:22" ht="13.5" x14ac:dyDescent="0.3">
      <c r="B3098" s="582">
        <f t="shared" si="292"/>
        <v>3088</v>
      </c>
      <c r="C3098" s="153"/>
      <c r="D3098" s="154"/>
      <c r="E3098" s="155"/>
      <c r="F3098" s="156"/>
      <c r="G3098" s="157"/>
      <c r="H3098" s="158"/>
      <c r="I3098" s="162" t="str">
        <f t="shared" si="288"/>
        <v/>
      </c>
      <c r="J3098" s="163" t="str">
        <f>IF(I3098="","",I3098/BUDGET!$O$8)</f>
        <v/>
      </c>
      <c r="K3098" s="608"/>
      <c r="L3098" s="161" t="str">
        <f t="shared" si="289"/>
        <v/>
      </c>
      <c r="M3098" s="609" t="str">
        <f t="shared" si="290"/>
        <v/>
      </c>
      <c r="N3098" s="610" t="str">
        <f t="shared" si="291"/>
        <v/>
      </c>
      <c r="O3098" s="577"/>
      <c r="Q3098" s="611"/>
      <c r="U3098" s="574" t="str">
        <f t="shared" si="293"/>
        <v/>
      </c>
      <c r="V3098" s="574" t="str">
        <f>IF($U3098="","",VLOOKUP($U3098,BUDGET!$C$19:$Q$401,2,FALSE))</f>
        <v/>
      </c>
    </row>
    <row r="3099" spans="2:22" ht="13.5" x14ac:dyDescent="0.3">
      <c r="B3099" s="582">
        <f t="shared" si="292"/>
        <v>3089</v>
      </c>
      <c r="C3099" s="153"/>
      <c r="D3099" s="154"/>
      <c r="E3099" s="155"/>
      <c r="F3099" s="156"/>
      <c r="G3099" s="157"/>
      <c r="H3099" s="158"/>
      <c r="I3099" s="162" t="str">
        <f t="shared" si="288"/>
        <v/>
      </c>
      <c r="J3099" s="163" t="str">
        <f>IF(I3099="","",I3099/BUDGET!$O$8)</f>
        <v/>
      </c>
      <c r="K3099" s="608"/>
      <c r="L3099" s="164" t="str">
        <f t="shared" si="289"/>
        <v/>
      </c>
      <c r="M3099" s="609" t="str">
        <f t="shared" si="290"/>
        <v/>
      </c>
      <c r="N3099" s="610" t="str">
        <f t="shared" si="291"/>
        <v/>
      </c>
      <c r="O3099" s="577"/>
      <c r="Q3099" s="611"/>
      <c r="U3099" s="574" t="str">
        <f t="shared" si="293"/>
        <v/>
      </c>
      <c r="V3099" s="574" t="str">
        <f>IF($U3099="","",VLOOKUP($U3099,BUDGET!$C$19:$Q$401,2,FALSE))</f>
        <v/>
      </c>
    </row>
    <row r="3100" spans="2:22" ht="13.5" x14ac:dyDescent="0.3">
      <c r="B3100" s="582">
        <f t="shared" si="292"/>
        <v>3090</v>
      </c>
      <c r="C3100" s="153"/>
      <c r="D3100" s="154"/>
      <c r="E3100" s="155"/>
      <c r="F3100" s="156"/>
      <c r="G3100" s="157"/>
      <c r="H3100" s="158"/>
      <c r="I3100" s="162" t="str">
        <f t="shared" si="288"/>
        <v/>
      </c>
      <c r="J3100" s="163" t="str">
        <f>IF(I3100="","",I3100/BUDGET!$O$8)</f>
        <v/>
      </c>
      <c r="K3100" s="608"/>
      <c r="L3100" s="161" t="str">
        <f t="shared" si="289"/>
        <v/>
      </c>
      <c r="M3100" s="609" t="str">
        <f t="shared" si="290"/>
        <v/>
      </c>
      <c r="N3100" s="610" t="str">
        <f t="shared" si="291"/>
        <v/>
      </c>
      <c r="O3100" s="577"/>
      <c r="Q3100" s="611"/>
      <c r="U3100" s="574" t="str">
        <f t="shared" si="293"/>
        <v/>
      </c>
      <c r="V3100" s="574" t="str">
        <f>IF($U3100="","",VLOOKUP($U3100,BUDGET!$C$19:$Q$401,2,FALSE))</f>
        <v/>
      </c>
    </row>
    <row r="3101" spans="2:22" ht="13.5" x14ac:dyDescent="0.3">
      <c r="B3101" s="582">
        <f t="shared" si="292"/>
        <v>3091</v>
      </c>
      <c r="C3101" s="153"/>
      <c r="D3101" s="154"/>
      <c r="E3101" s="155"/>
      <c r="F3101" s="156"/>
      <c r="G3101" s="157"/>
      <c r="H3101" s="158"/>
      <c r="I3101" s="162" t="str">
        <f t="shared" si="288"/>
        <v/>
      </c>
      <c r="J3101" s="163" t="str">
        <f>IF(I3101="","",I3101/BUDGET!$O$8)</f>
        <v/>
      </c>
      <c r="K3101" s="608"/>
      <c r="L3101" s="164" t="str">
        <f t="shared" si="289"/>
        <v/>
      </c>
      <c r="M3101" s="609" t="str">
        <f t="shared" si="290"/>
        <v/>
      </c>
      <c r="N3101" s="610" t="str">
        <f t="shared" si="291"/>
        <v/>
      </c>
      <c r="O3101" s="577"/>
      <c r="Q3101" s="611"/>
      <c r="U3101" s="574" t="str">
        <f t="shared" si="293"/>
        <v/>
      </c>
      <c r="V3101" s="574" t="str">
        <f>IF($U3101="","",VLOOKUP($U3101,BUDGET!$C$19:$Q$401,2,FALSE))</f>
        <v/>
      </c>
    </row>
    <row r="3102" spans="2:22" ht="13.5" x14ac:dyDescent="0.3">
      <c r="B3102" s="582">
        <f t="shared" si="292"/>
        <v>3092</v>
      </c>
      <c r="C3102" s="153"/>
      <c r="D3102" s="154"/>
      <c r="E3102" s="155"/>
      <c r="F3102" s="156"/>
      <c r="G3102" s="157"/>
      <c r="H3102" s="158"/>
      <c r="I3102" s="162" t="str">
        <f t="shared" si="288"/>
        <v/>
      </c>
      <c r="J3102" s="163" t="str">
        <f>IF(I3102="","",I3102/BUDGET!$O$8)</f>
        <v/>
      </c>
      <c r="K3102" s="608"/>
      <c r="L3102" s="161" t="str">
        <f t="shared" si="289"/>
        <v/>
      </c>
      <c r="M3102" s="609" t="str">
        <f t="shared" si="290"/>
        <v/>
      </c>
      <c r="N3102" s="610" t="str">
        <f t="shared" si="291"/>
        <v/>
      </c>
      <c r="O3102" s="577"/>
      <c r="Q3102" s="611"/>
      <c r="U3102" s="574" t="str">
        <f t="shared" si="293"/>
        <v/>
      </c>
      <c r="V3102" s="574" t="str">
        <f>IF($U3102="","",VLOOKUP($U3102,BUDGET!$C$19:$Q$401,2,FALSE))</f>
        <v/>
      </c>
    </row>
    <row r="3103" spans="2:22" ht="13.5" x14ac:dyDescent="0.3">
      <c r="B3103" s="582">
        <f t="shared" si="292"/>
        <v>3093</v>
      </c>
      <c r="C3103" s="153"/>
      <c r="D3103" s="154"/>
      <c r="E3103" s="155"/>
      <c r="F3103" s="156"/>
      <c r="G3103" s="157"/>
      <c r="H3103" s="158"/>
      <c r="I3103" s="162" t="str">
        <f t="shared" si="288"/>
        <v/>
      </c>
      <c r="J3103" s="163" t="str">
        <f>IF(I3103="","",I3103/BUDGET!$O$8)</f>
        <v/>
      </c>
      <c r="K3103" s="608"/>
      <c r="L3103" s="164" t="str">
        <f t="shared" si="289"/>
        <v/>
      </c>
      <c r="M3103" s="609" t="str">
        <f t="shared" si="290"/>
        <v/>
      </c>
      <c r="N3103" s="610" t="str">
        <f t="shared" si="291"/>
        <v/>
      </c>
      <c r="O3103" s="577"/>
      <c r="Q3103" s="611"/>
      <c r="U3103" s="574" t="str">
        <f t="shared" si="293"/>
        <v/>
      </c>
      <c r="V3103" s="574" t="str">
        <f>IF($U3103="","",VLOOKUP($U3103,BUDGET!$C$19:$Q$401,2,FALSE))</f>
        <v/>
      </c>
    </row>
    <row r="3104" spans="2:22" ht="13.5" x14ac:dyDescent="0.3">
      <c r="B3104" s="582">
        <f t="shared" si="292"/>
        <v>3094</v>
      </c>
      <c r="C3104" s="153"/>
      <c r="D3104" s="154"/>
      <c r="E3104" s="155"/>
      <c r="F3104" s="156"/>
      <c r="G3104" s="157"/>
      <c r="H3104" s="158"/>
      <c r="I3104" s="162" t="str">
        <f t="shared" si="288"/>
        <v/>
      </c>
      <c r="J3104" s="163" t="str">
        <f>IF(I3104="","",I3104/BUDGET!$O$8)</f>
        <v/>
      </c>
      <c r="K3104" s="608"/>
      <c r="L3104" s="161" t="str">
        <f t="shared" si="289"/>
        <v/>
      </c>
      <c r="M3104" s="609" t="str">
        <f t="shared" si="290"/>
        <v/>
      </c>
      <c r="N3104" s="610" t="str">
        <f t="shared" si="291"/>
        <v/>
      </c>
      <c r="O3104" s="577"/>
      <c r="Q3104" s="611"/>
      <c r="U3104" s="574" t="str">
        <f t="shared" si="293"/>
        <v/>
      </c>
      <c r="V3104" s="574" t="str">
        <f>IF($U3104="","",VLOOKUP($U3104,BUDGET!$C$19:$Q$401,2,FALSE))</f>
        <v/>
      </c>
    </row>
    <row r="3105" spans="2:22" ht="13.5" x14ac:dyDescent="0.3">
      <c r="B3105" s="582">
        <f t="shared" si="292"/>
        <v>3095</v>
      </c>
      <c r="C3105" s="153"/>
      <c r="D3105" s="154"/>
      <c r="E3105" s="155"/>
      <c r="F3105" s="156"/>
      <c r="G3105" s="157"/>
      <c r="H3105" s="158"/>
      <c r="I3105" s="162" t="str">
        <f t="shared" si="288"/>
        <v/>
      </c>
      <c r="J3105" s="163" t="str">
        <f>IF(I3105="","",I3105/BUDGET!$O$8)</f>
        <v/>
      </c>
      <c r="K3105" s="608"/>
      <c r="L3105" s="164" t="str">
        <f t="shared" si="289"/>
        <v/>
      </c>
      <c r="M3105" s="609" t="str">
        <f t="shared" si="290"/>
        <v/>
      </c>
      <c r="N3105" s="610" t="str">
        <f t="shared" si="291"/>
        <v/>
      </c>
      <c r="O3105" s="577"/>
      <c r="Q3105" s="611"/>
      <c r="U3105" s="574" t="str">
        <f t="shared" si="293"/>
        <v/>
      </c>
      <c r="V3105" s="574" t="str">
        <f>IF($U3105="","",VLOOKUP($U3105,BUDGET!$C$19:$Q$401,2,FALSE))</f>
        <v/>
      </c>
    </row>
    <row r="3106" spans="2:22" ht="13.5" x14ac:dyDescent="0.3">
      <c r="B3106" s="582">
        <f t="shared" si="292"/>
        <v>3096</v>
      </c>
      <c r="C3106" s="153"/>
      <c r="D3106" s="154"/>
      <c r="E3106" s="155"/>
      <c r="F3106" s="156"/>
      <c r="G3106" s="157"/>
      <c r="H3106" s="158"/>
      <c r="I3106" s="162" t="str">
        <f t="shared" si="288"/>
        <v/>
      </c>
      <c r="J3106" s="163" t="str">
        <f>IF(I3106="","",I3106/BUDGET!$O$8)</f>
        <v/>
      </c>
      <c r="K3106" s="608"/>
      <c r="L3106" s="161" t="str">
        <f t="shared" si="289"/>
        <v/>
      </c>
      <c r="M3106" s="609" t="str">
        <f t="shared" si="290"/>
        <v/>
      </c>
      <c r="N3106" s="610" t="str">
        <f t="shared" si="291"/>
        <v/>
      </c>
      <c r="O3106" s="577"/>
      <c r="Q3106" s="611"/>
      <c r="U3106" s="574" t="str">
        <f t="shared" si="293"/>
        <v/>
      </c>
      <c r="V3106" s="574" t="str">
        <f>IF($U3106="","",VLOOKUP($U3106,BUDGET!$C$19:$Q$401,2,FALSE))</f>
        <v/>
      </c>
    </row>
    <row r="3107" spans="2:22" ht="13.5" x14ac:dyDescent="0.3">
      <c r="B3107" s="582">
        <f t="shared" si="292"/>
        <v>3097</v>
      </c>
      <c r="C3107" s="153"/>
      <c r="D3107" s="154"/>
      <c r="E3107" s="155"/>
      <c r="F3107" s="156"/>
      <c r="G3107" s="157"/>
      <c r="H3107" s="158"/>
      <c r="I3107" s="162" t="str">
        <f t="shared" si="288"/>
        <v/>
      </c>
      <c r="J3107" s="163" t="str">
        <f>IF(I3107="","",I3107/BUDGET!$O$8)</f>
        <v/>
      </c>
      <c r="K3107" s="608"/>
      <c r="L3107" s="164" t="str">
        <f t="shared" si="289"/>
        <v/>
      </c>
      <c r="M3107" s="609" t="str">
        <f t="shared" si="290"/>
        <v/>
      </c>
      <c r="N3107" s="610" t="str">
        <f t="shared" si="291"/>
        <v/>
      </c>
      <c r="O3107" s="577"/>
      <c r="Q3107" s="611"/>
      <c r="U3107" s="574" t="str">
        <f t="shared" si="293"/>
        <v/>
      </c>
      <c r="V3107" s="574" t="str">
        <f>IF($U3107="","",VLOOKUP($U3107,BUDGET!$C$19:$Q$401,2,FALSE))</f>
        <v/>
      </c>
    </row>
    <row r="3108" spans="2:22" ht="13.5" x14ac:dyDescent="0.3">
      <c r="B3108" s="582">
        <f t="shared" si="292"/>
        <v>3098</v>
      </c>
      <c r="C3108" s="153"/>
      <c r="D3108" s="154"/>
      <c r="E3108" s="155"/>
      <c r="F3108" s="156"/>
      <c r="G3108" s="157"/>
      <c r="H3108" s="158"/>
      <c r="I3108" s="162" t="str">
        <f t="shared" si="288"/>
        <v/>
      </c>
      <c r="J3108" s="163" t="str">
        <f>IF(I3108="","",I3108/BUDGET!$O$8)</f>
        <v/>
      </c>
      <c r="K3108" s="608"/>
      <c r="L3108" s="161" t="str">
        <f t="shared" si="289"/>
        <v/>
      </c>
      <c r="M3108" s="609" t="str">
        <f t="shared" si="290"/>
        <v/>
      </c>
      <c r="N3108" s="610" t="str">
        <f t="shared" si="291"/>
        <v/>
      </c>
      <c r="O3108" s="577"/>
      <c r="Q3108" s="611"/>
      <c r="U3108" s="574" t="str">
        <f t="shared" si="293"/>
        <v/>
      </c>
      <c r="V3108" s="574" t="str">
        <f>IF($U3108="","",VLOOKUP($U3108,BUDGET!$C$19:$Q$401,2,FALSE))</f>
        <v/>
      </c>
    </row>
    <row r="3109" spans="2:22" ht="13.5" x14ac:dyDescent="0.3">
      <c r="B3109" s="582">
        <f t="shared" si="292"/>
        <v>3099</v>
      </c>
      <c r="C3109" s="153"/>
      <c r="D3109" s="154"/>
      <c r="E3109" s="155"/>
      <c r="F3109" s="156"/>
      <c r="G3109" s="157"/>
      <c r="H3109" s="158"/>
      <c r="I3109" s="162" t="str">
        <f t="shared" si="288"/>
        <v/>
      </c>
      <c r="J3109" s="163" t="str">
        <f>IF(I3109="","",I3109/BUDGET!$O$8)</f>
        <v/>
      </c>
      <c r="K3109" s="608"/>
      <c r="L3109" s="164" t="str">
        <f t="shared" si="289"/>
        <v/>
      </c>
      <c r="M3109" s="609" t="str">
        <f t="shared" si="290"/>
        <v/>
      </c>
      <c r="N3109" s="610" t="str">
        <f t="shared" si="291"/>
        <v/>
      </c>
      <c r="O3109" s="577"/>
      <c r="Q3109" s="611"/>
      <c r="U3109" s="574" t="str">
        <f t="shared" si="293"/>
        <v/>
      </c>
      <c r="V3109" s="574" t="str">
        <f>IF($U3109="","",VLOOKUP($U3109,BUDGET!$C$19:$Q$401,2,FALSE))</f>
        <v/>
      </c>
    </row>
    <row r="3110" spans="2:22" ht="13.5" x14ac:dyDescent="0.3">
      <c r="B3110" s="582">
        <f t="shared" si="292"/>
        <v>3100</v>
      </c>
      <c r="C3110" s="153"/>
      <c r="D3110" s="154"/>
      <c r="E3110" s="155"/>
      <c r="F3110" s="156"/>
      <c r="G3110" s="157"/>
      <c r="H3110" s="158"/>
      <c r="I3110" s="162" t="str">
        <f t="shared" si="288"/>
        <v/>
      </c>
      <c r="J3110" s="163" t="str">
        <f>IF(I3110="","",I3110/BUDGET!$O$8)</f>
        <v/>
      </c>
      <c r="K3110" s="608"/>
      <c r="L3110" s="161" t="str">
        <f t="shared" si="289"/>
        <v/>
      </c>
      <c r="M3110" s="609" t="str">
        <f t="shared" si="290"/>
        <v/>
      </c>
      <c r="N3110" s="610" t="str">
        <f t="shared" si="291"/>
        <v/>
      </c>
      <c r="O3110" s="577"/>
      <c r="Q3110" s="611"/>
      <c r="U3110" s="574" t="str">
        <f t="shared" si="293"/>
        <v/>
      </c>
      <c r="V3110" s="574" t="str">
        <f>IF($U3110="","",VLOOKUP($U3110,BUDGET!$C$19:$Q$401,2,FALSE))</f>
        <v/>
      </c>
    </row>
    <row r="3111" spans="2:22" ht="13.5" x14ac:dyDescent="0.3">
      <c r="B3111" s="582">
        <f t="shared" si="292"/>
        <v>3101</v>
      </c>
      <c r="C3111" s="153"/>
      <c r="D3111" s="154"/>
      <c r="E3111" s="155"/>
      <c r="F3111" s="156"/>
      <c r="G3111" s="157"/>
      <c r="H3111" s="158"/>
      <c r="I3111" s="162" t="str">
        <f t="shared" si="288"/>
        <v/>
      </c>
      <c r="J3111" s="163" t="str">
        <f>IF(I3111="","",I3111/BUDGET!$O$8)</f>
        <v/>
      </c>
      <c r="K3111" s="608"/>
      <c r="L3111" s="164" t="str">
        <f t="shared" si="289"/>
        <v/>
      </c>
      <c r="M3111" s="609" t="str">
        <f t="shared" si="290"/>
        <v/>
      </c>
      <c r="N3111" s="610" t="str">
        <f t="shared" si="291"/>
        <v/>
      </c>
      <c r="O3111" s="577"/>
      <c r="Q3111" s="611"/>
      <c r="U3111" s="574" t="str">
        <f t="shared" si="293"/>
        <v/>
      </c>
      <c r="V3111" s="574" t="str">
        <f>IF($U3111="","",VLOOKUP($U3111,BUDGET!$C$19:$Q$401,2,FALSE))</f>
        <v/>
      </c>
    </row>
    <row r="3112" spans="2:22" ht="13.5" x14ac:dyDescent="0.3">
      <c r="B3112" s="582">
        <f t="shared" si="292"/>
        <v>3102</v>
      </c>
      <c r="C3112" s="153"/>
      <c r="D3112" s="154"/>
      <c r="E3112" s="155"/>
      <c r="F3112" s="156"/>
      <c r="G3112" s="157"/>
      <c r="H3112" s="158"/>
      <c r="I3112" s="162" t="str">
        <f t="shared" si="288"/>
        <v/>
      </c>
      <c r="J3112" s="163" t="str">
        <f>IF(I3112="","",I3112/BUDGET!$O$8)</f>
        <v/>
      </c>
      <c r="K3112" s="608"/>
      <c r="L3112" s="161" t="str">
        <f t="shared" si="289"/>
        <v/>
      </c>
      <c r="M3112" s="609" t="str">
        <f t="shared" si="290"/>
        <v/>
      </c>
      <c r="N3112" s="610" t="str">
        <f t="shared" si="291"/>
        <v/>
      </c>
      <c r="O3112" s="577"/>
      <c r="Q3112" s="611"/>
      <c r="U3112" s="574" t="str">
        <f t="shared" si="293"/>
        <v/>
      </c>
      <c r="V3112" s="574" t="str">
        <f>IF($U3112="","",VLOOKUP($U3112,BUDGET!$C$19:$Q$401,2,FALSE))</f>
        <v/>
      </c>
    </row>
    <row r="3113" spans="2:22" ht="13.5" x14ac:dyDescent="0.3">
      <c r="B3113" s="582">
        <f t="shared" si="292"/>
        <v>3103</v>
      </c>
      <c r="C3113" s="153"/>
      <c r="D3113" s="154"/>
      <c r="E3113" s="155"/>
      <c r="F3113" s="156"/>
      <c r="G3113" s="157"/>
      <c r="H3113" s="158"/>
      <c r="I3113" s="162" t="str">
        <f t="shared" si="288"/>
        <v/>
      </c>
      <c r="J3113" s="163" t="str">
        <f>IF(I3113="","",I3113/BUDGET!$O$8)</f>
        <v/>
      </c>
      <c r="K3113" s="608"/>
      <c r="L3113" s="164" t="str">
        <f t="shared" si="289"/>
        <v/>
      </c>
      <c r="M3113" s="609" t="str">
        <f t="shared" si="290"/>
        <v/>
      </c>
      <c r="N3113" s="610" t="str">
        <f t="shared" si="291"/>
        <v/>
      </c>
      <c r="O3113" s="577"/>
      <c r="Q3113" s="611"/>
      <c r="U3113" s="574" t="str">
        <f t="shared" si="293"/>
        <v/>
      </c>
      <c r="V3113" s="574" t="str">
        <f>IF($U3113="","",VLOOKUP($U3113,BUDGET!$C$19:$Q$401,2,FALSE))</f>
        <v/>
      </c>
    </row>
    <row r="3114" spans="2:22" ht="13.5" x14ac:dyDescent="0.3">
      <c r="B3114" s="582">
        <f t="shared" si="292"/>
        <v>3104</v>
      </c>
      <c r="C3114" s="153"/>
      <c r="D3114" s="154"/>
      <c r="E3114" s="155"/>
      <c r="F3114" s="156"/>
      <c r="G3114" s="157"/>
      <c r="H3114" s="158"/>
      <c r="I3114" s="162" t="str">
        <f t="shared" si="288"/>
        <v/>
      </c>
      <c r="J3114" s="163" t="str">
        <f>IF(I3114="","",I3114/BUDGET!$O$8)</f>
        <v/>
      </c>
      <c r="K3114" s="608"/>
      <c r="L3114" s="161" t="str">
        <f t="shared" si="289"/>
        <v/>
      </c>
      <c r="M3114" s="609" t="str">
        <f t="shared" si="290"/>
        <v/>
      </c>
      <c r="N3114" s="610" t="str">
        <f t="shared" si="291"/>
        <v/>
      </c>
      <c r="O3114" s="577"/>
      <c r="Q3114" s="611"/>
      <c r="U3114" s="574" t="str">
        <f t="shared" si="293"/>
        <v/>
      </c>
      <c r="V3114" s="574" t="str">
        <f>IF($U3114="","",VLOOKUP($U3114,BUDGET!$C$19:$Q$401,2,FALSE))</f>
        <v/>
      </c>
    </row>
    <row r="3115" spans="2:22" ht="13.5" x14ac:dyDescent="0.3">
      <c r="B3115" s="582">
        <f t="shared" si="292"/>
        <v>3105</v>
      </c>
      <c r="C3115" s="153"/>
      <c r="D3115" s="154"/>
      <c r="E3115" s="155"/>
      <c r="F3115" s="156"/>
      <c r="G3115" s="157"/>
      <c r="H3115" s="158"/>
      <c r="I3115" s="162" t="str">
        <f t="shared" si="288"/>
        <v/>
      </c>
      <c r="J3115" s="163" t="str">
        <f>IF(I3115="","",I3115/BUDGET!$O$8)</f>
        <v/>
      </c>
      <c r="K3115" s="608"/>
      <c r="L3115" s="164" t="str">
        <f t="shared" si="289"/>
        <v/>
      </c>
      <c r="M3115" s="609" t="str">
        <f t="shared" si="290"/>
        <v/>
      </c>
      <c r="N3115" s="610" t="str">
        <f t="shared" si="291"/>
        <v/>
      </c>
      <c r="O3115" s="577"/>
      <c r="Q3115" s="611"/>
      <c r="U3115" s="574" t="str">
        <f t="shared" si="293"/>
        <v/>
      </c>
      <c r="V3115" s="574" t="str">
        <f>IF($U3115="","",VLOOKUP($U3115,BUDGET!$C$19:$Q$401,2,FALSE))</f>
        <v/>
      </c>
    </row>
    <row r="3116" spans="2:22" ht="13.5" x14ac:dyDescent="0.3">
      <c r="B3116" s="582">
        <f t="shared" si="292"/>
        <v>3106</v>
      </c>
      <c r="C3116" s="153"/>
      <c r="D3116" s="154"/>
      <c r="E3116" s="155"/>
      <c r="F3116" s="156"/>
      <c r="G3116" s="157"/>
      <c r="H3116" s="158"/>
      <c r="I3116" s="162" t="str">
        <f t="shared" si="288"/>
        <v/>
      </c>
      <c r="J3116" s="163" t="str">
        <f>IF(I3116="","",I3116/BUDGET!$O$8)</f>
        <v/>
      </c>
      <c r="K3116" s="608"/>
      <c r="L3116" s="161" t="str">
        <f t="shared" si="289"/>
        <v/>
      </c>
      <c r="M3116" s="609" t="str">
        <f t="shared" si="290"/>
        <v/>
      </c>
      <c r="N3116" s="610" t="str">
        <f t="shared" si="291"/>
        <v/>
      </c>
      <c r="O3116" s="577"/>
      <c r="Q3116" s="611"/>
      <c r="U3116" s="574" t="str">
        <f t="shared" si="293"/>
        <v/>
      </c>
      <c r="V3116" s="574" t="str">
        <f>IF($U3116="","",VLOOKUP($U3116,BUDGET!$C$19:$Q$401,2,FALSE))</f>
        <v/>
      </c>
    </row>
    <row r="3117" spans="2:22" ht="13.5" x14ac:dyDescent="0.3">
      <c r="B3117" s="582">
        <f t="shared" si="292"/>
        <v>3107</v>
      </c>
      <c r="C3117" s="153"/>
      <c r="D3117" s="154"/>
      <c r="E3117" s="155"/>
      <c r="F3117" s="156"/>
      <c r="G3117" s="157"/>
      <c r="H3117" s="158"/>
      <c r="I3117" s="162" t="str">
        <f t="shared" si="288"/>
        <v/>
      </c>
      <c r="J3117" s="163" t="str">
        <f>IF(I3117="","",I3117/BUDGET!$O$8)</f>
        <v/>
      </c>
      <c r="K3117" s="608"/>
      <c r="L3117" s="164" t="str">
        <f t="shared" si="289"/>
        <v/>
      </c>
      <c r="M3117" s="609" t="str">
        <f t="shared" si="290"/>
        <v/>
      </c>
      <c r="N3117" s="610" t="str">
        <f t="shared" si="291"/>
        <v/>
      </c>
      <c r="O3117" s="577"/>
      <c r="Q3117" s="611"/>
      <c r="U3117" s="574" t="str">
        <f t="shared" si="293"/>
        <v/>
      </c>
      <c r="V3117" s="574" t="str">
        <f>IF($U3117="","",VLOOKUP($U3117,BUDGET!$C$19:$Q$401,2,FALSE))</f>
        <v/>
      </c>
    </row>
    <row r="3118" spans="2:22" ht="13.5" x14ac:dyDescent="0.3">
      <c r="B3118" s="582">
        <f t="shared" si="292"/>
        <v>3108</v>
      </c>
      <c r="C3118" s="153"/>
      <c r="D3118" s="154"/>
      <c r="E3118" s="155"/>
      <c r="F3118" s="156"/>
      <c r="G3118" s="157"/>
      <c r="H3118" s="158"/>
      <c r="I3118" s="162" t="str">
        <f t="shared" si="288"/>
        <v/>
      </c>
      <c r="J3118" s="163" t="str">
        <f>IF(I3118="","",I3118/BUDGET!$O$8)</f>
        <v/>
      </c>
      <c r="K3118" s="608"/>
      <c r="L3118" s="161" t="str">
        <f t="shared" si="289"/>
        <v/>
      </c>
      <c r="M3118" s="609" t="str">
        <f t="shared" si="290"/>
        <v/>
      </c>
      <c r="N3118" s="610" t="str">
        <f t="shared" si="291"/>
        <v/>
      </c>
      <c r="O3118" s="577"/>
      <c r="Q3118" s="611"/>
      <c r="U3118" s="574" t="str">
        <f t="shared" si="293"/>
        <v/>
      </c>
      <c r="V3118" s="574" t="str">
        <f>IF($U3118="","",VLOOKUP($U3118,BUDGET!$C$19:$Q$401,2,FALSE))</f>
        <v/>
      </c>
    </row>
    <row r="3119" spans="2:22" ht="13.5" x14ac:dyDescent="0.3">
      <c r="B3119" s="582">
        <f t="shared" si="292"/>
        <v>3109</v>
      </c>
      <c r="C3119" s="153"/>
      <c r="D3119" s="154"/>
      <c r="E3119" s="155"/>
      <c r="F3119" s="156"/>
      <c r="G3119" s="157"/>
      <c r="H3119" s="158"/>
      <c r="I3119" s="162" t="str">
        <f t="shared" si="288"/>
        <v/>
      </c>
      <c r="J3119" s="163" t="str">
        <f>IF(I3119="","",I3119/BUDGET!$O$8)</f>
        <v/>
      </c>
      <c r="K3119" s="608"/>
      <c r="L3119" s="164" t="str">
        <f t="shared" si="289"/>
        <v/>
      </c>
      <c r="M3119" s="609" t="str">
        <f t="shared" si="290"/>
        <v/>
      </c>
      <c r="N3119" s="610" t="str">
        <f t="shared" si="291"/>
        <v/>
      </c>
      <c r="O3119" s="577"/>
      <c r="Q3119" s="611"/>
      <c r="U3119" s="574" t="str">
        <f t="shared" si="293"/>
        <v/>
      </c>
      <c r="V3119" s="574" t="str">
        <f>IF($U3119="","",VLOOKUP($U3119,BUDGET!$C$19:$Q$401,2,FALSE))</f>
        <v/>
      </c>
    </row>
    <row r="3120" spans="2:22" ht="13.5" x14ac:dyDescent="0.3">
      <c r="B3120" s="582">
        <f t="shared" si="292"/>
        <v>3110</v>
      </c>
      <c r="C3120" s="153"/>
      <c r="D3120" s="154"/>
      <c r="E3120" s="155"/>
      <c r="F3120" s="156"/>
      <c r="G3120" s="157"/>
      <c r="H3120" s="158"/>
      <c r="I3120" s="162" t="str">
        <f t="shared" si="288"/>
        <v/>
      </c>
      <c r="J3120" s="163" t="str">
        <f>IF(I3120="","",I3120/BUDGET!$O$8)</f>
        <v/>
      </c>
      <c r="K3120" s="608"/>
      <c r="L3120" s="161" t="str">
        <f t="shared" si="289"/>
        <v/>
      </c>
      <c r="M3120" s="609" t="str">
        <f t="shared" si="290"/>
        <v/>
      </c>
      <c r="N3120" s="610" t="str">
        <f t="shared" si="291"/>
        <v/>
      </c>
      <c r="O3120" s="577"/>
      <c r="Q3120" s="611"/>
      <c r="U3120" s="574" t="str">
        <f t="shared" si="293"/>
        <v/>
      </c>
      <c r="V3120" s="574" t="str">
        <f>IF($U3120="","",VLOOKUP($U3120,BUDGET!$C$19:$Q$401,2,FALSE))</f>
        <v/>
      </c>
    </row>
    <row r="3121" spans="2:22" ht="13.5" x14ac:dyDescent="0.3">
      <c r="B3121" s="582">
        <f t="shared" si="292"/>
        <v>3111</v>
      </c>
      <c r="C3121" s="153"/>
      <c r="D3121" s="154"/>
      <c r="E3121" s="155"/>
      <c r="F3121" s="156"/>
      <c r="G3121" s="157"/>
      <c r="H3121" s="158"/>
      <c r="I3121" s="162" t="str">
        <f t="shared" si="288"/>
        <v/>
      </c>
      <c r="J3121" s="163" t="str">
        <f>IF(I3121="","",I3121/BUDGET!$O$8)</f>
        <v/>
      </c>
      <c r="K3121" s="608"/>
      <c r="L3121" s="164" t="str">
        <f t="shared" si="289"/>
        <v/>
      </c>
      <c r="M3121" s="609" t="str">
        <f t="shared" si="290"/>
        <v/>
      </c>
      <c r="N3121" s="610" t="str">
        <f t="shared" si="291"/>
        <v/>
      </c>
      <c r="O3121" s="577"/>
      <c r="Q3121" s="611"/>
      <c r="U3121" s="574" t="str">
        <f t="shared" si="293"/>
        <v/>
      </c>
      <c r="V3121" s="574" t="str">
        <f>IF($U3121="","",VLOOKUP($U3121,BUDGET!$C$19:$Q$401,2,FALSE))</f>
        <v/>
      </c>
    </row>
    <row r="3122" spans="2:22" ht="13.5" x14ac:dyDescent="0.3">
      <c r="B3122" s="582">
        <f t="shared" si="292"/>
        <v>3112</v>
      </c>
      <c r="C3122" s="153"/>
      <c r="D3122" s="154"/>
      <c r="E3122" s="155"/>
      <c r="F3122" s="156"/>
      <c r="G3122" s="157"/>
      <c r="H3122" s="158"/>
      <c r="I3122" s="162" t="str">
        <f t="shared" si="288"/>
        <v/>
      </c>
      <c r="J3122" s="163" t="str">
        <f>IF(I3122="","",I3122/BUDGET!$O$8)</f>
        <v/>
      </c>
      <c r="K3122" s="608"/>
      <c r="L3122" s="161" t="str">
        <f t="shared" si="289"/>
        <v/>
      </c>
      <c r="M3122" s="609" t="str">
        <f t="shared" si="290"/>
        <v/>
      </c>
      <c r="N3122" s="610" t="str">
        <f t="shared" si="291"/>
        <v/>
      </c>
      <c r="O3122" s="577"/>
      <c r="Q3122" s="611"/>
      <c r="U3122" s="574" t="str">
        <f t="shared" si="293"/>
        <v/>
      </c>
      <c r="V3122" s="574" t="str">
        <f>IF($U3122="","",VLOOKUP($U3122,BUDGET!$C$19:$Q$401,2,FALSE))</f>
        <v/>
      </c>
    </row>
    <row r="3123" spans="2:22" ht="13.5" x14ac:dyDescent="0.3">
      <c r="B3123" s="582">
        <f t="shared" si="292"/>
        <v>3113</v>
      </c>
      <c r="C3123" s="153"/>
      <c r="D3123" s="154"/>
      <c r="E3123" s="155"/>
      <c r="F3123" s="156"/>
      <c r="G3123" s="157"/>
      <c r="H3123" s="158"/>
      <c r="I3123" s="162" t="str">
        <f t="shared" si="288"/>
        <v/>
      </c>
      <c r="J3123" s="163" t="str">
        <f>IF(I3123="","",I3123/BUDGET!$O$8)</f>
        <v/>
      </c>
      <c r="K3123" s="608"/>
      <c r="L3123" s="164" t="str">
        <f t="shared" si="289"/>
        <v/>
      </c>
      <c r="M3123" s="609" t="str">
        <f t="shared" si="290"/>
        <v/>
      </c>
      <c r="N3123" s="610" t="str">
        <f t="shared" si="291"/>
        <v/>
      </c>
      <c r="O3123" s="577"/>
      <c r="Q3123" s="611"/>
      <c r="U3123" s="574" t="str">
        <f t="shared" si="293"/>
        <v/>
      </c>
      <c r="V3123" s="574" t="str">
        <f>IF($U3123="","",VLOOKUP($U3123,BUDGET!$C$19:$Q$401,2,FALSE))</f>
        <v/>
      </c>
    </row>
    <row r="3124" spans="2:22" ht="13.5" x14ac:dyDescent="0.3">
      <c r="B3124" s="582">
        <f t="shared" si="292"/>
        <v>3114</v>
      </c>
      <c r="C3124" s="153"/>
      <c r="D3124" s="154"/>
      <c r="E3124" s="155"/>
      <c r="F3124" s="156"/>
      <c r="G3124" s="157"/>
      <c r="H3124" s="158"/>
      <c r="I3124" s="162" t="str">
        <f t="shared" si="288"/>
        <v/>
      </c>
      <c r="J3124" s="163" t="str">
        <f>IF(I3124="","",I3124/BUDGET!$O$8)</f>
        <v/>
      </c>
      <c r="K3124" s="608"/>
      <c r="L3124" s="161" t="str">
        <f t="shared" si="289"/>
        <v/>
      </c>
      <c r="M3124" s="609" t="str">
        <f t="shared" si="290"/>
        <v/>
      </c>
      <c r="N3124" s="610" t="str">
        <f t="shared" si="291"/>
        <v/>
      </c>
      <c r="O3124" s="577"/>
      <c r="Q3124" s="611"/>
      <c r="U3124" s="574" t="str">
        <f t="shared" si="293"/>
        <v/>
      </c>
      <c r="V3124" s="574" t="str">
        <f>IF($U3124="","",VLOOKUP($U3124,BUDGET!$C$19:$Q$401,2,FALSE))</f>
        <v/>
      </c>
    </row>
    <row r="3125" spans="2:22" ht="13.5" x14ac:dyDescent="0.3">
      <c r="B3125" s="582">
        <f t="shared" si="292"/>
        <v>3115</v>
      </c>
      <c r="C3125" s="153"/>
      <c r="D3125" s="154"/>
      <c r="E3125" s="155"/>
      <c r="F3125" s="156"/>
      <c r="G3125" s="157"/>
      <c r="H3125" s="158"/>
      <c r="I3125" s="162" t="str">
        <f t="shared" si="288"/>
        <v/>
      </c>
      <c r="J3125" s="163" t="str">
        <f>IF(I3125="","",I3125/BUDGET!$O$8)</f>
        <v/>
      </c>
      <c r="K3125" s="608"/>
      <c r="L3125" s="164" t="str">
        <f t="shared" si="289"/>
        <v/>
      </c>
      <c r="M3125" s="609" t="str">
        <f t="shared" si="290"/>
        <v/>
      </c>
      <c r="N3125" s="610" t="str">
        <f t="shared" si="291"/>
        <v/>
      </c>
      <c r="O3125" s="577"/>
      <c r="Q3125" s="611"/>
      <c r="U3125" s="574" t="str">
        <f t="shared" si="293"/>
        <v/>
      </c>
      <c r="V3125" s="574" t="str">
        <f>IF($U3125="","",VLOOKUP($U3125,BUDGET!$C$19:$Q$401,2,FALSE))</f>
        <v/>
      </c>
    </row>
    <row r="3126" spans="2:22" ht="13.5" x14ac:dyDescent="0.3">
      <c r="B3126" s="582">
        <f t="shared" si="292"/>
        <v>3116</v>
      </c>
      <c r="C3126" s="153"/>
      <c r="D3126" s="154"/>
      <c r="E3126" s="155"/>
      <c r="F3126" s="156"/>
      <c r="G3126" s="157"/>
      <c r="H3126" s="158"/>
      <c r="I3126" s="162" t="str">
        <f t="shared" si="288"/>
        <v/>
      </c>
      <c r="J3126" s="163" t="str">
        <f>IF(I3126="","",I3126/BUDGET!$O$8)</f>
        <v/>
      </c>
      <c r="K3126" s="608"/>
      <c r="L3126" s="161" t="str">
        <f t="shared" si="289"/>
        <v/>
      </c>
      <c r="M3126" s="609" t="str">
        <f t="shared" si="290"/>
        <v/>
      </c>
      <c r="N3126" s="610" t="str">
        <f t="shared" si="291"/>
        <v/>
      </c>
      <c r="O3126" s="577"/>
      <c r="Q3126" s="611"/>
      <c r="U3126" s="574" t="str">
        <f t="shared" si="293"/>
        <v/>
      </c>
      <c r="V3126" s="574" t="str">
        <f>IF($U3126="","",VLOOKUP($U3126,BUDGET!$C$19:$Q$401,2,FALSE))</f>
        <v/>
      </c>
    </row>
    <row r="3127" spans="2:22" ht="13.5" x14ac:dyDescent="0.3">
      <c r="B3127" s="582">
        <f t="shared" si="292"/>
        <v>3117</v>
      </c>
      <c r="C3127" s="153"/>
      <c r="D3127" s="154"/>
      <c r="E3127" s="155"/>
      <c r="F3127" s="156"/>
      <c r="G3127" s="157"/>
      <c r="H3127" s="158"/>
      <c r="I3127" s="162" t="str">
        <f t="shared" si="288"/>
        <v/>
      </c>
      <c r="J3127" s="163" t="str">
        <f>IF(I3127="","",I3127/BUDGET!$O$8)</f>
        <v/>
      </c>
      <c r="K3127" s="608"/>
      <c r="L3127" s="164" t="str">
        <f t="shared" si="289"/>
        <v/>
      </c>
      <c r="M3127" s="609" t="str">
        <f t="shared" si="290"/>
        <v/>
      </c>
      <c r="N3127" s="610" t="str">
        <f t="shared" si="291"/>
        <v/>
      </c>
      <c r="O3127" s="577"/>
      <c r="Q3127" s="611"/>
      <c r="U3127" s="574" t="str">
        <f t="shared" si="293"/>
        <v/>
      </c>
      <c r="V3127" s="574" t="str">
        <f>IF($U3127="","",VLOOKUP($U3127,BUDGET!$C$19:$Q$401,2,FALSE))</f>
        <v/>
      </c>
    </row>
    <row r="3128" spans="2:22" ht="13.5" x14ac:dyDescent="0.3">
      <c r="B3128" s="582">
        <f t="shared" si="292"/>
        <v>3118</v>
      </c>
      <c r="C3128" s="153"/>
      <c r="D3128" s="154"/>
      <c r="E3128" s="155"/>
      <c r="F3128" s="156"/>
      <c r="G3128" s="157"/>
      <c r="H3128" s="158"/>
      <c r="I3128" s="162" t="str">
        <f t="shared" si="288"/>
        <v/>
      </c>
      <c r="J3128" s="163" t="str">
        <f>IF(I3128="","",I3128/BUDGET!$O$8)</f>
        <v/>
      </c>
      <c r="K3128" s="608"/>
      <c r="L3128" s="161" t="str">
        <f t="shared" si="289"/>
        <v/>
      </c>
      <c r="M3128" s="609" t="str">
        <f t="shared" si="290"/>
        <v/>
      </c>
      <c r="N3128" s="610" t="str">
        <f t="shared" si="291"/>
        <v/>
      </c>
      <c r="O3128" s="577"/>
      <c r="Q3128" s="611"/>
      <c r="U3128" s="574" t="str">
        <f t="shared" si="293"/>
        <v/>
      </c>
      <c r="V3128" s="574" t="str">
        <f>IF($U3128="","",VLOOKUP($U3128,BUDGET!$C$19:$Q$401,2,FALSE))</f>
        <v/>
      </c>
    </row>
    <row r="3129" spans="2:22" ht="13.5" x14ac:dyDescent="0.3">
      <c r="B3129" s="582">
        <f t="shared" si="292"/>
        <v>3119</v>
      </c>
      <c r="C3129" s="153"/>
      <c r="D3129" s="154"/>
      <c r="E3129" s="155"/>
      <c r="F3129" s="156"/>
      <c r="G3129" s="157"/>
      <c r="H3129" s="158"/>
      <c r="I3129" s="162" t="str">
        <f t="shared" si="288"/>
        <v/>
      </c>
      <c r="J3129" s="163" t="str">
        <f>IF(I3129="","",I3129/BUDGET!$O$8)</f>
        <v/>
      </c>
      <c r="K3129" s="608"/>
      <c r="L3129" s="164" t="str">
        <f t="shared" si="289"/>
        <v/>
      </c>
      <c r="M3129" s="609" t="str">
        <f t="shared" si="290"/>
        <v/>
      </c>
      <c r="N3129" s="610" t="str">
        <f t="shared" si="291"/>
        <v/>
      </c>
      <c r="O3129" s="577"/>
      <c r="Q3129" s="611"/>
      <c r="U3129" s="574" t="str">
        <f t="shared" si="293"/>
        <v/>
      </c>
      <c r="V3129" s="574" t="str">
        <f>IF($U3129="","",VLOOKUP($U3129,BUDGET!$C$19:$Q$401,2,FALSE))</f>
        <v/>
      </c>
    </row>
    <row r="3130" spans="2:22" ht="13.5" x14ac:dyDescent="0.3">
      <c r="B3130" s="582">
        <f t="shared" si="292"/>
        <v>3120</v>
      </c>
      <c r="C3130" s="153"/>
      <c r="D3130" s="154"/>
      <c r="E3130" s="155"/>
      <c r="F3130" s="156"/>
      <c r="G3130" s="157"/>
      <c r="H3130" s="158"/>
      <c r="I3130" s="162" t="str">
        <f t="shared" si="288"/>
        <v/>
      </c>
      <c r="J3130" s="163" t="str">
        <f>IF(I3130="","",I3130/BUDGET!$O$8)</f>
        <v/>
      </c>
      <c r="K3130" s="608"/>
      <c r="L3130" s="161" t="str">
        <f t="shared" si="289"/>
        <v/>
      </c>
      <c r="M3130" s="609" t="str">
        <f t="shared" si="290"/>
        <v/>
      </c>
      <c r="N3130" s="610" t="str">
        <f t="shared" si="291"/>
        <v/>
      </c>
      <c r="O3130" s="577"/>
      <c r="Q3130" s="611"/>
      <c r="U3130" s="574" t="str">
        <f t="shared" si="293"/>
        <v/>
      </c>
      <c r="V3130" s="574" t="str">
        <f>IF($U3130="","",VLOOKUP($U3130,BUDGET!$C$19:$Q$401,2,FALSE))</f>
        <v/>
      </c>
    </row>
    <row r="3131" spans="2:22" ht="13.5" x14ac:dyDescent="0.3">
      <c r="B3131" s="582">
        <f t="shared" si="292"/>
        <v>3121</v>
      </c>
      <c r="C3131" s="153"/>
      <c r="D3131" s="154"/>
      <c r="E3131" s="155"/>
      <c r="F3131" s="156"/>
      <c r="G3131" s="157"/>
      <c r="H3131" s="158"/>
      <c r="I3131" s="162" t="str">
        <f t="shared" si="288"/>
        <v/>
      </c>
      <c r="J3131" s="163" t="str">
        <f>IF(I3131="","",I3131/BUDGET!$O$8)</f>
        <v/>
      </c>
      <c r="K3131" s="608"/>
      <c r="L3131" s="164" t="str">
        <f t="shared" si="289"/>
        <v/>
      </c>
      <c r="M3131" s="609" t="str">
        <f t="shared" si="290"/>
        <v/>
      </c>
      <c r="N3131" s="610" t="str">
        <f t="shared" si="291"/>
        <v/>
      </c>
      <c r="O3131" s="577"/>
      <c r="Q3131" s="611"/>
      <c r="U3131" s="574" t="str">
        <f t="shared" si="293"/>
        <v/>
      </c>
      <c r="V3131" s="574" t="str">
        <f>IF($U3131="","",VLOOKUP($U3131,BUDGET!$C$19:$Q$401,2,FALSE))</f>
        <v/>
      </c>
    </row>
    <row r="3132" spans="2:22" ht="13.5" x14ac:dyDescent="0.3">
      <c r="B3132" s="582">
        <f t="shared" si="292"/>
        <v>3122</v>
      </c>
      <c r="C3132" s="153"/>
      <c r="D3132" s="154"/>
      <c r="E3132" s="155"/>
      <c r="F3132" s="156"/>
      <c r="G3132" s="157"/>
      <c r="H3132" s="158"/>
      <c r="I3132" s="162" t="str">
        <f t="shared" si="288"/>
        <v/>
      </c>
      <c r="J3132" s="163" t="str">
        <f>IF(I3132="","",I3132/BUDGET!$O$8)</f>
        <v/>
      </c>
      <c r="K3132" s="608"/>
      <c r="L3132" s="161" t="str">
        <f t="shared" si="289"/>
        <v/>
      </c>
      <c r="M3132" s="609" t="str">
        <f t="shared" si="290"/>
        <v/>
      </c>
      <c r="N3132" s="610" t="str">
        <f t="shared" si="291"/>
        <v/>
      </c>
      <c r="O3132" s="577"/>
      <c r="Q3132" s="611"/>
      <c r="U3132" s="574" t="str">
        <f t="shared" si="293"/>
        <v/>
      </c>
      <c r="V3132" s="574" t="str">
        <f>IF($U3132="","",VLOOKUP($U3132,BUDGET!$C$19:$Q$401,2,FALSE))</f>
        <v/>
      </c>
    </row>
    <row r="3133" spans="2:22" ht="13.5" x14ac:dyDescent="0.3">
      <c r="B3133" s="582">
        <f t="shared" si="292"/>
        <v>3123</v>
      </c>
      <c r="C3133" s="153"/>
      <c r="D3133" s="154"/>
      <c r="E3133" s="155"/>
      <c r="F3133" s="156"/>
      <c r="G3133" s="157"/>
      <c r="H3133" s="158"/>
      <c r="I3133" s="162" t="str">
        <f t="shared" si="288"/>
        <v/>
      </c>
      <c r="J3133" s="163" t="str">
        <f>IF(I3133="","",I3133/BUDGET!$O$8)</f>
        <v/>
      </c>
      <c r="K3133" s="608"/>
      <c r="L3133" s="164" t="str">
        <f t="shared" si="289"/>
        <v/>
      </c>
      <c r="M3133" s="609" t="str">
        <f t="shared" si="290"/>
        <v/>
      </c>
      <c r="N3133" s="610" t="str">
        <f t="shared" si="291"/>
        <v/>
      </c>
      <c r="O3133" s="577"/>
      <c r="Q3133" s="611"/>
      <c r="U3133" s="574" t="str">
        <f t="shared" si="293"/>
        <v/>
      </c>
      <c r="V3133" s="574" t="str">
        <f>IF($U3133="","",VLOOKUP($U3133,BUDGET!$C$19:$Q$401,2,FALSE))</f>
        <v/>
      </c>
    </row>
    <row r="3134" spans="2:22" ht="13.5" x14ac:dyDescent="0.3">
      <c r="B3134" s="582">
        <f t="shared" si="292"/>
        <v>3124</v>
      </c>
      <c r="C3134" s="153"/>
      <c r="D3134" s="154"/>
      <c r="E3134" s="155"/>
      <c r="F3134" s="156"/>
      <c r="G3134" s="157"/>
      <c r="H3134" s="158"/>
      <c r="I3134" s="162" t="str">
        <f t="shared" si="288"/>
        <v/>
      </c>
      <c r="J3134" s="163" t="str">
        <f>IF(I3134="","",I3134/BUDGET!$O$8)</f>
        <v/>
      </c>
      <c r="K3134" s="608"/>
      <c r="L3134" s="161" t="str">
        <f t="shared" si="289"/>
        <v/>
      </c>
      <c r="M3134" s="609" t="str">
        <f t="shared" si="290"/>
        <v/>
      </c>
      <c r="N3134" s="610" t="str">
        <f t="shared" si="291"/>
        <v/>
      </c>
      <c r="O3134" s="577"/>
      <c r="Q3134" s="611"/>
      <c r="U3134" s="574" t="str">
        <f t="shared" si="293"/>
        <v/>
      </c>
      <c r="V3134" s="574" t="str">
        <f>IF($U3134="","",VLOOKUP($U3134,BUDGET!$C$19:$Q$401,2,FALSE))</f>
        <v/>
      </c>
    </row>
    <row r="3135" spans="2:22" ht="13.5" x14ac:dyDescent="0.3">
      <c r="B3135" s="582">
        <f t="shared" si="292"/>
        <v>3125</v>
      </c>
      <c r="C3135" s="153"/>
      <c r="D3135" s="154"/>
      <c r="E3135" s="155"/>
      <c r="F3135" s="156"/>
      <c r="G3135" s="157"/>
      <c r="H3135" s="158"/>
      <c r="I3135" s="162" t="str">
        <f t="shared" si="288"/>
        <v/>
      </c>
      <c r="J3135" s="163" t="str">
        <f>IF(I3135="","",I3135/BUDGET!$O$8)</f>
        <v/>
      </c>
      <c r="K3135" s="608"/>
      <c r="L3135" s="164" t="str">
        <f t="shared" si="289"/>
        <v/>
      </c>
      <c r="M3135" s="609" t="str">
        <f t="shared" si="290"/>
        <v/>
      </c>
      <c r="N3135" s="610" t="str">
        <f t="shared" si="291"/>
        <v/>
      </c>
      <c r="O3135" s="577"/>
      <c r="Q3135" s="611"/>
      <c r="U3135" s="574" t="str">
        <f t="shared" si="293"/>
        <v/>
      </c>
      <c r="V3135" s="574" t="str">
        <f>IF($U3135="","",VLOOKUP($U3135,BUDGET!$C$19:$Q$401,2,FALSE))</f>
        <v/>
      </c>
    </row>
    <row r="3136" spans="2:22" ht="13.5" x14ac:dyDescent="0.3">
      <c r="B3136" s="582">
        <f t="shared" si="292"/>
        <v>3126</v>
      </c>
      <c r="C3136" s="153"/>
      <c r="D3136" s="154"/>
      <c r="E3136" s="155"/>
      <c r="F3136" s="156"/>
      <c r="G3136" s="157"/>
      <c r="H3136" s="158"/>
      <c r="I3136" s="162" t="str">
        <f t="shared" si="288"/>
        <v/>
      </c>
      <c r="J3136" s="163" t="str">
        <f>IF(I3136="","",I3136/BUDGET!$O$8)</f>
        <v/>
      </c>
      <c r="K3136" s="608"/>
      <c r="L3136" s="161" t="str">
        <f t="shared" si="289"/>
        <v/>
      </c>
      <c r="M3136" s="609" t="str">
        <f t="shared" si="290"/>
        <v/>
      </c>
      <c r="N3136" s="610" t="str">
        <f t="shared" si="291"/>
        <v/>
      </c>
      <c r="O3136" s="577"/>
      <c r="Q3136" s="611"/>
      <c r="U3136" s="574" t="str">
        <f t="shared" si="293"/>
        <v/>
      </c>
      <c r="V3136" s="574" t="str">
        <f>IF($U3136="","",VLOOKUP($U3136,BUDGET!$C$19:$Q$401,2,FALSE))</f>
        <v/>
      </c>
    </row>
    <row r="3137" spans="2:22" ht="13.5" x14ac:dyDescent="0.3">
      <c r="B3137" s="582">
        <f t="shared" si="292"/>
        <v>3127</v>
      </c>
      <c r="C3137" s="153"/>
      <c r="D3137" s="154"/>
      <c r="E3137" s="155"/>
      <c r="F3137" s="156"/>
      <c r="G3137" s="157"/>
      <c r="H3137" s="158"/>
      <c r="I3137" s="162" t="str">
        <f t="shared" si="288"/>
        <v/>
      </c>
      <c r="J3137" s="163" t="str">
        <f>IF(I3137="","",I3137/BUDGET!$O$8)</f>
        <v/>
      </c>
      <c r="K3137" s="608"/>
      <c r="L3137" s="164" t="str">
        <f t="shared" si="289"/>
        <v/>
      </c>
      <c r="M3137" s="609" t="str">
        <f t="shared" si="290"/>
        <v/>
      </c>
      <c r="N3137" s="610" t="str">
        <f t="shared" si="291"/>
        <v/>
      </c>
      <c r="O3137" s="577"/>
      <c r="Q3137" s="611"/>
      <c r="U3137" s="574" t="str">
        <f t="shared" si="293"/>
        <v/>
      </c>
      <c r="V3137" s="574" t="str">
        <f>IF($U3137="","",VLOOKUP($U3137,BUDGET!$C$19:$Q$401,2,FALSE))</f>
        <v/>
      </c>
    </row>
    <row r="3138" spans="2:22" ht="13.5" x14ac:dyDescent="0.3">
      <c r="B3138" s="582">
        <f t="shared" si="292"/>
        <v>3128</v>
      </c>
      <c r="C3138" s="153"/>
      <c r="D3138" s="154"/>
      <c r="E3138" s="155"/>
      <c r="F3138" s="156"/>
      <c r="G3138" s="157"/>
      <c r="H3138" s="158"/>
      <c r="I3138" s="162" t="str">
        <f t="shared" si="288"/>
        <v/>
      </c>
      <c r="J3138" s="163" t="str">
        <f>IF(I3138="","",I3138/BUDGET!$O$8)</f>
        <v/>
      </c>
      <c r="K3138" s="608"/>
      <c r="L3138" s="161" t="str">
        <f t="shared" si="289"/>
        <v/>
      </c>
      <c r="M3138" s="609" t="str">
        <f t="shared" si="290"/>
        <v/>
      </c>
      <c r="N3138" s="610" t="str">
        <f t="shared" si="291"/>
        <v/>
      </c>
      <c r="O3138" s="577"/>
      <c r="Q3138" s="611"/>
      <c r="U3138" s="574" t="str">
        <f t="shared" si="293"/>
        <v/>
      </c>
      <c r="V3138" s="574" t="str">
        <f>IF($U3138="","",VLOOKUP($U3138,BUDGET!$C$19:$Q$401,2,FALSE))</f>
        <v/>
      </c>
    </row>
    <row r="3139" spans="2:22" ht="13.5" x14ac:dyDescent="0.3">
      <c r="B3139" s="582">
        <f t="shared" si="292"/>
        <v>3129</v>
      </c>
      <c r="C3139" s="153"/>
      <c r="D3139" s="154"/>
      <c r="E3139" s="155"/>
      <c r="F3139" s="156"/>
      <c r="G3139" s="157"/>
      <c r="H3139" s="158"/>
      <c r="I3139" s="162" t="str">
        <f t="shared" si="288"/>
        <v/>
      </c>
      <c r="J3139" s="163" t="str">
        <f>IF(I3139="","",I3139/BUDGET!$O$8)</f>
        <v/>
      </c>
      <c r="K3139" s="608"/>
      <c r="L3139" s="164" t="str">
        <f t="shared" si="289"/>
        <v/>
      </c>
      <c r="M3139" s="609" t="str">
        <f t="shared" si="290"/>
        <v/>
      </c>
      <c r="N3139" s="610" t="str">
        <f t="shared" si="291"/>
        <v/>
      </c>
      <c r="O3139" s="577"/>
      <c r="Q3139" s="611"/>
      <c r="U3139" s="574" t="str">
        <f t="shared" si="293"/>
        <v/>
      </c>
      <c r="V3139" s="574" t="str">
        <f>IF($U3139="","",VLOOKUP($U3139,BUDGET!$C$19:$Q$401,2,FALSE))</f>
        <v/>
      </c>
    </row>
    <row r="3140" spans="2:22" ht="13.5" x14ac:dyDescent="0.3">
      <c r="B3140" s="582">
        <f t="shared" si="292"/>
        <v>3130</v>
      </c>
      <c r="C3140" s="153"/>
      <c r="D3140" s="154"/>
      <c r="E3140" s="155"/>
      <c r="F3140" s="156"/>
      <c r="G3140" s="157"/>
      <c r="H3140" s="158"/>
      <c r="I3140" s="162" t="str">
        <f t="shared" si="288"/>
        <v/>
      </c>
      <c r="J3140" s="163" t="str">
        <f>IF(I3140="","",I3140/BUDGET!$O$8)</f>
        <v/>
      </c>
      <c r="K3140" s="608"/>
      <c r="L3140" s="161" t="str">
        <f t="shared" si="289"/>
        <v/>
      </c>
      <c r="M3140" s="609" t="str">
        <f t="shared" si="290"/>
        <v/>
      </c>
      <c r="N3140" s="610" t="str">
        <f t="shared" si="291"/>
        <v/>
      </c>
      <c r="O3140" s="577"/>
      <c r="Q3140" s="611"/>
      <c r="U3140" s="574" t="str">
        <f t="shared" si="293"/>
        <v/>
      </c>
      <c r="V3140" s="574" t="str">
        <f>IF($U3140="","",VLOOKUP($U3140,BUDGET!$C$19:$Q$401,2,FALSE))</f>
        <v/>
      </c>
    </row>
    <row r="3141" spans="2:22" ht="13.5" x14ac:dyDescent="0.3">
      <c r="B3141" s="582">
        <f t="shared" si="292"/>
        <v>3131</v>
      </c>
      <c r="C3141" s="153"/>
      <c r="D3141" s="154"/>
      <c r="E3141" s="155"/>
      <c r="F3141" s="156"/>
      <c r="G3141" s="157"/>
      <c r="H3141" s="158"/>
      <c r="I3141" s="162" t="str">
        <f t="shared" si="288"/>
        <v/>
      </c>
      <c r="J3141" s="163" t="str">
        <f>IF(I3141="","",I3141/BUDGET!$O$8)</f>
        <v/>
      </c>
      <c r="K3141" s="608"/>
      <c r="L3141" s="164" t="str">
        <f t="shared" si="289"/>
        <v/>
      </c>
      <c r="M3141" s="609" t="str">
        <f t="shared" si="290"/>
        <v/>
      </c>
      <c r="N3141" s="610" t="str">
        <f t="shared" si="291"/>
        <v/>
      </c>
      <c r="O3141" s="577"/>
      <c r="Q3141" s="611"/>
      <c r="U3141" s="574" t="str">
        <f t="shared" si="293"/>
        <v/>
      </c>
      <c r="V3141" s="574" t="str">
        <f>IF($U3141="","",VLOOKUP($U3141,BUDGET!$C$19:$Q$401,2,FALSE))</f>
        <v/>
      </c>
    </row>
    <row r="3142" spans="2:22" ht="13.5" x14ac:dyDescent="0.3">
      <c r="B3142" s="582">
        <f t="shared" si="292"/>
        <v>3132</v>
      </c>
      <c r="C3142" s="153"/>
      <c r="D3142" s="154"/>
      <c r="E3142" s="155"/>
      <c r="F3142" s="156"/>
      <c r="G3142" s="157"/>
      <c r="H3142" s="158"/>
      <c r="I3142" s="162" t="str">
        <f t="shared" si="288"/>
        <v/>
      </c>
      <c r="J3142" s="163" t="str">
        <f>IF(I3142="","",I3142/BUDGET!$O$8)</f>
        <v/>
      </c>
      <c r="K3142" s="608"/>
      <c r="L3142" s="161" t="str">
        <f t="shared" si="289"/>
        <v/>
      </c>
      <c r="M3142" s="609" t="str">
        <f t="shared" si="290"/>
        <v/>
      </c>
      <c r="N3142" s="610" t="str">
        <f t="shared" si="291"/>
        <v/>
      </c>
      <c r="O3142" s="577"/>
      <c r="Q3142" s="611"/>
      <c r="U3142" s="574" t="str">
        <f t="shared" si="293"/>
        <v/>
      </c>
      <c r="V3142" s="574" t="str">
        <f>IF($U3142="","",VLOOKUP($U3142,BUDGET!$C$19:$Q$401,2,FALSE))</f>
        <v/>
      </c>
    </row>
    <row r="3143" spans="2:22" ht="13.5" x14ac:dyDescent="0.3">
      <c r="B3143" s="582">
        <f t="shared" si="292"/>
        <v>3133</v>
      </c>
      <c r="C3143" s="153"/>
      <c r="D3143" s="154"/>
      <c r="E3143" s="155"/>
      <c r="F3143" s="156"/>
      <c r="G3143" s="157"/>
      <c r="H3143" s="158"/>
      <c r="I3143" s="162" t="str">
        <f t="shared" si="288"/>
        <v/>
      </c>
      <c r="J3143" s="163" t="str">
        <f>IF(I3143="","",I3143/BUDGET!$O$8)</f>
        <v/>
      </c>
      <c r="K3143" s="608"/>
      <c r="L3143" s="164" t="str">
        <f t="shared" si="289"/>
        <v/>
      </c>
      <c r="M3143" s="609" t="str">
        <f t="shared" si="290"/>
        <v/>
      </c>
      <c r="N3143" s="610" t="str">
        <f t="shared" si="291"/>
        <v/>
      </c>
      <c r="O3143" s="577"/>
      <c r="Q3143" s="611"/>
      <c r="U3143" s="574" t="str">
        <f t="shared" si="293"/>
        <v/>
      </c>
      <c r="V3143" s="574" t="str">
        <f>IF($U3143="","",VLOOKUP($U3143,BUDGET!$C$19:$Q$401,2,FALSE))</f>
        <v/>
      </c>
    </row>
    <row r="3144" spans="2:22" ht="13.5" x14ac:dyDescent="0.3">
      <c r="B3144" s="582">
        <f t="shared" si="292"/>
        <v>3134</v>
      </c>
      <c r="C3144" s="153"/>
      <c r="D3144" s="154"/>
      <c r="E3144" s="155"/>
      <c r="F3144" s="156"/>
      <c r="G3144" s="157"/>
      <c r="H3144" s="158"/>
      <c r="I3144" s="162" t="str">
        <f t="shared" si="288"/>
        <v/>
      </c>
      <c r="J3144" s="163" t="str">
        <f>IF(I3144="","",I3144/BUDGET!$O$8)</f>
        <v/>
      </c>
      <c r="K3144" s="608"/>
      <c r="L3144" s="161" t="str">
        <f t="shared" si="289"/>
        <v/>
      </c>
      <c r="M3144" s="609" t="str">
        <f t="shared" si="290"/>
        <v/>
      </c>
      <c r="N3144" s="610" t="str">
        <f t="shared" si="291"/>
        <v/>
      </c>
      <c r="O3144" s="577"/>
      <c r="Q3144" s="611"/>
      <c r="U3144" s="574" t="str">
        <f t="shared" si="293"/>
        <v/>
      </c>
      <c r="V3144" s="574" t="str">
        <f>IF($U3144="","",VLOOKUP($U3144,BUDGET!$C$19:$Q$401,2,FALSE))</f>
        <v/>
      </c>
    </row>
    <row r="3145" spans="2:22" ht="13.5" x14ac:dyDescent="0.3">
      <c r="B3145" s="582">
        <f t="shared" si="292"/>
        <v>3135</v>
      </c>
      <c r="C3145" s="153"/>
      <c r="D3145" s="154"/>
      <c r="E3145" s="155"/>
      <c r="F3145" s="156"/>
      <c r="G3145" s="157"/>
      <c r="H3145" s="158"/>
      <c r="I3145" s="162" t="str">
        <f t="shared" si="288"/>
        <v/>
      </c>
      <c r="J3145" s="163" t="str">
        <f>IF(I3145="","",I3145/BUDGET!$O$8)</f>
        <v/>
      </c>
      <c r="K3145" s="608"/>
      <c r="L3145" s="164" t="str">
        <f t="shared" si="289"/>
        <v/>
      </c>
      <c r="M3145" s="609" t="str">
        <f t="shared" si="290"/>
        <v/>
      </c>
      <c r="N3145" s="610" t="str">
        <f t="shared" si="291"/>
        <v/>
      </c>
      <c r="O3145" s="577"/>
      <c r="Q3145" s="611"/>
      <c r="U3145" s="574" t="str">
        <f t="shared" si="293"/>
        <v/>
      </c>
      <c r="V3145" s="574" t="str">
        <f>IF($U3145="","",VLOOKUP($U3145,BUDGET!$C$19:$Q$401,2,FALSE))</f>
        <v/>
      </c>
    </row>
    <row r="3146" spans="2:22" ht="13.5" x14ac:dyDescent="0.3">
      <c r="B3146" s="582">
        <f t="shared" si="292"/>
        <v>3136</v>
      </c>
      <c r="C3146" s="153"/>
      <c r="D3146" s="154"/>
      <c r="E3146" s="155"/>
      <c r="F3146" s="156"/>
      <c r="G3146" s="157"/>
      <c r="H3146" s="158"/>
      <c r="I3146" s="162" t="str">
        <f t="shared" si="288"/>
        <v/>
      </c>
      <c r="J3146" s="163" t="str">
        <f>IF(I3146="","",I3146/BUDGET!$O$8)</f>
        <v/>
      </c>
      <c r="K3146" s="608"/>
      <c r="L3146" s="161" t="str">
        <f t="shared" si="289"/>
        <v/>
      </c>
      <c r="M3146" s="609" t="str">
        <f t="shared" si="290"/>
        <v/>
      </c>
      <c r="N3146" s="610" t="str">
        <f t="shared" si="291"/>
        <v/>
      </c>
      <c r="O3146" s="577"/>
      <c r="Q3146" s="611"/>
      <c r="U3146" s="574" t="str">
        <f t="shared" si="293"/>
        <v/>
      </c>
      <c r="V3146" s="574" t="str">
        <f>IF($U3146="","",VLOOKUP($U3146,BUDGET!$C$19:$Q$401,2,FALSE))</f>
        <v/>
      </c>
    </row>
    <row r="3147" spans="2:22" ht="13.5" x14ac:dyDescent="0.3">
      <c r="B3147" s="582">
        <f t="shared" si="292"/>
        <v>3137</v>
      </c>
      <c r="C3147" s="153"/>
      <c r="D3147" s="154"/>
      <c r="E3147" s="155"/>
      <c r="F3147" s="156"/>
      <c r="G3147" s="157"/>
      <c r="H3147" s="158"/>
      <c r="I3147" s="162" t="str">
        <f t="shared" si="288"/>
        <v/>
      </c>
      <c r="J3147" s="163" t="str">
        <f>IF(I3147="","",I3147/BUDGET!$O$8)</f>
        <v/>
      </c>
      <c r="K3147" s="608"/>
      <c r="L3147" s="164" t="str">
        <f t="shared" si="289"/>
        <v/>
      </c>
      <c r="M3147" s="609" t="str">
        <f t="shared" si="290"/>
        <v/>
      </c>
      <c r="N3147" s="610" t="str">
        <f t="shared" si="291"/>
        <v/>
      </c>
      <c r="O3147" s="577"/>
      <c r="Q3147" s="611"/>
      <c r="U3147" s="574" t="str">
        <f t="shared" si="293"/>
        <v/>
      </c>
      <c r="V3147" s="574" t="str">
        <f>IF($U3147="","",VLOOKUP($U3147,BUDGET!$C$19:$Q$401,2,FALSE))</f>
        <v/>
      </c>
    </row>
    <row r="3148" spans="2:22" ht="13.5" x14ac:dyDescent="0.3">
      <c r="B3148" s="582">
        <f t="shared" si="292"/>
        <v>3138</v>
      </c>
      <c r="C3148" s="153"/>
      <c r="D3148" s="154"/>
      <c r="E3148" s="155"/>
      <c r="F3148" s="156"/>
      <c r="G3148" s="157"/>
      <c r="H3148" s="158"/>
      <c r="I3148" s="162" t="str">
        <f t="shared" ref="I3148:I3211" si="294">IF(E3148="","",ROUND(F3148*H3148,2))</f>
        <v/>
      </c>
      <c r="J3148" s="163" t="str">
        <f>IF(I3148="","",I3148/BUDGET!$O$8)</f>
        <v/>
      </c>
      <c r="K3148" s="608"/>
      <c r="L3148" s="161" t="str">
        <f t="shared" ref="L3148:L3211" si="295">LEFT(K3148,2)</f>
        <v/>
      </c>
      <c r="M3148" s="609" t="str">
        <f t="shared" ref="M3148:M3211" si="296">IF(C3148="","",YEAR(C3148))</f>
        <v/>
      </c>
      <c r="N3148" s="610" t="str">
        <f t="shared" ref="N3148:N3211" si="297">IF(C3148="","",MONTH(C3148))</f>
        <v/>
      </c>
      <c r="O3148" s="577"/>
      <c r="Q3148" s="611"/>
      <c r="U3148" s="574" t="str">
        <f t="shared" si="293"/>
        <v/>
      </c>
      <c r="V3148" s="574" t="str">
        <f>IF($U3148="","",VLOOKUP($U3148,BUDGET!$C$19:$Q$401,2,FALSE))</f>
        <v/>
      </c>
    </row>
    <row r="3149" spans="2:22" ht="13.5" x14ac:dyDescent="0.3">
      <c r="B3149" s="582">
        <f t="shared" ref="B3149:B3212" si="298">ROW()-10</f>
        <v>3139</v>
      </c>
      <c r="C3149" s="153"/>
      <c r="D3149" s="154"/>
      <c r="E3149" s="155"/>
      <c r="F3149" s="156"/>
      <c r="G3149" s="157"/>
      <c r="H3149" s="158"/>
      <c r="I3149" s="162" t="str">
        <f t="shared" si="294"/>
        <v/>
      </c>
      <c r="J3149" s="163" t="str">
        <f>IF(I3149="","",I3149/BUDGET!$O$8)</f>
        <v/>
      </c>
      <c r="K3149" s="608"/>
      <c r="L3149" s="164" t="str">
        <f t="shared" si="295"/>
        <v/>
      </c>
      <c r="M3149" s="609" t="str">
        <f t="shared" si="296"/>
        <v/>
      </c>
      <c r="N3149" s="610" t="str">
        <f t="shared" si="297"/>
        <v/>
      </c>
      <c r="O3149" s="577"/>
      <c r="Q3149" s="611"/>
      <c r="U3149" s="574" t="str">
        <f t="shared" ref="U3149:U3212" si="299">IF(K3149="","",LEFT(K3149,FIND("|",K3149)-1))</f>
        <v/>
      </c>
      <c r="V3149" s="574" t="str">
        <f>IF($U3149="","",VLOOKUP($U3149,BUDGET!$C$19:$Q$401,2,FALSE))</f>
        <v/>
      </c>
    </row>
    <row r="3150" spans="2:22" ht="13.5" x14ac:dyDescent="0.3">
      <c r="B3150" s="582">
        <f t="shared" si="298"/>
        <v>3140</v>
      </c>
      <c r="C3150" s="153"/>
      <c r="D3150" s="154"/>
      <c r="E3150" s="155"/>
      <c r="F3150" s="156"/>
      <c r="G3150" s="157"/>
      <c r="H3150" s="158"/>
      <c r="I3150" s="162" t="str">
        <f t="shared" si="294"/>
        <v/>
      </c>
      <c r="J3150" s="163" t="str">
        <f>IF(I3150="","",I3150/BUDGET!$O$8)</f>
        <v/>
      </c>
      <c r="K3150" s="608"/>
      <c r="L3150" s="161" t="str">
        <f t="shared" si="295"/>
        <v/>
      </c>
      <c r="M3150" s="609" t="str">
        <f t="shared" si="296"/>
        <v/>
      </c>
      <c r="N3150" s="610" t="str">
        <f t="shared" si="297"/>
        <v/>
      </c>
      <c r="O3150" s="577"/>
      <c r="Q3150" s="611"/>
      <c r="U3150" s="574" t="str">
        <f t="shared" si="299"/>
        <v/>
      </c>
      <c r="V3150" s="574" t="str">
        <f>IF($U3150="","",VLOOKUP($U3150,BUDGET!$C$19:$Q$401,2,FALSE))</f>
        <v/>
      </c>
    </row>
    <row r="3151" spans="2:22" ht="13.5" x14ac:dyDescent="0.3">
      <c r="B3151" s="582">
        <f t="shared" si="298"/>
        <v>3141</v>
      </c>
      <c r="C3151" s="153"/>
      <c r="D3151" s="154"/>
      <c r="E3151" s="155"/>
      <c r="F3151" s="156"/>
      <c r="G3151" s="157"/>
      <c r="H3151" s="158"/>
      <c r="I3151" s="162" t="str">
        <f t="shared" si="294"/>
        <v/>
      </c>
      <c r="J3151" s="163" t="str">
        <f>IF(I3151="","",I3151/BUDGET!$O$8)</f>
        <v/>
      </c>
      <c r="K3151" s="608"/>
      <c r="L3151" s="164" t="str">
        <f t="shared" si="295"/>
        <v/>
      </c>
      <c r="M3151" s="609" t="str">
        <f t="shared" si="296"/>
        <v/>
      </c>
      <c r="N3151" s="610" t="str">
        <f t="shared" si="297"/>
        <v/>
      </c>
      <c r="O3151" s="577"/>
      <c r="Q3151" s="611"/>
      <c r="U3151" s="574" t="str">
        <f t="shared" si="299"/>
        <v/>
      </c>
      <c r="V3151" s="574" t="str">
        <f>IF($U3151="","",VLOOKUP($U3151,BUDGET!$C$19:$Q$401,2,FALSE))</f>
        <v/>
      </c>
    </row>
    <row r="3152" spans="2:22" ht="13.5" x14ac:dyDescent="0.3">
      <c r="B3152" s="582">
        <f t="shared" si="298"/>
        <v>3142</v>
      </c>
      <c r="C3152" s="153"/>
      <c r="D3152" s="154"/>
      <c r="E3152" s="155"/>
      <c r="F3152" s="156"/>
      <c r="G3152" s="157"/>
      <c r="H3152" s="158"/>
      <c r="I3152" s="162" t="str">
        <f t="shared" si="294"/>
        <v/>
      </c>
      <c r="J3152" s="163" t="str">
        <f>IF(I3152="","",I3152/BUDGET!$O$8)</f>
        <v/>
      </c>
      <c r="K3152" s="608"/>
      <c r="L3152" s="161" t="str">
        <f t="shared" si="295"/>
        <v/>
      </c>
      <c r="M3152" s="609" t="str">
        <f t="shared" si="296"/>
        <v/>
      </c>
      <c r="N3152" s="610" t="str">
        <f t="shared" si="297"/>
        <v/>
      </c>
      <c r="O3152" s="577"/>
      <c r="Q3152" s="611"/>
      <c r="U3152" s="574" t="str">
        <f t="shared" si="299"/>
        <v/>
      </c>
      <c r="V3152" s="574" t="str">
        <f>IF($U3152="","",VLOOKUP($U3152,BUDGET!$C$19:$Q$401,2,FALSE))</f>
        <v/>
      </c>
    </row>
    <row r="3153" spans="2:22" ht="13.5" x14ac:dyDescent="0.3">
      <c r="B3153" s="582">
        <f t="shared" si="298"/>
        <v>3143</v>
      </c>
      <c r="C3153" s="153"/>
      <c r="D3153" s="154"/>
      <c r="E3153" s="155"/>
      <c r="F3153" s="156"/>
      <c r="G3153" s="157"/>
      <c r="H3153" s="158"/>
      <c r="I3153" s="162" t="str">
        <f t="shared" si="294"/>
        <v/>
      </c>
      <c r="J3153" s="163" t="str">
        <f>IF(I3153="","",I3153/BUDGET!$O$8)</f>
        <v/>
      </c>
      <c r="K3153" s="608"/>
      <c r="L3153" s="164" t="str">
        <f t="shared" si="295"/>
        <v/>
      </c>
      <c r="M3153" s="609" t="str">
        <f t="shared" si="296"/>
        <v/>
      </c>
      <c r="N3153" s="610" t="str">
        <f t="shared" si="297"/>
        <v/>
      </c>
      <c r="O3153" s="577"/>
      <c r="Q3153" s="611"/>
      <c r="U3153" s="574" t="str">
        <f t="shared" si="299"/>
        <v/>
      </c>
      <c r="V3153" s="574" t="str">
        <f>IF($U3153="","",VLOOKUP($U3153,BUDGET!$C$19:$Q$401,2,FALSE))</f>
        <v/>
      </c>
    </row>
    <row r="3154" spans="2:22" ht="13.5" x14ac:dyDescent="0.3">
      <c r="B3154" s="582">
        <f t="shared" si="298"/>
        <v>3144</v>
      </c>
      <c r="C3154" s="153"/>
      <c r="D3154" s="154"/>
      <c r="E3154" s="155"/>
      <c r="F3154" s="156"/>
      <c r="G3154" s="157"/>
      <c r="H3154" s="158"/>
      <c r="I3154" s="162" t="str">
        <f t="shared" si="294"/>
        <v/>
      </c>
      <c r="J3154" s="163" t="str">
        <f>IF(I3154="","",I3154/BUDGET!$O$8)</f>
        <v/>
      </c>
      <c r="K3154" s="608"/>
      <c r="L3154" s="161" t="str">
        <f t="shared" si="295"/>
        <v/>
      </c>
      <c r="M3154" s="609" t="str">
        <f t="shared" si="296"/>
        <v/>
      </c>
      <c r="N3154" s="610" t="str">
        <f t="shared" si="297"/>
        <v/>
      </c>
      <c r="O3154" s="577"/>
      <c r="Q3154" s="611"/>
      <c r="U3154" s="574" t="str">
        <f t="shared" si="299"/>
        <v/>
      </c>
      <c r="V3154" s="574" t="str">
        <f>IF($U3154="","",VLOOKUP($U3154,BUDGET!$C$19:$Q$401,2,FALSE))</f>
        <v/>
      </c>
    </row>
    <row r="3155" spans="2:22" ht="13.5" x14ac:dyDescent="0.3">
      <c r="B3155" s="582">
        <f t="shared" si="298"/>
        <v>3145</v>
      </c>
      <c r="C3155" s="153"/>
      <c r="D3155" s="154"/>
      <c r="E3155" s="155"/>
      <c r="F3155" s="156"/>
      <c r="G3155" s="157"/>
      <c r="H3155" s="158"/>
      <c r="I3155" s="162" t="str">
        <f t="shared" si="294"/>
        <v/>
      </c>
      <c r="J3155" s="163" t="str">
        <f>IF(I3155="","",I3155/BUDGET!$O$8)</f>
        <v/>
      </c>
      <c r="K3155" s="608"/>
      <c r="L3155" s="164" t="str">
        <f t="shared" si="295"/>
        <v/>
      </c>
      <c r="M3155" s="609" t="str">
        <f t="shared" si="296"/>
        <v/>
      </c>
      <c r="N3155" s="610" t="str">
        <f t="shared" si="297"/>
        <v/>
      </c>
      <c r="O3155" s="577"/>
      <c r="Q3155" s="611"/>
      <c r="U3155" s="574" t="str">
        <f t="shared" si="299"/>
        <v/>
      </c>
      <c r="V3155" s="574" t="str">
        <f>IF($U3155="","",VLOOKUP($U3155,BUDGET!$C$19:$Q$401,2,FALSE))</f>
        <v/>
      </c>
    </row>
    <row r="3156" spans="2:22" ht="13.5" x14ac:dyDescent="0.3">
      <c r="B3156" s="582">
        <f t="shared" si="298"/>
        <v>3146</v>
      </c>
      <c r="C3156" s="153"/>
      <c r="D3156" s="154"/>
      <c r="E3156" s="155"/>
      <c r="F3156" s="156"/>
      <c r="G3156" s="157"/>
      <c r="H3156" s="158"/>
      <c r="I3156" s="162" t="str">
        <f t="shared" si="294"/>
        <v/>
      </c>
      <c r="J3156" s="163" t="str">
        <f>IF(I3156="","",I3156/BUDGET!$O$8)</f>
        <v/>
      </c>
      <c r="K3156" s="608"/>
      <c r="L3156" s="161" t="str">
        <f t="shared" si="295"/>
        <v/>
      </c>
      <c r="M3156" s="609" t="str">
        <f t="shared" si="296"/>
        <v/>
      </c>
      <c r="N3156" s="610" t="str">
        <f t="shared" si="297"/>
        <v/>
      </c>
      <c r="O3156" s="577"/>
      <c r="Q3156" s="611"/>
      <c r="U3156" s="574" t="str">
        <f t="shared" si="299"/>
        <v/>
      </c>
      <c r="V3156" s="574" t="str">
        <f>IF($U3156="","",VLOOKUP($U3156,BUDGET!$C$19:$Q$401,2,FALSE))</f>
        <v/>
      </c>
    </row>
    <row r="3157" spans="2:22" ht="13.5" x14ac:dyDescent="0.3">
      <c r="B3157" s="582">
        <f t="shared" si="298"/>
        <v>3147</v>
      </c>
      <c r="C3157" s="153"/>
      <c r="D3157" s="154"/>
      <c r="E3157" s="155"/>
      <c r="F3157" s="156"/>
      <c r="G3157" s="157"/>
      <c r="H3157" s="158"/>
      <c r="I3157" s="162" t="str">
        <f t="shared" si="294"/>
        <v/>
      </c>
      <c r="J3157" s="163" t="str">
        <f>IF(I3157="","",I3157/BUDGET!$O$8)</f>
        <v/>
      </c>
      <c r="K3157" s="608"/>
      <c r="L3157" s="164" t="str">
        <f t="shared" si="295"/>
        <v/>
      </c>
      <c r="M3157" s="609" t="str">
        <f t="shared" si="296"/>
        <v/>
      </c>
      <c r="N3157" s="610" t="str">
        <f t="shared" si="297"/>
        <v/>
      </c>
      <c r="O3157" s="577"/>
      <c r="Q3157" s="611"/>
      <c r="U3157" s="574" t="str">
        <f t="shared" si="299"/>
        <v/>
      </c>
      <c r="V3157" s="574" t="str">
        <f>IF($U3157="","",VLOOKUP($U3157,BUDGET!$C$19:$Q$401,2,FALSE))</f>
        <v/>
      </c>
    </row>
    <row r="3158" spans="2:22" ht="13.5" x14ac:dyDescent="0.3">
      <c r="B3158" s="582">
        <f t="shared" si="298"/>
        <v>3148</v>
      </c>
      <c r="C3158" s="153"/>
      <c r="D3158" s="154"/>
      <c r="E3158" s="155"/>
      <c r="F3158" s="156"/>
      <c r="G3158" s="157"/>
      <c r="H3158" s="158"/>
      <c r="I3158" s="162" t="str">
        <f t="shared" si="294"/>
        <v/>
      </c>
      <c r="J3158" s="163" t="str">
        <f>IF(I3158="","",I3158/BUDGET!$O$8)</f>
        <v/>
      </c>
      <c r="K3158" s="608"/>
      <c r="L3158" s="161" t="str">
        <f t="shared" si="295"/>
        <v/>
      </c>
      <c r="M3158" s="609" t="str">
        <f t="shared" si="296"/>
        <v/>
      </c>
      <c r="N3158" s="610" t="str">
        <f t="shared" si="297"/>
        <v/>
      </c>
      <c r="O3158" s="577"/>
      <c r="Q3158" s="611"/>
      <c r="U3158" s="574" t="str">
        <f t="shared" si="299"/>
        <v/>
      </c>
      <c r="V3158" s="574" t="str">
        <f>IF($U3158="","",VLOOKUP($U3158,BUDGET!$C$19:$Q$401,2,FALSE))</f>
        <v/>
      </c>
    </row>
    <row r="3159" spans="2:22" ht="13.5" x14ac:dyDescent="0.3">
      <c r="B3159" s="582">
        <f t="shared" si="298"/>
        <v>3149</v>
      </c>
      <c r="C3159" s="153"/>
      <c r="D3159" s="154"/>
      <c r="E3159" s="155"/>
      <c r="F3159" s="156"/>
      <c r="G3159" s="157"/>
      <c r="H3159" s="158"/>
      <c r="I3159" s="162" t="str">
        <f t="shared" si="294"/>
        <v/>
      </c>
      <c r="J3159" s="163" t="str">
        <f>IF(I3159="","",I3159/BUDGET!$O$8)</f>
        <v/>
      </c>
      <c r="K3159" s="608"/>
      <c r="L3159" s="164" t="str">
        <f t="shared" si="295"/>
        <v/>
      </c>
      <c r="M3159" s="609" t="str">
        <f t="shared" si="296"/>
        <v/>
      </c>
      <c r="N3159" s="610" t="str">
        <f t="shared" si="297"/>
        <v/>
      </c>
      <c r="O3159" s="577"/>
      <c r="Q3159" s="611"/>
      <c r="U3159" s="574" t="str">
        <f t="shared" si="299"/>
        <v/>
      </c>
      <c r="V3159" s="574" t="str">
        <f>IF($U3159="","",VLOOKUP($U3159,BUDGET!$C$19:$Q$401,2,FALSE))</f>
        <v/>
      </c>
    </row>
    <row r="3160" spans="2:22" ht="13.5" x14ac:dyDescent="0.3">
      <c r="B3160" s="582">
        <f t="shared" si="298"/>
        <v>3150</v>
      </c>
      <c r="C3160" s="153"/>
      <c r="D3160" s="154"/>
      <c r="E3160" s="155"/>
      <c r="F3160" s="156"/>
      <c r="G3160" s="157"/>
      <c r="H3160" s="158"/>
      <c r="I3160" s="162" t="str">
        <f t="shared" si="294"/>
        <v/>
      </c>
      <c r="J3160" s="163" t="str">
        <f>IF(I3160="","",I3160/BUDGET!$O$8)</f>
        <v/>
      </c>
      <c r="K3160" s="608"/>
      <c r="L3160" s="161" t="str">
        <f t="shared" si="295"/>
        <v/>
      </c>
      <c r="M3160" s="609" t="str">
        <f t="shared" si="296"/>
        <v/>
      </c>
      <c r="N3160" s="610" t="str">
        <f t="shared" si="297"/>
        <v/>
      </c>
      <c r="O3160" s="577"/>
      <c r="Q3160" s="611"/>
      <c r="U3160" s="574" t="str">
        <f t="shared" si="299"/>
        <v/>
      </c>
      <c r="V3160" s="574" t="str">
        <f>IF($U3160="","",VLOOKUP($U3160,BUDGET!$C$19:$Q$401,2,FALSE))</f>
        <v/>
      </c>
    </row>
    <row r="3161" spans="2:22" ht="13.5" x14ac:dyDescent="0.3">
      <c r="B3161" s="582">
        <f t="shared" si="298"/>
        <v>3151</v>
      </c>
      <c r="C3161" s="153"/>
      <c r="D3161" s="154"/>
      <c r="E3161" s="155"/>
      <c r="F3161" s="156"/>
      <c r="G3161" s="157"/>
      <c r="H3161" s="158"/>
      <c r="I3161" s="162" t="str">
        <f t="shared" si="294"/>
        <v/>
      </c>
      <c r="J3161" s="163" t="str">
        <f>IF(I3161="","",I3161/BUDGET!$O$8)</f>
        <v/>
      </c>
      <c r="K3161" s="608"/>
      <c r="L3161" s="164" t="str">
        <f t="shared" si="295"/>
        <v/>
      </c>
      <c r="M3161" s="609" t="str">
        <f t="shared" si="296"/>
        <v/>
      </c>
      <c r="N3161" s="610" t="str">
        <f t="shared" si="297"/>
        <v/>
      </c>
      <c r="O3161" s="577"/>
      <c r="Q3161" s="611"/>
      <c r="U3161" s="574" t="str">
        <f t="shared" si="299"/>
        <v/>
      </c>
      <c r="V3161" s="574" t="str">
        <f>IF($U3161="","",VLOOKUP($U3161,BUDGET!$C$19:$Q$401,2,FALSE))</f>
        <v/>
      </c>
    </row>
    <row r="3162" spans="2:22" ht="13.5" x14ac:dyDescent="0.3">
      <c r="B3162" s="582">
        <f t="shared" si="298"/>
        <v>3152</v>
      </c>
      <c r="C3162" s="153"/>
      <c r="D3162" s="154"/>
      <c r="E3162" s="155"/>
      <c r="F3162" s="156"/>
      <c r="G3162" s="157"/>
      <c r="H3162" s="158"/>
      <c r="I3162" s="162" t="str">
        <f t="shared" si="294"/>
        <v/>
      </c>
      <c r="J3162" s="163" t="str">
        <f>IF(I3162="","",I3162/BUDGET!$O$8)</f>
        <v/>
      </c>
      <c r="K3162" s="608"/>
      <c r="L3162" s="161" t="str">
        <f t="shared" si="295"/>
        <v/>
      </c>
      <c r="M3162" s="609" t="str">
        <f t="shared" si="296"/>
        <v/>
      </c>
      <c r="N3162" s="610" t="str">
        <f t="shared" si="297"/>
        <v/>
      </c>
      <c r="O3162" s="577"/>
      <c r="Q3162" s="611"/>
      <c r="U3162" s="574" t="str">
        <f t="shared" si="299"/>
        <v/>
      </c>
      <c r="V3162" s="574" t="str">
        <f>IF($U3162="","",VLOOKUP($U3162,BUDGET!$C$19:$Q$401,2,FALSE))</f>
        <v/>
      </c>
    </row>
    <row r="3163" spans="2:22" ht="13.5" x14ac:dyDescent="0.3">
      <c r="B3163" s="582">
        <f t="shared" si="298"/>
        <v>3153</v>
      </c>
      <c r="C3163" s="153"/>
      <c r="D3163" s="154"/>
      <c r="E3163" s="155"/>
      <c r="F3163" s="156"/>
      <c r="G3163" s="157"/>
      <c r="H3163" s="158"/>
      <c r="I3163" s="162" t="str">
        <f t="shared" si="294"/>
        <v/>
      </c>
      <c r="J3163" s="163" t="str">
        <f>IF(I3163="","",I3163/BUDGET!$O$8)</f>
        <v/>
      </c>
      <c r="K3163" s="608"/>
      <c r="L3163" s="164" t="str">
        <f t="shared" si="295"/>
        <v/>
      </c>
      <c r="M3163" s="609" t="str">
        <f t="shared" si="296"/>
        <v/>
      </c>
      <c r="N3163" s="610" t="str">
        <f t="shared" si="297"/>
        <v/>
      </c>
      <c r="O3163" s="577"/>
      <c r="Q3163" s="611"/>
      <c r="U3163" s="574" t="str">
        <f t="shared" si="299"/>
        <v/>
      </c>
      <c r="V3163" s="574" t="str">
        <f>IF($U3163="","",VLOOKUP($U3163,BUDGET!$C$19:$Q$401,2,FALSE))</f>
        <v/>
      </c>
    </row>
    <row r="3164" spans="2:22" ht="13.5" x14ac:dyDescent="0.3">
      <c r="B3164" s="582">
        <f t="shared" si="298"/>
        <v>3154</v>
      </c>
      <c r="C3164" s="153"/>
      <c r="D3164" s="154"/>
      <c r="E3164" s="155"/>
      <c r="F3164" s="156"/>
      <c r="G3164" s="157"/>
      <c r="H3164" s="158"/>
      <c r="I3164" s="162" t="str">
        <f t="shared" si="294"/>
        <v/>
      </c>
      <c r="J3164" s="163" t="str">
        <f>IF(I3164="","",I3164/BUDGET!$O$8)</f>
        <v/>
      </c>
      <c r="K3164" s="608"/>
      <c r="L3164" s="161" t="str">
        <f t="shared" si="295"/>
        <v/>
      </c>
      <c r="M3164" s="609" t="str">
        <f t="shared" si="296"/>
        <v/>
      </c>
      <c r="N3164" s="610" t="str">
        <f t="shared" si="297"/>
        <v/>
      </c>
      <c r="O3164" s="577"/>
      <c r="Q3164" s="611"/>
      <c r="U3164" s="574" t="str">
        <f t="shared" si="299"/>
        <v/>
      </c>
      <c r="V3164" s="574" t="str">
        <f>IF($U3164="","",VLOOKUP($U3164,BUDGET!$C$19:$Q$401,2,FALSE))</f>
        <v/>
      </c>
    </row>
    <row r="3165" spans="2:22" ht="13.5" x14ac:dyDescent="0.3">
      <c r="B3165" s="582">
        <f t="shared" si="298"/>
        <v>3155</v>
      </c>
      <c r="C3165" s="153"/>
      <c r="D3165" s="154"/>
      <c r="E3165" s="155"/>
      <c r="F3165" s="156"/>
      <c r="G3165" s="157"/>
      <c r="H3165" s="158"/>
      <c r="I3165" s="162" t="str">
        <f t="shared" si="294"/>
        <v/>
      </c>
      <c r="J3165" s="163" t="str">
        <f>IF(I3165="","",I3165/BUDGET!$O$8)</f>
        <v/>
      </c>
      <c r="K3165" s="608"/>
      <c r="L3165" s="164" t="str">
        <f t="shared" si="295"/>
        <v/>
      </c>
      <c r="M3165" s="609" t="str">
        <f t="shared" si="296"/>
        <v/>
      </c>
      <c r="N3165" s="610" t="str">
        <f t="shared" si="297"/>
        <v/>
      </c>
      <c r="O3165" s="577"/>
      <c r="Q3165" s="611"/>
      <c r="U3165" s="574" t="str">
        <f t="shared" si="299"/>
        <v/>
      </c>
      <c r="V3165" s="574" t="str">
        <f>IF($U3165="","",VLOOKUP($U3165,BUDGET!$C$19:$Q$401,2,FALSE))</f>
        <v/>
      </c>
    </row>
    <row r="3166" spans="2:22" ht="13.5" x14ac:dyDescent="0.3">
      <c r="B3166" s="582">
        <f t="shared" si="298"/>
        <v>3156</v>
      </c>
      <c r="C3166" s="153"/>
      <c r="D3166" s="154"/>
      <c r="E3166" s="155"/>
      <c r="F3166" s="156"/>
      <c r="G3166" s="157"/>
      <c r="H3166" s="158"/>
      <c r="I3166" s="162" t="str">
        <f t="shared" si="294"/>
        <v/>
      </c>
      <c r="J3166" s="163" t="str">
        <f>IF(I3166="","",I3166/BUDGET!$O$8)</f>
        <v/>
      </c>
      <c r="K3166" s="608"/>
      <c r="L3166" s="161" t="str">
        <f t="shared" si="295"/>
        <v/>
      </c>
      <c r="M3166" s="609" t="str">
        <f t="shared" si="296"/>
        <v/>
      </c>
      <c r="N3166" s="610" t="str">
        <f t="shared" si="297"/>
        <v/>
      </c>
      <c r="O3166" s="577"/>
      <c r="Q3166" s="611"/>
      <c r="U3166" s="574" t="str">
        <f t="shared" si="299"/>
        <v/>
      </c>
      <c r="V3166" s="574" t="str">
        <f>IF($U3166="","",VLOOKUP($U3166,BUDGET!$C$19:$Q$401,2,FALSE))</f>
        <v/>
      </c>
    </row>
    <row r="3167" spans="2:22" ht="13.5" x14ac:dyDescent="0.3">
      <c r="B3167" s="582">
        <f t="shared" si="298"/>
        <v>3157</v>
      </c>
      <c r="C3167" s="153"/>
      <c r="D3167" s="154"/>
      <c r="E3167" s="155"/>
      <c r="F3167" s="156"/>
      <c r="G3167" s="157"/>
      <c r="H3167" s="158"/>
      <c r="I3167" s="162" t="str">
        <f t="shared" si="294"/>
        <v/>
      </c>
      <c r="J3167" s="163" t="str">
        <f>IF(I3167="","",I3167/BUDGET!$O$8)</f>
        <v/>
      </c>
      <c r="K3167" s="608"/>
      <c r="L3167" s="164" t="str">
        <f t="shared" si="295"/>
        <v/>
      </c>
      <c r="M3167" s="609" t="str">
        <f t="shared" si="296"/>
        <v/>
      </c>
      <c r="N3167" s="610" t="str">
        <f t="shared" si="297"/>
        <v/>
      </c>
      <c r="O3167" s="577"/>
      <c r="Q3167" s="611"/>
      <c r="U3167" s="574" t="str">
        <f t="shared" si="299"/>
        <v/>
      </c>
      <c r="V3167" s="574" t="str">
        <f>IF($U3167="","",VLOOKUP($U3167,BUDGET!$C$19:$Q$401,2,FALSE))</f>
        <v/>
      </c>
    </row>
    <row r="3168" spans="2:22" ht="13.5" x14ac:dyDescent="0.3">
      <c r="B3168" s="582">
        <f t="shared" si="298"/>
        <v>3158</v>
      </c>
      <c r="C3168" s="153"/>
      <c r="D3168" s="154"/>
      <c r="E3168" s="155"/>
      <c r="F3168" s="156"/>
      <c r="G3168" s="157"/>
      <c r="H3168" s="158"/>
      <c r="I3168" s="162" t="str">
        <f t="shared" si="294"/>
        <v/>
      </c>
      <c r="J3168" s="163" t="str">
        <f>IF(I3168="","",I3168/BUDGET!$O$8)</f>
        <v/>
      </c>
      <c r="K3168" s="608"/>
      <c r="L3168" s="161" t="str">
        <f t="shared" si="295"/>
        <v/>
      </c>
      <c r="M3168" s="609" t="str">
        <f t="shared" si="296"/>
        <v/>
      </c>
      <c r="N3168" s="610" t="str">
        <f t="shared" si="297"/>
        <v/>
      </c>
      <c r="O3168" s="577"/>
      <c r="Q3168" s="611"/>
      <c r="U3168" s="574" t="str">
        <f t="shared" si="299"/>
        <v/>
      </c>
      <c r="V3168" s="574" t="str">
        <f>IF($U3168="","",VLOOKUP($U3168,BUDGET!$C$19:$Q$401,2,FALSE))</f>
        <v/>
      </c>
    </row>
    <row r="3169" spans="2:22" ht="13.5" x14ac:dyDescent="0.3">
      <c r="B3169" s="582">
        <f t="shared" si="298"/>
        <v>3159</v>
      </c>
      <c r="C3169" s="153"/>
      <c r="D3169" s="154"/>
      <c r="E3169" s="155"/>
      <c r="F3169" s="156"/>
      <c r="G3169" s="157"/>
      <c r="H3169" s="158"/>
      <c r="I3169" s="162" t="str">
        <f t="shared" si="294"/>
        <v/>
      </c>
      <c r="J3169" s="163" t="str">
        <f>IF(I3169="","",I3169/BUDGET!$O$8)</f>
        <v/>
      </c>
      <c r="K3169" s="608"/>
      <c r="L3169" s="164" t="str">
        <f t="shared" si="295"/>
        <v/>
      </c>
      <c r="M3169" s="609" t="str">
        <f t="shared" si="296"/>
        <v/>
      </c>
      <c r="N3169" s="610" t="str">
        <f t="shared" si="297"/>
        <v/>
      </c>
      <c r="O3169" s="577"/>
      <c r="Q3169" s="611"/>
      <c r="U3169" s="574" t="str">
        <f t="shared" si="299"/>
        <v/>
      </c>
      <c r="V3169" s="574" t="str">
        <f>IF($U3169="","",VLOOKUP($U3169,BUDGET!$C$19:$Q$401,2,FALSE))</f>
        <v/>
      </c>
    </row>
    <row r="3170" spans="2:22" ht="13.5" x14ac:dyDescent="0.3">
      <c r="B3170" s="582">
        <f t="shared" si="298"/>
        <v>3160</v>
      </c>
      <c r="C3170" s="153"/>
      <c r="D3170" s="154"/>
      <c r="E3170" s="155"/>
      <c r="F3170" s="156"/>
      <c r="G3170" s="157"/>
      <c r="H3170" s="158"/>
      <c r="I3170" s="162" t="str">
        <f t="shared" si="294"/>
        <v/>
      </c>
      <c r="J3170" s="163" t="str">
        <f>IF(I3170="","",I3170/BUDGET!$O$8)</f>
        <v/>
      </c>
      <c r="K3170" s="608"/>
      <c r="L3170" s="161" t="str">
        <f t="shared" si="295"/>
        <v/>
      </c>
      <c r="M3170" s="609" t="str">
        <f t="shared" si="296"/>
        <v/>
      </c>
      <c r="N3170" s="610" t="str">
        <f t="shared" si="297"/>
        <v/>
      </c>
      <c r="O3170" s="577"/>
      <c r="Q3170" s="611"/>
      <c r="U3170" s="574" t="str">
        <f t="shared" si="299"/>
        <v/>
      </c>
      <c r="V3170" s="574" t="str">
        <f>IF($U3170="","",VLOOKUP($U3170,BUDGET!$C$19:$Q$401,2,FALSE))</f>
        <v/>
      </c>
    </row>
    <row r="3171" spans="2:22" ht="13.5" x14ac:dyDescent="0.3">
      <c r="B3171" s="582">
        <f t="shared" si="298"/>
        <v>3161</v>
      </c>
      <c r="C3171" s="153"/>
      <c r="D3171" s="154"/>
      <c r="E3171" s="155"/>
      <c r="F3171" s="156"/>
      <c r="G3171" s="157"/>
      <c r="H3171" s="158"/>
      <c r="I3171" s="162" t="str">
        <f t="shared" si="294"/>
        <v/>
      </c>
      <c r="J3171" s="163" t="str">
        <f>IF(I3171="","",I3171/BUDGET!$O$8)</f>
        <v/>
      </c>
      <c r="K3171" s="608"/>
      <c r="L3171" s="164" t="str">
        <f t="shared" si="295"/>
        <v/>
      </c>
      <c r="M3171" s="609" t="str">
        <f t="shared" si="296"/>
        <v/>
      </c>
      <c r="N3171" s="610" t="str">
        <f t="shared" si="297"/>
        <v/>
      </c>
      <c r="O3171" s="577"/>
      <c r="Q3171" s="611"/>
      <c r="U3171" s="574" t="str">
        <f t="shared" si="299"/>
        <v/>
      </c>
      <c r="V3171" s="574" t="str">
        <f>IF($U3171="","",VLOOKUP($U3171,BUDGET!$C$19:$Q$401,2,FALSE))</f>
        <v/>
      </c>
    </row>
    <row r="3172" spans="2:22" ht="13.5" x14ac:dyDescent="0.3">
      <c r="B3172" s="582">
        <f t="shared" si="298"/>
        <v>3162</v>
      </c>
      <c r="C3172" s="153"/>
      <c r="D3172" s="154"/>
      <c r="E3172" s="155"/>
      <c r="F3172" s="156"/>
      <c r="G3172" s="157"/>
      <c r="H3172" s="158"/>
      <c r="I3172" s="162" t="str">
        <f t="shared" si="294"/>
        <v/>
      </c>
      <c r="J3172" s="163" t="str">
        <f>IF(I3172="","",I3172/BUDGET!$O$8)</f>
        <v/>
      </c>
      <c r="K3172" s="608"/>
      <c r="L3172" s="161" t="str">
        <f t="shared" si="295"/>
        <v/>
      </c>
      <c r="M3172" s="609" t="str">
        <f t="shared" si="296"/>
        <v/>
      </c>
      <c r="N3172" s="610" t="str">
        <f t="shared" si="297"/>
        <v/>
      </c>
      <c r="O3172" s="577"/>
      <c r="Q3172" s="611"/>
      <c r="U3172" s="574" t="str">
        <f t="shared" si="299"/>
        <v/>
      </c>
      <c r="V3172" s="574" t="str">
        <f>IF($U3172="","",VLOOKUP($U3172,BUDGET!$C$19:$Q$401,2,FALSE))</f>
        <v/>
      </c>
    </row>
    <row r="3173" spans="2:22" ht="13.5" x14ac:dyDescent="0.3">
      <c r="B3173" s="582">
        <f t="shared" si="298"/>
        <v>3163</v>
      </c>
      <c r="C3173" s="153"/>
      <c r="D3173" s="154"/>
      <c r="E3173" s="155"/>
      <c r="F3173" s="156"/>
      <c r="G3173" s="157"/>
      <c r="H3173" s="158"/>
      <c r="I3173" s="162" t="str">
        <f t="shared" si="294"/>
        <v/>
      </c>
      <c r="J3173" s="163" t="str">
        <f>IF(I3173="","",I3173/BUDGET!$O$8)</f>
        <v/>
      </c>
      <c r="K3173" s="608"/>
      <c r="L3173" s="164" t="str">
        <f t="shared" si="295"/>
        <v/>
      </c>
      <c r="M3173" s="609" t="str">
        <f t="shared" si="296"/>
        <v/>
      </c>
      <c r="N3173" s="610" t="str">
        <f t="shared" si="297"/>
        <v/>
      </c>
      <c r="O3173" s="577"/>
      <c r="Q3173" s="611"/>
      <c r="U3173" s="574" t="str">
        <f t="shared" si="299"/>
        <v/>
      </c>
      <c r="V3173" s="574" t="str">
        <f>IF($U3173="","",VLOOKUP($U3173,BUDGET!$C$19:$Q$401,2,FALSE))</f>
        <v/>
      </c>
    </row>
    <row r="3174" spans="2:22" ht="13.5" x14ac:dyDescent="0.3">
      <c r="B3174" s="582">
        <f t="shared" si="298"/>
        <v>3164</v>
      </c>
      <c r="C3174" s="153"/>
      <c r="D3174" s="154"/>
      <c r="E3174" s="155"/>
      <c r="F3174" s="156"/>
      <c r="G3174" s="157"/>
      <c r="H3174" s="158"/>
      <c r="I3174" s="162" t="str">
        <f t="shared" si="294"/>
        <v/>
      </c>
      <c r="J3174" s="163" t="str">
        <f>IF(I3174="","",I3174/BUDGET!$O$8)</f>
        <v/>
      </c>
      <c r="K3174" s="608"/>
      <c r="L3174" s="161" t="str">
        <f t="shared" si="295"/>
        <v/>
      </c>
      <c r="M3174" s="609" t="str">
        <f t="shared" si="296"/>
        <v/>
      </c>
      <c r="N3174" s="610" t="str">
        <f t="shared" si="297"/>
        <v/>
      </c>
      <c r="O3174" s="577"/>
      <c r="Q3174" s="611"/>
      <c r="U3174" s="574" t="str">
        <f t="shared" si="299"/>
        <v/>
      </c>
      <c r="V3174" s="574" t="str">
        <f>IF($U3174="","",VLOOKUP($U3174,BUDGET!$C$19:$Q$401,2,FALSE))</f>
        <v/>
      </c>
    </row>
    <row r="3175" spans="2:22" ht="13.5" x14ac:dyDescent="0.3">
      <c r="B3175" s="582">
        <f t="shared" si="298"/>
        <v>3165</v>
      </c>
      <c r="C3175" s="153"/>
      <c r="D3175" s="154"/>
      <c r="E3175" s="155"/>
      <c r="F3175" s="156"/>
      <c r="G3175" s="157"/>
      <c r="H3175" s="158"/>
      <c r="I3175" s="162" t="str">
        <f t="shared" si="294"/>
        <v/>
      </c>
      <c r="J3175" s="163" t="str">
        <f>IF(I3175="","",I3175/BUDGET!$O$8)</f>
        <v/>
      </c>
      <c r="K3175" s="608"/>
      <c r="L3175" s="164" t="str">
        <f t="shared" si="295"/>
        <v/>
      </c>
      <c r="M3175" s="609" t="str">
        <f t="shared" si="296"/>
        <v/>
      </c>
      <c r="N3175" s="610" t="str">
        <f t="shared" si="297"/>
        <v/>
      </c>
      <c r="O3175" s="577"/>
      <c r="Q3175" s="611"/>
      <c r="U3175" s="574" t="str">
        <f t="shared" si="299"/>
        <v/>
      </c>
      <c r="V3175" s="574" t="str">
        <f>IF($U3175="","",VLOOKUP($U3175,BUDGET!$C$19:$Q$401,2,FALSE))</f>
        <v/>
      </c>
    </row>
    <row r="3176" spans="2:22" ht="13.5" x14ac:dyDescent="0.3">
      <c r="B3176" s="582">
        <f t="shared" si="298"/>
        <v>3166</v>
      </c>
      <c r="C3176" s="153"/>
      <c r="D3176" s="154"/>
      <c r="E3176" s="155"/>
      <c r="F3176" s="156"/>
      <c r="G3176" s="157"/>
      <c r="H3176" s="158"/>
      <c r="I3176" s="162" t="str">
        <f t="shared" si="294"/>
        <v/>
      </c>
      <c r="J3176" s="163" t="str">
        <f>IF(I3176="","",I3176/BUDGET!$O$8)</f>
        <v/>
      </c>
      <c r="K3176" s="608"/>
      <c r="L3176" s="161" t="str">
        <f t="shared" si="295"/>
        <v/>
      </c>
      <c r="M3176" s="609" t="str">
        <f t="shared" si="296"/>
        <v/>
      </c>
      <c r="N3176" s="610" t="str">
        <f t="shared" si="297"/>
        <v/>
      </c>
      <c r="O3176" s="577"/>
      <c r="Q3176" s="611"/>
      <c r="U3176" s="574" t="str">
        <f t="shared" si="299"/>
        <v/>
      </c>
      <c r="V3176" s="574" t="str">
        <f>IF($U3176="","",VLOOKUP($U3176,BUDGET!$C$19:$Q$401,2,FALSE))</f>
        <v/>
      </c>
    </row>
    <row r="3177" spans="2:22" ht="13.5" x14ac:dyDescent="0.3">
      <c r="B3177" s="582">
        <f t="shared" si="298"/>
        <v>3167</v>
      </c>
      <c r="C3177" s="153"/>
      <c r="D3177" s="154"/>
      <c r="E3177" s="155"/>
      <c r="F3177" s="156"/>
      <c r="G3177" s="157"/>
      <c r="H3177" s="158"/>
      <c r="I3177" s="162" t="str">
        <f t="shared" si="294"/>
        <v/>
      </c>
      <c r="J3177" s="163" t="str">
        <f>IF(I3177="","",I3177/BUDGET!$O$8)</f>
        <v/>
      </c>
      <c r="K3177" s="608"/>
      <c r="L3177" s="164" t="str">
        <f t="shared" si="295"/>
        <v/>
      </c>
      <c r="M3177" s="609" t="str">
        <f t="shared" si="296"/>
        <v/>
      </c>
      <c r="N3177" s="610" t="str">
        <f t="shared" si="297"/>
        <v/>
      </c>
      <c r="O3177" s="577"/>
      <c r="Q3177" s="611"/>
      <c r="U3177" s="574" t="str">
        <f t="shared" si="299"/>
        <v/>
      </c>
      <c r="V3177" s="574" t="str">
        <f>IF($U3177="","",VLOOKUP($U3177,BUDGET!$C$19:$Q$401,2,FALSE))</f>
        <v/>
      </c>
    </row>
    <row r="3178" spans="2:22" ht="13.5" x14ac:dyDescent="0.3">
      <c r="B3178" s="582">
        <f t="shared" si="298"/>
        <v>3168</v>
      </c>
      <c r="C3178" s="153"/>
      <c r="D3178" s="154"/>
      <c r="E3178" s="155"/>
      <c r="F3178" s="156"/>
      <c r="G3178" s="157"/>
      <c r="H3178" s="158"/>
      <c r="I3178" s="162" t="str">
        <f t="shared" si="294"/>
        <v/>
      </c>
      <c r="J3178" s="163" t="str">
        <f>IF(I3178="","",I3178/BUDGET!$O$8)</f>
        <v/>
      </c>
      <c r="K3178" s="608"/>
      <c r="L3178" s="161" t="str">
        <f t="shared" si="295"/>
        <v/>
      </c>
      <c r="M3178" s="609" t="str">
        <f t="shared" si="296"/>
        <v/>
      </c>
      <c r="N3178" s="610" t="str">
        <f t="shared" si="297"/>
        <v/>
      </c>
      <c r="O3178" s="577"/>
      <c r="Q3178" s="611"/>
      <c r="U3178" s="574" t="str">
        <f t="shared" si="299"/>
        <v/>
      </c>
      <c r="V3178" s="574" t="str">
        <f>IF($U3178="","",VLOOKUP($U3178,BUDGET!$C$19:$Q$401,2,FALSE))</f>
        <v/>
      </c>
    </row>
    <row r="3179" spans="2:22" ht="13.5" x14ac:dyDescent="0.3">
      <c r="B3179" s="582">
        <f t="shared" si="298"/>
        <v>3169</v>
      </c>
      <c r="C3179" s="153"/>
      <c r="D3179" s="154"/>
      <c r="E3179" s="155"/>
      <c r="F3179" s="156"/>
      <c r="G3179" s="157"/>
      <c r="H3179" s="158"/>
      <c r="I3179" s="162" t="str">
        <f t="shared" si="294"/>
        <v/>
      </c>
      <c r="J3179" s="163" t="str">
        <f>IF(I3179="","",I3179/BUDGET!$O$8)</f>
        <v/>
      </c>
      <c r="K3179" s="608"/>
      <c r="L3179" s="164" t="str">
        <f t="shared" si="295"/>
        <v/>
      </c>
      <c r="M3179" s="609" t="str">
        <f t="shared" si="296"/>
        <v/>
      </c>
      <c r="N3179" s="610" t="str">
        <f t="shared" si="297"/>
        <v/>
      </c>
      <c r="O3179" s="577"/>
      <c r="Q3179" s="611"/>
      <c r="U3179" s="574" t="str">
        <f t="shared" si="299"/>
        <v/>
      </c>
      <c r="V3179" s="574" t="str">
        <f>IF($U3179="","",VLOOKUP($U3179,BUDGET!$C$19:$Q$401,2,FALSE))</f>
        <v/>
      </c>
    </row>
    <row r="3180" spans="2:22" ht="13.5" x14ac:dyDescent="0.3">
      <c r="B3180" s="582">
        <f t="shared" si="298"/>
        <v>3170</v>
      </c>
      <c r="C3180" s="153"/>
      <c r="D3180" s="154"/>
      <c r="E3180" s="155"/>
      <c r="F3180" s="156"/>
      <c r="G3180" s="157"/>
      <c r="H3180" s="158"/>
      <c r="I3180" s="162" t="str">
        <f t="shared" si="294"/>
        <v/>
      </c>
      <c r="J3180" s="163" t="str">
        <f>IF(I3180="","",I3180/BUDGET!$O$8)</f>
        <v/>
      </c>
      <c r="K3180" s="608"/>
      <c r="L3180" s="161" t="str">
        <f t="shared" si="295"/>
        <v/>
      </c>
      <c r="M3180" s="609" t="str">
        <f t="shared" si="296"/>
        <v/>
      </c>
      <c r="N3180" s="610" t="str">
        <f t="shared" si="297"/>
        <v/>
      </c>
      <c r="O3180" s="577"/>
      <c r="Q3180" s="611"/>
      <c r="U3180" s="574" t="str">
        <f t="shared" si="299"/>
        <v/>
      </c>
      <c r="V3180" s="574" t="str">
        <f>IF($U3180="","",VLOOKUP($U3180,BUDGET!$C$19:$Q$401,2,FALSE))</f>
        <v/>
      </c>
    </row>
    <row r="3181" spans="2:22" ht="13.5" x14ac:dyDescent="0.3">
      <c r="B3181" s="582">
        <f t="shared" si="298"/>
        <v>3171</v>
      </c>
      <c r="C3181" s="153"/>
      <c r="D3181" s="154"/>
      <c r="E3181" s="155"/>
      <c r="F3181" s="156"/>
      <c r="G3181" s="157"/>
      <c r="H3181" s="158"/>
      <c r="I3181" s="162" t="str">
        <f t="shared" si="294"/>
        <v/>
      </c>
      <c r="J3181" s="163" t="str">
        <f>IF(I3181="","",I3181/BUDGET!$O$8)</f>
        <v/>
      </c>
      <c r="K3181" s="608"/>
      <c r="L3181" s="164" t="str">
        <f t="shared" si="295"/>
        <v/>
      </c>
      <c r="M3181" s="609" t="str">
        <f t="shared" si="296"/>
        <v/>
      </c>
      <c r="N3181" s="610" t="str">
        <f t="shared" si="297"/>
        <v/>
      </c>
      <c r="O3181" s="577"/>
      <c r="Q3181" s="611"/>
      <c r="U3181" s="574" t="str">
        <f t="shared" si="299"/>
        <v/>
      </c>
      <c r="V3181" s="574" t="str">
        <f>IF($U3181="","",VLOOKUP($U3181,BUDGET!$C$19:$Q$401,2,FALSE))</f>
        <v/>
      </c>
    </row>
    <row r="3182" spans="2:22" ht="13.5" x14ac:dyDescent="0.3">
      <c r="B3182" s="582">
        <f t="shared" si="298"/>
        <v>3172</v>
      </c>
      <c r="C3182" s="153"/>
      <c r="D3182" s="154"/>
      <c r="E3182" s="155"/>
      <c r="F3182" s="156"/>
      <c r="G3182" s="157"/>
      <c r="H3182" s="158"/>
      <c r="I3182" s="162" t="str">
        <f t="shared" si="294"/>
        <v/>
      </c>
      <c r="J3182" s="163" t="str">
        <f>IF(I3182="","",I3182/BUDGET!$O$8)</f>
        <v/>
      </c>
      <c r="K3182" s="608"/>
      <c r="L3182" s="161" t="str">
        <f t="shared" si="295"/>
        <v/>
      </c>
      <c r="M3182" s="609" t="str">
        <f t="shared" si="296"/>
        <v/>
      </c>
      <c r="N3182" s="610" t="str">
        <f t="shared" si="297"/>
        <v/>
      </c>
      <c r="O3182" s="577"/>
      <c r="Q3182" s="611"/>
      <c r="U3182" s="574" t="str">
        <f t="shared" si="299"/>
        <v/>
      </c>
      <c r="V3182" s="574" t="str">
        <f>IF($U3182="","",VLOOKUP($U3182,BUDGET!$C$19:$Q$401,2,FALSE))</f>
        <v/>
      </c>
    </row>
    <row r="3183" spans="2:22" ht="13.5" x14ac:dyDescent="0.3">
      <c r="B3183" s="582">
        <f t="shared" si="298"/>
        <v>3173</v>
      </c>
      <c r="C3183" s="153"/>
      <c r="D3183" s="154"/>
      <c r="E3183" s="155"/>
      <c r="F3183" s="156"/>
      <c r="G3183" s="157"/>
      <c r="H3183" s="158"/>
      <c r="I3183" s="162" t="str">
        <f t="shared" si="294"/>
        <v/>
      </c>
      <c r="J3183" s="163" t="str">
        <f>IF(I3183="","",I3183/BUDGET!$O$8)</f>
        <v/>
      </c>
      <c r="K3183" s="608"/>
      <c r="L3183" s="164" t="str">
        <f t="shared" si="295"/>
        <v/>
      </c>
      <c r="M3183" s="609" t="str">
        <f t="shared" si="296"/>
        <v/>
      </c>
      <c r="N3183" s="610" t="str">
        <f t="shared" si="297"/>
        <v/>
      </c>
      <c r="O3183" s="577"/>
      <c r="Q3183" s="611"/>
      <c r="U3183" s="574" t="str">
        <f t="shared" si="299"/>
        <v/>
      </c>
      <c r="V3183" s="574" t="str">
        <f>IF($U3183="","",VLOOKUP($U3183,BUDGET!$C$19:$Q$401,2,FALSE))</f>
        <v/>
      </c>
    </row>
    <row r="3184" spans="2:22" ht="13.5" x14ac:dyDescent="0.3">
      <c r="B3184" s="582">
        <f t="shared" si="298"/>
        <v>3174</v>
      </c>
      <c r="C3184" s="153"/>
      <c r="D3184" s="154"/>
      <c r="E3184" s="155"/>
      <c r="F3184" s="156"/>
      <c r="G3184" s="157"/>
      <c r="H3184" s="158"/>
      <c r="I3184" s="162" t="str">
        <f t="shared" si="294"/>
        <v/>
      </c>
      <c r="J3184" s="163" t="str">
        <f>IF(I3184="","",I3184/BUDGET!$O$8)</f>
        <v/>
      </c>
      <c r="K3184" s="608"/>
      <c r="L3184" s="161" t="str">
        <f t="shared" si="295"/>
        <v/>
      </c>
      <c r="M3184" s="609" t="str">
        <f t="shared" si="296"/>
        <v/>
      </c>
      <c r="N3184" s="610" t="str">
        <f t="shared" si="297"/>
        <v/>
      </c>
      <c r="O3184" s="577"/>
      <c r="Q3184" s="611"/>
      <c r="U3184" s="574" t="str">
        <f t="shared" si="299"/>
        <v/>
      </c>
      <c r="V3184" s="574" t="str">
        <f>IF($U3184="","",VLOOKUP($U3184,BUDGET!$C$19:$Q$401,2,FALSE))</f>
        <v/>
      </c>
    </row>
    <row r="3185" spans="2:22" ht="13.5" x14ac:dyDescent="0.3">
      <c r="B3185" s="582">
        <f t="shared" si="298"/>
        <v>3175</v>
      </c>
      <c r="C3185" s="153"/>
      <c r="D3185" s="154"/>
      <c r="E3185" s="155"/>
      <c r="F3185" s="156"/>
      <c r="G3185" s="157"/>
      <c r="H3185" s="158"/>
      <c r="I3185" s="162" t="str">
        <f t="shared" si="294"/>
        <v/>
      </c>
      <c r="J3185" s="163" t="str">
        <f>IF(I3185="","",I3185/BUDGET!$O$8)</f>
        <v/>
      </c>
      <c r="K3185" s="608"/>
      <c r="L3185" s="164" t="str">
        <f t="shared" si="295"/>
        <v/>
      </c>
      <c r="M3185" s="609" t="str">
        <f t="shared" si="296"/>
        <v/>
      </c>
      <c r="N3185" s="610" t="str">
        <f t="shared" si="297"/>
        <v/>
      </c>
      <c r="O3185" s="577"/>
      <c r="Q3185" s="611"/>
      <c r="U3185" s="574" t="str">
        <f t="shared" si="299"/>
        <v/>
      </c>
      <c r="V3185" s="574" t="str">
        <f>IF($U3185="","",VLOOKUP($U3185,BUDGET!$C$19:$Q$401,2,FALSE))</f>
        <v/>
      </c>
    </row>
    <row r="3186" spans="2:22" ht="13.5" x14ac:dyDescent="0.3">
      <c r="B3186" s="582">
        <f t="shared" si="298"/>
        <v>3176</v>
      </c>
      <c r="C3186" s="153"/>
      <c r="D3186" s="154"/>
      <c r="E3186" s="155"/>
      <c r="F3186" s="156"/>
      <c r="G3186" s="157"/>
      <c r="H3186" s="158"/>
      <c r="I3186" s="162" t="str">
        <f t="shared" si="294"/>
        <v/>
      </c>
      <c r="J3186" s="163" t="str">
        <f>IF(I3186="","",I3186/BUDGET!$O$8)</f>
        <v/>
      </c>
      <c r="K3186" s="608"/>
      <c r="L3186" s="161" t="str">
        <f t="shared" si="295"/>
        <v/>
      </c>
      <c r="M3186" s="609" t="str">
        <f t="shared" si="296"/>
        <v/>
      </c>
      <c r="N3186" s="610" t="str">
        <f t="shared" si="297"/>
        <v/>
      </c>
      <c r="O3186" s="577"/>
      <c r="Q3186" s="611"/>
      <c r="U3186" s="574" t="str">
        <f t="shared" si="299"/>
        <v/>
      </c>
      <c r="V3186" s="574" t="str">
        <f>IF($U3186="","",VLOOKUP($U3186,BUDGET!$C$19:$Q$401,2,FALSE))</f>
        <v/>
      </c>
    </row>
    <row r="3187" spans="2:22" ht="13.5" x14ac:dyDescent="0.3">
      <c r="B3187" s="582">
        <f t="shared" si="298"/>
        <v>3177</v>
      </c>
      <c r="C3187" s="153"/>
      <c r="D3187" s="154"/>
      <c r="E3187" s="155"/>
      <c r="F3187" s="156"/>
      <c r="G3187" s="157"/>
      <c r="H3187" s="158"/>
      <c r="I3187" s="162" t="str">
        <f t="shared" si="294"/>
        <v/>
      </c>
      <c r="J3187" s="163" t="str">
        <f>IF(I3187="","",I3187/BUDGET!$O$8)</f>
        <v/>
      </c>
      <c r="K3187" s="608"/>
      <c r="L3187" s="164" t="str">
        <f t="shared" si="295"/>
        <v/>
      </c>
      <c r="M3187" s="609" t="str">
        <f t="shared" si="296"/>
        <v/>
      </c>
      <c r="N3187" s="610" t="str">
        <f t="shared" si="297"/>
        <v/>
      </c>
      <c r="O3187" s="577"/>
      <c r="Q3187" s="611"/>
      <c r="U3187" s="574" t="str">
        <f t="shared" si="299"/>
        <v/>
      </c>
      <c r="V3187" s="574" t="str">
        <f>IF($U3187="","",VLOOKUP($U3187,BUDGET!$C$19:$Q$401,2,FALSE))</f>
        <v/>
      </c>
    </row>
    <row r="3188" spans="2:22" ht="13.5" x14ac:dyDescent="0.3">
      <c r="B3188" s="582">
        <f t="shared" si="298"/>
        <v>3178</v>
      </c>
      <c r="C3188" s="153"/>
      <c r="D3188" s="154"/>
      <c r="E3188" s="155"/>
      <c r="F3188" s="156"/>
      <c r="G3188" s="157"/>
      <c r="H3188" s="158"/>
      <c r="I3188" s="162" t="str">
        <f t="shared" si="294"/>
        <v/>
      </c>
      <c r="J3188" s="163" t="str">
        <f>IF(I3188="","",I3188/BUDGET!$O$8)</f>
        <v/>
      </c>
      <c r="K3188" s="608"/>
      <c r="L3188" s="161" t="str">
        <f t="shared" si="295"/>
        <v/>
      </c>
      <c r="M3188" s="609" t="str">
        <f t="shared" si="296"/>
        <v/>
      </c>
      <c r="N3188" s="610" t="str">
        <f t="shared" si="297"/>
        <v/>
      </c>
      <c r="O3188" s="577"/>
      <c r="Q3188" s="611"/>
      <c r="U3188" s="574" t="str">
        <f t="shared" si="299"/>
        <v/>
      </c>
      <c r="V3188" s="574" t="str">
        <f>IF($U3188="","",VLOOKUP($U3188,BUDGET!$C$19:$Q$401,2,FALSE))</f>
        <v/>
      </c>
    </row>
    <row r="3189" spans="2:22" ht="13.5" x14ac:dyDescent="0.3">
      <c r="B3189" s="582">
        <f t="shared" si="298"/>
        <v>3179</v>
      </c>
      <c r="C3189" s="153"/>
      <c r="D3189" s="154"/>
      <c r="E3189" s="155"/>
      <c r="F3189" s="156"/>
      <c r="G3189" s="157"/>
      <c r="H3189" s="158"/>
      <c r="I3189" s="162" t="str">
        <f t="shared" si="294"/>
        <v/>
      </c>
      <c r="J3189" s="163" t="str">
        <f>IF(I3189="","",I3189/BUDGET!$O$8)</f>
        <v/>
      </c>
      <c r="K3189" s="608"/>
      <c r="L3189" s="164" t="str">
        <f t="shared" si="295"/>
        <v/>
      </c>
      <c r="M3189" s="609" t="str">
        <f t="shared" si="296"/>
        <v/>
      </c>
      <c r="N3189" s="610" t="str">
        <f t="shared" si="297"/>
        <v/>
      </c>
      <c r="O3189" s="577"/>
      <c r="Q3189" s="611"/>
      <c r="U3189" s="574" t="str">
        <f t="shared" si="299"/>
        <v/>
      </c>
      <c r="V3189" s="574" t="str">
        <f>IF($U3189="","",VLOOKUP($U3189,BUDGET!$C$19:$Q$401,2,FALSE))</f>
        <v/>
      </c>
    </row>
    <row r="3190" spans="2:22" ht="13.5" x14ac:dyDescent="0.3">
      <c r="B3190" s="582">
        <f t="shared" si="298"/>
        <v>3180</v>
      </c>
      <c r="C3190" s="153"/>
      <c r="D3190" s="154"/>
      <c r="E3190" s="155"/>
      <c r="F3190" s="156"/>
      <c r="G3190" s="157"/>
      <c r="H3190" s="158"/>
      <c r="I3190" s="162" t="str">
        <f t="shared" si="294"/>
        <v/>
      </c>
      <c r="J3190" s="163" t="str">
        <f>IF(I3190="","",I3190/BUDGET!$O$8)</f>
        <v/>
      </c>
      <c r="K3190" s="608"/>
      <c r="L3190" s="161" t="str">
        <f t="shared" si="295"/>
        <v/>
      </c>
      <c r="M3190" s="609" t="str">
        <f t="shared" si="296"/>
        <v/>
      </c>
      <c r="N3190" s="610" t="str">
        <f t="shared" si="297"/>
        <v/>
      </c>
      <c r="O3190" s="577"/>
      <c r="Q3190" s="611"/>
      <c r="U3190" s="574" t="str">
        <f t="shared" si="299"/>
        <v/>
      </c>
      <c r="V3190" s="574" t="str">
        <f>IF($U3190="","",VLOOKUP($U3190,BUDGET!$C$19:$Q$401,2,FALSE))</f>
        <v/>
      </c>
    </row>
    <row r="3191" spans="2:22" ht="13.5" x14ac:dyDescent="0.3">
      <c r="B3191" s="582">
        <f t="shared" si="298"/>
        <v>3181</v>
      </c>
      <c r="C3191" s="153"/>
      <c r="D3191" s="154"/>
      <c r="E3191" s="155"/>
      <c r="F3191" s="156"/>
      <c r="G3191" s="157"/>
      <c r="H3191" s="158"/>
      <c r="I3191" s="162" t="str">
        <f t="shared" si="294"/>
        <v/>
      </c>
      <c r="J3191" s="163" t="str">
        <f>IF(I3191="","",I3191/BUDGET!$O$8)</f>
        <v/>
      </c>
      <c r="K3191" s="608"/>
      <c r="L3191" s="164" t="str">
        <f t="shared" si="295"/>
        <v/>
      </c>
      <c r="M3191" s="609" t="str">
        <f t="shared" si="296"/>
        <v/>
      </c>
      <c r="N3191" s="610" t="str">
        <f t="shared" si="297"/>
        <v/>
      </c>
      <c r="O3191" s="577"/>
      <c r="Q3191" s="611"/>
      <c r="U3191" s="574" t="str">
        <f t="shared" si="299"/>
        <v/>
      </c>
      <c r="V3191" s="574" t="str">
        <f>IF($U3191="","",VLOOKUP($U3191,BUDGET!$C$19:$Q$401,2,FALSE))</f>
        <v/>
      </c>
    </row>
    <row r="3192" spans="2:22" ht="13.5" x14ac:dyDescent="0.3">
      <c r="B3192" s="582">
        <f t="shared" si="298"/>
        <v>3182</v>
      </c>
      <c r="C3192" s="153"/>
      <c r="D3192" s="154"/>
      <c r="E3192" s="155"/>
      <c r="F3192" s="156"/>
      <c r="G3192" s="157"/>
      <c r="H3192" s="158"/>
      <c r="I3192" s="162" t="str">
        <f t="shared" si="294"/>
        <v/>
      </c>
      <c r="J3192" s="163" t="str">
        <f>IF(I3192="","",I3192/BUDGET!$O$8)</f>
        <v/>
      </c>
      <c r="K3192" s="608"/>
      <c r="L3192" s="161" t="str">
        <f t="shared" si="295"/>
        <v/>
      </c>
      <c r="M3192" s="609" t="str">
        <f t="shared" si="296"/>
        <v/>
      </c>
      <c r="N3192" s="610" t="str">
        <f t="shared" si="297"/>
        <v/>
      </c>
      <c r="O3192" s="577"/>
      <c r="Q3192" s="611"/>
      <c r="U3192" s="574" t="str">
        <f t="shared" si="299"/>
        <v/>
      </c>
      <c r="V3192" s="574" t="str">
        <f>IF($U3192="","",VLOOKUP($U3192,BUDGET!$C$19:$Q$401,2,FALSE))</f>
        <v/>
      </c>
    </row>
    <row r="3193" spans="2:22" ht="13.5" x14ac:dyDescent="0.3">
      <c r="B3193" s="582">
        <f t="shared" si="298"/>
        <v>3183</v>
      </c>
      <c r="C3193" s="153"/>
      <c r="D3193" s="154"/>
      <c r="E3193" s="155"/>
      <c r="F3193" s="156"/>
      <c r="G3193" s="157"/>
      <c r="H3193" s="158"/>
      <c r="I3193" s="162" t="str">
        <f t="shared" si="294"/>
        <v/>
      </c>
      <c r="J3193" s="163" t="str">
        <f>IF(I3193="","",I3193/BUDGET!$O$8)</f>
        <v/>
      </c>
      <c r="K3193" s="608"/>
      <c r="L3193" s="164" t="str">
        <f t="shared" si="295"/>
        <v/>
      </c>
      <c r="M3193" s="609" t="str">
        <f t="shared" si="296"/>
        <v/>
      </c>
      <c r="N3193" s="610" t="str">
        <f t="shared" si="297"/>
        <v/>
      </c>
      <c r="O3193" s="577"/>
      <c r="Q3193" s="611"/>
      <c r="U3193" s="574" t="str">
        <f t="shared" si="299"/>
        <v/>
      </c>
      <c r="V3193" s="574" t="str">
        <f>IF($U3193="","",VLOOKUP($U3193,BUDGET!$C$19:$Q$401,2,FALSE))</f>
        <v/>
      </c>
    </row>
    <row r="3194" spans="2:22" ht="13.5" x14ac:dyDescent="0.3">
      <c r="B3194" s="582">
        <f t="shared" si="298"/>
        <v>3184</v>
      </c>
      <c r="C3194" s="153"/>
      <c r="D3194" s="154"/>
      <c r="E3194" s="155"/>
      <c r="F3194" s="156"/>
      <c r="G3194" s="157"/>
      <c r="H3194" s="158"/>
      <c r="I3194" s="162" t="str">
        <f t="shared" si="294"/>
        <v/>
      </c>
      <c r="J3194" s="163" t="str">
        <f>IF(I3194="","",I3194/BUDGET!$O$8)</f>
        <v/>
      </c>
      <c r="K3194" s="608"/>
      <c r="L3194" s="161" t="str">
        <f t="shared" si="295"/>
        <v/>
      </c>
      <c r="M3194" s="609" t="str">
        <f t="shared" si="296"/>
        <v/>
      </c>
      <c r="N3194" s="610" t="str">
        <f t="shared" si="297"/>
        <v/>
      </c>
      <c r="O3194" s="577"/>
      <c r="Q3194" s="611"/>
      <c r="U3194" s="574" t="str">
        <f t="shared" si="299"/>
        <v/>
      </c>
      <c r="V3194" s="574" t="str">
        <f>IF($U3194="","",VLOOKUP($U3194,BUDGET!$C$19:$Q$401,2,FALSE))</f>
        <v/>
      </c>
    </row>
    <row r="3195" spans="2:22" ht="13.5" x14ac:dyDescent="0.3">
      <c r="B3195" s="582">
        <f t="shared" si="298"/>
        <v>3185</v>
      </c>
      <c r="C3195" s="153"/>
      <c r="D3195" s="154"/>
      <c r="E3195" s="155"/>
      <c r="F3195" s="156"/>
      <c r="G3195" s="157"/>
      <c r="H3195" s="158"/>
      <c r="I3195" s="162" t="str">
        <f t="shared" si="294"/>
        <v/>
      </c>
      <c r="J3195" s="163" t="str">
        <f>IF(I3195="","",I3195/BUDGET!$O$8)</f>
        <v/>
      </c>
      <c r="K3195" s="608"/>
      <c r="L3195" s="164" t="str">
        <f t="shared" si="295"/>
        <v/>
      </c>
      <c r="M3195" s="609" t="str">
        <f t="shared" si="296"/>
        <v/>
      </c>
      <c r="N3195" s="610" t="str">
        <f t="shared" si="297"/>
        <v/>
      </c>
      <c r="O3195" s="577"/>
      <c r="Q3195" s="611"/>
      <c r="U3195" s="574" t="str">
        <f t="shared" si="299"/>
        <v/>
      </c>
      <c r="V3195" s="574" t="str">
        <f>IF($U3195="","",VLOOKUP($U3195,BUDGET!$C$19:$Q$401,2,FALSE))</f>
        <v/>
      </c>
    </row>
    <row r="3196" spans="2:22" ht="13.5" x14ac:dyDescent="0.3">
      <c r="B3196" s="582">
        <f t="shared" si="298"/>
        <v>3186</v>
      </c>
      <c r="C3196" s="153"/>
      <c r="D3196" s="154"/>
      <c r="E3196" s="155"/>
      <c r="F3196" s="156"/>
      <c r="G3196" s="157"/>
      <c r="H3196" s="158"/>
      <c r="I3196" s="162" t="str">
        <f t="shared" si="294"/>
        <v/>
      </c>
      <c r="J3196" s="163" t="str">
        <f>IF(I3196="","",I3196/BUDGET!$O$8)</f>
        <v/>
      </c>
      <c r="K3196" s="608"/>
      <c r="L3196" s="161" t="str">
        <f t="shared" si="295"/>
        <v/>
      </c>
      <c r="M3196" s="609" t="str">
        <f t="shared" si="296"/>
        <v/>
      </c>
      <c r="N3196" s="610" t="str">
        <f t="shared" si="297"/>
        <v/>
      </c>
      <c r="O3196" s="577"/>
      <c r="Q3196" s="611"/>
      <c r="U3196" s="574" t="str">
        <f t="shared" si="299"/>
        <v/>
      </c>
      <c r="V3196" s="574" t="str">
        <f>IF($U3196="","",VLOOKUP($U3196,BUDGET!$C$19:$Q$401,2,FALSE))</f>
        <v/>
      </c>
    </row>
    <row r="3197" spans="2:22" ht="13.5" x14ac:dyDescent="0.3">
      <c r="B3197" s="582">
        <f t="shared" si="298"/>
        <v>3187</v>
      </c>
      <c r="C3197" s="153"/>
      <c r="D3197" s="154"/>
      <c r="E3197" s="155"/>
      <c r="F3197" s="156"/>
      <c r="G3197" s="157"/>
      <c r="H3197" s="158"/>
      <c r="I3197" s="162" t="str">
        <f t="shared" si="294"/>
        <v/>
      </c>
      <c r="J3197" s="163" t="str">
        <f>IF(I3197="","",I3197/BUDGET!$O$8)</f>
        <v/>
      </c>
      <c r="K3197" s="608"/>
      <c r="L3197" s="164" t="str">
        <f t="shared" si="295"/>
        <v/>
      </c>
      <c r="M3197" s="609" t="str">
        <f t="shared" si="296"/>
        <v/>
      </c>
      <c r="N3197" s="610" t="str">
        <f t="shared" si="297"/>
        <v/>
      </c>
      <c r="O3197" s="577"/>
      <c r="Q3197" s="611"/>
      <c r="U3197" s="574" t="str">
        <f t="shared" si="299"/>
        <v/>
      </c>
      <c r="V3197" s="574" t="str">
        <f>IF($U3197="","",VLOOKUP($U3197,BUDGET!$C$19:$Q$401,2,FALSE))</f>
        <v/>
      </c>
    </row>
    <row r="3198" spans="2:22" ht="13.5" x14ac:dyDescent="0.3">
      <c r="B3198" s="582">
        <f t="shared" si="298"/>
        <v>3188</v>
      </c>
      <c r="C3198" s="153"/>
      <c r="D3198" s="154"/>
      <c r="E3198" s="155"/>
      <c r="F3198" s="156"/>
      <c r="G3198" s="157"/>
      <c r="H3198" s="158"/>
      <c r="I3198" s="162" t="str">
        <f t="shared" si="294"/>
        <v/>
      </c>
      <c r="J3198" s="163" t="str">
        <f>IF(I3198="","",I3198/BUDGET!$O$8)</f>
        <v/>
      </c>
      <c r="K3198" s="608"/>
      <c r="L3198" s="161" t="str">
        <f t="shared" si="295"/>
        <v/>
      </c>
      <c r="M3198" s="609" t="str">
        <f t="shared" si="296"/>
        <v/>
      </c>
      <c r="N3198" s="610" t="str">
        <f t="shared" si="297"/>
        <v/>
      </c>
      <c r="O3198" s="577"/>
      <c r="Q3198" s="611"/>
      <c r="U3198" s="574" t="str">
        <f t="shared" si="299"/>
        <v/>
      </c>
      <c r="V3198" s="574" t="str">
        <f>IF($U3198="","",VLOOKUP($U3198,BUDGET!$C$19:$Q$401,2,FALSE))</f>
        <v/>
      </c>
    </row>
    <row r="3199" spans="2:22" ht="13.5" x14ac:dyDescent="0.3">
      <c r="B3199" s="582">
        <f t="shared" si="298"/>
        <v>3189</v>
      </c>
      <c r="C3199" s="153"/>
      <c r="D3199" s="154"/>
      <c r="E3199" s="155"/>
      <c r="F3199" s="156"/>
      <c r="G3199" s="157"/>
      <c r="H3199" s="158"/>
      <c r="I3199" s="162" t="str">
        <f t="shared" si="294"/>
        <v/>
      </c>
      <c r="J3199" s="163" t="str">
        <f>IF(I3199="","",I3199/BUDGET!$O$8)</f>
        <v/>
      </c>
      <c r="K3199" s="608"/>
      <c r="L3199" s="164" t="str">
        <f t="shared" si="295"/>
        <v/>
      </c>
      <c r="M3199" s="609" t="str">
        <f t="shared" si="296"/>
        <v/>
      </c>
      <c r="N3199" s="610" t="str">
        <f t="shared" si="297"/>
        <v/>
      </c>
      <c r="O3199" s="577"/>
      <c r="Q3199" s="611"/>
      <c r="U3199" s="574" t="str">
        <f t="shared" si="299"/>
        <v/>
      </c>
      <c r="V3199" s="574" t="str">
        <f>IF($U3199="","",VLOOKUP($U3199,BUDGET!$C$19:$Q$401,2,FALSE))</f>
        <v/>
      </c>
    </row>
    <row r="3200" spans="2:22" ht="13.5" x14ac:dyDescent="0.3">
      <c r="B3200" s="582">
        <f t="shared" si="298"/>
        <v>3190</v>
      </c>
      <c r="C3200" s="153"/>
      <c r="D3200" s="154"/>
      <c r="E3200" s="155"/>
      <c r="F3200" s="156"/>
      <c r="G3200" s="157"/>
      <c r="H3200" s="158"/>
      <c r="I3200" s="162" t="str">
        <f t="shared" si="294"/>
        <v/>
      </c>
      <c r="J3200" s="163" t="str">
        <f>IF(I3200="","",I3200/BUDGET!$O$8)</f>
        <v/>
      </c>
      <c r="K3200" s="608"/>
      <c r="L3200" s="161" t="str">
        <f t="shared" si="295"/>
        <v/>
      </c>
      <c r="M3200" s="609" t="str">
        <f t="shared" si="296"/>
        <v/>
      </c>
      <c r="N3200" s="610" t="str">
        <f t="shared" si="297"/>
        <v/>
      </c>
      <c r="O3200" s="577"/>
      <c r="Q3200" s="611"/>
      <c r="U3200" s="574" t="str">
        <f t="shared" si="299"/>
        <v/>
      </c>
      <c r="V3200" s="574" t="str">
        <f>IF($U3200="","",VLOOKUP($U3200,BUDGET!$C$19:$Q$401,2,FALSE))</f>
        <v/>
      </c>
    </row>
    <row r="3201" spans="2:22" ht="13.5" x14ac:dyDescent="0.3">
      <c r="B3201" s="582">
        <f t="shared" si="298"/>
        <v>3191</v>
      </c>
      <c r="C3201" s="153"/>
      <c r="D3201" s="154"/>
      <c r="E3201" s="155"/>
      <c r="F3201" s="156"/>
      <c r="G3201" s="157"/>
      <c r="H3201" s="158"/>
      <c r="I3201" s="162" t="str">
        <f t="shared" si="294"/>
        <v/>
      </c>
      <c r="J3201" s="163" t="str">
        <f>IF(I3201="","",I3201/BUDGET!$O$8)</f>
        <v/>
      </c>
      <c r="K3201" s="608"/>
      <c r="L3201" s="164" t="str">
        <f t="shared" si="295"/>
        <v/>
      </c>
      <c r="M3201" s="609" t="str">
        <f t="shared" si="296"/>
        <v/>
      </c>
      <c r="N3201" s="610" t="str">
        <f t="shared" si="297"/>
        <v/>
      </c>
      <c r="O3201" s="577"/>
      <c r="Q3201" s="611"/>
      <c r="U3201" s="574" t="str">
        <f t="shared" si="299"/>
        <v/>
      </c>
      <c r="V3201" s="574" t="str">
        <f>IF($U3201="","",VLOOKUP($U3201,BUDGET!$C$19:$Q$401,2,FALSE))</f>
        <v/>
      </c>
    </row>
    <row r="3202" spans="2:22" ht="13.5" x14ac:dyDescent="0.3">
      <c r="B3202" s="582">
        <f t="shared" si="298"/>
        <v>3192</v>
      </c>
      <c r="C3202" s="153"/>
      <c r="D3202" s="154"/>
      <c r="E3202" s="155"/>
      <c r="F3202" s="156"/>
      <c r="G3202" s="157"/>
      <c r="H3202" s="158"/>
      <c r="I3202" s="162" t="str">
        <f t="shared" si="294"/>
        <v/>
      </c>
      <c r="J3202" s="163" t="str">
        <f>IF(I3202="","",I3202/BUDGET!$O$8)</f>
        <v/>
      </c>
      <c r="K3202" s="608"/>
      <c r="L3202" s="161" t="str">
        <f t="shared" si="295"/>
        <v/>
      </c>
      <c r="M3202" s="609" t="str">
        <f t="shared" si="296"/>
        <v/>
      </c>
      <c r="N3202" s="610" t="str">
        <f t="shared" si="297"/>
        <v/>
      </c>
      <c r="O3202" s="577"/>
      <c r="Q3202" s="611"/>
      <c r="U3202" s="574" t="str">
        <f t="shared" si="299"/>
        <v/>
      </c>
      <c r="V3202" s="574" t="str">
        <f>IF($U3202="","",VLOOKUP($U3202,BUDGET!$C$19:$Q$401,2,FALSE))</f>
        <v/>
      </c>
    </row>
    <row r="3203" spans="2:22" ht="13.5" x14ac:dyDescent="0.3">
      <c r="B3203" s="582">
        <f t="shared" si="298"/>
        <v>3193</v>
      </c>
      <c r="C3203" s="153"/>
      <c r="D3203" s="154"/>
      <c r="E3203" s="155"/>
      <c r="F3203" s="156"/>
      <c r="G3203" s="157"/>
      <c r="H3203" s="158"/>
      <c r="I3203" s="162" t="str">
        <f t="shared" si="294"/>
        <v/>
      </c>
      <c r="J3203" s="163" t="str">
        <f>IF(I3203="","",I3203/BUDGET!$O$8)</f>
        <v/>
      </c>
      <c r="K3203" s="608"/>
      <c r="L3203" s="164" t="str">
        <f t="shared" si="295"/>
        <v/>
      </c>
      <c r="M3203" s="609" t="str">
        <f t="shared" si="296"/>
        <v/>
      </c>
      <c r="N3203" s="610" t="str">
        <f t="shared" si="297"/>
        <v/>
      </c>
      <c r="O3203" s="577"/>
      <c r="Q3203" s="611"/>
      <c r="U3203" s="574" t="str">
        <f t="shared" si="299"/>
        <v/>
      </c>
      <c r="V3203" s="574" t="str">
        <f>IF($U3203="","",VLOOKUP($U3203,BUDGET!$C$19:$Q$401,2,FALSE))</f>
        <v/>
      </c>
    </row>
    <row r="3204" spans="2:22" ht="13.5" x14ac:dyDescent="0.3">
      <c r="B3204" s="582">
        <f t="shared" si="298"/>
        <v>3194</v>
      </c>
      <c r="C3204" s="153"/>
      <c r="D3204" s="154"/>
      <c r="E3204" s="155"/>
      <c r="F3204" s="156"/>
      <c r="G3204" s="157"/>
      <c r="H3204" s="158"/>
      <c r="I3204" s="162" t="str">
        <f t="shared" si="294"/>
        <v/>
      </c>
      <c r="J3204" s="163" t="str">
        <f>IF(I3204="","",I3204/BUDGET!$O$8)</f>
        <v/>
      </c>
      <c r="K3204" s="608"/>
      <c r="L3204" s="161" t="str">
        <f t="shared" si="295"/>
        <v/>
      </c>
      <c r="M3204" s="609" t="str">
        <f t="shared" si="296"/>
        <v/>
      </c>
      <c r="N3204" s="610" t="str">
        <f t="shared" si="297"/>
        <v/>
      </c>
      <c r="O3204" s="577"/>
      <c r="Q3204" s="611"/>
      <c r="U3204" s="574" t="str">
        <f t="shared" si="299"/>
        <v/>
      </c>
      <c r="V3204" s="574" t="str">
        <f>IF($U3204="","",VLOOKUP($U3204,BUDGET!$C$19:$Q$401,2,FALSE))</f>
        <v/>
      </c>
    </row>
    <row r="3205" spans="2:22" ht="13.5" x14ac:dyDescent="0.3">
      <c r="B3205" s="582">
        <f t="shared" si="298"/>
        <v>3195</v>
      </c>
      <c r="C3205" s="153"/>
      <c r="D3205" s="154"/>
      <c r="E3205" s="155"/>
      <c r="F3205" s="156"/>
      <c r="G3205" s="157"/>
      <c r="H3205" s="158"/>
      <c r="I3205" s="162" t="str">
        <f t="shared" si="294"/>
        <v/>
      </c>
      <c r="J3205" s="163" t="str">
        <f>IF(I3205="","",I3205/BUDGET!$O$8)</f>
        <v/>
      </c>
      <c r="K3205" s="608"/>
      <c r="L3205" s="164" t="str">
        <f t="shared" si="295"/>
        <v/>
      </c>
      <c r="M3205" s="609" t="str">
        <f t="shared" si="296"/>
        <v/>
      </c>
      <c r="N3205" s="610" t="str">
        <f t="shared" si="297"/>
        <v/>
      </c>
      <c r="O3205" s="577"/>
      <c r="Q3205" s="611"/>
      <c r="U3205" s="574" t="str">
        <f t="shared" si="299"/>
        <v/>
      </c>
      <c r="V3205" s="574" t="str">
        <f>IF($U3205="","",VLOOKUP($U3205,BUDGET!$C$19:$Q$401,2,FALSE))</f>
        <v/>
      </c>
    </row>
    <row r="3206" spans="2:22" ht="13.5" x14ac:dyDescent="0.3">
      <c r="B3206" s="582">
        <f t="shared" si="298"/>
        <v>3196</v>
      </c>
      <c r="C3206" s="153"/>
      <c r="D3206" s="154"/>
      <c r="E3206" s="155"/>
      <c r="F3206" s="156"/>
      <c r="G3206" s="157"/>
      <c r="H3206" s="158"/>
      <c r="I3206" s="162" t="str">
        <f t="shared" si="294"/>
        <v/>
      </c>
      <c r="J3206" s="163" t="str">
        <f>IF(I3206="","",I3206/BUDGET!$O$8)</f>
        <v/>
      </c>
      <c r="K3206" s="608"/>
      <c r="L3206" s="161" t="str">
        <f t="shared" si="295"/>
        <v/>
      </c>
      <c r="M3206" s="609" t="str">
        <f t="shared" si="296"/>
        <v/>
      </c>
      <c r="N3206" s="610" t="str">
        <f t="shared" si="297"/>
        <v/>
      </c>
      <c r="O3206" s="577"/>
      <c r="Q3206" s="611"/>
      <c r="U3206" s="574" t="str">
        <f t="shared" si="299"/>
        <v/>
      </c>
      <c r="V3206" s="574" t="str">
        <f>IF($U3206="","",VLOOKUP($U3206,BUDGET!$C$19:$Q$401,2,FALSE))</f>
        <v/>
      </c>
    </row>
    <row r="3207" spans="2:22" ht="13.5" x14ac:dyDescent="0.3">
      <c r="B3207" s="582">
        <f t="shared" si="298"/>
        <v>3197</v>
      </c>
      <c r="C3207" s="153"/>
      <c r="D3207" s="154"/>
      <c r="E3207" s="155"/>
      <c r="F3207" s="156"/>
      <c r="G3207" s="157"/>
      <c r="H3207" s="158"/>
      <c r="I3207" s="162" t="str">
        <f t="shared" si="294"/>
        <v/>
      </c>
      <c r="J3207" s="163" t="str">
        <f>IF(I3207="","",I3207/BUDGET!$O$8)</f>
        <v/>
      </c>
      <c r="K3207" s="608"/>
      <c r="L3207" s="164" t="str">
        <f t="shared" si="295"/>
        <v/>
      </c>
      <c r="M3207" s="609" t="str">
        <f t="shared" si="296"/>
        <v/>
      </c>
      <c r="N3207" s="610" t="str">
        <f t="shared" si="297"/>
        <v/>
      </c>
      <c r="O3207" s="577"/>
      <c r="Q3207" s="611"/>
      <c r="U3207" s="574" t="str">
        <f t="shared" si="299"/>
        <v/>
      </c>
      <c r="V3207" s="574" t="str">
        <f>IF($U3207="","",VLOOKUP($U3207,BUDGET!$C$19:$Q$401,2,FALSE))</f>
        <v/>
      </c>
    </row>
    <row r="3208" spans="2:22" ht="13.5" x14ac:dyDescent="0.3">
      <c r="B3208" s="582">
        <f t="shared" si="298"/>
        <v>3198</v>
      </c>
      <c r="C3208" s="153"/>
      <c r="D3208" s="154"/>
      <c r="E3208" s="155"/>
      <c r="F3208" s="156"/>
      <c r="G3208" s="157"/>
      <c r="H3208" s="158"/>
      <c r="I3208" s="162" t="str">
        <f t="shared" si="294"/>
        <v/>
      </c>
      <c r="J3208" s="163" t="str">
        <f>IF(I3208="","",I3208/BUDGET!$O$8)</f>
        <v/>
      </c>
      <c r="K3208" s="608"/>
      <c r="L3208" s="161" t="str">
        <f t="shared" si="295"/>
        <v/>
      </c>
      <c r="M3208" s="609" t="str">
        <f t="shared" si="296"/>
        <v/>
      </c>
      <c r="N3208" s="610" t="str">
        <f t="shared" si="297"/>
        <v/>
      </c>
      <c r="O3208" s="577"/>
      <c r="Q3208" s="611"/>
      <c r="U3208" s="574" t="str">
        <f t="shared" si="299"/>
        <v/>
      </c>
      <c r="V3208" s="574" t="str">
        <f>IF($U3208="","",VLOOKUP($U3208,BUDGET!$C$19:$Q$401,2,FALSE))</f>
        <v/>
      </c>
    </row>
    <row r="3209" spans="2:22" ht="13.5" x14ac:dyDescent="0.3">
      <c r="B3209" s="582">
        <f t="shared" si="298"/>
        <v>3199</v>
      </c>
      <c r="C3209" s="153"/>
      <c r="D3209" s="154"/>
      <c r="E3209" s="155"/>
      <c r="F3209" s="156"/>
      <c r="G3209" s="157"/>
      <c r="H3209" s="158"/>
      <c r="I3209" s="162" t="str">
        <f t="shared" si="294"/>
        <v/>
      </c>
      <c r="J3209" s="163" t="str">
        <f>IF(I3209="","",I3209/BUDGET!$O$8)</f>
        <v/>
      </c>
      <c r="K3209" s="608"/>
      <c r="L3209" s="164" t="str">
        <f t="shared" si="295"/>
        <v/>
      </c>
      <c r="M3209" s="609" t="str">
        <f t="shared" si="296"/>
        <v/>
      </c>
      <c r="N3209" s="610" t="str">
        <f t="shared" si="297"/>
        <v/>
      </c>
      <c r="O3209" s="577"/>
      <c r="Q3209" s="611"/>
      <c r="U3209" s="574" t="str">
        <f t="shared" si="299"/>
        <v/>
      </c>
      <c r="V3209" s="574" t="str">
        <f>IF($U3209="","",VLOOKUP($U3209,BUDGET!$C$19:$Q$401,2,FALSE))</f>
        <v/>
      </c>
    </row>
    <row r="3210" spans="2:22" ht="13.5" x14ac:dyDescent="0.3">
      <c r="B3210" s="582">
        <f t="shared" si="298"/>
        <v>3200</v>
      </c>
      <c r="C3210" s="153"/>
      <c r="D3210" s="154"/>
      <c r="E3210" s="155"/>
      <c r="F3210" s="156"/>
      <c r="G3210" s="157"/>
      <c r="H3210" s="158"/>
      <c r="I3210" s="162" t="str">
        <f t="shared" si="294"/>
        <v/>
      </c>
      <c r="J3210" s="163" t="str">
        <f>IF(I3210="","",I3210/BUDGET!$O$8)</f>
        <v/>
      </c>
      <c r="K3210" s="608"/>
      <c r="L3210" s="161" t="str">
        <f t="shared" si="295"/>
        <v/>
      </c>
      <c r="M3210" s="609" t="str">
        <f t="shared" si="296"/>
        <v/>
      </c>
      <c r="N3210" s="610" t="str">
        <f t="shared" si="297"/>
        <v/>
      </c>
      <c r="O3210" s="577"/>
      <c r="Q3210" s="611"/>
      <c r="U3210" s="574" t="str">
        <f t="shared" si="299"/>
        <v/>
      </c>
      <c r="V3210" s="574" t="str">
        <f>IF($U3210="","",VLOOKUP($U3210,BUDGET!$C$19:$Q$401,2,FALSE))</f>
        <v/>
      </c>
    </row>
    <row r="3211" spans="2:22" ht="13.5" x14ac:dyDescent="0.3">
      <c r="B3211" s="582">
        <f t="shared" si="298"/>
        <v>3201</v>
      </c>
      <c r="C3211" s="153"/>
      <c r="D3211" s="154"/>
      <c r="E3211" s="155"/>
      <c r="F3211" s="156"/>
      <c r="G3211" s="157"/>
      <c r="H3211" s="158"/>
      <c r="I3211" s="162" t="str">
        <f t="shared" si="294"/>
        <v/>
      </c>
      <c r="J3211" s="163" t="str">
        <f>IF(I3211="","",I3211/BUDGET!$O$8)</f>
        <v/>
      </c>
      <c r="K3211" s="608"/>
      <c r="L3211" s="164" t="str">
        <f t="shared" si="295"/>
        <v/>
      </c>
      <c r="M3211" s="609" t="str">
        <f t="shared" si="296"/>
        <v/>
      </c>
      <c r="N3211" s="610" t="str">
        <f t="shared" si="297"/>
        <v/>
      </c>
      <c r="O3211" s="577"/>
      <c r="Q3211" s="611"/>
      <c r="U3211" s="574" t="str">
        <f t="shared" si="299"/>
        <v/>
      </c>
      <c r="V3211" s="574" t="str">
        <f>IF($U3211="","",VLOOKUP($U3211,BUDGET!$C$19:$Q$401,2,FALSE))</f>
        <v/>
      </c>
    </row>
    <row r="3212" spans="2:22" ht="13.5" x14ac:dyDescent="0.3">
      <c r="B3212" s="582">
        <f t="shared" si="298"/>
        <v>3202</v>
      </c>
      <c r="C3212" s="153"/>
      <c r="D3212" s="154"/>
      <c r="E3212" s="155"/>
      <c r="F3212" s="156"/>
      <c r="G3212" s="157"/>
      <c r="H3212" s="158"/>
      <c r="I3212" s="162" t="str">
        <f t="shared" ref="I3212:I3275" si="300">IF(E3212="","",ROUND(F3212*H3212,2))</f>
        <v/>
      </c>
      <c r="J3212" s="163" t="str">
        <f>IF(I3212="","",I3212/BUDGET!$O$8)</f>
        <v/>
      </c>
      <c r="K3212" s="608"/>
      <c r="L3212" s="161" t="str">
        <f t="shared" ref="L3212:L3275" si="301">LEFT(K3212,2)</f>
        <v/>
      </c>
      <c r="M3212" s="609" t="str">
        <f t="shared" ref="M3212:M3275" si="302">IF(C3212="","",YEAR(C3212))</f>
        <v/>
      </c>
      <c r="N3212" s="610" t="str">
        <f t="shared" ref="N3212:N3275" si="303">IF(C3212="","",MONTH(C3212))</f>
        <v/>
      </c>
      <c r="O3212" s="577"/>
      <c r="Q3212" s="611"/>
      <c r="U3212" s="574" t="str">
        <f t="shared" si="299"/>
        <v/>
      </c>
      <c r="V3212" s="574" t="str">
        <f>IF($U3212="","",VLOOKUP($U3212,BUDGET!$C$19:$Q$401,2,FALSE))</f>
        <v/>
      </c>
    </row>
    <row r="3213" spans="2:22" ht="13.5" x14ac:dyDescent="0.3">
      <c r="B3213" s="582">
        <f t="shared" ref="B3213:B3276" si="304">ROW()-10</f>
        <v>3203</v>
      </c>
      <c r="C3213" s="153"/>
      <c r="D3213" s="154"/>
      <c r="E3213" s="155"/>
      <c r="F3213" s="156"/>
      <c r="G3213" s="157"/>
      <c r="H3213" s="158"/>
      <c r="I3213" s="162" t="str">
        <f t="shared" si="300"/>
        <v/>
      </c>
      <c r="J3213" s="163" t="str">
        <f>IF(I3213="","",I3213/BUDGET!$O$8)</f>
        <v/>
      </c>
      <c r="K3213" s="608"/>
      <c r="L3213" s="164" t="str">
        <f t="shared" si="301"/>
        <v/>
      </c>
      <c r="M3213" s="609" t="str">
        <f t="shared" si="302"/>
        <v/>
      </c>
      <c r="N3213" s="610" t="str">
        <f t="shared" si="303"/>
        <v/>
      </c>
      <c r="O3213" s="577"/>
      <c r="Q3213" s="611"/>
      <c r="U3213" s="574" t="str">
        <f t="shared" ref="U3213:U3276" si="305">IF(K3213="","",LEFT(K3213,FIND("|",K3213)-1))</f>
        <v/>
      </c>
      <c r="V3213" s="574" t="str">
        <f>IF($U3213="","",VLOOKUP($U3213,BUDGET!$C$19:$Q$401,2,FALSE))</f>
        <v/>
      </c>
    </row>
    <row r="3214" spans="2:22" ht="13.5" x14ac:dyDescent="0.3">
      <c r="B3214" s="582">
        <f t="shared" si="304"/>
        <v>3204</v>
      </c>
      <c r="C3214" s="153"/>
      <c r="D3214" s="154"/>
      <c r="E3214" s="155"/>
      <c r="F3214" s="156"/>
      <c r="G3214" s="157"/>
      <c r="H3214" s="158"/>
      <c r="I3214" s="162" t="str">
        <f t="shared" si="300"/>
        <v/>
      </c>
      <c r="J3214" s="163" t="str">
        <f>IF(I3214="","",I3214/BUDGET!$O$8)</f>
        <v/>
      </c>
      <c r="K3214" s="608"/>
      <c r="L3214" s="161" t="str">
        <f t="shared" si="301"/>
        <v/>
      </c>
      <c r="M3214" s="609" t="str">
        <f t="shared" si="302"/>
        <v/>
      </c>
      <c r="N3214" s="610" t="str">
        <f t="shared" si="303"/>
        <v/>
      </c>
      <c r="O3214" s="577"/>
      <c r="Q3214" s="611"/>
      <c r="U3214" s="574" t="str">
        <f t="shared" si="305"/>
        <v/>
      </c>
      <c r="V3214" s="574" t="str">
        <f>IF($U3214="","",VLOOKUP($U3214,BUDGET!$C$19:$Q$401,2,FALSE))</f>
        <v/>
      </c>
    </row>
    <row r="3215" spans="2:22" ht="13.5" x14ac:dyDescent="0.3">
      <c r="B3215" s="582">
        <f t="shared" si="304"/>
        <v>3205</v>
      </c>
      <c r="C3215" s="153"/>
      <c r="D3215" s="154"/>
      <c r="E3215" s="155"/>
      <c r="F3215" s="156"/>
      <c r="G3215" s="157"/>
      <c r="H3215" s="158"/>
      <c r="I3215" s="162" t="str">
        <f t="shared" si="300"/>
        <v/>
      </c>
      <c r="J3215" s="163" t="str">
        <f>IF(I3215="","",I3215/BUDGET!$O$8)</f>
        <v/>
      </c>
      <c r="K3215" s="608"/>
      <c r="L3215" s="164" t="str">
        <f t="shared" si="301"/>
        <v/>
      </c>
      <c r="M3215" s="609" t="str">
        <f t="shared" si="302"/>
        <v/>
      </c>
      <c r="N3215" s="610" t="str">
        <f t="shared" si="303"/>
        <v/>
      </c>
      <c r="O3215" s="577"/>
      <c r="Q3215" s="611"/>
      <c r="U3215" s="574" t="str">
        <f t="shared" si="305"/>
        <v/>
      </c>
      <c r="V3215" s="574" t="str">
        <f>IF($U3215="","",VLOOKUP($U3215,BUDGET!$C$19:$Q$401,2,FALSE))</f>
        <v/>
      </c>
    </row>
    <row r="3216" spans="2:22" ht="13.5" x14ac:dyDescent="0.3">
      <c r="B3216" s="582">
        <f t="shared" si="304"/>
        <v>3206</v>
      </c>
      <c r="C3216" s="153"/>
      <c r="D3216" s="154"/>
      <c r="E3216" s="155"/>
      <c r="F3216" s="156"/>
      <c r="G3216" s="157"/>
      <c r="H3216" s="158"/>
      <c r="I3216" s="162" t="str">
        <f t="shared" si="300"/>
        <v/>
      </c>
      <c r="J3216" s="163" t="str">
        <f>IF(I3216="","",I3216/BUDGET!$O$8)</f>
        <v/>
      </c>
      <c r="K3216" s="608"/>
      <c r="L3216" s="161" t="str">
        <f t="shared" si="301"/>
        <v/>
      </c>
      <c r="M3216" s="609" t="str">
        <f t="shared" si="302"/>
        <v/>
      </c>
      <c r="N3216" s="610" t="str">
        <f t="shared" si="303"/>
        <v/>
      </c>
      <c r="O3216" s="577"/>
      <c r="Q3216" s="611"/>
      <c r="U3216" s="574" t="str">
        <f t="shared" si="305"/>
        <v/>
      </c>
      <c r="V3216" s="574" t="str">
        <f>IF($U3216="","",VLOOKUP($U3216,BUDGET!$C$19:$Q$401,2,FALSE))</f>
        <v/>
      </c>
    </row>
    <row r="3217" spans="2:22" ht="13.5" x14ac:dyDescent="0.3">
      <c r="B3217" s="582">
        <f t="shared" si="304"/>
        <v>3207</v>
      </c>
      <c r="C3217" s="153"/>
      <c r="D3217" s="154"/>
      <c r="E3217" s="155"/>
      <c r="F3217" s="156"/>
      <c r="G3217" s="157"/>
      <c r="H3217" s="158"/>
      <c r="I3217" s="162" t="str">
        <f t="shared" si="300"/>
        <v/>
      </c>
      <c r="J3217" s="163" t="str">
        <f>IF(I3217="","",I3217/BUDGET!$O$8)</f>
        <v/>
      </c>
      <c r="K3217" s="608"/>
      <c r="L3217" s="164" t="str">
        <f t="shared" si="301"/>
        <v/>
      </c>
      <c r="M3217" s="609" t="str">
        <f t="shared" si="302"/>
        <v/>
      </c>
      <c r="N3217" s="610" t="str">
        <f t="shared" si="303"/>
        <v/>
      </c>
      <c r="O3217" s="577"/>
      <c r="Q3217" s="611"/>
      <c r="U3217" s="574" t="str">
        <f t="shared" si="305"/>
        <v/>
      </c>
      <c r="V3217" s="574" t="str">
        <f>IF($U3217="","",VLOOKUP($U3217,BUDGET!$C$19:$Q$401,2,FALSE))</f>
        <v/>
      </c>
    </row>
    <row r="3218" spans="2:22" ht="13.5" x14ac:dyDescent="0.3">
      <c r="B3218" s="582">
        <f t="shared" si="304"/>
        <v>3208</v>
      </c>
      <c r="C3218" s="153"/>
      <c r="D3218" s="154"/>
      <c r="E3218" s="155"/>
      <c r="F3218" s="156"/>
      <c r="G3218" s="157"/>
      <c r="H3218" s="158"/>
      <c r="I3218" s="162" t="str">
        <f t="shared" si="300"/>
        <v/>
      </c>
      <c r="J3218" s="163" t="str">
        <f>IF(I3218="","",I3218/BUDGET!$O$8)</f>
        <v/>
      </c>
      <c r="K3218" s="608"/>
      <c r="L3218" s="161" t="str">
        <f t="shared" si="301"/>
        <v/>
      </c>
      <c r="M3218" s="609" t="str">
        <f t="shared" si="302"/>
        <v/>
      </c>
      <c r="N3218" s="610" t="str">
        <f t="shared" si="303"/>
        <v/>
      </c>
      <c r="O3218" s="577"/>
      <c r="Q3218" s="611"/>
      <c r="U3218" s="574" t="str">
        <f t="shared" si="305"/>
        <v/>
      </c>
      <c r="V3218" s="574" t="str">
        <f>IF($U3218="","",VLOOKUP($U3218,BUDGET!$C$19:$Q$401,2,FALSE))</f>
        <v/>
      </c>
    </row>
    <row r="3219" spans="2:22" ht="13.5" x14ac:dyDescent="0.3">
      <c r="B3219" s="582">
        <f t="shared" si="304"/>
        <v>3209</v>
      </c>
      <c r="C3219" s="153"/>
      <c r="D3219" s="154"/>
      <c r="E3219" s="155"/>
      <c r="F3219" s="156"/>
      <c r="G3219" s="157"/>
      <c r="H3219" s="158"/>
      <c r="I3219" s="162" t="str">
        <f t="shared" si="300"/>
        <v/>
      </c>
      <c r="J3219" s="163" t="str">
        <f>IF(I3219="","",I3219/BUDGET!$O$8)</f>
        <v/>
      </c>
      <c r="K3219" s="608"/>
      <c r="L3219" s="164" t="str">
        <f t="shared" si="301"/>
        <v/>
      </c>
      <c r="M3219" s="609" t="str">
        <f t="shared" si="302"/>
        <v/>
      </c>
      <c r="N3219" s="610" t="str">
        <f t="shared" si="303"/>
        <v/>
      </c>
      <c r="O3219" s="577"/>
      <c r="Q3219" s="611"/>
      <c r="U3219" s="574" t="str">
        <f t="shared" si="305"/>
        <v/>
      </c>
      <c r="V3219" s="574" t="str">
        <f>IF($U3219="","",VLOOKUP($U3219,BUDGET!$C$19:$Q$401,2,FALSE))</f>
        <v/>
      </c>
    </row>
    <row r="3220" spans="2:22" ht="13.5" x14ac:dyDescent="0.3">
      <c r="B3220" s="582">
        <f t="shared" si="304"/>
        <v>3210</v>
      </c>
      <c r="C3220" s="153"/>
      <c r="D3220" s="154"/>
      <c r="E3220" s="155"/>
      <c r="F3220" s="156"/>
      <c r="G3220" s="157"/>
      <c r="H3220" s="158"/>
      <c r="I3220" s="162" t="str">
        <f t="shared" si="300"/>
        <v/>
      </c>
      <c r="J3220" s="163" t="str">
        <f>IF(I3220="","",I3220/BUDGET!$O$8)</f>
        <v/>
      </c>
      <c r="K3220" s="608"/>
      <c r="L3220" s="161" t="str">
        <f t="shared" si="301"/>
        <v/>
      </c>
      <c r="M3220" s="609" t="str">
        <f t="shared" si="302"/>
        <v/>
      </c>
      <c r="N3220" s="610" t="str">
        <f t="shared" si="303"/>
        <v/>
      </c>
      <c r="O3220" s="577"/>
      <c r="Q3220" s="611"/>
      <c r="U3220" s="574" t="str">
        <f t="shared" si="305"/>
        <v/>
      </c>
      <c r="V3220" s="574" t="str">
        <f>IF($U3220="","",VLOOKUP($U3220,BUDGET!$C$19:$Q$401,2,FALSE))</f>
        <v/>
      </c>
    </row>
    <row r="3221" spans="2:22" ht="13.5" x14ac:dyDescent="0.3">
      <c r="B3221" s="582">
        <f t="shared" si="304"/>
        <v>3211</v>
      </c>
      <c r="C3221" s="153"/>
      <c r="D3221" s="154"/>
      <c r="E3221" s="155"/>
      <c r="F3221" s="156"/>
      <c r="G3221" s="157"/>
      <c r="H3221" s="158"/>
      <c r="I3221" s="162" t="str">
        <f t="shared" si="300"/>
        <v/>
      </c>
      <c r="J3221" s="163" t="str">
        <f>IF(I3221="","",I3221/BUDGET!$O$8)</f>
        <v/>
      </c>
      <c r="K3221" s="608"/>
      <c r="L3221" s="164" t="str">
        <f t="shared" si="301"/>
        <v/>
      </c>
      <c r="M3221" s="609" t="str">
        <f t="shared" si="302"/>
        <v/>
      </c>
      <c r="N3221" s="610" t="str">
        <f t="shared" si="303"/>
        <v/>
      </c>
      <c r="O3221" s="577"/>
      <c r="Q3221" s="611"/>
      <c r="U3221" s="574" t="str">
        <f t="shared" si="305"/>
        <v/>
      </c>
      <c r="V3221" s="574" t="str">
        <f>IF($U3221="","",VLOOKUP($U3221,BUDGET!$C$19:$Q$401,2,FALSE))</f>
        <v/>
      </c>
    </row>
    <row r="3222" spans="2:22" ht="13.5" x14ac:dyDescent="0.3">
      <c r="B3222" s="582">
        <f t="shared" si="304"/>
        <v>3212</v>
      </c>
      <c r="C3222" s="153"/>
      <c r="D3222" s="154"/>
      <c r="E3222" s="155"/>
      <c r="F3222" s="156"/>
      <c r="G3222" s="157"/>
      <c r="H3222" s="158"/>
      <c r="I3222" s="162" t="str">
        <f t="shared" si="300"/>
        <v/>
      </c>
      <c r="J3222" s="163" t="str">
        <f>IF(I3222="","",I3222/BUDGET!$O$8)</f>
        <v/>
      </c>
      <c r="K3222" s="608"/>
      <c r="L3222" s="161" t="str">
        <f t="shared" si="301"/>
        <v/>
      </c>
      <c r="M3222" s="609" t="str">
        <f t="shared" si="302"/>
        <v/>
      </c>
      <c r="N3222" s="610" t="str">
        <f t="shared" si="303"/>
        <v/>
      </c>
      <c r="O3222" s="577"/>
      <c r="Q3222" s="611"/>
      <c r="U3222" s="574" t="str">
        <f t="shared" si="305"/>
        <v/>
      </c>
      <c r="V3222" s="574" t="str">
        <f>IF($U3222="","",VLOOKUP($U3222,BUDGET!$C$19:$Q$401,2,FALSE))</f>
        <v/>
      </c>
    </row>
    <row r="3223" spans="2:22" ht="13.5" x14ac:dyDescent="0.3">
      <c r="B3223" s="582">
        <f t="shared" si="304"/>
        <v>3213</v>
      </c>
      <c r="C3223" s="153"/>
      <c r="D3223" s="154"/>
      <c r="E3223" s="155"/>
      <c r="F3223" s="156"/>
      <c r="G3223" s="157"/>
      <c r="H3223" s="158"/>
      <c r="I3223" s="162" t="str">
        <f t="shared" si="300"/>
        <v/>
      </c>
      <c r="J3223" s="163" t="str">
        <f>IF(I3223="","",I3223/BUDGET!$O$8)</f>
        <v/>
      </c>
      <c r="K3223" s="608"/>
      <c r="L3223" s="164" t="str">
        <f t="shared" si="301"/>
        <v/>
      </c>
      <c r="M3223" s="609" t="str">
        <f t="shared" si="302"/>
        <v/>
      </c>
      <c r="N3223" s="610" t="str">
        <f t="shared" si="303"/>
        <v/>
      </c>
      <c r="O3223" s="577"/>
      <c r="Q3223" s="611"/>
      <c r="U3223" s="574" t="str">
        <f t="shared" si="305"/>
        <v/>
      </c>
      <c r="V3223" s="574" t="str">
        <f>IF($U3223="","",VLOOKUP($U3223,BUDGET!$C$19:$Q$401,2,FALSE))</f>
        <v/>
      </c>
    </row>
    <row r="3224" spans="2:22" ht="13.5" x14ac:dyDescent="0.3">
      <c r="B3224" s="582">
        <f t="shared" si="304"/>
        <v>3214</v>
      </c>
      <c r="C3224" s="153"/>
      <c r="D3224" s="154"/>
      <c r="E3224" s="155"/>
      <c r="F3224" s="156"/>
      <c r="G3224" s="157"/>
      <c r="H3224" s="158"/>
      <c r="I3224" s="162" t="str">
        <f t="shared" si="300"/>
        <v/>
      </c>
      <c r="J3224" s="163" t="str">
        <f>IF(I3224="","",I3224/BUDGET!$O$8)</f>
        <v/>
      </c>
      <c r="K3224" s="608"/>
      <c r="L3224" s="161" t="str">
        <f t="shared" si="301"/>
        <v/>
      </c>
      <c r="M3224" s="609" t="str">
        <f t="shared" si="302"/>
        <v/>
      </c>
      <c r="N3224" s="610" t="str">
        <f t="shared" si="303"/>
        <v/>
      </c>
      <c r="O3224" s="577"/>
      <c r="Q3224" s="611"/>
      <c r="U3224" s="574" t="str">
        <f t="shared" si="305"/>
        <v/>
      </c>
      <c r="V3224" s="574" t="str">
        <f>IF($U3224="","",VLOOKUP($U3224,BUDGET!$C$19:$Q$401,2,FALSE))</f>
        <v/>
      </c>
    </row>
    <row r="3225" spans="2:22" ht="13.5" x14ac:dyDescent="0.3">
      <c r="B3225" s="582">
        <f t="shared" si="304"/>
        <v>3215</v>
      </c>
      <c r="C3225" s="153"/>
      <c r="D3225" s="154"/>
      <c r="E3225" s="155"/>
      <c r="F3225" s="156"/>
      <c r="G3225" s="157"/>
      <c r="H3225" s="158"/>
      <c r="I3225" s="162" t="str">
        <f t="shared" si="300"/>
        <v/>
      </c>
      <c r="J3225" s="163" t="str">
        <f>IF(I3225="","",I3225/BUDGET!$O$8)</f>
        <v/>
      </c>
      <c r="K3225" s="608"/>
      <c r="L3225" s="164" t="str">
        <f t="shared" si="301"/>
        <v/>
      </c>
      <c r="M3225" s="609" t="str">
        <f t="shared" si="302"/>
        <v/>
      </c>
      <c r="N3225" s="610" t="str">
        <f t="shared" si="303"/>
        <v/>
      </c>
      <c r="O3225" s="577"/>
      <c r="Q3225" s="611"/>
      <c r="U3225" s="574" t="str">
        <f t="shared" si="305"/>
        <v/>
      </c>
      <c r="V3225" s="574" t="str">
        <f>IF($U3225="","",VLOOKUP($U3225,BUDGET!$C$19:$Q$401,2,FALSE))</f>
        <v/>
      </c>
    </row>
    <row r="3226" spans="2:22" ht="13.5" x14ac:dyDescent="0.3">
      <c r="B3226" s="582">
        <f t="shared" si="304"/>
        <v>3216</v>
      </c>
      <c r="C3226" s="153"/>
      <c r="D3226" s="154"/>
      <c r="E3226" s="155"/>
      <c r="F3226" s="156"/>
      <c r="G3226" s="157"/>
      <c r="H3226" s="158"/>
      <c r="I3226" s="162" t="str">
        <f t="shared" si="300"/>
        <v/>
      </c>
      <c r="J3226" s="163" t="str">
        <f>IF(I3226="","",I3226/BUDGET!$O$8)</f>
        <v/>
      </c>
      <c r="K3226" s="608"/>
      <c r="L3226" s="161" t="str">
        <f t="shared" si="301"/>
        <v/>
      </c>
      <c r="M3226" s="609" t="str">
        <f t="shared" si="302"/>
        <v/>
      </c>
      <c r="N3226" s="610" t="str">
        <f t="shared" si="303"/>
        <v/>
      </c>
      <c r="O3226" s="577"/>
      <c r="Q3226" s="611"/>
      <c r="U3226" s="574" t="str">
        <f t="shared" si="305"/>
        <v/>
      </c>
      <c r="V3226" s="574" t="str">
        <f>IF($U3226="","",VLOOKUP($U3226,BUDGET!$C$19:$Q$401,2,FALSE))</f>
        <v/>
      </c>
    </row>
    <row r="3227" spans="2:22" ht="13.5" x14ac:dyDescent="0.3">
      <c r="B3227" s="582">
        <f t="shared" si="304"/>
        <v>3217</v>
      </c>
      <c r="C3227" s="153"/>
      <c r="D3227" s="154"/>
      <c r="E3227" s="155"/>
      <c r="F3227" s="156"/>
      <c r="G3227" s="157"/>
      <c r="H3227" s="158"/>
      <c r="I3227" s="162" t="str">
        <f t="shared" si="300"/>
        <v/>
      </c>
      <c r="J3227" s="163" t="str">
        <f>IF(I3227="","",I3227/BUDGET!$O$8)</f>
        <v/>
      </c>
      <c r="K3227" s="608"/>
      <c r="L3227" s="164" t="str">
        <f t="shared" si="301"/>
        <v/>
      </c>
      <c r="M3227" s="609" t="str">
        <f t="shared" si="302"/>
        <v/>
      </c>
      <c r="N3227" s="610" t="str">
        <f t="shared" si="303"/>
        <v/>
      </c>
      <c r="O3227" s="577"/>
      <c r="Q3227" s="611"/>
      <c r="U3227" s="574" t="str">
        <f t="shared" si="305"/>
        <v/>
      </c>
      <c r="V3227" s="574" t="str">
        <f>IF($U3227="","",VLOOKUP($U3227,BUDGET!$C$19:$Q$401,2,FALSE))</f>
        <v/>
      </c>
    </row>
    <row r="3228" spans="2:22" ht="13.5" x14ac:dyDescent="0.3">
      <c r="B3228" s="582">
        <f t="shared" si="304"/>
        <v>3218</v>
      </c>
      <c r="C3228" s="153"/>
      <c r="D3228" s="154"/>
      <c r="E3228" s="155"/>
      <c r="F3228" s="156"/>
      <c r="G3228" s="157"/>
      <c r="H3228" s="158"/>
      <c r="I3228" s="162" t="str">
        <f t="shared" si="300"/>
        <v/>
      </c>
      <c r="J3228" s="163" t="str">
        <f>IF(I3228="","",I3228/BUDGET!$O$8)</f>
        <v/>
      </c>
      <c r="K3228" s="608"/>
      <c r="L3228" s="161" t="str">
        <f t="shared" si="301"/>
        <v/>
      </c>
      <c r="M3228" s="609" t="str">
        <f t="shared" si="302"/>
        <v/>
      </c>
      <c r="N3228" s="610" t="str">
        <f t="shared" si="303"/>
        <v/>
      </c>
      <c r="O3228" s="577"/>
      <c r="Q3228" s="611"/>
      <c r="U3228" s="574" t="str">
        <f t="shared" si="305"/>
        <v/>
      </c>
      <c r="V3228" s="574" t="str">
        <f>IF($U3228="","",VLOOKUP($U3228,BUDGET!$C$19:$Q$401,2,FALSE))</f>
        <v/>
      </c>
    </row>
    <row r="3229" spans="2:22" ht="13.5" x14ac:dyDescent="0.3">
      <c r="B3229" s="582">
        <f t="shared" si="304"/>
        <v>3219</v>
      </c>
      <c r="C3229" s="153"/>
      <c r="D3229" s="154"/>
      <c r="E3229" s="155"/>
      <c r="F3229" s="156"/>
      <c r="G3229" s="157"/>
      <c r="H3229" s="158"/>
      <c r="I3229" s="162" t="str">
        <f t="shared" si="300"/>
        <v/>
      </c>
      <c r="J3229" s="163" t="str">
        <f>IF(I3229="","",I3229/BUDGET!$O$8)</f>
        <v/>
      </c>
      <c r="K3229" s="608"/>
      <c r="L3229" s="164" t="str">
        <f t="shared" si="301"/>
        <v/>
      </c>
      <c r="M3229" s="609" t="str">
        <f t="shared" si="302"/>
        <v/>
      </c>
      <c r="N3229" s="610" t="str">
        <f t="shared" si="303"/>
        <v/>
      </c>
      <c r="O3229" s="577"/>
      <c r="Q3229" s="611"/>
      <c r="U3229" s="574" t="str">
        <f t="shared" si="305"/>
        <v/>
      </c>
      <c r="V3229" s="574" t="str">
        <f>IF($U3229="","",VLOOKUP($U3229,BUDGET!$C$19:$Q$401,2,FALSE))</f>
        <v/>
      </c>
    </row>
    <row r="3230" spans="2:22" ht="13.5" x14ac:dyDescent="0.3">
      <c r="B3230" s="582">
        <f t="shared" si="304"/>
        <v>3220</v>
      </c>
      <c r="C3230" s="153"/>
      <c r="D3230" s="154"/>
      <c r="E3230" s="155"/>
      <c r="F3230" s="156"/>
      <c r="G3230" s="157"/>
      <c r="H3230" s="158"/>
      <c r="I3230" s="162" t="str">
        <f t="shared" si="300"/>
        <v/>
      </c>
      <c r="J3230" s="163" t="str">
        <f>IF(I3230="","",I3230/BUDGET!$O$8)</f>
        <v/>
      </c>
      <c r="K3230" s="608"/>
      <c r="L3230" s="161" t="str">
        <f t="shared" si="301"/>
        <v/>
      </c>
      <c r="M3230" s="609" t="str">
        <f t="shared" si="302"/>
        <v/>
      </c>
      <c r="N3230" s="610" t="str">
        <f t="shared" si="303"/>
        <v/>
      </c>
      <c r="O3230" s="577"/>
      <c r="Q3230" s="611"/>
      <c r="U3230" s="574" t="str">
        <f t="shared" si="305"/>
        <v/>
      </c>
      <c r="V3230" s="574" t="str">
        <f>IF($U3230="","",VLOOKUP($U3230,BUDGET!$C$19:$Q$401,2,FALSE))</f>
        <v/>
      </c>
    </row>
    <row r="3231" spans="2:22" ht="13.5" x14ac:dyDescent="0.3">
      <c r="B3231" s="582">
        <f t="shared" si="304"/>
        <v>3221</v>
      </c>
      <c r="C3231" s="153"/>
      <c r="D3231" s="154"/>
      <c r="E3231" s="155"/>
      <c r="F3231" s="156"/>
      <c r="G3231" s="157"/>
      <c r="H3231" s="158"/>
      <c r="I3231" s="162" t="str">
        <f t="shared" si="300"/>
        <v/>
      </c>
      <c r="J3231" s="163" t="str">
        <f>IF(I3231="","",I3231/BUDGET!$O$8)</f>
        <v/>
      </c>
      <c r="K3231" s="608"/>
      <c r="L3231" s="164" t="str">
        <f t="shared" si="301"/>
        <v/>
      </c>
      <c r="M3231" s="609" t="str">
        <f t="shared" si="302"/>
        <v/>
      </c>
      <c r="N3231" s="610" t="str">
        <f t="shared" si="303"/>
        <v/>
      </c>
      <c r="O3231" s="577"/>
      <c r="Q3231" s="611"/>
      <c r="U3231" s="574" t="str">
        <f t="shared" si="305"/>
        <v/>
      </c>
      <c r="V3231" s="574" t="str">
        <f>IF($U3231="","",VLOOKUP($U3231,BUDGET!$C$19:$Q$401,2,FALSE))</f>
        <v/>
      </c>
    </row>
    <row r="3232" spans="2:22" ht="13.5" x14ac:dyDescent="0.3">
      <c r="B3232" s="582">
        <f t="shared" si="304"/>
        <v>3222</v>
      </c>
      <c r="C3232" s="153"/>
      <c r="D3232" s="154"/>
      <c r="E3232" s="155"/>
      <c r="F3232" s="156"/>
      <c r="G3232" s="157"/>
      <c r="H3232" s="158"/>
      <c r="I3232" s="162" t="str">
        <f t="shared" si="300"/>
        <v/>
      </c>
      <c r="J3232" s="163" t="str">
        <f>IF(I3232="","",I3232/BUDGET!$O$8)</f>
        <v/>
      </c>
      <c r="K3232" s="608"/>
      <c r="L3232" s="161" t="str">
        <f t="shared" si="301"/>
        <v/>
      </c>
      <c r="M3232" s="609" t="str">
        <f t="shared" si="302"/>
        <v/>
      </c>
      <c r="N3232" s="610" t="str">
        <f t="shared" si="303"/>
        <v/>
      </c>
      <c r="O3232" s="577"/>
      <c r="Q3232" s="611"/>
      <c r="U3232" s="574" t="str">
        <f t="shared" si="305"/>
        <v/>
      </c>
      <c r="V3232" s="574" t="str">
        <f>IF($U3232="","",VLOOKUP($U3232,BUDGET!$C$19:$Q$401,2,FALSE))</f>
        <v/>
      </c>
    </row>
    <row r="3233" spans="2:22" ht="13.5" x14ac:dyDescent="0.3">
      <c r="B3233" s="582">
        <f t="shared" si="304"/>
        <v>3223</v>
      </c>
      <c r="C3233" s="153"/>
      <c r="D3233" s="154"/>
      <c r="E3233" s="155"/>
      <c r="F3233" s="156"/>
      <c r="G3233" s="157"/>
      <c r="H3233" s="158"/>
      <c r="I3233" s="162" t="str">
        <f t="shared" si="300"/>
        <v/>
      </c>
      <c r="J3233" s="163" t="str">
        <f>IF(I3233="","",I3233/BUDGET!$O$8)</f>
        <v/>
      </c>
      <c r="K3233" s="608"/>
      <c r="L3233" s="164" t="str">
        <f t="shared" si="301"/>
        <v/>
      </c>
      <c r="M3233" s="609" t="str">
        <f t="shared" si="302"/>
        <v/>
      </c>
      <c r="N3233" s="610" t="str">
        <f t="shared" si="303"/>
        <v/>
      </c>
      <c r="O3233" s="577"/>
      <c r="Q3233" s="611"/>
      <c r="U3233" s="574" t="str">
        <f t="shared" si="305"/>
        <v/>
      </c>
      <c r="V3233" s="574" t="str">
        <f>IF($U3233="","",VLOOKUP($U3233,BUDGET!$C$19:$Q$401,2,FALSE))</f>
        <v/>
      </c>
    </row>
    <row r="3234" spans="2:22" ht="13.5" x14ac:dyDescent="0.3">
      <c r="B3234" s="582">
        <f t="shared" si="304"/>
        <v>3224</v>
      </c>
      <c r="C3234" s="153"/>
      <c r="D3234" s="154"/>
      <c r="E3234" s="155"/>
      <c r="F3234" s="156"/>
      <c r="G3234" s="157"/>
      <c r="H3234" s="158"/>
      <c r="I3234" s="162" t="str">
        <f t="shared" si="300"/>
        <v/>
      </c>
      <c r="J3234" s="163" t="str">
        <f>IF(I3234="","",I3234/BUDGET!$O$8)</f>
        <v/>
      </c>
      <c r="K3234" s="608"/>
      <c r="L3234" s="161" t="str">
        <f t="shared" si="301"/>
        <v/>
      </c>
      <c r="M3234" s="609" t="str">
        <f t="shared" si="302"/>
        <v/>
      </c>
      <c r="N3234" s="610" t="str">
        <f t="shared" si="303"/>
        <v/>
      </c>
      <c r="O3234" s="577"/>
      <c r="Q3234" s="611"/>
      <c r="U3234" s="574" t="str">
        <f t="shared" si="305"/>
        <v/>
      </c>
      <c r="V3234" s="574" t="str">
        <f>IF($U3234="","",VLOOKUP($U3234,BUDGET!$C$19:$Q$401,2,FALSE))</f>
        <v/>
      </c>
    </row>
    <row r="3235" spans="2:22" ht="13.5" x14ac:dyDescent="0.3">
      <c r="B3235" s="582">
        <f t="shared" si="304"/>
        <v>3225</v>
      </c>
      <c r="C3235" s="153"/>
      <c r="D3235" s="154"/>
      <c r="E3235" s="155"/>
      <c r="F3235" s="156"/>
      <c r="G3235" s="157"/>
      <c r="H3235" s="158"/>
      <c r="I3235" s="162" t="str">
        <f t="shared" si="300"/>
        <v/>
      </c>
      <c r="J3235" s="163" t="str">
        <f>IF(I3235="","",I3235/BUDGET!$O$8)</f>
        <v/>
      </c>
      <c r="K3235" s="608"/>
      <c r="L3235" s="164" t="str">
        <f t="shared" si="301"/>
        <v/>
      </c>
      <c r="M3235" s="609" t="str">
        <f t="shared" si="302"/>
        <v/>
      </c>
      <c r="N3235" s="610" t="str">
        <f t="shared" si="303"/>
        <v/>
      </c>
      <c r="O3235" s="577"/>
      <c r="Q3235" s="611"/>
      <c r="U3235" s="574" t="str">
        <f t="shared" si="305"/>
        <v/>
      </c>
      <c r="V3235" s="574" t="str">
        <f>IF($U3235="","",VLOOKUP($U3235,BUDGET!$C$19:$Q$401,2,FALSE))</f>
        <v/>
      </c>
    </row>
    <row r="3236" spans="2:22" ht="13.5" x14ac:dyDescent="0.3">
      <c r="B3236" s="582">
        <f t="shared" si="304"/>
        <v>3226</v>
      </c>
      <c r="C3236" s="153"/>
      <c r="D3236" s="154"/>
      <c r="E3236" s="155"/>
      <c r="F3236" s="156"/>
      <c r="G3236" s="157"/>
      <c r="H3236" s="158"/>
      <c r="I3236" s="162" t="str">
        <f t="shared" si="300"/>
        <v/>
      </c>
      <c r="J3236" s="163" t="str">
        <f>IF(I3236="","",I3236/BUDGET!$O$8)</f>
        <v/>
      </c>
      <c r="K3236" s="608"/>
      <c r="L3236" s="161" t="str">
        <f t="shared" si="301"/>
        <v/>
      </c>
      <c r="M3236" s="609" t="str">
        <f t="shared" si="302"/>
        <v/>
      </c>
      <c r="N3236" s="610" t="str">
        <f t="shared" si="303"/>
        <v/>
      </c>
      <c r="O3236" s="577"/>
      <c r="Q3236" s="611"/>
      <c r="U3236" s="574" t="str">
        <f t="shared" si="305"/>
        <v/>
      </c>
      <c r="V3236" s="574" t="str">
        <f>IF($U3236="","",VLOOKUP($U3236,BUDGET!$C$19:$Q$401,2,FALSE))</f>
        <v/>
      </c>
    </row>
    <row r="3237" spans="2:22" ht="13.5" x14ac:dyDescent="0.3">
      <c r="B3237" s="582">
        <f t="shared" si="304"/>
        <v>3227</v>
      </c>
      <c r="C3237" s="153"/>
      <c r="D3237" s="154"/>
      <c r="E3237" s="155"/>
      <c r="F3237" s="156"/>
      <c r="G3237" s="157"/>
      <c r="H3237" s="158"/>
      <c r="I3237" s="162" t="str">
        <f t="shared" si="300"/>
        <v/>
      </c>
      <c r="J3237" s="163" t="str">
        <f>IF(I3237="","",I3237/BUDGET!$O$8)</f>
        <v/>
      </c>
      <c r="K3237" s="608"/>
      <c r="L3237" s="164" t="str">
        <f t="shared" si="301"/>
        <v/>
      </c>
      <c r="M3237" s="609" t="str">
        <f t="shared" si="302"/>
        <v/>
      </c>
      <c r="N3237" s="610" t="str">
        <f t="shared" si="303"/>
        <v/>
      </c>
      <c r="O3237" s="577"/>
      <c r="Q3237" s="611"/>
      <c r="U3237" s="574" t="str">
        <f t="shared" si="305"/>
        <v/>
      </c>
      <c r="V3237" s="574" t="str">
        <f>IF($U3237="","",VLOOKUP($U3237,BUDGET!$C$19:$Q$401,2,FALSE))</f>
        <v/>
      </c>
    </row>
    <row r="3238" spans="2:22" ht="13.5" x14ac:dyDescent="0.3">
      <c r="B3238" s="582">
        <f t="shared" si="304"/>
        <v>3228</v>
      </c>
      <c r="C3238" s="153"/>
      <c r="D3238" s="154"/>
      <c r="E3238" s="155"/>
      <c r="F3238" s="156"/>
      <c r="G3238" s="157"/>
      <c r="H3238" s="158"/>
      <c r="I3238" s="162" t="str">
        <f t="shared" si="300"/>
        <v/>
      </c>
      <c r="J3238" s="163" t="str">
        <f>IF(I3238="","",I3238/BUDGET!$O$8)</f>
        <v/>
      </c>
      <c r="K3238" s="608"/>
      <c r="L3238" s="161" t="str">
        <f t="shared" si="301"/>
        <v/>
      </c>
      <c r="M3238" s="609" t="str">
        <f t="shared" si="302"/>
        <v/>
      </c>
      <c r="N3238" s="610" t="str">
        <f t="shared" si="303"/>
        <v/>
      </c>
      <c r="O3238" s="577"/>
      <c r="Q3238" s="611"/>
      <c r="U3238" s="574" t="str">
        <f t="shared" si="305"/>
        <v/>
      </c>
      <c r="V3238" s="574" t="str">
        <f>IF($U3238="","",VLOOKUP($U3238,BUDGET!$C$19:$Q$401,2,FALSE))</f>
        <v/>
      </c>
    </row>
    <row r="3239" spans="2:22" ht="13.5" x14ac:dyDescent="0.3">
      <c r="B3239" s="582">
        <f t="shared" si="304"/>
        <v>3229</v>
      </c>
      <c r="C3239" s="153"/>
      <c r="D3239" s="154"/>
      <c r="E3239" s="155"/>
      <c r="F3239" s="156"/>
      <c r="G3239" s="157"/>
      <c r="H3239" s="158"/>
      <c r="I3239" s="162" t="str">
        <f t="shared" si="300"/>
        <v/>
      </c>
      <c r="J3239" s="163" t="str">
        <f>IF(I3239="","",I3239/BUDGET!$O$8)</f>
        <v/>
      </c>
      <c r="K3239" s="608"/>
      <c r="L3239" s="164" t="str">
        <f t="shared" si="301"/>
        <v/>
      </c>
      <c r="M3239" s="609" t="str">
        <f t="shared" si="302"/>
        <v/>
      </c>
      <c r="N3239" s="610" t="str">
        <f t="shared" si="303"/>
        <v/>
      </c>
      <c r="O3239" s="577"/>
      <c r="Q3239" s="611"/>
      <c r="U3239" s="574" t="str">
        <f t="shared" si="305"/>
        <v/>
      </c>
      <c r="V3239" s="574" t="str">
        <f>IF($U3239="","",VLOOKUP($U3239,BUDGET!$C$19:$Q$401,2,FALSE))</f>
        <v/>
      </c>
    </row>
    <row r="3240" spans="2:22" ht="13.5" x14ac:dyDescent="0.3">
      <c r="B3240" s="582">
        <f t="shared" si="304"/>
        <v>3230</v>
      </c>
      <c r="C3240" s="153"/>
      <c r="D3240" s="154"/>
      <c r="E3240" s="155"/>
      <c r="F3240" s="156"/>
      <c r="G3240" s="157"/>
      <c r="H3240" s="158"/>
      <c r="I3240" s="162" t="str">
        <f t="shared" si="300"/>
        <v/>
      </c>
      <c r="J3240" s="163" t="str">
        <f>IF(I3240="","",I3240/BUDGET!$O$8)</f>
        <v/>
      </c>
      <c r="K3240" s="608"/>
      <c r="L3240" s="161" t="str">
        <f t="shared" si="301"/>
        <v/>
      </c>
      <c r="M3240" s="609" t="str">
        <f t="shared" si="302"/>
        <v/>
      </c>
      <c r="N3240" s="610" t="str">
        <f t="shared" si="303"/>
        <v/>
      </c>
      <c r="O3240" s="577"/>
      <c r="Q3240" s="611"/>
      <c r="U3240" s="574" t="str">
        <f t="shared" si="305"/>
        <v/>
      </c>
      <c r="V3240" s="574" t="str">
        <f>IF($U3240="","",VLOOKUP($U3240,BUDGET!$C$19:$Q$401,2,FALSE))</f>
        <v/>
      </c>
    </row>
    <row r="3241" spans="2:22" ht="13.5" x14ac:dyDescent="0.3">
      <c r="B3241" s="582">
        <f t="shared" si="304"/>
        <v>3231</v>
      </c>
      <c r="C3241" s="153"/>
      <c r="D3241" s="154"/>
      <c r="E3241" s="155"/>
      <c r="F3241" s="156"/>
      <c r="G3241" s="157"/>
      <c r="H3241" s="158"/>
      <c r="I3241" s="162" t="str">
        <f t="shared" si="300"/>
        <v/>
      </c>
      <c r="J3241" s="163" t="str">
        <f>IF(I3241="","",I3241/BUDGET!$O$8)</f>
        <v/>
      </c>
      <c r="K3241" s="608"/>
      <c r="L3241" s="164" t="str">
        <f t="shared" si="301"/>
        <v/>
      </c>
      <c r="M3241" s="609" t="str">
        <f t="shared" si="302"/>
        <v/>
      </c>
      <c r="N3241" s="610" t="str">
        <f t="shared" si="303"/>
        <v/>
      </c>
      <c r="O3241" s="577"/>
      <c r="Q3241" s="611"/>
      <c r="U3241" s="574" t="str">
        <f t="shared" si="305"/>
        <v/>
      </c>
      <c r="V3241" s="574" t="str">
        <f>IF($U3241="","",VLOOKUP($U3241,BUDGET!$C$19:$Q$401,2,FALSE))</f>
        <v/>
      </c>
    </row>
    <row r="3242" spans="2:22" ht="13.5" x14ac:dyDescent="0.3">
      <c r="B3242" s="582">
        <f t="shared" si="304"/>
        <v>3232</v>
      </c>
      <c r="C3242" s="153"/>
      <c r="D3242" s="154"/>
      <c r="E3242" s="155"/>
      <c r="F3242" s="156"/>
      <c r="G3242" s="157"/>
      <c r="H3242" s="158"/>
      <c r="I3242" s="162" t="str">
        <f t="shared" si="300"/>
        <v/>
      </c>
      <c r="J3242" s="163" t="str">
        <f>IF(I3242="","",I3242/BUDGET!$O$8)</f>
        <v/>
      </c>
      <c r="K3242" s="608"/>
      <c r="L3242" s="161" t="str">
        <f t="shared" si="301"/>
        <v/>
      </c>
      <c r="M3242" s="609" t="str">
        <f t="shared" si="302"/>
        <v/>
      </c>
      <c r="N3242" s="610" t="str">
        <f t="shared" si="303"/>
        <v/>
      </c>
      <c r="O3242" s="577"/>
      <c r="Q3242" s="611"/>
      <c r="U3242" s="574" t="str">
        <f t="shared" si="305"/>
        <v/>
      </c>
      <c r="V3242" s="574" t="str">
        <f>IF($U3242="","",VLOOKUP($U3242,BUDGET!$C$19:$Q$401,2,FALSE))</f>
        <v/>
      </c>
    </row>
    <row r="3243" spans="2:22" ht="13.5" x14ac:dyDescent="0.3">
      <c r="B3243" s="582">
        <f t="shared" si="304"/>
        <v>3233</v>
      </c>
      <c r="C3243" s="153"/>
      <c r="D3243" s="154"/>
      <c r="E3243" s="155"/>
      <c r="F3243" s="156"/>
      <c r="G3243" s="157"/>
      <c r="H3243" s="158"/>
      <c r="I3243" s="162" t="str">
        <f t="shared" si="300"/>
        <v/>
      </c>
      <c r="J3243" s="163" t="str">
        <f>IF(I3243="","",I3243/BUDGET!$O$8)</f>
        <v/>
      </c>
      <c r="K3243" s="608"/>
      <c r="L3243" s="164" t="str">
        <f t="shared" si="301"/>
        <v/>
      </c>
      <c r="M3243" s="609" t="str">
        <f t="shared" si="302"/>
        <v/>
      </c>
      <c r="N3243" s="610" t="str">
        <f t="shared" si="303"/>
        <v/>
      </c>
      <c r="O3243" s="577"/>
      <c r="Q3243" s="611"/>
      <c r="U3243" s="574" t="str">
        <f t="shared" si="305"/>
        <v/>
      </c>
      <c r="V3243" s="574" t="str">
        <f>IF($U3243="","",VLOOKUP($U3243,BUDGET!$C$19:$Q$401,2,FALSE))</f>
        <v/>
      </c>
    </row>
    <row r="3244" spans="2:22" ht="13.5" x14ac:dyDescent="0.3">
      <c r="B3244" s="582">
        <f t="shared" si="304"/>
        <v>3234</v>
      </c>
      <c r="C3244" s="153"/>
      <c r="D3244" s="154"/>
      <c r="E3244" s="155"/>
      <c r="F3244" s="156"/>
      <c r="G3244" s="157"/>
      <c r="H3244" s="158"/>
      <c r="I3244" s="162" t="str">
        <f t="shared" si="300"/>
        <v/>
      </c>
      <c r="J3244" s="163" t="str">
        <f>IF(I3244="","",I3244/BUDGET!$O$8)</f>
        <v/>
      </c>
      <c r="K3244" s="608"/>
      <c r="L3244" s="161" t="str">
        <f t="shared" si="301"/>
        <v/>
      </c>
      <c r="M3244" s="609" t="str">
        <f t="shared" si="302"/>
        <v/>
      </c>
      <c r="N3244" s="610" t="str">
        <f t="shared" si="303"/>
        <v/>
      </c>
      <c r="O3244" s="577"/>
      <c r="Q3244" s="611"/>
      <c r="U3244" s="574" t="str">
        <f t="shared" si="305"/>
        <v/>
      </c>
      <c r="V3244" s="574" t="str">
        <f>IF($U3244="","",VLOOKUP($U3244,BUDGET!$C$19:$Q$401,2,FALSE))</f>
        <v/>
      </c>
    </row>
    <row r="3245" spans="2:22" ht="13.5" x14ac:dyDescent="0.3">
      <c r="B3245" s="582">
        <f t="shared" si="304"/>
        <v>3235</v>
      </c>
      <c r="C3245" s="153"/>
      <c r="D3245" s="154"/>
      <c r="E3245" s="155"/>
      <c r="F3245" s="156"/>
      <c r="G3245" s="157"/>
      <c r="H3245" s="158"/>
      <c r="I3245" s="162" t="str">
        <f t="shared" si="300"/>
        <v/>
      </c>
      <c r="J3245" s="163" t="str">
        <f>IF(I3245="","",I3245/BUDGET!$O$8)</f>
        <v/>
      </c>
      <c r="K3245" s="608"/>
      <c r="L3245" s="164" t="str">
        <f t="shared" si="301"/>
        <v/>
      </c>
      <c r="M3245" s="609" t="str">
        <f t="shared" si="302"/>
        <v/>
      </c>
      <c r="N3245" s="610" t="str">
        <f t="shared" si="303"/>
        <v/>
      </c>
      <c r="O3245" s="577"/>
      <c r="Q3245" s="611"/>
      <c r="U3245" s="574" t="str">
        <f t="shared" si="305"/>
        <v/>
      </c>
      <c r="V3245" s="574" t="str">
        <f>IF($U3245="","",VLOOKUP($U3245,BUDGET!$C$19:$Q$401,2,FALSE))</f>
        <v/>
      </c>
    </row>
    <row r="3246" spans="2:22" ht="13.5" x14ac:dyDescent="0.3">
      <c r="B3246" s="582">
        <f t="shared" si="304"/>
        <v>3236</v>
      </c>
      <c r="C3246" s="153"/>
      <c r="D3246" s="154"/>
      <c r="E3246" s="155"/>
      <c r="F3246" s="156"/>
      <c r="G3246" s="157"/>
      <c r="H3246" s="158"/>
      <c r="I3246" s="162" t="str">
        <f t="shared" si="300"/>
        <v/>
      </c>
      <c r="J3246" s="163" t="str">
        <f>IF(I3246="","",I3246/BUDGET!$O$8)</f>
        <v/>
      </c>
      <c r="K3246" s="608"/>
      <c r="L3246" s="161" t="str">
        <f t="shared" si="301"/>
        <v/>
      </c>
      <c r="M3246" s="609" t="str">
        <f t="shared" si="302"/>
        <v/>
      </c>
      <c r="N3246" s="610" t="str">
        <f t="shared" si="303"/>
        <v/>
      </c>
      <c r="O3246" s="577"/>
      <c r="Q3246" s="611"/>
      <c r="U3246" s="574" t="str">
        <f t="shared" si="305"/>
        <v/>
      </c>
      <c r="V3246" s="574" t="str">
        <f>IF($U3246="","",VLOOKUP($U3246,BUDGET!$C$19:$Q$401,2,FALSE))</f>
        <v/>
      </c>
    </row>
    <row r="3247" spans="2:22" ht="13.5" x14ac:dyDescent="0.3">
      <c r="B3247" s="582">
        <f t="shared" si="304"/>
        <v>3237</v>
      </c>
      <c r="C3247" s="153"/>
      <c r="D3247" s="154"/>
      <c r="E3247" s="155"/>
      <c r="F3247" s="156"/>
      <c r="G3247" s="157"/>
      <c r="H3247" s="158"/>
      <c r="I3247" s="162" t="str">
        <f t="shared" si="300"/>
        <v/>
      </c>
      <c r="J3247" s="163" t="str">
        <f>IF(I3247="","",I3247/BUDGET!$O$8)</f>
        <v/>
      </c>
      <c r="K3247" s="608"/>
      <c r="L3247" s="164" t="str">
        <f t="shared" si="301"/>
        <v/>
      </c>
      <c r="M3247" s="609" t="str">
        <f t="shared" si="302"/>
        <v/>
      </c>
      <c r="N3247" s="610" t="str">
        <f t="shared" si="303"/>
        <v/>
      </c>
      <c r="O3247" s="577"/>
      <c r="Q3247" s="611"/>
      <c r="U3247" s="574" t="str">
        <f t="shared" si="305"/>
        <v/>
      </c>
      <c r="V3247" s="574" t="str">
        <f>IF($U3247="","",VLOOKUP($U3247,BUDGET!$C$19:$Q$401,2,FALSE))</f>
        <v/>
      </c>
    </row>
    <row r="3248" spans="2:22" ht="13.5" x14ac:dyDescent="0.3">
      <c r="B3248" s="582">
        <f t="shared" si="304"/>
        <v>3238</v>
      </c>
      <c r="C3248" s="153"/>
      <c r="D3248" s="154"/>
      <c r="E3248" s="155"/>
      <c r="F3248" s="156"/>
      <c r="G3248" s="157"/>
      <c r="H3248" s="158"/>
      <c r="I3248" s="162" t="str">
        <f t="shared" si="300"/>
        <v/>
      </c>
      <c r="J3248" s="163" t="str">
        <f>IF(I3248="","",I3248/BUDGET!$O$8)</f>
        <v/>
      </c>
      <c r="K3248" s="608"/>
      <c r="L3248" s="161" t="str">
        <f t="shared" si="301"/>
        <v/>
      </c>
      <c r="M3248" s="609" t="str">
        <f t="shared" si="302"/>
        <v/>
      </c>
      <c r="N3248" s="610" t="str">
        <f t="shared" si="303"/>
        <v/>
      </c>
      <c r="O3248" s="577"/>
      <c r="Q3248" s="611"/>
      <c r="U3248" s="574" t="str">
        <f t="shared" si="305"/>
        <v/>
      </c>
      <c r="V3248" s="574" t="str">
        <f>IF($U3248="","",VLOOKUP($U3248,BUDGET!$C$19:$Q$401,2,FALSE))</f>
        <v/>
      </c>
    </row>
    <row r="3249" spans="2:22" ht="13.5" x14ac:dyDescent="0.3">
      <c r="B3249" s="582">
        <f t="shared" si="304"/>
        <v>3239</v>
      </c>
      <c r="C3249" s="153"/>
      <c r="D3249" s="154"/>
      <c r="E3249" s="155"/>
      <c r="F3249" s="156"/>
      <c r="G3249" s="157"/>
      <c r="H3249" s="158"/>
      <c r="I3249" s="162" t="str">
        <f t="shared" si="300"/>
        <v/>
      </c>
      <c r="J3249" s="163" t="str">
        <f>IF(I3249="","",I3249/BUDGET!$O$8)</f>
        <v/>
      </c>
      <c r="K3249" s="608"/>
      <c r="L3249" s="164" t="str">
        <f t="shared" si="301"/>
        <v/>
      </c>
      <c r="M3249" s="609" t="str">
        <f t="shared" si="302"/>
        <v/>
      </c>
      <c r="N3249" s="610" t="str">
        <f t="shared" si="303"/>
        <v/>
      </c>
      <c r="O3249" s="577"/>
      <c r="Q3249" s="611"/>
      <c r="U3249" s="574" t="str">
        <f t="shared" si="305"/>
        <v/>
      </c>
      <c r="V3249" s="574" t="str">
        <f>IF($U3249="","",VLOOKUP($U3249,BUDGET!$C$19:$Q$401,2,FALSE))</f>
        <v/>
      </c>
    </row>
    <row r="3250" spans="2:22" ht="13.5" x14ac:dyDescent="0.3">
      <c r="B3250" s="582">
        <f t="shared" si="304"/>
        <v>3240</v>
      </c>
      <c r="C3250" s="153"/>
      <c r="D3250" s="154"/>
      <c r="E3250" s="155"/>
      <c r="F3250" s="156"/>
      <c r="G3250" s="157"/>
      <c r="H3250" s="158"/>
      <c r="I3250" s="162" t="str">
        <f t="shared" si="300"/>
        <v/>
      </c>
      <c r="J3250" s="163" t="str">
        <f>IF(I3250="","",I3250/BUDGET!$O$8)</f>
        <v/>
      </c>
      <c r="K3250" s="608"/>
      <c r="L3250" s="161" t="str">
        <f t="shared" si="301"/>
        <v/>
      </c>
      <c r="M3250" s="609" t="str">
        <f t="shared" si="302"/>
        <v/>
      </c>
      <c r="N3250" s="610" t="str">
        <f t="shared" si="303"/>
        <v/>
      </c>
      <c r="O3250" s="577"/>
      <c r="Q3250" s="611"/>
      <c r="U3250" s="574" t="str">
        <f t="shared" si="305"/>
        <v/>
      </c>
      <c r="V3250" s="574" t="str">
        <f>IF($U3250="","",VLOOKUP($U3250,BUDGET!$C$19:$Q$401,2,FALSE))</f>
        <v/>
      </c>
    </row>
    <row r="3251" spans="2:22" ht="13.5" x14ac:dyDescent="0.3">
      <c r="B3251" s="582">
        <f t="shared" si="304"/>
        <v>3241</v>
      </c>
      <c r="C3251" s="153"/>
      <c r="D3251" s="154"/>
      <c r="E3251" s="155"/>
      <c r="F3251" s="156"/>
      <c r="G3251" s="157"/>
      <c r="H3251" s="158"/>
      <c r="I3251" s="162" t="str">
        <f t="shared" si="300"/>
        <v/>
      </c>
      <c r="J3251" s="163" t="str">
        <f>IF(I3251="","",I3251/BUDGET!$O$8)</f>
        <v/>
      </c>
      <c r="K3251" s="608"/>
      <c r="L3251" s="164" t="str">
        <f t="shared" si="301"/>
        <v/>
      </c>
      <c r="M3251" s="609" t="str">
        <f t="shared" si="302"/>
        <v/>
      </c>
      <c r="N3251" s="610" t="str">
        <f t="shared" si="303"/>
        <v/>
      </c>
      <c r="O3251" s="577"/>
      <c r="Q3251" s="611"/>
      <c r="U3251" s="574" t="str">
        <f t="shared" si="305"/>
        <v/>
      </c>
      <c r="V3251" s="574" t="str">
        <f>IF($U3251="","",VLOOKUP($U3251,BUDGET!$C$19:$Q$401,2,FALSE))</f>
        <v/>
      </c>
    </row>
    <row r="3252" spans="2:22" ht="13.5" x14ac:dyDescent="0.3">
      <c r="B3252" s="582">
        <f t="shared" si="304"/>
        <v>3242</v>
      </c>
      <c r="C3252" s="153"/>
      <c r="D3252" s="154"/>
      <c r="E3252" s="155"/>
      <c r="F3252" s="156"/>
      <c r="G3252" s="157"/>
      <c r="H3252" s="158"/>
      <c r="I3252" s="162" t="str">
        <f t="shared" si="300"/>
        <v/>
      </c>
      <c r="J3252" s="163" t="str">
        <f>IF(I3252="","",I3252/BUDGET!$O$8)</f>
        <v/>
      </c>
      <c r="K3252" s="608"/>
      <c r="L3252" s="161" t="str">
        <f t="shared" si="301"/>
        <v/>
      </c>
      <c r="M3252" s="609" t="str">
        <f t="shared" si="302"/>
        <v/>
      </c>
      <c r="N3252" s="610" t="str">
        <f t="shared" si="303"/>
        <v/>
      </c>
      <c r="O3252" s="577"/>
      <c r="Q3252" s="611"/>
      <c r="U3252" s="574" t="str">
        <f t="shared" si="305"/>
        <v/>
      </c>
      <c r="V3252" s="574" t="str">
        <f>IF($U3252="","",VLOOKUP($U3252,BUDGET!$C$19:$Q$401,2,FALSE))</f>
        <v/>
      </c>
    </row>
    <row r="3253" spans="2:22" ht="13.5" x14ac:dyDescent="0.3">
      <c r="B3253" s="582">
        <f t="shared" si="304"/>
        <v>3243</v>
      </c>
      <c r="C3253" s="153"/>
      <c r="D3253" s="154"/>
      <c r="E3253" s="155"/>
      <c r="F3253" s="156"/>
      <c r="G3253" s="157"/>
      <c r="H3253" s="158"/>
      <c r="I3253" s="162" t="str">
        <f t="shared" si="300"/>
        <v/>
      </c>
      <c r="J3253" s="163" t="str">
        <f>IF(I3253="","",I3253/BUDGET!$O$8)</f>
        <v/>
      </c>
      <c r="K3253" s="608"/>
      <c r="L3253" s="164" t="str">
        <f t="shared" si="301"/>
        <v/>
      </c>
      <c r="M3253" s="609" t="str">
        <f t="shared" si="302"/>
        <v/>
      </c>
      <c r="N3253" s="610" t="str">
        <f t="shared" si="303"/>
        <v/>
      </c>
      <c r="O3253" s="577"/>
      <c r="Q3253" s="611"/>
      <c r="U3253" s="574" t="str">
        <f t="shared" si="305"/>
        <v/>
      </c>
      <c r="V3253" s="574" t="str">
        <f>IF($U3253="","",VLOOKUP($U3253,BUDGET!$C$19:$Q$401,2,FALSE))</f>
        <v/>
      </c>
    </row>
    <row r="3254" spans="2:22" ht="13.5" x14ac:dyDescent="0.3">
      <c r="B3254" s="582">
        <f t="shared" si="304"/>
        <v>3244</v>
      </c>
      <c r="C3254" s="153"/>
      <c r="D3254" s="154"/>
      <c r="E3254" s="155"/>
      <c r="F3254" s="156"/>
      <c r="G3254" s="157"/>
      <c r="H3254" s="158"/>
      <c r="I3254" s="162" t="str">
        <f t="shared" si="300"/>
        <v/>
      </c>
      <c r="J3254" s="163" t="str">
        <f>IF(I3254="","",I3254/BUDGET!$O$8)</f>
        <v/>
      </c>
      <c r="K3254" s="608"/>
      <c r="L3254" s="161" t="str">
        <f t="shared" si="301"/>
        <v/>
      </c>
      <c r="M3254" s="609" t="str">
        <f t="shared" si="302"/>
        <v/>
      </c>
      <c r="N3254" s="610" t="str">
        <f t="shared" si="303"/>
        <v/>
      </c>
      <c r="O3254" s="577"/>
      <c r="Q3254" s="611"/>
      <c r="U3254" s="574" t="str">
        <f t="shared" si="305"/>
        <v/>
      </c>
      <c r="V3254" s="574" t="str">
        <f>IF($U3254="","",VLOOKUP($U3254,BUDGET!$C$19:$Q$401,2,FALSE))</f>
        <v/>
      </c>
    </row>
    <row r="3255" spans="2:22" ht="13.5" x14ac:dyDescent="0.3">
      <c r="B3255" s="582">
        <f t="shared" si="304"/>
        <v>3245</v>
      </c>
      <c r="C3255" s="153"/>
      <c r="D3255" s="154"/>
      <c r="E3255" s="155"/>
      <c r="F3255" s="156"/>
      <c r="G3255" s="157"/>
      <c r="H3255" s="158"/>
      <c r="I3255" s="162" t="str">
        <f t="shared" si="300"/>
        <v/>
      </c>
      <c r="J3255" s="163" t="str">
        <f>IF(I3255="","",I3255/BUDGET!$O$8)</f>
        <v/>
      </c>
      <c r="K3255" s="608"/>
      <c r="L3255" s="164" t="str">
        <f t="shared" si="301"/>
        <v/>
      </c>
      <c r="M3255" s="609" t="str">
        <f t="shared" si="302"/>
        <v/>
      </c>
      <c r="N3255" s="610" t="str">
        <f t="shared" si="303"/>
        <v/>
      </c>
      <c r="O3255" s="577"/>
      <c r="Q3255" s="611"/>
      <c r="U3255" s="574" t="str">
        <f t="shared" si="305"/>
        <v/>
      </c>
      <c r="V3255" s="574" t="str">
        <f>IF($U3255="","",VLOOKUP($U3255,BUDGET!$C$19:$Q$401,2,FALSE))</f>
        <v/>
      </c>
    </row>
    <row r="3256" spans="2:22" ht="13.5" x14ac:dyDescent="0.3">
      <c r="B3256" s="582">
        <f t="shared" si="304"/>
        <v>3246</v>
      </c>
      <c r="C3256" s="153"/>
      <c r="D3256" s="154"/>
      <c r="E3256" s="155"/>
      <c r="F3256" s="156"/>
      <c r="G3256" s="157"/>
      <c r="H3256" s="158"/>
      <c r="I3256" s="162" t="str">
        <f t="shared" si="300"/>
        <v/>
      </c>
      <c r="J3256" s="163" t="str">
        <f>IF(I3256="","",I3256/BUDGET!$O$8)</f>
        <v/>
      </c>
      <c r="K3256" s="608"/>
      <c r="L3256" s="161" t="str">
        <f t="shared" si="301"/>
        <v/>
      </c>
      <c r="M3256" s="609" t="str">
        <f t="shared" si="302"/>
        <v/>
      </c>
      <c r="N3256" s="610" t="str">
        <f t="shared" si="303"/>
        <v/>
      </c>
      <c r="O3256" s="577"/>
      <c r="Q3256" s="611"/>
      <c r="U3256" s="574" t="str">
        <f t="shared" si="305"/>
        <v/>
      </c>
      <c r="V3256" s="574" t="str">
        <f>IF($U3256="","",VLOOKUP($U3256,BUDGET!$C$19:$Q$401,2,FALSE))</f>
        <v/>
      </c>
    </row>
    <row r="3257" spans="2:22" ht="13.5" x14ac:dyDescent="0.3">
      <c r="B3257" s="582">
        <f t="shared" si="304"/>
        <v>3247</v>
      </c>
      <c r="C3257" s="153"/>
      <c r="D3257" s="154"/>
      <c r="E3257" s="155"/>
      <c r="F3257" s="156"/>
      <c r="G3257" s="157"/>
      <c r="H3257" s="158"/>
      <c r="I3257" s="162" t="str">
        <f t="shared" si="300"/>
        <v/>
      </c>
      <c r="J3257" s="163" t="str">
        <f>IF(I3257="","",I3257/BUDGET!$O$8)</f>
        <v/>
      </c>
      <c r="K3257" s="608"/>
      <c r="L3257" s="164" t="str">
        <f t="shared" si="301"/>
        <v/>
      </c>
      <c r="M3257" s="609" t="str">
        <f t="shared" si="302"/>
        <v/>
      </c>
      <c r="N3257" s="610" t="str">
        <f t="shared" si="303"/>
        <v/>
      </c>
      <c r="O3257" s="577"/>
      <c r="Q3257" s="611"/>
      <c r="U3257" s="574" t="str">
        <f t="shared" si="305"/>
        <v/>
      </c>
      <c r="V3257" s="574" t="str">
        <f>IF($U3257="","",VLOOKUP($U3257,BUDGET!$C$19:$Q$401,2,FALSE))</f>
        <v/>
      </c>
    </row>
    <row r="3258" spans="2:22" ht="13.5" x14ac:dyDescent="0.3">
      <c r="B3258" s="582">
        <f t="shared" si="304"/>
        <v>3248</v>
      </c>
      <c r="C3258" s="153"/>
      <c r="D3258" s="154"/>
      <c r="E3258" s="155"/>
      <c r="F3258" s="156"/>
      <c r="G3258" s="157"/>
      <c r="H3258" s="158"/>
      <c r="I3258" s="162" t="str">
        <f t="shared" si="300"/>
        <v/>
      </c>
      <c r="J3258" s="163" t="str">
        <f>IF(I3258="","",I3258/BUDGET!$O$8)</f>
        <v/>
      </c>
      <c r="K3258" s="608"/>
      <c r="L3258" s="161" t="str">
        <f t="shared" si="301"/>
        <v/>
      </c>
      <c r="M3258" s="609" t="str">
        <f t="shared" si="302"/>
        <v/>
      </c>
      <c r="N3258" s="610" t="str">
        <f t="shared" si="303"/>
        <v/>
      </c>
      <c r="O3258" s="577"/>
      <c r="Q3258" s="611"/>
      <c r="U3258" s="574" t="str">
        <f t="shared" si="305"/>
        <v/>
      </c>
      <c r="V3258" s="574" t="str">
        <f>IF($U3258="","",VLOOKUP($U3258,BUDGET!$C$19:$Q$401,2,FALSE))</f>
        <v/>
      </c>
    </row>
    <row r="3259" spans="2:22" ht="13.5" x14ac:dyDescent="0.3">
      <c r="B3259" s="582">
        <f t="shared" si="304"/>
        <v>3249</v>
      </c>
      <c r="C3259" s="153"/>
      <c r="D3259" s="154"/>
      <c r="E3259" s="155"/>
      <c r="F3259" s="156"/>
      <c r="G3259" s="157"/>
      <c r="H3259" s="158"/>
      <c r="I3259" s="162" t="str">
        <f t="shared" si="300"/>
        <v/>
      </c>
      <c r="J3259" s="163" t="str">
        <f>IF(I3259="","",I3259/BUDGET!$O$8)</f>
        <v/>
      </c>
      <c r="K3259" s="608"/>
      <c r="L3259" s="164" t="str">
        <f t="shared" si="301"/>
        <v/>
      </c>
      <c r="M3259" s="609" t="str">
        <f t="shared" si="302"/>
        <v/>
      </c>
      <c r="N3259" s="610" t="str">
        <f t="shared" si="303"/>
        <v/>
      </c>
      <c r="O3259" s="577"/>
      <c r="Q3259" s="611"/>
      <c r="U3259" s="574" t="str">
        <f t="shared" si="305"/>
        <v/>
      </c>
      <c r="V3259" s="574" t="str">
        <f>IF($U3259="","",VLOOKUP($U3259,BUDGET!$C$19:$Q$401,2,FALSE))</f>
        <v/>
      </c>
    </row>
    <row r="3260" spans="2:22" ht="13.5" x14ac:dyDescent="0.3">
      <c r="B3260" s="582">
        <f t="shared" si="304"/>
        <v>3250</v>
      </c>
      <c r="C3260" s="153"/>
      <c r="D3260" s="154"/>
      <c r="E3260" s="155"/>
      <c r="F3260" s="156"/>
      <c r="G3260" s="157"/>
      <c r="H3260" s="158"/>
      <c r="I3260" s="162" t="str">
        <f t="shared" si="300"/>
        <v/>
      </c>
      <c r="J3260" s="163" t="str">
        <f>IF(I3260="","",I3260/BUDGET!$O$8)</f>
        <v/>
      </c>
      <c r="K3260" s="608"/>
      <c r="L3260" s="161" t="str">
        <f t="shared" si="301"/>
        <v/>
      </c>
      <c r="M3260" s="609" t="str">
        <f t="shared" si="302"/>
        <v/>
      </c>
      <c r="N3260" s="610" t="str">
        <f t="shared" si="303"/>
        <v/>
      </c>
      <c r="O3260" s="577"/>
      <c r="Q3260" s="611"/>
      <c r="U3260" s="574" t="str">
        <f t="shared" si="305"/>
        <v/>
      </c>
      <c r="V3260" s="574" t="str">
        <f>IF($U3260="","",VLOOKUP($U3260,BUDGET!$C$19:$Q$401,2,FALSE))</f>
        <v/>
      </c>
    </row>
    <row r="3261" spans="2:22" ht="13.5" x14ac:dyDescent="0.3">
      <c r="B3261" s="582">
        <f t="shared" si="304"/>
        <v>3251</v>
      </c>
      <c r="C3261" s="153"/>
      <c r="D3261" s="154"/>
      <c r="E3261" s="155"/>
      <c r="F3261" s="156"/>
      <c r="G3261" s="157"/>
      <c r="H3261" s="158"/>
      <c r="I3261" s="162" t="str">
        <f t="shared" si="300"/>
        <v/>
      </c>
      <c r="J3261" s="163" t="str">
        <f>IF(I3261="","",I3261/BUDGET!$O$8)</f>
        <v/>
      </c>
      <c r="K3261" s="608"/>
      <c r="L3261" s="164" t="str">
        <f t="shared" si="301"/>
        <v/>
      </c>
      <c r="M3261" s="609" t="str">
        <f t="shared" si="302"/>
        <v/>
      </c>
      <c r="N3261" s="610" t="str">
        <f t="shared" si="303"/>
        <v/>
      </c>
      <c r="O3261" s="577"/>
      <c r="Q3261" s="611"/>
      <c r="U3261" s="574" t="str">
        <f t="shared" si="305"/>
        <v/>
      </c>
      <c r="V3261" s="574" t="str">
        <f>IF($U3261="","",VLOOKUP($U3261,BUDGET!$C$19:$Q$401,2,FALSE))</f>
        <v/>
      </c>
    </row>
    <row r="3262" spans="2:22" ht="13.5" x14ac:dyDescent="0.3">
      <c r="B3262" s="582">
        <f t="shared" si="304"/>
        <v>3252</v>
      </c>
      <c r="C3262" s="153"/>
      <c r="D3262" s="154"/>
      <c r="E3262" s="155"/>
      <c r="F3262" s="156"/>
      <c r="G3262" s="157"/>
      <c r="H3262" s="158"/>
      <c r="I3262" s="162" t="str">
        <f t="shared" si="300"/>
        <v/>
      </c>
      <c r="J3262" s="163" t="str">
        <f>IF(I3262="","",I3262/BUDGET!$O$8)</f>
        <v/>
      </c>
      <c r="K3262" s="608"/>
      <c r="L3262" s="161" t="str">
        <f t="shared" si="301"/>
        <v/>
      </c>
      <c r="M3262" s="609" t="str">
        <f t="shared" si="302"/>
        <v/>
      </c>
      <c r="N3262" s="610" t="str">
        <f t="shared" si="303"/>
        <v/>
      </c>
      <c r="O3262" s="577"/>
      <c r="Q3262" s="611"/>
      <c r="U3262" s="574" t="str">
        <f t="shared" si="305"/>
        <v/>
      </c>
      <c r="V3262" s="574" t="str">
        <f>IF($U3262="","",VLOOKUP($U3262,BUDGET!$C$19:$Q$401,2,FALSE))</f>
        <v/>
      </c>
    </row>
    <row r="3263" spans="2:22" ht="13.5" x14ac:dyDescent="0.3">
      <c r="B3263" s="582">
        <f t="shared" si="304"/>
        <v>3253</v>
      </c>
      <c r="C3263" s="153"/>
      <c r="D3263" s="154"/>
      <c r="E3263" s="155"/>
      <c r="F3263" s="156"/>
      <c r="G3263" s="157"/>
      <c r="H3263" s="158"/>
      <c r="I3263" s="162" t="str">
        <f t="shared" si="300"/>
        <v/>
      </c>
      <c r="J3263" s="163" t="str">
        <f>IF(I3263="","",I3263/BUDGET!$O$8)</f>
        <v/>
      </c>
      <c r="K3263" s="608"/>
      <c r="L3263" s="164" t="str">
        <f t="shared" si="301"/>
        <v/>
      </c>
      <c r="M3263" s="609" t="str">
        <f t="shared" si="302"/>
        <v/>
      </c>
      <c r="N3263" s="610" t="str">
        <f t="shared" si="303"/>
        <v/>
      </c>
      <c r="O3263" s="577"/>
      <c r="Q3263" s="611"/>
      <c r="U3263" s="574" t="str">
        <f t="shared" si="305"/>
        <v/>
      </c>
      <c r="V3263" s="574" t="str">
        <f>IF($U3263="","",VLOOKUP($U3263,BUDGET!$C$19:$Q$401,2,FALSE))</f>
        <v/>
      </c>
    </row>
    <row r="3264" spans="2:22" ht="13.5" x14ac:dyDescent="0.3">
      <c r="B3264" s="582">
        <f t="shared" si="304"/>
        <v>3254</v>
      </c>
      <c r="C3264" s="153"/>
      <c r="D3264" s="154"/>
      <c r="E3264" s="155"/>
      <c r="F3264" s="156"/>
      <c r="G3264" s="157"/>
      <c r="H3264" s="158"/>
      <c r="I3264" s="162" t="str">
        <f t="shared" si="300"/>
        <v/>
      </c>
      <c r="J3264" s="163" t="str">
        <f>IF(I3264="","",I3264/BUDGET!$O$8)</f>
        <v/>
      </c>
      <c r="K3264" s="608"/>
      <c r="L3264" s="161" t="str">
        <f t="shared" si="301"/>
        <v/>
      </c>
      <c r="M3264" s="609" t="str">
        <f t="shared" si="302"/>
        <v/>
      </c>
      <c r="N3264" s="610" t="str">
        <f t="shared" si="303"/>
        <v/>
      </c>
      <c r="O3264" s="577"/>
      <c r="Q3264" s="611"/>
      <c r="U3264" s="574" t="str">
        <f t="shared" si="305"/>
        <v/>
      </c>
      <c r="V3264" s="574" t="str">
        <f>IF($U3264="","",VLOOKUP($U3264,BUDGET!$C$19:$Q$401,2,FALSE))</f>
        <v/>
      </c>
    </row>
    <row r="3265" spans="2:22" ht="13.5" x14ac:dyDescent="0.3">
      <c r="B3265" s="582">
        <f t="shared" si="304"/>
        <v>3255</v>
      </c>
      <c r="C3265" s="153"/>
      <c r="D3265" s="154"/>
      <c r="E3265" s="155"/>
      <c r="F3265" s="156"/>
      <c r="G3265" s="157"/>
      <c r="H3265" s="158"/>
      <c r="I3265" s="162" t="str">
        <f t="shared" si="300"/>
        <v/>
      </c>
      <c r="J3265" s="163" t="str">
        <f>IF(I3265="","",I3265/BUDGET!$O$8)</f>
        <v/>
      </c>
      <c r="K3265" s="608"/>
      <c r="L3265" s="164" t="str">
        <f t="shared" si="301"/>
        <v/>
      </c>
      <c r="M3265" s="609" t="str">
        <f t="shared" si="302"/>
        <v/>
      </c>
      <c r="N3265" s="610" t="str">
        <f t="shared" si="303"/>
        <v/>
      </c>
      <c r="O3265" s="577"/>
      <c r="Q3265" s="611"/>
      <c r="U3265" s="574" t="str">
        <f t="shared" si="305"/>
        <v/>
      </c>
      <c r="V3265" s="574" t="str">
        <f>IF($U3265="","",VLOOKUP($U3265,BUDGET!$C$19:$Q$401,2,FALSE))</f>
        <v/>
      </c>
    </row>
    <row r="3266" spans="2:22" ht="13.5" x14ac:dyDescent="0.3">
      <c r="B3266" s="582">
        <f t="shared" si="304"/>
        <v>3256</v>
      </c>
      <c r="C3266" s="153"/>
      <c r="D3266" s="154"/>
      <c r="E3266" s="155"/>
      <c r="F3266" s="156"/>
      <c r="G3266" s="157"/>
      <c r="H3266" s="158"/>
      <c r="I3266" s="162" t="str">
        <f t="shared" si="300"/>
        <v/>
      </c>
      <c r="J3266" s="163" t="str">
        <f>IF(I3266="","",I3266/BUDGET!$O$8)</f>
        <v/>
      </c>
      <c r="K3266" s="608"/>
      <c r="L3266" s="161" t="str">
        <f t="shared" si="301"/>
        <v/>
      </c>
      <c r="M3266" s="609" t="str">
        <f t="shared" si="302"/>
        <v/>
      </c>
      <c r="N3266" s="610" t="str">
        <f t="shared" si="303"/>
        <v/>
      </c>
      <c r="O3266" s="577"/>
      <c r="Q3266" s="611"/>
      <c r="U3266" s="574" t="str">
        <f t="shared" si="305"/>
        <v/>
      </c>
      <c r="V3266" s="574" t="str">
        <f>IF($U3266="","",VLOOKUP($U3266,BUDGET!$C$19:$Q$401,2,FALSE))</f>
        <v/>
      </c>
    </row>
    <row r="3267" spans="2:22" ht="13.5" x14ac:dyDescent="0.3">
      <c r="B3267" s="582">
        <f t="shared" si="304"/>
        <v>3257</v>
      </c>
      <c r="C3267" s="153"/>
      <c r="D3267" s="154"/>
      <c r="E3267" s="155"/>
      <c r="F3267" s="156"/>
      <c r="G3267" s="157"/>
      <c r="H3267" s="158"/>
      <c r="I3267" s="162" t="str">
        <f t="shared" si="300"/>
        <v/>
      </c>
      <c r="J3267" s="163" t="str">
        <f>IF(I3267="","",I3267/BUDGET!$O$8)</f>
        <v/>
      </c>
      <c r="K3267" s="608"/>
      <c r="L3267" s="164" t="str">
        <f t="shared" si="301"/>
        <v/>
      </c>
      <c r="M3267" s="609" t="str">
        <f t="shared" si="302"/>
        <v/>
      </c>
      <c r="N3267" s="610" t="str">
        <f t="shared" si="303"/>
        <v/>
      </c>
      <c r="O3267" s="577"/>
      <c r="Q3267" s="611"/>
      <c r="U3267" s="574" t="str">
        <f t="shared" si="305"/>
        <v/>
      </c>
      <c r="V3267" s="574" t="str">
        <f>IF($U3267="","",VLOOKUP($U3267,BUDGET!$C$19:$Q$401,2,FALSE))</f>
        <v/>
      </c>
    </row>
    <row r="3268" spans="2:22" ht="13.5" x14ac:dyDescent="0.3">
      <c r="B3268" s="582">
        <f t="shared" si="304"/>
        <v>3258</v>
      </c>
      <c r="C3268" s="153"/>
      <c r="D3268" s="154"/>
      <c r="E3268" s="155"/>
      <c r="F3268" s="156"/>
      <c r="G3268" s="157"/>
      <c r="H3268" s="158"/>
      <c r="I3268" s="162" t="str">
        <f t="shared" si="300"/>
        <v/>
      </c>
      <c r="J3268" s="163" t="str">
        <f>IF(I3268="","",I3268/BUDGET!$O$8)</f>
        <v/>
      </c>
      <c r="K3268" s="608"/>
      <c r="L3268" s="161" t="str">
        <f t="shared" si="301"/>
        <v/>
      </c>
      <c r="M3268" s="609" t="str">
        <f t="shared" si="302"/>
        <v/>
      </c>
      <c r="N3268" s="610" t="str">
        <f t="shared" si="303"/>
        <v/>
      </c>
      <c r="O3268" s="577"/>
      <c r="Q3268" s="611"/>
      <c r="U3268" s="574" t="str">
        <f t="shared" si="305"/>
        <v/>
      </c>
      <c r="V3268" s="574" t="str">
        <f>IF($U3268="","",VLOOKUP($U3268,BUDGET!$C$19:$Q$401,2,FALSE))</f>
        <v/>
      </c>
    </row>
    <row r="3269" spans="2:22" ht="13.5" x14ac:dyDescent="0.3">
      <c r="B3269" s="582">
        <f t="shared" si="304"/>
        <v>3259</v>
      </c>
      <c r="C3269" s="153"/>
      <c r="D3269" s="154"/>
      <c r="E3269" s="155"/>
      <c r="F3269" s="156"/>
      <c r="G3269" s="157"/>
      <c r="H3269" s="158"/>
      <c r="I3269" s="162" t="str">
        <f t="shared" si="300"/>
        <v/>
      </c>
      <c r="J3269" s="163" t="str">
        <f>IF(I3269="","",I3269/BUDGET!$O$8)</f>
        <v/>
      </c>
      <c r="K3269" s="608"/>
      <c r="L3269" s="164" t="str">
        <f t="shared" si="301"/>
        <v/>
      </c>
      <c r="M3269" s="609" t="str">
        <f t="shared" si="302"/>
        <v/>
      </c>
      <c r="N3269" s="610" t="str">
        <f t="shared" si="303"/>
        <v/>
      </c>
      <c r="O3269" s="577"/>
      <c r="Q3269" s="611"/>
      <c r="U3269" s="574" t="str">
        <f t="shared" si="305"/>
        <v/>
      </c>
      <c r="V3269" s="574" t="str">
        <f>IF($U3269="","",VLOOKUP($U3269,BUDGET!$C$19:$Q$401,2,FALSE))</f>
        <v/>
      </c>
    </row>
    <row r="3270" spans="2:22" ht="13.5" x14ac:dyDescent="0.3">
      <c r="B3270" s="582">
        <f t="shared" si="304"/>
        <v>3260</v>
      </c>
      <c r="C3270" s="153"/>
      <c r="D3270" s="154"/>
      <c r="E3270" s="155"/>
      <c r="F3270" s="156"/>
      <c r="G3270" s="157"/>
      <c r="H3270" s="158"/>
      <c r="I3270" s="162" t="str">
        <f t="shared" si="300"/>
        <v/>
      </c>
      <c r="J3270" s="163" t="str">
        <f>IF(I3270="","",I3270/BUDGET!$O$8)</f>
        <v/>
      </c>
      <c r="K3270" s="608"/>
      <c r="L3270" s="161" t="str">
        <f t="shared" si="301"/>
        <v/>
      </c>
      <c r="M3270" s="609" t="str">
        <f t="shared" si="302"/>
        <v/>
      </c>
      <c r="N3270" s="610" t="str">
        <f t="shared" si="303"/>
        <v/>
      </c>
      <c r="O3270" s="577"/>
      <c r="Q3270" s="611"/>
      <c r="U3270" s="574" t="str">
        <f t="shared" si="305"/>
        <v/>
      </c>
      <c r="V3270" s="574" t="str">
        <f>IF($U3270="","",VLOOKUP($U3270,BUDGET!$C$19:$Q$401,2,FALSE))</f>
        <v/>
      </c>
    </row>
    <row r="3271" spans="2:22" ht="13.5" x14ac:dyDescent="0.3">
      <c r="B3271" s="582">
        <f t="shared" si="304"/>
        <v>3261</v>
      </c>
      <c r="C3271" s="153"/>
      <c r="D3271" s="154"/>
      <c r="E3271" s="155"/>
      <c r="F3271" s="156"/>
      <c r="G3271" s="157"/>
      <c r="H3271" s="158"/>
      <c r="I3271" s="162" t="str">
        <f t="shared" si="300"/>
        <v/>
      </c>
      <c r="J3271" s="163" t="str">
        <f>IF(I3271="","",I3271/BUDGET!$O$8)</f>
        <v/>
      </c>
      <c r="K3271" s="608"/>
      <c r="L3271" s="164" t="str">
        <f t="shared" si="301"/>
        <v/>
      </c>
      <c r="M3271" s="609" t="str">
        <f t="shared" si="302"/>
        <v/>
      </c>
      <c r="N3271" s="610" t="str">
        <f t="shared" si="303"/>
        <v/>
      </c>
      <c r="O3271" s="577"/>
      <c r="Q3271" s="611"/>
      <c r="U3271" s="574" t="str">
        <f t="shared" si="305"/>
        <v/>
      </c>
      <c r="V3271" s="574" t="str">
        <f>IF($U3271="","",VLOOKUP($U3271,BUDGET!$C$19:$Q$401,2,FALSE))</f>
        <v/>
      </c>
    </row>
    <row r="3272" spans="2:22" ht="13.5" x14ac:dyDescent="0.3">
      <c r="B3272" s="582">
        <f t="shared" si="304"/>
        <v>3262</v>
      </c>
      <c r="C3272" s="153"/>
      <c r="D3272" s="154"/>
      <c r="E3272" s="155"/>
      <c r="F3272" s="156"/>
      <c r="G3272" s="157"/>
      <c r="H3272" s="158"/>
      <c r="I3272" s="162" t="str">
        <f t="shared" si="300"/>
        <v/>
      </c>
      <c r="J3272" s="163" t="str">
        <f>IF(I3272="","",I3272/BUDGET!$O$8)</f>
        <v/>
      </c>
      <c r="K3272" s="608"/>
      <c r="L3272" s="161" t="str">
        <f t="shared" si="301"/>
        <v/>
      </c>
      <c r="M3272" s="609" t="str">
        <f t="shared" si="302"/>
        <v/>
      </c>
      <c r="N3272" s="610" t="str">
        <f t="shared" si="303"/>
        <v/>
      </c>
      <c r="O3272" s="577"/>
      <c r="Q3272" s="611"/>
      <c r="U3272" s="574" t="str">
        <f t="shared" si="305"/>
        <v/>
      </c>
      <c r="V3272" s="574" t="str">
        <f>IF($U3272="","",VLOOKUP($U3272,BUDGET!$C$19:$Q$401,2,FALSE))</f>
        <v/>
      </c>
    </row>
    <row r="3273" spans="2:22" ht="13.5" x14ac:dyDescent="0.3">
      <c r="B3273" s="582">
        <f t="shared" si="304"/>
        <v>3263</v>
      </c>
      <c r="C3273" s="153"/>
      <c r="D3273" s="154"/>
      <c r="E3273" s="155"/>
      <c r="F3273" s="156"/>
      <c r="G3273" s="157"/>
      <c r="H3273" s="158"/>
      <c r="I3273" s="162" t="str">
        <f t="shared" si="300"/>
        <v/>
      </c>
      <c r="J3273" s="163" t="str">
        <f>IF(I3273="","",I3273/BUDGET!$O$8)</f>
        <v/>
      </c>
      <c r="K3273" s="608"/>
      <c r="L3273" s="164" t="str">
        <f t="shared" si="301"/>
        <v/>
      </c>
      <c r="M3273" s="609" t="str">
        <f t="shared" si="302"/>
        <v/>
      </c>
      <c r="N3273" s="610" t="str">
        <f t="shared" si="303"/>
        <v/>
      </c>
      <c r="O3273" s="577"/>
      <c r="Q3273" s="611"/>
      <c r="U3273" s="574" t="str">
        <f t="shared" si="305"/>
        <v/>
      </c>
      <c r="V3273" s="574" t="str">
        <f>IF($U3273="","",VLOOKUP($U3273,BUDGET!$C$19:$Q$401,2,FALSE))</f>
        <v/>
      </c>
    </row>
    <row r="3274" spans="2:22" ht="13.5" x14ac:dyDescent="0.3">
      <c r="B3274" s="582">
        <f t="shared" si="304"/>
        <v>3264</v>
      </c>
      <c r="C3274" s="153"/>
      <c r="D3274" s="154"/>
      <c r="E3274" s="155"/>
      <c r="F3274" s="156"/>
      <c r="G3274" s="157"/>
      <c r="H3274" s="158"/>
      <c r="I3274" s="162" t="str">
        <f t="shared" si="300"/>
        <v/>
      </c>
      <c r="J3274" s="163" t="str">
        <f>IF(I3274="","",I3274/BUDGET!$O$8)</f>
        <v/>
      </c>
      <c r="K3274" s="608"/>
      <c r="L3274" s="161" t="str">
        <f t="shared" si="301"/>
        <v/>
      </c>
      <c r="M3274" s="609" t="str">
        <f t="shared" si="302"/>
        <v/>
      </c>
      <c r="N3274" s="610" t="str">
        <f t="shared" si="303"/>
        <v/>
      </c>
      <c r="O3274" s="577"/>
      <c r="Q3274" s="611"/>
      <c r="U3274" s="574" t="str">
        <f t="shared" si="305"/>
        <v/>
      </c>
      <c r="V3274" s="574" t="str">
        <f>IF($U3274="","",VLOOKUP($U3274,BUDGET!$C$19:$Q$401,2,FALSE))</f>
        <v/>
      </c>
    </row>
    <row r="3275" spans="2:22" ht="13.5" x14ac:dyDescent="0.3">
      <c r="B3275" s="582">
        <f t="shared" si="304"/>
        <v>3265</v>
      </c>
      <c r="C3275" s="153"/>
      <c r="D3275" s="154"/>
      <c r="E3275" s="155"/>
      <c r="F3275" s="156"/>
      <c r="G3275" s="157"/>
      <c r="H3275" s="158"/>
      <c r="I3275" s="162" t="str">
        <f t="shared" si="300"/>
        <v/>
      </c>
      <c r="J3275" s="163" t="str">
        <f>IF(I3275="","",I3275/BUDGET!$O$8)</f>
        <v/>
      </c>
      <c r="K3275" s="608"/>
      <c r="L3275" s="164" t="str">
        <f t="shared" si="301"/>
        <v/>
      </c>
      <c r="M3275" s="609" t="str">
        <f t="shared" si="302"/>
        <v/>
      </c>
      <c r="N3275" s="610" t="str">
        <f t="shared" si="303"/>
        <v/>
      </c>
      <c r="O3275" s="577"/>
      <c r="Q3275" s="611"/>
      <c r="U3275" s="574" t="str">
        <f t="shared" si="305"/>
        <v/>
      </c>
      <c r="V3275" s="574" t="str">
        <f>IF($U3275="","",VLOOKUP($U3275,BUDGET!$C$19:$Q$401,2,FALSE))</f>
        <v/>
      </c>
    </row>
    <row r="3276" spans="2:22" ht="13.5" x14ac:dyDescent="0.3">
      <c r="B3276" s="582">
        <f t="shared" si="304"/>
        <v>3266</v>
      </c>
      <c r="C3276" s="153"/>
      <c r="D3276" s="154"/>
      <c r="E3276" s="155"/>
      <c r="F3276" s="156"/>
      <c r="G3276" s="157"/>
      <c r="H3276" s="158"/>
      <c r="I3276" s="162" t="str">
        <f t="shared" ref="I3276:I3339" si="306">IF(E3276="","",ROUND(F3276*H3276,2))</f>
        <v/>
      </c>
      <c r="J3276" s="163" t="str">
        <f>IF(I3276="","",I3276/BUDGET!$O$8)</f>
        <v/>
      </c>
      <c r="K3276" s="608"/>
      <c r="L3276" s="161" t="str">
        <f t="shared" ref="L3276:L3339" si="307">LEFT(K3276,2)</f>
        <v/>
      </c>
      <c r="M3276" s="609" t="str">
        <f t="shared" ref="M3276:M3339" si="308">IF(C3276="","",YEAR(C3276))</f>
        <v/>
      </c>
      <c r="N3276" s="610" t="str">
        <f t="shared" ref="N3276:N3339" si="309">IF(C3276="","",MONTH(C3276))</f>
        <v/>
      </c>
      <c r="O3276" s="577"/>
      <c r="Q3276" s="611"/>
      <c r="U3276" s="574" t="str">
        <f t="shared" si="305"/>
        <v/>
      </c>
      <c r="V3276" s="574" t="str">
        <f>IF($U3276="","",VLOOKUP($U3276,BUDGET!$C$19:$Q$401,2,FALSE))</f>
        <v/>
      </c>
    </row>
    <row r="3277" spans="2:22" ht="13.5" x14ac:dyDescent="0.3">
      <c r="B3277" s="582">
        <f t="shared" ref="B3277:B3340" si="310">ROW()-10</f>
        <v>3267</v>
      </c>
      <c r="C3277" s="153"/>
      <c r="D3277" s="154"/>
      <c r="E3277" s="155"/>
      <c r="F3277" s="156"/>
      <c r="G3277" s="157"/>
      <c r="H3277" s="158"/>
      <c r="I3277" s="162" t="str">
        <f t="shared" si="306"/>
        <v/>
      </c>
      <c r="J3277" s="163" t="str">
        <f>IF(I3277="","",I3277/BUDGET!$O$8)</f>
        <v/>
      </c>
      <c r="K3277" s="608"/>
      <c r="L3277" s="164" t="str">
        <f t="shared" si="307"/>
        <v/>
      </c>
      <c r="M3277" s="609" t="str">
        <f t="shared" si="308"/>
        <v/>
      </c>
      <c r="N3277" s="610" t="str">
        <f t="shared" si="309"/>
        <v/>
      </c>
      <c r="O3277" s="577"/>
      <c r="Q3277" s="611"/>
      <c r="U3277" s="574" t="str">
        <f t="shared" ref="U3277:U3340" si="311">IF(K3277="","",LEFT(K3277,FIND("|",K3277)-1))</f>
        <v/>
      </c>
      <c r="V3277" s="574" t="str">
        <f>IF($U3277="","",VLOOKUP($U3277,BUDGET!$C$19:$Q$401,2,FALSE))</f>
        <v/>
      </c>
    </row>
    <row r="3278" spans="2:22" ht="13.5" x14ac:dyDescent="0.3">
      <c r="B3278" s="582">
        <f t="shared" si="310"/>
        <v>3268</v>
      </c>
      <c r="C3278" s="153"/>
      <c r="D3278" s="154"/>
      <c r="E3278" s="155"/>
      <c r="F3278" s="156"/>
      <c r="G3278" s="157"/>
      <c r="H3278" s="158"/>
      <c r="I3278" s="162" t="str">
        <f t="shared" si="306"/>
        <v/>
      </c>
      <c r="J3278" s="163" t="str">
        <f>IF(I3278="","",I3278/BUDGET!$O$8)</f>
        <v/>
      </c>
      <c r="K3278" s="608"/>
      <c r="L3278" s="161" t="str">
        <f t="shared" si="307"/>
        <v/>
      </c>
      <c r="M3278" s="609" t="str">
        <f t="shared" si="308"/>
        <v/>
      </c>
      <c r="N3278" s="610" t="str">
        <f t="shared" si="309"/>
        <v/>
      </c>
      <c r="O3278" s="577"/>
      <c r="Q3278" s="611"/>
      <c r="U3278" s="574" t="str">
        <f t="shared" si="311"/>
        <v/>
      </c>
      <c r="V3278" s="574" t="str">
        <f>IF($U3278="","",VLOOKUP($U3278,BUDGET!$C$19:$Q$401,2,FALSE))</f>
        <v/>
      </c>
    </row>
    <row r="3279" spans="2:22" ht="13.5" x14ac:dyDescent="0.3">
      <c r="B3279" s="582">
        <f t="shared" si="310"/>
        <v>3269</v>
      </c>
      <c r="C3279" s="153"/>
      <c r="D3279" s="154"/>
      <c r="E3279" s="155"/>
      <c r="F3279" s="156"/>
      <c r="G3279" s="157"/>
      <c r="H3279" s="158"/>
      <c r="I3279" s="162" t="str">
        <f t="shared" si="306"/>
        <v/>
      </c>
      <c r="J3279" s="163" t="str">
        <f>IF(I3279="","",I3279/BUDGET!$O$8)</f>
        <v/>
      </c>
      <c r="K3279" s="608"/>
      <c r="L3279" s="164" t="str">
        <f t="shared" si="307"/>
        <v/>
      </c>
      <c r="M3279" s="609" t="str">
        <f t="shared" si="308"/>
        <v/>
      </c>
      <c r="N3279" s="610" t="str">
        <f t="shared" si="309"/>
        <v/>
      </c>
      <c r="O3279" s="577"/>
      <c r="Q3279" s="611"/>
      <c r="U3279" s="574" t="str">
        <f t="shared" si="311"/>
        <v/>
      </c>
      <c r="V3279" s="574" t="str">
        <f>IF($U3279="","",VLOOKUP($U3279,BUDGET!$C$19:$Q$401,2,FALSE))</f>
        <v/>
      </c>
    </row>
    <row r="3280" spans="2:22" ht="13.5" x14ac:dyDescent="0.3">
      <c r="B3280" s="582">
        <f t="shared" si="310"/>
        <v>3270</v>
      </c>
      <c r="C3280" s="153"/>
      <c r="D3280" s="154"/>
      <c r="E3280" s="155"/>
      <c r="F3280" s="156"/>
      <c r="G3280" s="157"/>
      <c r="H3280" s="158"/>
      <c r="I3280" s="162" t="str">
        <f t="shared" si="306"/>
        <v/>
      </c>
      <c r="J3280" s="163" t="str">
        <f>IF(I3280="","",I3280/BUDGET!$O$8)</f>
        <v/>
      </c>
      <c r="K3280" s="608"/>
      <c r="L3280" s="161" t="str">
        <f t="shared" si="307"/>
        <v/>
      </c>
      <c r="M3280" s="609" t="str">
        <f t="shared" si="308"/>
        <v/>
      </c>
      <c r="N3280" s="610" t="str">
        <f t="shared" si="309"/>
        <v/>
      </c>
      <c r="O3280" s="577"/>
      <c r="Q3280" s="611"/>
      <c r="U3280" s="574" t="str">
        <f t="shared" si="311"/>
        <v/>
      </c>
      <c r="V3280" s="574" t="str">
        <f>IF($U3280="","",VLOOKUP($U3280,BUDGET!$C$19:$Q$401,2,FALSE))</f>
        <v/>
      </c>
    </row>
    <row r="3281" spans="2:22" ht="13.5" x14ac:dyDescent="0.3">
      <c r="B3281" s="582">
        <f t="shared" si="310"/>
        <v>3271</v>
      </c>
      <c r="C3281" s="153"/>
      <c r="D3281" s="154"/>
      <c r="E3281" s="155"/>
      <c r="F3281" s="156"/>
      <c r="G3281" s="157"/>
      <c r="H3281" s="158"/>
      <c r="I3281" s="162" t="str">
        <f t="shared" si="306"/>
        <v/>
      </c>
      <c r="J3281" s="163" t="str">
        <f>IF(I3281="","",I3281/BUDGET!$O$8)</f>
        <v/>
      </c>
      <c r="K3281" s="608"/>
      <c r="L3281" s="164" t="str">
        <f t="shared" si="307"/>
        <v/>
      </c>
      <c r="M3281" s="609" t="str">
        <f t="shared" si="308"/>
        <v/>
      </c>
      <c r="N3281" s="610" t="str">
        <f t="shared" si="309"/>
        <v/>
      </c>
      <c r="O3281" s="577"/>
      <c r="Q3281" s="611"/>
      <c r="U3281" s="574" t="str">
        <f t="shared" si="311"/>
        <v/>
      </c>
      <c r="V3281" s="574" t="str">
        <f>IF($U3281="","",VLOOKUP($U3281,BUDGET!$C$19:$Q$401,2,FALSE))</f>
        <v/>
      </c>
    </row>
    <row r="3282" spans="2:22" ht="13.5" x14ac:dyDescent="0.3">
      <c r="B3282" s="582">
        <f t="shared" si="310"/>
        <v>3272</v>
      </c>
      <c r="C3282" s="153"/>
      <c r="D3282" s="154"/>
      <c r="E3282" s="155"/>
      <c r="F3282" s="156"/>
      <c r="G3282" s="157"/>
      <c r="H3282" s="158"/>
      <c r="I3282" s="162" t="str">
        <f t="shared" si="306"/>
        <v/>
      </c>
      <c r="J3282" s="163" t="str">
        <f>IF(I3282="","",I3282/BUDGET!$O$8)</f>
        <v/>
      </c>
      <c r="K3282" s="608"/>
      <c r="L3282" s="161" t="str">
        <f t="shared" si="307"/>
        <v/>
      </c>
      <c r="M3282" s="609" t="str">
        <f t="shared" si="308"/>
        <v/>
      </c>
      <c r="N3282" s="610" t="str">
        <f t="shared" si="309"/>
        <v/>
      </c>
      <c r="O3282" s="577"/>
      <c r="Q3282" s="611"/>
      <c r="U3282" s="574" t="str">
        <f t="shared" si="311"/>
        <v/>
      </c>
      <c r="V3282" s="574" t="str">
        <f>IF($U3282="","",VLOOKUP($U3282,BUDGET!$C$19:$Q$401,2,FALSE))</f>
        <v/>
      </c>
    </row>
    <row r="3283" spans="2:22" ht="13.5" x14ac:dyDescent="0.3">
      <c r="B3283" s="582">
        <f t="shared" si="310"/>
        <v>3273</v>
      </c>
      <c r="C3283" s="153"/>
      <c r="D3283" s="154"/>
      <c r="E3283" s="155"/>
      <c r="F3283" s="156"/>
      <c r="G3283" s="157"/>
      <c r="H3283" s="158"/>
      <c r="I3283" s="162" t="str">
        <f t="shared" si="306"/>
        <v/>
      </c>
      <c r="J3283" s="163" t="str">
        <f>IF(I3283="","",I3283/BUDGET!$O$8)</f>
        <v/>
      </c>
      <c r="K3283" s="608"/>
      <c r="L3283" s="164" t="str">
        <f t="shared" si="307"/>
        <v/>
      </c>
      <c r="M3283" s="609" t="str">
        <f t="shared" si="308"/>
        <v/>
      </c>
      <c r="N3283" s="610" t="str">
        <f t="shared" si="309"/>
        <v/>
      </c>
      <c r="O3283" s="577"/>
      <c r="Q3283" s="611"/>
      <c r="U3283" s="574" t="str">
        <f t="shared" si="311"/>
        <v/>
      </c>
      <c r="V3283" s="574" t="str">
        <f>IF($U3283="","",VLOOKUP($U3283,BUDGET!$C$19:$Q$401,2,FALSE))</f>
        <v/>
      </c>
    </row>
    <row r="3284" spans="2:22" ht="13.5" x14ac:dyDescent="0.3">
      <c r="B3284" s="582">
        <f t="shared" si="310"/>
        <v>3274</v>
      </c>
      <c r="C3284" s="153"/>
      <c r="D3284" s="154"/>
      <c r="E3284" s="155"/>
      <c r="F3284" s="156"/>
      <c r="G3284" s="157"/>
      <c r="H3284" s="158"/>
      <c r="I3284" s="162" t="str">
        <f t="shared" si="306"/>
        <v/>
      </c>
      <c r="J3284" s="163" t="str">
        <f>IF(I3284="","",I3284/BUDGET!$O$8)</f>
        <v/>
      </c>
      <c r="K3284" s="608"/>
      <c r="L3284" s="161" t="str">
        <f t="shared" si="307"/>
        <v/>
      </c>
      <c r="M3284" s="609" t="str">
        <f t="shared" si="308"/>
        <v/>
      </c>
      <c r="N3284" s="610" t="str">
        <f t="shared" si="309"/>
        <v/>
      </c>
      <c r="O3284" s="577"/>
      <c r="Q3284" s="611"/>
      <c r="U3284" s="574" t="str">
        <f t="shared" si="311"/>
        <v/>
      </c>
      <c r="V3284" s="574" t="str">
        <f>IF($U3284="","",VLOOKUP($U3284,BUDGET!$C$19:$Q$401,2,FALSE))</f>
        <v/>
      </c>
    </row>
    <row r="3285" spans="2:22" ht="13.5" x14ac:dyDescent="0.3">
      <c r="B3285" s="582">
        <f t="shared" si="310"/>
        <v>3275</v>
      </c>
      <c r="C3285" s="153"/>
      <c r="D3285" s="154"/>
      <c r="E3285" s="155"/>
      <c r="F3285" s="156"/>
      <c r="G3285" s="157"/>
      <c r="H3285" s="158"/>
      <c r="I3285" s="162" t="str">
        <f t="shared" si="306"/>
        <v/>
      </c>
      <c r="J3285" s="163" t="str">
        <f>IF(I3285="","",I3285/BUDGET!$O$8)</f>
        <v/>
      </c>
      <c r="K3285" s="608"/>
      <c r="L3285" s="164" t="str">
        <f t="shared" si="307"/>
        <v/>
      </c>
      <c r="M3285" s="609" t="str">
        <f t="shared" si="308"/>
        <v/>
      </c>
      <c r="N3285" s="610" t="str">
        <f t="shared" si="309"/>
        <v/>
      </c>
      <c r="O3285" s="577"/>
      <c r="Q3285" s="611"/>
      <c r="U3285" s="574" t="str">
        <f t="shared" si="311"/>
        <v/>
      </c>
      <c r="V3285" s="574" t="str">
        <f>IF($U3285="","",VLOOKUP($U3285,BUDGET!$C$19:$Q$401,2,FALSE))</f>
        <v/>
      </c>
    </row>
    <row r="3286" spans="2:22" ht="13.5" x14ac:dyDescent="0.3">
      <c r="B3286" s="582">
        <f t="shared" si="310"/>
        <v>3276</v>
      </c>
      <c r="C3286" s="153"/>
      <c r="D3286" s="154"/>
      <c r="E3286" s="155"/>
      <c r="F3286" s="156"/>
      <c r="G3286" s="157"/>
      <c r="H3286" s="158"/>
      <c r="I3286" s="162" t="str">
        <f t="shared" si="306"/>
        <v/>
      </c>
      <c r="J3286" s="163" t="str">
        <f>IF(I3286="","",I3286/BUDGET!$O$8)</f>
        <v/>
      </c>
      <c r="K3286" s="608"/>
      <c r="L3286" s="161" t="str">
        <f t="shared" si="307"/>
        <v/>
      </c>
      <c r="M3286" s="609" t="str">
        <f t="shared" si="308"/>
        <v/>
      </c>
      <c r="N3286" s="610" t="str">
        <f t="shared" si="309"/>
        <v/>
      </c>
      <c r="O3286" s="577"/>
      <c r="Q3286" s="611"/>
      <c r="U3286" s="574" t="str">
        <f t="shared" si="311"/>
        <v/>
      </c>
      <c r="V3286" s="574" t="str">
        <f>IF($U3286="","",VLOOKUP($U3286,BUDGET!$C$19:$Q$401,2,FALSE))</f>
        <v/>
      </c>
    </row>
    <row r="3287" spans="2:22" ht="13.5" x14ac:dyDescent="0.3">
      <c r="B3287" s="582">
        <f t="shared" si="310"/>
        <v>3277</v>
      </c>
      <c r="C3287" s="153"/>
      <c r="D3287" s="154"/>
      <c r="E3287" s="155"/>
      <c r="F3287" s="156"/>
      <c r="G3287" s="157"/>
      <c r="H3287" s="158"/>
      <c r="I3287" s="162" t="str">
        <f t="shared" si="306"/>
        <v/>
      </c>
      <c r="J3287" s="163" t="str">
        <f>IF(I3287="","",I3287/BUDGET!$O$8)</f>
        <v/>
      </c>
      <c r="K3287" s="608"/>
      <c r="L3287" s="164" t="str">
        <f t="shared" si="307"/>
        <v/>
      </c>
      <c r="M3287" s="609" t="str">
        <f t="shared" si="308"/>
        <v/>
      </c>
      <c r="N3287" s="610" t="str">
        <f t="shared" si="309"/>
        <v/>
      </c>
      <c r="O3287" s="577"/>
      <c r="Q3287" s="611"/>
      <c r="U3287" s="574" t="str">
        <f t="shared" si="311"/>
        <v/>
      </c>
      <c r="V3287" s="574" t="str">
        <f>IF($U3287="","",VLOOKUP($U3287,BUDGET!$C$19:$Q$401,2,FALSE))</f>
        <v/>
      </c>
    </row>
    <row r="3288" spans="2:22" ht="13.5" x14ac:dyDescent="0.3">
      <c r="B3288" s="582">
        <f t="shared" si="310"/>
        <v>3278</v>
      </c>
      <c r="C3288" s="153"/>
      <c r="D3288" s="154"/>
      <c r="E3288" s="155"/>
      <c r="F3288" s="156"/>
      <c r="G3288" s="157"/>
      <c r="H3288" s="158"/>
      <c r="I3288" s="162" t="str">
        <f t="shared" si="306"/>
        <v/>
      </c>
      <c r="J3288" s="163" t="str">
        <f>IF(I3288="","",I3288/BUDGET!$O$8)</f>
        <v/>
      </c>
      <c r="K3288" s="608"/>
      <c r="L3288" s="161" t="str">
        <f t="shared" si="307"/>
        <v/>
      </c>
      <c r="M3288" s="609" t="str">
        <f t="shared" si="308"/>
        <v/>
      </c>
      <c r="N3288" s="610" t="str">
        <f t="shared" si="309"/>
        <v/>
      </c>
      <c r="O3288" s="577"/>
      <c r="Q3288" s="611"/>
      <c r="U3288" s="574" t="str">
        <f t="shared" si="311"/>
        <v/>
      </c>
      <c r="V3288" s="574" t="str">
        <f>IF($U3288="","",VLOOKUP($U3288,BUDGET!$C$19:$Q$401,2,FALSE))</f>
        <v/>
      </c>
    </row>
    <row r="3289" spans="2:22" ht="13.5" x14ac:dyDescent="0.3">
      <c r="B3289" s="582">
        <f t="shared" si="310"/>
        <v>3279</v>
      </c>
      <c r="C3289" s="153"/>
      <c r="D3289" s="154"/>
      <c r="E3289" s="155"/>
      <c r="F3289" s="156"/>
      <c r="G3289" s="157"/>
      <c r="H3289" s="158"/>
      <c r="I3289" s="162" t="str">
        <f t="shared" si="306"/>
        <v/>
      </c>
      <c r="J3289" s="163" t="str">
        <f>IF(I3289="","",I3289/BUDGET!$O$8)</f>
        <v/>
      </c>
      <c r="K3289" s="608"/>
      <c r="L3289" s="164" t="str">
        <f t="shared" si="307"/>
        <v/>
      </c>
      <c r="M3289" s="609" t="str">
        <f t="shared" si="308"/>
        <v/>
      </c>
      <c r="N3289" s="610" t="str">
        <f t="shared" si="309"/>
        <v/>
      </c>
      <c r="O3289" s="577"/>
      <c r="Q3289" s="611"/>
      <c r="U3289" s="574" t="str">
        <f t="shared" si="311"/>
        <v/>
      </c>
      <c r="V3289" s="574" t="str">
        <f>IF($U3289="","",VLOOKUP($U3289,BUDGET!$C$19:$Q$401,2,FALSE))</f>
        <v/>
      </c>
    </row>
    <row r="3290" spans="2:22" ht="13.5" x14ac:dyDescent="0.3">
      <c r="B3290" s="582">
        <f t="shared" si="310"/>
        <v>3280</v>
      </c>
      <c r="C3290" s="153"/>
      <c r="D3290" s="154"/>
      <c r="E3290" s="155"/>
      <c r="F3290" s="156"/>
      <c r="G3290" s="157"/>
      <c r="H3290" s="158"/>
      <c r="I3290" s="162" t="str">
        <f t="shared" si="306"/>
        <v/>
      </c>
      <c r="J3290" s="163" t="str">
        <f>IF(I3290="","",I3290/BUDGET!$O$8)</f>
        <v/>
      </c>
      <c r="K3290" s="608"/>
      <c r="L3290" s="161" t="str">
        <f t="shared" si="307"/>
        <v/>
      </c>
      <c r="M3290" s="609" t="str">
        <f t="shared" si="308"/>
        <v/>
      </c>
      <c r="N3290" s="610" t="str">
        <f t="shared" si="309"/>
        <v/>
      </c>
      <c r="O3290" s="577"/>
      <c r="Q3290" s="611"/>
      <c r="U3290" s="574" t="str">
        <f t="shared" si="311"/>
        <v/>
      </c>
      <c r="V3290" s="574" t="str">
        <f>IF($U3290="","",VLOOKUP($U3290,BUDGET!$C$19:$Q$401,2,FALSE))</f>
        <v/>
      </c>
    </row>
    <row r="3291" spans="2:22" ht="13.5" x14ac:dyDescent="0.3">
      <c r="B3291" s="582">
        <f t="shared" si="310"/>
        <v>3281</v>
      </c>
      <c r="C3291" s="153"/>
      <c r="D3291" s="154"/>
      <c r="E3291" s="155"/>
      <c r="F3291" s="156"/>
      <c r="G3291" s="157"/>
      <c r="H3291" s="158"/>
      <c r="I3291" s="162" t="str">
        <f t="shared" si="306"/>
        <v/>
      </c>
      <c r="J3291" s="163" t="str">
        <f>IF(I3291="","",I3291/BUDGET!$O$8)</f>
        <v/>
      </c>
      <c r="K3291" s="608"/>
      <c r="L3291" s="164" t="str">
        <f t="shared" si="307"/>
        <v/>
      </c>
      <c r="M3291" s="609" t="str">
        <f t="shared" si="308"/>
        <v/>
      </c>
      <c r="N3291" s="610" t="str">
        <f t="shared" si="309"/>
        <v/>
      </c>
      <c r="O3291" s="577"/>
      <c r="Q3291" s="611"/>
      <c r="U3291" s="574" t="str">
        <f t="shared" si="311"/>
        <v/>
      </c>
      <c r="V3291" s="574" t="str">
        <f>IF($U3291="","",VLOOKUP($U3291,BUDGET!$C$19:$Q$401,2,FALSE))</f>
        <v/>
      </c>
    </row>
    <row r="3292" spans="2:22" ht="13.5" x14ac:dyDescent="0.3">
      <c r="B3292" s="582">
        <f t="shared" si="310"/>
        <v>3282</v>
      </c>
      <c r="C3292" s="153"/>
      <c r="D3292" s="154"/>
      <c r="E3292" s="155"/>
      <c r="F3292" s="156"/>
      <c r="G3292" s="157"/>
      <c r="H3292" s="158"/>
      <c r="I3292" s="162" t="str">
        <f t="shared" si="306"/>
        <v/>
      </c>
      <c r="J3292" s="163" t="str">
        <f>IF(I3292="","",I3292/BUDGET!$O$8)</f>
        <v/>
      </c>
      <c r="K3292" s="608"/>
      <c r="L3292" s="161" t="str">
        <f t="shared" si="307"/>
        <v/>
      </c>
      <c r="M3292" s="609" t="str">
        <f t="shared" si="308"/>
        <v/>
      </c>
      <c r="N3292" s="610" t="str">
        <f t="shared" si="309"/>
        <v/>
      </c>
      <c r="O3292" s="577"/>
      <c r="Q3292" s="611"/>
      <c r="U3292" s="574" t="str">
        <f t="shared" si="311"/>
        <v/>
      </c>
      <c r="V3292" s="574" t="str">
        <f>IF($U3292="","",VLOOKUP($U3292,BUDGET!$C$19:$Q$401,2,FALSE))</f>
        <v/>
      </c>
    </row>
    <row r="3293" spans="2:22" ht="13.5" x14ac:dyDescent="0.3">
      <c r="B3293" s="582">
        <f t="shared" si="310"/>
        <v>3283</v>
      </c>
      <c r="C3293" s="153"/>
      <c r="D3293" s="154"/>
      <c r="E3293" s="155"/>
      <c r="F3293" s="156"/>
      <c r="G3293" s="157"/>
      <c r="H3293" s="158"/>
      <c r="I3293" s="162" t="str">
        <f t="shared" si="306"/>
        <v/>
      </c>
      <c r="J3293" s="163" t="str">
        <f>IF(I3293="","",I3293/BUDGET!$O$8)</f>
        <v/>
      </c>
      <c r="K3293" s="608"/>
      <c r="L3293" s="164" t="str">
        <f t="shared" si="307"/>
        <v/>
      </c>
      <c r="M3293" s="609" t="str">
        <f t="shared" si="308"/>
        <v/>
      </c>
      <c r="N3293" s="610" t="str">
        <f t="shared" si="309"/>
        <v/>
      </c>
      <c r="O3293" s="577"/>
      <c r="Q3293" s="611"/>
      <c r="U3293" s="574" t="str">
        <f t="shared" si="311"/>
        <v/>
      </c>
      <c r="V3293" s="574" t="str">
        <f>IF($U3293="","",VLOOKUP($U3293,BUDGET!$C$19:$Q$401,2,FALSE))</f>
        <v/>
      </c>
    </row>
    <row r="3294" spans="2:22" ht="13.5" x14ac:dyDescent="0.3">
      <c r="B3294" s="582">
        <f t="shared" si="310"/>
        <v>3284</v>
      </c>
      <c r="C3294" s="153"/>
      <c r="D3294" s="154"/>
      <c r="E3294" s="155"/>
      <c r="F3294" s="156"/>
      <c r="G3294" s="157"/>
      <c r="H3294" s="158"/>
      <c r="I3294" s="162" t="str">
        <f t="shared" si="306"/>
        <v/>
      </c>
      <c r="J3294" s="163" t="str">
        <f>IF(I3294="","",I3294/BUDGET!$O$8)</f>
        <v/>
      </c>
      <c r="K3294" s="608"/>
      <c r="L3294" s="161" t="str">
        <f t="shared" si="307"/>
        <v/>
      </c>
      <c r="M3294" s="609" t="str">
        <f t="shared" si="308"/>
        <v/>
      </c>
      <c r="N3294" s="610" t="str">
        <f t="shared" si="309"/>
        <v/>
      </c>
      <c r="O3294" s="577"/>
      <c r="Q3294" s="611"/>
      <c r="U3294" s="574" t="str">
        <f t="shared" si="311"/>
        <v/>
      </c>
      <c r="V3294" s="574" t="str">
        <f>IF($U3294="","",VLOOKUP($U3294,BUDGET!$C$19:$Q$401,2,FALSE))</f>
        <v/>
      </c>
    </row>
    <row r="3295" spans="2:22" ht="13.5" x14ac:dyDescent="0.3">
      <c r="B3295" s="582">
        <f t="shared" si="310"/>
        <v>3285</v>
      </c>
      <c r="C3295" s="153"/>
      <c r="D3295" s="154"/>
      <c r="E3295" s="155"/>
      <c r="F3295" s="156"/>
      <c r="G3295" s="157"/>
      <c r="H3295" s="158"/>
      <c r="I3295" s="162" t="str">
        <f t="shared" si="306"/>
        <v/>
      </c>
      <c r="J3295" s="163" t="str">
        <f>IF(I3295="","",I3295/BUDGET!$O$8)</f>
        <v/>
      </c>
      <c r="K3295" s="608"/>
      <c r="L3295" s="164" t="str">
        <f t="shared" si="307"/>
        <v/>
      </c>
      <c r="M3295" s="609" t="str">
        <f t="shared" si="308"/>
        <v/>
      </c>
      <c r="N3295" s="610" t="str">
        <f t="shared" si="309"/>
        <v/>
      </c>
      <c r="O3295" s="577"/>
      <c r="Q3295" s="611"/>
      <c r="U3295" s="574" t="str">
        <f t="shared" si="311"/>
        <v/>
      </c>
      <c r="V3295" s="574" t="str">
        <f>IF($U3295="","",VLOOKUP($U3295,BUDGET!$C$19:$Q$401,2,FALSE))</f>
        <v/>
      </c>
    </row>
    <row r="3296" spans="2:22" ht="13.5" x14ac:dyDescent="0.3">
      <c r="B3296" s="582">
        <f t="shared" si="310"/>
        <v>3286</v>
      </c>
      <c r="C3296" s="153"/>
      <c r="D3296" s="154"/>
      <c r="E3296" s="155"/>
      <c r="F3296" s="156"/>
      <c r="G3296" s="157"/>
      <c r="H3296" s="158"/>
      <c r="I3296" s="162" t="str">
        <f t="shared" si="306"/>
        <v/>
      </c>
      <c r="J3296" s="163" t="str">
        <f>IF(I3296="","",I3296/BUDGET!$O$8)</f>
        <v/>
      </c>
      <c r="K3296" s="608"/>
      <c r="L3296" s="161" t="str">
        <f t="shared" si="307"/>
        <v/>
      </c>
      <c r="M3296" s="609" t="str">
        <f t="shared" si="308"/>
        <v/>
      </c>
      <c r="N3296" s="610" t="str">
        <f t="shared" si="309"/>
        <v/>
      </c>
      <c r="O3296" s="577"/>
      <c r="Q3296" s="611"/>
      <c r="U3296" s="574" t="str">
        <f t="shared" si="311"/>
        <v/>
      </c>
      <c r="V3296" s="574" t="str">
        <f>IF($U3296="","",VLOOKUP($U3296,BUDGET!$C$19:$Q$401,2,FALSE))</f>
        <v/>
      </c>
    </row>
    <row r="3297" spans="2:22" ht="13.5" x14ac:dyDescent="0.3">
      <c r="B3297" s="582">
        <f t="shared" si="310"/>
        <v>3287</v>
      </c>
      <c r="C3297" s="153"/>
      <c r="D3297" s="154"/>
      <c r="E3297" s="155"/>
      <c r="F3297" s="156"/>
      <c r="G3297" s="157"/>
      <c r="H3297" s="158"/>
      <c r="I3297" s="162" t="str">
        <f t="shared" si="306"/>
        <v/>
      </c>
      <c r="J3297" s="163" t="str">
        <f>IF(I3297="","",I3297/BUDGET!$O$8)</f>
        <v/>
      </c>
      <c r="K3297" s="608"/>
      <c r="L3297" s="164" t="str">
        <f t="shared" si="307"/>
        <v/>
      </c>
      <c r="M3297" s="609" t="str">
        <f t="shared" si="308"/>
        <v/>
      </c>
      <c r="N3297" s="610" t="str">
        <f t="shared" si="309"/>
        <v/>
      </c>
      <c r="O3297" s="577"/>
      <c r="Q3297" s="611"/>
      <c r="U3297" s="574" t="str">
        <f t="shared" si="311"/>
        <v/>
      </c>
      <c r="V3297" s="574" t="str">
        <f>IF($U3297="","",VLOOKUP($U3297,BUDGET!$C$19:$Q$401,2,FALSE))</f>
        <v/>
      </c>
    </row>
    <row r="3298" spans="2:22" ht="13.5" x14ac:dyDescent="0.3">
      <c r="B3298" s="582">
        <f t="shared" si="310"/>
        <v>3288</v>
      </c>
      <c r="C3298" s="153"/>
      <c r="D3298" s="154"/>
      <c r="E3298" s="155"/>
      <c r="F3298" s="156"/>
      <c r="G3298" s="157"/>
      <c r="H3298" s="158"/>
      <c r="I3298" s="162" t="str">
        <f t="shared" si="306"/>
        <v/>
      </c>
      <c r="J3298" s="163" t="str">
        <f>IF(I3298="","",I3298/BUDGET!$O$8)</f>
        <v/>
      </c>
      <c r="K3298" s="608"/>
      <c r="L3298" s="161" t="str">
        <f t="shared" si="307"/>
        <v/>
      </c>
      <c r="M3298" s="609" t="str">
        <f t="shared" si="308"/>
        <v/>
      </c>
      <c r="N3298" s="610" t="str">
        <f t="shared" si="309"/>
        <v/>
      </c>
      <c r="O3298" s="577"/>
      <c r="Q3298" s="611"/>
      <c r="U3298" s="574" t="str">
        <f t="shared" si="311"/>
        <v/>
      </c>
      <c r="V3298" s="574" t="str">
        <f>IF($U3298="","",VLOOKUP($U3298,BUDGET!$C$19:$Q$401,2,FALSE))</f>
        <v/>
      </c>
    </row>
    <row r="3299" spans="2:22" ht="13.5" x14ac:dyDescent="0.3">
      <c r="B3299" s="582">
        <f t="shared" si="310"/>
        <v>3289</v>
      </c>
      <c r="C3299" s="153"/>
      <c r="D3299" s="154"/>
      <c r="E3299" s="155"/>
      <c r="F3299" s="156"/>
      <c r="G3299" s="157"/>
      <c r="H3299" s="158"/>
      <c r="I3299" s="162" t="str">
        <f t="shared" si="306"/>
        <v/>
      </c>
      <c r="J3299" s="163" t="str">
        <f>IF(I3299="","",I3299/BUDGET!$O$8)</f>
        <v/>
      </c>
      <c r="K3299" s="608"/>
      <c r="L3299" s="164" t="str">
        <f t="shared" si="307"/>
        <v/>
      </c>
      <c r="M3299" s="609" t="str">
        <f t="shared" si="308"/>
        <v/>
      </c>
      <c r="N3299" s="610" t="str">
        <f t="shared" si="309"/>
        <v/>
      </c>
      <c r="O3299" s="577"/>
      <c r="Q3299" s="611"/>
      <c r="U3299" s="574" t="str">
        <f t="shared" si="311"/>
        <v/>
      </c>
      <c r="V3299" s="574" t="str">
        <f>IF($U3299="","",VLOOKUP($U3299,BUDGET!$C$19:$Q$401,2,FALSE))</f>
        <v/>
      </c>
    </row>
    <row r="3300" spans="2:22" ht="13.5" x14ac:dyDescent="0.3">
      <c r="B3300" s="582">
        <f t="shared" si="310"/>
        <v>3290</v>
      </c>
      <c r="C3300" s="153"/>
      <c r="D3300" s="154"/>
      <c r="E3300" s="155"/>
      <c r="F3300" s="156"/>
      <c r="G3300" s="157"/>
      <c r="H3300" s="158"/>
      <c r="I3300" s="162" t="str">
        <f t="shared" si="306"/>
        <v/>
      </c>
      <c r="J3300" s="163" t="str">
        <f>IF(I3300="","",I3300/BUDGET!$O$8)</f>
        <v/>
      </c>
      <c r="K3300" s="608"/>
      <c r="L3300" s="161" t="str">
        <f t="shared" si="307"/>
        <v/>
      </c>
      <c r="M3300" s="609" t="str">
        <f t="shared" si="308"/>
        <v/>
      </c>
      <c r="N3300" s="610" t="str">
        <f t="shared" si="309"/>
        <v/>
      </c>
      <c r="O3300" s="577"/>
      <c r="Q3300" s="611"/>
      <c r="U3300" s="574" t="str">
        <f t="shared" si="311"/>
        <v/>
      </c>
      <c r="V3300" s="574" t="str">
        <f>IF($U3300="","",VLOOKUP($U3300,BUDGET!$C$19:$Q$401,2,FALSE))</f>
        <v/>
      </c>
    </row>
    <row r="3301" spans="2:22" ht="13.5" x14ac:dyDescent="0.3">
      <c r="B3301" s="582">
        <f t="shared" si="310"/>
        <v>3291</v>
      </c>
      <c r="C3301" s="153"/>
      <c r="D3301" s="154"/>
      <c r="E3301" s="155"/>
      <c r="F3301" s="156"/>
      <c r="G3301" s="157"/>
      <c r="H3301" s="158"/>
      <c r="I3301" s="162" t="str">
        <f t="shared" si="306"/>
        <v/>
      </c>
      <c r="J3301" s="163" t="str">
        <f>IF(I3301="","",I3301/BUDGET!$O$8)</f>
        <v/>
      </c>
      <c r="K3301" s="608"/>
      <c r="L3301" s="164" t="str">
        <f t="shared" si="307"/>
        <v/>
      </c>
      <c r="M3301" s="609" t="str">
        <f t="shared" si="308"/>
        <v/>
      </c>
      <c r="N3301" s="610" t="str">
        <f t="shared" si="309"/>
        <v/>
      </c>
      <c r="O3301" s="577"/>
      <c r="Q3301" s="611"/>
      <c r="U3301" s="574" t="str">
        <f t="shared" si="311"/>
        <v/>
      </c>
      <c r="V3301" s="574" t="str">
        <f>IF($U3301="","",VLOOKUP($U3301,BUDGET!$C$19:$Q$401,2,FALSE))</f>
        <v/>
      </c>
    </row>
    <row r="3302" spans="2:22" ht="13.5" x14ac:dyDescent="0.3">
      <c r="B3302" s="582">
        <f t="shared" si="310"/>
        <v>3292</v>
      </c>
      <c r="C3302" s="153"/>
      <c r="D3302" s="154"/>
      <c r="E3302" s="155"/>
      <c r="F3302" s="156"/>
      <c r="G3302" s="157"/>
      <c r="H3302" s="158"/>
      <c r="I3302" s="162" t="str">
        <f t="shared" si="306"/>
        <v/>
      </c>
      <c r="J3302" s="163" t="str">
        <f>IF(I3302="","",I3302/BUDGET!$O$8)</f>
        <v/>
      </c>
      <c r="K3302" s="608"/>
      <c r="L3302" s="161" t="str">
        <f t="shared" si="307"/>
        <v/>
      </c>
      <c r="M3302" s="609" t="str">
        <f t="shared" si="308"/>
        <v/>
      </c>
      <c r="N3302" s="610" t="str">
        <f t="shared" si="309"/>
        <v/>
      </c>
      <c r="O3302" s="577"/>
      <c r="Q3302" s="611"/>
      <c r="U3302" s="574" t="str">
        <f t="shared" si="311"/>
        <v/>
      </c>
      <c r="V3302" s="574" t="str">
        <f>IF($U3302="","",VLOOKUP($U3302,BUDGET!$C$19:$Q$401,2,FALSE))</f>
        <v/>
      </c>
    </row>
    <row r="3303" spans="2:22" ht="13.5" x14ac:dyDescent="0.3">
      <c r="B3303" s="582">
        <f t="shared" si="310"/>
        <v>3293</v>
      </c>
      <c r="C3303" s="153"/>
      <c r="D3303" s="154"/>
      <c r="E3303" s="155"/>
      <c r="F3303" s="156"/>
      <c r="G3303" s="157"/>
      <c r="H3303" s="158"/>
      <c r="I3303" s="162" t="str">
        <f t="shared" si="306"/>
        <v/>
      </c>
      <c r="J3303" s="163" t="str">
        <f>IF(I3303="","",I3303/BUDGET!$O$8)</f>
        <v/>
      </c>
      <c r="K3303" s="608"/>
      <c r="L3303" s="164" t="str">
        <f t="shared" si="307"/>
        <v/>
      </c>
      <c r="M3303" s="609" t="str">
        <f t="shared" si="308"/>
        <v/>
      </c>
      <c r="N3303" s="610" t="str">
        <f t="shared" si="309"/>
        <v/>
      </c>
      <c r="O3303" s="577"/>
      <c r="Q3303" s="611"/>
      <c r="U3303" s="574" t="str">
        <f t="shared" si="311"/>
        <v/>
      </c>
      <c r="V3303" s="574" t="str">
        <f>IF($U3303="","",VLOOKUP($U3303,BUDGET!$C$19:$Q$401,2,FALSE))</f>
        <v/>
      </c>
    </row>
    <row r="3304" spans="2:22" ht="13.5" x14ac:dyDescent="0.3">
      <c r="B3304" s="582">
        <f t="shared" si="310"/>
        <v>3294</v>
      </c>
      <c r="C3304" s="153"/>
      <c r="D3304" s="154"/>
      <c r="E3304" s="155"/>
      <c r="F3304" s="156"/>
      <c r="G3304" s="157"/>
      <c r="H3304" s="158"/>
      <c r="I3304" s="162" t="str">
        <f t="shared" si="306"/>
        <v/>
      </c>
      <c r="J3304" s="163" t="str">
        <f>IF(I3304="","",I3304/BUDGET!$O$8)</f>
        <v/>
      </c>
      <c r="K3304" s="608"/>
      <c r="L3304" s="161" t="str">
        <f t="shared" si="307"/>
        <v/>
      </c>
      <c r="M3304" s="609" t="str">
        <f t="shared" si="308"/>
        <v/>
      </c>
      <c r="N3304" s="610" t="str">
        <f t="shared" si="309"/>
        <v/>
      </c>
      <c r="O3304" s="577"/>
      <c r="Q3304" s="611"/>
      <c r="U3304" s="574" t="str">
        <f t="shared" si="311"/>
        <v/>
      </c>
      <c r="V3304" s="574" t="str">
        <f>IF($U3304="","",VLOOKUP($U3304,BUDGET!$C$19:$Q$401,2,FALSE))</f>
        <v/>
      </c>
    </row>
    <row r="3305" spans="2:22" ht="13.5" x14ac:dyDescent="0.3">
      <c r="B3305" s="582">
        <f t="shared" si="310"/>
        <v>3295</v>
      </c>
      <c r="C3305" s="153"/>
      <c r="D3305" s="154"/>
      <c r="E3305" s="155"/>
      <c r="F3305" s="156"/>
      <c r="G3305" s="157"/>
      <c r="H3305" s="158"/>
      <c r="I3305" s="162" t="str">
        <f t="shared" si="306"/>
        <v/>
      </c>
      <c r="J3305" s="163" t="str">
        <f>IF(I3305="","",I3305/BUDGET!$O$8)</f>
        <v/>
      </c>
      <c r="K3305" s="608"/>
      <c r="L3305" s="164" t="str">
        <f t="shared" si="307"/>
        <v/>
      </c>
      <c r="M3305" s="609" t="str">
        <f t="shared" si="308"/>
        <v/>
      </c>
      <c r="N3305" s="610" t="str">
        <f t="shared" si="309"/>
        <v/>
      </c>
      <c r="O3305" s="577"/>
      <c r="Q3305" s="611"/>
      <c r="U3305" s="574" t="str">
        <f t="shared" si="311"/>
        <v/>
      </c>
      <c r="V3305" s="574" t="str">
        <f>IF($U3305="","",VLOOKUP($U3305,BUDGET!$C$19:$Q$401,2,FALSE))</f>
        <v/>
      </c>
    </row>
    <row r="3306" spans="2:22" ht="13.5" x14ac:dyDescent="0.3">
      <c r="B3306" s="582">
        <f t="shared" si="310"/>
        <v>3296</v>
      </c>
      <c r="C3306" s="153"/>
      <c r="D3306" s="154"/>
      <c r="E3306" s="155"/>
      <c r="F3306" s="156"/>
      <c r="G3306" s="157"/>
      <c r="H3306" s="158"/>
      <c r="I3306" s="162" t="str">
        <f t="shared" si="306"/>
        <v/>
      </c>
      <c r="J3306" s="163" t="str">
        <f>IF(I3306="","",I3306/BUDGET!$O$8)</f>
        <v/>
      </c>
      <c r="K3306" s="608"/>
      <c r="L3306" s="161" t="str">
        <f t="shared" si="307"/>
        <v/>
      </c>
      <c r="M3306" s="609" t="str">
        <f t="shared" si="308"/>
        <v/>
      </c>
      <c r="N3306" s="610" t="str">
        <f t="shared" si="309"/>
        <v/>
      </c>
      <c r="O3306" s="577"/>
      <c r="Q3306" s="611"/>
      <c r="U3306" s="574" t="str">
        <f t="shared" si="311"/>
        <v/>
      </c>
      <c r="V3306" s="574" t="str">
        <f>IF($U3306="","",VLOOKUP($U3306,BUDGET!$C$19:$Q$401,2,FALSE))</f>
        <v/>
      </c>
    </row>
    <row r="3307" spans="2:22" ht="13.5" x14ac:dyDescent="0.3">
      <c r="B3307" s="582">
        <f t="shared" si="310"/>
        <v>3297</v>
      </c>
      <c r="C3307" s="153"/>
      <c r="D3307" s="154"/>
      <c r="E3307" s="155"/>
      <c r="F3307" s="156"/>
      <c r="G3307" s="157"/>
      <c r="H3307" s="158"/>
      <c r="I3307" s="162" t="str">
        <f t="shared" si="306"/>
        <v/>
      </c>
      <c r="J3307" s="163" t="str">
        <f>IF(I3307="","",I3307/BUDGET!$O$8)</f>
        <v/>
      </c>
      <c r="K3307" s="608"/>
      <c r="L3307" s="164" t="str">
        <f t="shared" si="307"/>
        <v/>
      </c>
      <c r="M3307" s="609" t="str">
        <f t="shared" si="308"/>
        <v/>
      </c>
      <c r="N3307" s="610" t="str">
        <f t="shared" si="309"/>
        <v/>
      </c>
      <c r="O3307" s="577"/>
      <c r="Q3307" s="611"/>
      <c r="U3307" s="574" t="str">
        <f t="shared" si="311"/>
        <v/>
      </c>
      <c r="V3307" s="574" t="str">
        <f>IF($U3307="","",VLOOKUP($U3307,BUDGET!$C$19:$Q$401,2,FALSE))</f>
        <v/>
      </c>
    </row>
    <row r="3308" spans="2:22" ht="13.5" x14ac:dyDescent="0.3">
      <c r="B3308" s="582">
        <f t="shared" si="310"/>
        <v>3298</v>
      </c>
      <c r="C3308" s="153"/>
      <c r="D3308" s="154"/>
      <c r="E3308" s="155"/>
      <c r="F3308" s="156"/>
      <c r="G3308" s="157"/>
      <c r="H3308" s="158"/>
      <c r="I3308" s="162" t="str">
        <f t="shared" si="306"/>
        <v/>
      </c>
      <c r="J3308" s="163" t="str">
        <f>IF(I3308="","",I3308/BUDGET!$O$8)</f>
        <v/>
      </c>
      <c r="K3308" s="608"/>
      <c r="L3308" s="161" t="str">
        <f t="shared" si="307"/>
        <v/>
      </c>
      <c r="M3308" s="609" t="str">
        <f t="shared" si="308"/>
        <v/>
      </c>
      <c r="N3308" s="610" t="str">
        <f t="shared" si="309"/>
        <v/>
      </c>
      <c r="O3308" s="577"/>
      <c r="Q3308" s="611"/>
      <c r="U3308" s="574" t="str">
        <f t="shared" si="311"/>
        <v/>
      </c>
      <c r="V3308" s="574" t="str">
        <f>IF($U3308="","",VLOOKUP($U3308,BUDGET!$C$19:$Q$401,2,FALSE))</f>
        <v/>
      </c>
    </row>
    <row r="3309" spans="2:22" ht="13.5" x14ac:dyDescent="0.3">
      <c r="B3309" s="582">
        <f t="shared" si="310"/>
        <v>3299</v>
      </c>
      <c r="C3309" s="153"/>
      <c r="D3309" s="154"/>
      <c r="E3309" s="155"/>
      <c r="F3309" s="156"/>
      <c r="G3309" s="157"/>
      <c r="H3309" s="158"/>
      <c r="I3309" s="162" t="str">
        <f t="shared" si="306"/>
        <v/>
      </c>
      <c r="J3309" s="163" t="str">
        <f>IF(I3309="","",I3309/BUDGET!$O$8)</f>
        <v/>
      </c>
      <c r="K3309" s="608"/>
      <c r="L3309" s="164" t="str">
        <f t="shared" si="307"/>
        <v/>
      </c>
      <c r="M3309" s="609" t="str">
        <f t="shared" si="308"/>
        <v/>
      </c>
      <c r="N3309" s="610" t="str">
        <f t="shared" si="309"/>
        <v/>
      </c>
      <c r="O3309" s="577"/>
      <c r="Q3309" s="611"/>
      <c r="U3309" s="574" t="str">
        <f t="shared" si="311"/>
        <v/>
      </c>
      <c r="V3309" s="574" t="str">
        <f>IF($U3309="","",VLOOKUP($U3309,BUDGET!$C$19:$Q$401,2,FALSE))</f>
        <v/>
      </c>
    </row>
    <row r="3310" spans="2:22" ht="13.5" x14ac:dyDescent="0.3">
      <c r="B3310" s="582">
        <f t="shared" si="310"/>
        <v>3300</v>
      </c>
      <c r="C3310" s="153"/>
      <c r="D3310" s="154"/>
      <c r="E3310" s="155"/>
      <c r="F3310" s="156"/>
      <c r="G3310" s="157"/>
      <c r="H3310" s="158"/>
      <c r="I3310" s="162" t="str">
        <f t="shared" si="306"/>
        <v/>
      </c>
      <c r="J3310" s="163" t="str">
        <f>IF(I3310="","",I3310/BUDGET!$O$8)</f>
        <v/>
      </c>
      <c r="K3310" s="608"/>
      <c r="L3310" s="161" t="str">
        <f t="shared" si="307"/>
        <v/>
      </c>
      <c r="M3310" s="609" t="str">
        <f t="shared" si="308"/>
        <v/>
      </c>
      <c r="N3310" s="610" t="str">
        <f t="shared" si="309"/>
        <v/>
      </c>
      <c r="O3310" s="577"/>
      <c r="Q3310" s="611"/>
      <c r="U3310" s="574" t="str">
        <f t="shared" si="311"/>
        <v/>
      </c>
      <c r="V3310" s="574" t="str">
        <f>IF($U3310="","",VLOOKUP($U3310,BUDGET!$C$19:$Q$401,2,FALSE))</f>
        <v/>
      </c>
    </row>
    <row r="3311" spans="2:22" ht="13.5" x14ac:dyDescent="0.3">
      <c r="B3311" s="582">
        <f t="shared" si="310"/>
        <v>3301</v>
      </c>
      <c r="C3311" s="153"/>
      <c r="D3311" s="154"/>
      <c r="E3311" s="155"/>
      <c r="F3311" s="156"/>
      <c r="G3311" s="157"/>
      <c r="H3311" s="158"/>
      <c r="I3311" s="162" t="str">
        <f t="shared" si="306"/>
        <v/>
      </c>
      <c r="J3311" s="163" t="str">
        <f>IF(I3311="","",I3311/BUDGET!$O$8)</f>
        <v/>
      </c>
      <c r="K3311" s="608"/>
      <c r="L3311" s="164" t="str">
        <f t="shared" si="307"/>
        <v/>
      </c>
      <c r="M3311" s="609" t="str">
        <f t="shared" si="308"/>
        <v/>
      </c>
      <c r="N3311" s="610" t="str">
        <f t="shared" si="309"/>
        <v/>
      </c>
      <c r="O3311" s="577"/>
      <c r="Q3311" s="611"/>
      <c r="U3311" s="574" t="str">
        <f t="shared" si="311"/>
        <v/>
      </c>
      <c r="V3311" s="574" t="str">
        <f>IF($U3311="","",VLOOKUP($U3311,BUDGET!$C$19:$Q$401,2,FALSE))</f>
        <v/>
      </c>
    </row>
    <row r="3312" spans="2:22" ht="13.5" x14ac:dyDescent="0.3">
      <c r="B3312" s="582">
        <f t="shared" si="310"/>
        <v>3302</v>
      </c>
      <c r="C3312" s="153"/>
      <c r="D3312" s="154"/>
      <c r="E3312" s="155"/>
      <c r="F3312" s="156"/>
      <c r="G3312" s="157"/>
      <c r="H3312" s="158"/>
      <c r="I3312" s="162" t="str">
        <f t="shared" si="306"/>
        <v/>
      </c>
      <c r="J3312" s="163" t="str">
        <f>IF(I3312="","",I3312/BUDGET!$O$8)</f>
        <v/>
      </c>
      <c r="K3312" s="608"/>
      <c r="L3312" s="161" t="str">
        <f t="shared" si="307"/>
        <v/>
      </c>
      <c r="M3312" s="609" t="str">
        <f t="shared" si="308"/>
        <v/>
      </c>
      <c r="N3312" s="610" t="str">
        <f t="shared" si="309"/>
        <v/>
      </c>
      <c r="O3312" s="577"/>
      <c r="Q3312" s="611"/>
      <c r="U3312" s="574" t="str">
        <f t="shared" si="311"/>
        <v/>
      </c>
      <c r="V3312" s="574" t="str">
        <f>IF($U3312="","",VLOOKUP($U3312,BUDGET!$C$19:$Q$401,2,FALSE))</f>
        <v/>
      </c>
    </row>
    <row r="3313" spans="2:22" ht="13.5" x14ac:dyDescent="0.3">
      <c r="B3313" s="582">
        <f t="shared" si="310"/>
        <v>3303</v>
      </c>
      <c r="C3313" s="153"/>
      <c r="D3313" s="154"/>
      <c r="E3313" s="155"/>
      <c r="F3313" s="156"/>
      <c r="G3313" s="157"/>
      <c r="H3313" s="158"/>
      <c r="I3313" s="162" t="str">
        <f t="shared" si="306"/>
        <v/>
      </c>
      <c r="J3313" s="163" t="str">
        <f>IF(I3313="","",I3313/BUDGET!$O$8)</f>
        <v/>
      </c>
      <c r="K3313" s="608"/>
      <c r="L3313" s="164" t="str">
        <f t="shared" si="307"/>
        <v/>
      </c>
      <c r="M3313" s="609" t="str">
        <f t="shared" si="308"/>
        <v/>
      </c>
      <c r="N3313" s="610" t="str">
        <f t="shared" si="309"/>
        <v/>
      </c>
      <c r="O3313" s="577"/>
      <c r="Q3313" s="611"/>
      <c r="U3313" s="574" t="str">
        <f t="shared" si="311"/>
        <v/>
      </c>
      <c r="V3313" s="574" t="str">
        <f>IF($U3313="","",VLOOKUP($U3313,BUDGET!$C$19:$Q$401,2,FALSE))</f>
        <v/>
      </c>
    </row>
    <row r="3314" spans="2:22" ht="13.5" x14ac:dyDescent="0.3">
      <c r="B3314" s="582">
        <f t="shared" si="310"/>
        <v>3304</v>
      </c>
      <c r="C3314" s="153"/>
      <c r="D3314" s="154"/>
      <c r="E3314" s="155"/>
      <c r="F3314" s="156"/>
      <c r="G3314" s="157"/>
      <c r="H3314" s="158"/>
      <c r="I3314" s="162" t="str">
        <f t="shared" si="306"/>
        <v/>
      </c>
      <c r="J3314" s="163" t="str">
        <f>IF(I3314="","",I3314/BUDGET!$O$8)</f>
        <v/>
      </c>
      <c r="K3314" s="608"/>
      <c r="L3314" s="161" t="str">
        <f t="shared" si="307"/>
        <v/>
      </c>
      <c r="M3314" s="609" t="str">
        <f t="shared" si="308"/>
        <v/>
      </c>
      <c r="N3314" s="610" t="str">
        <f t="shared" si="309"/>
        <v/>
      </c>
      <c r="O3314" s="577"/>
      <c r="Q3314" s="611"/>
      <c r="U3314" s="574" t="str">
        <f t="shared" si="311"/>
        <v/>
      </c>
      <c r="V3314" s="574" t="str">
        <f>IF($U3314="","",VLOOKUP($U3314,BUDGET!$C$19:$Q$401,2,FALSE))</f>
        <v/>
      </c>
    </row>
    <row r="3315" spans="2:22" ht="13.5" x14ac:dyDescent="0.3">
      <c r="B3315" s="582">
        <f t="shared" si="310"/>
        <v>3305</v>
      </c>
      <c r="C3315" s="153"/>
      <c r="D3315" s="154"/>
      <c r="E3315" s="155"/>
      <c r="F3315" s="156"/>
      <c r="G3315" s="157"/>
      <c r="H3315" s="158"/>
      <c r="I3315" s="162" t="str">
        <f t="shared" si="306"/>
        <v/>
      </c>
      <c r="J3315" s="163" t="str">
        <f>IF(I3315="","",I3315/BUDGET!$O$8)</f>
        <v/>
      </c>
      <c r="K3315" s="608"/>
      <c r="L3315" s="164" t="str">
        <f t="shared" si="307"/>
        <v/>
      </c>
      <c r="M3315" s="609" t="str">
        <f t="shared" si="308"/>
        <v/>
      </c>
      <c r="N3315" s="610" t="str">
        <f t="shared" si="309"/>
        <v/>
      </c>
      <c r="O3315" s="577"/>
      <c r="Q3315" s="611"/>
      <c r="U3315" s="574" t="str">
        <f t="shared" si="311"/>
        <v/>
      </c>
      <c r="V3315" s="574" t="str">
        <f>IF($U3315="","",VLOOKUP($U3315,BUDGET!$C$19:$Q$401,2,FALSE))</f>
        <v/>
      </c>
    </row>
    <row r="3316" spans="2:22" ht="13.5" x14ac:dyDescent="0.3">
      <c r="B3316" s="582">
        <f t="shared" si="310"/>
        <v>3306</v>
      </c>
      <c r="C3316" s="153"/>
      <c r="D3316" s="154"/>
      <c r="E3316" s="155"/>
      <c r="F3316" s="156"/>
      <c r="G3316" s="157"/>
      <c r="H3316" s="158"/>
      <c r="I3316" s="162" t="str">
        <f t="shared" si="306"/>
        <v/>
      </c>
      <c r="J3316" s="163" t="str">
        <f>IF(I3316="","",I3316/BUDGET!$O$8)</f>
        <v/>
      </c>
      <c r="K3316" s="608"/>
      <c r="L3316" s="161" t="str">
        <f t="shared" si="307"/>
        <v/>
      </c>
      <c r="M3316" s="609" t="str">
        <f t="shared" si="308"/>
        <v/>
      </c>
      <c r="N3316" s="610" t="str">
        <f t="shared" si="309"/>
        <v/>
      </c>
      <c r="O3316" s="577"/>
      <c r="Q3316" s="611"/>
      <c r="U3316" s="574" t="str">
        <f t="shared" si="311"/>
        <v/>
      </c>
      <c r="V3316" s="574" t="str">
        <f>IF($U3316="","",VLOOKUP($U3316,BUDGET!$C$19:$Q$401,2,FALSE))</f>
        <v/>
      </c>
    </row>
    <row r="3317" spans="2:22" ht="13.5" x14ac:dyDescent="0.3">
      <c r="B3317" s="582">
        <f t="shared" si="310"/>
        <v>3307</v>
      </c>
      <c r="C3317" s="153"/>
      <c r="D3317" s="154"/>
      <c r="E3317" s="155"/>
      <c r="F3317" s="156"/>
      <c r="G3317" s="157"/>
      <c r="H3317" s="158"/>
      <c r="I3317" s="162" t="str">
        <f t="shared" si="306"/>
        <v/>
      </c>
      <c r="J3317" s="163" t="str">
        <f>IF(I3317="","",I3317/BUDGET!$O$8)</f>
        <v/>
      </c>
      <c r="K3317" s="608"/>
      <c r="L3317" s="164" t="str">
        <f t="shared" si="307"/>
        <v/>
      </c>
      <c r="M3317" s="609" t="str">
        <f t="shared" si="308"/>
        <v/>
      </c>
      <c r="N3317" s="610" t="str">
        <f t="shared" si="309"/>
        <v/>
      </c>
      <c r="O3317" s="577"/>
      <c r="Q3317" s="611"/>
      <c r="U3317" s="574" t="str">
        <f t="shared" si="311"/>
        <v/>
      </c>
      <c r="V3317" s="574" t="str">
        <f>IF($U3317="","",VLOOKUP($U3317,BUDGET!$C$19:$Q$401,2,FALSE))</f>
        <v/>
      </c>
    </row>
    <row r="3318" spans="2:22" ht="13.5" x14ac:dyDescent="0.3">
      <c r="B3318" s="582">
        <f t="shared" si="310"/>
        <v>3308</v>
      </c>
      <c r="C3318" s="153"/>
      <c r="D3318" s="154"/>
      <c r="E3318" s="155"/>
      <c r="F3318" s="156"/>
      <c r="G3318" s="157"/>
      <c r="H3318" s="158"/>
      <c r="I3318" s="162" t="str">
        <f t="shared" si="306"/>
        <v/>
      </c>
      <c r="J3318" s="163" t="str">
        <f>IF(I3318="","",I3318/BUDGET!$O$8)</f>
        <v/>
      </c>
      <c r="K3318" s="608"/>
      <c r="L3318" s="161" t="str">
        <f t="shared" si="307"/>
        <v/>
      </c>
      <c r="M3318" s="609" t="str">
        <f t="shared" si="308"/>
        <v/>
      </c>
      <c r="N3318" s="610" t="str">
        <f t="shared" si="309"/>
        <v/>
      </c>
      <c r="O3318" s="577"/>
      <c r="Q3318" s="611"/>
      <c r="U3318" s="574" t="str">
        <f t="shared" si="311"/>
        <v/>
      </c>
      <c r="V3318" s="574" t="str">
        <f>IF($U3318="","",VLOOKUP($U3318,BUDGET!$C$19:$Q$401,2,FALSE))</f>
        <v/>
      </c>
    </row>
    <row r="3319" spans="2:22" ht="13.5" x14ac:dyDescent="0.3">
      <c r="B3319" s="582">
        <f t="shared" si="310"/>
        <v>3309</v>
      </c>
      <c r="C3319" s="153"/>
      <c r="D3319" s="154"/>
      <c r="E3319" s="155"/>
      <c r="F3319" s="156"/>
      <c r="G3319" s="157"/>
      <c r="H3319" s="158"/>
      <c r="I3319" s="162" t="str">
        <f t="shared" si="306"/>
        <v/>
      </c>
      <c r="J3319" s="163" t="str">
        <f>IF(I3319="","",I3319/BUDGET!$O$8)</f>
        <v/>
      </c>
      <c r="K3319" s="608"/>
      <c r="L3319" s="164" t="str">
        <f t="shared" si="307"/>
        <v/>
      </c>
      <c r="M3319" s="609" t="str">
        <f t="shared" si="308"/>
        <v/>
      </c>
      <c r="N3319" s="610" t="str">
        <f t="shared" si="309"/>
        <v/>
      </c>
      <c r="O3319" s="577"/>
      <c r="Q3319" s="611"/>
      <c r="U3319" s="574" t="str">
        <f t="shared" si="311"/>
        <v/>
      </c>
      <c r="V3319" s="574" t="str">
        <f>IF($U3319="","",VLOOKUP($U3319,BUDGET!$C$19:$Q$401,2,FALSE))</f>
        <v/>
      </c>
    </row>
    <row r="3320" spans="2:22" ht="13.5" x14ac:dyDescent="0.3">
      <c r="B3320" s="582">
        <f t="shared" si="310"/>
        <v>3310</v>
      </c>
      <c r="C3320" s="153"/>
      <c r="D3320" s="154"/>
      <c r="E3320" s="155"/>
      <c r="F3320" s="156"/>
      <c r="G3320" s="157"/>
      <c r="H3320" s="158"/>
      <c r="I3320" s="162" t="str">
        <f t="shared" si="306"/>
        <v/>
      </c>
      <c r="J3320" s="163" t="str">
        <f>IF(I3320="","",I3320/BUDGET!$O$8)</f>
        <v/>
      </c>
      <c r="K3320" s="608"/>
      <c r="L3320" s="161" t="str">
        <f t="shared" si="307"/>
        <v/>
      </c>
      <c r="M3320" s="609" t="str">
        <f t="shared" si="308"/>
        <v/>
      </c>
      <c r="N3320" s="610" t="str">
        <f t="shared" si="309"/>
        <v/>
      </c>
      <c r="O3320" s="577"/>
      <c r="Q3320" s="611"/>
      <c r="U3320" s="574" t="str">
        <f t="shared" si="311"/>
        <v/>
      </c>
      <c r="V3320" s="574" t="str">
        <f>IF($U3320="","",VLOOKUP($U3320,BUDGET!$C$19:$Q$401,2,FALSE))</f>
        <v/>
      </c>
    </row>
    <row r="3321" spans="2:22" ht="13.5" x14ac:dyDescent="0.3">
      <c r="B3321" s="582">
        <f t="shared" si="310"/>
        <v>3311</v>
      </c>
      <c r="C3321" s="153"/>
      <c r="D3321" s="154"/>
      <c r="E3321" s="155"/>
      <c r="F3321" s="156"/>
      <c r="G3321" s="157"/>
      <c r="H3321" s="158"/>
      <c r="I3321" s="162" t="str">
        <f t="shared" si="306"/>
        <v/>
      </c>
      <c r="J3321" s="163" t="str">
        <f>IF(I3321="","",I3321/BUDGET!$O$8)</f>
        <v/>
      </c>
      <c r="K3321" s="608"/>
      <c r="L3321" s="164" t="str">
        <f t="shared" si="307"/>
        <v/>
      </c>
      <c r="M3321" s="609" t="str">
        <f t="shared" si="308"/>
        <v/>
      </c>
      <c r="N3321" s="610" t="str">
        <f t="shared" si="309"/>
        <v/>
      </c>
      <c r="O3321" s="577"/>
      <c r="Q3321" s="611"/>
      <c r="U3321" s="574" t="str">
        <f t="shared" si="311"/>
        <v/>
      </c>
      <c r="V3321" s="574" t="str">
        <f>IF($U3321="","",VLOOKUP($U3321,BUDGET!$C$19:$Q$401,2,FALSE))</f>
        <v/>
      </c>
    </row>
    <row r="3322" spans="2:22" ht="13.5" x14ac:dyDescent="0.3">
      <c r="B3322" s="582">
        <f t="shared" si="310"/>
        <v>3312</v>
      </c>
      <c r="C3322" s="153"/>
      <c r="D3322" s="154"/>
      <c r="E3322" s="155"/>
      <c r="F3322" s="156"/>
      <c r="G3322" s="157"/>
      <c r="H3322" s="158"/>
      <c r="I3322" s="162" t="str">
        <f t="shared" si="306"/>
        <v/>
      </c>
      <c r="J3322" s="163" t="str">
        <f>IF(I3322="","",I3322/BUDGET!$O$8)</f>
        <v/>
      </c>
      <c r="K3322" s="608"/>
      <c r="L3322" s="161" t="str">
        <f t="shared" si="307"/>
        <v/>
      </c>
      <c r="M3322" s="609" t="str">
        <f t="shared" si="308"/>
        <v/>
      </c>
      <c r="N3322" s="610" t="str">
        <f t="shared" si="309"/>
        <v/>
      </c>
      <c r="O3322" s="577"/>
      <c r="Q3322" s="611"/>
      <c r="U3322" s="574" t="str">
        <f t="shared" si="311"/>
        <v/>
      </c>
      <c r="V3322" s="574" t="str">
        <f>IF($U3322="","",VLOOKUP($U3322,BUDGET!$C$19:$Q$401,2,FALSE))</f>
        <v/>
      </c>
    </row>
    <row r="3323" spans="2:22" ht="13.5" x14ac:dyDescent="0.3">
      <c r="B3323" s="582">
        <f t="shared" si="310"/>
        <v>3313</v>
      </c>
      <c r="C3323" s="153"/>
      <c r="D3323" s="154"/>
      <c r="E3323" s="155"/>
      <c r="F3323" s="156"/>
      <c r="G3323" s="157"/>
      <c r="H3323" s="158"/>
      <c r="I3323" s="162" t="str">
        <f t="shared" si="306"/>
        <v/>
      </c>
      <c r="J3323" s="163" t="str">
        <f>IF(I3323="","",I3323/BUDGET!$O$8)</f>
        <v/>
      </c>
      <c r="K3323" s="608"/>
      <c r="L3323" s="164" t="str">
        <f t="shared" si="307"/>
        <v/>
      </c>
      <c r="M3323" s="609" t="str">
        <f t="shared" si="308"/>
        <v/>
      </c>
      <c r="N3323" s="610" t="str">
        <f t="shared" si="309"/>
        <v/>
      </c>
      <c r="O3323" s="577"/>
      <c r="Q3323" s="611"/>
      <c r="U3323" s="574" t="str">
        <f t="shared" si="311"/>
        <v/>
      </c>
      <c r="V3323" s="574" t="str">
        <f>IF($U3323="","",VLOOKUP($U3323,BUDGET!$C$19:$Q$401,2,FALSE))</f>
        <v/>
      </c>
    </row>
    <row r="3324" spans="2:22" ht="13.5" x14ac:dyDescent="0.3">
      <c r="B3324" s="582">
        <f t="shared" si="310"/>
        <v>3314</v>
      </c>
      <c r="C3324" s="153"/>
      <c r="D3324" s="154"/>
      <c r="E3324" s="155"/>
      <c r="F3324" s="156"/>
      <c r="G3324" s="157"/>
      <c r="H3324" s="158"/>
      <c r="I3324" s="162" t="str">
        <f t="shared" si="306"/>
        <v/>
      </c>
      <c r="J3324" s="163" t="str">
        <f>IF(I3324="","",I3324/BUDGET!$O$8)</f>
        <v/>
      </c>
      <c r="K3324" s="608"/>
      <c r="L3324" s="161" t="str">
        <f t="shared" si="307"/>
        <v/>
      </c>
      <c r="M3324" s="609" t="str">
        <f t="shared" si="308"/>
        <v/>
      </c>
      <c r="N3324" s="610" t="str">
        <f t="shared" si="309"/>
        <v/>
      </c>
      <c r="O3324" s="577"/>
      <c r="Q3324" s="611"/>
      <c r="U3324" s="574" t="str">
        <f t="shared" si="311"/>
        <v/>
      </c>
      <c r="V3324" s="574" t="str">
        <f>IF($U3324="","",VLOOKUP($U3324,BUDGET!$C$19:$Q$401,2,FALSE))</f>
        <v/>
      </c>
    </row>
    <row r="3325" spans="2:22" ht="13.5" x14ac:dyDescent="0.3">
      <c r="B3325" s="582">
        <f t="shared" si="310"/>
        <v>3315</v>
      </c>
      <c r="C3325" s="153"/>
      <c r="D3325" s="154"/>
      <c r="E3325" s="155"/>
      <c r="F3325" s="156"/>
      <c r="G3325" s="157"/>
      <c r="H3325" s="158"/>
      <c r="I3325" s="162" t="str">
        <f t="shared" si="306"/>
        <v/>
      </c>
      <c r="J3325" s="163" t="str">
        <f>IF(I3325="","",I3325/BUDGET!$O$8)</f>
        <v/>
      </c>
      <c r="K3325" s="608"/>
      <c r="L3325" s="164" t="str">
        <f t="shared" si="307"/>
        <v/>
      </c>
      <c r="M3325" s="609" t="str">
        <f t="shared" si="308"/>
        <v/>
      </c>
      <c r="N3325" s="610" t="str">
        <f t="shared" si="309"/>
        <v/>
      </c>
      <c r="O3325" s="577"/>
      <c r="Q3325" s="611"/>
      <c r="U3325" s="574" t="str">
        <f t="shared" si="311"/>
        <v/>
      </c>
      <c r="V3325" s="574" t="str">
        <f>IF($U3325="","",VLOOKUP($U3325,BUDGET!$C$19:$Q$401,2,FALSE))</f>
        <v/>
      </c>
    </row>
    <row r="3326" spans="2:22" ht="13.5" x14ac:dyDescent="0.3">
      <c r="B3326" s="582">
        <f t="shared" si="310"/>
        <v>3316</v>
      </c>
      <c r="C3326" s="153"/>
      <c r="D3326" s="154"/>
      <c r="E3326" s="155"/>
      <c r="F3326" s="156"/>
      <c r="G3326" s="157"/>
      <c r="H3326" s="158"/>
      <c r="I3326" s="162" t="str">
        <f t="shared" si="306"/>
        <v/>
      </c>
      <c r="J3326" s="163" t="str">
        <f>IF(I3326="","",I3326/BUDGET!$O$8)</f>
        <v/>
      </c>
      <c r="K3326" s="608"/>
      <c r="L3326" s="161" t="str">
        <f t="shared" si="307"/>
        <v/>
      </c>
      <c r="M3326" s="609" t="str">
        <f t="shared" si="308"/>
        <v/>
      </c>
      <c r="N3326" s="610" t="str">
        <f t="shared" si="309"/>
        <v/>
      </c>
      <c r="O3326" s="577"/>
      <c r="Q3326" s="611"/>
      <c r="U3326" s="574" t="str">
        <f t="shared" si="311"/>
        <v/>
      </c>
      <c r="V3326" s="574" t="str">
        <f>IF($U3326="","",VLOOKUP($U3326,BUDGET!$C$19:$Q$401,2,FALSE))</f>
        <v/>
      </c>
    </row>
    <row r="3327" spans="2:22" ht="13.5" x14ac:dyDescent="0.3">
      <c r="B3327" s="582">
        <f t="shared" si="310"/>
        <v>3317</v>
      </c>
      <c r="C3327" s="153"/>
      <c r="D3327" s="154"/>
      <c r="E3327" s="155"/>
      <c r="F3327" s="156"/>
      <c r="G3327" s="157"/>
      <c r="H3327" s="158"/>
      <c r="I3327" s="162" t="str">
        <f t="shared" si="306"/>
        <v/>
      </c>
      <c r="J3327" s="163" t="str">
        <f>IF(I3327="","",I3327/BUDGET!$O$8)</f>
        <v/>
      </c>
      <c r="K3327" s="608"/>
      <c r="L3327" s="164" t="str">
        <f t="shared" si="307"/>
        <v/>
      </c>
      <c r="M3327" s="609" t="str">
        <f t="shared" si="308"/>
        <v/>
      </c>
      <c r="N3327" s="610" t="str">
        <f t="shared" si="309"/>
        <v/>
      </c>
      <c r="O3327" s="577"/>
      <c r="Q3327" s="611"/>
      <c r="U3327" s="574" t="str">
        <f t="shared" si="311"/>
        <v/>
      </c>
      <c r="V3327" s="574" t="str">
        <f>IF($U3327="","",VLOOKUP($U3327,BUDGET!$C$19:$Q$401,2,FALSE))</f>
        <v/>
      </c>
    </row>
    <row r="3328" spans="2:22" ht="13.5" x14ac:dyDescent="0.3">
      <c r="B3328" s="582">
        <f t="shared" si="310"/>
        <v>3318</v>
      </c>
      <c r="C3328" s="153"/>
      <c r="D3328" s="154"/>
      <c r="E3328" s="155"/>
      <c r="F3328" s="156"/>
      <c r="G3328" s="157"/>
      <c r="H3328" s="158"/>
      <c r="I3328" s="162" t="str">
        <f t="shared" si="306"/>
        <v/>
      </c>
      <c r="J3328" s="163" t="str">
        <f>IF(I3328="","",I3328/BUDGET!$O$8)</f>
        <v/>
      </c>
      <c r="K3328" s="608"/>
      <c r="L3328" s="161" t="str">
        <f t="shared" si="307"/>
        <v/>
      </c>
      <c r="M3328" s="609" t="str">
        <f t="shared" si="308"/>
        <v/>
      </c>
      <c r="N3328" s="610" t="str">
        <f t="shared" si="309"/>
        <v/>
      </c>
      <c r="O3328" s="577"/>
      <c r="Q3328" s="611"/>
      <c r="U3328" s="574" t="str">
        <f t="shared" si="311"/>
        <v/>
      </c>
      <c r="V3328" s="574" t="str">
        <f>IF($U3328="","",VLOOKUP($U3328,BUDGET!$C$19:$Q$401,2,FALSE))</f>
        <v/>
      </c>
    </row>
    <row r="3329" spans="2:22" ht="13.5" x14ac:dyDescent="0.3">
      <c r="B3329" s="582">
        <f t="shared" si="310"/>
        <v>3319</v>
      </c>
      <c r="C3329" s="153"/>
      <c r="D3329" s="154"/>
      <c r="E3329" s="155"/>
      <c r="F3329" s="156"/>
      <c r="G3329" s="157"/>
      <c r="H3329" s="158"/>
      <c r="I3329" s="162" t="str">
        <f t="shared" si="306"/>
        <v/>
      </c>
      <c r="J3329" s="163" t="str">
        <f>IF(I3329="","",I3329/BUDGET!$O$8)</f>
        <v/>
      </c>
      <c r="K3329" s="608"/>
      <c r="L3329" s="164" t="str">
        <f t="shared" si="307"/>
        <v/>
      </c>
      <c r="M3329" s="609" t="str">
        <f t="shared" si="308"/>
        <v/>
      </c>
      <c r="N3329" s="610" t="str">
        <f t="shared" si="309"/>
        <v/>
      </c>
      <c r="O3329" s="577"/>
      <c r="Q3329" s="611"/>
      <c r="U3329" s="574" t="str">
        <f t="shared" si="311"/>
        <v/>
      </c>
      <c r="V3329" s="574" t="str">
        <f>IF($U3329="","",VLOOKUP($U3329,BUDGET!$C$19:$Q$401,2,FALSE))</f>
        <v/>
      </c>
    </row>
    <row r="3330" spans="2:22" ht="13.5" x14ac:dyDescent="0.3">
      <c r="B3330" s="582">
        <f t="shared" si="310"/>
        <v>3320</v>
      </c>
      <c r="C3330" s="153"/>
      <c r="D3330" s="154"/>
      <c r="E3330" s="155"/>
      <c r="F3330" s="156"/>
      <c r="G3330" s="157"/>
      <c r="H3330" s="158"/>
      <c r="I3330" s="162" t="str">
        <f t="shared" si="306"/>
        <v/>
      </c>
      <c r="J3330" s="163" t="str">
        <f>IF(I3330="","",I3330/BUDGET!$O$8)</f>
        <v/>
      </c>
      <c r="K3330" s="608"/>
      <c r="L3330" s="161" t="str">
        <f t="shared" si="307"/>
        <v/>
      </c>
      <c r="M3330" s="609" t="str">
        <f t="shared" si="308"/>
        <v/>
      </c>
      <c r="N3330" s="610" t="str">
        <f t="shared" si="309"/>
        <v/>
      </c>
      <c r="O3330" s="577"/>
      <c r="Q3330" s="611"/>
      <c r="U3330" s="574" t="str">
        <f t="shared" si="311"/>
        <v/>
      </c>
      <c r="V3330" s="574" t="str">
        <f>IF($U3330="","",VLOOKUP($U3330,BUDGET!$C$19:$Q$401,2,FALSE))</f>
        <v/>
      </c>
    </row>
    <row r="3331" spans="2:22" ht="13.5" x14ac:dyDescent="0.3">
      <c r="B3331" s="582">
        <f t="shared" si="310"/>
        <v>3321</v>
      </c>
      <c r="C3331" s="153"/>
      <c r="D3331" s="154"/>
      <c r="E3331" s="155"/>
      <c r="F3331" s="156"/>
      <c r="G3331" s="157"/>
      <c r="H3331" s="158"/>
      <c r="I3331" s="162" t="str">
        <f t="shared" si="306"/>
        <v/>
      </c>
      <c r="J3331" s="163" t="str">
        <f>IF(I3331="","",I3331/BUDGET!$O$8)</f>
        <v/>
      </c>
      <c r="K3331" s="608"/>
      <c r="L3331" s="164" t="str">
        <f t="shared" si="307"/>
        <v/>
      </c>
      <c r="M3331" s="609" t="str">
        <f t="shared" si="308"/>
        <v/>
      </c>
      <c r="N3331" s="610" t="str">
        <f t="shared" si="309"/>
        <v/>
      </c>
      <c r="O3331" s="577"/>
      <c r="Q3331" s="611"/>
      <c r="U3331" s="574" t="str">
        <f t="shared" si="311"/>
        <v/>
      </c>
      <c r="V3331" s="574" t="str">
        <f>IF($U3331="","",VLOOKUP($U3331,BUDGET!$C$19:$Q$401,2,FALSE))</f>
        <v/>
      </c>
    </row>
    <row r="3332" spans="2:22" ht="13.5" x14ac:dyDescent="0.3">
      <c r="B3332" s="582">
        <f t="shared" si="310"/>
        <v>3322</v>
      </c>
      <c r="C3332" s="153"/>
      <c r="D3332" s="154"/>
      <c r="E3332" s="155"/>
      <c r="F3332" s="156"/>
      <c r="G3332" s="157"/>
      <c r="H3332" s="158"/>
      <c r="I3332" s="162" t="str">
        <f t="shared" si="306"/>
        <v/>
      </c>
      <c r="J3332" s="163" t="str">
        <f>IF(I3332="","",I3332/BUDGET!$O$8)</f>
        <v/>
      </c>
      <c r="K3332" s="608"/>
      <c r="L3332" s="161" t="str">
        <f t="shared" si="307"/>
        <v/>
      </c>
      <c r="M3332" s="609" t="str">
        <f t="shared" si="308"/>
        <v/>
      </c>
      <c r="N3332" s="610" t="str">
        <f t="shared" si="309"/>
        <v/>
      </c>
      <c r="O3332" s="577"/>
      <c r="Q3332" s="611"/>
      <c r="U3332" s="574" t="str">
        <f t="shared" si="311"/>
        <v/>
      </c>
      <c r="V3332" s="574" t="str">
        <f>IF($U3332="","",VLOOKUP($U3332,BUDGET!$C$19:$Q$401,2,FALSE))</f>
        <v/>
      </c>
    </row>
    <row r="3333" spans="2:22" ht="13.5" x14ac:dyDescent="0.3">
      <c r="B3333" s="582">
        <f t="shared" si="310"/>
        <v>3323</v>
      </c>
      <c r="C3333" s="153"/>
      <c r="D3333" s="154"/>
      <c r="E3333" s="155"/>
      <c r="F3333" s="156"/>
      <c r="G3333" s="157"/>
      <c r="H3333" s="158"/>
      <c r="I3333" s="162" t="str">
        <f t="shared" si="306"/>
        <v/>
      </c>
      <c r="J3333" s="163" t="str">
        <f>IF(I3333="","",I3333/BUDGET!$O$8)</f>
        <v/>
      </c>
      <c r="K3333" s="608"/>
      <c r="L3333" s="164" t="str">
        <f t="shared" si="307"/>
        <v/>
      </c>
      <c r="M3333" s="609" t="str">
        <f t="shared" si="308"/>
        <v/>
      </c>
      <c r="N3333" s="610" t="str">
        <f t="shared" si="309"/>
        <v/>
      </c>
      <c r="O3333" s="577"/>
      <c r="Q3333" s="611"/>
      <c r="U3333" s="574" t="str">
        <f t="shared" si="311"/>
        <v/>
      </c>
      <c r="V3333" s="574" t="str">
        <f>IF($U3333="","",VLOOKUP($U3333,BUDGET!$C$19:$Q$401,2,FALSE))</f>
        <v/>
      </c>
    </row>
    <row r="3334" spans="2:22" ht="13.5" x14ac:dyDescent="0.3">
      <c r="B3334" s="582">
        <f t="shared" si="310"/>
        <v>3324</v>
      </c>
      <c r="C3334" s="153"/>
      <c r="D3334" s="154"/>
      <c r="E3334" s="155"/>
      <c r="F3334" s="156"/>
      <c r="G3334" s="157"/>
      <c r="H3334" s="158"/>
      <c r="I3334" s="162" t="str">
        <f t="shared" si="306"/>
        <v/>
      </c>
      <c r="J3334" s="163" t="str">
        <f>IF(I3334="","",I3334/BUDGET!$O$8)</f>
        <v/>
      </c>
      <c r="K3334" s="608"/>
      <c r="L3334" s="161" t="str">
        <f t="shared" si="307"/>
        <v/>
      </c>
      <c r="M3334" s="609" t="str">
        <f t="shared" si="308"/>
        <v/>
      </c>
      <c r="N3334" s="610" t="str">
        <f t="shared" si="309"/>
        <v/>
      </c>
      <c r="O3334" s="577"/>
      <c r="Q3334" s="611"/>
      <c r="U3334" s="574" t="str">
        <f t="shared" si="311"/>
        <v/>
      </c>
      <c r="V3334" s="574" t="str">
        <f>IF($U3334="","",VLOOKUP($U3334,BUDGET!$C$19:$Q$401,2,FALSE))</f>
        <v/>
      </c>
    </row>
    <row r="3335" spans="2:22" ht="13.5" x14ac:dyDescent="0.3">
      <c r="B3335" s="582">
        <f t="shared" si="310"/>
        <v>3325</v>
      </c>
      <c r="C3335" s="153"/>
      <c r="D3335" s="154"/>
      <c r="E3335" s="155"/>
      <c r="F3335" s="156"/>
      <c r="G3335" s="157"/>
      <c r="H3335" s="158"/>
      <c r="I3335" s="162" t="str">
        <f t="shared" si="306"/>
        <v/>
      </c>
      <c r="J3335" s="163" t="str">
        <f>IF(I3335="","",I3335/BUDGET!$O$8)</f>
        <v/>
      </c>
      <c r="K3335" s="608"/>
      <c r="L3335" s="164" t="str">
        <f t="shared" si="307"/>
        <v/>
      </c>
      <c r="M3335" s="609" t="str">
        <f t="shared" si="308"/>
        <v/>
      </c>
      <c r="N3335" s="610" t="str">
        <f t="shared" si="309"/>
        <v/>
      </c>
      <c r="O3335" s="577"/>
      <c r="Q3335" s="611"/>
      <c r="U3335" s="574" t="str">
        <f t="shared" si="311"/>
        <v/>
      </c>
      <c r="V3335" s="574" t="str">
        <f>IF($U3335="","",VLOOKUP($U3335,BUDGET!$C$19:$Q$401,2,FALSE))</f>
        <v/>
      </c>
    </row>
    <row r="3336" spans="2:22" ht="13.5" x14ac:dyDescent="0.3">
      <c r="B3336" s="582">
        <f t="shared" si="310"/>
        <v>3326</v>
      </c>
      <c r="C3336" s="153"/>
      <c r="D3336" s="154"/>
      <c r="E3336" s="155"/>
      <c r="F3336" s="156"/>
      <c r="G3336" s="157"/>
      <c r="H3336" s="158"/>
      <c r="I3336" s="162" t="str">
        <f t="shared" si="306"/>
        <v/>
      </c>
      <c r="J3336" s="163" t="str">
        <f>IF(I3336="","",I3336/BUDGET!$O$8)</f>
        <v/>
      </c>
      <c r="K3336" s="608"/>
      <c r="L3336" s="161" t="str">
        <f t="shared" si="307"/>
        <v/>
      </c>
      <c r="M3336" s="609" t="str">
        <f t="shared" si="308"/>
        <v/>
      </c>
      <c r="N3336" s="610" t="str">
        <f t="shared" si="309"/>
        <v/>
      </c>
      <c r="O3336" s="577"/>
      <c r="Q3336" s="611"/>
      <c r="U3336" s="574" t="str">
        <f t="shared" si="311"/>
        <v/>
      </c>
      <c r="V3336" s="574" t="str">
        <f>IF($U3336="","",VLOOKUP($U3336,BUDGET!$C$19:$Q$401,2,FALSE))</f>
        <v/>
      </c>
    </row>
    <row r="3337" spans="2:22" ht="13.5" x14ac:dyDescent="0.3">
      <c r="B3337" s="582">
        <f t="shared" si="310"/>
        <v>3327</v>
      </c>
      <c r="C3337" s="153"/>
      <c r="D3337" s="154"/>
      <c r="E3337" s="155"/>
      <c r="F3337" s="156"/>
      <c r="G3337" s="157"/>
      <c r="H3337" s="158"/>
      <c r="I3337" s="162" t="str">
        <f t="shared" si="306"/>
        <v/>
      </c>
      <c r="J3337" s="163" t="str">
        <f>IF(I3337="","",I3337/BUDGET!$O$8)</f>
        <v/>
      </c>
      <c r="K3337" s="608"/>
      <c r="L3337" s="164" t="str">
        <f t="shared" si="307"/>
        <v/>
      </c>
      <c r="M3337" s="609" t="str">
        <f t="shared" si="308"/>
        <v/>
      </c>
      <c r="N3337" s="610" t="str">
        <f t="shared" si="309"/>
        <v/>
      </c>
      <c r="O3337" s="577"/>
      <c r="Q3337" s="611"/>
      <c r="U3337" s="574" t="str">
        <f t="shared" si="311"/>
        <v/>
      </c>
      <c r="V3337" s="574" t="str">
        <f>IF($U3337="","",VLOOKUP($U3337,BUDGET!$C$19:$Q$401,2,FALSE))</f>
        <v/>
      </c>
    </row>
    <row r="3338" spans="2:22" ht="13.5" x14ac:dyDescent="0.3">
      <c r="B3338" s="582">
        <f t="shared" si="310"/>
        <v>3328</v>
      </c>
      <c r="C3338" s="153"/>
      <c r="D3338" s="154"/>
      <c r="E3338" s="155"/>
      <c r="F3338" s="156"/>
      <c r="G3338" s="157"/>
      <c r="H3338" s="158"/>
      <c r="I3338" s="162" t="str">
        <f t="shared" si="306"/>
        <v/>
      </c>
      <c r="J3338" s="163" t="str">
        <f>IF(I3338="","",I3338/BUDGET!$O$8)</f>
        <v/>
      </c>
      <c r="K3338" s="608"/>
      <c r="L3338" s="161" t="str">
        <f t="shared" si="307"/>
        <v/>
      </c>
      <c r="M3338" s="609" t="str">
        <f t="shared" si="308"/>
        <v/>
      </c>
      <c r="N3338" s="610" t="str">
        <f t="shared" si="309"/>
        <v/>
      </c>
      <c r="O3338" s="577"/>
      <c r="Q3338" s="611"/>
      <c r="U3338" s="574" t="str">
        <f t="shared" si="311"/>
        <v/>
      </c>
      <c r="V3338" s="574" t="str">
        <f>IF($U3338="","",VLOOKUP($U3338,BUDGET!$C$19:$Q$401,2,FALSE))</f>
        <v/>
      </c>
    </row>
    <row r="3339" spans="2:22" ht="13.5" x14ac:dyDescent="0.3">
      <c r="B3339" s="582">
        <f t="shared" si="310"/>
        <v>3329</v>
      </c>
      <c r="C3339" s="153"/>
      <c r="D3339" s="154"/>
      <c r="E3339" s="155"/>
      <c r="F3339" s="156"/>
      <c r="G3339" s="157"/>
      <c r="H3339" s="158"/>
      <c r="I3339" s="162" t="str">
        <f t="shared" si="306"/>
        <v/>
      </c>
      <c r="J3339" s="163" t="str">
        <f>IF(I3339="","",I3339/BUDGET!$O$8)</f>
        <v/>
      </c>
      <c r="K3339" s="608"/>
      <c r="L3339" s="164" t="str">
        <f t="shared" si="307"/>
        <v/>
      </c>
      <c r="M3339" s="609" t="str">
        <f t="shared" si="308"/>
        <v/>
      </c>
      <c r="N3339" s="610" t="str">
        <f t="shared" si="309"/>
        <v/>
      </c>
      <c r="O3339" s="577"/>
      <c r="Q3339" s="611"/>
      <c r="U3339" s="574" t="str">
        <f t="shared" si="311"/>
        <v/>
      </c>
      <c r="V3339" s="574" t="str">
        <f>IF($U3339="","",VLOOKUP($U3339,BUDGET!$C$19:$Q$401,2,FALSE))</f>
        <v/>
      </c>
    </row>
    <row r="3340" spans="2:22" ht="13.5" x14ac:dyDescent="0.3">
      <c r="B3340" s="582">
        <f t="shared" si="310"/>
        <v>3330</v>
      </c>
      <c r="C3340" s="153"/>
      <c r="D3340" s="154"/>
      <c r="E3340" s="155"/>
      <c r="F3340" s="156"/>
      <c r="G3340" s="157"/>
      <c r="H3340" s="158"/>
      <c r="I3340" s="162" t="str">
        <f t="shared" ref="I3340:I3403" si="312">IF(E3340="","",ROUND(F3340*H3340,2))</f>
        <v/>
      </c>
      <c r="J3340" s="163" t="str">
        <f>IF(I3340="","",I3340/BUDGET!$O$8)</f>
        <v/>
      </c>
      <c r="K3340" s="608"/>
      <c r="L3340" s="161" t="str">
        <f t="shared" ref="L3340:L3403" si="313">LEFT(K3340,2)</f>
        <v/>
      </c>
      <c r="M3340" s="609" t="str">
        <f t="shared" ref="M3340:M3403" si="314">IF(C3340="","",YEAR(C3340))</f>
        <v/>
      </c>
      <c r="N3340" s="610" t="str">
        <f t="shared" ref="N3340:N3403" si="315">IF(C3340="","",MONTH(C3340))</f>
        <v/>
      </c>
      <c r="O3340" s="577"/>
      <c r="Q3340" s="611"/>
      <c r="U3340" s="574" t="str">
        <f t="shared" si="311"/>
        <v/>
      </c>
      <c r="V3340" s="574" t="str">
        <f>IF($U3340="","",VLOOKUP($U3340,BUDGET!$C$19:$Q$401,2,FALSE))</f>
        <v/>
      </c>
    </row>
    <row r="3341" spans="2:22" ht="13.5" x14ac:dyDescent="0.3">
      <c r="B3341" s="582">
        <f t="shared" ref="B3341:B3404" si="316">ROW()-10</f>
        <v>3331</v>
      </c>
      <c r="C3341" s="153"/>
      <c r="D3341" s="154"/>
      <c r="E3341" s="155"/>
      <c r="F3341" s="156"/>
      <c r="G3341" s="157"/>
      <c r="H3341" s="158"/>
      <c r="I3341" s="162" t="str">
        <f t="shared" si="312"/>
        <v/>
      </c>
      <c r="J3341" s="163" t="str">
        <f>IF(I3341="","",I3341/BUDGET!$O$8)</f>
        <v/>
      </c>
      <c r="K3341" s="608"/>
      <c r="L3341" s="164" t="str">
        <f t="shared" si="313"/>
        <v/>
      </c>
      <c r="M3341" s="609" t="str">
        <f t="shared" si="314"/>
        <v/>
      </c>
      <c r="N3341" s="610" t="str">
        <f t="shared" si="315"/>
        <v/>
      </c>
      <c r="O3341" s="577"/>
      <c r="Q3341" s="611"/>
      <c r="U3341" s="574" t="str">
        <f t="shared" ref="U3341:U3404" si="317">IF(K3341="","",LEFT(K3341,FIND("|",K3341)-1))</f>
        <v/>
      </c>
      <c r="V3341" s="574" t="str">
        <f>IF($U3341="","",VLOOKUP($U3341,BUDGET!$C$19:$Q$401,2,FALSE))</f>
        <v/>
      </c>
    </row>
    <row r="3342" spans="2:22" ht="13.5" x14ac:dyDescent="0.3">
      <c r="B3342" s="582">
        <f t="shared" si="316"/>
        <v>3332</v>
      </c>
      <c r="C3342" s="153"/>
      <c r="D3342" s="154"/>
      <c r="E3342" s="155"/>
      <c r="F3342" s="156"/>
      <c r="G3342" s="157"/>
      <c r="H3342" s="158"/>
      <c r="I3342" s="162" t="str">
        <f t="shared" si="312"/>
        <v/>
      </c>
      <c r="J3342" s="163" t="str">
        <f>IF(I3342="","",I3342/BUDGET!$O$8)</f>
        <v/>
      </c>
      <c r="K3342" s="608"/>
      <c r="L3342" s="161" t="str">
        <f t="shared" si="313"/>
        <v/>
      </c>
      <c r="M3342" s="609" t="str">
        <f t="shared" si="314"/>
        <v/>
      </c>
      <c r="N3342" s="610" t="str">
        <f t="shared" si="315"/>
        <v/>
      </c>
      <c r="O3342" s="577"/>
      <c r="Q3342" s="611"/>
      <c r="U3342" s="574" t="str">
        <f t="shared" si="317"/>
        <v/>
      </c>
      <c r="V3342" s="574" t="str">
        <f>IF($U3342="","",VLOOKUP($U3342,BUDGET!$C$19:$Q$401,2,FALSE))</f>
        <v/>
      </c>
    </row>
    <row r="3343" spans="2:22" ht="13.5" x14ac:dyDescent="0.3">
      <c r="B3343" s="582">
        <f t="shared" si="316"/>
        <v>3333</v>
      </c>
      <c r="C3343" s="153"/>
      <c r="D3343" s="154"/>
      <c r="E3343" s="155"/>
      <c r="F3343" s="156"/>
      <c r="G3343" s="157"/>
      <c r="H3343" s="158"/>
      <c r="I3343" s="162" t="str">
        <f t="shared" si="312"/>
        <v/>
      </c>
      <c r="J3343" s="163" t="str">
        <f>IF(I3343="","",I3343/BUDGET!$O$8)</f>
        <v/>
      </c>
      <c r="K3343" s="608"/>
      <c r="L3343" s="164" t="str">
        <f t="shared" si="313"/>
        <v/>
      </c>
      <c r="M3343" s="609" t="str">
        <f t="shared" si="314"/>
        <v/>
      </c>
      <c r="N3343" s="610" t="str">
        <f t="shared" si="315"/>
        <v/>
      </c>
      <c r="O3343" s="577"/>
      <c r="Q3343" s="611"/>
      <c r="U3343" s="574" t="str">
        <f t="shared" si="317"/>
        <v/>
      </c>
      <c r="V3343" s="574" t="str">
        <f>IF($U3343="","",VLOOKUP($U3343,BUDGET!$C$19:$Q$401,2,FALSE))</f>
        <v/>
      </c>
    </row>
    <row r="3344" spans="2:22" ht="13.5" x14ac:dyDescent="0.3">
      <c r="B3344" s="582">
        <f t="shared" si="316"/>
        <v>3334</v>
      </c>
      <c r="C3344" s="153"/>
      <c r="D3344" s="154"/>
      <c r="E3344" s="155"/>
      <c r="F3344" s="156"/>
      <c r="G3344" s="157"/>
      <c r="H3344" s="158"/>
      <c r="I3344" s="162" t="str">
        <f t="shared" si="312"/>
        <v/>
      </c>
      <c r="J3344" s="163" t="str">
        <f>IF(I3344="","",I3344/BUDGET!$O$8)</f>
        <v/>
      </c>
      <c r="K3344" s="608"/>
      <c r="L3344" s="161" t="str">
        <f t="shared" si="313"/>
        <v/>
      </c>
      <c r="M3344" s="609" t="str">
        <f t="shared" si="314"/>
        <v/>
      </c>
      <c r="N3344" s="610" t="str">
        <f t="shared" si="315"/>
        <v/>
      </c>
      <c r="O3344" s="577"/>
      <c r="Q3344" s="611"/>
      <c r="U3344" s="574" t="str">
        <f t="shared" si="317"/>
        <v/>
      </c>
      <c r="V3344" s="574" t="str">
        <f>IF($U3344="","",VLOOKUP($U3344,BUDGET!$C$19:$Q$401,2,FALSE))</f>
        <v/>
      </c>
    </row>
    <row r="3345" spans="2:22" ht="13.5" x14ac:dyDescent="0.3">
      <c r="B3345" s="582">
        <f t="shared" si="316"/>
        <v>3335</v>
      </c>
      <c r="C3345" s="153"/>
      <c r="D3345" s="154"/>
      <c r="E3345" s="155"/>
      <c r="F3345" s="156"/>
      <c r="G3345" s="157"/>
      <c r="H3345" s="158"/>
      <c r="I3345" s="162" t="str">
        <f t="shared" si="312"/>
        <v/>
      </c>
      <c r="J3345" s="163" t="str">
        <f>IF(I3345="","",I3345/BUDGET!$O$8)</f>
        <v/>
      </c>
      <c r="K3345" s="608"/>
      <c r="L3345" s="164" t="str">
        <f t="shared" si="313"/>
        <v/>
      </c>
      <c r="M3345" s="609" t="str">
        <f t="shared" si="314"/>
        <v/>
      </c>
      <c r="N3345" s="610" t="str">
        <f t="shared" si="315"/>
        <v/>
      </c>
      <c r="O3345" s="577"/>
      <c r="Q3345" s="611"/>
      <c r="U3345" s="574" t="str">
        <f t="shared" si="317"/>
        <v/>
      </c>
      <c r="V3345" s="574" t="str">
        <f>IF($U3345="","",VLOOKUP($U3345,BUDGET!$C$19:$Q$401,2,FALSE))</f>
        <v/>
      </c>
    </row>
    <row r="3346" spans="2:22" ht="13.5" x14ac:dyDescent="0.3">
      <c r="B3346" s="582">
        <f t="shared" si="316"/>
        <v>3336</v>
      </c>
      <c r="C3346" s="153"/>
      <c r="D3346" s="154"/>
      <c r="E3346" s="155"/>
      <c r="F3346" s="156"/>
      <c r="G3346" s="157"/>
      <c r="H3346" s="158"/>
      <c r="I3346" s="162" t="str">
        <f t="shared" si="312"/>
        <v/>
      </c>
      <c r="J3346" s="163" t="str">
        <f>IF(I3346="","",I3346/BUDGET!$O$8)</f>
        <v/>
      </c>
      <c r="K3346" s="608"/>
      <c r="L3346" s="161" t="str">
        <f t="shared" si="313"/>
        <v/>
      </c>
      <c r="M3346" s="609" t="str">
        <f t="shared" si="314"/>
        <v/>
      </c>
      <c r="N3346" s="610" t="str">
        <f t="shared" si="315"/>
        <v/>
      </c>
      <c r="O3346" s="577"/>
      <c r="Q3346" s="611"/>
      <c r="U3346" s="574" t="str">
        <f t="shared" si="317"/>
        <v/>
      </c>
      <c r="V3346" s="574" t="str">
        <f>IF($U3346="","",VLOOKUP($U3346,BUDGET!$C$19:$Q$401,2,FALSE))</f>
        <v/>
      </c>
    </row>
    <row r="3347" spans="2:22" ht="13.5" x14ac:dyDescent="0.3">
      <c r="B3347" s="582">
        <f t="shared" si="316"/>
        <v>3337</v>
      </c>
      <c r="C3347" s="153"/>
      <c r="D3347" s="154"/>
      <c r="E3347" s="155"/>
      <c r="F3347" s="156"/>
      <c r="G3347" s="157"/>
      <c r="H3347" s="158"/>
      <c r="I3347" s="162" t="str">
        <f t="shared" si="312"/>
        <v/>
      </c>
      <c r="J3347" s="163" t="str">
        <f>IF(I3347="","",I3347/BUDGET!$O$8)</f>
        <v/>
      </c>
      <c r="K3347" s="608"/>
      <c r="L3347" s="164" t="str">
        <f t="shared" si="313"/>
        <v/>
      </c>
      <c r="M3347" s="609" t="str">
        <f t="shared" si="314"/>
        <v/>
      </c>
      <c r="N3347" s="610" t="str">
        <f t="shared" si="315"/>
        <v/>
      </c>
      <c r="O3347" s="577"/>
      <c r="Q3347" s="611"/>
      <c r="U3347" s="574" t="str">
        <f t="shared" si="317"/>
        <v/>
      </c>
      <c r="V3347" s="574" t="str">
        <f>IF($U3347="","",VLOOKUP($U3347,BUDGET!$C$19:$Q$401,2,FALSE))</f>
        <v/>
      </c>
    </row>
    <row r="3348" spans="2:22" ht="13.5" x14ac:dyDescent="0.3">
      <c r="B3348" s="582">
        <f t="shared" si="316"/>
        <v>3338</v>
      </c>
      <c r="C3348" s="153"/>
      <c r="D3348" s="154"/>
      <c r="E3348" s="155"/>
      <c r="F3348" s="156"/>
      <c r="G3348" s="157"/>
      <c r="H3348" s="158"/>
      <c r="I3348" s="162" t="str">
        <f t="shared" si="312"/>
        <v/>
      </c>
      <c r="J3348" s="163" t="str">
        <f>IF(I3348="","",I3348/BUDGET!$O$8)</f>
        <v/>
      </c>
      <c r="K3348" s="608"/>
      <c r="L3348" s="161" t="str">
        <f t="shared" si="313"/>
        <v/>
      </c>
      <c r="M3348" s="609" t="str">
        <f t="shared" si="314"/>
        <v/>
      </c>
      <c r="N3348" s="610" t="str">
        <f t="shared" si="315"/>
        <v/>
      </c>
      <c r="O3348" s="577"/>
      <c r="Q3348" s="611"/>
      <c r="U3348" s="574" t="str">
        <f t="shared" si="317"/>
        <v/>
      </c>
      <c r="V3348" s="574" t="str">
        <f>IF($U3348="","",VLOOKUP($U3348,BUDGET!$C$19:$Q$401,2,FALSE))</f>
        <v/>
      </c>
    </row>
    <row r="3349" spans="2:22" ht="13.5" x14ac:dyDescent="0.3">
      <c r="B3349" s="582">
        <f t="shared" si="316"/>
        <v>3339</v>
      </c>
      <c r="C3349" s="153"/>
      <c r="D3349" s="154"/>
      <c r="E3349" s="155"/>
      <c r="F3349" s="156"/>
      <c r="G3349" s="157"/>
      <c r="H3349" s="158"/>
      <c r="I3349" s="162" t="str">
        <f t="shared" si="312"/>
        <v/>
      </c>
      <c r="J3349" s="163" t="str">
        <f>IF(I3349="","",I3349/BUDGET!$O$8)</f>
        <v/>
      </c>
      <c r="K3349" s="608"/>
      <c r="L3349" s="164" t="str">
        <f t="shared" si="313"/>
        <v/>
      </c>
      <c r="M3349" s="609" t="str">
        <f t="shared" si="314"/>
        <v/>
      </c>
      <c r="N3349" s="610" t="str">
        <f t="shared" si="315"/>
        <v/>
      </c>
      <c r="O3349" s="577"/>
      <c r="Q3349" s="611"/>
      <c r="U3349" s="574" t="str">
        <f t="shared" si="317"/>
        <v/>
      </c>
      <c r="V3349" s="574" t="str">
        <f>IF($U3349="","",VLOOKUP($U3349,BUDGET!$C$19:$Q$401,2,FALSE))</f>
        <v/>
      </c>
    </row>
    <row r="3350" spans="2:22" ht="13.5" x14ac:dyDescent="0.3">
      <c r="B3350" s="582">
        <f t="shared" si="316"/>
        <v>3340</v>
      </c>
      <c r="C3350" s="153"/>
      <c r="D3350" s="154"/>
      <c r="E3350" s="155"/>
      <c r="F3350" s="156"/>
      <c r="G3350" s="157"/>
      <c r="H3350" s="158"/>
      <c r="I3350" s="162" t="str">
        <f t="shared" si="312"/>
        <v/>
      </c>
      <c r="J3350" s="163" t="str">
        <f>IF(I3350="","",I3350/BUDGET!$O$8)</f>
        <v/>
      </c>
      <c r="K3350" s="608"/>
      <c r="L3350" s="161" t="str">
        <f t="shared" si="313"/>
        <v/>
      </c>
      <c r="M3350" s="609" t="str">
        <f t="shared" si="314"/>
        <v/>
      </c>
      <c r="N3350" s="610" t="str">
        <f t="shared" si="315"/>
        <v/>
      </c>
      <c r="O3350" s="577"/>
      <c r="Q3350" s="611"/>
      <c r="U3350" s="574" t="str">
        <f t="shared" si="317"/>
        <v/>
      </c>
      <c r="V3350" s="574" t="str">
        <f>IF($U3350="","",VLOOKUP($U3350,BUDGET!$C$19:$Q$401,2,FALSE))</f>
        <v/>
      </c>
    </row>
    <row r="3351" spans="2:22" ht="13.5" x14ac:dyDescent="0.3">
      <c r="B3351" s="582">
        <f t="shared" si="316"/>
        <v>3341</v>
      </c>
      <c r="C3351" s="153"/>
      <c r="D3351" s="154"/>
      <c r="E3351" s="155"/>
      <c r="F3351" s="156"/>
      <c r="G3351" s="157"/>
      <c r="H3351" s="158"/>
      <c r="I3351" s="162" t="str">
        <f t="shared" si="312"/>
        <v/>
      </c>
      <c r="J3351" s="163" t="str">
        <f>IF(I3351="","",I3351/BUDGET!$O$8)</f>
        <v/>
      </c>
      <c r="K3351" s="608"/>
      <c r="L3351" s="164" t="str">
        <f t="shared" si="313"/>
        <v/>
      </c>
      <c r="M3351" s="609" t="str">
        <f t="shared" si="314"/>
        <v/>
      </c>
      <c r="N3351" s="610" t="str">
        <f t="shared" si="315"/>
        <v/>
      </c>
      <c r="O3351" s="577"/>
      <c r="Q3351" s="611"/>
      <c r="U3351" s="574" t="str">
        <f t="shared" si="317"/>
        <v/>
      </c>
      <c r="V3351" s="574" t="str">
        <f>IF($U3351="","",VLOOKUP($U3351,BUDGET!$C$19:$Q$401,2,FALSE))</f>
        <v/>
      </c>
    </row>
    <row r="3352" spans="2:22" ht="13.5" x14ac:dyDescent="0.3">
      <c r="B3352" s="582">
        <f t="shared" si="316"/>
        <v>3342</v>
      </c>
      <c r="C3352" s="153"/>
      <c r="D3352" s="154"/>
      <c r="E3352" s="155"/>
      <c r="F3352" s="156"/>
      <c r="G3352" s="157"/>
      <c r="H3352" s="158"/>
      <c r="I3352" s="162" t="str">
        <f t="shared" si="312"/>
        <v/>
      </c>
      <c r="J3352" s="163" t="str">
        <f>IF(I3352="","",I3352/BUDGET!$O$8)</f>
        <v/>
      </c>
      <c r="K3352" s="608"/>
      <c r="L3352" s="161" t="str">
        <f t="shared" si="313"/>
        <v/>
      </c>
      <c r="M3352" s="609" t="str">
        <f t="shared" si="314"/>
        <v/>
      </c>
      <c r="N3352" s="610" t="str">
        <f t="shared" si="315"/>
        <v/>
      </c>
      <c r="O3352" s="577"/>
      <c r="Q3352" s="611"/>
      <c r="U3352" s="574" t="str">
        <f t="shared" si="317"/>
        <v/>
      </c>
      <c r="V3352" s="574" t="str">
        <f>IF($U3352="","",VLOOKUP($U3352,BUDGET!$C$19:$Q$401,2,FALSE))</f>
        <v/>
      </c>
    </row>
    <row r="3353" spans="2:22" ht="13.5" x14ac:dyDescent="0.3">
      <c r="B3353" s="582">
        <f t="shared" si="316"/>
        <v>3343</v>
      </c>
      <c r="C3353" s="153"/>
      <c r="D3353" s="154"/>
      <c r="E3353" s="155"/>
      <c r="F3353" s="156"/>
      <c r="G3353" s="157"/>
      <c r="H3353" s="158"/>
      <c r="I3353" s="162" t="str">
        <f t="shared" si="312"/>
        <v/>
      </c>
      <c r="J3353" s="163" t="str">
        <f>IF(I3353="","",I3353/BUDGET!$O$8)</f>
        <v/>
      </c>
      <c r="K3353" s="608"/>
      <c r="L3353" s="164" t="str">
        <f t="shared" si="313"/>
        <v/>
      </c>
      <c r="M3353" s="609" t="str">
        <f t="shared" si="314"/>
        <v/>
      </c>
      <c r="N3353" s="610" t="str">
        <f t="shared" si="315"/>
        <v/>
      </c>
      <c r="O3353" s="577"/>
      <c r="Q3353" s="611"/>
      <c r="U3353" s="574" t="str">
        <f t="shared" si="317"/>
        <v/>
      </c>
      <c r="V3353" s="574" t="str">
        <f>IF($U3353="","",VLOOKUP($U3353,BUDGET!$C$19:$Q$401,2,FALSE))</f>
        <v/>
      </c>
    </row>
    <row r="3354" spans="2:22" ht="13.5" x14ac:dyDescent="0.3">
      <c r="B3354" s="582">
        <f t="shared" si="316"/>
        <v>3344</v>
      </c>
      <c r="C3354" s="153"/>
      <c r="D3354" s="154"/>
      <c r="E3354" s="155"/>
      <c r="F3354" s="156"/>
      <c r="G3354" s="157"/>
      <c r="H3354" s="158"/>
      <c r="I3354" s="162" t="str">
        <f t="shared" si="312"/>
        <v/>
      </c>
      <c r="J3354" s="163" t="str">
        <f>IF(I3354="","",I3354/BUDGET!$O$8)</f>
        <v/>
      </c>
      <c r="K3354" s="608"/>
      <c r="L3354" s="161" t="str">
        <f t="shared" si="313"/>
        <v/>
      </c>
      <c r="M3354" s="609" t="str">
        <f t="shared" si="314"/>
        <v/>
      </c>
      <c r="N3354" s="610" t="str">
        <f t="shared" si="315"/>
        <v/>
      </c>
      <c r="O3354" s="577"/>
      <c r="Q3354" s="611"/>
      <c r="U3354" s="574" t="str">
        <f t="shared" si="317"/>
        <v/>
      </c>
      <c r="V3354" s="574" t="str">
        <f>IF($U3354="","",VLOOKUP($U3354,BUDGET!$C$19:$Q$401,2,FALSE))</f>
        <v/>
      </c>
    </row>
    <row r="3355" spans="2:22" ht="13.5" x14ac:dyDescent="0.3">
      <c r="B3355" s="582">
        <f t="shared" si="316"/>
        <v>3345</v>
      </c>
      <c r="C3355" s="153"/>
      <c r="D3355" s="154"/>
      <c r="E3355" s="155"/>
      <c r="F3355" s="156"/>
      <c r="G3355" s="157"/>
      <c r="H3355" s="158"/>
      <c r="I3355" s="162" t="str">
        <f t="shared" si="312"/>
        <v/>
      </c>
      <c r="J3355" s="163" t="str">
        <f>IF(I3355="","",I3355/BUDGET!$O$8)</f>
        <v/>
      </c>
      <c r="K3355" s="608"/>
      <c r="L3355" s="164" t="str">
        <f t="shared" si="313"/>
        <v/>
      </c>
      <c r="M3355" s="609" t="str">
        <f t="shared" si="314"/>
        <v/>
      </c>
      <c r="N3355" s="610" t="str">
        <f t="shared" si="315"/>
        <v/>
      </c>
      <c r="O3355" s="577"/>
      <c r="Q3355" s="611"/>
      <c r="U3355" s="574" t="str">
        <f t="shared" si="317"/>
        <v/>
      </c>
      <c r="V3355" s="574" t="str">
        <f>IF($U3355="","",VLOOKUP($U3355,BUDGET!$C$19:$Q$401,2,FALSE))</f>
        <v/>
      </c>
    </row>
    <row r="3356" spans="2:22" ht="13.5" x14ac:dyDescent="0.3">
      <c r="B3356" s="582">
        <f t="shared" si="316"/>
        <v>3346</v>
      </c>
      <c r="C3356" s="153"/>
      <c r="D3356" s="154"/>
      <c r="E3356" s="155"/>
      <c r="F3356" s="156"/>
      <c r="G3356" s="157"/>
      <c r="H3356" s="158"/>
      <c r="I3356" s="162" t="str">
        <f t="shared" si="312"/>
        <v/>
      </c>
      <c r="J3356" s="163" t="str">
        <f>IF(I3356="","",I3356/BUDGET!$O$8)</f>
        <v/>
      </c>
      <c r="K3356" s="608"/>
      <c r="L3356" s="161" t="str">
        <f t="shared" si="313"/>
        <v/>
      </c>
      <c r="M3356" s="609" t="str">
        <f t="shared" si="314"/>
        <v/>
      </c>
      <c r="N3356" s="610" t="str">
        <f t="shared" si="315"/>
        <v/>
      </c>
      <c r="O3356" s="577"/>
      <c r="Q3356" s="611"/>
      <c r="U3356" s="574" t="str">
        <f t="shared" si="317"/>
        <v/>
      </c>
      <c r="V3356" s="574" t="str">
        <f>IF($U3356="","",VLOOKUP($U3356,BUDGET!$C$19:$Q$401,2,FALSE))</f>
        <v/>
      </c>
    </row>
    <row r="3357" spans="2:22" ht="13.5" x14ac:dyDescent="0.3">
      <c r="B3357" s="582">
        <f t="shared" si="316"/>
        <v>3347</v>
      </c>
      <c r="C3357" s="153"/>
      <c r="D3357" s="154"/>
      <c r="E3357" s="155"/>
      <c r="F3357" s="156"/>
      <c r="G3357" s="157"/>
      <c r="H3357" s="158"/>
      <c r="I3357" s="162" t="str">
        <f t="shared" si="312"/>
        <v/>
      </c>
      <c r="J3357" s="163" t="str">
        <f>IF(I3357="","",I3357/BUDGET!$O$8)</f>
        <v/>
      </c>
      <c r="K3357" s="608"/>
      <c r="L3357" s="164" t="str">
        <f t="shared" si="313"/>
        <v/>
      </c>
      <c r="M3357" s="609" t="str">
        <f t="shared" si="314"/>
        <v/>
      </c>
      <c r="N3357" s="610" t="str">
        <f t="shared" si="315"/>
        <v/>
      </c>
      <c r="O3357" s="577"/>
      <c r="Q3357" s="611"/>
      <c r="U3357" s="574" t="str">
        <f t="shared" si="317"/>
        <v/>
      </c>
      <c r="V3357" s="574" t="str">
        <f>IF($U3357="","",VLOOKUP($U3357,BUDGET!$C$19:$Q$401,2,FALSE))</f>
        <v/>
      </c>
    </row>
    <row r="3358" spans="2:22" ht="13.5" x14ac:dyDescent="0.3">
      <c r="B3358" s="582">
        <f t="shared" si="316"/>
        <v>3348</v>
      </c>
      <c r="C3358" s="153"/>
      <c r="D3358" s="154"/>
      <c r="E3358" s="155"/>
      <c r="F3358" s="156"/>
      <c r="G3358" s="157"/>
      <c r="H3358" s="158"/>
      <c r="I3358" s="162" t="str">
        <f t="shared" si="312"/>
        <v/>
      </c>
      <c r="J3358" s="163" t="str">
        <f>IF(I3358="","",I3358/BUDGET!$O$8)</f>
        <v/>
      </c>
      <c r="K3358" s="608"/>
      <c r="L3358" s="161" t="str">
        <f t="shared" si="313"/>
        <v/>
      </c>
      <c r="M3358" s="609" t="str">
        <f t="shared" si="314"/>
        <v/>
      </c>
      <c r="N3358" s="610" t="str">
        <f t="shared" si="315"/>
        <v/>
      </c>
      <c r="O3358" s="577"/>
      <c r="Q3358" s="611"/>
      <c r="U3358" s="574" t="str">
        <f t="shared" si="317"/>
        <v/>
      </c>
      <c r="V3358" s="574" t="str">
        <f>IF($U3358="","",VLOOKUP($U3358,BUDGET!$C$19:$Q$401,2,FALSE))</f>
        <v/>
      </c>
    </row>
    <row r="3359" spans="2:22" ht="13.5" x14ac:dyDescent="0.3">
      <c r="B3359" s="582">
        <f t="shared" si="316"/>
        <v>3349</v>
      </c>
      <c r="C3359" s="153"/>
      <c r="D3359" s="154"/>
      <c r="E3359" s="155"/>
      <c r="F3359" s="156"/>
      <c r="G3359" s="157"/>
      <c r="H3359" s="158"/>
      <c r="I3359" s="162" t="str">
        <f t="shared" si="312"/>
        <v/>
      </c>
      <c r="J3359" s="163" t="str">
        <f>IF(I3359="","",I3359/BUDGET!$O$8)</f>
        <v/>
      </c>
      <c r="K3359" s="608"/>
      <c r="L3359" s="164" t="str">
        <f t="shared" si="313"/>
        <v/>
      </c>
      <c r="M3359" s="609" t="str">
        <f t="shared" si="314"/>
        <v/>
      </c>
      <c r="N3359" s="610" t="str">
        <f t="shared" si="315"/>
        <v/>
      </c>
      <c r="O3359" s="577"/>
      <c r="Q3359" s="611"/>
      <c r="U3359" s="574" t="str">
        <f t="shared" si="317"/>
        <v/>
      </c>
      <c r="V3359" s="574" t="str">
        <f>IF($U3359="","",VLOOKUP($U3359,BUDGET!$C$19:$Q$401,2,FALSE))</f>
        <v/>
      </c>
    </row>
    <row r="3360" spans="2:22" ht="13.5" x14ac:dyDescent="0.3">
      <c r="B3360" s="582">
        <f t="shared" si="316"/>
        <v>3350</v>
      </c>
      <c r="C3360" s="153"/>
      <c r="D3360" s="154"/>
      <c r="E3360" s="155"/>
      <c r="F3360" s="156"/>
      <c r="G3360" s="157"/>
      <c r="H3360" s="158"/>
      <c r="I3360" s="162" t="str">
        <f t="shared" si="312"/>
        <v/>
      </c>
      <c r="J3360" s="163" t="str">
        <f>IF(I3360="","",I3360/BUDGET!$O$8)</f>
        <v/>
      </c>
      <c r="K3360" s="608"/>
      <c r="L3360" s="161" t="str">
        <f t="shared" si="313"/>
        <v/>
      </c>
      <c r="M3360" s="609" t="str">
        <f t="shared" si="314"/>
        <v/>
      </c>
      <c r="N3360" s="610" t="str">
        <f t="shared" si="315"/>
        <v/>
      </c>
      <c r="O3360" s="577"/>
      <c r="Q3360" s="611"/>
      <c r="U3360" s="574" t="str">
        <f t="shared" si="317"/>
        <v/>
      </c>
      <c r="V3360" s="574" t="str">
        <f>IF($U3360="","",VLOOKUP($U3360,BUDGET!$C$19:$Q$401,2,FALSE))</f>
        <v/>
      </c>
    </row>
    <row r="3361" spans="2:22" ht="13.5" x14ac:dyDescent="0.3">
      <c r="B3361" s="582">
        <f t="shared" si="316"/>
        <v>3351</v>
      </c>
      <c r="C3361" s="153"/>
      <c r="D3361" s="154"/>
      <c r="E3361" s="155"/>
      <c r="F3361" s="156"/>
      <c r="G3361" s="157"/>
      <c r="H3361" s="158"/>
      <c r="I3361" s="162" t="str">
        <f t="shared" si="312"/>
        <v/>
      </c>
      <c r="J3361" s="163" t="str">
        <f>IF(I3361="","",I3361/BUDGET!$O$8)</f>
        <v/>
      </c>
      <c r="K3361" s="608"/>
      <c r="L3361" s="164" t="str">
        <f t="shared" si="313"/>
        <v/>
      </c>
      <c r="M3361" s="609" t="str">
        <f t="shared" si="314"/>
        <v/>
      </c>
      <c r="N3361" s="610" t="str">
        <f t="shared" si="315"/>
        <v/>
      </c>
      <c r="O3361" s="577"/>
      <c r="Q3361" s="611"/>
      <c r="U3361" s="574" t="str">
        <f t="shared" si="317"/>
        <v/>
      </c>
      <c r="V3361" s="574" t="str">
        <f>IF($U3361="","",VLOOKUP($U3361,BUDGET!$C$19:$Q$401,2,FALSE))</f>
        <v/>
      </c>
    </row>
    <row r="3362" spans="2:22" ht="13.5" x14ac:dyDescent="0.3">
      <c r="B3362" s="582">
        <f t="shared" si="316"/>
        <v>3352</v>
      </c>
      <c r="C3362" s="153"/>
      <c r="D3362" s="154"/>
      <c r="E3362" s="155"/>
      <c r="F3362" s="156"/>
      <c r="G3362" s="157"/>
      <c r="H3362" s="158"/>
      <c r="I3362" s="162" t="str">
        <f t="shared" si="312"/>
        <v/>
      </c>
      <c r="J3362" s="163" t="str">
        <f>IF(I3362="","",I3362/BUDGET!$O$8)</f>
        <v/>
      </c>
      <c r="K3362" s="608"/>
      <c r="L3362" s="161" t="str">
        <f t="shared" si="313"/>
        <v/>
      </c>
      <c r="M3362" s="609" t="str">
        <f t="shared" si="314"/>
        <v/>
      </c>
      <c r="N3362" s="610" t="str">
        <f t="shared" si="315"/>
        <v/>
      </c>
      <c r="O3362" s="577"/>
      <c r="Q3362" s="611"/>
      <c r="U3362" s="574" t="str">
        <f t="shared" si="317"/>
        <v/>
      </c>
      <c r="V3362" s="574" t="str">
        <f>IF($U3362="","",VLOOKUP($U3362,BUDGET!$C$19:$Q$401,2,FALSE))</f>
        <v/>
      </c>
    </row>
    <row r="3363" spans="2:22" ht="13.5" x14ac:dyDescent="0.3">
      <c r="B3363" s="582">
        <f t="shared" si="316"/>
        <v>3353</v>
      </c>
      <c r="C3363" s="153"/>
      <c r="D3363" s="154"/>
      <c r="E3363" s="155"/>
      <c r="F3363" s="156"/>
      <c r="G3363" s="157"/>
      <c r="H3363" s="158"/>
      <c r="I3363" s="162" t="str">
        <f t="shared" si="312"/>
        <v/>
      </c>
      <c r="J3363" s="163" t="str">
        <f>IF(I3363="","",I3363/BUDGET!$O$8)</f>
        <v/>
      </c>
      <c r="K3363" s="608"/>
      <c r="L3363" s="164" t="str">
        <f t="shared" si="313"/>
        <v/>
      </c>
      <c r="M3363" s="609" t="str">
        <f t="shared" si="314"/>
        <v/>
      </c>
      <c r="N3363" s="610" t="str">
        <f t="shared" si="315"/>
        <v/>
      </c>
      <c r="O3363" s="577"/>
      <c r="Q3363" s="611"/>
      <c r="U3363" s="574" t="str">
        <f t="shared" si="317"/>
        <v/>
      </c>
      <c r="V3363" s="574" t="str">
        <f>IF($U3363="","",VLOOKUP($U3363,BUDGET!$C$19:$Q$401,2,FALSE))</f>
        <v/>
      </c>
    </row>
    <row r="3364" spans="2:22" ht="13.5" x14ac:dyDescent="0.3">
      <c r="B3364" s="582">
        <f t="shared" si="316"/>
        <v>3354</v>
      </c>
      <c r="C3364" s="153"/>
      <c r="D3364" s="154"/>
      <c r="E3364" s="155"/>
      <c r="F3364" s="156"/>
      <c r="G3364" s="157"/>
      <c r="H3364" s="158"/>
      <c r="I3364" s="162" t="str">
        <f t="shared" si="312"/>
        <v/>
      </c>
      <c r="J3364" s="163" t="str">
        <f>IF(I3364="","",I3364/BUDGET!$O$8)</f>
        <v/>
      </c>
      <c r="K3364" s="608"/>
      <c r="L3364" s="161" t="str">
        <f t="shared" si="313"/>
        <v/>
      </c>
      <c r="M3364" s="609" t="str">
        <f t="shared" si="314"/>
        <v/>
      </c>
      <c r="N3364" s="610" t="str">
        <f t="shared" si="315"/>
        <v/>
      </c>
      <c r="O3364" s="577"/>
      <c r="Q3364" s="611"/>
      <c r="U3364" s="574" t="str">
        <f t="shared" si="317"/>
        <v/>
      </c>
      <c r="V3364" s="574" t="str">
        <f>IF($U3364="","",VLOOKUP($U3364,BUDGET!$C$19:$Q$401,2,FALSE))</f>
        <v/>
      </c>
    </row>
    <row r="3365" spans="2:22" ht="13.5" x14ac:dyDescent="0.3">
      <c r="B3365" s="582">
        <f t="shared" si="316"/>
        <v>3355</v>
      </c>
      <c r="C3365" s="153"/>
      <c r="D3365" s="154"/>
      <c r="E3365" s="155"/>
      <c r="F3365" s="156"/>
      <c r="G3365" s="157"/>
      <c r="H3365" s="158"/>
      <c r="I3365" s="162" t="str">
        <f t="shared" si="312"/>
        <v/>
      </c>
      <c r="J3365" s="163" t="str">
        <f>IF(I3365="","",I3365/BUDGET!$O$8)</f>
        <v/>
      </c>
      <c r="K3365" s="608"/>
      <c r="L3365" s="164" t="str">
        <f t="shared" si="313"/>
        <v/>
      </c>
      <c r="M3365" s="609" t="str">
        <f t="shared" si="314"/>
        <v/>
      </c>
      <c r="N3365" s="610" t="str">
        <f t="shared" si="315"/>
        <v/>
      </c>
      <c r="O3365" s="577"/>
      <c r="Q3365" s="611"/>
      <c r="U3365" s="574" t="str">
        <f t="shared" si="317"/>
        <v/>
      </c>
      <c r="V3365" s="574" t="str">
        <f>IF($U3365="","",VLOOKUP($U3365,BUDGET!$C$19:$Q$401,2,FALSE))</f>
        <v/>
      </c>
    </row>
    <row r="3366" spans="2:22" ht="13.5" x14ac:dyDescent="0.3">
      <c r="B3366" s="582">
        <f t="shared" si="316"/>
        <v>3356</v>
      </c>
      <c r="C3366" s="153"/>
      <c r="D3366" s="154"/>
      <c r="E3366" s="155"/>
      <c r="F3366" s="156"/>
      <c r="G3366" s="157"/>
      <c r="H3366" s="158"/>
      <c r="I3366" s="162" t="str">
        <f t="shared" si="312"/>
        <v/>
      </c>
      <c r="J3366" s="163" t="str">
        <f>IF(I3366="","",I3366/BUDGET!$O$8)</f>
        <v/>
      </c>
      <c r="K3366" s="608"/>
      <c r="L3366" s="161" t="str">
        <f t="shared" si="313"/>
        <v/>
      </c>
      <c r="M3366" s="609" t="str">
        <f t="shared" si="314"/>
        <v/>
      </c>
      <c r="N3366" s="610" t="str">
        <f t="shared" si="315"/>
        <v/>
      </c>
      <c r="O3366" s="577"/>
      <c r="Q3366" s="611"/>
      <c r="U3366" s="574" t="str">
        <f t="shared" si="317"/>
        <v/>
      </c>
      <c r="V3366" s="574" t="str">
        <f>IF($U3366="","",VLOOKUP($U3366,BUDGET!$C$19:$Q$401,2,FALSE))</f>
        <v/>
      </c>
    </row>
    <row r="3367" spans="2:22" ht="13.5" x14ac:dyDescent="0.3">
      <c r="B3367" s="582">
        <f t="shared" si="316"/>
        <v>3357</v>
      </c>
      <c r="C3367" s="153"/>
      <c r="D3367" s="154"/>
      <c r="E3367" s="155"/>
      <c r="F3367" s="156"/>
      <c r="G3367" s="157"/>
      <c r="H3367" s="158"/>
      <c r="I3367" s="162" t="str">
        <f t="shared" si="312"/>
        <v/>
      </c>
      <c r="J3367" s="163" t="str">
        <f>IF(I3367="","",I3367/BUDGET!$O$8)</f>
        <v/>
      </c>
      <c r="K3367" s="608"/>
      <c r="L3367" s="164" t="str">
        <f t="shared" si="313"/>
        <v/>
      </c>
      <c r="M3367" s="609" t="str">
        <f t="shared" si="314"/>
        <v/>
      </c>
      <c r="N3367" s="610" t="str">
        <f t="shared" si="315"/>
        <v/>
      </c>
      <c r="O3367" s="577"/>
      <c r="Q3367" s="611"/>
      <c r="U3367" s="574" t="str">
        <f t="shared" si="317"/>
        <v/>
      </c>
      <c r="V3367" s="574" t="str">
        <f>IF($U3367="","",VLOOKUP($U3367,BUDGET!$C$19:$Q$401,2,FALSE))</f>
        <v/>
      </c>
    </row>
    <row r="3368" spans="2:22" ht="13.5" x14ac:dyDescent="0.3">
      <c r="B3368" s="582">
        <f t="shared" si="316"/>
        <v>3358</v>
      </c>
      <c r="C3368" s="153"/>
      <c r="D3368" s="154"/>
      <c r="E3368" s="155"/>
      <c r="F3368" s="156"/>
      <c r="G3368" s="157"/>
      <c r="H3368" s="158"/>
      <c r="I3368" s="162" t="str">
        <f t="shared" si="312"/>
        <v/>
      </c>
      <c r="J3368" s="163" t="str">
        <f>IF(I3368="","",I3368/BUDGET!$O$8)</f>
        <v/>
      </c>
      <c r="K3368" s="608"/>
      <c r="L3368" s="161" t="str">
        <f t="shared" si="313"/>
        <v/>
      </c>
      <c r="M3368" s="609" t="str">
        <f t="shared" si="314"/>
        <v/>
      </c>
      <c r="N3368" s="610" t="str">
        <f t="shared" si="315"/>
        <v/>
      </c>
      <c r="O3368" s="577"/>
      <c r="Q3368" s="611"/>
      <c r="U3368" s="574" t="str">
        <f t="shared" si="317"/>
        <v/>
      </c>
      <c r="V3368" s="574" t="str">
        <f>IF($U3368="","",VLOOKUP($U3368,BUDGET!$C$19:$Q$401,2,FALSE))</f>
        <v/>
      </c>
    </row>
    <row r="3369" spans="2:22" ht="13.5" x14ac:dyDescent="0.3">
      <c r="B3369" s="582">
        <f t="shared" si="316"/>
        <v>3359</v>
      </c>
      <c r="C3369" s="153"/>
      <c r="D3369" s="154"/>
      <c r="E3369" s="155"/>
      <c r="F3369" s="156"/>
      <c r="G3369" s="157"/>
      <c r="H3369" s="158"/>
      <c r="I3369" s="162" t="str">
        <f t="shared" si="312"/>
        <v/>
      </c>
      <c r="J3369" s="163" t="str">
        <f>IF(I3369="","",I3369/BUDGET!$O$8)</f>
        <v/>
      </c>
      <c r="K3369" s="608"/>
      <c r="L3369" s="164" t="str">
        <f t="shared" si="313"/>
        <v/>
      </c>
      <c r="M3369" s="609" t="str">
        <f t="shared" si="314"/>
        <v/>
      </c>
      <c r="N3369" s="610" t="str">
        <f t="shared" si="315"/>
        <v/>
      </c>
      <c r="O3369" s="577"/>
      <c r="Q3369" s="611"/>
      <c r="U3369" s="574" t="str">
        <f t="shared" si="317"/>
        <v/>
      </c>
      <c r="V3369" s="574" t="str">
        <f>IF($U3369="","",VLOOKUP($U3369,BUDGET!$C$19:$Q$401,2,FALSE))</f>
        <v/>
      </c>
    </row>
    <row r="3370" spans="2:22" ht="13.5" x14ac:dyDescent="0.3">
      <c r="B3370" s="582">
        <f t="shared" si="316"/>
        <v>3360</v>
      </c>
      <c r="C3370" s="153"/>
      <c r="D3370" s="154"/>
      <c r="E3370" s="155"/>
      <c r="F3370" s="156"/>
      <c r="G3370" s="157"/>
      <c r="H3370" s="158"/>
      <c r="I3370" s="162" t="str">
        <f t="shared" si="312"/>
        <v/>
      </c>
      <c r="J3370" s="163" t="str">
        <f>IF(I3370="","",I3370/BUDGET!$O$8)</f>
        <v/>
      </c>
      <c r="K3370" s="608"/>
      <c r="L3370" s="161" t="str">
        <f t="shared" si="313"/>
        <v/>
      </c>
      <c r="M3370" s="609" t="str">
        <f t="shared" si="314"/>
        <v/>
      </c>
      <c r="N3370" s="610" t="str">
        <f t="shared" si="315"/>
        <v/>
      </c>
      <c r="O3370" s="577"/>
      <c r="Q3370" s="611"/>
      <c r="U3370" s="574" t="str">
        <f t="shared" si="317"/>
        <v/>
      </c>
      <c r="V3370" s="574" t="str">
        <f>IF($U3370="","",VLOOKUP($U3370,BUDGET!$C$19:$Q$401,2,FALSE))</f>
        <v/>
      </c>
    </row>
    <row r="3371" spans="2:22" ht="13.5" x14ac:dyDescent="0.3">
      <c r="B3371" s="582">
        <f t="shared" si="316"/>
        <v>3361</v>
      </c>
      <c r="C3371" s="153"/>
      <c r="D3371" s="154"/>
      <c r="E3371" s="155"/>
      <c r="F3371" s="156"/>
      <c r="G3371" s="157"/>
      <c r="H3371" s="158"/>
      <c r="I3371" s="162" t="str">
        <f t="shared" si="312"/>
        <v/>
      </c>
      <c r="J3371" s="163" t="str">
        <f>IF(I3371="","",I3371/BUDGET!$O$8)</f>
        <v/>
      </c>
      <c r="K3371" s="608"/>
      <c r="L3371" s="164" t="str">
        <f t="shared" si="313"/>
        <v/>
      </c>
      <c r="M3371" s="609" t="str">
        <f t="shared" si="314"/>
        <v/>
      </c>
      <c r="N3371" s="610" t="str">
        <f t="shared" si="315"/>
        <v/>
      </c>
      <c r="O3371" s="577"/>
      <c r="Q3371" s="611"/>
      <c r="U3371" s="574" t="str">
        <f t="shared" si="317"/>
        <v/>
      </c>
      <c r="V3371" s="574" t="str">
        <f>IF($U3371="","",VLOOKUP($U3371,BUDGET!$C$19:$Q$401,2,FALSE))</f>
        <v/>
      </c>
    </row>
    <row r="3372" spans="2:22" ht="13.5" x14ac:dyDescent="0.3">
      <c r="B3372" s="582">
        <f t="shared" si="316"/>
        <v>3362</v>
      </c>
      <c r="C3372" s="153"/>
      <c r="D3372" s="154"/>
      <c r="E3372" s="155"/>
      <c r="F3372" s="156"/>
      <c r="G3372" s="157"/>
      <c r="H3372" s="158"/>
      <c r="I3372" s="162" t="str">
        <f t="shared" si="312"/>
        <v/>
      </c>
      <c r="J3372" s="163" t="str">
        <f>IF(I3372="","",I3372/BUDGET!$O$8)</f>
        <v/>
      </c>
      <c r="K3372" s="608"/>
      <c r="L3372" s="161" t="str">
        <f t="shared" si="313"/>
        <v/>
      </c>
      <c r="M3372" s="609" t="str">
        <f t="shared" si="314"/>
        <v/>
      </c>
      <c r="N3372" s="610" t="str">
        <f t="shared" si="315"/>
        <v/>
      </c>
      <c r="O3372" s="577"/>
      <c r="Q3372" s="611"/>
      <c r="U3372" s="574" t="str">
        <f t="shared" si="317"/>
        <v/>
      </c>
      <c r="V3372" s="574" t="str">
        <f>IF($U3372="","",VLOOKUP($U3372,BUDGET!$C$19:$Q$401,2,FALSE))</f>
        <v/>
      </c>
    </row>
    <row r="3373" spans="2:22" ht="13.5" x14ac:dyDescent="0.3">
      <c r="B3373" s="582">
        <f t="shared" si="316"/>
        <v>3363</v>
      </c>
      <c r="C3373" s="153"/>
      <c r="D3373" s="154"/>
      <c r="E3373" s="155"/>
      <c r="F3373" s="156"/>
      <c r="G3373" s="157"/>
      <c r="H3373" s="158"/>
      <c r="I3373" s="162" t="str">
        <f t="shared" si="312"/>
        <v/>
      </c>
      <c r="J3373" s="163" t="str">
        <f>IF(I3373="","",I3373/BUDGET!$O$8)</f>
        <v/>
      </c>
      <c r="K3373" s="608"/>
      <c r="L3373" s="164" t="str">
        <f t="shared" si="313"/>
        <v/>
      </c>
      <c r="M3373" s="609" t="str">
        <f t="shared" si="314"/>
        <v/>
      </c>
      <c r="N3373" s="610" t="str">
        <f t="shared" si="315"/>
        <v/>
      </c>
      <c r="O3373" s="577"/>
      <c r="Q3373" s="611"/>
      <c r="U3373" s="574" t="str">
        <f t="shared" si="317"/>
        <v/>
      </c>
      <c r="V3373" s="574" t="str">
        <f>IF($U3373="","",VLOOKUP($U3373,BUDGET!$C$19:$Q$401,2,FALSE))</f>
        <v/>
      </c>
    </row>
    <row r="3374" spans="2:22" ht="13.5" x14ac:dyDescent="0.3">
      <c r="B3374" s="582">
        <f t="shared" si="316"/>
        <v>3364</v>
      </c>
      <c r="C3374" s="153"/>
      <c r="D3374" s="154"/>
      <c r="E3374" s="155"/>
      <c r="F3374" s="156"/>
      <c r="G3374" s="157"/>
      <c r="H3374" s="158"/>
      <c r="I3374" s="162" t="str">
        <f t="shared" si="312"/>
        <v/>
      </c>
      <c r="J3374" s="163" t="str">
        <f>IF(I3374="","",I3374/BUDGET!$O$8)</f>
        <v/>
      </c>
      <c r="K3374" s="608"/>
      <c r="L3374" s="161" t="str">
        <f t="shared" si="313"/>
        <v/>
      </c>
      <c r="M3374" s="609" t="str">
        <f t="shared" si="314"/>
        <v/>
      </c>
      <c r="N3374" s="610" t="str">
        <f t="shared" si="315"/>
        <v/>
      </c>
      <c r="O3374" s="577"/>
      <c r="Q3374" s="611"/>
      <c r="U3374" s="574" t="str">
        <f t="shared" si="317"/>
        <v/>
      </c>
      <c r="V3374" s="574" t="str">
        <f>IF($U3374="","",VLOOKUP($U3374,BUDGET!$C$19:$Q$401,2,FALSE))</f>
        <v/>
      </c>
    </row>
    <row r="3375" spans="2:22" ht="13.5" x14ac:dyDescent="0.3">
      <c r="B3375" s="582">
        <f t="shared" si="316"/>
        <v>3365</v>
      </c>
      <c r="C3375" s="153"/>
      <c r="D3375" s="154"/>
      <c r="E3375" s="155"/>
      <c r="F3375" s="156"/>
      <c r="G3375" s="157"/>
      <c r="H3375" s="158"/>
      <c r="I3375" s="162" t="str">
        <f t="shared" si="312"/>
        <v/>
      </c>
      <c r="J3375" s="163" t="str">
        <f>IF(I3375="","",I3375/BUDGET!$O$8)</f>
        <v/>
      </c>
      <c r="K3375" s="608"/>
      <c r="L3375" s="164" t="str">
        <f t="shared" si="313"/>
        <v/>
      </c>
      <c r="M3375" s="609" t="str">
        <f t="shared" si="314"/>
        <v/>
      </c>
      <c r="N3375" s="610" t="str">
        <f t="shared" si="315"/>
        <v/>
      </c>
      <c r="O3375" s="577"/>
      <c r="Q3375" s="611"/>
      <c r="U3375" s="574" t="str">
        <f t="shared" si="317"/>
        <v/>
      </c>
      <c r="V3375" s="574" t="str">
        <f>IF($U3375="","",VLOOKUP($U3375,BUDGET!$C$19:$Q$401,2,FALSE))</f>
        <v/>
      </c>
    </row>
    <row r="3376" spans="2:22" ht="13.5" x14ac:dyDescent="0.3">
      <c r="B3376" s="582">
        <f t="shared" si="316"/>
        <v>3366</v>
      </c>
      <c r="C3376" s="153"/>
      <c r="D3376" s="154"/>
      <c r="E3376" s="155"/>
      <c r="F3376" s="156"/>
      <c r="G3376" s="157"/>
      <c r="H3376" s="158"/>
      <c r="I3376" s="162" t="str">
        <f t="shared" si="312"/>
        <v/>
      </c>
      <c r="J3376" s="163" t="str">
        <f>IF(I3376="","",I3376/BUDGET!$O$8)</f>
        <v/>
      </c>
      <c r="K3376" s="608"/>
      <c r="L3376" s="161" t="str">
        <f t="shared" si="313"/>
        <v/>
      </c>
      <c r="M3376" s="609" t="str">
        <f t="shared" si="314"/>
        <v/>
      </c>
      <c r="N3376" s="610" t="str">
        <f t="shared" si="315"/>
        <v/>
      </c>
      <c r="O3376" s="577"/>
      <c r="Q3376" s="611"/>
      <c r="U3376" s="574" t="str">
        <f t="shared" si="317"/>
        <v/>
      </c>
      <c r="V3376" s="574" t="str">
        <f>IF($U3376="","",VLOOKUP($U3376,BUDGET!$C$19:$Q$401,2,FALSE))</f>
        <v/>
      </c>
    </row>
    <row r="3377" spans="2:22" ht="13.5" x14ac:dyDescent="0.3">
      <c r="B3377" s="582">
        <f t="shared" si="316"/>
        <v>3367</v>
      </c>
      <c r="C3377" s="153"/>
      <c r="D3377" s="154"/>
      <c r="E3377" s="155"/>
      <c r="F3377" s="156"/>
      <c r="G3377" s="157"/>
      <c r="H3377" s="158"/>
      <c r="I3377" s="162" t="str">
        <f t="shared" si="312"/>
        <v/>
      </c>
      <c r="J3377" s="163" t="str">
        <f>IF(I3377="","",I3377/BUDGET!$O$8)</f>
        <v/>
      </c>
      <c r="K3377" s="608"/>
      <c r="L3377" s="164" t="str">
        <f t="shared" si="313"/>
        <v/>
      </c>
      <c r="M3377" s="609" t="str">
        <f t="shared" si="314"/>
        <v/>
      </c>
      <c r="N3377" s="610" t="str">
        <f t="shared" si="315"/>
        <v/>
      </c>
      <c r="O3377" s="577"/>
      <c r="Q3377" s="611"/>
      <c r="U3377" s="574" t="str">
        <f t="shared" si="317"/>
        <v/>
      </c>
      <c r="V3377" s="574" t="str">
        <f>IF($U3377="","",VLOOKUP($U3377,BUDGET!$C$19:$Q$401,2,FALSE))</f>
        <v/>
      </c>
    </row>
    <row r="3378" spans="2:22" ht="13.5" x14ac:dyDescent="0.3">
      <c r="B3378" s="582">
        <f t="shared" si="316"/>
        <v>3368</v>
      </c>
      <c r="C3378" s="153"/>
      <c r="D3378" s="154"/>
      <c r="E3378" s="155"/>
      <c r="F3378" s="156"/>
      <c r="G3378" s="157"/>
      <c r="H3378" s="158"/>
      <c r="I3378" s="162" t="str">
        <f t="shared" si="312"/>
        <v/>
      </c>
      <c r="J3378" s="163" t="str">
        <f>IF(I3378="","",I3378/BUDGET!$O$8)</f>
        <v/>
      </c>
      <c r="K3378" s="608"/>
      <c r="L3378" s="161" t="str">
        <f t="shared" si="313"/>
        <v/>
      </c>
      <c r="M3378" s="609" t="str">
        <f t="shared" si="314"/>
        <v/>
      </c>
      <c r="N3378" s="610" t="str">
        <f t="shared" si="315"/>
        <v/>
      </c>
      <c r="O3378" s="577"/>
      <c r="Q3378" s="611"/>
      <c r="U3378" s="574" t="str">
        <f t="shared" si="317"/>
        <v/>
      </c>
      <c r="V3378" s="574" t="str">
        <f>IF($U3378="","",VLOOKUP($U3378,BUDGET!$C$19:$Q$401,2,FALSE))</f>
        <v/>
      </c>
    </row>
    <row r="3379" spans="2:22" ht="13.5" x14ac:dyDescent="0.3">
      <c r="B3379" s="582">
        <f t="shared" si="316"/>
        <v>3369</v>
      </c>
      <c r="C3379" s="153"/>
      <c r="D3379" s="154"/>
      <c r="E3379" s="155"/>
      <c r="F3379" s="156"/>
      <c r="G3379" s="157"/>
      <c r="H3379" s="158"/>
      <c r="I3379" s="162" t="str">
        <f t="shared" si="312"/>
        <v/>
      </c>
      <c r="J3379" s="163" t="str">
        <f>IF(I3379="","",I3379/BUDGET!$O$8)</f>
        <v/>
      </c>
      <c r="K3379" s="608"/>
      <c r="L3379" s="164" t="str">
        <f t="shared" si="313"/>
        <v/>
      </c>
      <c r="M3379" s="609" t="str">
        <f t="shared" si="314"/>
        <v/>
      </c>
      <c r="N3379" s="610" t="str">
        <f t="shared" si="315"/>
        <v/>
      </c>
      <c r="O3379" s="577"/>
      <c r="Q3379" s="611"/>
      <c r="U3379" s="574" t="str">
        <f t="shared" si="317"/>
        <v/>
      </c>
      <c r="V3379" s="574" t="str">
        <f>IF($U3379="","",VLOOKUP($U3379,BUDGET!$C$19:$Q$401,2,FALSE))</f>
        <v/>
      </c>
    </row>
    <row r="3380" spans="2:22" ht="13.5" x14ac:dyDescent="0.3">
      <c r="B3380" s="582">
        <f t="shared" si="316"/>
        <v>3370</v>
      </c>
      <c r="C3380" s="153"/>
      <c r="D3380" s="154"/>
      <c r="E3380" s="155"/>
      <c r="F3380" s="156"/>
      <c r="G3380" s="157"/>
      <c r="H3380" s="158"/>
      <c r="I3380" s="162" t="str">
        <f t="shared" si="312"/>
        <v/>
      </c>
      <c r="J3380" s="163" t="str">
        <f>IF(I3380="","",I3380/BUDGET!$O$8)</f>
        <v/>
      </c>
      <c r="K3380" s="608"/>
      <c r="L3380" s="161" t="str">
        <f t="shared" si="313"/>
        <v/>
      </c>
      <c r="M3380" s="609" t="str">
        <f t="shared" si="314"/>
        <v/>
      </c>
      <c r="N3380" s="610" t="str">
        <f t="shared" si="315"/>
        <v/>
      </c>
      <c r="O3380" s="577"/>
      <c r="Q3380" s="611"/>
      <c r="U3380" s="574" t="str">
        <f t="shared" si="317"/>
        <v/>
      </c>
      <c r="V3380" s="574" t="str">
        <f>IF($U3380="","",VLOOKUP($U3380,BUDGET!$C$19:$Q$401,2,FALSE))</f>
        <v/>
      </c>
    </row>
    <row r="3381" spans="2:22" ht="13.5" x14ac:dyDescent="0.3">
      <c r="B3381" s="582">
        <f t="shared" si="316"/>
        <v>3371</v>
      </c>
      <c r="C3381" s="153"/>
      <c r="D3381" s="154"/>
      <c r="E3381" s="155"/>
      <c r="F3381" s="156"/>
      <c r="G3381" s="157"/>
      <c r="H3381" s="158"/>
      <c r="I3381" s="162" t="str">
        <f t="shared" si="312"/>
        <v/>
      </c>
      <c r="J3381" s="163" t="str">
        <f>IF(I3381="","",I3381/BUDGET!$O$8)</f>
        <v/>
      </c>
      <c r="K3381" s="608"/>
      <c r="L3381" s="164" t="str">
        <f t="shared" si="313"/>
        <v/>
      </c>
      <c r="M3381" s="609" t="str">
        <f t="shared" si="314"/>
        <v/>
      </c>
      <c r="N3381" s="610" t="str">
        <f t="shared" si="315"/>
        <v/>
      </c>
      <c r="O3381" s="577"/>
      <c r="Q3381" s="611"/>
      <c r="U3381" s="574" t="str">
        <f t="shared" si="317"/>
        <v/>
      </c>
      <c r="V3381" s="574" t="str">
        <f>IF($U3381="","",VLOOKUP($U3381,BUDGET!$C$19:$Q$401,2,FALSE))</f>
        <v/>
      </c>
    </row>
    <row r="3382" spans="2:22" ht="13.5" x14ac:dyDescent="0.3">
      <c r="B3382" s="582">
        <f t="shared" si="316"/>
        <v>3372</v>
      </c>
      <c r="C3382" s="153"/>
      <c r="D3382" s="154"/>
      <c r="E3382" s="155"/>
      <c r="F3382" s="156"/>
      <c r="G3382" s="157"/>
      <c r="H3382" s="158"/>
      <c r="I3382" s="162" t="str">
        <f t="shared" si="312"/>
        <v/>
      </c>
      <c r="J3382" s="163" t="str">
        <f>IF(I3382="","",I3382/BUDGET!$O$8)</f>
        <v/>
      </c>
      <c r="K3382" s="608"/>
      <c r="L3382" s="161" t="str">
        <f t="shared" si="313"/>
        <v/>
      </c>
      <c r="M3382" s="609" t="str">
        <f t="shared" si="314"/>
        <v/>
      </c>
      <c r="N3382" s="610" t="str">
        <f t="shared" si="315"/>
        <v/>
      </c>
      <c r="O3382" s="577"/>
      <c r="Q3382" s="611"/>
      <c r="U3382" s="574" t="str">
        <f t="shared" si="317"/>
        <v/>
      </c>
      <c r="V3382" s="574" t="str">
        <f>IF($U3382="","",VLOOKUP($U3382,BUDGET!$C$19:$Q$401,2,FALSE))</f>
        <v/>
      </c>
    </row>
    <row r="3383" spans="2:22" ht="13.5" x14ac:dyDescent="0.3">
      <c r="B3383" s="582">
        <f t="shared" si="316"/>
        <v>3373</v>
      </c>
      <c r="C3383" s="153"/>
      <c r="D3383" s="154"/>
      <c r="E3383" s="155"/>
      <c r="F3383" s="156"/>
      <c r="G3383" s="157"/>
      <c r="H3383" s="158"/>
      <c r="I3383" s="162" t="str">
        <f t="shared" si="312"/>
        <v/>
      </c>
      <c r="J3383" s="163" t="str">
        <f>IF(I3383="","",I3383/BUDGET!$O$8)</f>
        <v/>
      </c>
      <c r="K3383" s="608"/>
      <c r="L3383" s="164" t="str">
        <f t="shared" si="313"/>
        <v/>
      </c>
      <c r="M3383" s="609" t="str">
        <f t="shared" si="314"/>
        <v/>
      </c>
      <c r="N3383" s="610" t="str">
        <f t="shared" si="315"/>
        <v/>
      </c>
      <c r="O3383" s="577"/>
      <c r="Q3383" s="611"/>
      <c r="U3383" s="574" t="str">
        <f t="shared" si="317"/>
        <v/>
      </c>
      <c r="V3383" s="574" t="str">
        <f>IF($U3383="","",VLOOKUP($U3383,BUDGET!$C$19:$Q$401,2,FALSE))</f>
        <v/>
      </c>
    </row>
    <row r="3384" spans="2:22" ht="13.5" x14ac:dyDescent="0.3">
      <c r="B3384" s="582">
        <f t="shared" si="316"/>
        <v>3374</v>
      </c>
      <c r="C3384" s="153"/>
      <c r="D3384" s="154"/>
      <c r="E3384" s="155"/>
      <c r="F3384" s="156"/>
      <c r="G3384" s="157"/>
      <c r="H3384" s="158"/>
      <c r="I3384" s="162" t="str">
        <f t="shared" si="312"/>
        <v/>
      </c>
      <c r="J3384" s="163" t="str">
        <f>IF(I3384="","",I3384/BUDGET!$O$8)</f>
        <v/>
      </c>
      <c r="K3384" s="608"/>
      <c r="L3384" s="161" t="str">
        <f t="shared" si="313"/>
        <v/>
      </c>
      <c r="M3384" s="609" t="str">
        <f t="shared" si="314"/>
        <v/>
      </c>
      <c r="N3384" s="610" t="str">
        <f t="shared" si="315"/>
        <v/>
      </c>
      <c r="O3384" s="577"/>
      <c r="Q3384" s="611"/>
      <c r="U3384" s="574" t="str">
        <f t="shared" si="317"/>
        <v/>
      </c>
      <c r="V3384" s="574" t="str">
        <f>IF($U3384="","",VLOOKUP($U3384,BUDGET!$C$19:$Q$401,2,FALSE))</f>
        <v/>
      </c>
    </row>
    <row r="3385" spans="2:22" ht="13.5" x14ac:dyDescent="0.3">
      <c r="B3385" s="582">
        <f t="shared" si="316"/>
        <v>3375</v>
      </c>
      <c r="C3385" s="153"/>
      <c r="D3385" s="154"/>
      <c r="E3385" s="155"/>
      <c r="F3385" s="156"/>
      <c r="G3385" s="157"/>
      <c r="H3385" s="158"/>
      <c r="I3385" s="162" t="str">
        <f t="shared" si="312"/>
        <v/>
      </c>
      <c r="J3385" s="163" t="str">
        <f>IF(I3385="","",I3385/BUDGET!$O$8)</f>
        <v/>
      </c>
      <c r="K3385" s="608"/>
      <c r="L3385" s="164" t="str">
        <f t="shared" si="313"/>
        <v/>
      </c>
      <c r="M3385" s="609" t="str">
        <f t="shared" si="314"/>
        <v/>
      </c>
      <c r="N3385" s="610" t="str">
        <f t="shared" si="315"/>
        <v/>
      </c>
      <c r="O3385" s="577"/>
      <c r="Q3385" s="611"/>
      <c r="U3385" s="574" t="str">
        <f t="shared" si="317"/>
        <v/>
      </c>
      <c r="V3385" s="574" t="str">
        <f>IF($U3385="","",VLOOKUP($U3385,BUDGET!$C$19:$Q$401,2,FALSE))</f>
        <v/>
      </c>
    </row>
    <row r="3386" spans="2:22" ht="13.5" x14ac:dyDescent="0.3">
      <c r="B3386" s="582">
        <f t="shared" si="316"/>
        <v>3376</v>
      </c>
      <c r="C3386" s="153"/>
      <c r="D3386" s="154"/>
      <c r="E3386" s="155"/>
      <c r="F3386" s="156"/>
      <c r="G3386" s="157"/>
      <c r="H3386" s="158"/>
      <c r="I3386" s="162" t="str">
        <f t="shared" si="312"/>
        <v/>
      </c>
      <c r="J3386" s="163" t="str">
        <f>IF(I3386="","",I3386/BUDGET!$O$8)</f>
        <v/>
      </c>
      <c r="K3386" s="608"/>
      <c r="L3386" s="161" t="str">
        <f t="shared" si="313"/>
        <v/>
      </c>
      <c r="M3386" s="609" t="str">
        <f t="shared" si="314"/>
        <v/>
      </c>
      <c r="N3386" s="610" t="str">
        <f t="shared" si="315"/>
        <v/>
      </c>
      <c r="O3386" s="577"/>
      <c r="Q3386" s="611"/>
      <c r="U3386" s="574" t="str">
        <f t="shared" si="317"/>
        <v/>
      </c>
      <c r="V3386" s="574" t="str">
        <f>IF($U3386="","",VLOOKUP($U3386,BUDGET!$C$19:$Q$401,2,FALSE))</f>
        <v/>
      </c>
    </row>
    <row r="3387" spans="2:22" ht="13.5" x14ac:dyDescent="0.3">
      <c r="B3387" s="582">
        <f t="shared" si="316"/>
        <v>3377</v>
      </c>
      <c r="C3387" s="153"/>
      <c r="D3387" s="154"/>
      <c r="E3387" s="155"/>
      <c r="F3387" s="156"/>
      <c r="G3387" s="157"/>
      <c r="H3387" s="158"/>
      <c r="I3387" s="162" t="str">
        <f t="shared" si="312"/>
        <v/>
      </c>
      <c r="J3387" s="163" t="str">
        <f>IF(I3387="","",I3387/BUDGET!$O$8)</f>
        <v/>
      </c>
      <c r="K3387" s="608"/>
      <c r="L3387" s="164" t="str">
        <f t="shared" si="313"/>
        <v/>
      </c>
      <c r="M3387" s="609" t="str">
        <f t="shared" si="314"/>
        <v/>
      </c>
      <c r="N3387" s="610" t="str">
        <f t="shared" si="315"/>
        <v/>
      </c>
      <c r="O3387" s="577"/>
      <c r="Q3387" s="611"/>
      <c r="U3387" s="574" t="str">
        <f t="shared" si="317"/>
        <v/>
      </c>
      <c r="V3387" s="574" t="str">
        <f>IF($U3387="","",VLOOKUP($U3387,BUDGET!$C$19:$Q$401,2,FALSE))</f>
        <v/>
      </c>
    </row>
    <row r="3388" spans="2:22" ht="13.5" x14ac:dyDescent="0.3">
      <c r="B3388" s="582">
        <f t="shared" si="316"/>
        <v>3378</v>
      </c>
      <c r="C3388" s="153"/>
      <c r="D3388" s="154"/>
      <c r="E3388" s="155"/>
      <c r="F3388" s="156"/>
      <c r="G3388" s="157"/>
      <c r="H3388" s="158"/>
      <c r="I3388" s="162" t="str">
        <f t="shared" si="312"/>
        <v/>
      </c>
      <c r="J3388" s="163" t="str">
        <f>IF(I3388="","",I3388/BUDGET!$O$8)</f>
        <v/>
      </c>
      <c r="K3388" s="608"/>
      <c r="L3388" s="161" t="str">
        <f t="shared" si="313"/>
        <v/>
      </c>
      <c r="M3388" s="609" t="str">
        <f t="shared" si="314"/>
        <v/>
      </c>
      <c r="N3388" s="610" t="str">
        <f t="shared" si="315"/>
        <v/>
      </c>
      <c r="O3388" s="577"/>
      <c r="Q3388" s="611"/>
      <c r="U3388" s="574" t="str">
        <f t="shared" si="317"/>
        <v/>
      </c>
      <c r="V3388" s="574" t="str">
        <f>IF($U3388="","",VLOOKUP($U3388,BUDGET!$C$19:$Q$401,2,FALSE))</f>
        <v/>
      </c>
    </row>
    <row r="3389" spans="2:22" ht="13.5" x14ac:dyDescent="0.3">
      <c r="B3389" s="582">
        <f t="shared" si="316"/>
        <v>3379</v>
      </c>
      <c r="C3389" s="153"/>
      <c r="D3389" s="154"/>
      <c r="E3389" s="155"/>
      <c r="F3389" s="156"/>
      <c r="G3389" s="157"/>
      <c r="H3389" s="158"/>
      <c r="I3389" s="162" t="str">
        <f t="shared" si="312"/>
        <v/>
      </c>
      <c r="J3389" s="163" t="str">
        <f>IF(I3389="","",I3389/BUDGET!$O$8)</f>
        <v/>
      </c>
      <c r="K3389" s="608"/>
      <c r="L3389" s="164" t="str">
        <f t="shared" si="313"/>
        <v/>
      </c>
      <c r="M3389" s="609" t="str">
        <f t="shared" si="314"/>
        <v/>
      </c>
      <c r="N3389" s="610" t="str">
        <f t="shared" si="315"/>
        <v/>
      </c>
      <c r="O3389" s="577"/>
      <c r="Q3389" s="611"/>
      <c r="U3389" s="574" t="str">
        <f t="shared" si="317"/>
        <v/>
      </c>
      <c r="V3389" s="574" t="str">
        <f>IF($U3389="","",VLOOKUP($U3389,BUDGET!$C$19:$Q$401,2,FALSE))</f>
        <v/>
      </c>
    </row>
    <row r="3390" spans="2:22" ht="13.5" x14ac:dyDescent="0.3">
      <c r="B3390" s="582">
        <f t="shared" si="316"/>
        <v>3380</v>
      </c>
      <c r="C3390" s="153"/>
      <c r="D3390" s="154"/>
      <c r="E3390" s="155"/>
      <c r="F3390" s="156"/>
      <c r="G3390" s="157"/>
      <c r="H3390" s="158"/>
      <c r="I3390" s="162" t="str">
        <f t="shared" si="312"/>
        <v/>
      </c>
      <c r="J3390" s="163" t="str">
        <f>IF(I3390="","",I3390/BUDGET!$O$8)</f>
        <v/>
      </c>
      <c r="K3390" s="608"/>
      <c r="L3390" s="161" t="str">
        <f t="shared" si="313"/>
        <v/>
      </c>
      <c r="M3390" s="609" t="str">
        <f t="shared" si="314"/>
        <v/>
      </c>
      <c r="N3390" s="610" t="str">
        <f t="shared" si="315"/>
        <v/>
      </c>
      <c r="O3390" s="577"/>
      <c r="Q3390" s="611"/>
      <c r="U3390" s="574" t="str">
        <f t="shared" si="317"/>
        <v/>
      </c>
      <c r="V3390" s="574" t="str">
        <f>IF($U3390="","",VLOOKUP($U3390,BUDGET!$C$19:$Q$401,2,FALSE))</f>
        <v/>
      </c>
    </row>
    <row r="3391" spans="2:22" ht="13.5" x14ac:dyDescent="0.3">
      <c r="B3391" s="582">
        <f t="shared" si="316"/>
        <v>3381</v>
      </c>
      <c r="C3391" s="153"/>
      <c r="D3391" s="154"/>
      <c r="E3391" s="155"/>
      <c r="F3391" s="156"/>
      <c r="G3391" s="157"/>
      <c r="H3391" s="158"/>
      <c r="I3391" s="162" t="str">
        <f t="shared" si="312"/>
        <v/>
      </c>
      <c r="J3391" s="163" t="str">
        <f>IF(I3391="","",I3391/BUDGET!$O$8)</f>
        <v/>
      </c>
      <c r="K3391" s="608"/>
      <c r="L3391" s="164" t="str">
        <f t="shared" si="313"/>
        <v/>
      </c>
      <c r="M3391" s="609" t="str">
        <f t="shared" si="314"/>
        <v/>
      </c>
      <c r="N3391" s="610" t="str">
        <f t="shared" si="315"/>
        <v/>
      </c>
      <c r="O3391" s="577"/>
      <c r="Q3391" s="611"/>
      <c r="U3391" s="574" t="str">
        <f t="shared" si="317"/>
        <v/>
      </c>
      <c r="V3391" s="574" t="str">
        <f>IF($U3391="","",VLOOKUP($U3391,BUDGET!$C$19:$Q$401,2,FALSE))</f>
        <v/>
      </c>
    </row>
    <row r="3392" spans="2:22" ht="13.5" x14ac:dyDescent="0.3">
      <c r="B3392" s="582">
        <f t="shared" si="316"/>
        <v>3382</v>
      </c>
      <c r="C3392" s="153"/>
      <c r="D3392" s="154"/>
      <c r="E3392" s="155"/>
      <c r="F3392" s="156"/>
      <c r="G3392" s="157"/>
      <c r="H3392" s="158"/>
      <c r="I3392" s="162" t="str">
        <f t="shared" si="312"/>
        <v/>
      </c>
      <c r="J3392" s="163" t="str">
        <f>IF(I3392="","",I3392/BUDGET!$O$8)</f>
        <v/>
      </c>
      <c r="K3392" s="608"/>
      <c r="L3392" s="161" t="str">
        <f t="shared" si="313"/>
        <v/>
      </c>
      <c r="M3392" s="609" t="str">
        <f t="shared" si="314"/>
        <v/>
      </c>
      <c r="N3392" s="610" t="str">
        <f t="shared" si="315"/>
        <v/>
      </c>
      <c r="O3392" s="577"/>
      <c r="Q3392" s="611"/>
      <c r="U3392" s="574" t="str">
        <f t="shared" si="317"/>
        <v/>
      </c>
      <c r="V3392" s="574" t="str">
        <f>IF($U3392="","",VLOOKUP($U3392,BUDGET!$C$19:$Q$401,2,FALSE))</f>
        <v/>
      </c>
    </row>
    <row r="3393" spans="2:22" ht="13.5" x14ac:dyDescent="0.3">
      <c r="B3393" s="582">
        <f t="shared" si="316"/>
        <v>3383</v>
      </c>
      <c r="C3393" s="153"/>
      <c r="D3393" s="154"/>
      <c r="E3393" s="155"/>
      <c r="F3393" s="156"/>
      <c r="G3393" s="157"/>
      <c r="H3393" s="158"/>
      <c r="I3393" s="162" t="str">
        <f t="shared" si="312"/>
        <v/>
      </c>
      <c r="J3393" s="163" t="str">
        <f>IF(I3393="","",I3393/BUDGET!$O$8)</f>
        <v/>
      </c>
      <c r="K3393" s="608"/>
      <c r="L3393" s="164" t="str">
        <f t="shared" si="313"/>
        <v/>
      </c>
      <c r="M3393" s="609" t="str">
        <f t="shared" si="314"/>
        <v/>
      </c>
      <c r="N3393" s="610" t="str">
        <f t="shared" si="315"/>
        <v/>
      </c>
      <c r="O3393" s="577"/>
      <c r="Q3393" s="611"/>
      <c r="U3393" s="574" t="str">
        <f t="shared" si="317"/>
        <v/>
      </c>
      <c r="V3393" s="574" t="str">
        <f>IF($U3393="","",VLOOKUP($U3393,BUDGET!$C$19:$Q$401,2,FALSE))</f>
        <v/>
      </c>
    </row>
    <row r="3394" spans="2:22" ht="13.5" x14ac:dyDescent="0.3">
      <c r="B3394" s="582">
        <f t="shared" si="316"/>
        <v>3384</v>
      </c>
      <c r="C3394" s="153"/>
      <c r="D3394" s="154"/>
      <c r="E3394" s="155"/>
      <c r="F3394" s="156"/>
      <c r="G3394" s="157"/>
      <c r="H3394" s="158"/>
      <c r="I3394" s="162" t="str">
        <f t="shared" si="312"/>
        <v/>
      </c>
      <c r="J3394" s="163" t="str">
        <f>IF(I3394="","",I3394/BUDGET!$O$8)</f>
        <v/>
      </c>
      <c r="K3394" s="608"/>
      <c r="L3394" s="161" t="str">
        <f t="shared" si="313"/>
        <v/>
      </c>
      <c r="M3394" s="609" t="str">
        <f t="shared" si="314"/>
        <v/>
      </c>
      <c r="N3394" s="610" t="str">
        <f t="shared" si="315"/>
        <v/>
      </c>
      <c r="O3394" s="577"/>
      <c r="Q3394" s="611"/>
      <c r="U3394" s="574" t="str">
        <f t="shared" si="317"/>
        <v/>
      </c>
      <c r="V3394" s="574" t="str">
        <f>IF($U3394="","",VLOOKUP($U3394,BUDGET!$C$19:$Q$401,2,FALSE))</f>
        <v/>
      </c>
    </row>
    <row r="3395" spans="2:22" ht="13.5" x14ac:dyDescent="0.3">
      <c r="B3395" s="582">
        <f t="shared" si="316"/>
        <v>3385</v>
      </c>
      <c r="C3395" s="153"/>
      <c r="D3395" s="154"/>
      <c r="E3395" s="155"/>
      <c r="F3395" s="156"/>
      <c r="G3395" s="157"/>
      <c r="H3395" s="158"/>
      <c r="I3395" s="162" t="str">
        <f t="shared" si="312"/>
        <v/>
      </c>
      <c r="J3395" s="163" t="str">
        <f>IF(I3395="","",I3395/BUDGET!$O$8)</f>
        <v/>
      </c>
      <c r="K3395" s="608"/>
      <c r="L3395" s="164" t="str">
        <f t="shared" si="313"/>
        <v/>
      </c>
      <c r="M3395" s="609" t="str">
        <f t="shared" si="314"/>
        <v/>
      </c>
      <c r="N3395" s="610" t="str">
        <f t="shared" si="315"/>
        <v/>
      </c>
      <c r="O3395" s="577"/>
      <c r="Q3395" s="611"/>
      <c r="U3395" s="574" t="str">
        <f t="shared" si="317"/>
        <v/>
      </c>
      <c r="V3395" s="574" t="str">
        <f>IF($U3395="","",VLOOKUP($U3395,BUDGET!$C$19:$Q$401,2,FALSE))</f>
        <v/>
      </c>
    </row>
    <row r="3396" spans="2:22" ht="13.5" x14ac:dyDescent="0.3">
      <c r="B3396" s="582">
        <f t="shared" si="316"/>
        <v>3386</v>
      </c>
      <c r="C3396" s="153"/>
      <c r="D3396" s="154"/>
      <c r="E3396" s="155"/>
      <c r="F3396" s="156"/>
      <c r="G3396" s="157"/>
      <c r="H3396" s="158"/>
      <c r="I3396" s="162" t="str">
        <f t="shared" si="312"/>
        <v/>
      </c>
      <c r="J3396" s="163" t="str">
        <f>IF(I3396="","",I3396/BUDGET!$O$8)</f>
        <v/>
      </c>
      <c r="K3396" s="608"/>
      <c r="L3396" s="161" t="str">
        <f t="shared" si="313"/>
        <v/>
      </c>
      <c r="M3396" s="609" t="str">
        <f t="shared" si="314"/>
        <v/>
      </c>
      <c r="N3396" s="610" t="str">
        <f t="shared" si="315"/>
        <v/>
      </c>
      <c r="O3396" s="577"/>
      <c r="Q3396" s="611"/>
      <c r="U3396" s="574" t="str">
        <f t="shared" si="317"/>
        <v/>
      </c>
      <c r="V3396" s="574" t="str">
        <f>IF($U3396="","",VLOOKUP($U3396,BUDGET!$C$19:$Q$401,2,FALSE))</f>
        <v/>
      </c>
    </row>
    <row r="3397" spans="2:22" ht="13.5" x14ac:dyDescent="0.3">
      <c r="B3397" s="582">
        <f t="shared" si="316"/>
        <v>3387</v>
      </c>
      <c r="C3397" s="153"/>
      <c r="D3397" s="154"/>
      <c r="E3397" s="155"/>
      <c r="F3397" s="156"/>
      <c r="G3397" s="157"/>
      <c r="H3397" s="158"/>
      <c r="I3397" s="162" t="str">
        <f t="shared" si="312"/>
        <v/>
      </c>
      <c r="J3397" s="163" t="str">
        <f>IF(I3397="","",I3397/BUDGET!$O$8)</f>
        <v/>
      </c>
      <c r="K3397" s="608"/>
      <c r="L3397" s="164" t="str">
        <f t="shared" si="313"/>
        <v/>
      </c>
      <c r="M3397" s="609" t="str">
        <f t="shared" si="314"/>
        <v/>
      </c>
      <c r="N3397" s="610" t="str">
        <f t="shared" si="315"/>
        <v/>
      </c>
      <c r="O3397" s="577"/>
      <c r="Q3397" s="611"/>
      <c r="U3397" s="574" t="str">
        <f t="shared" si="317"/>
        <v/>
      </c>
      <c r="V3397" s="574" t="str">
        <f>IF($U3397="","",VLOOKUP($U3397,BUDGET!$C$19:$Q$401,2,FALSE))</f>
        <v/>
      </c>
    </row>
    <row r="3398" spans="2:22" ht="13.5" x14ac:dyDescent="0.3">
      <c r="B3398" s="582">
        <f t="shared" si="316"/>
        <v>3388</v>
      </c>
      <c r="C3398" s="153"/>
      <c r="D3398" s="154"/>
      <c r="E3398" s="155"/>
      <c r="F3398" s="156"/>
      <c r="G3398" s="157"/>
      <c r="H3398" s="158"/>
      <c r="I3398" s="162" t="str">
        <f t="shared" si="312"/>
        <v/>
      </c>
      <c r="J3398" s="163" t="str">
        <f>IF(I3398="","",I3398/BUDGET!$O$8)</f>
        <v/>
      </c>
      <c r="K3398" s="608"/>
      <c r="L3398" s="161" t="str">
        <f t="shared" si="313"/>
        <v/>
      </c>
      <c r="M3398" s="609" t="str">
        <f t="shared" si="314"/>
        <v/>
      </c>
      <c r="N3398" s="610" t="str">
        <f t="shared" si="315"/>
        <v/>
      </c>
      <c r="O3398" s="577"/>
      <c r="Q3398" s="611"/>
      <c r="U3398" s="574" t="str">
        <f t="shared" si="317"/>
        <v/>
      </c>
      <c r="V3398" s="574" t="str">
        <f>IF($U3398="","",VLOOKUP($U3398,BUDGET!$C$19:$Q$401,2,FALSE))</f>
        <v/>
      </c>
    </row>
    <row r="3399" spans="2:22" ht="13.5" x14ac:dyDescent="0.3">
      <c r="B3399" s="582">
        <f t="shared" si="316"/>
        <v>3389</v>
      </c>
      <c r="C3399" s="153"/>
      <c r="D3399" s="154"/>
      <c r="E3399" s="155"/>
      <c r="F3399" s="156"/>
      <c r="G3399" s="157"/>
      <c r="H3399" s="158"/>
      <c r="I3399" s="162" t="str">
        <f t="shared" si="312"/>
        <v/>
      </c>
      <c r="J3399" s="163" t="str">
        <f>IF(I3399="","",I3399/BUDGET!$O$8)</f>
        <v/>
      </c>
      <c r="K3399" s="608"/>
      <c r="L3399" s="164" t="str">
        <f t="shared" si="313"/>
        <v/>
      </c>
      <c r="M3399" s="609" t="str">
        <f t="shared" si="314"/>
        <v/>
      </c>
      <c r="N3399" s="610" t="str">
        <f t="shared" si="315"/>
        <v/>
      </c>
      <c r="O3399" s="577"/>
      <c r="Q3399" s="611"/>
      <c r="U3399" s="574" t="str">
        <f t="shared" si="317"/>
        <v/>
      </c>
      <c r="V3399" s="574" t="str">
        <f>IF($U3399="","",VLOOKUP($U3399,BUDGET!$C$19:$Q$401,2,FALSE))</f>
        <v/>
      </c>
    </row>
    <row r="3400" spans="2:22" ht="13.5" x14ac:dyDescent="0.3">
      <c r="B3400" s="582">
        <f t="shared" si="316"/>
        <v>3390</v>
      </c>
      <c r="C3400" s="153"/>
      <c r="D3400" s="154"/>
      <c r="E3400" s="155"/>
      <c r="F3400" s="156"/>
      <c r="G3400" s="157"/>
      <c r="H3400" s="158"/>
      <c r="I3400" s="162" t="str">
        <f t="shared" si="312"/>
        <v/>
      </c>
      <c r="J3400" s="163" t="str">
        <f>IF(I3400="","",I3400/BUDGET!$O$8)</f>
        <v/>
      </c>
      <c r="K3400" s="608"/>
      <c r="L3400" s="161" t="str">
        <f t="shared" si="313"/>
        <v/>
      </c>
      <c r="M3400" s="609" t="str">
        <f t="shared" si="314"/>
        <v/>
      </c>
      <c r="N3400" s="610" t="str">
        <f t="shared" si="315"/>
        <v/>
      </c>
      <c r="O3400" s="577"/>
      <c r="Q3400" s="611"/>
      <c r="U3400" s="574" t="str">
        <f t="shared" si="317"/>
        <v/>
      </c>
      <c r="V3400" s="574" t="str">
        <f>IF($U3400="","",VLOOKUP($U3400,BUDGET!$C$19:$Q$401,2,FALSE))</f>
        <v/>
      </c>
    </row>
    <row r="3401" spans="2:22" ht="13.5" x14ac:dyDescent="0.3">
      <c r="B3401" s="582">
        <f t="shared" si="316"/>
        <v>3391</v>
      </c>
      <c r="C3401" s="153"/>
      <c r="D3401" s="154"/>
      <c r="E3401" s="155"/>
      <c r="F3401" s="156"/>
      <c r="G3401" s="157"/>
      <c r="H3401" s="158"/>
      <c r="I3401" s="162" t="str">
        <f t="shared" si="312"/>
        <v/>
      </c>
      <c r="J3401" s="163" t="str">
        <f>IF(I3401="","",I3401/BUDGET!$O$8)</f>
        <v/>
      </c>
      <c r="K3401" s="608"/>
      <c r="L3401" s="164" t="str">
        <f t="shared" si="313"/>
        <v/>
      </c>
      <c r="M3401" s="609" t="str">
        <f t="shared" si="314"/>
        <v/>
      </c>
      <c r="N3401" s="610" t="str">
        <f t="shared" si="315"/>
        <v/>
      </c>
      <c r="O3401" s="577"/>
      <c r="Q3401" s="611"/>
      <c r="U3401" s="574" t="str">
        <f t="shared" si="317"/>
        <v/>
      </c>
      <c r="V3401" s="574" t="str">
        <f>IF($U3401="","",VLOOKUP($U3401,BUDGET!$C$19:$Q$401,2,FALSE))</f>
        <v/>
      </c>
    </row>
    <row r="3402" spans="2:22" ht="13.5" x14ac:dyDescent="0.3">
      <c r="B3402" s="582">
        <f t="shared" si="316"/>
        <v>3392</v>
      </c>
      <c r="C3402" s="153"/>
      <c r="D3402" s="154"/>
      <c r="E3402" s="155"/>
      <c r="F3402" s="156"/>
      <c r="G3402" s="157"/>
      <c r="H3402" s="158"/>
      <c r="I3402" s="162" t="str">
        <f t="shared" si="312"/>
        <v/>
      </c>
      <c r="J3402" s="163" t="str">
        <f>IF(I3402="","",I3402/BUDGET!$O$8)</f>
        <v/>
      </c>
      <c r="K3402" s="608"/>
      <c r="L3402" s="161" t="str">
        <f t="shared" si="313"/>
        <v/>
      </c>
      <c r="M3402" s="609" t="str">
        <f t="shared" si="314"/>
        <v/>
      </c>
      <c r="N3402" s="610" t="str">
        <f t="shared" si="315"/>
        <v/>
      </c>
      <c r="O3402" s="577"/>
      <c r="Q3402" s="611"/>
      <c r="U3402" s="574" t="str">
        <f t="shared" si="317"/>
        <v/>
      </c>
      <c r="V3402" s="574" t="str">
        <f>IF($U3402="","",VLOOKUP($U3402,BUDGET!$C$19:$Q$401,2,FALSE))</f>
        <v/>
      </c>
    </row>
    <row r="3403" spans="2:22" ht="13.5" x14ac:dyDescent="0.3">
      <c r="B3403" s="582">
        <f t="shared" si="316"/>
        <v>3393</v>
      </c>
      <c r="C3403" s="153"/>
      <c r="D3403" s="154"/>
      <c r="E3403" s="155"/>
      <c r="F3403" s="156"/>
      <c r="G3403" s="157"/>
      <c r="H3403" s="158"/>
      <c r="I3403" s="162" t="str">
        <f t="shared" si="312"/>
        <v/>
      </c>
      <c r="J3403" s="163" t="str">
        <f>IF(I3403="","",I3403/BUDGET!$O$8)</f>
        <v/>
      </c>
      <c r="K3403" s="608"/>
      <c r="L3403" s="164" t="str">
        <f t="shared" si="313"/>
        <v/>
      </c>
      <c r="M3403" s="609" t="str">
        <f t="shared" si="314"/>
        <v/>
      </c>
      <c r="N3403" s="610" t="str">
        <f t="shared" si="315"/>
        <v/>
      </c>
      <c r="O3403" s="577"/>
      <c r="Q3403" s="611"/>
      <c r="U3403" s="574" t="str">
        <f t="shared" si="317"/>
        <v/>
      </c>
      <c r="V3403" s="574" t="str">
        <f>IF($U3403="","",VLOOKUP($U3403,BUDGET!$C$19:$Q$401,2,FALSE))</f>
        <v/>
      </c>
    </row>
    <row r="3404" spans="2:22" ht="13.5" x14ac:dyDescent="0.3">
      <c r="B3404" s="582">
        <f t="shared" si="316"/>
        <v>3394</v>
      </c>
      <c r="C3404" s="153"/>
      <c r="D3404" s="154"/>
      <c r="E3404" s="155"/>
      <c r="F3404" s="156"/>
      <c r="G3404" s="157"/>
      <c r="H3404" s="158"/>
      <c r="I3404" s="162" t="str">
        <f t="shared" ref="I3404:I3467" si="318">IF(E3404="","",ROUND(F3404*H3404,2))</f>
        <v/>
      </c>
      <c r="J3404" s="163" t="str">
        <f>IF(I3404="","",I3404/BUDGET!$O$8)</f>
        <v/>
      </c>
      <c r="K3404" s="608"/>
      <c r="L3404" s="161" t="str">
        <f t="shared" ref="L3404:L3467" si="319">LEFT(K3404,2)</f>
        <v/>
      </c>
      <c r="M3404" s="609" t="str">
        <f t="shared" ref="M3404:M3467" si="320">IF(C3404="","",YEAR(C3404))</f>
        <v/>
      </c>
      <c r="N3404" s="610" t="str">
        <f t="shared" ref="N3404:N3467" si="321">IF(C3404="","",MONTH(C3404))</f>
        <v/>
      </c>
      <c r="O3404" s="577"/>
      <c r="Q3404" s="611"/>
      <c r="U3404" s="574" t="str">
        <f t="shared" si="317"/>
        <v/>
      </c>
      <c r="V3404" s="574" t="str">
        <f>IF($U3404="","",VLOOKUP($U3404,BUDGET!$C$19:$Q$401,2,FALSE))</f>
        <v/>
      </c>
    </row>
    <row r="3405" spans="2:22" ht="13.5" x14ac:dyDescent="0.3">
      <c r="B3405" s="582">
        <f t="shared" ref="B3405:B3468" si="322">ROW()-10</f>
        <v>3395</v>
      </c>
      <c r="C3405" s="153"/>
      <c r="D3405" s="154"/>
      <c r="E3405" s="155"/>
      <c r="F3405" s="156"/>
      <c r="G3405" s="157"/>
      <c r="H3405" s="158"/>
      <c r="I3405" s="162" t="str">
        <f t="shared" si="318"/>
        <v/>
      </c>
      <c r="J3405" s="163" t="str">
        <f>IF(I3405="","",I3405/BUDGET!$O$8)</f>
        <v/>
      </c>
      <c r="K3405" s="608"/>
      <c r="L3405" s="164" t="str">
        <f t="shared" si="319"/>
        <v/>
      </c>
      <c r="M3405" s="609" t="str">
        <f t="shared" si="320"/>
        <v/>
      </c>
      <c r="N3405" s="610" t="str">
        <f t="shared" si="321"/>
        <v/>
      </c>
      <c r="O3405" s="577"/>
      <c r="Q3405" s="611"/>
      <c r="U3405" s="574" t="str">
        <f t="shared" ref="U3405:U3468" si="323">IF(K3405="","",LEFT(K3405,FIND("|",K3405)-1))</f>
        <v/>
      </c>
      <c r="V3405" s="574" t="str">
        <f>IF($U3405="","",VLOOKUP($U3405,BUDGET!$C$19:$Q$401,2,FALSE))</f>
        <v/>
      </c>
    </row>
    <row r="3406" spans="2:22" ht="13.5" x14ac:dyDescent="0.3">
      <c r="B3406" s="582">
        <f t="shared" si="322"/>
        <v>3396</v>
      </c>
      <c r="C3406" s="153"/>
      <c r="D3406" s="154"/>
      <c r="E3406" s="155"/>
      <c r="F3406" s="156"/>
      <c r="G3406" s="157"/>
      <c r="H3406" s="158"/>
      <c r="I3406" s="162" t="str">
        <f t="shared" si="318"/>
        <v/>
      </c>
      <c r="J3406" s="163" t="str">
        <f>IF(I3406="","",I3406/BUDGET!$O$8)</f>
        <v/>
      </c>
      <c r="K3406" s="608"/>
      <c r="L3406" s="161" t="str">
        <f t="shared" si="319"/>
        <v/>
      </c>
      <c r="M3406" s="609" t="str">
        <f t="shared" si="320"/>
        <v/>
      </c>
      <c r="N3406" s="610" t="str">
        <f t="shared" si="321"/>
        <v/>
      </c>
      <c r="O3406" s="577"/>
      <c r="Q3406" s="611"/>
      <c r="U3406" s="574" t="str">
        <f t="shared" si="323"/>
        <v/>
      </c>
      <c r="V3406" s="574" t="str">
        <f>IF($U3406="","",VLOOKUP($U3406,BUDGET!$C$19:$Q$401,2,FALSE))</f>
        <v/>
      </c>
    </row>
    <row r="3407" spans="2:22" ht="13.5" x14ac:dyDescent="0.3">
      <c r="B3407" s="582">
        <f t="shared" si="322"/>
        <v>3397</v>
      </c>
      <c r="C3407" s="153"/>
      <c r="D3407" s="154"/>
      <c r="E3407" s="155"/>
      <c r="F3407" s="156"/>
      <c r="G3407" s="157"/>
      <c r="H3407" s="158"/>
      <c r="I3407" s="162" t="str">
        <f t="shared" si="318"/>
        <v/>
      </c>
      <c r="J3407" s="163" t="str">
        <f>IF(I3407="","",I3407/BUDGET!$O$8)</f>
        <v/>
      </c>
      <c r="K3407" s="608"/>
      <c r="L3407" s="164" t="str">
        <f t="shared" si="319"/>
        <v/>
      </c>
      <c r="M3407" s="609" t="str">
        <f t="shared" si="320"/>
        <v/>
      </c>
      <c r="N3407" s="610" t="str">
        <f t="shared" si="321"/>
        <v/>
      </c>
      <c r="O3407" s="577"/>
      <c r="Q3407" s="611"/>
      <c r="U3407" s="574" t="str">
        <f t="shared" si="323"/>
        <v/>
      </c>
      <c r="V3407" s="574" t="str">
        <f>IF($U3407="","",VLOOKUP($U3407,BUDGET!$C$19:$Q$401,2,FALSE))</f>
        <v/>
      </c>
    </row>
    <row r="3408" spans="2:22" ht="13.5" x14ac:dyDescent="0.3">
      <c r="B3408" s="582">
        <f t="shared" si="322"/>
        <v>3398</v>
      </c>
      <c r="C3408" s="153"/>
      <c r="D3408" s="154"/>
      <c r="E3408" s="155"/>
      <c r="F3408" s="156"/>
      <c r="G3408" s="157"/>
      <c r="H3408" s="158"/>
      <c r="I3408" s="162" t="str">
        <f t="shared" si="318"/>
        <v/>
      </c>
      <c r="J3408" s="163" t="str">
        <f>IF(I3408="","",I3408/BUDGET!$O$8)</f>
        <v/>
      </c>
      <c r="K3408" s="608"/>
      <c r="L3408" s="161" t="str">
        <f t="shared" si="319"/>
        <v/>
      </c>
      <c r="M3408" s="609" t="str">
        <f t="shared" si="320"/>
        <v/>
      </c>
      <c r="N3408" s="610" t="str">
        <f t="shared" si="321"/>
        <v/>
      </c>
      <c r="O3408" s="577"/>
      <c r="Q3408" s="611"/>
      <c r="U3408" s="574" t="str">
        <f t="shared" si="323"/>
        <v/>
      </c>
      <c r="V3408" s="574" t="str">
        <f>IF($U3408="","",VLOOKUP($U3408,BUDGET!$C$19:$Q$401,2,FALSE))</f>
        <v/>
      </c>
    </row>
    <row r="3409" spans="2:22" ht="13.5" x14ac:dyDescent="0.3">
      <c r="B3409" s="582">
        <f t="shared" si="322"/>
        <v>3399</v>
      </c>
      <c r="C3409" s="153"/>
      <c r="D3409" s="154"/>
      <c r="E3409" s="155"/>
      <c r="F3409" s="156"/>
      <c r="G3409" s="157"/>
      <c r="H3409" s="158"/>
      <c r="I3409" s="162" t="str">
        <f t="shared" si="318"/>
        <v/>
      </c>
      <c r="J3409" s="163" t="str">
        <f>IF(I3409="","",I3409/BUDGET!$O$8)</f>
        <v/>
      </c>
      <c r="K3409" s="608"/>
      <c r="L3409" s="164" t="str">
        <f t="shared" si="319"/>
        <v/>
      </c>
      <c r="M3409" s="609" t="str">
        <f t="shared" si="320"/>
        <v/>
      </c>
      <c r="N3409" s="610" t="str">
        <f t="shared" si="321"/>
        <v/>
      </c>
      <c r="O3409" s="577"/>
      <c r="Q3409" s="611"/>
      <c r="U3409" s="574" t="str">
        <f t="shared" si="323"/>
        <v/>
      </c>
      <c r="V3409" s="574" t="str">
        <f>IF($U3409="","",VLOOKUP($U3409,BUDGET!$C$19:$Q$401,2,FALSE))</f>
        <v/>
      </c>
    </row>
    <row r="3410" spans="2:22" ht="13.5" x14ac:dyDescent="0.3">
      <c r="B3410" s="582">
        <f t="shared" si="322"/>
        <v>3400</v>
      </c>
      <c r="C3410" s="153"/>
      <c r="D3410" s="154"/>
      <c r="E3410" s="155"/>
      <c r="F3410" s="156"/>
      <c r="G3410" s="157"/>
      <c r="H3410" s="158"/>
      <c r="I3410" s="162" t="str">
        <f t="shared" si="318"/>
        <v/>
      </c>
      <c r="J3410" s="163" t="str">
        <f>IF(I3410="","",I3410/BUDGET!$O$8)</f>
        <v/>
      </c>
      <c r="K3410" s="608"/>
      <c r="L3410" s="161" t="str">
        <f t="shared" si="319"/>
        <v/>
      </c>
      <c r="M3410" s="609" t="str">
        <f t="shared" si="320"/>
        <v/>
      </c>
      <c r="N3410" s="610" t="str">
        <f t="shared" si="321"/>
        <v/>
      </c>
      <c r="O3410" s="577"/>
      <c r="Q3410" s="611"/>
      <c r="U3410" s="574" t="str">
        <f t="shared" si="323"/>
        <v/>
      </c>
      <c r="V3410" s="574" t="str">
        <f>IF($U3410="","",VLOOKUP($U3410,BUDGET!$C$19:$Q$401,2,FALSE))</f>
        <v/>
      </c>
    </row>
    <row r="3411" spans="2:22" ht="13.5" x14ac:dyDescent="0.3">
      <c r="B3411" s="582">
        <f t="shared" si="322"/>
        <v>3401</v>
      </c>
      <c r="C3411" s="153"/>
      <c r="D3411" s="154"/>
      <c r="E3411" s="155"/>
      <c r="F3411" s="156"/>
      <c r="G3411" s="157"/>
      <c r="H3411" s="158"/>
      <c r="I3411" s="162" t="str">
        <f t="shared" si="318"/>
        <v/>
      </c>
      <c r="J3411" s="163" t="str">
        <f>IF(I3411="","",I3411/BUDGET!$O$8)</f>
        <v/>
      </c>
      <c r="K3411" s="608"/>
      <c r="L3411" s="164" t="str">
        <f t="shared" si="319"/>
        <v/>
      </c>
      <c r="M3411" s="609" t="str">
        <f t="shared" si="320"/>
        <v/>
      </c>
      <c r="N3411" s="610" t="str">
        <f t="shared" si="321"/>
        <v/>
      </c>
      <c r="O3411" s="577"/>
      <c r="Q3411" s="611"/>
      <c r="U3411" s="574" t="str">
        <f t="shared" si="323"/>
        <v/>
      </c>
      <c r="V3411" s="574" t="str">
        <f>IF($U3411="","",VLOOKUP($U3411,BUDGET!$C$19:$Q$401,2,FALSE))</f>
        <v/>
      </c>
    </row>
    <row r="3412" spans="2:22" ht="13.5" x14ac:dyDescent="0.3">
      <c r="B3412" s="582">
        <f t="shared" si="322"/>
        <v>3402</v>
      </c>
      <c r="C3412" s="153"/>
      <c r="D3412" s="154"/>
      <c r="E3412" s="155"/>
      <c r="F3412" s="156"/>
      <c r="G3412" s="157"/>
      <c r="H3412" s="158"/>
      <c r="I3412" s="162" t="str">
        <f t="shared" si="318"/>
        <v/>
      </c>
      <c r="J3412" s="163" t="str">
        <f>IF(I3412="","",I3412/BUDGET!$O$8)</f>
        <v/>
      </c>
      <c r="K3412" s="608"/>
      <c r="L3412" s="161" t="str">
        <f t="shared" si="319"/>
        <v/>
      </c>
      <c r="M3412" s="609" t="str">
        <f t="shared" si="320"/>
        <v/>
      </c>
      <c r="N3412" s="610" t="str">
        <f t="shared" si="321"/>
        <v/>
      </c>
      <c r="O3412" s="577"/>
      <c r="Q3412" s="611"/>
      <c r="U3412" s="574" t="str">
        <f t="shared" si="323"/>
        <v/>
      </c>
      <c r="V3412" s="574" t="str">
        <f>IF($U3412="","",VLOOKUP($U3412,BUDGET!$C$19:$Q$401,2,FALSE))</f>
        <v/>
      </c>
    </row>
    <row r="3413" spans="2:22" ht="13.5" x14ac:dyDescent="0.3">
      <c r="B3413" s="582">
        <f t="shared" si="322"/>
        <v>3403</v>
      </c>
      <c r="C3413" s="153"/>
      <c r="D3413" s="154"/>
      <c r="E3413" s="155"/>
      <c r="F3413" s="156"/>
      <c r="G3413" s="157"/>
      <c r="H3413" s="158"/>
      <c r="I3413" s="162" t="str">
        <f t="shared" si="318"/>
        <v/>
      </c>
      <c r="J3413" s="163" t="str">
        <f>IF(I3413="","",I3413/BUDGET!$O$8)</f>
        <v/>
      </c>
      <c r="K3413" s="608"/>
      <c r="L3413" s="164" t="str">
        <f t="shared" si="319"/>
        <v/>
      </c>
      <c r="M3413" s="609" t="str">
        <f t="shared" si="320"/>
        <v/>
      </c>
      <c r="N3413" s="610" t="str">
        <f t="shared" si="321"/>
        <v/>
      </c>
      <c r="O3413" s="577"/>
      <c r="Q3413" s="611"/>
      <c r="U3413" s="574" t="str">
        <f t="shared" si="323"/>
        <v/>
      </c>
      <c r="V3413" s="574" t="str">
        <f>IF($U3413="","",VLOOKUP($U3413,BUDGET!$C$19:$Q$401,2,FALSE))</f>
        <v/>
      </c>
    </row>
    <row r="3414" spans="2:22" ht="13.5" x14ac:dyDescent="0.3">
      <c r="B3414" s="582">
        <f t="shared" si="322"/>
        <v>3404</v>
      </c>
      <c r="C3414" s="153"/>
      <c r="D3414" s="154"/>
      <c r="E3414" s="155"/>
      <c r="F3414" s="156"/>
      <c r="G3414" s="157"/>
      <c r="H3414" s="158"/>
      <c r="I3414" s="162" t="str">
        <f t="shared" si="318"/>
        <v/>
      </c>
      <c r="J3414" s="163" t="str">
        <f>IF(I3414="","",I3414/BUDGET!$O$8)</f>
        <v/>
      </c>
      <c r="K3414" s="608"/>
      <c r="L3414" s="161" t="str">
        <f t="shared" si="319"/>
        <v/>
      </c>
      <c r="M3414" s="609" t="str">
        <f t="shared" si="320"/>
        <v/>
      </c>
      <c r="N3414" s="610" t="str">
        <f t="shared" si="321"/>
        <v/>
      </c>
      <c r="O3414" s="577"/>
      <c r="Q3414" s="611"/>
      <c r="U3414" s="574" t="str">
        <f t="shared" si="323"/>
        <v/>
      </c>
      <c r="V3414" s="574" t="str">
        <f>IF($U3414="","",VLOOKUP($U3414,BUDGET!$C$19:$Q$401,2,FALSE))</f>
        <v/>
      </c>
    </row>
    <row r="3415" spans="2:22" ht="13.5" x14ac:dyDescent="0.3">
      <c r="B3415" s="582">
        <f t="shared" si="322"/>
        <v>3405</v>
      </c>
      <c r="C3415" s="153"/>
      <c r="D3415" s="154"/>
      <c r="E3415" s="155"/>
      <c r="F3415" s="156"/>
      <c r="G3415" s="157"/>
      <c r="H3415" s="158"/>
      <c r="I3415" s="162" t="str">
        <f t="shared" si="318"/>
        <v/>
      </c>
      <c r="J3415" s="163" t="str">
        <f>IF(I3415="","",I3415/BUDGET!$O$8)</f>
        <v/>
      </c>
      <c r="K3415" s="608"/>
      <c r="L3415" s="164" t="str">
        <f t="shared" si="319"/>
        <v/>
      </c>
      <c r="M3415" s="609" t="str">
        <f t="shared" si="320"/>
        <v/>
      </c>
      <c r="N3415" s="610" t="str">
        <f t="shared" si="321"/>
        <v/>
      </c>
      <c r="O3415" s="577"/>
      <c r="Q3415" s="611"/>
      <c r="U3415" s="574" t="str">
        <f t="shared" si="323"/>
        <v/>
      </c>
      <c r="V3415" s="574" t="str">
        <f>IF($U3415="","",VLOOKUP($U3415,BUDGET!$C$19:$Q$401,2,FALSE))</f>
        <v/>
      </c>
    </row>
    <row r="3416" spans="2:22" ht="13.5" x14ac:dyDescent="0.3">
      <c r="B3416" s="582">
        <f t="shared" si="322"/>
        <v>3406</v>
      </c>
      <c r="C3416" s="153"/>
      <c r="D3416" s="154"/>
      <c r="E3416" s="155"/>
      <c r="F3416" s="156"/>
      <c r="G3416" s="157"/>
      <c r="H3416" s="158"/>
      <c r="I3416" s="162" t="str">
        <f t="shared" si="318"/>
        <v/>
      </c>
      <c r="J3416" s="163" t="str">
        <f>IF(I3416="","",I3416/BUDGET!$O$8)</f>
        <v/>
      </c>
      <c r="K3416" s="608"/>
      <c r="L3416" s="161" t="str">
        <f t="shared" si="319"/>
        <v/>
      </c>
      <c r="M3416" s="609" t="str">
        <f t="shared" si="320"/>
        <v/>
      </c>
      <c r="N3416" s="610" t="str">
        <f t="shared" si="321"/>
        <v/>
      </c>
      <c r="O3416" s="577"/>
      <c r="Q3416" s="611"/>
      <c r="U3416" s="574" t="str">
        <f t="shared" si="323"/>
        <v/>
      </c>
      <c r="V3416" s="574" t="str">
        <f>IF($U3416="","",VLOOKUP($U3416,BUDGET!$C$19:$Q$401,2,FALSE))</f>
        <v/>
      </c>
    </row>
    <row r="3417" spans="2:22" ht="13.5" x14ac:dyDescent="0.3">
      <c r="B3417" s="582">
        <f t="shared" si="322"/>
        <v>3407</v>
      </c>
      <c r="C3417" s="153"/>
      <c r="D3417" s="154"/>
      <c r="E3417" s="155"/>
      <c r="F3417" s="156"/>
      <c r="G3417" s="157"/>
      <c r="H3417" s="158"/>
      <c r="I3417" s="162" t="str">
        <f t="shared" si="318"/>
        <v/>
      </c>
      <c r="J3417" s="163" t="str">
        <f>IF(I3417="","",I3417/BUDGET!$O$8)</f>
        <v/>
      </c>
      <c r="K3417" s="608"/>
      <c r="L3417" s="164" t="str">
        <f t="shared" si="319"/>
        <v/>
      </c>
      <c r="M3417" s="609" t="str">
        <f t="shared" si="320"/>
        <v/>
      </c>
      <c r="N3417" s="610" t="str">
        <f t="shared" si="321"/>
        <v/>
      </c>
      <c r="O3417" s="577"/>
      <c r="Q3417" s="611"/>
      <c r="U3417" s="574" t="str">
        <f t="shared" si="323"/>
        <v/>
      </c>
      <c r="V3417" s="574" t="str">
        <f>IF($U3417="","",VLOOKUP($U3417,BUDGET!$C$19:$Q$401,2,FALSE))</f>
        <v/>
      </c>
    </row>
    <row r="3418" spans="2:22" ht="13.5" x14ac:dyDescent="0.3">
      <c r="B3418" s="582">
        <f t="shared" si="322"/>
        <v>3408</v>
      </c>
      <c r="C3418" s="153"/>
      <c r="D3418" s="154"/>
      <c r="E3418" s="155"/>
      <c r="F3418" s="156"/>
      <c r="G3418" s="157"/>
      <c r="H3418" s="158"/>
      <c r="I3418" s="162" t="str">
        <f t="shared" si="318"/>
        <v/>
      </c>
      <c r="J3418" s="163" t="str">
        <f>IF(I3418="","",I3418/BUDGET!$O$8)</f>
        <v/>
      </c>
      <c r="K3418" s="608"/>
      <c r="L3418" s="161" t="str">
        <f t="shared" si="319"/>
        <v/>
      </c>
      <c r="M3418" s="609" t="str">
        <f t="shared" si="320"/>
        <v/>
      </c>
      <c r="N3418" s="610" t="str">
        <f t="shared" si="321"/>
        <v/>
      </c>
      <c r="O3418" s="577"/>
      <c r="Q3418" s="611"/>
      <c r="U3418" s="574" t="str">
        <f t="shared" si="323"/>
        <v/>
      </c>
      <c r="V3418" s="574" t="str">
        <f>IF($U3418="","",VLOOKUP($U3418,BUDGET!$C$19:$Q$401,2,FALSE))</f>
        <v/>
      </c>
    </row>
    <row r="3419" spans="2:22" ht="13.5" x14ac:dyDescent="0.3">
      <c r="B3419" s="582">
        <f t="shared" si="322"/>
        <v>3409</v>
      </c>
      <c r="C3419" s="153"/>
      <c r="D3419" s="154"/>
      <c r="E3419" s="155"/>
      <c r="F3419" s="156"/>
      <c r="G3419" s="157"/>
      <c r="H3419" s="158"/>
      <c r="I3419" s="162" t="str">
        <f t="shared" si="318"/>
        <v/>
      </c>
      <c r="J3419" s="163" t="str">
        <f>IF(I3419="","",I3419/BUDGET!$O$8)</f>
        <v/>
      </c>
      <c r="K3419" s="608"/>
      <c r="L3419" s="164" t="str">
        <f t="shared" si="319"/>
        <v/>
      </c>
      <c r="M3419" s="609" t="str">
        <f t="shared" si="320"/>
        <v/>
      </c>
      <c r="N3419" s="610" t="str">
        <f t="shared" si="321"/>
        <v/>
      </c>
      <c r="O3419" s="577"/>
      <c r="Q3419" s="611"/>
      <c r="U3419" s="574" t="str">
        <f t="shared" si="323"/>
        <v/>
      </c>
      <c r="V3419" s="574" t="str">
        <f>IF($U3419="","",VLOOKUP($U3419,BUDGET!$C$19:$Q$401,2,FALSE))</f>
        <v/>
      </c>
    </row>
    <row r="3420" spans="2:22" ht="13.5" x14ac:dyDescent="0.3">
      <c r="B3420" s="582">
        <f t="shared" si="322"/>
        <v>3410</v>
      </c>
      <c r="C3420" s="153"/>
      <c r="D3420" s="154"/>
      <c r="E3420" s="155"/>
      <c r="F3420" s="156"/>
      <c r="G3420" s="157"/>
      <c r="H3420" s="158"/>
      <c r="I3420" s="162" t="str">
        <f t="shared" si="318"/>
        <v/>
      </c>
      <c r="J3420" s="163" t="str">
        <f>IF(I3420="","",I3420/BUDGET!$O$8)</f>
        <v/>
      </c>
      <c r="K3420" s="608"/>
      <c r="L3420" s="161" t="str">
        <f t="shared" si="319"/>
        <v/>
      </c>
      <c r="M3420" s="609" t="str">
        <f t="shared" si="320"/>
        <v/>
      </c>
      <c r="N3420" s="610" t="str">
        <f t="shared" si="321"/>
        <v/>
      </c>
      <c r="O3420" s="577"/>
      <c r="Q3420" s="611"/>
      <c r="U3420" s="574" t="str">
        <f t="shared" si="323"/>
        <v/>
      </c>
      <c r="V3420" s="574" t="str">
        <f>IF($U3420="","",VLOOKUP($U3420,BUDGET!$C$19:$Q$401,2,FALSE))</f>
        <v/>
      </c>
    </row>
    <row r="3421" spans="2:22" ht="13.5" x14ac:dyDescent="0.3">
      <c r="B3421" s="582">
        <f t="shared" si="322"/>
        <v>3411</v>
      </c>
      <c r="C3421" s="153"/>
      <c r="D3421" s="154"/>
      <c r="E3421" s="155"/>
      <c r="F3421" s="156"/>
      <c r="G3421" s="157"/>
      <c r="H3421" s="158"/>
      <c r="I3421" s="162" t="str">
        <f t="shared" si="318"/>
        <v/>
      </c>
      <c r="J3421" s="163" t="str">
        <f>IF(I3421="","",I3421/BUDGET!$O$8)</f>
        <v/>
      </c>
      <c r="K3421" s="608"/>
      <c r="L3421" s="164" t="str">
        <f t="shared" si="319"/>
        <v/>
      </c>
      <c r="M3421" s="609" t="str">
        <f t="shared" si="320"/>
        <v/>
      </c>
      <c r="N3421" s="610" t="str">
        <f t="shared" si="321"/>
        <v/>
      </c>
      <c r="O3421" s="577"/>
      <c r="Q3421" s="611"/>
      <c r="U3421" s="574" t="str">
        <f t="shared" si="323"/>
        <v/>
      </c>
      <c r="V3421" s="574" t="str">
        <f>IF($U3421="","",VLOOKUP($U3421,BUDGET!$C$19:$Q$401,2,FALSE))</f>
        <v/>
      </c>
    </row>
    <row r="3422" spans="2:22" ht="13.5" x14ac:dyDescent="0.3">
      <c r="B3422" s="582">
        <f t="shared" si="322"/>
        <v>3412</v>
      </c>
      <c r="C3422" s="153"/>
      <c r="D3422" s="154"/>
      <c r="E3422" s="155"/>
      <c r="F3422" s="156"/>
      <c r="G3422" s="157"/>
      <c r="H3422" s="158"/>
      <c r="I3422" s="162" t="str">
        <f t="shared" si="318"/>
        <v/>
      </c>
      <c r="J3422" s="163" t="str">
        <f>IF(I3422="","",I3422/BUDGET!$O$8)</f>
        <v/>
      </c>
      <c r="K3422" s="608"/>
      <c r="L3422" s="161" t="str">
        <f t="shared" si="319"/>
        <v/>
      </c>
      <c r="M3422" s="609" t="str">
        <f t="shared" si="320"/>
        <v/>
      </c>
      <c r="N3422" s="610" t="str">
        <f t="shared" si="321"/>
        <v/>
      </c>
      <c r="O3422" s="577"/>
      <c r="Q3422" s="611"/>
      <c r="U3422" s="574" t="str">
        <f t="shared" si="323"/>
        <v/>
      </c>
      <c r="V3422" s="574" t="str">
        <f>IF($U3422="","",VLOOKUP($U3422,BUDGET!$C$19:$Q$401,2,FALSE))</f>
        <v/>
      </c>
    </row>
    <row r="3423" spans="2:22" ht="13.5" x14ac:dyDescent="0.3">
      <c r="B3423" s="582">
        <f t="shared" si="322"/>
        <v>3413</v>
      </c>
      <c r="C3423" s="153"/>
      <c r="D3423" s="154"/>
      <c r="E3423" s="155"/>
      <c r="F3423" s="156"/>
      <c r="G3423" s="157"/>
      <c r="H3423" s="158"/>
      <c r="I3423" s="162" t="str">
        <f t="shared" si="318"/>
        <v/>
      </c>
      <c r="J3423" s="163" t="str">
        <f>IF(I3423="","",I3423/BUDGET!$O$8)</f>
        <v/>
      </c>
      <c r="K3423" s="608"/>
      <c r="L3423" s="164" t="str">
        <f t="shared" si="319"/>
        <v/>
      </c>
      <c r="M3423" s="609" t="str">
        <f t="shared" si="320"/>
        <v/>
      </c>
      <c r="N3423" s="610" t="str">
        <f t="shared" si="321"/>
        <v/>
      </c>
      <c r="O3423" s="577"/>
      <c r="Q3423" s="611"/>
      <c r="U3423" s="574" t="str">
        <f t="shared" si="323"/>
        <v/>
      </c>
      <c r="V3423" s="574" t="str">
        <f>IF($U3423="","",VLOOKUP($U3423,BUDGET!$C$19:$Q$401,2,FALSE))</f>
        <v/>
      </c>
    </row>
    <row r="3424" spans="2:22" ht="13.5" x14ac:dyDescent="0.3">
      <c r="B3424" s="582">
        <f t="shared" si="322"/>
        <v>3414</v>
      </c>
      <c r="C3424" s="153"/>
      <c r="D3424" s="154"/>
      <c r="E3424" s="155"/>
      <c r="F3424" s="156"/>
      <c r="G3424" s="157"/>
      <c r="H3424" s="158"/>
      <c r="I3424" s="162" t="str">
        <f t="shared" si="318"/>
        <v/>
      </c>
      <c r="J3424" s="163" t="str">
        <f>IF(I3424="","",I3424/BUDGET!$O$8)</f>
        <v/>
      </c>
      <c r="K3424" s="608"/>
      <c r="L3424" s="161" t="str">
        <f t="shared" si="319"/>
        <v/>
      </c>
      <c r="M3424" s="609" t="str">
        <f t="shared" si="320"/>
        <v/>
      </c>
      <c r="N3424" s="610" t="str">
        <f t="shared" si="321"/>
        <v/>
      </c>
      <c r="O3424" s="577"/>
      <c r="Q3424" s="611"/>
      <c r="U3424" s="574" t="str">
        <f t="shared" si="323"/>
        <v/>
      </c>
      <c r="V3424" s="574" t="str">
        <f>IF($U3424="","",VLOOKUP($U3424,BUDGET!$C$19:$Q$401,2,FALSE))</f>
        <v/>
      </c>
    </row>
    <row r="3425" spans="2:22" ht="13.5" x14ac:dyDescent="0.3">
      <c r="B3425" s="582">
        <f t="shared" si="322"/>
        <v>3415</v>
      </c>
      <c r="C3425" s="153"/>
      <c r="D3425" s="154"/>
      <c r="E3425" s="155"/>
      <c r="F3425" s="156"/>
      <c r="G3425" s="157"/>
      <c r="H3425" s="158"/>
      <c r="I3425" s="162" t="str">
        <f t="shared" si="318"/>
        <v/>
      </c>
      <c r="J3425" s="163" t="str">
        <f>IF(I3425="","",I3425/BUDGET!$O$8)</f>
        <v/>
      </c>
      <c r="K3425" s="608"/>
      <c r="L3425" s="164" t="str">
        <f t="shared" si="319"/>
        <v/>
      </c>
      <c r="M3425" s="609" t="str">
        <f t="shared" si="320"/>
        <v/>
      </c>
      <c r="N3425" s="610" t="str">
        <f t="shared" si="321"/>
        <v/>
      </c>
      <c r="O3425" s="577"/>
      <c r="Q3425" s="611"/>
      <c r="U3425" s="574" t="str">
        <f t="shared" si="323"/>
        <v/>
      </c>
      <c r="V3425" s="574" t="str">
        <f>IF($U3425="","",VLOOKUP($U3425,BUDGET!$C$19:$Q$401,2,FALSE))</f>
        <v/>
      </c>
    </row>
    <row r="3426" spans="2:22" ht="13.5" x14ac:dyDescent="0.3">
      <c r="B3426" s="582">
        <f t="shared" si="322"/>
        <v>3416</v>
      </c>
      <c r="C3426" s="153"/>
      <c r="D3426" s="154"/>
      <c r="E3426" s="155"/>
      <c r="F3426" s="156"/>
      <c r="G3426" s="157"/>
      <c r="H3426" s="158"/>
      <c r="I3426" s="162" t="str">
        <f t="shared" si="318"/>
        <v/>
      </c>
      <c r="J3426" s="163" t="str">
        <f>IF(I3426="","",I3426/BUDGET!$O$8)</f>
        <v/>
      </c>
      <c r="K3426" s="608"/>
      <c r="L3426" s="161" t="str">
        <f t="shared" si="319"/>
        <v/>
      </c>
      <c r="M3426" s="609" t="str">
        <f t="shared" si="320"/>
        <v/>
      </c>
      <c r="N3426" s="610" t="str">
        <f t="shared" si="321"/>
        <v/>
      </c>
      <c r="O3426" s="577"/>
      <c r="Q3426" s="611"/>
      <c r="U3426" s="574" t="str">
        <f t="shared" si="323"/>
        <v/>
      </c>
      <c r="V3426" s="574" t="str">
        <f>IF($U3426="","",VLOOKUP($U3426,BUDGET!$C$19:$Q$401,2,FALSE))</f>
        <v/>
      </c>
    </row>
    <row r="3427" spans="2:22" ht="13.5" x14ac:dyDescent="0.3">
      <c r="B3427" s="582">
        <f t="shared" si="322"/>
        <v>3417</v>
      </c>
      <c r="C3427" s="153"/>
      <c r="D3427" s="154"/>
      <c r="E3427" s="155"/>
      <c r="F3427" s="156"/>
      <c r="G3427" s="157"/>
      <c r="H3427" s="158"/>
      <c r="I3427" s="162" t="str">
        <f t="shared" si="318"/>
        <v/>
      </c>
      <c r="J3427" s="163" t="str">
        <f>IF(I3427="","",I3427/BUDGET!$O$8)</f>
        <v/>
      </c>
      <c r="K3427" s="608"/>
      <c r="L3427" s="164" t="str">
        <f t="shared" si="319"/>
        <v/>
      </c>
      <c r="M3427" s="609" t="str">
        <f t="shared" si="320"/>
        <v/>
      </c>
      <c r="N3427" s="610" t="str">
        <f t="shared" si="321"/>
        <v/>
      </c>
      <c r="O3427" s="577"/>
      <c r="Q3427" s="611"/>
      <c r="U3427" s="574" t="str">
        <f t="shared" si="323"/>
        <v/>
      </c>
      <c r="V3427" s="574" t="str">
        <f>IF($U3427="","",VLOOKUP($U3427,BUDGET!$C$19:$Q$401,2,FALSE))</f>
        <v/>
      </c>
    </row>
    <row r="3428" spans="2:22" ht="13.5" x14ac:dyDescent="0.3">
      <c r="B3428" s="582">
        <f t="shared" si="322"/>
        <v>3418</v>
      </c>
      <c r="C3428" s="153"/>
      <c r="D3428" s="154"/>
      <c r="E3428" s="155"/>
      <c r="F3428" s="156"/>
      <c r="G3428" s="157"/>
      <c r="H3428" s="158"/>
      <c r="I3428" s="162" t="str">
        <f t="shared" si="318"/>
        <v/>
      </c>
      <c r="J3428" s="163" t="str">
        <f>IF(I3428="","",I3428/BUDGET!$O$8)</f>
        <v/>
      </c>
      <c r="K3428" s="608"/>
      <c r="L3428" s="161" t="str">
        <f t="shared" si="319"/>
        <v/>
      </c>
      <c r="M3428" s="609" t="str">
        <f t="shared" si="320"/>
        <v/>
      </c>
      <c r="N3428" s="610" t="str">
        <f t="shared" si="321"/>
        <v/>
      </c>
      <c r="O3428" s="577"/>
      <c r="Q3428" s="611"/>
      <c r="U3428" s="574" t="str">
        <f t="shared" si="323"/>
        <v/>
      </c>
      <c r="V3428" s="574" t="str">
        <f>IF($U3428="","",VLOOKUP($U3428,BUDGET!$C$19:$Q$401,2,FALSE))</f>
        <v/>
      </c>
    </row>
    <row r="3429" spans="2:22" ht="13.5" x14ac:dyDescent="0.3">
      <c r="B3429" s="582">
        <f t="shared" si="322"/>
        <v>3419</v>
      </c>
      <c r="C3429" s="153"/>
      <c r="D3429" s="154"/>
      <c r="E3429" s="155"/>
      <c r="F3429" s="156"/>
      <c r="G3429" s="157"/>
      <c r="H3429" s="158"/>
      <c r="I3429" s="162" t="str">
        <f t="shared" si="318"/>
        <v/>
      </c>
      <c r="J3429" s="163" t="str">
        <f>IF(I3429="","",I3429/BUDGET!$O$8)</f>
        <v/>
      </c>
      <c r="K3429" s="608"/>
      <c r="L3429" s="164" t="str">
        <f t="shared" si="319"/>
        <v/>
      </c>
      <c r="M3429" s="609" t="str">
        <f t="shared" si="320"/>
        <v/>
      </c>
      <c r="N3429" s="610" t="str">
        <f t="shared" si="321"/>
        <v/>
      </c>
      <c r="O3429" s="577"/>
      <c r="Q3429" s="611"/>
      <c r="U3429" s="574" t="str">
        <f t="shared" si="323"/>
        <v/>
      </c>
      <c r="V3429" s="574" t="str">
        <f>IF($U3429="","",VLOOKUP($U3429,BUDGET!$C$19:$Q$401,2,FALSE))</f>
        <v/>
      </c>
    </row>
    <row r="3430" spans="2:22" ht="13.5" x14ac:dyDescent="0.3">
      <c r="B3430" s="582">
        <f t="shared" si="322"/>
        <v>3420</v>
      </c>
      <c r="C3430" s="153"/>
      <c r="D3430" s="154"/>
      <c r="E3430" s="155"/>
      <c r="F3430" s="156"/>
      <c r="G3430" s="157"/>
      <c r="H3430" s="158"/>
      <c r="I3430" s="162" t="str">
        <f t="shared" si="318"/>
        <v/>
      </c>
      <c r="J3430" s="163" t="str">
        <f>IF(I3430="","",I3430/BUDGET!$O$8)</f>
        <v/>
      </c>
      <c r="K3430" s="608"/>
      <c r="L3430" s="161" t="str">
        <f t="shared" si="319"/>
        <v/>
      </c>
      <c r="M3430" s="609" t="str">
        <f t="shared" si="320"/>
        <v/>
      </c>
      <c r="N3430" s="610" t="str">
        <f t="shared" si="321"/>
        <v/>
      </c>
      <c r="O3430" s="577"/>
      <c r="Q3430" s="611"/>
      <c r="U3430" s="574" t="str">
        <f t="shared" si="323"/>
        <v/>
      </c>
      <c r="V3430" s="574" t="str">
        <f>IF($U3430="","",VLOOKUP($U3430,BUDGET!$C$19:$Q$401,2,FALSE))</f>
        <v/>
      </c>
    </row>
    <row r="3431" spans="2:22" ht="13.5" x14ac:dyDescent="0.3">
      <c r="B3431" s="582">
        <f t="shared" si="322"/>
        <v>3421</v>
      </c>
      <c r="C3431" s="153"/>
      <c r="D3431" s="154"/>
      <c r="E3431" s="155"/>
      <c r="F3431" s="156"/>
      <c r="G3431" s="157"/>
      <c r="H3431" s="158"/>
      <c r="I3431" s="162" t="str">
        <f t="shared" si="318"/>
        <v/>
      </c>
      <c r="J3431" s="163" t="str">
        <f>IF(I3431="","",I3431/BUDGET!$O$8)</f>
        <v/>
      </c>
      <c r="K3431" s="608"/>
      <c r="L3431" s="164" t="str">
        <f t="shared" si="319"/>
        <v/>
      </c>
      <c r="M3431" s="609" t="str">
        <f t="shared" si="320"/>
        <v/>
      </c>
      <c r="N3431" s="610" t="str">
        <f t="shared" si="321"/>
        <v/>
      </c>
      <c r="O3431" s="577"/>
      <c r="Q3431" s="611"/>
      <c r="U3431" s="574" t="str">
        <f t="shared" si="323"/>
        <v/>
      </c>
      <c r="V3431" s="574" t="str">
        <f>IF($U3431="","",VLOOKUP($U3431,BUDGET!$C$19:$Q$401,2,FALSE))</f>
        <v/>
      </c>
    </row>
    <row r="3432" spans="2:22" ht="13.5" x14ac:dyDescent="0.3">
      <c r="B3432" s="582">
        <f t="shared" si="322"/>
        <v>3422</v>
      </c>
      <c r="C3432" s="153"/>
      <c r="D3432" s="154"/>
      <c r="E3432" s="155"/>
      <c r="F3432" s="156"/>
      <c r="G3432" s="157"/>
      <c r="H3432" s="158"/>
      <c r="I3432" s="162" t="str">
        <f t="shared" si="318"/>
        <v/>
      </c>
      <c r="J3432" s="163" t="str">
        <f>IF(I3432="","",I3432/BUDGET!$O$8)</f>
        <v/>
      </c>
      <c r="K3432" s="608"/>
      <c r="L3432" s="161" t="str">
        <f t="shared" si="319"/>
        <v/>
      </c>
      <c r="M3432" s="609" t="str">
        <f t="shared" si="320"/>
        <v/>
      </c>
      <c r="N3432" s="610" t="str">
        <f t="shared" si="321"/>
        <v/>
      </c>
      <c r="O3432" s="577"/>
      <c r="Q3432" s="611"/>
      <c r="U3432" s="574" t="str">
        <f t="shared" si="323"/>
        <v/>
      </c>
      <c r="V3432" s="574" t="str">
        <f>IF($U3432="","",VLOOKUP($U3432,BUDGET!$C$19:$Q$401,2,FALSE))</f>
        <v/>
      </c>
    </row>
    <row r="3433" spans="2:22" ht="13.5" x14ac:dyDescent="0.3">
      <c r="B3433" s="582">
        <f t="shared" si="322"/>
        <v>3423</v>
      </c>
      <c r="C3433" s="153"/>
      <c r="D3433" s="154"/>
      <c r="E3433" s="155"/>
      <c r="F3433" s="156"/>
      <c r="G3433" s="157"/>
      <c r="H3433" s="158"/>
      <c r="I3433" s="162" t="str">
        <f t="shared" si="318"/>
        <v/>
      </c>
      <c r="J3433" s="163" t="str">
        <f>IF(I3433="","",I3433/BUDGET!$O$8)</f>
        <v/>
      </c>
      <c r="K3433" s="608"/>
      <c r="L3433" s="164" t="str">
        <f t="shared" si="319"/>
        <v/>
      </c>
      <c r="M3433" s="609" t="str">
        <f t="shared" si="320"/>
        <v/>
      </c>
      <c r="N3433" s="610" t="str">
        <f t="shared" si="321"/>
        <v/>
      </c>
      <c r="O3433" s="577"/>
      <c r="Q3433" s="611"/>
      <c r="U3433" s="574" t="str">
        <f t="shared" si="323"/>
        <v/>
      </c>
      <c r="V3433" s="574" t="str">
        <f>IF($U3433="","",VLOOKUP($U3433,BUDGET!$C$19:$Q$401,2,FALSE))</f>
        <v/>
      </c>
    </row>
    <row r="3434" spans="2:22" ht="13.5" x14ac:dyDescent="0.3">
      <c r="B3434" s="582">
        <f t="shared" si="322"/>
        <v>3424</v>
      </c>
      <c r="C3434" s="153"/>
      <c r="D3434" s="154"/>
      <c r="E3434" s="155"/>
      <c r="F3434" s="156"/>
      <c r="G3434" s="157"/>
      <c r="H3434" s="158"/>
      <c r="I3434" s="162" t="str">
        <f t="shared" si="318"/>
        <v/>
      </c>
      <c r="J3434" s="163" t="str">
        <f>IF(I3434="","",I3434/BUDGET!$O$8)</f>
        <v/>
      </c>
      <c r="K3434" s="608"/>
      <c r="L3434" s="161" t="str">
        <f t="shared" si="319"/>
        <v/>
      </c>
      <c r="M3434" s="609" t="str">
        <f t="shared" si="320"/>
        <v/>
      </c>
      <c r="N3434" s="610" t="str">
        <f t="shared" si="321"/>
        <v/>
      </c>
      <c r="O3434" s="577"/>
      <c r="Q3434" s="611"/>
      <c r="U3434" s="574" t="str">
        <f t="shared" si="323"/>
        <v/>
      </c>
      <c r="V3434" s="574" t="str">
        <f>IF($U3434="","",VLOOKUP($U3434,BUDGET!$C$19:$Q$401,2,FALSE))</f>
        <v/>
      </c>
    </row>
    <row r="3435" spans="2:22" ht="13.5" x14ac:dyDescent="0.3">
      <c r="B3435" s="582">
        <f t="shared" si="322"/>
        <v>3425</v>
      </c>
      <c r="C3435" s="153"/>
      <c r="D3435" s="154"/>
      <c r="E3435" s="155"/>
      <c r="F3435" s="156"/>
      <c r="G3435" s="157"/>
      <c r="H3435" s="158"/>
      <c r="I3435" s="162" t="str">
        <f t="shared" si="318"/>
        <v/>
      </c>
      <c r="J3435" s="163" t="str">
        <f>IF(I3435="","",I3435/BUDGET!$O$8)</f>
        <v/>
      </c>
      <c r="K3435" s="608"/>
      <c r="L3435" s="164" t="str">
        <f t="shared" si="319"/>
        <v/>
      </c>
      <c r="M3435" s="609" t="str">
        <f t="shared" si="320"/>
        <v/>
      </c>
      <c r="N3435" s="610" t="str">
        <f t="shared" si="321"/>
        <v/>
      </c>
      <c r="O3435" s="577"/>
      <c r="Q3435" s="611"/>
      <c r="U3435" s="574" t="str">
        <f t="shared" si="323"/>
        <v/>
      </c>
      <c r="V3435" s="574" t="str">
        <f>IF($U3435="","",VLOOKUP($U3435,BUDGET!$C$19:$Q$401,2,FALSE))</f>
        <v/>
      </c>
    </row>
    <row r="3436" spans="2:22" ht="13.5" x14ac:dyDescent="0.3">
      <c r="B3436" s="582">
        <f t="shared" si="322"/>
        <v>3426</v>
      </c>
      <c r="C3436" s="153"/>
      <c r="D3436" s="154"/>
      <c r="E3436" s="155"/>
      <c r="F3436" s="156"/>
      <c r="G3436" s="157"/>
      <c r="H3436" s="158"/>
      <c r="I3436" s="162" t="str">
        <f t="shared" si="318"/>
        <v/>
      </c>
      <c r="J3436" s="163" t="str">
        <f>IF(I3436="","",I3436/BUDGET!$O$8)</f>
        <v/>
      </c>
      <c r="K3436" s="608"/>
      <c r="L3436" s="161" t="str">
        <f t="shared" si="319"/>
        <v/>
      </c>
      <c r="M3436" s="609" t="str">
        <f t="shared" si="320"/>
        <v/>
      </c>
      <c r="N3436" s="610" t="str">
        <f t="shared" si="321"/>
        <v/>
      </c>
      <c r="O3436" s="577"/>
      <c r="Q3436" s="611"/>
      <c r="U3436" s="574" t="str">
        <f t="shared" si="323"/>
        <v/>
      </c>
      <c r="V3436" s="574" t="str">
        <f>IF($U3436="","",VLOOKUP($U3436,BUDGET!$C$19:$Q$401,2,FALSE))</f>
        <v/>
      </c>
    </row>
    <row r="3437" spans="2:22" ht="13.5" x14ac:dyDescent="0.3">
      <c r="B3437" s="582">
        <f t="shared" si="322"/>
        <v>3427</v>
      </c>
      <c r="C3437" s="153"/>
      <c r="D3437" s="154"/>
      <c r="E3437" s="155"/>
      <c r="F3437" s="156"/>
      <c r="G3437" s="157"/>
      <c r="H3437" s="158"/>
      <c r="I3437" s="162" t="str">
        <f t="shared" si="318"/>
        <v/>
      </c>
      <c r="J3437" s="163" t="str">
        <f>IF(I3437="","",I3437/BUDGET!$O$8)</f>
        <v/>
      </c>
      <c r="K3437" s="608"/>
      <c r="L3437" s="164" t="str">
        <f t="shared" si="319"/>
        <v/>
      </c>
      <c r="M3437" s="609" t="str">
        <f t="shared" si="320"/>
        <v/>
      </c>
      <c r="N3437" s="610" t="str">
        <f t="shared" si="321"/>
        <v/>
      </c>
      <c r="O3437" s="577"/>
      <c r="Q3437" s="611"/>
      <c r="U3437" s="574" t="str">
        <f t="shared" si="323"/>
        <v/>
      </c>
      <c r="V3437" s="574" t="str">
        <f>IF($U3437="","",VLOOKUP($U3437,BUDGET!$C$19:$Q$401,2,FALSE))</f>
        <v/>
      </c>
    </row>
    <row r="3438" spans="2:22" ht="13.5" x14ac:dyDescent="0.3">
      <c r="B3438" s="582">
        <f t="shared" si="322"/>
        <v>3428</v>
      </c>
      <c r="C3438" s="153"/>
      <c r="D3438" s="154"/>
      <c r="E3438" s="155"/>
      <c r="F3438" s="156"/>
      <c r="G3438" s="157"/>
      <c r="H3438" s="158"/>
      <c r="I3438" s="162" t="str">
        <f t="shared" si="318"/>
        <v/>
      </c>
      <c r="J3438" s="163" t="str">
        <f>IF(I3438="","",I3438/BUDGET!$O$8)</f>
        <v/>
      </c>
      <c r="K3438" s="608"/>
      <c r="L3438" s="161" t="str">
        <f t="shared" si="319"/>
        <v/>
      </c>
      <c r="M3438" s="609" t="str">
        <f t="shared" si="320"/>
        <v/>
      </c>
      <c r="N3438" s="610" t="str">
        <f t="shared" si="321"/>
        <v/>
      </c>
      <c r="O3438" s="577"/>
      <c r="Q3438" s="611"/>
      <c r="U3438" s="574" t="str">
        <f t="shared" si="323"/>
        <v/>
      </c>
      <c r="V3438" s="574" t="str">
        <f>IF($U3438="","",VLOOKUP($U3438,BUDGET!$C$19:$Q$401,2,FALSE))</f>
        <v/>
      </c>
    </row>
    <row r="3439" spans="2:22" ht="13.5" x14ac:dyDescent="0.3">
      <c r="B3439" s="582">
        <f t="shared" si="322"/>
        <v>3429</v>
      </c>
      <c r="C3439" s="153"/>
      <c r="D3439" s="154"/>
      <c r="E3439" s="155"/>
      <c r="F3439" s="156"/>
      <c r="G3439" s="157"/>
      <c r="H3439" s="158"/>
      <c r="I3439" s="162" t="str">
        <f t="shared" si="318"/>
        <v/>
      </c>
      <c r="J3439" s="163" t="str">
        <f>IF(I3439="","",I3439/BUDGET!$O$8)</f>
        <v/>
      </c>
      <c r="K3439" s="608"/>
      <c r="L3439" s="164" t="str">
        <f t="shared" si="319"/>
        <v/>
      </c>
      <c r="M3439" s="609" t="str">
        <f t="shared" si="320"/>
        <v/>
      </c>
      <c r="N3439" s="610" t="str">
        <f t="shared" si="321"/>
        <v/>
      </c>
      <c r="O3439" s="577"/>
      <c r="Q3439" s="611"/>
      <c r="U3439" s="574" t="str">
        <f t="shared" si="323"/>
        <v/>
      </c>
      <c r="V3439" s="574" t="str">
        <f>IF($U3439="","",VLOOKUP($U3439,BUDGET!$C$19:$Q$401,2,FALSE))</f>
        <v/>
      </c>
    </row>
    <row r="3440" spans="2:22" ht="13.5" x14ac:dyDescent="0.3">
      <c r="B3440" s="582">
        <f t="shared" si="322"/>
        <v>3430</v>
      </c>
      <c r="C3440" s="153"/>
      <c r="D3440" s="154"/>
      <c r="E3440" s="155"/>
      <c r="F3440" s="156"/>
      <c r="G3440" s="157"/>
      <c r="H3440" s="158"/>
      <c r="I3440" s="162" t="str">
        <f t="shared" si="318"/>
        <v/>
      </c>
      <c r="J3440" s="163" t="str">
        <f>IF(I3440="","",I3440/BUDGET!$O$8)</f>
        <v/>
      </c>
      <c r="K3440" s="608"/>
      <c r="L3440" s="161" t="str">
        <f t="shared" si="319"/>
        <v/>
      </c>
      <c r="M3440" s="609" t="str">
        <f t="shared" si="320"/>
        <v/>
      </c>
      <c r="N3440" s="610" t="str">
        <f t="shared" si="321"/>
        <v/>
      </c>
      <c r="O3440" s="577"/>
      <c r="Q3440" s="611"/>
      <c r="U3440" s="574" t="str">
        <f t="shared" si="323"/>
        <v/>
      </c>
      <c r="V3440" s="574" t="str">
        <f>IF($U3440="","",VLOOKUP($U3440,BUDGET!$C$19:$Q$401,2,FALSE))</f>
        <v/>
      </c>
    </row>
    <row r="3441" spans="2:22" ht="13.5" x14ac:dyDescent="0.3">
      <c r="B3441" s="582">
        <f t="shared" si="322"/>
        <v>3431</v>
      </c>
      <c r="C3441" s="153"/>
      <c r="D3441" s="154"/>
      <c r="E3441" s="155"/>
      <c r="F3441" s="156"/>
      <c r="G3441" s="157"/>
      <c r="H3441" s="158"/>
      <c r="I3441" s="162" t="str">
        <f t="shared" si="318"/>
        <v/>
      </c>
      <c r="J3441" s="163" t="str">
        <f>IF(I3441="","",I3441/BUDGET!$O$8)</f>
        <v/>
      </c>
      <c r="K3441" s="608"/>
      <c r="L3441" s="164" t="str">
        <f t="shared" si="319"/>
        <v/>
      </c>
      <c r="M3441" s="609" t="str">
        <f t="shared" si="320"/>
        <v/>
      </c>
      <c r="N3441" s="610" t="str">
        <f t="shared" si="321"/>
        <v/>
      </c>
      <c r="O3441" s="577"/>
      <c r="Q3441" s="611"/>
      <c r="U3441" s="574" t="str">
        <f t="shared" si="323"/>
        <v/>
      </c>
      <c r="V3441" s="574" t="str">
        <f>IF($U3441="","",VLOOKUP($U3441,BUDGET!$C$19:$Q$401,2,FALSE))</f>
        <v/>
      </c>
    </row>
    <row r="3442" spans="2:22" ht="13.5" x14ac:dyDescent="0.3">
      <c r="B3442" s="582">
        <f t="shared" si="322"/>
        <v>3432</v>
      </c>
      <c r="C3442" s="153"/>
      <c r="D3442" s="154"/>
      <c r="E3442" s="155"/>
      <c r="F3442" s="156"/>
      <c r="G3442" s="157"/>
      <c r="H3442" s="158"/>
      <c r="I3442" s="162" t="str">
        <f t="shared" si="318"/>
        <v/>
      </c>
      <c r="J3442" s="163" t="str">
        <f>IF(I3442="","",I3442/BUDGET!$O$8)</f>
        <v/>
      </c>
      <c r="K3442" s="608"/>
      <c r="L3442" s="161" t="str">
        <f t="shared" si="319"/>
        <v/>
      </c>
      <c r="M3442" s="609" t="str">
        <f t="shared" si="320"/>
        <v/>
      </c>
      <c r="N3442" s="610" t="str">
        <f t="shared" si="321"/>
        <v/>
      </c>
      <c r="O3442" s="577"/>
      <c r="Q3442" s="611"/>
      <c r="U3442" s="574" t="str">
        <f t="shared" si="323"/>
        <v/>
      </c>
      <c r="V3442" s="574" t="str">
        <f>IF($U3442="","",VLOOKUP($U3442,BUDGET!$C$19:$Q$401,2,FALSE))</f>
        <v/>
      </c>
    </row>
    <row r="3443" spans="2:22" ht="13.5" x14ac:dyDescent="0.3">
      <c r="B3443" s="582">
        <f t="shared" si="322"/>
        <v>3433</v>
      </c>
      <c r="C3443" s="153"/>
      <c r="D3443" s="154"/>
      <c r="E3443" s="155"/>
      <c r="F3443" s="156"/>
      <c r="G3443" s="157"/>
      <c r="H3443" s="158"/>
      <c r="I3443" s="162" t="str">
        <f t="shared" si="318"/>
        <v/>
      </c>
      <c r="J3443" s="163" t="str">
        <f>IF(I3443="","",I3443/BUDGET!$O$8)</f>
        <v/>
      </c>
      <c r="K3443" s="608"/>
      <c r="L3443" s="164" t="str">
        <f t="shared" si="319"/>
        <v/>
      </c>
      <c r="M3443" s="609" t="str">
        <f t="shared" si="320"/>
        <v/>
      </c>
      <c r="N3443" s="610" t="str">
        <f t="shared" si="321"/>
        <v/>
      </c>
      <c r="O3443" s="577"/>
      <c r="Q3443" s="611"/>
      <c r="U3443" s="574" t="str">
        <f t="shared" si="323"/>
        <v/>
      </c>
      <c r="V3443" s="574" t="str">
        <f>IF($U3443="","",VLOOKUP($U3443,BUDGET!$C$19:$Q$401,2,FALSE))</f>
        <v/>
      </c>
    </row>
    <row r="3444" spans="2:22" ht="13.5" x14ac:dyDescent="0.3">
      <c r="B3444" s="582">
        <f t="shared" si="322"/>
        <v>3434</v>
      </c>
      <c r="C3444" s="153"/>
      <c r="D3444" s="154"/>
      <c r="E3444" s="155"/>
      <c r="F3444" s="156"/>
      <c r="G3444" s="157"/>
      <c r="H3444" s="158"/>
      <c r="I3444" s="162" t="str">
        <f t="shared" si="318"/>
        <v/>
      </c>
      <c r="J3444" s="163" t="str">
        <f>IF(I3444="","",I3444/BUDGET!$O$8)</f>
        <v/>
      </c>
      <c r="K3444" s="608"/>
      <c r="L3444" s="161" t="str">
        <f t="shared" si="319"/>
        <v/>
      </c>
      <c r="M3444" s="609" t="str">
        <f t="shared" si="320"/>
        <v/>
      </c>
      <c r="N3444" s="610" t="str">
        <f t="shared" si="321"/>
        <v/>
      </c>
      <c r="O3444" s="577"/>
      <c r="Q3444" s="611"/>
      <c r="U3444" s="574" t="str">
        <f t="shared" si="323"/>
        <v/>
      </c>
      <c r="V3444" s="574" t="str">
        <f>IF($U3444="","",VLOOKUP($U3444,BUDGET!$C$19:$Q$401,2,FALSE))</f>
        <v/>
      </c>
    </row>
    <row r="3445" spans="2:22" ht="13.5" x14ac:dyDescent="0.3">
      <c r="B3445" s="582">
        <f t="shared" si="322"/>
        <v>3435</v>
      </c>
      <c r="C3445" s="153"/>
      <c r="D3445" s="154"/>
      <c r="E3445" s="155"/>
      <c r="F3445" s="156"/>
      <c r="G3445" s="157"/>
      <c r="H3445" s="158"/>
      <c r="I3445" s="162" t="str">
        <f t="shared" si="318"/>
        <v/>
      </c>
      <c r="J3445" s="163" t="str">
        <f>IF(I3445="","",I3445/BUDGET!$O$8)</f>
        <v/>
      </c>
      <c r="K3445" s="608"/>
      <c r="L3445" s="164" t="str">
        <f t="shared" si="319"/>
        <v/>
      </c>
      <c r="M3445" s="609" t="str">
        <f t="shared" si="320"/>
        <v/>
      </c>
      <c r="N3445" s="610" t="str">
        <f t="shared" si="321"/>
        <v/>
      </c>
      <c r="O3445" s="577"/>
      <c r="Q3445" s="611"/>
      <c r="U3445" s="574" t="str">
        <f t="shared" si="323"/>
        <v/>
      </c>
      <c r="V3445" s="574" t="str">
        <f>IF($U3445="","",VLOOKUP($U3445,BUDGET!$C$19:$Q$401,2,FALSE))</f>
        <v/>
      </c>
    </row>
    <row r="3446" spans="2:22" ht="13.5" x14ac:dyDescent="0.3">
      <c r="B3446" s="582">
        <f t="shared" si="322"/>
        <v>3436</v>
      </c>
      <c r="C3446" s="153"/>
      <c r="D3446" s="154"/>
      <c r="E3446" s="155"/>
      <c r="F3446" s="156"/>
      <c r="G3446" s="157"/>
      <c r="H3446" s="158"/>
      <c r="I3446" s="162" t="str">
        <f t="shared" si="318"/>
        <v/>
      </c>
      <c r="J3446" s="163" t="str">
        <f>IF(I3446="","",I3446/BUDGET!$O$8)</f>
        <v/>
      </c>
      <c r="K3446" s="608"/>
      <c r="L3446" s="161" t="str">
        <f t="shared" si="319"/>
        <v/>
      </c>
      <c r="M3446" s="609" t="str">
        <f t="shared" si="320"/>
        <v/>
      </c>
      <c r="N3446" s="610" t="str">
        <f t="shared" si="321"/>
        <v/>
      </c>
      <c r="O3446" s="577"/>
      <c r="Q3446" s="611"/>
      <c r="U3446" s="574" t="str">
        <f t="shared" si="323"/>
        <v/>
      </c>
      <c r="V3446" s="574" t="str">
        <f>IF($U3446="","",VLOOKUP($U3446,BUDGET!$C$19:$Q$401,2,FALSE))</f>
        <v/>
      </c>
    </row>
    <row r="3447" spans="2:22" ht="13.5" x14ac:dyDescent="0.3">
      <c r="B3447" s="582">
        <f t="shared" si="322"/>
        <v>3437</v>
      </c>
      <c r="C3447" s="153"/>
      <c r="D3447" s="154"/>
      <c r="E3447" s="155"/>
      <c r="F3447" s="156"/>
      <c r="G3447" s="157"/>
      <c r="H3447" s="158"/>
      <c r="I3447" s="162" t="str">
        <f t="shared" si="318"/>
        <v/>
      </c>
      <c r="J3447" s="163" t="str">
        <f>IF(I3447="","",I3447/BUDGET!$O$8)</f>
        <v/>
      </c>
      <c r="K3447" s="608"/>
      <c r="L3447" s="164" t="str">
        <f t="shared" si="319"/>
        <v/>
      </c>
      <c r="M3447" s="609" t="str">
        <f t="shared" si="320"/>
        <v/>
      </c>
      <c r="N3447" s="610" t="str">
        <f t="shared" si="321"/>
        <v/>
      </c>
      <c r="O3447" s="577"/>
      <c r="Q3447" s="611"/>
      <c r="U3447" s="574" t="str">
        <f t="shared" si="323"/>
        <v/>
      </c>
      <c r="V3447" s="574" t="str">
        <f>IF($U3447="","",VLOOKUP($U3447,BUDGET!$C$19:$Q$401,2,FALSE))</f>
        <v/>
      </c>
    </row>
    <row r="3448" spans="2:22" ht="13.5" x14ac:dyDescent="0.3">
      <c r="B3448" s="582">
        <f t="shared" si="322"/>
        <v>3438</v>
      </c>
      <c r="C3448" s="153"/>
      <c r="D3448" s="154"/>
      <c r="E3448" s="155"/>
      <c r="F3448" s="156"/>
      <c r="G3448" s="157"/>
      <c r="H3448" s="158"/>
      <c r="I3448" s="162" t="str">
        <f t="shared" si="318"/>
        <v/>
      </c>
      <c r="J3448" s="163" t="str">
        <f>IF(I3448="","",I3448/BUDGET!$O$8)</f>
        <v/>
      </c>
      <c r="K3448" s="608"/>
      <c r="L3448" s="161" t="str">
        <f t="shared" si="319"/>
        <v/>
      </c>
      <c r="M3448" s="609" t="str">
        <f t="shared" si="320"/>
        <v/>
      </c>
      <c r="N3448" s="610" t="str">
        <f t="shared" si="321"/>
        <v/>
      </c>
      <c r="O3448" s="577"/>
      <c r="Q3448" s="611"/>
      <c r="U3448" s="574" t="str">
        <f t="shared" si="323"/>
        <v/>
      </c>
      <c r="V3448" s="574" t="str">
        <f>IF($U3448="","",VLOOKUP($U3448,BUDGET!$C$19:$Q$401,2,FALSE))</f>
        <v/>
      </c>
    </row>
    <row r="3449" spans="2:22" ht="13.5" x14ac:dyDescent="0.3">
      <c r="B3449" s="582">
        <f t="shared" si="322"/>
        <v>3439</v>
      </c>
      <c r="C3449" s="153"/>
      <c r="D3449" s="154"/>
      <c r="E3449" s="155"/>
      <c r="F3449" s="156"/>
      <c r="G3449" s="157"/>
      <c r="H3449" s="158"/>
      <c r="I3449" s="162" t="str">
        <f t="shared" si="318"/>
        <v/>
      </c>
      <c r="J3449" s="163" t="str">
        <f>IF(I3449="","",I3449/BUDGET!$O$8)</f>
        <v/>
      </c>
      <c r="K3449" s="608"/>
      <c r="L3449" s="164" t="str">
        <f t="shared" si="319"/>
        <v/>
      </c>
      <c r="M3449" s="609" t="str">
        <f t="shared" si="320"/>
        <v/>
      </c>
      <c r="N3449" s="610" t="str">
        <f t="shared" si="321"/>
        <v/>
      </c>
      <c r="O3449" s="577"/>
      <c r="Q3449" s="611"/>
      <c r="U3449" s="574" t="str">
        <f t="shared" si="323"/>
        <v/>
      </c>
      <c r="V3449" s="574" t="str">
        <f>IF($U3449="","",VLOOKUP($U3449,BUDGET!$C$19:$Q$401,2,FALSE))</f>
        <v/>
      </c>
    </row>
    <row r="3450" spans="2:22" ht="13.5" x14ac:dyDescent="0.3">
      <c r="B3450" s="582">
        <f t="shared" si="322"/>
        <v>3440</v>
      </c>
      <c r="C3450" s="153"/>
      <c r="D3450" s="154"/>
      <c r="E3450" s="155"/>
      <c r="F3450" s="156"/>
      <c r="G3450" s="157"/>
      <c r="H3450" s="158"/>
      <c r="I3450" s="162" t="str">
        <f t="shared" si="318"/>
        <v/>
      </c>
      <c r="J3450" s="163" t="str">
        <f>IF(I3450="","",I3450/BUDGET!$O$8)</f>
        <v/>
      </c>
      <c r="K3450" s="608"/>
      <c r="L3450" s="161" t="str">
        <f t="shared" si="319"/>
        <v/>
      </c>
      <c r="M3450" s="609" t="str">
        <f t="shared" si="320"/>
        <v/>
      </c>
      <c r="N3450" s="610" t="str">
        <f t="shared" si="321"/>
        <v/>
      </c>
      <c r="O3450" s="577"/>
      <c r="Q3450" s="611"/>
      <c r="U3450" s="574" t="str">
        <f t="shared" si="323"/>
        <v/>
      </c>
      <c r="V3450" s="574" t="str">
        <f>IF($U3450="","",VLOOKUP($U3450,BUDGET!$C$19:$Q$401,2,FALSE))</f>
        <v/>
      </c>
    </row>
    <row r="3451" spans="2:22" ht="13.5" x14ac:dyDescent="0.3">
      <c r="B3451" s="582">
        <f t="shared" si="322"/>
        <v>3441</v>
      </c>
      <c r="C3451" s="153"/>
      <c r="D3451" s="154"/>
      <c r="E3451" s="155"/>
      <c r="F3451" s="156"/>
      <c r="G3451" s="157"/>
      <c r="H3451" s="158"/>
      <c r="I3451" s="162" t="str">
        <f t="shared" si="318"/>
        <v/>
      </c>
      <c r="J3451" s="163" t="str">
        <f>IF(I3451="","",I3451/BUDGET!$O$8)</f>
        <v/>
      </c>
      <c r="K3451" s="608"/>
      <c r="L3451" s="164" t="str">
        <f t="shared" si="319"/>
        <v/>
      </c>
      <c r="M3451" s="609" t="str">
        <f t="shared" si="320"/>
        <v/>
      </c>
      <c r="N3451" s="610" t="str">
        <f t="shared" si="321"/>
        <v/>
      </c>
      <c r="O3451" s="577"/>
      <c r="Q3451" s="611"/>
      <c r="U3451" s="574" t="str">
        <f t="shared" si="323"/>
        <v/>
      </c>
      <c r="V3451" s="574" t="str">
        <f>IF($U3451="","",VLOOKUP($U3451,BUDGET!$C$19:$Q$401,2,FALSE))</f>
        <v/>
      </c>
    </row>
    <row r="3452" spans="2:22" ht="13.5" x14ac:dyDescent="0.3">
      <c r="B3452" s="582">
        <f t="shared" si="322"/>
        <v>3442</v>
      </c>
      <c r="C3452" s="153"/>
      <c r="D3452" s="154"/>
      <c r="E3452" s="155"/>
      <c r="F3452" s="156"/>
      <c r="G3452" s="157"/>
      <c r="H3452" s="158"/>
      <c r="I3452" s="162" t="str">
        <f t="shared" si="318"/>
        <v/>
      </c>
      <c r="J3452" s="163" t="str">
        <f>IF(I3452="","",I3452/BUDGET!$O$8)</f>
        <v/>
      </c>
      <c r="K3452" s="608"/>
      <c r="L3452" s="161" t="str">
        <f t="shared" si="319"/>
        <v/>
      </c>
      <c r="M3452" s="609" t="str">
        <f t="shared" si="320"/>
        <v/>
      </c>
      <c r="N3452" s="610" t="str">
        <f t="shared" si="321"/>
        <v/>
      </c>
      <c r="O3452" s="577"/>
      <c r="Q3452" s="611"/>
      <c r="U3452" s="574" t="str">
        <f t="shared" si="323"/>
        <v/>
      </c>
      <c r="V3452" s="574" t="str">
        <f>IF($U3452="","",VLOOKUP($U3452,BUDGET!$C$19:$Q$401,2,FALSE))</f>
        <v/>
      </c>
    </row>
    <row r="3453" spans="2:22" ht="13.5" x14ac:dyDescent="0.3">
      <c r="B3453" s="582">
        <f t="shared" si="322"/>
        <v>3443</v>
      </c>
      <c r="C3453" s="153"/>
      <c r="D3453" s="154"/>
      <c r="E3453" s="155"/>
      <c r="F3453" s="156"/>
      <c r="G3453" s="157"/>
      <c r="H3453" s="158"/>
      <c r="I3453" s="162" t="str">
        <f t="shared" si="318"/>
        <v/>
      </c>
      <c r="J3453" s="163" t="str">
        <f>IF(I3453="","",I3453/BUDGET!$O$8)</f>
        <v/>
      </c>
      <c r="K3453" s="608"/>
      <c r="L3453" s="164" t="str">
        <f t="shared" si="319"/>
        <v/>
      </c>
      <c r="M3453" s="609" t="str">
        <f t="shared" si="320"/>
        <v/>
      </c>
      <c r="N3453" s="610" t="str">
        <f t="shared" si="321"/>
        <v/>
      </c>
      <c r="O3453" s="577"/>
      <c r="Q3453" s="611"/>
      <c r="U3453" s="574" t="str">
        <f t="shared" si="323"/>
        <v/>
      </c>
      <c r="V3453" s="574" t="str">
        <f>IF($U3453="","",VLOOKUP($U3453,BUDGET!$C$19:$Q$401,2,FALSE))</f>
        <v/>
      </c>
    </row>
    <row r="3454" spans="2:22" ht="13.5" x14ac:dyDescent="0.3">
      <c r="B3454" s="582">
        <f t="shared" si="322"/>
        <v>3444</v>
      </c>
      <c r="C3454" s="153"/>
      <c r="D3454" s="154"/>
      <c r="E3454" s="155"/>
      <c r="F3454" s="156"/>
      <c r="G3454" s="157"/>
      <c r="H3454" s="158"/>
      <c r="I3454" s="162" t="str">
        <f t="shared" si="318"/>
        <v/>
      </c>
      <c r="J3454" s="163" t="str">
        <f>IF(I3454="","",I3454/BUDGET!$O$8)</f>
        <v/>
      </c>
      <c r="K3454" s="608"/>
      <c r="L3454" s="161" t="str">
        <f t="shared" si="319"/>
        <v/>
      </c>
      <c r="M3454" s="609" t="str">
        <f t="shared" si="320"/>
        <v/>
      </c>
      <c r="N3454" s="610" t="str">
        <f t="shared" si="321"/>
        <v/>
      </c>
      <c r="O3454" s="577"/>
      <c r="Q3454" s="611"/>
      <c r="U3454" s="574" t="str">
        <f t="shared" si="323"/>
        <v/>
      </c>
      <c r="V3454" s="574" t="str">
        <f>IF($U3454="","",VLOOKUP($U3454,BUDGET!$C$19:$Q$401,2,FALSE))</f>
        <v/>
      </c>
    </row>
    <row r="3455" spans="2:22" ht="13.5" x14ac:dyDescent="0.3">
      <c r="B3455" s="582">
        <f t="shared" si="322"/>
        <v>3445</v>
      </c>
      <c r="C3455" s="153"/>
      <c r="D3455" s="154"/>
      <c r="E3455" s="155"/>
      <c r="F3455" s="156"/>
      <c r="G3455" s="157"/>
      <c r="H3455" s="158"/>
      <c r="I3455" s="162" t="str">
        <f t="shared" si="318"/>
        <v/>
      </c>
      <c r="J3455" s="163" t="str">
        <f>IF(I3455="","",I3455/BUDGET!$O$8)</f>
        <v/>
      </c>
      <c r="K3455" s="608"/>
      <c r="L3455" s="164" t="str">
        <f t="shared" si="319"/>
        <v/>
      </c>
      <c r="M3455" s="609" t="str">
        <f t="shared" si="320"/>
        <v/>
      </c>
      <c r="N3455" s="610" t="str">
        <f t="shared" si="321"/>
        <v/>
      </c>
      <c r="O3455" s="577"/>
      <c r="Q3455" s="611"/>
      <c r="U3455" s="574" t="str">
        <f t="shared" si="323"/>
        <v/>
      </c>
      <c r="V3455" s="574" t="str">
        <f>IF($U3455="","",VLOOKUP($U3455,BUDGET!$C$19:$Q$401,2,FALSE))</f>
        <v/>
      </c>
    </row>
    <row r="3456" spans="2:22" ht="13.5" x14ac:dyDescent="0.3">
      <c r="B3456" s="582">
        <f t="shared" si="322"/>
        <v>3446</v>
      </c>
      <c r="C3456" s="153"/>
      <c r="D3456" s="154"/>
      <c r="E3456" s="155"/>
      <c r="F3456" s="156"/>
      <c r="G3456" s="157"/>
      <c r="H3456" s="158"/>
      <c r="I3456" s="162" t="str">
        <f t="shared" si="318"/>
        <v/>
      </c>
      <c r="J3456" s="163" t="str">
        <f>IF(I3456="","",I3456/BUDGET!$O$8)</f>
        <v/>
      </c>
      <c r="K3456" s="608"/>
      <c r="L3456" s="161" t="str">
        <f t="shared" si="319"/>
        <v/>
      </c>
      <c r="M3456" s="609" t="str">
        <f t="shared" si="320"/>
        <v/>
      </c>
      <c r="N3456" s="610" t="str">
        <f t="shared" si="321"/>
        <v/>
      </c>
      <c r="O3456" s="577"/>
      <c r="Q3456" s="611"/>
      <c r="U3456" s="574" t="str">
        <f t="shared" si="323"/>
        <v/>
      </c>
      <c r="V3456" s="574" t="str">
        <f>IF($U3456="","",VLOOKUP($U3456,BUDGET!$C$19:$Q$401,2,FALSE))</f>
        <v/>
      </c>
    </row>
    <row r="3457" spans="2:22" ht="13.5" x14ac:dyDescent="0.3">
      <c r="B3457" s="582">
        <f t="shared" si="322"/>
        <v>3447</v>
      </c>
      <c r="C3457" s="153"/>
      <c r="D3457" s="154"/>
      <c r="E3457" s="155"/>
      <c r="F3457" s="156"/>
      <c r="G3457" s="157"/>
      <c r="H3457" s="158"/>
      <c r="I3457" s="162" t="str">
        <f t="shared" si="318"/>
        <v/>
      </c>
      <c r="J3457" s="163" t="str">
        <f>IF(I3457="","",I3457/BUDGET!$O$8)</f>
        <v/>
      </c>
      <c r="K3457" s="608"/>
      <c r="L3457" s="164" t="str">
        <f t="shared" si="319"/>
        <v/>
      </c>
      <c r="M3457" s="609" t="str">
        <f t="shared" si="320"/>
        <v/>
      </c>
      <c r="N3457" s="610" t="str">
        <f t="shared" si="321"/>
        <v/>
      </c>
      <c r="O3457" s="577"/>
      <c r="Q3457" s="611"/>
      <c r="U3457" s="574" t="str">
        <f t="shared" si="323"/>
        <v/>
      </c>
      <c r="V3457" s="574" t="str">
        <f>IF($U3457="","",VLOOKUP($U3457,BUDGET!$C$19:$Q$401,2,FALSE))</f>
        <v/>
      </c>
    </row>
    <row r="3458" spans="2:22" ht="13.5" x14ac:dyDescent="0.3">
      <c r="B3458" s="582">
        <f t="shared" si="322"/>
        <v>3448</v>
      </c>
      <c r="C3458" s="153"/>
      <c r="D3458" s="154"/>
      <c r="E3458" s="155"/>
      <c r="F3458" s="156"/>
      <c r="G3458" s="157"/>
      <c r="H3458" s="158"/>
      <c r="I3458" s="162" t="str">
        <f t="shared" si="318"/>
        <v/>
      </c>
      <c r="J3458" s="163" t="str">
        <f>IF(I3458="","",I3458/BUDGET!$O$8)</f>
        <v/>
      </c>
      <c r="K3458" s="608"/>
      <c r="L3458" s="161" t="str">
        <f t="shared" si="319"/>
        <v/>
      </c>
      <c r="M3458" s="609" t="str">
        <f t="shared" si="320"/>
        <v/>
      </c>
      <c r="N3458" s="610" t="str">
        <f t="shared" si="321"/>
        <v/>
      </c>
      <c r="O3458" s="577"/>
      <c r="Q3458" s="611"/>
      <c r="U3458" s="574" t="str">
        <f t="shared" si="323"/>
        <v/>
      </c>
      <c r="V3458" s="574" t="str">
        <f>IF($U3458="","",VLOOKUP($U3458,BUDGET!$C$19:$Q$401,2,FALSE))</f>
        <v/>
      </c>
    </row>
    <row r="3459" spans="2:22" ht="13.5" x14ac:dyDescent="0.3">
      <c r="B3459" s="582">
        <f t="shared" si="322"/>
        <v>3449</v>
      </c>
      <c r="C3459" s="153"/>
      <c r="D3459" s="154"/>
      <c r="E3459" s="155"/>
      <c r="F3459" s="156"/>
      <c r="G3459" s="157"/>
      <c r="H3459" s="158"/>
      <c r="I3459" s="162" t="str">
        <f t="shared" si="318"/>
        <v/>
      </c>
      <c r="J3459" s="163" t="str">
        <f>IF(I3459="","",I3459/BUDGET!$O$8)</f>
        <v/>
      </c>
      <c r="K3459" s="608"/>
      <c r="L3459" s="164" t="str">
        <f t="shared" si="319"/>
        <v/>
      </c>
      <c r="M3459" s="609" t="str">
        <f t="shared" si="320"/>
        <v/>
      </c>
      <c r="N3459" s="610" t="str">
        <f t="shared" si="321"/>
        <v/>
      </c>
      <c r="O3459" s="577"/>
      <c r="Q3459" s="611"/>
      <c r="U3459" s="574" t="str">
        <f t="shared" si="323"/>
        <v/>
      </c>
      <c r="V3459" s="574" t="str">
        <f>IF($U3459="","",VLOOKUP($U3459,BUDGET!$C$19:$Q$401,2,FALSE))</f>
        <v/>
      </c>
    </row>
    <row r="3460" spans="2:22" ht="13.5" x14ac:dyDescent="0.3">
      <c r="B3460" s="582">
        <f t="shared" si="322"/>
        <v>3450</v>
      </c>
      <c r="C3460" s="153"/>
      <c r="D3460" s="154"/>
      <c r="E3460" s="155"/>
      <c r="F3460" s="156"/>
      <c r="G3460" s="157"/>
      <c r="H3460" s="158"/>
      <c r="I3460" s="162" t="str">
        <f t="shared" si="318"/>
        <v/>
      </c>
      <c r="J3460" s="163" t="str">
        <f>IF(I3460="","",I3460/BUDGET!$O$8)</f>
        <v/>
      </c>
      <c r="K3460" s="608"/>
      <c r="L3460" s="161" t="str">
        <f t="shared" si="319"/>
        <v/>
      </c>
      <c r="M3460" s="609" t="str">
        <f t="shared" si="320"/>
        <v/>
      </c>
      <c r="N3460" s="610" t="str">
        <f t="shared" si="321"/>
        <v/>
      </c>
      <c r="O3460" s="577"/>
      <c r="Q3460" s="611"/>
      <c r="U3460" s="574" t="str">
        <f t="shared" si="323"/>
        <v/>
      </c>
      <c r="V3460" s="574" t="str">
        <f>IF($U3460="","",VLOOKUP($U3460,BUDGET!$C$19:$Q$401,2,FALSE))</f>
        <v/>
      </c>
    </row>
    <row r="3461" spans="2:22" ht="13.5" x14ac:dyDescent="0.3">
      <c r="B3461" s="582">
        <f t="shared" si="322"/>
        <v>3451</v>
      </c>
      <c r="C3461" s="153"/>
      <c r="D3461" s="154"/>
      <c r="E3461" s="155"/>
      <c r="F3461" s="156"/>
      <c r="G3461" s="157"/>
      <c r="H3461" s="158"/>
      <c r="I3461" s="162" t="str">
        <f t="shared" si="318"/>
        <v/>
      </c>
      <c r="J3461" s="163" t="str">
        <f>IF(I3461="","",I3461/BUDGET!$O$8)</f>
        <v/>
      </c>
      <c r="K3461" s="608"/>
      <c r="L3461" s="164" t="str">
        <f t="shared" si="319"/>
        <v/>
      </c>
      <c r="M3461" s="609" t="str">
        <f t="shared" si="320"/>
        <v/>
      </c>
      <c r="N3461" s="610" t="str">
        <f t="shared" si="321"/>
        <v/>
      </c>
      <c r="O3461" s="577"/>
      <c r="Q3461" s="611"/>
      <c r="U3461" s="574" t="str">
        <f t="shared" si="323"/>
        <v/>
      </c>
      <c r="V3461" s="574" t="str">
        <f>IF($U3461="","",VLOOKUP($U3461,BUDGET!$C$19:$Q$401,2,FALSE))</f>
        <v/>
      </c>
    </row>
    <row r="3462" spans="2:22" ht="13.5" x14ac:dyDescent="0.3">
      <c r="B3462" s="582">
        <f t="shared" si="322"/>
        <v>3452</v>
      </c>
      <c r="C3462" s="153"/>
      <c r="D3462" s="154"/>
      <c r="E3462" s="155"/>
      <c r="F3462" s="156"/>
      <c r="G3462" s="157"/>
      <c r="H3462" s="158"/>
      <c r="I3462" s="162" t="str">
        <f t="shared" si="318"/>
        <v/>
      </c>
      <c r="J3462" s="163" t="str">
        <f>IF(I3462="","",I3462/BUDGET!$O$8)</f>
        <v/>
      </c>
      <c r="K3462" s="608"/>
      <c r="L3462" s="161" t="str">
        <f t="shared" si="319"/>
        <v/>
      </c>
      <c r="M3462" s="609" t="str">
        <f t="shared" si="320"/>
        <v/>
      </c>
      <c r="N3462" s="610" t="str">
        <f t="shared" si="321"/>
        <v/>
      </c>
      <c r="O3462" s="577"/>
      <c r="Q3462" s="611"/>
      <c r="U3462" s="574" t="str">
        <f t="shared" si="323"/>
        <v/>
      </c>
      <c r="V3462" s="574" t="str">
        <f>IF($U3462="","",VLOOKUP($U3462,BUDGET!$C$19:$Q$401,2,FALSE))</f>
        <v/>
      </c>
    </row>
    <row r="3463" spans="2:22" ht="13.5" x14ac:dyDescent="0.3">
      <c r="B3463" s="582">
        <f t="shared" si="322"/>
        <v>3453</v>
      </c>
      <c r="C3463" s="153"/>
      <c r="D3463" s="154"/>
      <c r="E3463" s="155"/>
      <c r="F3463" s="156"/>
      <c r="G3463" s="157"/>
      <c r="H3463" s="158"/>
      <c r="I3463" s="162" t="str">
        <f t="shared" si="318"/>
        <v/>
      </c>
      <c r="J3463" s="163" t="str">
        <f>IF(I3463="","",I3463/BUDGET!$O$8)</f>
        <v/>
      </c>
      <c r="K3463" s="608"/>
      <c r="L3463" s="164" t="str">
        <f t="shared" si="319"/>
        <v/>
      </c>
      <c r="M3463" s="609" t="str">
        <f t="shared" si="320"/>
        <v/>
      </c>
      <c r="N3463" s="610" t="str">
        <f t="shared" si="321"/>
        <v/>
      </c>
      <c r="O3463" s="577"/>
      <c r="Q3463" s="611"/>
      <c r="U3463" s="574" t="str">
        <f t="shared" si="323"/>
        <v/>
      </c>
      <c r="V3463" s="574" t="str">
        <f>IF($U3463="","",VLOOKUP($U3463,BUDGET!$C$19:$Q$401,2,FALSE))</f>
        <v/>
      </c>
    </row>
    <row r="3464" spans="2:22" ht="13.5" x14ac:dyDescent="0.3">
      <c r="B3464" s="582">
        <f t="shared" si="322"/>
        <v>3454</v>
      </c>
      <c r="C3464" s="153"/>
      <c r="D3464" s="154"/>
      <c r="E3464" s="155"/>
      <c r="F3464" s="156"/>
      <c r="G3464" s="157"/>
      <c r="H3464" s="158"/>
      <c r="I3464" s="162" t="str">
        <f t="shared" si="318"/>
        <v/>
      </c>
      <c r="J3464" s="163" t="str">
        <f>IF(I3464="","",I3464/BUDGET!$O$8)</f>
        <v/>
      </c>
      <c r="K3464" s="608"/>
      <c r="L3464" s="161" t="str">
        <f t="shared" si="319"/>
        <v/>
      </c>
      <c r="M3464" s="609" t="str">
        <f t="shared" si="320"/>
        <v/>
      </c>
      <c r="N3464" s="610" t="str">
        <f t="shared" si="321"/>
        <v/>
      </c>
      <c r="O3464" s="577"/>
      <c r="Q3464" s="611"/>
      <c r="U3464" s="574" t="str">
        <f t="shared" si="323"/>
        <v/>
      </c>
      <c r="V3464" s="574" t="str">
        <f>IF($U3464="","",VLOOKUP($U3464,BUDGET!$C$19:$Q$401,2,FALSE))</f>
        <v/>
      </c>
    </row>
    <row r="3465" spans="2:22" ht="13.5" x14ac:dyDescent="0.3">
      <c r="B3465" s="582">
        <f t="shared" si="322"/>
        <v>3455</v>
      </c>
      <c r="C3465" s="153"/>
      <c r="D3465" s="154"/>
      <c r="E3465" s="155"/>
      <c r="F3465" s="156"/>
      <c r="G3465" s="157"/>
      <c r="H3465" s="158"/>
      <c r="I3465" s="162" t="str">
        <f t="shared" si="318"/>
        <v/>
      </c>
      <c r="J3465" s="163" t="str">
        <f>IF(I3465="","",I3465/BUDGET!$O$8)</f>
        <v/>
      </c>
      <c r="K3465" s="608"/>
      <c r="L3465" s="164" t="str">
        <f t="shared" si="319"/>
        <v/>
      </c>
      <c r="M3465" s="609" t="str">
        <f t="shared" si="320"/>
        <v/>
      </c>
      <c r="N3465" s="610" t="str">
        <f t="shared" si="321"/>
        <v/>
      </c>
      <c r="O3465" s="577"/>
      <c r="Q3465" s="611"/>
      <c r="U3465" s="574" t="str">
        <f t="shared" si="323"/>
        <v/>
      </c>
      <c r="V3465" s="574" t="str">
        <f>IF($U3465="","",VLOOKUP($U3465,BUDGET!$C$19:$Q$401,2,FALSE))</f>
        <v/>
      </c>
    </row>
    <row r="3466" spans="2:22" ht="13.5" x14ac:dyDescent="0.3">
      <c r="B3466" s="582">
        <f t="shared" si="322"/>
        <v>3456</v>
      </c>
      <c r="C3466" s="153"/>
      <c r="D3466" s="154"/>
      <c r="E3466" s="155"/>
      <c r="F3466" s="156"/>
      <c r="G3466" s="157"/>
      <c r="H3466" s="158"/>
      <c r="I3466" s="162" t="str">
        <f t="shared" si="318"/>
        <v/>
      </c>
      <c r="J3466" s="163" t="str">
        <f>IF(I3466="","",I3466/BUDGET!$O$8)</f>
        <v/>
      </c>
      <c r="K3466" s="608"/>
      <c r="L3466" s="161" t="str">
        <f t="shared" si="319"/>
        <v/>
      </c>
      <c r="M3466" s="609" t="str">
        <f t="shared" si="320"/>
        <v/>
      </c>
      <c r="N3466" s="610" t="str">
        <f t="shared" si="321"/>
        <v/>
      </c>
      <c r="O3466" s="577"/>
      <c r="Q3466" s="611"/>
      <c r="U3466" s="574" t="str">
        <f t="shared" si="323"/>
        <v/>
      </c>
      <c r="V3466" s="574" t="str">
        <f>IF($U3466="","",VLOOKUP($U3466,BUDGET!$C$19:$Q$401,2,FALSE))</f>
        <v/>
      </c>
    </row>
    <row r="3467" spans="2:22" ht="13.5" x14ac:dyDescent="0.3">
      <c r="B3467" s="582">
        <f t="shared" si="322"/>
        <v>3457</v>
      </c>
      <c r="C3467" s="153"/>
      <c r="D3467" s="154"/>
      <c r="E3467" s="155"/>
      <c r="F3467" s="156"/>
      <c r="G3467" s="157"/>
      <c r="H3467" s="158"/>
      <c r="I3467" s="162" t="str">
        <f t="shared" si="318"/>
        <v/>
      </c>
      <c r="J3467" s="163" t="str">
        <f>IF(I3467="","",I3467/BUDGET!$O$8)</f>
        <v/>
      </c>
      <c r="K3467" s="608"/>
      <c r="L3467" s="164" t="str">
        <f t="shared" si="319"/>
        <v/>
      </c>
      <c r="M3467" s="609" t="str">
        <f t="shared" si="320"/>
        <v/>
      </c>
      <c r="N3467" s="610" t="str">
        <f t="shared" si="321"/>
        <v/>
      </c>
      <c r="O3467" s="577"/>
      <c r="Q3467" s="611"/>
      <c r="U3467" s="574" t="str">
        <f t="shared" si="323"/>
        <v/>
      </c>
      <c r="V3467" s="574" t="str">
        <f>IF($U3467="","",VLOOKUP($U3467,BUDGET!$C$19:$Q$401,2,FALSE))</f>
        <v/>
      </c>
    </row>
    <row r="3468" spans="2:22" ht="13.5" x14ac:dyDescent="0.3">
      <c r="B3468" s="582">
        <f t="shared" si="322"/>
        <v>3458</v>
      </c>
      <c r="C3468" s="153"/>
      <c r="D3468" s="154"/>
      <c r="E3468" s="155"/>
      <c r="F3468" s="156"/>
      <c r="G3468" s="157"/>
      <c r="H3468" s="158"/>
      <c r="I3468" s="162" t="str">
        <f t="shared" ref="I3468:I3531" si="324">IF(E3468="","",ROUND(F3468*H3468,2))</f>
        <v/>
      </c>
      <c r="J3468" s="163" t="str">
        <f>IF(I3468="","",I3468/BUDGET!$O$8)</f>
        <v/>
      </c>
      <c r="K3468" s="608"/>
      <c r="L3468" s="161" t="str">
        <f t="shared" ref="L3468:L3531" si="325">LEFT(K3468,2)</f>
        <v/>
      </c>
      <c r="M3468" s="609" t="str">
        <f t="shared" ref="M3468:M3531" si="326">IF(C3468="","",YEAR(C3468))</f>
        <v/>
      </c>
      <c r="N3468" s="610" t="str">
        <f t="shared" ref="N3468:N3531" si="327">IF(C3468="","",MONTH(C3468))</f>
        <v/>
      </c>
      <c r="O3468" s="577"/>
      <c r="Q3468" s="611"/>
      <c r="U3468" s="574" t="str">
        <f t="shared" si="323"/>
        <v/>
      </c>
      <c r="V3468" s="574" t="str">
        <f>IF($U3468="","",VLOOKUP($U3468,BUDGET!$C$19:$Q$401,2,FALSE))</f>
        <v/>
      </c>
    </row>
    <row r="3469" spans="2:22" ht="13.5" x14ac:dyDescent="0.3">
      <c r="B3469" s="582">
        <f t="shared" ref="B3469:B3532" si="328">ROW()-10</f>
        <v>3459</v>
      </c>
      <c r="C3469" s="153"/>
      <c r="D3469" s="154"/>
      <c r="E3469" s="155"/>
      <c r="F3469" s="156"/>
      <c r="G3469" s="157"/>
      <c r="H3469" s="158"/>
      <c r="I3469" s="162" t="str">
        <f t="shared" si="324"/>
        <v/>
      </c>
      <c r="J3469" s="163" t="str">
        <f>IF(I3469="","",I3469/BUDGET!$O$8)</f>
        <v/>
      </c>
      <c r="K3469" s="608"/>
      <c r="L3469" s="164" t="str">
        <f t="shared" si="325"/>
        <v/>
      </c>
      <c r="M3469" s="609" t="str">
        <f t="shared" si="326"/>
        <v/>
      </c>
      <c r="N3469" s="610" t="str">
        <f t="shared" si="327"/>
        <v/>
      </c>
      <c r="O3469" s="577"/>
      <c r="Q3469" s="611"/>
      <c r="U3469" s="574" t="str">
        <f t="shared" ref="U3469:U3532" si="329">IF(K3469="","",LEFT(K3469,FIND("|",K3469)-1))</f>
        <v/>
      </c>
      <c r="V3469" s="574" t="str">
        <f>IF($U3469="","",VLOOKUP($U3469,BUDGET!$C$19:$Q$401,2,FALSE))</f>
        <v/>
      </c>
    </row>
    <row r="3470" spans="2:22" ht="13.5" x14ac:dyDescent="0.3">
      <c r="B3470" s="582">
        <f t="shared" si="328"/>
        <v>3460</v>
      </c>
      <c r="C3470" s="153"/>
      <c r="D3470" s="154"/>
      <c r="E3470" s="155"/>
      <c r="F3470" s="156"/>
      <c r="G3470" s="157"/>
      <c r="H3470" s="158"/>
      <c r="I3470" s="162" t="str">
        <f t="shared" si="324"/>
        <v/>
      </c>
      <c r="J3470" s="163" t="str">
        <f>IF(I3470="","",I3470/BUDGET!$O$8)</f>
        <v/>
      </c>
      <c r="K3470" s="608"/>
      <c r="L3470" s="161" t="str">
        <f t="shared" si="325"/>
        <v/>
      </c>
      <c r="M3470" s="609" t="str">
        <f t="shared" si="326"/>
        <v/>
      </c>
      <c r="N3470" s="610" t="str">
        <f t="shared" si="327"/>
        <v/>
      </c>
      <c r="O3470" s="577"/>
      <c r="Q3470" s="611"/>
      <c r="U3470" s="574" t="str">
        <f t="shared" si="329"/>
        <v/>
      </c>
      <c r="V3470" s="574" t="str">
        <f>IF($U3470="","",VLOOKUP($U3470,BUDGET!$C$19:$Q$401,2,FALSE))</f>
        <v/>
      </c>
    </row>
    <row r="3471" spans="2:22" ht="13.5" x14ac:dyDescent="0.3">
      <c r="B3471" s="582">
        <f t="shared" si="328"/>
        <v>3461</v>
      </c>
      <c r="C3471" s="153"/>
      <c r="D3471" s="154"/>
      <c r="E3471" s="155"/>
      <c r="F3471" s="156"/>
      <c r="G3471" s="157"/>
      <c r="H3471" s="158"/>
      <c r="I3471" s="162" t="str">
        <f t="shared" si="324"/>
        <v/>
      </c>
      <c r="J3471" s="163" t="str">
        <f>IF(I3471="","",I3471/BUDGET!$O$8)</f>
        <v/>
      </c>
      <c r="K3471" s="608"/>
      <c r="L3471" s="164" t="str">
        <f t="shared" si="325"/>
        <v/>
      </c>
      <c r="M3471" s="609" t="str">
        <f t="shared" si="326"/>
        <v/>
      </c>
      <c r="N3471" s="610" t="str">
        <f t="shared" si="327"/>
        <v/>
      </c>
      <c r="O3471" s="577"/>
      <c r="Q3471" s="611"/>
      <c r="U3471" s="574" t="str">
        <f t="shared" si="329"/>
        <v/>
      </c>
      <c r="V3471" s="574" t="str">
        <f>IF($U3471="","",VLOOKUP($U3471,BUDGET!$C$19:$Q$401,2,FALSE))</f>
        <v/>
      </c>
    </row>
    <row r="3472" spans="2:22" ht="13.5" x14ac:dyDescent="0.3">
      <c r="B3472" s="582">
        <f t="shared" si="328"/>
        <v>3462</v>
      </c>
      <c r="C3472" s="153"/>
      <c r="D3472" s="154"/>
      <c r="E3472" s="155"/>
      <c r="F3472" s="156"/>
      <c r="G3472" s="157"/>
      <c r="H3472" s="158"/>
      <c r="I3472" s="162" t="str">
        <f t="shared" si="324"/>
        <v/>
      </c>
      <c r="J3472" s="163" t="str">
        <f>IF(I3472="","",I3472/BUDGET!$O$8)</f>
        <v/>
      </c>
      <c r="K3472" s="608"/>
      <c r="L3472" s="161" t="str">
        <f t="shared" si="325"/>
        <v/>
      </c>
      <c r="M3472" s="609" t="str">
        <f t="shared" si="326"/>
        <v/>
      </c>
      <c r="N3472" s="610" t="str">
        <f t="shared" si="327"/>
        <v/>
      </c>
      <c r="O3472" s="577"/>
      <c r="Q3472" s="611"/>
      <c r="U3472" s="574" t="str">
        <f t="shared" si="329"/>
        <v/>
      </c>
      <c r="V3472" s="574" t="str">
        <f>IF($U3472="","",VLOOKUP($U3472,BUDGET!$C$19:$Q$401,2,FALSE))</f>
        <v/>
      </c>
    </row>
    <row r="3473" spans="2:22" ht="13.5" x14ac:dyDescent="0.3">
      <c r="B3473" s="582">
        <f t="shared" si="328"/>
        <v>3463</v>
      </c>
      <c r="C3473" s="153"/>
      <c r="D3473" s="154"/>
      <c r="E3473" s="155"/>
      <c r="F3473" s="156"/>
      <c r="G3473" s="157"/>
      <c r="H3473" s="158"/>
      <c r="I3473" s="162" t="str">
        <f t="shared" si="324"/>
        <v/>
      </c>
      <c r="J3473" s="163" t="str">
        <f>IF(I3473="","",I3473/BUDGET!$O$8)</f>
        <v/>
      </c>
      <c r="K3473" s="608"/>
      <c r="L3473" s="164" t="str">
        <f t="shared" si="325"/>
        <v/>
      </c>
      <c r="M3473" s="609" t="str">
        <f t="shared" si="326"/>
        <v/>
      </c>
      <c r="N3473" s="610" t="str">
        <f t="shared" si="327"/>
        <v/>
      </c>
      <c r="O3473" s="577"/>
      <c r="Q3473" s="611"/>
      <c r="U3473" s="574" t="str">
        <f t="shared" si="329"/>
        <v/>
      </c>
      <c r="V3473" s="574" t="str">
        <f>IF($U3473="","",VLOOKUP($U3473,BUDGET!$C$19:$Q$401,2,FALSE))</f>
        <v/>
      </c>
    </row>
    <row r="3474" spans="2:22" ht="13.5" x14ac:dyDescent="0.3">
      <c r="B3474" s="582">
        <f t="shared" si="328"/>
        <v>3464</v>
      </c>
      <c r="C3474" s="153"/>
      <c r="D3474" s="154"/>
      <c r="E3474" s="155"/>
      <c r="F3474" s="156"/>
      <c r="G3474" s="157"/>
      <c r="H3474" s="158"/>
      <c r="I3474" s="162" t="str">
        <f t="shared" si="324"/>
        <v/>
      </c>
      <c r="J3474" s="163" t="str">
        <f>IF(I3474="","",I3474/BUDGET!$O$8)</f>
        <v/>
      </c>
      <c r="K3474" s="608"/>
      <c r="L3474" s="161" t="str">
        <f t="shared" si="325"/>
        <v/>
      </c>
      <c r="M3474" s="609" t="str">
        <f t="shared" si="326"/>
        <v/>
      </c>
      <c r="N3474" s="610" t="str">
        <f t="shared" si="327"/>
        <v/>
      </c>
      <c r="O3474" s="577"/>
      <c r="Q3474" s="611"/>
      <c r="U3474" s="574" t="str">
        <f t="shared" si="329"/>
        <v/>
      </c>
      <c r="V3474" s="574" t="str">
        <f>IF($U3474="","",VLOOKUP($U3474,BUDGET!$C$19:$Q$401,2,FALSE))</f>
        <v/>
      </c>
    </row>
    <row r="3475" spans="2:22" ht="13.5" x14ac:dyDescent="0.3">
      <c r="B3475" s="582">
        <f t="shared" si="328"/>
        <v>3465</v>
      </c>
      <c r="C3475" s="153"/>
      <c r="D3475" s="154"/>
      <c r="E3475" s="155"/>
      <c r="F3475" s="156"/>
      <c r="G3475" s="157"/>
      <c r="H3475" s="158"/>
      <c r="I3475" s="162" t="str">
        <f t="shared" si="324"/>
        <v/>
      </c>
      <c r="J3475" s="163" t="str">
        <f>IF(I3475="","",I3475/BUDGET!$O$8)</f>
        <v/>
      </c>
      <c r="K3475" s="608"/>
      <c r="L3475" s="164" t="str">
        <f t="shared" si="325"/>
        <v/>
      </c>
      <c r="M3475" s="609" t="str">
        <f t="shared" si="326"/>
        <v/>
      </c>
      <c r="N3475" s="610" t="str">
        <f t="shared" si="327"/>
        <v/>
      </c>
      <c r="O3475" s="577"/>
      <c r="Q3475" s="611"/>
      <c r="U3475" s="574" t="str">
        <f t="shared" si="329"/>
        <v/>
      </c>
      <c r="V3475" s="574" t="str">
        <f>IF($U3475="","",VLOOKUP($U3475,BUDGET!$C$19:$Q$401,2,FALSE))</f>
        <v/>
      </c>
    </row>
    <row r="3476" spans="2:22" ht="13.5" x14ac:dyDescent="0.3">
      <c r="B3476" s="582">
        <f t="shared" si="328"/>
        <v>3466</v>
      </c>
      <c r="C3476" s="153"/>
      <c r="D3476" s="154"/>
      <c r="E3476" s="155"/>
      <c r="F3476" s="156"/>
      <c r="G3476" s="157"/>
      <c r="H3476" s="158"/>
      <c r="I3476" s="162" t="str">
        <f t="shared" si="324"/>
        <v/>
      </c>
      <c r="J3476" s="163" t="str">
        <f>IF(I3476="","",I3476/BUDGET!$O$8)</f>
        <v/>
      </c>
      <c r="K3476" s="608"/>
      <c r="L3476" s="161" t="str">
        <f t="shared" si="325"/>
        <v/>
      </c>
      <c r="M3476" s="609" t="str">
        <f t="shared" si="326"/>
        <v/>
      </c>
      <c r="N3476" s="610" t="str">
        <f t="shared" si="327"/>
        <v/>
      </c>
      <c r="O3476" s="577"/>
      <c r="Q3476" s="611"/>
      <c r="U3476" s="574" t="str">
        <f t="shared" si="329"/>
        <v/>
      </c>
      <c r="V3476" s="574" t="str">
        <f>IF($U3476="","",VLOOKUP($U3476,BUDGET!$C$19:$Q$401,2,FALSE))</f>
        <v/>
      </c>
    </row>
    <row r="3477" spans="2:22" ht="13.5" x14ac:dyDescent="0.3">
      <c r="B3477" s="582">
        <f t="shared" si="328"/>
        <v>3467</v>
      </c>
      <c r="C3477" s="153"/>
      <c r="D3477" s="154"/>
      <c r="E3477" s="155"/>
      <c r="F3477" s="156"/>
      <c r="G3477" s="157"/>
      <c r="H3477" s="158"/>
      <c r="I3477" s="162" t="str">
        <f t="shared" si="324"/>
        <v/>
      </c>
      <c r="J3477" s="163" t="str">
        <f>IF(I3477="","",I3477/BUDGET!$O$8)</f>
        <v/>
      </c>
      <c r="K3477" s="608"/>
      <c r="L3477" s="164" t="str">
        <f t="shared" si="325"/>
        <v/>
      </c>
      <c r="M3477" s="609" t="str">
        <f t="shared" si="326"/>
        <v/>
      </c>
      <c r="N3477" s="610" t="str">
        <f t="shared" si="327"/>
        <v/>
      </c>
      <c r="O3477" s="577"/>
      <c r="Q3477" s="611"/>
      <c r="U3477" s="574" t="str">
        <f t="shared" si="329"/>
        <v/>
      </c>
      <c r="V3477" s="574" t="str">
        <f>IF($U3477="","",VLOOKUP($U3477,BUDGET!$C$19:$Q$401,2,FALSE))</f>
        <v/>
      </c>
    </row>
    <row r="3478" spans="2:22" ht="13.5" x14ac:dyDescent="0.3">
      <c r="B3478" s="582">
        <f t="shared" si="328"/>
        <v>3468</v>
      </c>
      <c r="C3478" s="153"/>
      <c r="D3478" s="154"/>
      <c r="E3478" s="155"/>
      <c r="F3478" s="156"/>
      <c r="G3478" s="157"/>
      <c r="H3478" s="158"/>
      <c r="I3478" s="162" t="str">
        <f t="shared" si="324"/>
        <v/>
      </c>
      <c r="J3478" s="163" t="str">
        <f>IF(I3478="","",I3478/BUDGET!$O$8)</f>
        <v/>
      </c>
      <c r="K3478" s="608"/>
      <c r="L3478" s="161" t="str">
        <f t="shared" si="325"/>
        <v/>
      </c>
      <c r="M3478" s="609" t="str">
        <f t="shared" si="326"/>
        <v/>
      </c>
      <c r="N3478" s="610" t="str">
        <f t="shared" si="327"/>
        <v/>
      </c>
      <c r="O3478" s="577"/>
      <c r="Q3478" s="611"/>
      <c r="U3478" s="574" t="str">
        <f t="shared" si="329"/>
        <v/>
      </c>
      <c r="V3478" s="574" t="str">
        <f>IF($U3478="","",VLOOKUP($U3478,BUDGET!$C$19:$Q$401,2,FALSE))</f>
        <v/>
      </c>
    </row>
    <row r="3479" spans="2:22" ht="13.5" x14ac:dyDescent="0.3">
      <c r="B3479" s="582">
        <f t="shared" si="328"/>
        <v>3469</v>
      </c>
      <c r="C3479" s="153"/>
      <c r="D3479" s="154"/>
      <c r="E3479" s="155"/>
      <c r="F3479" s="156"/>
      <c r="G3479" s="157"/>
      <c r="H3479" s="158"/>
      <c r="I3479" s="162" t="str">
        <f t="shared" si="324"/>
        <v/>
      </c>
      <c r="J3479" s="163" t="str">
        <f>IF(I3479="","",I3479/BUDGET!$O$8)</f>
        <v/>
      </c>
      <c r="K3479" s="608"/>
      <c r="L3479" s="164" t="str">
        <f t="shared" si="325"/>
        <v/>
      </c>
      <c r="M3479" s="609" t="str">
        <f t="shared" si="326"/>
        <v/>
      </c>
      <c r="N3479" s="610" t="str">
        <f t="shared" si="327"/>
        <v/>
      </c>
      <c r="O3479" s="577"/>
      <c r="Q3479" s="611"/>
      <c r="U3479" s="574" t="str">
        <f t="shared" si="329"/>
        <v/>
      </c>
      <c r="V3479" s="574" t="str">
        <f>IF($U3479="","",VLOOKUP($U3479,BUDGET!$C$19:$Q$401,2,FALSE))</f>
        <v/>
      </c>
    </row>
    <row r="3480" spans="2:22" ht="13.5" x14ac:dyDescent="0.3">
      <c r="B3480" s="582">
        <f t="shared" si="328"/>
        <v>3470</v>
      </c>
      <c r="C3480" s="153"/>
      <c r="D3480" s="154"/>
      <c r="E3480" s="155"/>
      <c r="F3480" s="156"/>
      <c r="G3480" s="157"/>
      <c r="H3480" s="158"/>
      <c r="I3480" s="162" t="str">
        <f t="shared" si="324"/>
        <v/>
      </c>
      <c r="J3480" s="163" t="str">
        <f>IF(I3480="","",I3480/BUDGET!$O$8)</f>
        <v/>
      </c>
      <c r="K3480" s="608"/>
      <c r="L3480" s="161" t="str">
        <f t="shared" si="325"/>
        <v/>
      </c>
      <c r="M3480" s="609" t="str">
        <f t="shared" si="326"/>
        <v/>
      </c>
      <c r="N3480" s="610" t="str">
        <f t="shared" si="327"/>
        <v/>
      </c>
      <c r="O3480" s="577"/>
      <c r="Q3480" s="611"/>
      <c r="U3480" s="574" t="str">
        <f t="shared" si="329"/>
        <v/>
      </c>
      <c r="V3480" s="574" t="str">
        <f>IF($U3480="","",VLOOKUP($U3480,BUDGET!$C$19:$Q$401,2,FALSE))</f>
        <v/>
      </c>
    </row>
    <row r="3481" spans="2:22" ht="13.5" x14ac:dyDescent="0.3">
      <c r="B3481" s="582">
        <f t="shared" si="328"/>
        <v>3471</v>
      </c>
      <c r="C3481" s="153"/>
      <c r="D3481" s="154"/>
      <c r="E3481" s="155"/>
      <c r="F3481" s="156"/>
      <c r="G3481" s="157"/>
      <c r="H3481" s="158"/>
      <c r="I3481" s="162" t="str">
        <f t="shared" si="324"/>
        <v/>
      </c>
      <c r="J3481" s="163" t="str">
        <f>IF(I3481="","",I3481/BUDGET!$O$8)</f>
        <v/>
      </c>
      <c r="K3481" s="608"/>
      <c r="L3481" s="164" t="str">
        <f t="shared" si="325"/>
        <v/>
      </c>
      <c r="M3481" s="609" t="str">
        <f t="shared" si="326"/>
        <v/>
      </c>
      <c r="N3481" s="610" t="str">
        <f t="shared" si="327"/>
        <v/>
      </c>
      <c r="O3481" s="577"/>
      <c r="Q3481" s="611"/>
      <c r="U3481" s="574" t="str">
        <f t="shared" si="329"/>
        <v/>
      </c>
      <c r="V3481" s="574" t="str">
        <f>IF($U3481="","",VLOOKUP($U3481,BUDGET!$C$19:$Q$401,2,FALSE))</f>
        <v/>
      </c>
    </row>
    <row r="3482" spans="2:22" ht="13.5" x14ac:dyDescent="0.3">
      <c r="B3482" s="582">
        <f t="shared" si="328"/>
        <v>3472</v>
      </c>
      <c r="C3482" s="153"/>
      <c r="D3482" s="154"/>
      <c r="E3482" s="155"/>
      <c r="F3482" s="156"/>
      <c r="G3482" s="157"/>
      <c r="H3482" s="158"/>
      <c r="I3482" s="162" t="str">
        <f t="shared" si="324"/>
        <v/>
      </c>
      <c r="J3482" s="163" t="str">
        <f>IF(I3482="","",I3482/BUDGET!$O$8)</f>
        <v/>
      </c>
      <c r="K3482" s="608"/>
      <c r="L3482" s="161" t="str">
        <f t="shared" si="325"/>
        <v/>
      </c>
      <c r="M3482" s="609" t="str">
        <f t="shared" si="326"/>
        <v/>
      </c>
      <c r="N3482" s="610" t="str">
        <f t="shared" si="327"/>
        <v/>
      </c>
      <c r="O3482" s="577"/>
      <c r="Q3482" s="611"/>
      <c r="U3482" s="574" t="str">
        <f t="shared" si="329"/>
        <v/>
      </c>
      <c r="V3482" s="574" t="str">
        <f>IF($U3482="","",VLOOKUP($U3482,BUDGET!$C$19:$Q$401,2,FALSE))</f>
        <v/>
      </c>
    </row>
    <row r="3483" spans="2:22" ht="13.5" x14ac:dyDescent="0.3">
      <c r="B3483" s="582">
        <f t="shared" si="328"/>
        <v>3473</v>
      </c>
      <c r="C3483" s="153"/>
      <c r="D3483" s="154"/>
      <c r="E3483" s="155"/>
      <c r="F3483" s="156"/>
      <c r="G3483" s="157"/>
      <c r="H3483" s="158"/>
      <c r="I3483" s="162" t="str">
        <f t="shared" si="324"/>
        <v/>
      </c>
      <c r="J3483" s="163" t="str">
        <f>IF(I3483="","",I3483/BUDGET!$O$8)</f>
        <v/>
      </c>
      <c r="K3483" s="608"/>
      <c r="L3483" s="164" t="str">
        <f t="shared" si="325"/>
        <v/>
      </c>
      <c r="M3483" s="609" t="str">
        <f t="shared" si="326"/>
        <v/>
      </c>
      <c r="N3483" s="610" t="str">
        <f t="shared" si="327"/>
        <v/>
      </c>
      <c r="O3483" s="577"/>
      <c r="Q3483" s="611"/>
      <c r="U3483" s="574" t="str">
        <f t="shared" si="329"/>
        <v/>
      </c>
      <c r="V3483" s="574" t="str">
        <f>IF($U3483="","",VLOOKUP($U3483,BUDGET!$C$19:$Q$401,2,FALSE))</f>
        <v/>
      </c>
    </row>
    <row r="3484" spans="2:22" ht="13.5" x14ac:dyDescent="0.3">
      <c r="B3484" s="582">
        <f t="shared" si="328"/>
        <v>3474</v>
      </c>
      <c r="C3484" s="153"/>
      <c r="D3484" s="154"/>
      <c r="E3484" s="155"/>
      <c r="F3484" s="156"/>
      <c r="G3484" s="157"/>
      <c r="H3484" s="158"/>
      <c r="I3484" s="162" t="str">
        <f t="shared" si="324"/>
        <v/>
      </c>
      <c r="J3484" s="163" t="str">
        <f>IF(I3484="","",I3484/BUDGET!$O$8)</f>
        <v/>
      </c>
      <c r="K3484" s="608"/>
      <c r="L3484" s="161" t="str">
        <f t="shared" si="325"/>
        <v/>
      </c>
      <c r="M3484" s="609" t="str">
        <f t="shared" si="326"/>
        <v/>
      </c>
      <c r="N3484" s="610" t="str">
        <f t="shared" si="327"/>
        <v/>
      </c>
      <c r="O3484" s="577"/>
      <c r="Q3484" s="611"/>
      <c r="U3484" s="574" t="str">
        <f t="shared" si="329"/>
        <v/>
      </c>
      <c r="V3484" s="574" t="str">
        <f>IF($U3484="","",VLOOKUP($U3484,BUDGET!$C$19:$Q$401,2,FALSE))</f>
        <v/>
      </c>
    </row>
    <row r="3485" spans="2:22" ht="13.5" x14ac:dyDescent="0.3">
      <c r="B3485" s="582">
        <f t="shared" si="328"/>
        <v>3475</v>
      </c>
      <c r="C3485" s="153"/>
      <c r="D3485" s="154"/>
      <c r="E3485" s="155"/>
      <c r="F3485" s="156"/>
      <c r="G3485" s="157"/>
      <c r="H3485" s="158"/>
      <c r="I3485" s="162" t="str">
        <f t="shared" si="324"/>
        <v/>
      </c>
      <c r="J3485" s="163" t="str">
        <f>IF(I3485="","",I3485/BUDGET!$O$8)</f>
        <v/>
      </c>
      <c r="K3485" s="608"/>
      <c r="L3485" s="164" t="str">
        <f t="shared" si="325"/>
        <v/>
      </c>
      <c r="M3485" s="609" t="str">
        <f t="shared" si="326"/>
        <v/>
      </c>
      <c r="N3485" s="610" t="str">
        <f t="shared" si="327"/>
        <v/>
      </c>
      <c r="O3485" s="577"/>
      <c r="Q3485" s="611"/>
      <c r="U3485" s="574" t="str">
        <f t="shared" si="329"/>
        <v/>
      </c>
      <c r="V3485" s="574" t="str">
        <f>IF($U3485="","",VLOOKUP($U3485,BUDGET!$C$19:$Q$401,2,FALSE))</f>
        <v/>
      </c>
    </row>
    <row r="3486" spans="2:22" ht="13.5" x14ac:dyDescent="0.3">
      <c r="B3486" s="582">
        <f t="shared" si="328"/>
        <v>3476</v>
      </c>
      <c r="C3486" s="153"/>
      <c r="D3486" s="154"/>
      <c r="E3486" s="155"/>
      <c r="F3486" s="156"/>
      <c r="G3486" s="157"/>
      <c r="H3486" s="158"/>
      <c r="I3486" s="162" t="str">
        <f t="shared" si="324"/>
        <v/>
      </c>
      <c r="J3486" s="163" t="str">
        <f>IF(I3486="","",I3486/BUDGET!$O$8)</f>
        <v/>
      </c>
      <c r="K3486" s="608"/>
      <c r="L3486" s="161" t="str">
        <f t="shared" si="325"/>
        <v/>
      </c>
      <c r="M3486" s="609" t="str">
        <f t="shared" si="326"/>
        <v/>
      </c>
      <c r="N3486" s="610" t="str">
        <f t="shared" si="327"/>
        <v/>
      </c>
      <c r="O3486" s="577"/>
      <c r="Q3486" s="611"/>
      <c r="U3486" s="574" t="str">
        <f t="shared" si="329"/>
        <v/>
      </c>
      <c r="V3486" s="574" t="str">
        <f>IF($U3486="","",VLOOKUP($U3486,BUDGET!$C$19:$Q$401,2,FALSE))</f>
        <v/>
      </c>
    </row>
    <row r="3487" spans="2:22" ht="13.5" x14ac:dyDescent="0.3">
      <c r="B3487" s="582">
        <f t="shared" si="328"/>
        <v>3477</v>
      </c>
      <c r="C3487" s="153"/>
      <c r="D3487" s="154"/>
      <c r="E3487" s="155"/>
      <c r="F3487" s="156"/>
      <c r="G3487" s="157"/>
      <c r="H3487" s="158"/>
      <c r="I3487" s="162" t="str">
        <f t="shared" si="324"/>
        <v/>
      </c>
      <c r="J3487" s="163" t="str">
        <f>IF(I3487="","",I3487/BUDGET!$O$8)</f>
        <v/>
      </c>
      <c r="K3487" s="608"/>
      <c r="L3487" s="164" t="str">
        <f t="shared" si="325"/>
        <v/>
      </c>
      <c r="M3487" s="609" t="str">
        <f t="shared" si="326"/>
        <v/>
      </c>
      <c r="N3487" s="610" t="str">
        <f t="shared" si="327"/>
        <v/>
      </c>
      <c r="O3487" s="577"/>
      <c r="Q3487" s="611"/>
      <c r="U3487" s="574" t="str">
        <f t="shared" si="329"/>
        <v/>
      </c>
      <c r="V3487" s="574" t="str">
        <f>IF($U3487="","",VLOOKUP($U3487,BUDGET!$C$19:$Q$401,2,FALSE))</f>
        <v/>
      </c>
    </row>
    <row r="3488" spans="2:22" ht="13.5" x14ac:dyDescent="0.3">
      <c r="B3488" s="582">
        <f t="shared" si="328"/>
        <v>3478</v>
      </c>
      <c r="C3488" s="153"/>
      <c r="D3488" s="154"/>
      <c r="E3488" s="155"/>
      <c r="F3488" s="156"/>
      <c r="G3488" s="157"/>
      <c r="H3488" s="158"/>
      <c r="I3488" s="162" t="str">
        <f t="shared" si="324"/>
        <v/>
      </c>
      <c r="J3488" s="163" t="str">
        <f>IF(I3488="","",I3488/BUDGET!$O$8)</f>
        <v/>
      </c>
      <c r="K3488" s="608"/>
      <c r="L3488" s="161" t="str">
        <f t="shared" si="325"/>
        <v/>
      </c>
      <c r="M3488" s="609" t="str">
        <f t="shared" si="326"/>
        <v/>
      </c>
      <c r="N3488" s="610" t="str">
        <f t="shared" si="327"/>
        <v/>
      </c>
      <c r="O3488" s="577"/>
      <c r="Q3488" s="611"/>
      <c r="U3488" s="574" t="str">
        <f t="shared" si="329"/>
        <v/>
      </c>
      <c r="V3488" s="574" t="str">
        <f>IF($U3488="","",VLOOKUP($U3488,BUDGET!$C$19:$Q$401,2,FALSE))</f>
        <v/>
      </c>
    </row>
    <row r="3489" spans="2:22" ht="13.5" x14ac:dyDescent="0.3">
      <c r="B3489" s="582">
        <f t="shared" si="328"/>
        <v>3479</v>
      </c>
      <c r="C3489" s="153"/>
      <c r="D3489" s="154"/>
      <c r="E3489" s="155"/>
      <c r="F3489" s="156"/>
      <c r="G3489" s="157"/>
      <c r="H3489" s="158"/>
      <c r="I3489" s="162" t="str">
        <f t="shared" si="324"/>
        <v/>
      </c>
      <c r="J3489" s="163" t="str">
        <f>IF(I3489="","",I3489/BUDGET!$O$8)</f>
        <v/>
      </c>
      <c r="K3489" s="608"/>
      <c r="L3489" s="164" t="str">
        <f t="shared" si="325"/>
        <v/>
      </c>
      <c r="M3489" s="609" t="str">
        <f t="shared" si="326"/>
        <v/>
      </c>
      <c r="N3489" s="610" t="str">
        <f t="shared" si="327"/>
        <v/>
      </c>
      <c r="O3489" s="577"/>
      <c r="Q3489" s="611"/>
      <c r="U3489" s="574" t="str">
        <f t="shared" si="329"/>
        <v/>
      </c>
      <c r="V3489" s="574" t="str">
        <f>IF($U3489="","",VLOOKUP($U3489,BUDGET!$C$19:$Q$401,2,FALSE))</f>
        <v/>
      </c>
    </row>
    <row r="3490" spans="2:22" ht="13.5" x14ac:dyDescent="0.3">
      <c r="B3490" s="582">
        <f t="shared" si="328"/>
        <v>3480</v>
      </c>
      <c r="C3490" s="153"/>
      <c r="D3490" s="154"/>
      <c r="E3490" s="155"/>
      <c r="F3490" s="156"/>
      <c r="G3490" s="157"/>
      <c r="H3490" s="158"/>
      <c r="I3490" s="162" t="str">
        <f t="shared" si="324"/>
        <v/>
      </c>
      <c r="J3490" s="163" t="str">
        <f>IF(I3490="","",I3490/BUDGET!$O$8)</f>
        <v/>
      </c>
      <c r="K3490" s="608"/>
      <c r="L3490" s="161" t="str">
        <f t="shared" si="325"/>
        <v/>
      </c>
      <c r="M3490" s="609" t="str">
        <f t="shared" si="326"/>
        <v/>
      </c>
      <c r="N3490" s="610" t="str">
        <f t="shared" si="327"/>
        <v/>
      </c>
      <c r="O3490" s="577"/>
      <c r="Q3490" s="611"/>
      <c r="U3490" s="574" t="str">
        <f t="shared" si="329"/>
        <v/>
      </c>
      <c r="V3490" s="574" t="str">
        <f>IF($U3490="","",VLOOKUP($U3490,BUDGET!$C$19:$Q$401,2,FALSE))</f>
        <v/>
      </c>
    </row>
    <row r="3491" spans="2:22" ht="13.5" x14ac:dyDescent="0.3">
      <c r="B3491" s="582">
        <f t="shared" si="328"/>
        <v>3481</v>
      </c>
      <c r="C3491" s="153"/>
      <c r="D3491" s="154"/>
      <c r="E3491" s="155"/>
      <c r="F3491" s="156"/>
      <c r="G3491" s="157"/>
      <c r="H3491" s="158"/>
      <c r="I3491" s="162" t="str">
        <f t="shared" si="324"/>
        <v/>
      </c>
      <c r="J3491" s="163" t="str">
        <f>IF(I3491="","",I3491/BUDGET!$O$8)</f>
        <v/>
      </c>
      <c r="K3491" s="608"/>
      <c r="L3491" s="164" t="str">
        <f t="shared" si="325"/>
        <v/>
      </c>
      <c r="M3491" s="609" t="str">
        <f t="shared" si="326"/>
        <v/>
      </c>
      <c r="N3491" s="610" t="str">
        <f t="shared" si="327"/>
        <v/>
      </c>
      <c r="O3491" s="577"/>
      <c r="Q3491" s="611"/>
      <c r="U3491" s="574" t="str">
        <f t="shared" si="329"/>
        <v/>
      </c>
      <c r="V3491" s="574" t="str">
        <f>IF($U3491="","",VLOOKUP($U3491,BUDGET!$C$19:$Q$401,2,FALSE))</f>
        <v/>
      </c>
    </row>
    <row r="3492" spans="2:22" ht="13.5" x14ac:dyDescent="0.3">
      <c r="B3492" s="582">
        <f t="shared" si="328"/>
        <v>3482</v>
      </c>
      <c r="C3492" s="153"/>
      <c r="D3492" s="154"/>
      <c r="E3492" s="155"/>
      <c r="F3492" s="156"/>
      <c r="G3492" s="157"/>
      <c r="H3492" s="158"/>
      <c r="I3492" s="162" t="str">
        <f t="shared" si="324"/>
        <v/>
      </c>
      <c r="J3492" s="163" t="str">
        <f>IF(I3492="","",I3492/BUDGET!$O$8)</f>
        <v/>
      </c>
      <c r="K3492" s="608"/>
      <c r="L3492" s="161" t="str">
        <f t="shared" si="325"/>
        <v/>
      </c>
      <c r="M3492" s="609" t="str">
        <f t="shared" si="326"/>
        <v/>
      </c>
      <c r="N3492" s="610" t="str">
        <f t="shared" si="327"/>
        <v/>
      </c>
      <c r="O3492" s="577"/>
      <c r="Q3492" s="611"/>
      <c r="U3492" s="574" t="str">
        <f t="shared" si="329"/>
        <v/>
      </c>
      <c r="V3492" s="574" t="str">
        <f>IF($U3492="","",VLOOKUP($U3492,BUDGET!$C$19:$Q$401,2,FALSE))</f>
        <v/>
      </c>
    </row>
    <row r="3493" spans="2:22" ht="13.5" x14ac:dyDescent="0.3">
      <c r="B3493" s="582">
        <f t="shared" si="328"/>
        <v>3483</v>
      </c>
      <c r="C3493" s="153"/>
      <c r="D3493" s="154"/>
      <c r="E3493" s="155"/>
      <c r="F3493" s="156"/>
      <c r="G3493" s="157"/>
      <c r="H3493" s="158"/>
      <c r="I3493" s="162" t="str">
        <f t="shared" si="324"/>
        <v/>
      </c>
      <c r="J3493" s="163" t="str">
        <f>IF(I3493="","",I3493/BUDGET!$O$8)</f>
        <v/>
      </c>
      <c r="K3493" s="608"/>
      <c r="L3493" s="164" t="str">
        <f t="shared" si="325"/>
        <v/>
      </c>
      <c r="M3493" s="609" t="str">
        <f t="shared" si="326"/>
        <v/>
      </c>
      <c r="N3493" s="610" t="str">
        <f t="shared" si="327"/>
        <v/>
      </c>
      <c r="O3493" s="577"/>
      <c r="Q3493" s="611"/>
      <c r="U3493" s="574" t="str">
        <f t="shared" si="329"/>
        <v/>
      </c>
      <c r="V3493" s="574" t="str">
        <f>IF($U3493="","",VLOOKUP($U3493,BUDGET!$C$19:$Q$401,2,FALSE))</f>
        <v/>
      </c>
    </row>
    <row r="3494" spans="2:22" ht="13.5" x14ac:dyDescent="0.3">
      <c r="B3494" s="582">
        <f t="shared" si="328"/>
        <v>3484</v>
      </c>
      <c r="C3494" s="153"/>
      <c r="D3494" s="154"/>
      <c r="E3494" s="155"/>
      <c r="F3494" s="156"/>
      <c r="G3494" s="157"/>
      <c r="H3494" s="158"/>
      <c r="I3494" s="162" t="str">
        <f t="shared" si="324"/>
        <v/>
      </c>
      <c r="J3494" s="163" t="str">
        <f>IF(I3494="","",I3494/BUDGET!$O$8)</f>
        <v/>
      </c>
      <c r="K3494" s="608"/>
      <c r="L3494" s="161" t="str">
        <f t="shared" si="325"/>
        <v/>
      </c>
      <c r="M3494" s="609" t="str">
        <f t="shared" si="326"/>
        <v/>
      </c>
      <c r="N3494" s="610" t="str">
        <f t="shared" si="327"/>
        <v/>
      </c>
      <c r="O3494" s="577"/>
      <c r="Q3494" s="611"/>
      <c r="U3494" s="574" t="str">
        <f t="shared" si="329"/>
        <v/>
      </c>
      <c r="V3494" s="574" t="str">
        <f>IF($U3494="","",VLOOKUP($U3494,BUDGET!$C$19:$Q$401,2,FALSE))</f>
        <v/>
      </c>
    </row>
    <row r="3495" spans="2:22" ht="13.5" x14ac:dyDescent="0.3">
      <c r="B3495" s="582">
        <f t="shared" si="328"/>
        <v>3485</v>
      </c>
      <c r="C3495" s="153"/>
      <c r="D3495" s="154"/>
      <c r="E3495" s="155"/>
      <c r="F3495" s="156"/>
      <c r="G3495" s="157"/>
      <c r="H3495" s="158"/>
      <c r="I3495" s="162" t="str">
        <f t="shared" si="324"/>
        <v/>
      </c>
      <c r="J3495" s="163" t="str">
        <f>IF(I3495="","",I3495/BUDGET!$O$8)</f>
        <v/>
      </c>
      <c r="K3495" s="608"/>
      <c r="L3495" s="164" t="str">
        <f t="shared" si="325"/>
        <v/>
      </c>
      <c r="M3495" s="609" t="str">
        <f t="shared" si="326"/>
        <v/>
      </c>
      <c r="N3495" s="610" t="str">
        <f t="shared" si="327"/>
        <v/>
      </c>
      <c r="O3495" s="577"/>
      <c r="Q3495" s="611"/>
      <c r="U3495" s="574" t="str">
        <f t="shared" si="329"/>
        <v/>
      </c>
      <c r="V3495" s="574" t="str">
        <f>IF($U3495="","",VLOOKUP($U3495,BUDGET!$C$19:$Q$401,2,FALSE))</f>
        <v/>
      </c>
    </row>
    <row r="3496" spans="2:22" ht="13.5" x14ac:dyDescent="0.3">
      <c r="B3496" s="582">
        <f t="shared" si="328"/>
        <v>3486</v>
      </c>
      <c r="C3496" s="153"/>
      <c r="D3496" s="154"/>
      <c r="E3496" s="155"/>
      <c r="F3496" s="156"/>
      <c r="G3496" s="157"/>
      <c r="H3496" s="158"/>
      <c r="I3496" s="162" t="str">
        <f t="shared" si="324"/>
        <v/>
      </c>
      <c r="J3496" s="163" t="str">
        <f>IF(I3496="","",I3496/BUDGET!$O$8)</f>
        <v/>
      </c>
      <c r="K3496" s="608"/>
      <c r="L3496" s="161" t="str">
        <f t="shared" si="325"/>
        <v/>
      </c>
      <c r="M3496" s="609" t="str">
        <f t="shared" si="326"/>
        <v/>
      </c>
      <c r="N3496" s="610" t="str">
        <f t="shared" si="327"/>
        <v/>
      </c>
      <c r="O3496" s="577"/>
      <c r="Q3496" s="611"/>
      <c r="U3496" s="574" t="str">
        <f t="shared" si="329"/>
        <v/>
      </c>
      <c r="V3496" s="574" t="str">
        <f>IF($U3496="","",VLOOKUP($U3496,BUDGET!$C$19:$Q$401,2,FALSE))</f>
        <v/>
      </c>
    </row>
    <row r="3497" spans="2:22" ht="13.5" x14ac:dyDescent="0.3">
      <c r="B3497" s="582">
        <f t="shared" si="328"/>
        <v>3487</v>
      </c>
      <c r="C3497" s="153"/>
      <c r="D3497" s="154"/>
      <c r="E3497" s="155"/>
      <c r="F3497" s="156"/>
      <c r="G3497" s="157"/>
      <c r="H3497" s="158"/>
      <c r="I3497" s="162" t="str">
        <f t="shared" si="324"/>
        <v/>
      </c>
      <c r="J3497" s="163" t="str">
        <f>IF(I3497="","",I3497/BUDGET!$O$8)</f>
        <v/>
      </c>
      <c r="K3497" s="608"/>
      <c r="L3497" s="164" t="str">
        <f t="shared" si="325"/>
        <v/>
      </c>
      <c r="M3497" s="609" t="str">
        <f t="shared" si="326"/>
        <v/>
      </c>
      <c r="N3497" s="610" t="str">
        <f t="shared" si="327"/>
        <v/>
      </c>
      <c r="O3497" s="577"/>
      <c r="Q3497" s="611"/>
      <c r="U3497" s="574" t="str">
        <f t="shared" si="329"/>
        <v/>
      </c>
      <c r="V3497" s="574" t="str">
        <f>IF($U3497="","",VLOOKUP($U3497,BUDGET!$C$19:$Q$401,2,FALSE))</f>
        <v/>
      </c>
    </row>
    <row r="3498" spans="2:22" ht="13.5" x14ac:dyDescent="0.3">
      <c r="B3498" s="582">
        <f t="shared" si="328"/>
        <v>3488</v>
      </c>
      <c r="C3498" s="153"/>
      <c r="D3498" s="154"/>
      <c r="E3498" s="155"/>
      <c r="F3498" s="156"/>
      <c r="G3498" s="157"/>
      <c r="H3498" s="158"/>
      <c r="I3498" s="162" t="str">
        <f t="shared" si="324"/>
        <v/>
      </c>
      <c r="J3498" s="163" t="str">
        <f>IF(I3498="","",I3498/BUDGET!$O$8)</f>
        <v/>
      </c>
      <c r="K3498" s="608"/>
      <c r="L3498" s="161" t="str">
        <f t="shared" si="325"/>
        <v/>
      </c>
      <c r="M3498" s="609" t="str">
        <f t="shared" si="326"/>
        <v/>
      </c>
      <c r="N3498" s="610" t="str">
        <f t="shared" si="327"/>
        <v/>
      </c>
      <c r="O3498" s="577"/>
      <c r="Q3498" s="611"/>
      <c r="U3498" s="574" t="str">
        <f t="shared" si="329"/>
        <v/>
      </c>
      <c r="V3498" s="574" t="str">
        <f>IF($U3498="","",VLOOKUP($U3498,BUDGET!$C$19:$Q$401,2,FALSE))</f>
        <v/>
      </c>
    </row>
    <row r="3499" spans="2:22" ht="13.5" x14ac:dyDescent="0.3">
      <c r="B3499" s="582">
        <f t="shared" si="328"/>
        <v>3489</v>
      </c>
      <c r="C3499" s="153"/>
      <c r="D3499" s="154"/>
      <c r="E3499" s="155"/>
      <c r="F3499" s="156"/>
      <c r="G3499" s="157"/>
      <c r="H3499" s="158"/>
      <c r="I3499" s="162" t="str">
        <f t="shared" si="324"/>
        <v/>
      </c>
      <c r="J3499" s="163" t="str">
        <f>IF(I3499="","",I3499/BUDGET!$O$8)</f>
        <v/>
      </c>
      <c r="K3499" s="608"/>
      <c r="L3499" s="164" t="str">
        <f t="shared" si="325"/>
        <v/>
      </c>
      <c r="M3499" s="609" t="str">
        <f t="shared" si="326"/>
        <v/>
      </c>
      <c r="N3499" s="610" t="str">
        <f t="shared" si="327"/>
        <v/>
      </c>
      <c r="O3499" s="577"/>
      <c r="Q3499" s="611"/>
      <c r="U3499" s="574" t="str">
        <f t="shared" si="329"/>
        <v/>
      </c>
      <c r="V3499" s="574" t="str">
        <f>IF($U3499="","",VLOOKUP($U3499,BUDGET!$C$19:$Q$401,2,FALSE))</f>
        <v/>
      </c>
    </row>
    <row r="3500" spans="2:22" ht="13.5" x14ac:dyDescent="0.3">
      <c r="B3500" s="582">
        <f t="shared" si="328"/>
        <v>3490</v>
      </c>
      <c r="C3500" s="153"/>
      <c r="D3500" s="154"/>
      <c r="E3500" s="155"/>
      <c r="F3500" s="156"/>
      <c r="G3500" s="157"/>
      <c r="H3500" s="158"/>
      <c r="I3500" s="162" t="str">
        <f t="shared" si="324"/>
        <v/>
      </c>
      <c r="J3500" s="163" t="str">
        <f>IF(I3500="","",I3500/BUDGET!$O$8)</f>
        <v/>
      </c>
      <c r="K3500" s="608"/>
      <c r="L3500" s="161" t="str">
        <f t="shared" si="325"/>
        <v/>
      </c>
      <c r="M3500" s="609" t="str">
        <f t="shared" si="326"/>
        <v/>
      </c>
      <c r="N3500" s="610" t="str">
        <f t="shared" si="327"/>
        <v/>
      </c>
      <c r="O3500" s="577"/>
      <c r="Q3500" s="611"/>
      <c r="U3500" s="574" t="str">
        <f t="shared" si="329"/>
        <v/>
      </c>
      <c r="V3500" s="574" t="str">
        <f>IF($U3500="","",VLOOKUP($U3500,BUDGET!$C$19:$Q$401,2,FALSE))</f>
        <v/>
      </c>
    </row>
    <row r="3501" spans="2:22" ht="13.5" x14ac:dyDescent="0.3">
      <c r="B3501" s="582">
        <f t="shared" si="328"/>
        <v>3491</v>
      </c>
      <c r="C3501" s="153"/>
      <c r="D3501" s="154"/>
      <c r="E3501" s="155"/>
      <c r="F3501" s="156"/>
      <c r="G3501" s="157"/>
      <c r="H3501" s="158"/>
      <c r="I3501" s="162" t="str">
        <f t="shared" si="324"/>
        <v/>
      </c>
      <c r="J3501" s="163" t="str">
        <f>IF(I3501="","",I3501/BUDGET!$O$8)</f>
        <v/>
      </c>
      <c r="K3501" s="608"/>
      <c r="L3501" s="164" t="str">
        <f t="shared" si="325"/>
        <v/>
      </c>
      <c r="M3501" s="609" t="str">
        <f t="shared" si="326"/>
        <v/>
      </c>
      <c r="N3501" s="610" t="str">
        <f t="shared" si="327"/>
        <v/>
      </c>
      <c r="O3501" s="577"/>
      <c r="Q3501" s="611"/>
      <c r="U3501" s="574" t="str">
        <f t="shared" si="329"/>
        <v/>
      </c>
      <c r="V3501" s="574" t="str">
        <f>IF($U3501="","",VLOOKUP($U3501,BUDGET!$C$19:$Q$401,2,FALSE))</f>
        <v/>
      </c>
    </row>
    <row r="3502" spans="2:22" ht="13.5" x14ac:dyDescent="0.3">
      <c r="B3502" s="582">
        <f t="shared" si="328"/>
        <v>3492</v>
      </c>
      <c r="C3502" s="153"/>
      <c r="D3502" s="154"/>
      <c r="E3502" s="155"/>
      <c r="F3502" s="156"/>
      <c r="G3502" s="157"/>
      <c r="H3502" s="158"/>
      <c r="I3502" s="162" t="str">
        <f t="shared" si="324"/>
        <v/>
      </c>
      <c r="J3502" s="163" t="str">
        <f>IF(I3502="","",I3502/BUDGET!$O$8)</f>
        <v/>
      </c>
      <c r="K3502" s="608"/>
      <c r="L3502" s="161" t="str">
        <f t="shared" si="325"/>
        <v/>
      </c>
      <c r="M3502" s="609" t="str">
        <f t="shared" si="326"/>
        <v/>
      </c>
      <c r="N3502" s="610" t="str">
        <f t="shared" si="327"/>
        <v/>
      </c>
      <c r="O3502" s="577"/>
      <c r="Q3502" s="611"/>
      <c r="U3502" s="574" t="str">
        <f t="shared" si="329"/>
        <v/>
      </c>
      <c r="V3502" s="574" t="str">
        <f>IF($U3502="","",VLOOKUP($U3502,BUDGET!$C$19:$Q$401,2,FALSE))</f>
        <v/>
      </c>
    </row>
    <row r="3503" spans="2:22" ht="13.5" x14ac:dyDescent="0.3">
      <c r="B3503" s="582">
        <f t="shared" si="328"/>
        <v>3493</v>
      </c>
      <c r="C3503" s="153"/>
      <c r="D3503" s="154"/>
      <c r="E3503" s="155"/>
      <c r="F3503" s="156"/>
      <c r="G3503" s="157"/>
      <c r="H3503" s="158"/>
      <c r="I3503" s="162" t="str">
        <f t="shared" si="324"/>
        <v/>
      </c>
      <c r="J3503" s="163" t="str">
        <f>IF(I3503="","",I3503/BUDGET!$O$8)</f>
        <v/>
      </c>
      <c r="K3503" s="608"/>
      <c r="L3503" s="164" t="str">
        <f t="shared" si="325"/>
        <v/>
      </c>
      <c r="M3503" s="609" t="str">
        <f t="shared" si="326"/>
        <v/>
      </c>
      <c r="N3503" s="610" t="str">
        <f t="shared" si="327"/>
        <v/>
      </c>
      <c r="O3503" s="577"/>
      <c r="Q3503" s="611"/>
      <c r="U3503" s="574" t="str">
        <f t="shared" si="329"/>
        <v/>
      </c>
      <c r="V3503" s="574" t="str">
        <f>IF($U3503="","",VLOOKUP($U3503,BUDGET!$C$19:$Q$401,2,FALSE))</f>
        <v/>
      </c>
    </row>
    <row r="3504" spans="2:22" ht="13.5" x14ac:dyDescent="0.3">
      <c r="B3504" s="582">
        <f t="shared" si="328"/>
        <v>3494</v>
      </c>
      <c r="C3504" s="153"/>
      <c r="D3504" s="154"/>
      <c r="E3504" s="155"/>
      <c r="F3504" s="156"/>
      <c r="G3504" s="157"/>
      <c r="H3504" s="158"/>
      <c r="I3504" s="162" t="str">
        <f t="shared" si="324"/>
        <v/>
      </c>
      <c r="J3504" s="163" t="str">
        <f>IF(I3504="","",I3504/BUDGET!$O$8)</f>
        <v/>
      </c>
      <c r="K3504" s="608"/>
      <c r="L3504" s="161" t="str">
        <f t="shared" si="325"/>
        <v/>
      </c>
      <c r="M3504" s="609" t="str">
        <f t="shared" si="326"/>
        <v/>
      </c>
      <c r="N3504" s="610" t="str">
        <f t="shared" si="327"/>
        <v/>
      </c>
      <c r="O3504" s="577"/>
      <c r="Q3504" s="611"/>
      <c r="U3504" s="574" t="str">
        <f t="shared" si="329"/>
        <v/>
      </c>
      <c r="V3504" s="574" t="str">
        <f>IF($U3504="","",VLOOKUP($U3504,BUDGET!$C$19:$Q$401,2,FALSE))</f>
        <v/>
      </c>
    </row>
    <row r="3505" spans="2:22" ht="13.5" x14ac:dyDescent="0.3">
      <c r="B3505" s="582">
        <f t="shared" si="328"/>
        <v>3495</v>
      </c>
      <c r="C3505" s="153"/>
      <c r="D3505" s="154"/>
      <c r="E3505" s="155"/>
      <c r="F3505" s="156"/>
      <c r="G3505" s="157"/>
      <c r="H3505" s="158"/>
      <c r="I3505" s="162" t="str">
        <f t="shared" si="324"/>
        <v/>
      </c>
      <c r="J3505" s="163" t="str">
        <f>IF(I3505="","",I3505/BUDGET!$O$8)</f>
        <v/>
      </c>
      <c r="K3505" s="608"/>
      <c r="L3505" s="164" t="str">
        <f t="shared" si="325"/>
        <v/>
      </c>
      <c r="M3505" s="609" t="str">
        <f t="shared" si="326"/>
        <v/>
      </c>
      <c r="N3505" s="610" t="str">
        <f t="shared" si="327"/>
        <v/>
      </c>
      <c r="O3505" s="577"/>
      <c r="Q3505" s="611"/>
      <c r="U3505" s="574" t="str">
        <f t="shared" si="329"/>
        <v/>
      </c>
      <c r="V3505" s="574" t="str">
        <f>IF($U3505="","",VLOOKUP($U3505,BUDGET!$C$19:$Q$401,2,FALSE))</f>
        <v/>
      </c>
    </row>
    <row r="3506" spans="2:22" ht="13.5" x14ac:dyDescent="0.3">
      <c r="B3506" s="582">
        <f t="shared" si="328"/>
        <v>3496</v>
      </c>
      <c r="C3506" s="153"/>
      <c r="D3506" s="154"/>
      <c r="E3506" s="155"/>
      <c r="F3506" s="156"/>
      <c r="G3506" s="157"/>
      <c r="H3506" s="158"/>
      <c r="I3506" s="162" t="str">
        <f t="shared" si="324"/>
        <v/>
      </c>
      <c r="J3506" s="163" t="str">
        <f>IF(I3506="","",I3506/BUDGET!$O$8)</f>
        <v/>
      </c>
      <c r="K3506" s="608"/>
      <c r="L3506" s="161" t="str">
        <f t="shared" si="325"/>
        <v/>
      </c>
      <c r="M3506" s="609" t="str">
        <f t="shared" si="326"/>
        <v/>
      </c>
      <c r="N3506" s="610" t="str">
        <f t="shared" si="327"/>
        <v/>
      </c>
      <c r="O3506" s="577"/>
      <c r="Q3506" s="611"/>
      <c r="U3506" s="574" t="str">
        <f t="shared" si="329"/>
        <v/>
      </c>
      <c r="V3506" s="574" t="str">
        <f>IF($U3506="","",VLOOKUP($U3506,BUDGET!$C$19:$Q$401,2,FALSE))</f>
        <v/>
      </c>
    </row>
    <row r="3507" spans="2:22" ht="13.5" x14ac:dyDescent="0.3">
      <c r="B3507" s="582">
        <f t="shared" si="328"/>
        <v>3497</v>
      </c>
      <c r="C3507" s="153"/>
      <c r="D3507" s="154"/>
      <c r="E3507" s="155"/>
      <c r="F3507" s="156"/>
      <c r="G3507" s="157"/>
      <c r="H3507" s="158"/>
      <c r="I3507" s="162" t="str">
        <f t="shared" si="324"/>
        <v/>
      </c>
      <c r="J3507" s="163" t="str">
        <f>IF(I3507="","",I3507/BUDGET!$O$8)</f>
        <v/>
      </c>
      <c r="K3507" s="608"/>
      <c r="L3507" s="164" t="str">
        <f t="shared" si="325"/>
        <v/>
      </c>
      <c r="M3507" s="609" t="str">
        <f t="shared" si="326"/>
        <v/>
      </c>
      <c r="N3507" s="610" t="str">
        <f t="shared" si="327"/>
        <v/>
      </c>
      <c r="O3507" s="577"/>
      <c r="Q3507" s="611"/>
      <c r="U3507" s="574" t="str">
        <f t="shared" si="329"/>
        <v/>
      </c>
      <c r="V3507" s="574" t="str">
        <f>IF($U3507="","",VLOOKUP($U3507,BUDGET!$C$19:$Q$401,2,FALSE))</f>
        <v/>
      </c>
    </row>
    <row r="3508" spans="2:22" ht="13.5" x14ac:dyDescent="0.3">
      <c r="B3508" s="582">
        <f t="shared" si="328"/>
        <v>3498</v>
      </c>
      <c r="C3508" s="153"/>
      <c r="D3508" s="154"/>
      <c r="E3508" s="155"/>
      <c r="F3508" s="156"/>
      <c r="G3508" s="157"/>
      <c r="H3508" s="158"/>
      <c r="I3508" s="162" t="str">
        <f t="shared" si="324"/>
        <v/>
      </c>
      <c r="J3508" s="163" t="str">
        <f>IF(I3508="","",I3508/BUDGET!$O$8)</f>
        <v/>
      </c>
      <c r="K3508" s="608"/>
      <c r="L3508" s="161" t="str">
        <f t="shared" si="325"/>
        <v/>
      </c>
      <c r="M3508" s="609" t="str">
        <f t="shared" si="326"/>
        <v/>
      </c>
      <c r="N3508" s="610" t="str">
        <f t="shared" si="327"/>
        <v/>
      </c>
      <c r="O3508" s="577"/>
      <c r="Q3508" s="611"/>
      <c r="U3508" s="574" t="str">
        <f t="shared" si="329"/>
        <v/>
      </c>
      <c r="V3508" s="574" t="str">
        <f>IF($U3508="","",VLOOKUP($U3508,BUDGET!$C$19:$Q$401,2,FALSE))</f>
        <v/>
      </c>
    </row>
    <row r="3509" spans="2:22" ht="13.5" x14ac:dyDescent="0.3">
      <c r="B3509" s="582">
        <f t="shared" si="328"/>
        <v>3499</v>
      </c>
      <c r="C3509" s="153"/>
      <c r="D3509" s="154"/>
      <c r="E3509" s="155"/>
      <c r="F3509" s="156"/>
      <c r="G3509" s="157"/>
      <c r="H3509" s="158"/>
      <c r="I3509" s="162" t="str">
        <f t="shared" si="324"/>
        <v/>
      </c>
      <c r="J3509" s="163" t="str">
        <f>IF(I3509="","",I3509/BUDGET!$O$8)</f>
        <v/>
      </c>
      <c r="K3509" s="608"/>
      <c r="L3509" s="164" t="str">
        <f t="shared" si="325"/>
        <v/>
      </c>
      <c r="M3509" s="609" t="str">
        <f t="shared" si="326"/>
        <v/>
      </c>
      <c r="N3509" s="610" t="str">
        <f t="shared" si="327"/>
        <v/>
      </c>
      <c r="O3509" s="577"/>
      <c r="Q3509" s="611"/>
      <c r="U3509" s="574" t="str">
        <f t="shared" si="329"/>
        <v/>
      </c>
      <c r="V3509" s="574" t="str">
        <f>IF($U3509="","",VLOOKUP($U3509,BUDGET!$C$19:$Q$401,2,FALSE))</f>
        <v/>
      </c>
    </row>
    <row r="3510" spans="2:22" ht="13.5" x14ac:dyDescent="0.3">
      <c r="B3510" s="582">
        <f t="shared" si="328"/>
        <v>3500</v>
      </c>
      <c r="C3510" s="153"/>
      <c r="D3510" s="154"/>
      <c r="E3510" s="155"/>
      <c r="F3510" s="156"/>
      <c r="G3510" s="157"/>
      <c r="H3510" s="158"/>
      <c r="I3510" s="162" t="str">
        <f t="shared" si="324"/>
        <v/>
      </c>
      <c r="J3510" s="163" t="str">
        <f>IF(I3510="","",I3510/BUDGET!$O$8)</f>
        <v/>
      </c>
      <c r="K3510" s="608"/>
      <c r="L3510" s="161" t="str">
        <f t="shared" si="325"/>
        <v/>
      </c>
      <c r="M3510" s="609" t="str">
        <f t="shared" si="326"/>
        <v/>
      </c>
      <c r="N3510" s="610" t="str">
        <f t="shared" si="327"/>
        <v/>
      </c>
      <c r="O3510" s="577"/>
      <c r="Q3510" s="611"/>
      <c r="U3510" s="574" t="str">
        <f t="shared" si="329"/>
        <v/>
      </c>
      <c r="V3510" s="574" t="str">
        <f>IF($U3510="","",VLOOKUP($U3510,BUDGET!$C$19:$Q$401,2,FALSE))</f>
        <v/>
      </c>
    </row>
    <row r="3511" spans="2:22" ht="13.5" x14ac:dyDescent="0.3">
      <c r="B3511" s="582">
        <f t="shared" si="328"/>
        <v>3501</v>
      </c>
      <c r="C3511" s="153"/>
      <c r="D3511" s="154"/>
      <c r="E3511" s="155"/>
      <c r="F3511" s="156"/>
      <c r="G3511" s="157"/>
      <c r="H3511" s="158"/>
      <c r="I3511" s="162" t="str">
        <f t="shared" si="324"/>
        <v/>
      </c>
      <c r="J3511" s="163" t="str">
        <f>IF(I3511="","",I3511/BUDGET!$O$8)</f>
        <v/>
      </c>
      <c r="K3511" s="608"/>
      <c r="L3511" s="164" t="str">
        <f t="shared" si="325"/>
        <v/>
      </c>
      <c r="M3511" s="609" t="str">
        <f t="shared" si="326"/>
        <v/>
      </c>
      <c r="N3511" s="610" t="str">
        <f t="shared" si="327"/>
        <v/>
      </c>
      <c r="O3511" s="577"/>
      <c r="Q3511" s="611"/>
      <c r="U3511" s="574" t="str">
        <f t="shared" si="329"/>
        <v/>
      </c>
      <c r="V3511" s="574" t="str">
        <f>IF($U3511="","",VLOOKUP($U3511,BUDGET!$C$19:$Q$401,2,FALSE))</f>
        <v/>
      </c>
    </row>
    <row r="3512" spans="2:22" ht="13.5" x14ac:dyDescent="0.3">
      <c r="B3512" s="582">
        <f t="shared" si="328"/>
        <v>3502</v>
      </c>
      <c r="C3512" s="153"/>
      <c r="D3512" s="154"/>
      <c r="E3512" s="155"/>
      <c r="F3512" s="156"/>
      <c r="G3512" s="157"/>
      <c r="H3512" s="158"/>
      <c r="I3512" s="162" t="str">
        <f t="shared" si="324"/>
        <v/>
      </c>
      <c r="J3512" s="163" t="str">
        <f>IF(I3512="","",I3512/BUDGET!$O$8)</f>
        <v/>
      </c>
      <c r="K3512" s="608"/>
      <c r="L3512" s="161" t="str">
        <f t="shared" si="325"/>
        <v/>
      </c>
      <c r="M3512" s="609" t="str">
        <f t="shared" si="326"/>
        <v/>
      </c>
      <c r="N3512" s="610" t="str">
        <f t="shared" si="327"/>
        <v/>
      </c>
      <c r="O3512" s="577"/>
      <c r="Q3512" s="611"/>
      <c r="U3512" s="574" t="str">
        <f t="shared" si="329"/>
        <v/>
      </c>
      <c r="V3512" s="574" t="str">
        <f>IF($U3512="","",VLOOKUP($U3512,BUDGET!$C$19:$Q$401,2,FALSE))</f>
        <v/>
      </c>
    </row>
    <row r="3513" spans="2:22" ht="13.5" x14ac:dyDescent="0.3">
      <c r="B3513" s="582">
        <f t="shared" si="328"/>
        <v>3503</v>
      </c>
      <c r="C3513" s="153"/>
      <c r="D3513" s="154"/>
      <c r="E3513" s="155"/>
      <c r="F3513" s="156"/>
      <c r="G3513" s="157"/>
      <c r="H3513" s="158"/>
      <c r="I3513" s="162" t="str">
        <f t="shared" si="324"/>
        <v/>
      </c>
      <c r="J3513" s="163" t="str">
        <f>IF(I3513="","",I3513/BUDGET!$O$8)</f>
        <v/>
      </c>
      <c r="K3513" s="608"/>
      <c r="L3513" s="164" t="str">
        <f t="shared" si="325"/>
        <v/>
      </c>
      <c r="M3513" s="609" t="str">
        <f t="shared" si="326"/>
        <v/>
      </c>
      <c r="N3513" s="610" t="str">
        <f t="shared" si="327"/>
        <v/>
      </c>
      <c r="O3513" s="577"/>
      <c r="Q3513" s="611"/>
      <c r="U3513" s="574" t="str">
        <f t="shared" si="329"/>
        <v/>
      </c>
      <c r="V3513" s="574" t="str">
        <f>IF($U3513="","",VLOOKUP($U3513,BUDGET!$C$19:$Q$401,2,FALSE))</f>
        <v/>
      </c>
    </row>
    <row r="3514" spans="2:22" ht="13.5" x14ac:dyDescent="0.3">
      <c r="B3514" s="582">
        <f t="shared" si="328"/>
        <v>3504</v>
      </c>
      <c r="C3514" s="153"/>
      <c r="D3514" s="154"/>
      <c r="E3514" s="155"/>
      <c r="F3514" s="156"/>
      <c r="G3514" s="157"/>
      <c r="H3514" s="158"/>
      <c r="I3514" s="162" t="str">
        <f t="shared" si="324"/>
        <v/>
      </c>
      <c r="J3514" s="163" t="str">
        <f>IF(I3514="","",I3514/BUDGET!$O$8)</f>
        <v/>
      </c>
      <c r="K3514" s="608"/>
      <c r="L3514" s="161" t="str">
        <f t="shared" si="325"/>
        <v/>
      </c>
      <c r="M3514" s="609" t="str">
        <f t="shared" si="326"/>
        <v/>
      </c>
      <c r="N3514" s="610" t="str">
        <f t="shared" si="327"/>
        <v/>
      </c>
      <c r="O3514" s="577"/>
      <c r="Q3514" s="611"/>
      <c r="U3514" s="574" t="str">
        <f t="shared" si="329"/>
        <v/>
      </c>
      <c r="V3514" s="574" t="str">
        <f>IF($U3514="","",VLOOKUP($U3514,BUDGET!$C$19:$Q$401,2,FALSE))</f>
        <v/>
      </c>
    </row>
    <row r="3515" spans="2:22" ht="13.5" x14ac:dyDescent="0.3">
      <c r="B3515" s="582">
        <f t="shared" si="328"/>
        <v>3505</v>
      </c>
      <c r="C3515" s="153"/>
      <c r="D3515" s="154"/>
      <c r="E3515" s="155"/>
      <c r="F3515" s="156"/>
      <c r="G3515" s="157"/>
      <c r="H3515" s="158"/>
      <c r="I3515" s="162" t="str">
        <f t="shared" si="324"/>
        <v/>
      </c>
      <c r="J3515" s="163" t="str">
        <f>IF(I3515="","",I3515/BUDGET!$O$8)</f>
        <v/>
      </c>
      <c r="K3515" s="608"/>
      <c r="L3515" s="164" t="str">
        <f t="shared" si="325"/>
        <v/>
      </c>
      <c r="M3515" s="609" t="str">
        <f t="shared" si="326"/>
        <v/>
      </c>
      <c r="N3515" s="610" t="str">
        <f t="shared" si="327"/>
        <v/>
      </c>
      <c r="O3515" s="577"/>
      <c r="Q3515" s="611"/>
      <c r="U3515" s="574" t="str">
        <f t="shared" si="329"/>
        <v/>
      </c>
      <c r="V3515" s="574" t="str">
        <f>IF($U3515="","",VLOOKUP($U3515,BUDGET!$C$19:$Q$401,2,FALSE))</f>
        <v/>
      </c>
    </row>
    <row r="3516" spans="2:22" ht="13.5" x14ac:dyDescent="0.3">
      <c r="B3516" s="582">
        <f t="shared" si="328"/>
        <v>3506</v>
      </c>
      <c r="C3516" s="153"/>
      <c r="D3516" s="154"/>
      <c r="E3516" s="155"/>
      <c r="F3516" s="156"/>
      <c r="G3516" s="157"/>
      <c r="H3516" s="158"/>
      <c r="I3516" s="162" t="str">
        <f t="shared" si="324"/>
        <v/>
      </c>
      <c r="J3516" s="163" t="str">
        <f>IF(I3516="","",I3516/BUDGET!$O$8)</f>
        <v/>
      </c>
      <c r="K3516" s="608"/>
      <c r="L3516" s="161" t="str">
        <f t="shared" si="325"/>
        <v/>
      </c>
      <c r="M3516" s="609" t="str">
        <f t="shared" si="326"/>
        <v/>
      </c>
      <c r="N3516" s="610" t="str">
        <f t="shared" si="327"/>
        <v/>
      </c>
      <c r="O3516" s="577"/>
      <c r="Q3516" s="611"/>
      <c r="U3516" s="574" t="str">
        <f t="shared" si="329"/>
        <v/>
      </c>
      <c r="V3516" s="574" t="str">
        <f>IF($U3516="","",VLOOKUP($U3516,BUDGET!$C$19:$Q$401,2,FALSE))</f>
        <v/>
      </c>
    </row>
    <row r="3517" spans="2:22" ht="13.5" x14ac:dyDescent="0.3">
      <c r="B3517" s="582">
        <f t="shared" si="328"/>
        <v>3507</v>
      </c>
      <c r="C3517" s="153"/>
      <c r="D3517" s="154"/>
      <c r="E3517" s="155"/>
      <c r="F3517" s="156"/>
      <c r="G3517" s="157"/>
      <c r="H3517" s="158"/>
      <c r="I3517" s="162" t="str">
        <f t="shared" si="324"/>
        <v/>
      </c>
      <c r="J3517" s="163" t="str">
        <f>IF(I3517="","",I3517/BUDGET!$O$8)</f>
        <v/>
      </c>
      <c r="K3517" s="608"/>
      <c r="L3517" s="164" t="str">
        <f t="shared" si="325"/>
        <v/>
      </c>
      <c r="M3517" s="609" t="str">
        <f t="shared" si="326"/>
        <v/>
      </c>
      <c r="N3517" s="610" t="str">
        <f t="shared" si="327"/>
        <v/>
      </c>
      <c r="O3517" s="577"/>
      <c r="Q3517" s="611"/>
      <c r="U3517" s="574" t="str">
        <f t="shared" si="329"/>
        <v/>
      </c>
      <c r="V3517" s="574" t="str">
        <f>IF($U3517="","",VLOOKUP($U3517,BUDGET!$C$19:$Q$401,2,FALSE))</f>
        <v/>
      </c>
    </row>
    <row r="3518" spans="2:22" ht="13.5" x14ac:dyDescent="0.3">
      <c r="B3518" s="582">
        <f t="shared" si="328"/>
        <v>3508</v>
      </c>
      <c r="C3518" s="153"/>
      <c r="D3518" s="154"/>
      <c r="E3518" s="155"/>
      <c r="F3518" s="156"/>
      <c r="G3518" s="157"/>
      <c r="H3518" s="158"/>
      <c r="I3518" s="162" t="str">
        <f t="shared" si="324"/>
        <v/>
      </c>
      <c r="J3518" s="163" t="str">
        <f>IF(I3518="","",I3518/BUDGET!$O$8)</f>
        <v/>
      </c>
      <c r="K3518" s="608"/>
      <c r="L3518" s="161" t="str">
        <f t="shared" si="325"/>
        <v/>
      </c>
      <c r="M3518" s="609" t="str">
        <f t="shared" si="326"/>
        <v/>
      </c>
      <c r="N3518" s="610" t="str">
        <f t="shared" si="327"/>
        <v/>
      </c>
      <c r="O3518" s="577"/>
      <c r="Q3518" s="611"/>
      <c r="U3518" s="574" t="str">
        <f t="shared" si="329"/>
        <v/>
      </c>
      <c r="V3518" s="574" t="str">
        <f>IF($U3518="","",VLOOKUP($U3518,BUDGET!$C$19:$Q$401,2,FALSE))</f>
        <v/>
      </c>
    </row>
    <row r="3519" spans="2:22" ht="13.5" x14ac:dyDescent="0.3">
      <c r="B3519" s="582">
        <f t="shared" si="328"/>
        <v>3509</v>
      </c>
      <c r="C3519" s="153"/>
      <c r="D3519" s="154"/>
      <c r="E3519" s="155"/>
      <c r="F3519" s="156"/>
      <c r="G3519" s="157"/>
      <c r="H3519" s="158"/>
      <c r="I3519" s="162" t="str">
        <f t="shared" si="324"/>
        <v/>
      </c>
      <c r="J3519" s="163" t="str">
        <f>IF(I3519="","",I3519/BUDGET!$O$8)</f>
        <v/>
      </c>
      <c r="K3519" s="608"/>
      <c r="L3519" s="164" t="str">
        <f t="shared" si="325"/>
        <v/>
      </c>
      <c r="M3519" s="609" t="str">
        <f t="shared" si="326"/>
        <v/>
      </c>
      <c r="N3519" s="610" t="str">
        <f t="shared" si="327"/>
        <v/>
      </c>
      <c r="O3519" s="577"/>
      <c r="Q3519" s="611"/>
      <c r="U3519" s="574" t="str">
        <f t="shared" si="329"/>
        <v/>
      </c>
      <c r="V3519" s="574" t="str">
        <f>IF($U3519="","",VLOOKUP($U3519,BUDGET!$C$19:$Q$401,2,FALSE))</f>
        <v/>
      </c>
    </row>
    <row r="3520" spans="2:22" ht="13.5" x14ac:dyDescent="0.3">
      <c r="B3520" s="582">
        <f t="shared" si="328"/>
        <v>3510</v>
      </c>
      <c r="C3520" s="153"/>
      <c r="D3520" s="154"/>
      <c r="E3520" s="155"/>
      <c r="F3520" s="156"/>
      <c r="G3520" s="157"/>
      <c r="H3520" s="158"/>
      <c r="I3520" s="162" t="str">
        <f t="shared" si="324"/>
        <v/>
      </c>
      <c r="J3520" s="163" t="str">
        <f>IF(I3520="","",I3520/BUDGET!$O$8)</f>
        <v/>
      </c>
      <c r="K3520" s="608"/>
      <c r="L3520" s="161" t="str">
        <f t="shared" si="325"/>
        <v/>
      </c>
      <c r="M3520" s="609" t="str">
        <f t="shared" si="326"/>
        <v/>
      </c>
      <c r="N3520" s="610" t="str">
        <f t="shared" si="327"/>
        <v/>
      </c>
      <c r="O3520" s="577"/>
      <c r="Q3520" s="611"/>
      <c r="U3520" s="574" t="str">
        <f t="shared" si="329"/>
        <v/>
      </c>
      <c r="V3520" s="574" t="str">
        <f>IF($U3520="","",VLOOKUP($U3520,BUDGET!$C$19:$Q$401,2,FALSE))</f>
        <v/>
      </c>
    </row>
    <row r="3521" spans="2:22" ht="13.5" x14ac:dyDescent="0.3">
      <c r="B3521" s="582">
        <f t="shared" si="328"/>
        <v>3511</v>
      </c>
      <c r="C3521" s="153"/>
      <c r="D3521" s="154"/>
      <c r="E3521" s="155"/>
      <c r="F3521" s="156"/>
      <c r="G3521" s="157"/>
      <c r="H3521" s="158"/>
      <c r="I3521" s="162" t="str">
        <f t="shared" si="324"/>
        <v/>
      </c>
      <c r="J3521" s="163" t="str">
        <f>IF(I3521="","",I3521/BUDGET!$O$8)</f>
        <v/>
      </c>
      <c r="K3521" s="608"/>
      <c r="L3521" s="164" t="str">
        <f t="shared" si="325"/>
        <v/>
      </c>
      <c r="M3521" s="609" t="str">
        <f t="shared" si="326"/>
        <v/>
      </c>
      <c r="N3521" s="610" t="str">
        <f t="shared" si="327"/>
        <v/>
      </c>
      <c r="O3521" s="577"/>
      <c r="Q3521" s="611"/>
      <c r="U3521" s="574" t="str">
        <f t="shared" si="329"/>
        <v/>
      </c>
      <c r="V3521" s="574" t="str">
        <f>IF($U3521="","",VLOOKUP($U3521,BUDGET!$C$19:$Q$401,2,FALSE))</f>
        <v/>
      </c>
    </row>
    <row r="3522" spans="2:22" ht="13.5" x14ac:dyDescent="0.3">
      <c r="B3522" s="582">
        <f t="shared" si="328"/>
        <v>3512</v>
      </c>
      <c r="C3522" s="153"/>
      <c r="D3522" s="154"/>
      <c r="E3522" s="155"/>
      <c r="F3522" s="156"/>
      <c r="G3522" s="157"/>
      <c r="H3522" s="158"/>
      <c r="I3522" s="162" t="str">
        <f t="shared" si="324"/>
        <v/>
      </c>
      <c r="J3522" s="163" t="str">
        <f>IF(I3522="","",I3522/BUDGET!$O$8)</f>
        <v/>
      </c>
      <c r="K3522" s="608"/>
      <c r="L3522" s="161" t="str">
        <f t="shared" si="325"/>
        <v/>
      </c>
      <c r="M3522" s="609" t="str">
        <f t="shared" si="326"/>
        <v/>
      </c>
      <c r="N3522" s="610" t="str">
        <f t="shared" si="327"/>
        <v/>
      </c>
      <c r="O3522" s="577"/>
      <c r="Q3522" s="611"/>
      <c r="U3522" s="574" t="str">
        <f t="shared" si="329"/>
        <v/>
      </c>
      <c r="V3522" s="574" t="str">
        <f>IF($U3522="","",VLOOKUP($U3522,BUDGET!$C$19:$Q$401,2,FALSE))</f>
        <v/>
      </c>
    </row>
    <row r="3523" spans="2:22" ht="13.5" x14ac:dyDescent="0.3">
      <c r="B3523" s="582">
        <f t="shared" si="328"/>
        <v>3513</v>
      </c>
      <c r="C3523" s="153"/>
      <c r="D3523" s="154"/>
      <c r="E3523" s="155"/>
      <c r="F3523" s="156"/>
      <c r="G3523" s="157"/>
      <c r="H3523" s="158"/>
      <c r="I3523" s="162" t="str">
        <f t="shared" si="324"/>
        <v/>
      </c>
      <c r="J3523" s="163" t="str">
        <f>IF(I3523="","",I3523/BUDGET!$O$8)</f>
        <v/>
      </c>
      <c r="K3523" s="608"/>
      <c r="L3523" s="164" t="str">
        <f t="shared" si="325"/>
        <v/>
      </c>
      <c r="M3523" s="609" t="str">
        <f t="shared" si="326"/>
        <v/>
      </c>
      <c r="N3523" s="610" t="str">
        <f t="shared" si="327"/>
        <v/>
      </c>
      <c r="O3523" s="577"/>
      <c r="Q3523" s="611"/>
      <c r="U3523" s="574" t="str">
        <f t="shared" si="329"/>
        <v/>
      </c>
      <c r="V3523" s="574" t="str">
        <f>IF($U3523="","",VLOOKUP($U3523,BUDGET!$C$19:$Q$401,2,FALSE))</f>
        <v/>
      </c>
    </row>
    <row r="3524" spans="2:22" ht="13.5" x14ac:dyDescent="0.3">
      <c r="B3524" s="582">
        <f t="shared" si="328"/>
        <v>3514</v>
      </c>
      <c r="C3524" s="153"/>
      <c r="D3524" s="154"/>
      <c r="E3524" s="155"/>
      <c r="F3524" s="156"/>
      <c r="G3524" s="157"/>
      <c r="H3524" s="158"/>
      <c r="I3524" s="162" t="str">
        <f t="shared" si="324"/>
        <v/>
      </c>
      <c r="J3524" s="163" t="str">
        <f>IF(I3524="","",I3524/BUDGET!$O$8)</f>
        <v/>
      </c>
      <c r="K3524" s="608"/>
      <c r="L3524" s="161" t="str">
        <f t="shared" si="325"/>
        <v/>
      </c>
      <c r="M3524" s="609" t="str">
        <f t="shared" si="326"/>
        <v/>
      </c>
      <c r="N3524" s="610" t="str">
        <f t="shared" si="327"/>
        <v/>
      </c>
      <c r="O3524" s="577"/>
      <c r="Q3524" s="611"/>
      <c r="U3524" s="574" t="str">
        <f t="shared" si="329"/>
        <v/>
      </c>
      <c r="V3524" s="574" t="str">
        <f>IF($U3524="","",VLOOKUP($U3524,BUDGET!$C$19:$Q$401,2,FALSE))</f>
        <v/>
      </c>
    </row>
    <row r="3525" spans="2:22" ht="13.5" x14ac:dyDescent="0.3">
      <c r="B3525" s="582">
        <f t="shared" si="328"/>
        <v>3515</v>
      </c>
      <c r="C3525" s="153"/>
      <c r="D3525" s="154"/>
      <c r="E3525" s="155"/>
      <c r="F3525" s="156"/>
      <c r="G3525" s="157"/>
      <c r="H3525" s="158"/>
      <c r="I3525" s="162" t="str">
        <f t="shared" si="324"/>
        <v/>
      </c>
      <c r="J3525" s="163" t="str">
        <f>IF(I3525="","",I3525/BUDGET!$O$8)</f>
        <v/>
      </c>
      <c r="K3525" s="608"/>
      <c r="L3525" s="164" t="str">
        <f t="shared" si="325"/>
        <v/>
      </c>
      <c r="M3525" s="609" t="str">
        <f t="shared" si="326"/>
        <v/>
      </c>
      <c r="N3525" s="610" t="str">
        <f t="shared" si="327"/>
        <v/>
      </c>
      <c r="O3525" s="577"/>
      <c r="Q3525" s="611"/>
      <c r="U3525" s="574" t="str">
        <f t="shared" si="329"/>
        <v/>
      </c>
      <c r="V3525" s="574" t="str">
        <f>IF($U3525="","",VLOOKUP($U3525,BUDGET!$C$19:$Q$401,2,FALSE))</f>
        <v/>
      </c>
    </row>
    <row r="3526" spans="2:22" ht="13.5" x14ac:dyDescent="0.3">
      <c r="B3526" s="582">
        <f t="shared" si="328"/>
        <v>3516</v>
      </c>
      <c r="C3526" s="153"/>
      <c r="D3526" s="154"/>
      <c r="E3526" s="155"/>
      <c r="F3526" s="156"/>
      <c r="G3526" s="157"/>
      <c r="H3526" s="158"/>
      <c r="I3526" s="162" t="str">
        <f t="shared" si="324"/>
        <v/>
      </c>
      <c r="J3526" s="163" t="str">
        <f>IF(I3526="","",I3526/BUDGET!$O$8)</f>
        <v/>
      </c>
      <c r="K3526" s="608"/>
      <c r="L3526" s="161" t="str">
        <f t="shared" si="325"/>
        <v/>
      </c>
      <c r="M3526" s="609" t="str">
        <f t="shared" si="326"/>
        <v/>
      </c>
      <c r="N3526" s="610" t="str">
        <f t="shared" si="327"/>
        <v/>
      </c>
      <c r="O3526" s="577"/>
      <c r="Q3526" s="611"/>
      <c r="U3526" s="574" t="str">
        <f t="shared" si="329"/>
        <v/>
      </c>
      <c r="V3526" s="574" t="str">
        <f>IF($U3526="","",VLOOKUP($U3526,BUDGET!$C$19:$Q$401,2,FALSE))</f>
        <v/>
      </c>
    </row>
    <row r="3527" spans="2:22" ht="13.5" x14ac:dyDescent="0.3">
      <c r="B3527" s="582">
        <f t="shared" si="328"/>
        <v>3517</v>
      </c>
      <c r="C3527" s="153"/>
      <c r="D3527" s="154"/>
      <c r="E3527" s="155"/>
      <c r="F3527" s="156"/>
      <c r="G3527" s="157"/>
      <c r="H3527" s="158"/>
      <c r="I3527" s="162" t="str">
        <f t="shared" si="324"/>
        <v/>
      </c>
      <c r="J3527" s="163" t="str">
        <f>IF(I3527="","",I3527/BUDGET!$O$8)</f>
        <v/>
      </c>
      <c r="K3527" s="608"/>
      <c r="L3527" s="164" t="str">
        <f t="shared" si="325"/>
        <v/>
      </c>
      <c r="M3527" s="609" t="str">
        <f t="shared" si="326"/>
        <v/>
      </c>
      <c r="N3527" s="610" t="str">
        <f t="shared" si="327"/>
        <v/>
      </c>
      <c r="O3527" s="577"/>
      <c r="Q3527" s="611"/>
      <c r="U3527" s="574" t="str">
        <f t="shared" si="329"/>
        <v/>
      </c>
      <c r="V3527" s="574" t="str">
        <f>IF($U3527="","",VLOOKUP($U3527,BUDGET!$C$19:$Q$401,2,FALSE))</f>
        <v/>
      </c>
    </row>
    <row r="3528" spans="2:22" ht="13.5" x14ac:dyDescent="0.3">
      <c r="B3528" s="582">
        <f t="shared" si="328"/>
        <v>3518</v>
      </c>
      <c r="C3528" s="153"/>
      <c r="D3528" s="154"/>
      <c r="E3528" s="155"/>
      <c r="F3528" s="156"/>
      <c r="G3528" s="157"/>
      <c r="H3528" s="158"/>
      <c r="I3528" s="162" t="str">
        <f t="shared" si="324"/>
        <v/>
      </c>
      <c r="J3528" s="163" t="str">
        <f>IF(I3528="","",I3528/BUDGET!$O$8)</f>
        <v/>
      </c>
      <c r="K3528" s="608"/>
      <c r="L3528" s="161" t="str">
        <f t="shared" si="325"/>
        <v/>
      </c>
      <c r="M3528" s="609" t="str">
        <f t="shared" si="326"/>
        <v/>
      </c>
      <c r="N3528" s="610" t="str">
        <f t="shared" si="327"/>
        <v/>
      </c>
      <c r="O3528" s="577"/>
      <c r="Q3528" s="611"/>
      <c r="U3528" s="574" t="str">
        <f t="shared" si="329"/>
        <v/>
      </c>
      <c r="V3528" s="574" t="str">
        <f>IF($U3528="","",VLOOKUP($U3528,BUDGET!$C$19:$Q$401,2,FALSE))</f>
        <v/>
      </c>
    </row>
    <row r="3529" spans="2:22" ht="13.5" x14ac:dyDescent="0.3">
      <c r="B3529" s="582">
        <f t="shared" si="328"/>
        <v>3519</v>
      </c>
      <c r="C3529" s="153"/>
      <c r="D3529" s="154"/>
      <c r="E3529" s="155"/>
      <c r="F3529" s="156"/>
      <c r="G3529" s="157"/>
      <c r="H3529" s="158"/>
      <c r="I3529" s="162" t="str">
        <f t="shared" si="324"/>
        <v/>
      </c>
      <c r="J3529" s="163" t="str">
        <f>IF(I3529="","",I3529/BUDGET!$O$8)</f>
        <v/>
      </c>
      <c r="K3529" s="608"/>
      <c r="L3529" s="164" t="str">
        <f t="shared" si="325"/>
        <v/>
      </c>
      <c r="M3529" s="609" t="str">
        <f t="shared" si="326"/>
        <v/>
      </c>
      <c r="N3529" s="610" t="str">
        <f t="shared" si="327"/>
        <v/>
      </c>
      <c r="O3529" s="577"/>
      <c r="Q3529" s="611"/>
      <c r="U3529" s="574" t="str">
        <f t="shared" si="329"/>
        <v/>
      </c>
      <c r="V3529" s="574" t="str">
        <f>IF($U3529="","",VLOOKUP($U3529,BUDGET!$C$19:$Q$401,2,FALSE))</f>
        <v/>
      </c>
    </row>
    <row r="3530" spans="2:22" ht="13.5" x14ac:dyDescent="0.3">
      <c r="B3530" s="582">
        <f t="shared" si="328"/>
        <v>3520</v>
      </c>
      <c r="C3530" s="153"/>
      <c r="D3530" s="154"/>
      <c r="E3530" s="155"/>
      <c r="F3530" s="156"/>
      <c r="G3530" s="157"/>
      <c r="H3530" s="158"/>
      <c r="I3530" s="162" t="str">
        <f t="shared" si="324"/>
        <v/>
      </c>
      <c r="J3530" s="163" t="str">
        <f>IF(I3530="","",I3530/BUDGET!$O$8)</f>
        <v/>
      </c>
      <c r="K3530" s="608"/>
      <c r="L3530" s="161" t="str">
        <f t="shared" si="325"/>
        <v/>
      </c>
      <c r="M3530" s="609" t="str">
        <f t="shared" si="326"/>
        <v/>
      </c>
      <c r="N3530" s="610" t="str">
        <f t="shared" si="327"/>
        <v/>
      </c>
      <c r="O3530" s="577"/>
      <c r="Q3530" s="611"/>
      <c r="U3530" s="574" t="str">
        <f t="shared" si="329"/>
        <v/>
      </c>
      <c r="V3530" s="574" t="str">
        <f>IF($U3530="","",VLOOKUP($U3530,BUDGET!$C$19:$Q$401,2,FALSE))</f>
        <v/>
      </c>
    </row>
    <row r="3531" spans="2:22" ht="13.5" x14ac:dyDescent="0.3">
      <c r="B3531" s="582">
        <f t="shared" si="328"/>
        <v>3521</v>
      </c>
      <c r="C3531" s="153"/>
      <c r="D3531" s="154"/>
      <c r="E3531" s="155"/>
      <c r="F3531" s="156"/>
      <c r="G3531" s="157"/>
      <c r="H3531" s="158"/>
      <c r="I3531" s="162" t="str">
        <f t="shared" si="324"/>
        <v/>
      </c>
      <c r="J3531" s="163" t="str">
        <f>IF(I3531="","",I3531/BUDGET!$O$8)</f>
        <v/>
      </c>
      <c r="K3531" s="608"/>
      <c r="L3531" s="164" t="str">
        <f t="shared" si="325"/>
        <v/>
      </c>
      <c r="M3531" s="609" t="str">
        <f t="shared" si="326"/>
        <v/>
      </c>
      <c r="N3531" s="610" t="str">
        <f t="shared" si="327"/>
        <v/>
      </c>
      <c r="O3531" s="577"/>
      <c r="Q3531" s="611"/>
      <c r="U3531" s="574" t="str">
        <f t="shared" si="329"/>
        <v/>
      </c>
      <c r="V3531" s="574" t="str">
        <f>IF($U3531="","",VLOOKUP($U3531,BUDGET!$C$19:$Q$401,2,FALSE))</f>
        <v/>
      </c>
    </row>
    <row r="3532" spans="2:22" ht="13.5" x14ac:dyDescent="0.3">
      <c r="B3532" s="582">
        <f t="shared" si="328"/>
        <v>3522</v>
      </c>
      <c r="C3532" s="153"/>
      <c r="D3532" s="154"/>
      <c r="E3532" s="155"/>
      <c r="F3532" s="156"/>
      <c r="G3532" s="157"/>
      <c r="H3532" s="158"/>
      <c r="I3532" s="162" t="str">
        <f t="shared" ref="I3532:I3595" si="330">IF(E3532="","",ROUND(F3532*H3532,2))</f>
        <v/>
      </c>
      <c r="J3532" s="163" t="str">
        <f>IF(I3532="","",I3532/BUDGET!$O$8)</f>
        <v/>
      </c>
      <c r="K3532" s="608"/>
      <c r="L3532" s="161" t="str">
        <f t="shared" ref="L3532:L3595" si="331">LEFT(K3532,2)</f>
        <v/>
      </c>
      <c r="M3532" s="609" t="str">
        <f t="shared" ref="M3532:M3595" si="332">IF(C3532="","",YEAR(C3532))</f>
        <v/>
      </c>
      <c r="N3532" s="610" t="str">
        <f t="shared" ref="N3532:N3595" si="333">IF(C3532="","",MONTH(C3532))</f>
        <v/>
      </c>
      <c r="O3532" s="577"/>
      <c r="Q3532" s="611"/>
      <c r="U3532" s="574" t="str">
        <f t="shared" si="329"/>
        <v/>
      </c>
      <c r="V3532" s="574" t="str">
        <f>IF($U3532="","",VLOOKUP($U3532,BUDGET!$C$19:$Q$401,2,FALSE))</f>
        <v/>
      </c>
    </row>
    <row r="3533" spans="2:22" ht="13.5" x14ac:dyDescent="0.3">
      <c r="B3533" s="582">
        <f t="shared" ref="B3533:B3596" si="334">ROW()-10</f>
        <v>3523</v>
      </c>
      <c r="C3533" s="153"/>
      <c r="D3533" s="154"/>
      <c r="E3533" s="155"/>
      <c r="F3533" s="156"/>
      <c r="G3533" s="157"/>
      <c r="H3533" s="158"/>
      <c r="I3533" s="162" t="str">
        <f t="shared" si="330"/>
        <v/>
      </c>
      <c r="J3533" s="163" t="str">
        <f>IF(I3533="","",I3533/BUDGET!$O$8)</f>
        <v/>
      </c>
      <c r="K3533" s="608"/>
      <c r="L3533" s="164" t="str">
        <f t="shared" si="331"/>
        <v/>
      </c>
      <c r="M3533" s="609" t="str">
        <f t="shared" si="332"/>
        <v/>
      </c>
      <c r="N3533" s="610" t="str">
        <f t="shared" si="333"/>
        <v/>
      </c>
      <c r="O3533" s="577"/>
      <c r="Q3533" s="611"/>
      <c r="U3533" s="574" t="str">
        <f t="shared" ref="U3533:U3596" si="335">IF(K3533="","",LEFT(K3533,FIND("|",K3533)-1))</f>
        <v/>
      </c>
      <c r="V3533" s="574" t="str">
        <f>IF($U3533="","",VLOOKUP($U3533,BUDGET!$C$19:$Q$401,2,FALSE))</f>
        <v/>
      </c>
    </row>
    <row r="3534" spans="2:22" ht="13.5" x14ac:dyDescent="0.3">
      <c r="B3534" s="582">
        <f t="shared" si="334"/>
        <v>3524</v>
      </c>
      <c r="C3534" s="153"/>
      <c r="D3534" s="154"/>
      <c r="E3534" s="155"/>
      <c r="F3534" s="156"/>
      <c r="G3534" s="157"/>
      <c r="H3534" s="158"/>
      <c r="I3534" s="162" t="str">
        <f t="shared" si="330"/>
        <v/>
      </c>
      <c r="J3534" s="163" t="str">
        <f>IF(I3534="","",I3534/BUDGET!$O$8)</f>
        <v/>
      </c>
      <c r="K3534" s="608"/>
      <c r="L3534" s="161" t="str">
        <f t="shared" si="331"/>
        <v/>
      </c>
      <c r="M3534" s="609" t="str">
        <f t="shared" si="332"/>
        <v/>
      </c>
      <c r="N3534" s="610" t="str">
        <f t="shared" si="333"/>
        <v/>
      </c>
      <c r="O3534" s="577"/>
      <c r="Q3534" s="611"/>
      <c r="U3534" s="574" t="str">
        <f t="shared" si="335"/>
        <v/>
      </c>
      <c r="V3534" s="574" t="str">
        <f>IF($U3534="","",VLOOKUP($U3534,BUDGET!$C$19:$Q$401,2,FALSE))</f>
        <v/>
      </c>
    </row>
    <row r="3535" spans="2:22" ht="13.5" x14ac:dyDescent="0.3">
      <c r="B3535" s="582">
        <f t="shared" si="334"/>
        <v>3525</v>
      </c>
      <c r="C3535" s="153"/>
      <c r="D3535" s="154"/>
      <c r="E3535" s="155"/>
      <c r="F3535" s="156"/>
      <c r="G3535" s="157"/>
      <c r="H3535" s="158"/>
      <c r="I3535" s="162" t="str">
        <f t="shared" si="330"/>
        <v/>
      </c>
      <c r="J3535" s="163" t="str">
        <f>IF(I3535="","",I3535/BUDGET!$O$8)</f>
        <v/>
      </c>
      <c r="K3535" s="608"/>
      <c r="L3535" s="164" t="str">
        <f t="shared" si="331"/>
        <v/>
      </c>
      <c r="M3535" s="609" t="str">
        <f t="shared" si="332"/>
        <v/>
      </c>
      <c r="N3535" s="610" t="str">
        <f t="shared" si="333"/>
        <v/>
      </c>
      <c r="O3535" s="577"/>
      <c r="Q3535" s="611"/>
      <c r="U3535" s="574" t="str">
        <f t="shared" si="335"/>
        <v/>
      </c>
      <c r="V3535" s="574" t="str">
        <f>IF($U3535="","",VLOOKUP($U3535,BUDGET!$C$19:$Q$401,2,FALSE))</f>
        <v/>
      </c>
    </row>
    <row r="3536" spans="2:22" ht="13.5" x14ac:dyDescent="0.3">
      <c r="B3536" s="582">
        <f t="shared" si="334"/>
        <v>3526</v>
      </c>
      <c r="C3536" s="153"/>
      <c r="D3536" s="154"/>
      <c r="E3536" s="155"/>
      <c r="F3536" s="156"/>
      <c r="G3536" s="157"/>
      <c r="H3536" s="158"/>
      <c r="I3536" s="162" t="str">
        <f t="shared" si="330"/>
        <v/>
      </c>
      <c r="J3536" s="163" t="str">
        <f>IF(I3536="","",I3536/BUDGET!$O$8)</f>
        <v/>
      </c>
      <c r="K3536" s="608"/>
      <c r="L3536" s="161" t="str">
        <f t="shared" si="331"/>
        <v/>
      </c>
      <c r="M3536" s="609" t="str">
        <f t="shared" si="332"/>
        <v/>
      </c>
      <c r="N3536" s="610" t="str">
        <f t="shared" si="333"/>
        <v/>
      </c>
      <c r="O3536" s="577"/>
      <c r="Q3536" s="611"/>
      <c r="U3536" s="574" t="str">
        <f t="shared" si="335"/>
        <v/>
      </c>
      <c r="V3536" s="574" t="str">
        <f>IF($U3536="","",VLOOKUP($U3536,BUDGET!$C$19:$Q$401,2,FALSE))</f>
        <v/>
      </c>
    </row>
    <row r="3537" spans="2:22" ht="13.5" x14ac:dyDescent="0.3">
      <c r="B3537" s="582">
        <f t="shared" si="334"/>
        <v>3527</v>
      </c>
      <c r="C3537" s="153"/>
      <c r="D3537" s="154"/>
      <c r="E3537" s="155"/>
      <c r="F3537" s="156"/>
      <c r="G3537" s="157"/>
      <c r="H3537" s="158"/>
      <c r="I3537" s="162" t="str">
        <f t="shared" si="330"/>
        <v/>
      </c>
      <c r="J3537" s="163" t="str">
        <f>IF(I3537="","",I3537/BUDGET!$O$8)</f>
        <v/>
      </c>
      <c r="K3537" s="608"/>
      <c r="L3537" s="164" t="str">
        <f t="shared" si="331"/>
        <v/>
      </c>
      <c r="M3537" s="609" t="str">
        <f t="shared" si="332"/>
        <v/>
      </c>
      <c r="N3537" s="610" t="str">
        <f t="shared" si="333"/>
        <v/>
      </c>
      <c r="O3537" s="577"/>
      <c r="Q3537" s="611"/>
      <c r="U3537" s="574" t="str">
        <f t="shared" si="335"/>
        <v/>
      </c>
      <c r="V3537" s="574" t="str">
        <f>IF($U3537="","",VLOOKUP($U3537,BUDGET!$C$19:$Q$401,2,FALSE))</f>
        <v/>
      </c>
    </row>
    <row r="3538" spans="2:22" ht="13.5" x14ac:dyDescent="0.3">
      <c r="B3538" s="582">
        <f t="shared" si="334"/>
        <v>3528</v>
      </c>
      <c r="C3538" s="153"/>
      <c r="D3538" s="154"/>
      <c r="E3538" s="155"/>
      <c r="F3538" s="156"/>
      <c r="G3538" s="157"/>
      <c r="H3538" s="158"/>
      <c r="I3538" s="162" t="str">
        <f t="shared" si="330"/>
        <v/>
      </c>
      <c r="J3538" s="163" t="str">
        <f>IF(I3538="","",I3538/BUDGET!$O$8)</f>
        <v/>
      </c>
      <c r="K3538" s="608"/>
      <c r="L3538" s="161" t="str">
        <f t="shared" si="331"/>
        <v/>
      </c>
      <c r="M3538" s="609" t="str">
        <f t="shared" si="332"/>
        <v/>
      </c>
      <c r="N3538" s="610" t="str">
        <f t="shared" si="333"/>
        <v/>
      </c>
      <c r="O3538" s="577"/>
      <c r="Q3538" s="611"/>
      <c r="U3538" s="574" t="str">
        <f t="shared" si="335"/>
        <v/>
      </c>
      <c r="V3538" s="574" t="str">
        <f>IF($U3538="","",VLOOKUP($U3538,BUDGET!$C$19:$Q$401,2,FALSE))</f>
        <v/>
      </c>
    </row>
    <row r="3539" spans="2:22" ht="13.5" x14ac:dyDescent="0.3">
      <c r="B3539" s="582">
        <f t="shared" si="334"/>
        <v>3529</v>
      </c>
      <c r="C3539" s="153"/>
      <c r="D3539" s="154"/>
      <c r="E3539" s="155"/>
      <c r="F3539" s="156"/>
      <c r="G3539" s="157"/>
      <c r="H3539" s="158"/>
      <c r="I3539" s="162" t="str">
        <f t="shared" si="330"/>
        <v/>
      </c>
      <c r="J3539" s="163" t="str">
        <f>IF(I3539="","",I3539/BUDGET!$O$8)</f>
        <v/>
      </c>
      <c r="K3539" s="608"/>
      <c r="L3539" s="164" t="str">
        <f t="shared" si="331"/>
        <v/>
      </c>
      <c r="M3539" s="609" t="str">
        <f t="shared" si="332"/>
        <v/>
      </c>
      <c r="N3539" s="610" t="str">
        <f t="shared" si="333"/>
        <v/>
      </c>
      <c r="O3539" s="577"/>
      <c r="Q3539" s="611"/>
      <c r="U3539" s="574" t="str">
        <f t="shared" si="335"/>
        <v/>
      </c>
      <c r="V3539" s="574" t="str">
        <f>IF($U3539="","",VLOOKUP($U3539,BUDGET!$C$19:$Q$401,2,FALSE))</f>
        <v/>
      </c>
    </row>
    <row r="3540" spans="2:22" ht="13.5" x14ac:dyDescent="0.3">
      <c r="B3540" s="582">
        <f t="shared" si="334"/>
        <v>3530</v>
      </c>
      <c r="C3540" s="153"/>
      <c r="D3540" s="154"/>
      <c r="E3540" s="155"/>
      <c r="F3540" s="156"/>
      <c r="G3540" s="157"/>
      <c r="H3540" s="158"/>
      <c r="I3540" s="162" t="str">
        <f t="shared" si="330"/>
        <v/>
      </c>
      <c r="J3540" s="163" t="str">
        <f>IF(I3540="","",I3540/BUDGET!$O$8)</f>
        <v/>
      </c>
      <c r="K3540" s="608"/>
      <c r="L3540" s="161" t="str">
        <f t="shared" si="331"/>
        <v/>
      </c>
      <c r="M3540" s="609" t="str">
        <f t="shared" si="332"/>
        <v/>
      </c>
      <c r="N3540" s="610" t="str">
        <f t="shared" si="333"/>
        <v/>
      </c>
      <c r="O3540" s="577"/>
      <c r="Q3540" s="611"/>
      <c r="U3540" s="574" t="str">
        <f t="shared" si="335"/>
        <v/>
      </c>
      <c r="V3540" s="574" t="str">
        <f>IF($U3540="","",VLOOKUP($U3540,BUDGET!$C$19:$Q$401,2,FALSE))</f>
        <v/>
      </c>
    </row>
    <row r="3541" spans="2:22" ht="13.5" x14ac:dyDescent="0.3">
      <c r="B3541" s="582">
        <f t="shared" si="334"/>
        <v>3531</v>
      </c>
      <c r="C3541" s="153"/>
      <c r="D3541" s="154"/>
      <c r="E3541" s="155"/>
      <c r="F3541" s="156"/>
      <c r="G3541" s="157"/>
      <c r="H3541" s="158"/>
      <c r="I3541" s="162" t="str">
        <f t="shared" si="330"/>
        <v/>
      </c>
      <c r="J3541" s="163" t="str">
        <f>IF(I3541="","",I3541/BUDGET!$O$8)</f>
        <v/>
      </c>
      <c r="K3541" s="608"/>
      <c r="L3541" s="164" t="str">
        <f t="shared" si="331"/>
        <v/>
      </c>
      <c r="M3541" s="609" t="str">
        <f t="shared" si="332"/>
        <v/>
      </c>
      <c r="N3541" s="610" t="str">
        <f t="shared" si="333"/>
        <v/>
      </c>
      <c r="O3541" s="577"/>
      <c r="Q3541" s="611"/>
      <c r="U3541" s="574" t="str">
        <f t="shared" si="335"/>
        <v/>
      </c>
      <c r="V3541" s="574" t="str">
        <f>IF($U3541="","",VLOOKUP($U3541,BUDGET!$C$19:$Q$401,2,FALSE))</f>
        <v/>
      </c>
    </row>
    <row r="3542" spans="2:22" ht="13.5" x14ac:dyDescent="0.3">
      <c r="B3542" s="582">
        <f t="shared" si="334"/>
        <v>3532</v>
      </c>
      <c r="C3542" s="153"/>
      <c r="D3542" s="154"/>
      <c r="E3542" s="155"/>
      <c r="F3542" s="156"/>
      <c r="G3542" s="157"/>
      <c r="H3542" s="158"/>
      <c r="I3542" s="162" t="str">
        <f t="shared" si="330"/>
        <v/>
      </c>
      <c r="J3542" s="163" t="str">
        <f>IF(I3542="","",I3542/BUDGET!$O$8)</f>
        <v/>
      </c>
      <c r="K3542" s="608"/>
      <c r="L3542" s="161" t="str">
        <f t="shared" si="331"/>
        <v/>
      </c>
      <c r="M3542" s="609" t="str">
        <f t="shared" si="332"/>
        <v/>
      </c>
      <c r="N3542" s="610" t="str">
        <f t="shared" si="333"/>
        <v/>
      </c>
      <c r="O3542" s="577"/>
      <c r="Q3542" s="611"/>
      <c r="U3542" s="574" t="str">
        <f t="shared" si="335"/>
        <v/>
      </c>
      <c r="V3542" s="574" t="str">
        <f>IF($U3542="","",VLOOKUP($U3542,BUDGET!$C$19:$Q$401,2,FALSE))</f>
        <v/>
      </c>
    </row>
    <row r="3543" spans="2:22" ht="13.5" x14ac:dyDescent="0.3">
      <c r="B3543" s="582">
        <f t="shared" si="334"/>
        <v>3533</v>
      </c>
      <c r="C3543" s="153"/>
      <c r="D3543" s="154"/>
      <c r="E3543" s="155"/>
      <c r="F3543" s="156"/>
      <c r="G3543" s="157"/>
      <c r="H3543" s="158"/>
      <c r="I3543" s="162" t="str">
        <f t="shared" si="330"/>
        <v/>
      </c>
      <c r="J3543" s="163" t="str">
        <f>IF(I3543="","",I3543/BUDGET!$O$8)</f>
        <v/>
      </c>
      <c r="K3543" s="608"/>
      <c r="L3543" s="164" t="str">
        <f t="shared" si="331"/>
        <v/>
      </c>
      <c r="M3543" s="609" t="str">
        <f t="shared" si="332"/>
        <v/>
      </c>
      <c r="N3543" s="610" t="str">
        <f t="shared" si="333"/>
        <v/>
      </c>
      <c r="O3543" s="577"/>
      <c r="Q3543" s="611"/>
      <c r="U3543" s="574" t="str">
        <f t="shared" si="335"/>
        <v/>
      </c>
      <c r="V3543" s="574" t="str">
        <f>IF($U3543="","",VLOOKUP($U3543,BUDGET!$C$19:$Q$401,2,FALSE))</f>
        <v/>
      </c>
    </row>
    <row r="3544" spans="2:22" ht="13.5" x14ac:dyDescent="0.3">
      <c r="B3544" s="582">
        <f t="shared" si="334"/>
        <v>3534</v>
      </c>
      <c r="C3544" s="153"/>
      <c r="D3544" s="154"/>
      <c r="E3544" s="155"/>
      <c r="F3544" s="156"/>
      <c r="G3544" s="157"/>
      <c r="H3544" s="158"/>
      <c r="I3544" s="162" t="str">
        <f t="shared" si="330"/>
        <v/>
      </c>
      <c r="J3544" s="163" t="str">
        <f>IF(I3544="","",I3544/BUDGET!$O$8)</f>
        <v/>
      </c>
      <c r="K3544" s="608"/>
      <c r="L3544" s="161" t="str">
        <f t="shared" si="331"/>
        <v/>
      </c>
      <c r="M3544" s="609" t="str">
        <f t="shared" si="332"/>
        <v/>
      </c>
      <c r="N3544" s="610" t="str">
        <f t="shared" si="333"/>
        <v/>
      </c>
      <c r="O3544" s="577"/>
      <c r="Q3544" s="611"/>
      <c r="U3544" s="574" t="str">
        <f t="shared" si="335"/>
        <v/>
      </c>
      <c r="V3544" s="574" t="str">
        <f>IF($U3544="","",VLOOKUP($U3544,BUDGET!$C$19:$Q$401,2,FALSE))</f>
        <v/>
      </c>
    </row>
    <row r="3545" spans="2:22" ht="13.5" x14ac:dyDescent="0.3">
      <c r="B3545" s="582">
        <f t="shared" si="334"/>
        <v>3535</v>
      </c>
      <c r="C3545" s="153"/>
      <c r="D3545" s="154"/>
      <c r="E3545" s="155"/>
      <c r="F3545" s="156"/>
      <c r="G3545" s="157"/>
      <c r="H3545" s="158"/>
      <c r="I3545" s="162" t="str">
        <f t="shared" si="330"/>
        <v/>
      </c>
      <c r="J3545" s="163" t="str">
        <f>IF(I3545="","",I3545/BUDGET!$O$8)</f>
        <v/>
      </c>
      <c r="K3545" s="608"/>
      <c r="L3545" s="164" t="str">
        <f t="shared" si="331"/>
        <v/>
      </c>
      <c r="M3545" s="609" t="str">
        <f t="shared" si="332"/>
        <v/>
      </c>
      <c r="N3545" s="610" t="str">
        <f t="shared" si="333"/>
        <v/>
      </c>
      <c r="O3545" s="577"/>
      <c r="Q3545" s="611"/>
      <c r="U3545" s="574" t="str">
        <f t="shared" si="335"/>
        <v/>
      </c>
      <c r="V3545" s="574" t="str">
        <f>IF($U3545="","",VLOOKUP($U3545,BUDGET!$C$19:$Q$401,2,FALSE))</f>
        <v/>
      </c>
    </row>
    <row r="3546" spans="2:22" ht="13.5" x14ac:dyDescent="0.3">
      <c r="B3546" s="582">
        <f t="shared" si="334"/>
        <v>3536</v>
      </c>
      <c r="C3546" s="153"/>
      <c r="D3546" s="154"/>
      <c r="E3546" s="155"/>
      <c r="F3546" s="156"/>
      <c r="G3546" s="157"/>
      <c r="H3546" s="158"/>
      <c r="I3546" s="162" t="str">
        <f t="shared" si="330"/>
        <v/>
      </c>
      <c r="J3546" s="163" t="str">
        <f>IF(I3546="","",I3546/BUDGET!$O$8)</f>
        <v/>
      </c>
      <c r="K3546" s="608"/>
      <c r="L3546" s="161" t="str">
        <f t="shared" si="331"/>
        <v/>
      </c>
      <c r="M3546" s="609" t="str">
        <f t="shared" si="332"/>
        <v/>
      </c>
      <c r="N3546" s="610" t="str">
        <f t="shared" si="333"/>
        <v/>
      </c>
      <c r="O3546" s="577"/>
      <c r="Q3546" s="611"/>
      <c r="U3546" s="574" t="str">
        <f t="shared" si="335"/>
        <v/>
      </c>
      <c r="V3546" s="574" t="str">
        <f>IF($U3546="","",VLOOKUP($U3546,BUDGET!$C$19:$Q$401,2,FALSE))</f>
        <v/>
      </c>
    </row>
    <row r="3547" spans="2:22" ht="13.5" x14ac:dyDescent="0.3">
      <c r="B3547" s="582">
        <f t="shared" si="334"/>
        <v>3537</v>
      </c>
      <c r="C3547" s="153"/>
      <c r="D3547" s="154"/>
      <c r="E3547" s="155"/>
      <c r="F3547" s="156"/>
      <c r="G3547" s="157"/>
      <c r="H3547" s="158"/>
      <c r="I3547" s="162" t="str">
        <f t="shared" si="330"/>
        <v/>
      </c>
      <c r="J3547" s="163" t="str">
        <f>IF(I3547="","",I3547/BUDGET!$O$8)</f>
        <v/>
      </c>
      <c r="K3547" s="608"/>
      <c r="L3547" s="164" t="str">
        <f t="shared" si="331"/>
        <v/>
      </c>
      <c r="M3547" s="609" t="str">
        <f t="shared" si="332"/>
        <v/>
      </c>
      <c r="N3547" s="610" t="str">
        <f t="shared" si="333"/>
        <v/>
      </c>
      <c r="O3547" s="577"/>
      <c r="Q3547" s="611"/>
      <c r="U3547" s="574" t="str">
        <f t="shared" si="335"/>
        <v/>
      </c>
      <c r="V3547" s="574" t="str">
        <f>IF($U3547="","",VLOOKUP($U3547,BUDGET!$C$19:$Q$401,2,FALSE))</f>
        <v/>
      </c>
    </row>
    <row r="3548" spans="2:22" ht="13.5" x14ac:dyDescent="0.3">
      <c r="B3548" s="582">
        <f t="shared" si="334"/>
        <v>3538</v>
      </c>
      <c r="C3548" s="153"/>
      <c r="D3548" s="154"/>
      <c r="E3548" s="155"/>
      <c r="F3548" s="156"/>
      <c r="G3548" s="157"/>
      <c r="H3548" s="158"/>
      <c r="I3548" s="162" t="str">
        <f t="shared" si="330"/>
        <v/>
      </c>
      <c r="J3548" s="163" t="str">
        <f>IF(I3548="","",I3548/BUDGET!$O$8)</f>
        <v/>
      </c>
      <c r="K3548" s="608"/>
      <c r="L3548" s="161" t="str">
        <f t="shared" si="331"/>
        <v/>
      </c>
      <c r="M3548" s="609" t="str">
        <f t="shared" si="332"/>
        <v/>
      </c>
      <c r="N3548" s="610" t="str">
        <f t="shared" si="333"/>
        <v/>
      </c>
      <c r="O3548" s="577"/>
      <c r="Q3548" s="611"/>
      <c r="U3548" s="574" t="str">
        <f t="shared" si="335"/>
        <v/>
      </c>
      <c r="V3548" s="574" t="str">
        <f>IF($U3548="","",VLOOKUP($U3548,BUDGET!$C$19:$Q$401,2,FALSE))</f>
        <v/>
      </c>
    </row>
    <row r="3549" spans="2:22" ht="13.5" x14ac:dyDescent="0.3">
      <c r="B3549" s="582">
        <f t="shared" si="334"/>
        <v>3539</v>
      </c>
      <c r="C3549" s="153"/>
      <c r="D3549" s="154"/>
      <c r="E3549" s="155"/>
      <c r="F3549" s="156"/>
      <c r="G3549" s="157"/>
      <c r="H3549" s="158"/>
      <c r="I3549" s="162" t="str">
        <f t="shared" si="330"/>
        <v/>
      </c>
      <c r="J3549" s="163" t="str">
        <f>IF(I3549="","",I3549/BUDGET!$O$8)</f>
        <v/>
      </c>
      <c r="K3549" s="608"/>
      <c r="L3549" s="164" t="str">
        <f t="shared" si="331"/>
        <v/>
      </c>
      <c r="M3549" s="609" t="str">
        <f t="shared" si="332"/>
        <v/>
      </c>
      <c r="N3549" s="610" t="str">
        <f t="shared" si="333"/>
        <v/>
      </c>
      <c r="O3549" s="577"/>
      <c r="Q3549" s="611"/>
      <c r="U3549" s="574" t="str">
        <f t="shared" si="335"/>
        <v/>
      </c>
      <c r="V3549" s="574" t="str">
        <f>IF($U3549="","",VLOOKUP($U3549,BUDGET!$C$19:$Q$401,2,FALSE))</f>
        <v/>
      </c>
    </row>
    <row r="3550" spans="2:22" ht="13.5" x14ac:dyDescent="0.3">
      <c r="B3550" s="582">
        <f t="shared" si="334"/>
        <v>3540</v>
      </c>
      <c r="C3550" s="153"/>
      <c r="D3550" s="154"/>
      <c r="E3550" s="155"/>
      <c r="F3550" s="156"/>
      <c r="G3550" s="157"/>
      <c r="H3550" s="158"/>
      <c r="I3550" s="162" t="str">
        <f t="shared" si="330"/>
        <v/>
      </c>
      <c r="J3550" s="163" t="str">
        <f>IF(I3550="","",I3550/BUDGET!$O$8)</f>
        <v/>
      </c>
      <c r="K3550" s="608"/>
      <c r="L3550" s="161" t="str">
        <f t="shared" si="331"/>
        <v/>
      </c>
      <c r="M3550" s="609" t="str">
        <f t="shared" si="332"/>
        <v/>
      </c>
      <c r="N3550" s="610" t="str">
        <f t="shared" si="333"/>
        <v/>
      </c>
      <c r="O3550" s="577"/>
      <c r="Q3550" s="611"/>
      <c r="U3550" s="574" t="str">
        <f t="shared" si="335"/>
        <v/>
      </c>
      <c r="V3550" s="574" t="str">
        <f>IF($U3550="","",VLOOKUP($U3550,BUDGET!$C$19:$Q$401,2,FALSE))</f>
        <v/>
      </c>
    </row>
    <row r="3551" spans="2:22" ht="13.5" x14ac:dyDescent="0.3">
      <c r="B3551" s="582">
        <f t="shared" si="334"/>
        <v>3541</v>
      </c>
      <c r="C3551" s="153"/>
      <c r="D3551" s="154"/>
      <c r="E3551" s="155"/>
      <c r="F3551" s="156"/>
      <c r="G3551" s="157"/>
      <c r="H3551" s="158"/>
      <c r="I3551" s="162" t="str">
        <f t="shared" si="330"/>
        <v/>
      </c>
      <c r="J3551" s="163" t="str">
        <f>IF(I3551="","",I3551/BUDGET!$O$8)</f>
        <v/>
      </c>
      <c r="K3551" s="608"/>
      <c r="L3551" s="164" t="str">
        <f t="shared" si="331"/>
        <v/>
      </c>
      <c r="M3551" s="609" t="str">
        <f t="shared" si="332"/>
        <v/>
      </c>
      <c r="N3551" s="610" t="str">
        <f t="shared" si="333"/>
        <v/>
      </c>
      <c r="O3551" s="577"/>
      <c r="Q3551" s="611"/>
      <c r="U3551" s="574" t="str">
        <f t="shared" si="335"/>
        <v/>
      </c>
      <c r="V3551" s="574" t="str">
        <f>IF($U3551="","",VLOOKUP($U3551,BUDGET!$C$19:$Q$401,2,FALSE))</f>
        <v/>
      </c>
    </row>
    <row r="3552" spans="2:22" ht="13.5" x14ac:dyDescent="0.3">
      <c r="B3552" s="582">
        <f t="shared" si="334"/>
        <v>3542</v>
      </c>
      <c r="C3552" s="153"/>
      <c r="D3552" s="154"/>
      <c r="E3552" s="155"/>
      <c r="F3552" s="156"/>
      <c r="G3552" s="157"/>
      <c r="H3552" s="158"/>
      <c r="I3552" s="162" t="str">
        <f t="shared" si="330"/>
        <v/>
      </c>
      <c r="J3552" s="163" t="str">
        <f>IF(I3552="","",I3552/BUDGET!$O$8)</f>
        <v/>
      </c>
      <c r="K3552" s="608"/>
      <c r="L3552" s="161" t="str">
        <f t="shared" si="331"/>
        <v/>
      </c>
      <c r="M3552" s="609" t="str">
        <f t="shared" si="332"/>
        <v/>
      </c>
      <c r="N3552" s="610" t="str">
        <f t="shared" si="333"/>
        <v/>
      </c>
      <c r="O3552" s="577"/>
      <c r="Q3552" s="611"/>
      <c r="U3552" s="574" t="str">
        <f t="shared" si="335"/>
        <v/>
      </c>
      <c r="V3552" s="574" t="str">
        <f>IF($U3552="","",VLOOKUP($U3552,BUDGET!$C$19:$Q$401,2,FALSE))</f>
        <v/>
      </c>
    </row>
    <row r="3553" spans="2:22" ht="13.5" x14ac:dyDescent="0.3">
      <c r="B3553" s="582">
        <f t="shared" si="334"/>
        <v>3543</v>
      </c>
      <c r="C3553" s="153"/>
      <c r="D3553" s="154"/>
      <c r="E3553" s="155"/>
      <c r="F3553" s="156"/>
      <c r="G3553" s="157"/>
      <c r="H3553" s="158"/>
      <c r="I3553" s="162" t="str">
        <f t="shared" si="330"/>
        <v/>
      </c>
      <c r="J3553" s="163" t="str">
        <f>IF(I3553="","",I3553/BUDGET!$O$8)</f>
        <v/>
      </c>
      <c r="K3553" s="608"/>
      <c r="L3553" s="164" t="str">
        <f t="shared" si="331"/>
        <v/>
      </c>
      <c r="M3553" s="609" t="str">
        <f t="shared" si="332"/>
        <v/>
      </c>
      <c r="N3553" s="610" t="str">
        <f t="shared" si="333"/>
        <v/>
      </c>
      <c r="O3553" s="577"/>
      <c r="Q3553" s="611"/>
      <c r="U3553" s="574" t="str">
        <f t="shared" si="335"/>
        <v/>
      </c>
      <c r="V3553" s="574" t="str">
        <f>IF($U3553="","",VLOOKUP($U3553,BUDGET!$C$19:$Q$401,2,FALSE))</f>
        <v/>
      </c>
    </row>
    <row r="3554" spans="2:22" ht="13.5" x14ac:dyDescent="0.3">
      <c r="B3554" s="582">
        <f t="shared" si="334"/>
        <v>3544</v>
      </c>
      <c r="C3554" s="153"/>
      <c r="D3554" s="154"/>
      <c r="E3554" s="155"/>
      <c r="F3554" s="156"/>
      <c r="G3554" s="157"/>
      <c r="H3554" s="158"/>
      <c r="I3554" s="162" t="str">
        <f t="shared" si="330"/>
        <v/>
      </c>
      <c r="J3554" s="163" t="str">
        <f>IF(I3554="","",I3554/BUDGET!$O$8)</f>
        <v/>
      </c>
      <c r="K3554" s="608"/>
      <c r="L3554" s="161" t="str">
        <f t="shared" si="331"/>
        <v/>
      </c>
      <c r="M3554" s="609" t="str">
        <f t="shared" si="332"/>
        <v/>
      </c>
      <c r="N3554" s="610" t="str">
        <f t="shared" si="333"/>
        <v/>
      </c>
      <c r="O3554" s="577"/>
      <c r="Q3554" s="611"/>
      <c r="U3554" s="574" t="str">
        <f t="shared" si="335"/>
        <v/>
      </c>
      <c r="V3554" s="574" t="str">
        <f>IF($U3554="","",VLOOKUP($U3554,BUDGET!$C$19:$Q$401,2,FALSE))</f>
        <v/>
      </c>
    </row>
    <row r="3555" spans="2:22" ht="13.5" x14ac:dyDescent="0.3">
      <c r="B3555" s="582">
        <f t="shared" si="334"/>
        <v>3545</v>
      </c>
      <c r="C3555" s="153"/>
      <c r="D3555" s="154"/>
      <c r="E3555" s="155"/>
      <c r="F3555" s="156"/>
      <c r="G3555" s="157"/>
      <c r="H3555" s="158"/>
      <c r="I3555" s="162" t="str">
        <f t="shared" si="330"/>
        <v/>
      </c>
      <c r="J3555" s="163" t="str">
        <f>IF(I3555="","",I3555/BUDGET!$O$8)</f>
        <v/>
      </c>
      <c r="K3555" s="608"/>
      <c r="L3555" s="164" t="str">
        <f t="shared" si="331"/>
        <v/>
      </c>
      <c r="M3555" s="609" t="str">
        <f t="shared" si="332"/>
        <v/>
      </c>
      <c r="N3555" s="610" t="str">
        <f t="shared" si="333"/>
        <v/>
      </c>
      <c r="O3555" s="577"/>
      <c r="Q3555" s="611"/>
      <c r="U3555" s="574" t="str">
        <f t="shared" si="335"/>
        <v/>
      </c>
      <c r="V3555" s="574" t="str">
        <f>IF($U3555="","",VLOOKUP($U3555,BUDGET!$C$19:$Q$401,2,FALSE))</f>
        <v/>
      </c>
    </row>
    <row r="3556" spans="2:22" ht="13.5" x14ac:dyDescent="0.3">
      <c r="B3556" s="582">
        <f t="shared" si="334"/>
        <v>3546</v>
      </c>
      <c r="C3556" s="153"/>
      <c r="D3556" s="154"/>
      <c r="E3556" s="155"/>
      <c r="F3556" s="156"/>
      <c r="G3556" s="157"/>
      <c r="H3556" s="158"/>
      <c r="I3556" s="162" t="str">
        <f t="shared" si="330"/>
        <v/>
      </c>
      <c r="J3556" s="163" t="str">
        <f>IF(I3556="","",I3556/BUDGET!$O$8)</f>
        <v/>
      </c>
      <c r="K3556" s="608"/>
      <c r="L3556" s="161" t="str">
        <f t="shared" si="331"/>
        <v/>
      </c>
      <c r="M3556" s="609" t="str">
        <f t="shared" si="332"/>
        <v/>
      </c>
      <c r="N3556" s="610" t="str">
        <f t="shared" si="333"/>
        <v/>
      </c>
      <c r="O3556" s="577"/>
      <c r="Q3556" s="611"/>
      <c r="U3556" s="574" t="str">
        <f t="shared" si="335"/>
        <v/>
      </c>
      <c r="V3556" s="574" t="str">
        <f>IF($U3556="","",VLOOKUP($U3556,BUDGET!$C$19:$Q$401,2,FALSE))</f>
        <v/>
      </c>
    </row>
    <row r="3557" spans="2:22" ht="13.5" x14ac:dyDescent="0.3">
      <c r="B3557" s="582">
        <f t="shared" si="334"/>
        <v>3547</v>
      </c>
      <c r="C3557" s="153"/>
      <c r="D3557" s="154"/>
      <c r="E3557" s="155"/>
      <c r="F3557" s="156"/>
      <c r="G3557" s="157"/>
      <c r="H3557" s="158"/>
      <c r="I3557" s="162" t="str">
        <f t="shared" si="330"/>
        <v/>
      </c>
      <c r="J3557" s="163" t="str">
        <f>IF(I3557="","",I3557/BUDGET!$O$8)</f>
        <v/>
      </c>
      <c r="K3557" s="608"/>
      <c r="L3557" s="164" t="str">
        <f t="shared" si="331"/>
        <v/>
      </c>
      <c r="M3557" s="609" t="str">
        <f t="shared" si="332"/>
        <v/>
      </c>
      <c r="N3557" s="610" t="str">
        <f t="shared" si="333"/>
        <v/>
      </c>
      <c r="O3557" s="577"/>
      <c r="Q3557" s="611"/>
      <c r="U3557" s="574" t="str">
        <f t="shared" si="335"/>
        <v/>
      </c>
      <c r="V3557" s="574" t="str">
        <f>IF($U3557="","",VLOOKUP($U3557,BUDGET!$C$19:$Q$401,2,FALSE))</f>
        <v/>
      </c>
    </row>
    <row r="3558" spans="2:22" ht="13.5" x14ac:dyDescent="0.3">
      <c r="B3558" s="582">
        <f t="shared" si="334"/>
        <v>3548</v>
      </c>
      <c r="C3558" s="153"/>
      <c r="D3558" s="154"/>
      <c r="E3558" s="155"/>
      <c r="F3558" s="156"/>
      <c r="G3558" s="157"/>
      <c r="H3558" s="158"/>
      <c r="I3558" s="162" t="str">
        <f t="shared" si="330"/>
        <v/>
      </c>
      <c r="J3558" s="163" t="str">
        <f>IF(I3558="","",I3558/BUDGET!$O$8)</f>
        <v/>
      </c>
      <c r="K3558" s="608"/>
      <c r="L3558" s="161" t="str">
        <f t="shared" si="331"/>
        <v/>
      </c>
      <c r="M3558" s="609" t="str">
        <f t="shared" si="332"/>
        <v/>
      </c>
      <c r="N3558" s="610" t="str">
        <f t="shared" si="333"/>
        <v/>
      </c>
      <c r="O3558" s="577"/>
      <c r="Q3558" s="611"/>
      <c r="U3558" s="574" t="str">
        <f t="shared" si="335"/>
        <v/>
      </c>
      <c r="V3558" s="574" t="str">
        <f>IF($U3558="","",VLOOKUP($U3558,BUDGET!$C$19:$Q$401,2,FALSE))</f>
        <v/>
      </c>
    </row>
    <row r="3559" spans="2:22" ht="13.5" x14ac:dyDescent="0.3">
      <c r="B3559" s="582">
        <f t="shared" si="334"/>
        <v>3549</v>
      </c>
      <c r="C3559" s="153"/>
      <c r="D3559" s="154"/>
      <c r="E3559" s="155"/>
      <c r="F3559" s="156"/>
      <c r="G3559" s="157"/>
      <c r="H3559" s="158"/>
      <c r="I3559" s="162" t="str">
        <f t="shared" si="330"/>
        <v/>
      </c>
      <c r="J3559" s="163" t="str">
        <f>IF(I3559="","",I3559/BUDGET!$O$8)</f>
        <v/>
      </c>
      <c r="K3559" s="608"/>
      <c r="L3559" s="164" t="str">
        <f t="shared" si="331"/>
        <v/>
      </c>
      <c r="M3559" s="609" t="str">
        <f t="shared" si="332"/>
        <v/>
      </c>
      <c r="N3559" s="610" t="str">
        <f t="shared" si="333"/>
        <v/>
      </c>
      <c r="O3559" s="577"/>
      <c r="Q3559" s="611"/>
      <c r="U3559" s="574" t="str">
        <f t="shared" si="335"/>
        <v/>
      </c>
      <c r="V3559" s="574" t="str">
        <f>IF($U3559="","",VLOOKUP($U3559,BUDGET!$C$19:$Q$401,2,FALSE))</f>
        <v/>
      </c>
    </row>
    <row r="3560" spans="2:22" ht="13.5" x14ac:dyDescent="0.3">
      <c r="B3560" s="582">
        <f t="shared" si="334"/>
        <v>3550</v>
      </c>
      <c r="C3560" s="153"/>
      <c r="D3560" s="154"/>
      <c r="E3560" s="155"/>
      <c r="F3560" s="156"/>
      <c r="G3560" s="157"/>
      <c r="H3560" s="158"/>
      <c r="I3560" s="162" t="str">
        <f t="shared" si="330"/>
        <v/>
      </c>
      <c r="J3560" s="163" t="str">
        <f>IF(I3560="","",I3560/BUDGET!$O$8)</f>
        <v/>
      </c>
      <c r="K3560" s="608"/>
      <c r="L3560" s="161" t="str">
        <f t="shared" si="331"/>
        <v/>
      </c>
      <c r="M3560" s="609" t="str">
        <f t="shared" si="332"/>
        <v/>
      </c>
      <c r="N3560" s="610" t="str">
        <f t="shared" si="333"/>
        <v/>
      </c>
      <c r="O3560" s="577"/>
      <c r="Q3560" s="611"/>
      <c r="U3560" s="574" t="str">
        <f t="shared" si="335"/>
        <v/>
      </c>
      <c r="V3560" s="574" t="str">
        <f>IF($U3560="","",VLOOKUP($U3560,BUDGET!$C$19:$Q$401,2,FALSE))</f>
        <v/>
      </c>
    </row>
    <row r="3561" spans="2:22" ht="13.5" x14ac:dyDescent="0.3">
      <c r="B3561" s="582">
        <f t="shared" si="334"/>
        <v>3551</v>
      </c>
      <c r="C3561" s="153"/>
      <c r="D3561" s="154"/>
      <c r="E3561" s="155"/>
      <c r="F3561" s="156"/>
      <c r="G3561" s="157"/>
      <c r="H3561" s="158"/>
      <c r="I3561" s="162" t="str">
        <f t="shared" si="330"/>
        <v/>
      </c>
      <c r="J3561" s="163" t="str">
        <f>IF(I3561="","",I3561/BUDGET!$O$8)</f>
        <v/>
      </c>
      <c r="K3561" s="608"/>
      <c r="L3561" s="164" t="str">
        <f t="shared" si="331"/>
        <v/>
      </c>
      <c r="M3561" s="609" t="str">
        <f t="shared" si="332"/>
        <v/>
      </c>
      <c r="N3561" s="610" t="str">
        <f t="shared" si="333"/>
        <v/>
      </c>
      <c r="O3561" s="577"/>
      <c r="Q3561" s="611"/>
      <c r="U3561" s="574" t="str">
        <f t="shared" si="335"/>
        <v/>
      </c>
      <c r="V3561" s="574" t="str">
        <f>IF($U3561="","",VLOOKUP($U3561,BUDGET!$C$19:$Q$401,2,FALSE))</f>
        <v/>
      </c>
    </row>
    <row r="3562" spans="2:22" ht="13.5" x14ac:dyDescent="0.3">
      <c r="B3562" s="582">
        <f t="shared" si="334"/>
        <v>3552</v>
      </c>
      <c r="C3562" s="153"/>
      <c r="D3562" s="154"/>
      <c r="E3562" s="155"/>
      <c r="F3562" s="156"/>
      <c r="G3562" s="157"/>
      <c r="H3562" s="158"/>
      <c r="I3562" s="162" t="str">
        <f t="shared" si="330"/>
        <v/>
      </c>
      <c r="J3562" s="163" t="str">
        <f>IF(I3562="","",I3562/BUDGET!$O$8)</f>
        <v/>
      </c>
      <c r="K3562" s="608"/>
      <c r="L3562" s="161" t="str">
        <f t="shared" si="331"/>
        <v/>
      </c>
      <c r="M3562" s="609" t="str">
        <f t="shared" si="332"/>
        <v/>
      </c>
      <c r="N3562" s="610" t="str">
        <f t="shared" si="333"/>
        <v/>
      </c>
      <c r="O3562" s="577"/>
      <c r="Q3562" s="611"/>
      <c r="U3562" s="574" t="str">
        <f t="shared" si="335"/>
        <v/>
      </c>
      <c r="V3562" s="574" t="str">
        <f>IF($U3562="","",VLOOKUP($U3562,BUDGET!$C$19:$Q$401,2,FALSE))</f>
        <v/>
      </c>
    </row>
    <row r="3563" spans="2:22" ht="13.5" x14ac:dyDescent="0.3">
      <c r="B3563" s="582">
        <f t="shared" si="334"/>
        <v>3553</v>
      </c>
      <c r="C3563" s="153"/>
      <c r="D3563" s="154"/>
      <c r="E3563" s="155"/>
      <c r="F3563" s="156"/>
      <c r="G3563" s="157"/>
      <c r="H3563" s="158"/>
      <c r="I3563" s="162" t="str">
        <f t="shared" si="330"/>
        <v/>
      </c>
      <c r="J3563" s="163" t="str">
        <f>IF(I3563="","",I3563/BUDGET!$O$8)</f>
        <v/>
      </c>
      <c r="K3563" s="608"/>
      <c r="L3563" s="164" t="str">
        <f t="shared" si="331"/>
        <v/>
      </c>
      <c r="M3563" s="609" t="str">
        <f t="shared" si="332"/>
        <v/>
      </c>
      <c r="N3563" s="610" t="str">
        <f t="shared" si="333"/>
        <v/>
      </c>
      <c r="O3563" s="577"/>
      <c r="Q3563" s="611"/>
      <c r="U3563" s="574" t="str">
        <f t="shared" si="335"/>
        <v/>
      </c>
      <c r="V3563" s="574" t="str">
        <f>IF($U3563="","",VLOOKUP($U3563,BUDGET!$C$19:$Q$401,2,FALSE))</f>
        <v/>
      </c>
    </row>
    <row r="3564" spans="2:22" ht="13.5" x14ac:dyDescent="0.3">
      <c r="B3564" s="582">
        <f t="shared" si="334"/>
        <v>3554</v>
      </c>
      <c r="C3564" s="153"/>
      <c r="D3564" s="154"/>
      <c r="E3564" s="155"/>
      <c r="F3564" s="156"/>
      <c r="G3564" s="157"/>
      <c r="H3564" s="158"/>
      <c r="I3564" s="162" t="str">
        <f t="shared" si="330"/>
        <v/>
      </c>
      <c r="J3564" s="163" t="str">
        <f>IF(I3564="","",I3564/BUDGET!$O$8)</f>
        <v/>
      </c>
      <c r="K3564" s="608"/>
      <c r="L3564" s="161" t="str">
        <f t="shared" si="331"/>
        <v/>
      </c>
      <c r="M3564" s="609" t="str">
        <f t="shared" si="332"/>
        <v/>
      </c>
      <c r="N3564" s="610" t="str">
        <f t="shared" si="333"/>
        <v/>
      </c>
      <c r="O3564" s="577"/>
      <c r="Q3564" s="611"/>
      <c r="U3564" s="574" t="str">
        <f t="shared" si="335"/>
        <v/>
      </c>
      <c r="V3564" s="574" t="str">
        <f>IF($U3564="","",VLOOKUP($U3564,BUDGET!$C$19:$Q$401,2,FALSE))</f>
        <v/>
      </c>
    </row>
    <row r="3565" spans="2:22" ht="13.5" x14ac:dyDescent="0.3">
      <c r="B3565" s="582">
        <f t="shared" si="334"/>
        <v>3555</v>
      </c>
      <c r="C3565" s="153"/>
      <c r="D3565" s="154"/>
      <c r="E3565" s="155"/>
      <c r="F3565" s="156"/>
      <c r="G3565" s="157"/>
      <c r="H3565" s="158"/>
      <c r="I3565" s="162" t="str">
        <f t="shared" si="330"/>
        <v/>
      </c>
      <c r="J3565" s="163" t="str">
        <f>IF(I3565="","",I3565/BUDGET!$O$8)</f>
        <v/>
      </c>
      <c r="K3565" s="608"/>
      <c r="L3565" s="164" t="str">
        <f t="shared" si="331"/>
        <v/>
      </c>
      <c r="M3565" s="609" t="str">
        <f t="shared" si="332"/>
        <v/>
      </c>
      <c r="N3565" s="610" t="str">
        <f t="shared" si="333"/>
        <v/>
      </c>
      <c r="O3565" s="577"/>
      <c r="Q3565" s="611"/>
      <c r="U3565" s="574" t="str">
        <f t="shared" si="335"/>
        <v/>
      </c>
      <c r="V3565" s="574" t="str">
        <f>IF($U3565="","",VLOOKUP($U3565,BUDGET!$C$19:$Q$401,2,FALSE))</f>
        <v/>
      </c>
    </row>
    <row r="3566" spans="2:22" ht="13.5" x14ac:dyDescent="0.3">
      <c r="B3566" s="582">
        <f t="shared" si="334"/>
        <v>3556</v>
      </c>
      <c r="C3566" s="153"/>
      <c r="D3566" s="154"/>
      <c r="E3566" s="155"/>
      <c r="F3566" s="156"/>
      <c r="G3566" s="157"/>
      <c r="H3566" s="158"/>
      <c r="I3566" s="162" t="str">
        <f t="shared" si="330"/>
        <v/>
      </c>
      <c r="J3566" s="163" t="str">
        <f>IF(I3566="","",I3566/BUDGET!$O$8)</f>
        <v/>
      </c>
      <c r="K3566" s="608"/>
      <c r="L3566" s="161" t="str">
        <f t="shared" si="331"/>
        <v/>
      </c>
      <c r="M3566" s="609" t="str">
        <f t="shared" si="332"/>
        <v/>
      </c>
      <c r="N3566" s="610" t="str">
        <f t="shared" si="333"/>
        <v/>
      </c>
      <c r="O3566" s="577"/>
      <c r="Q3566" s="611"/>
      <c r="U3566" s="574" t="str">
        <f t="shared" si="335"/>
        <v/>
      </c>
      <c r="V3566" s="574" t="str">
        <f>IF($U3566="","",VLOOKUP($U3566,BUDGET!$C$19:$Q$401,2,FALSE))</f>
        <v/>
      </c>
    </row>
    <row r="3567" spans="2:22" ht="13.5" x14ac:dyDescent="0.3">
      <c r="B3567" s="582">
        <f t="shared" si="334"/>
        <v>3557</v>
      </c>
      <c r="C3567" s="153"/>
      <c r="D3567" s="154"/>
      <c r="E3567" s="155"/>
      <c r="F3567" s="156"/>
      <c r="G3567" s="157"/>
      <c r="H3567" s="158"/>
      <c r="I3567" s="162" t="str">
        <f t="shared" si="330"/>
        <v/>
      </c>
      <c r="J3567" s="163" t="str">
        <f>IF(I3567="","",I3567/BUDGET!$O$8)</f>
        <v/>
      </c>
      <c r="K3567" s="608"/>
      <c r="L3567" s="164" t="str">
        <f t="shared" si="331"/>
        <v/>
      </c>
      <c r="M3567" s="609" t="str">
        <f t="shared" si="332"/>
        <v/>
      </c>
      <c r="N3567" s="610" t="str">
        <f t="shared" si="333"/>
        <v/>
      </c>
      <c r="O3567" s="577"/>
      <c r="Q3567" s="611"/>
      <c r="U3567" s="574" t="str">
        <f t="shared" si="335"/>
        <v/>
      </c>
      <c r="V3567" s="574" t="str">
        <f>IF($U3567="","",VLOOKUP($U3567,BUDGET!$C$19:$Q$401,2,FALSE))</f>
        <v/>
      </c>
    </row>
    <row r="3568" spans="2:22" ht="13.5" x14ac:dyDescent="0.3">
      <c r="B3568" s="582">
        <f t="shared" si="334"/>
        <v>3558</v>
      </c>
      <c r="C3568" s="153"/>
      <c r="D3568" s="154"/>
      <c r="E3568" s="155"/>
      <c r="F3568" s="156"/>
      <c r="G3568" s="157"/>
      <c r="H3568" s="158"/>
      <c r="I3568" s="162" t="str">
        <f t="shared" si="330"/>
        <v/>
      </c>
      <c r="J3568" s="163" t="str">
        <f>IF(I3568="","",I3568/BUDGET!$O$8)</f>
        <v/>
      </c>
      <c r="K3568" s="608"/>
      <c r="L3568" s="161" t="str">
        <f t="shared" si="331"/>
        <v/>
      </c>
      <c r="M3568" s="609" t="str">
        <f t="shared" si="332"/>
        <v/>
      </c>
      <c r="N3568" s="610" t="str">
        <f t="shared" si="333"/>
        <v/>
      </c>
      <c r="O3568" s="577"/>
      <c r="Q3568" s="611"/>
      <c r="U3568" s="574" t="str">
        <f t="shared" si="335"/>
        <v/>
      </c>
      <c r="V3568" s="574" t="str">
        <f>IF($U3568="","",VLOOKUP($U3568,BUDGET!$C$19:$Q$401,2,FALSE))</f>
        <v/>
      </c>
    </row>
    <row r="3569" spans="2:22" ht="13.5" x14ac:dyDescent="0.3">
      <c r="B3569" s="582">
        <f t="shared" si="334"/>
        <v>3559</v>
      </c>
      <c r="C3569" s="153"/>
      <c r="D3569" s="154"/>
      <c r="E3569" s="155"/>
      <c r="F3569" s="156"/>
      <c r="G3569" s="157"/>
      <c r="H3569" s="158"/>
      <c r="I3569" s="162" t="str">
        <f t="shared" si="330"/>
        <v/>
      </c>
      <c r="J3569" s="163" t="str">
        <f>IF(I3569="","",I3569/BUDGET!$O$8)</f>
        <v/>
      </c>
      <c r="K3569" s="608"/>
      <c r="L3569" s="164" t="str">
        <f t="shared" si="331"/>
        <v/>
      </c>
      <c r="M3569" s="609" t="str">
        <f t="shared" si="332"/>
        <v/>
      </c>
      <c r="N3569" s="610" t="str">
        <f t="shared" si="333"/>
        <v/>
      </c>
      <c r="O3569" s="577"/>
      <c r="Q3569" s="611"/>
      <c r="U3569" s="574" t="str">
        <f t="shared" si="335"/>
        <v/>
      </c>
      <c r="V3569" s="574" t="str">
        <f>IF($U3569="","",VLOOKUP($U3569,BUDGET!$C$19:$Q$401,2,FALSE))</f>
        <v/>
      </c>
    </row>
    <row r="3570" spans="2:22" ht="13.5" x14ac:dyDescent="0.3">
      <c r="B3570" s="582">
        <f t="shared" si="334"/>
        <v>3560</v>
      </c>
      <c r="C3570" s="153"/>
      <c r="D3570" s="154"/>
      <c r="E3570" s="155"/>
      <c r="F3570" s="156"/>
      <c r="G3570" s="157"/>
      <c r="H3570" s="158"/>
      <c r="I3570" s="162" t="str">
        <f t="shared" si="330"/>
        <v/>
      </c>
      <c r="J3570" s="163" t="str">
        <f>IF(I3570="","",I3570/BUDGET!$O$8)</f>
        <v/>
      </c>
      <c r="K3570" s="608"/>
      <c r="L3570" s="161" t="str">
        <f t="shared" si="331"/>
        <v/>
      </c>
      <c r="M3570" s="609" t="str">
        <f t="shared" si="332"/>
        <v/>
      </c>
      <c r="N3570" s="610" t="str">
        <f t="shared" si="333"/>
        <v/>
      </c>
      <c r="O3570" s="577"/>
      <c r="Q3570" s="611"/>
      <c r="U3570" s="574" t="str">
        <f t="shared" si="335"/>
        <v/>
      </c>
      <c r="V3570" s="574" t="str">
        <f>IF($U3570="","",VLOOKUP($U3570,BUDGET!$C$19:$Q$401,2,FALSE))</f>
        <v/>
      </c>
    </row>
    <row r="3571" spans="2:22" ht="13.5" x14ac:dyDescent="0.3">
      <c r="B3571" s="582">
        <f t="shared" si="334"/>
        <v>3561</v>
      </c>
      <c r="C3571" s="153"/>
      <c r="D3571" s="154"/>
      <c r="E3571" s="155"/>
      <c r="F3571" s="156"/>
      <c r="G3571" s="157"/>
      <c r="H3571" s="158"/>
      <c r="I3571" s="162" t="str">
        <f t="shared" si="330"/>
        <v/>
      </c>
      <c r="J3571" s="163" t="str">
        <f>IF(I3571="","",I3571/BUDGET!$O$8)</f>
        <v/>
      </c>
      <c r="K3571" s="608"/>
      <c r="L3571" s="164" t="str">
        <f t="shared" si="331"/>
        <v/>
      </c>
      <c r="M3571" s="609" t="str">
        <f t="shared" si="332"/>
        <v/>
      </c>
      <c r="N3571" s="610" t="str">
        <f t="shared" si="333"/>
        <v/>
      </c>
      <c r="O3571" s="577"/>
      <c r="Q3571" s="611"/>
      <c r="U3571" s="574" t="str">
        <f t="shared" si="335"/>
        <v/>
      </c>
      <c r="V3571" s="574" t="str">
        <f>IF($U3571="","",VLOOKUP($U3571,BUDGET!$C$19:$Q$401,2,FALSE))</f>
        <v/>
      </c>
    </row>
    <row r="3572" spans="2:22" ht="13.5" x14ac:dyDescent="0.3">
      <c r="B3572" s="582">
        <f t="shared" si="334"/>
        <v>3562</v>
      </c>
      <c r="C3572" s="153"/>
      <c r="D3572" s="154"/>
      <c r="E3572" s="155"/>
      <c r="F3572" s="156"/>
      <c r="G3572" s="157"/>
      <c r="H3572" s="158"/>
      <c r="I3572" s="162" t="str">
        <f t="shared" si="330"/>
        <v/>
      </c>
      <c r="J3572" s="163" t="str">
        <f>IF(I3572="","",I3572/BUDGET!$O$8)</f>
        <v/>
      </c>
      <c r="K3572" s="608"/>
      <c r="L3572" s="161" t="str">
        <f t="shared" si="331"/>
        <v/>
      </c>
      <c r="M3572" s="609" t="str">
        <f t="shared" si="332"/>
        <v/>
      </c>
      <c r="N3572" s="610" t="str">
        <f t="shared" si="333"/>
        <v/>
      </c>
      <c r="O3572" s="577"/>
      <c r="Q3572" s="611"/>
      <c r="U3572" s="574" t="str">
        <f t="shared" si="335"/>
        <v/>
      </c>
      <c r="V3572" s="574" t="str">
        <f>IF($U3572="","",VLOOKUP($U3572,BUDGET!$C$19:$Q$401,2,FALSE))</f>
        <v/>
      </c>
    </row>
    <row r="3573" spans="2:22" ht="13.5" x14ac:dyDescent="0.3">
      <c r="B3573" s="582">
        <f t="shared" si="334"/>
        <v>3563</v>
      </c>
      <c r="C3573" s="153"/>
      <c r="D3573" s="154"/>
      <c r="E3573" s="155"/>
      <c r="F3573" s="156"/>
      <c r="G3573" s="157"/>
      <c r="H3573" s="158"/>
      <c r="I3573" s="162" t="str">
        <f t="shared" si="330"/>
        <v/>
      </c>
      <c r="J3573" s="163" t="str">
        <f>IF(I3573="","",I3573/BUDGET!$O$8)</f>
        <v/>
      </c>
      <c r="K3573" s="608"/>
      <c r="L3573" s="164" t="str">
        <f t="shared" si="331"/>
        <v/>
      </c>
      <c r="M3573" s="609" t="str">
        <f t="shared" si="332"/>
        <v/>
      </c>
      <c r="N3573" s="610" t="str">
        <f t="shared" si="333"/>
        <v/>
      </c>
      <c r="O3573" s="577"/>
      <c r="Q3573" s="611"/>
      <c r="U3573" s="574" t="str">
        <f t="shared" si="335"/>
        <v/>
      </c>
      <c r="V3573" s="574" t="str">
        <f>IF($U3573="","",VLOOKUP($U3573,BUDGET!$C$19:$Q$401,2,FALSE))</f>
        <v/>
      </c>
    </row>
    <row r="3574" spans="2:22" ht="13.5" x14ac:dyDescent="0.3">
      <c r="B3574" s="582">
        <f t="shared" si="334"/>
        <v>3564</v>
      </c>
      <c r="C3574" s="153"/>
      <c r="D3574" s="154"/>
      <c r="E3574" s="155"/>
      <c r="F3574" s="156"/>
      <c r="G3574" s="157"/>
      <c r="H3574" s="158"/>
      <c r="I3574" s="162" t="str">
        <f t="shared" si="330"/>
        <v/>
      </c>
      <c r="J3574" s="163" t="str">
        <f>IF(I3574="","",I3574/BUDGET!$O$8)</f>
        <v/>
      </c>
      <c r="K3574" s="608"/>
      <c r="L3574" s="161" t="str">
        <f t="shared" si="331"/>
        <v/>
      </c>
      <c r="M3574" s="609" t="str">
        <f t="shared" si="332"/>
        <v/>
      </c>
      <c r="N3574" s="610" t="str">
        <f t="shared" si="333"/>
        <v/>
      </c>
      <c r="O3574" s="577"/>
      <c r="Q3574" s="611"/>
      <c r="U3574" s="574" t="str">
        <f t="shared" si="335"/>
        <v/>
      </c>
      <c r="V3574" s="574" t="str">
        <f>IF($U3574="","",VLOOKUP($U3574,BUDGET!$C$19:$Q$401,2,FALSE))</f>
        <v/>
      </c>
    </row>
    <row r="3575" spans="2:22" ht="13.5" x14ac:dyDescent="0.3">
      <c r="B3575" s="582">
        <f t="shared" si="334"/>
        <v>3565</v>
      </c>
      <c r="C3575" s="153"/>
      <c r="D3575" s="154"/>
      <c r="E3575" s="155"/>
      <c r="F3575" s="156"/>
      <c r="G3575" s="157"/>
      <c r="H3575" s="158"/>
      <c r="I3575" s="162" t="str">
        <f t="shared" si="330"/>
        <v/>
      </c>
      <c r="J3575" s="163" t="str">
        <f>IF(I3575="","",I3575/BUDGET!$O$8)</f>
        <v/>
      </c>
      <c r="K3575" s="608"/>
      <c r="L3575" s="164" t="str">
        <f t="shared" si="331"/>
        <v/>
      </c>
      <c r="M3575" s="609" t="str">
        <f t="shared" si="332"/>
        <v/>
      </c>
      <c r="N3575" s="610" t="str">
        <f t="shared" si="333"/>
        <v/>
      </c>
      <c r="O3575" s="577"/>
      <c r="Q3575" s="611"/>
      <c r="U3575" s="574" t="str">
        <f t="shared" si="335"/>
        <v/>
      </c>
      <c r="V3575" s="574" t="str">
        <f>IF($U3575="","",VLOOKUP($U3575,BUDGET!$C$19:$Q$401,2,FALSE))</f>
        <v/>
      </c>
    </row>
    <row r="3576" spans="2:22" ht="13.5" x14ac:dyDescent="0.3">
      <c r="B3576" s="582">
        <f t="shared" si="334"/>
        <v>3566</v>
      </c>
      <c r="C3576" s="153"/>
      <c r="D3576" s="154"/>
      <c r="E3576" s="155"/>
      <c r="F3576" s="156"/>
      <c r="G3576" s="157"/>
      <c r="H3576" s="158"/>
      <c r="I3576" s="162" t="str">
        <f t="shared" si="330"/>
        <v/>
      </c>
      <c r="J3576" s="163" t="str">
        <f>IF(I3576="","",I3576/BUDGET!$O$8)</f>
        <v/>
      </c>
      <c r="K3576" s="608"/>
      <c r="L3576" s="161" t="str">
        <f t="shared" si="331"/>
        <v/>
      </c>
      <c r="M3576" s="609" t="str">
        <f t="shared" si="332"/>
        <v/>
      </c>
      <c r="N3576" s="610" t="str">
        <f t="shared" si="333"/>
        <v/>
      </c>
      <c r="O3576" s="577"/>
      <c r="Q3576" s="611"/>
      <c r="U3576" s="574" t="str">
        <f t="shared" si="335"/>
        <v/>
      </c>
      <c r="V3576" s="574" t="str">
        <f>IF($U3576="","",VLOOKUP($U3576,BUDGET!$C$19:$Q$401,2,FALSE))</f>
        <v/>
      </c>
    </row>
    <row r="3577" spans="2:22" ht="13.5" x14ac:dyDescent="0.3">
      <c r="B3577" s="582">
        <f t="shared" si="334"/>
        <v>3567</v>
      </c>
      <c r="C3577" s="153"/>
      <c r="D3577" s="154"/>
      <c r="E3577" s="155"/>
      <c r="F3577" s="156"/>
      <c r="G3577" s="157"/>
      <c r="H3577" s="158"/>
      <c r="I3577" s="162" t="str">
        <f t="shared" si="330"/>
        <v/>
      </c>
      <c r="J3577" s="163" t="str">
        <f>IF(I3577="","",I3577/BUDGET!$O$8)</f>
        <v/>
      </c>
      <c r="K3577" s="608"/>
      <c r="L3577" s="164" t="str">
        <f t="shared" si="331"/>
        <v/>
      </c>
      <c r="M3577" s="609" t="str">
        <f t="shared" si="332"/>
        <v/>
      </c>
      <c r="N3577" s="610" t="str">
        <f t="shared" si="333"/>
        <v/>
      </c>
      <c r="O3577" s="577"/>
      <c r="Q3577" s="611"/>
      <c r="U3577" s="574" t="str">
        <f t="shared" si="335"/>
        <v/>
      </c>
      <c r="V3577" s="574" t="str">
        <f>IF($U3577="","",VLOOKUP($U3577,BUDGET!$C$19:$Q$401,2,FALSE))</f>
        <v/>
      </c>
    </row>
    <row r="3578" spans="2:22" ht="13.5" x14ac:dyDescent="0.3">
      <c r="B3578" s="582">
        <f t="shared" si="334"/>
        <v>3568</v>
      </c>
      <c r="C3578" s="153"/>
      <c r="D3578" s="154"/>
      <c r="E3578" s="155"/>
      <c r="F3578" s="156"/>
      <c r="G3578" s="157"/>
      <c r="H3578" s="158"/>
      <c r="I3578" s="162" t="str">
        <f t="shared" si="330"/>
        <v/>
      </c>
      <c r="J3578" s="163" t="str">
        <f>IF(I3578="","",I3578/BUDGET!$O$8)</f>
        <v/>
      </c>
      <c r="K3578" s="608"/>
      <c r="L3578" s="161" t="str">
        <f t="shared" si="331"/>
        <v/>
      </c>
      <c r="M3578" s="609" t="str">
        <f t="shared" si="332"/>
        <v/>
      </c>
      <c r="N3578" s="610" t="str">
        <f t="shared" si="333"/>
        <v/>
      </c>
      <c r="O3578" s="577"/>
      <c r="Q3578" s="611"/>
      <c r="U3578" s="574" t="str">
        <f t="shared" si="335"/>
        <v/>
      </c>
      <c r="V3578" s="574" t="str">
        <f>IF($U3578="","",VLOOKUP($U3578,BUDGET!$C$19:$Q$401,2,FALSE))</f>
        <v/>
      </c>
    </row>
    <row r="3579" spans="2:22" ht="13.5" x14ac:dyDescent="0.3">
      <c r="B3579" s="582">
        <f t="shared" si="334"/>
        <v>3569</v>
      </c>
      <c r="C3579" s="153"/>
      <c r="D3579" s="154"/>
      <c r="E3579" s="155"/>
      <c r="F3579" s="156"/>
      <c r="G3579" s="157"/>
      <c r="H3579" s="158"/>
      <c r="I3579" s="162" t="str">
        <f t="shared" si="330"/>
        <v/>
      </c>
      <c r="J3579" s="163" t="str">
        <f>IF(I3579="","",I3579/BUDGET!$O$8)</f>
        <v/>
      </c>
      <c r="K3579" s="608"/>
      <c r="L3579" s="164" t="str">
        <f t="shared" si="331"/>
        <v/>
      </c>
      <c r="M3579" s="609" t="str">
        <f t="shared" si="332"/>
        <v/>
      </c>
      <c r="N3579" s="610" t="str">
        <f t="shared" si="333"/>
        <v/>
      </c>
      <c r="O3579" s="577"/>
      <c r="Q3579" s="611"/>
      <c r="U3579" s="574" t="str">
        <f t="shared" si="335"/>
        <v/>
      </c>
      <c r="V3579" s="574" t="str">
        <f>IF($U3579="","",VLOOKUP($U3579,BUDGET!$C$19:$Q$401,2,FALSE))</f>
        <v/>
      </c>
    </row>
    <row r="3580" spans="2:22" ht="13.5" x14ac:dyDescent="0.3">
      <c r="B3580" s="582">
        <f t="shared" si="334"/>
        <v>3570</v>
      </c>
      <c r="C3580" s="153"/>
      <c r="D3580" s="154"/>
      <c r="E3580" s="155"/>
      <c r="F3580" s="156"/>
      <c r="G3580" s="157"/>
      <c r="H3580" s="158"/>
      <c r="I3580" s="162" t="str">
        <f t="shared" si="330"/>
        <v/>
      </c>
      <c r="J3580" s="163" t="str">
        <f>IF(I3580="","",I3580/BUDGET!$O$8)</f>
        <v/>
      </c>
      <c r="K3580" s="608"/>
      <c r="L3580" s="161" t="str">
        <f t="shared" si="331"/>
        <v/>
      </c>
      <c r="M3580" s="609" t="str">
        <f t="shared" si="332"/>
        <v/>
      </c>
      <c r="N3580" s="610" t="str">
        <f t="shared" si="333"/>
        <v/>
      </c>
      <c r="O3580" s="577"/>
      <c r="Q3580" s="611"/>
      <c r="U3580" s="574" t="str">
        <f t="shared" si="335"/>
        <v/>
      </c>
      <c r="V3580" s="574" t="str">
        <f>IF($U3580="","",VLOOKUP($U3580,BUDGET!$C$19:$Q$401,2,FALSE))</f>
        <v/>
      </c>
    </row>
    <row r="3581" spans="2:22" ht="13.5" x14ac:dyDescent="0.3">
      <c r="B3581" s="582">
        <f t="shared" si="334"/>
        <v>3571</v>
      </c>
      <c r="C3581" s="153"/>
      <c r="D3581" s="154"/>
      <c r="E3581" s="155"/>
      <c r="F3581" s="156"/>
      <c r="G3581" s="157"/>
      <c r="H3581" s="158"/>
      <c r="I3581" s="162" t="str">
        <f t="shared" si="330"/>
        <v/>
      </c>
      <c r="J3581" s="163" t="str">
        <f>IF(I3581="","",I3581/BUDGET!$O$8)</f>
        <v/>
      </c>
      <c r="K3581" s="608"/>
      <c r="L3581" s="164" t="str">
        <f t="shared" si="331"/>
        <v/>
      </c>
      <c r="M3581" s="609" t="str">
        <f t="shared" si="332"/>
        <v/>
      </c>
      <c r="N3581" s="610" t="str">
        <f t="shared" si="333"/>
        <v/>
      </c>
      <c r="O3581" s="577"/>
      <c r="Q3581" s="611"/>
      <c r="U3581" s="574" t="str">
        <f t="shared" si="335"/>
        <v/>
      </c>
      <c r="V3581" s="574" t="str">
        <f>IF($U3581="","",VLOOKUP($U3581,BUDGET!$C$19:$Q$401,2,FALSE))</f>
        <v/>
      </c>
    </row>
    <row r="3582" spans="2:22" ht="13.5" x14ac:dyDescent="0.3">
      <c r="B3582" s="582">
        <f t="shared" si="334"/>
        <v>3572</v>
      </c>
      <c r="C3582" s="153"/>
      <c r="D3582" s="154"/>
      <c r="E3582" s="155"/>
      <c r="F3582" s="156"/>
      <c r="G3582" s="157"/>
      <c r="H3582" s="158"/>
      <c r="I3582" s="162" t="str">
        <f t="shared" si="330"/>
        <v/>
      </c>
      <c r="J3582" s="163" t="str">
        <f>IF(I3582="","",I3582/BUDGET!$O$8)</f>
        <v/>
      </c>
      <c r="K3582" s="608"/>
      <c r="L3582" s="161" t="str">
        <f t="shared" si="331"/>
        <v/>
      </c>
      <c r="M3582" s="609" t="str">
        <f t="shared" si="332"/>
        <v/>
      </c>
      <c r="N3582" s="610" t="str">
        <f t="shared" si="333"/>
        <v/>
      </c>
      <c r="O3582" s="577"/>
      <c r="Q3582" s="611"/>
      <c r="U3582" s="574" t="str">
        <f t="shared" si="335"/>
        <v/>
      </c>
      <c r="V3582" s="574" t="str">
        <f>IF($U3582="","",VLOOKUP($U3582,BUDGET!$C$19:$Q$401,2,FALSE))</f>
        <v/>
      </c>
    </row>
    <row r="3583" spans="2:22" ht="13.5" x14ac:dyDescent="0.3">
      <c r="B3583" s="582">
        <f t="shared" si="334"/>
        <v>3573</v>
      </c>
      <c r="C3583" s="153"/>
      <c r="D3583" s="154"/>
      <c r="E3583" s="155"/>
      <c r="F3583" s="156"/>
      <c r="G3583" s="157"/>
      <c r="H3583" s="158"/>
      <c r="I3583" s="162" t="str">
        <f t="shared" si="330"/>
        <v/>
      </c>
      <c r="J3583" s="163" t="str">
        <f>IF(I3583="","",I3583/BUDGET!$O$8)</f>
        <v/>
      </c>
      <c r="K3583" s="608"/>
      <c r="L3583" s="164" t="str">
        <f t="shared" si="331"/>
        <v/>
      </c>
      <c r="M3583" s="609" t="str">
        <f t="shared" si="332"/>
        <v/>
      </c>
      <c r="N3583" s="610" t="str">
        <f t="shared" si="333"/>
        <v/>
      </c>
      <c r="O3583" s="577"/>
      <c r="Q3583" s="611"/>
      <c r="U3583" s="574" t="str">
        <f t="shared" si="335"/>
        <v/>
      </c>
      <c r="V3583" s="574" t="str">
        <f>IF($U3583="","",VLOOKUP($U3583,BUDGET!$C$19:$Q$401,2,FALSE))</f>
        <v/>
      </c>
    </row>
    <row r="3584" spans="2:22" ht="13.5" x14ac:dyDescent="0.3">
      <c r="B3584" s="582">
        <f t="shared" si="334"/>
        <v>3574</v>
      </c>
      <c r="C3584" s="153"/>
      <c r="D3584" s="154"/>
      <c r="E3584" s="155"/>
      <c r="F3584" s="156"/>
      <c r="G3584" s="157"/>
      <c r="H3584" s="158"/>
      <c r="I3584" s="162" t="str">
        <f t="shared" si="330"/>
        <v/>
      </c>
      <c r="J3584" s="163" t="str">
        <f>IF(I3584="","",I3584/BUDGET!$O$8)</f>
        <v/>
      </c>
      <c r="K3584" s="608"/>
      <c r="L3584" s="161" t="str">
        <f t="shared" si="331"/>
        <v/>
      </c>
      <c r="M3584" s="609" t="str">
        <f t="shared" si="332"/>
        <v/>
      </c>
      <c r="N3584" s="610" t="str">
        <f t="shared" si="333"/>
        <v/>
      </c>
      <c r="O3584" s="577"/>
      <c r="Q3584" s="611"/>
      <c r="U3584" s="574" t="str">
        <f t="shared" si="335"/>
        <v/>
      </c>
      <c r="V3584" s="574" t="str">
        <f>IF($U3584="","",VLOOKUP($U3584,BUDGET!$C$19:$Q$401,2,FALSE))</f>
        <v/>
      </c>
    </row>
    <row r="3585" spans="2:22" ht="13.5" x14ac:dyDescent="0.3">
      <c r="B3585" s="582">
        <f t="shared" si="334"/>
        <v>3575</v>
      </c>
      <c r="C3585" s="153"/>
      <c r="D3585" s="154"/>
      <c r="E3585" s="155"/>
      <c r="F3585" s="156"/>
      <c r="G3585" s="157"/>
      <c r="H3585" s="158"/>
      <c r="I3585" s="162" t="str">
        <f t="shared" si="330"/>
        <v/>
      </c>
      <c r="J3585" s="163" t="str">
        <f>IF(I3585="","",I3585/BUDGET!$O$8)</f>
        <v/>
      </c>
      <c r="K3585" s="608"/>
      <c r="L3585" s="164" t="str">
        <f t="shared" si="331"/>
        <v/>
      </c>
      <c r="M3585" s="609" t="str">
        <f t="shared" si="332"/>
        <v/>
      </c>
      <c r="N3585" s="610" t="str">
        <f t="shared" si="333"/>
        <v/>
      </c>
      <c r="O3585" s="577"/>
      <c r="Q3585" s="611"/>
      <c r="U3585" s="574" t="str">
        <f t="shared" si="335"/>
        <v/>
      </c>
      <c r="V3585" s="574" t="str">
        <f>IF($U3585="","",VLOOKUP($U3585,BUDGET!$C$19:$Q$401,2,FALSE))</f>
        <v/>
      </c>
    </row>
    <row r="3586" spans="2:22" ht="13.5" x14ac:dyDescent="0.3">
      <c r="B3586" s="582">
        <f t="shared" si="334"/>
        <v>3576</v>
      </c>
      <c r="C3586" s="153"/>
      <c r="D3586" s="154"/>
      <c r="E3586" s="155"/>
      <c r="F3586" s="156"/>
      <c r="G3586" s="157"/>
      <c r="H3586" s="158"/>
      <c r="I3586" s="162" t="str">
        <f t="shared" si="330"/>
        <v/>
      </c>
      <c r="J3586" s="163" t="str">
        <f>IF(I3586="","",I3586/BUDGET!$O$8)</f>
        <v/>
      </c>
      <c r="K3586" s="608"/>
      <c r="L3586" s="161" t="str">
        <f t="shared" si="331"/>
        <v/>
      </c>
      <c r="M3586" s="609" t="str">
        <f t="shared" si="332"/>
        <v/>
      </c>
      <c r="N3586" s="610" t="str">
        <f t="shared" si="333"/>
        <v/>
      </c>
      <c r="O3586" s="577"/>
      <c r="Q3586" s="611"/>
      <c r="U3586" s="574" t="str">
        <f t="shared" si="335"/>
        <v/>
      </c>
      <c r="V3586" s="574" t="str">
        <f>IF($U3586="","",VLOOKUP($U3586,BUDGET!$C$19:$Q$401,2,FALSE))</f>
        <v/>
      </c>
    </row>
    <row r="3587" spans="2:22" ht="13.5" x14ac:dyDescent="0.3">
      <c r="B3587" s="582">
        <f t="shared" si="334"/>
        <v>3577</v>
      </c>
      <c r="C3587" s="153"/>
      <c r="D3587" s="154"/>
      <c r="E3587" s="155"/>
      <c r="F3587" s="156"/>
      <c r="G3587" s="157"/>
      <c r="H3587" s="158"/>
      <c r="I3587" s="162" t="str">
        <f t="shared" si="330"/>
        <v/>
      </c>
      <c r="J3587" s="163" t="str">
        <f>IF(I3587="","",I3587/BUDGET!$O$8)</f>
        <v/>
      </c>
      <c r="K3587" s="608"/>
      <c r="L3587" s="164" t="str">
        <f t="shared" si="331"/>
        <v/>
      </c>
      <c r="M3587" s="609" t="str">
        <f t="shared" si="332"/>
        <v/>
      </c>
      <c r="N3587" s="610" t="str">
        <f t="shared" si="333"/>
        <v/>
      </c>
      <c r="O3587" s="577"/>
      <c r="Q3587" s="611"/>
      <c r="U3587" s="574" t="str">
        <f t="shared" si="335"/>
        <v/>
      </c>
      <c r="V3587" s="574" t="str">
        <f>IF($U3587="","",VLOOKUP($U3587,BUDGET!$C$19:$Q$401,2,FALSE))</f>
        <v/>
      </c>
    </row>
    <row r="3588" spans="2:22" ht="13.5" x14ac:dyDescent="0.3">
      <c r="B3588" s="582">
        <f t="shared" si="334"/>
        <v>3578</v>
      </c>
      <c r="C3588" s="153"/>
      <c r="D3588" s="154"/>
      <c r="E3588" s="155"/>
      <c r="F3588" s="156"/>
      <c r="G3588" s="157"/>
      <c r="H3588" s="158"/>
      <c r="I3588" s="162" t="str">
        <f t="shared" si="330"/>
        <v/>
      </c>
      <c r="J3588" s="163" t="str">
        <f>IF(I3588="","",I3588/BUDGET!$O$8)</f>
        <v/>
      </c>
      <c r="K3588" s="608"/>
      <c r="L3588" s="161" t="str">
        <f t="shared" si="331"/>
        <v/>
      </c>
      <c r="M3588" s="609" t="str">
        <f t="shared" si="332"/>
        <v/>
      </c>
      <c r="N3588" s="610" t="str">
        <f t="shared" si="333"/>
        <v/>
      </c>
      <c r="O3588" s="577"/>
      <c r="Q3588" s="611"/>
      <c r="U3588" s="574" t="str">
        <f t="shared" si="335"/>
        <v/>
      </c>
      <c r="V3588" s="574" t="str">
        <f>IF($U3588="","",VLOOKUP($U3588,BUDGET!$C$19:$Q$401,2,FALSE))</f>
        <v/>
      </c>
    </row>
    <row r="3589" spans="2:22" ht="13.5" x14ac:dyDescent="0.3">
      <c r="B3589" s="582">
        <f t="shared" si="334"/>
        <v>3579</v>
      </c>
      <c r="C3589" s="153"/>
      <c r="D3589" s="154"/>
      <c r="E3589" s="155"/>
      <c r="F3589" s="156"/>
      <c r="G3589" s="157"/>
      <c r="H3589" s="158"/>
      <c r="I3589" s="162" t="str">
        <f t="shared" si="330"/>
        <v/>
      </c>
      <c r="J3589" s="163" t="str">
        <f>IF(I3589="","",I3589/BUDGET!$O$8)</f>
        <v/>
      </c>
      <c r="K3589" s="608"/>
      <c r="L3589" s="164" t="str">
        <f t="shared" si="331"/>
        <v/>
      </c>
      <c r="M3589" s="609" t="str">
        <f t="shared" si="332"/>
        <v/>
      </c>
      <c r="N3589" s="610" t="str">
        <f t="shared" si="333"/>
        <v/>
      </c>
      <c r="O3589" s="577"/>
      <c r="Q3589" s="611"/>
      <c r="U3589" s="574" t="str">
        <f t="shared" si="335"/>
        <v/>
      </c>
      <c r="V3589" s="574" t="str">
        <f>IF($U3589="","",VLOOKUP($U3589,BUDGET!$C$19:$Q$401,2,FALSE))</f>
        <v/>
      </c>
    </row>
    <row r="3590" spans="2:22" ht="13.5" x14ac:dyDescent="0.3">
      <c r="B3590" s="582">
        <f t="shared" si="334"/>
        <v>3580</v>
      </c>
      <c r="C3590" s="153"/>
      <c r="D3590" s="154"/>
      <c r="E3590" s="155"/>
      <c r="F3590" s="156"/>
      <c r="G3590" s="157"/>
      <c r="H3590" s="158"/>
      <c r="I3590" s="162" t="str">
        <f t="shared" si="330"/>
        <v/>
      </c>
      <c r="J3590" s="163" t="str">
        <f>IF(I3590="","",I3590/BUDGET!$O$8)</f>
        <v/>
      </c>
      <c r="K3590" s="608"/>
      <c r="L3590" s="161" t="str">
        <f t="shared" si="331"/>
        <v/>
      </c>
      <c r="M3590" s="609" t="str">
        <f t="shared" si="332"/>
        <v/>
      </c>
      <c r="N3590" s="610" t="str">
        <f t="shared" si="333"/>
        <v/>
      </c>
      <c r="O3590" s="577"/>
      <c r="Q3590" s="611"/>
      <c r="U3590" s="574" t="str">
        <f t="shared" si="335"/>
        <v/>
      </c>
      <c r="V3590" s="574" t="str">
        <f>IF($U3590="","",VLOOKUP($U3590,BUDGET!$C$19:$Q$401,2,FALSE))</f>
        <v/>
      </c>
    </row>
    <row r="3591" spans="2:22" ht="13.5" x14ac:dyDescent="0.3">
      <c r="B3591" s="582">
        <f t="shared" si="334"/>
        <v>3581</v>
      </c>
      <c r="C3591" s="153"/>
      <c r="D3591" s="154"/>
      <c r="E3591" s="155"/>
      <c r="F3591" s="156"/>
      <c r="G3591" s="157"/>
      <c r="H3591" s="158"/>
      <c r="I3591" s="162" t="str">
        <f t="shared" si="330"/>
        <v/>
      </c>
      <c r="J3591" s="163" t="str">
        <f>IF(I3591="","",I3591/BUDGET!$O$8)</f>
        <v/>
      </c>
      <c r="K3591" s="608"/>
      <c r="L3591" s="164" t="str">
        <f t="shared" si="331"/>
        <v/>
      </c>
      <c r="M3591" s="609" t="str">
        <f t="shared" si="332"/>
        <v/>
      </c>
      <c r="N3591" s="610" t="str">
        <f t="shared" si="333"/>
        <v/>
      </c>
      <c r="O3591" s="577"/>
      <c r="Q3591" s="611"/>
      <c r="U3591" s="574" t="str">
        <f t="shared" si="335"/>
        <v/>
      </c>
      <c r="V3591" s="574" t="str">
        <f>IF($U3591="","",VLOOKUP($U3591,BUDGET!$C$19:$Q$401,2,FALSE))</f>
        <v/>
      </c>
    </row>
    <row r="3592" spans="2:22" ht="13.5" x14ac:dyDescent="0.3">
      <c r="B3592" s="582">
        <f t="shared" si="334"/>
        <v>3582</v>
      </c>
      <c r="C3592" s="153"/>
      <c r="D3592" s="154"/>
      <c r="E3592" s="155"/>
      <c r="F3592" s="156"/>
      <c r="G3592" s="157"/>
      <c r="H3592" s="158"/>
      <c r="I3592" s="162" t="str">
        <f t="shared" si="330"/>
        <v/>
      </c>
      <c r="J3592" s="163" t="str">
        <f>IF(I3592="","",I3592/BUDGET!$O$8)</f>
        <v/>
      </c>
      <c r="K3592" s="608"/>
      <c r="L3592" s="161" t="str">
        <f t="shared" si="331"/>
        <v/>
      </c>
      <c r="M3592" s="609" t="str">
        <f t="shared" si="332"/>
        <v/>
      </c>
      <c r="N3592" s="610" t="str">
        <f t="shared" si="333"/>
        <v/>
      </c>
      <c r="O3592" s="577"/>
      <c r="Q3592" s="611"/>
      <c r="U3592" s="574" t="str">
        <f t="shared" si="335"/>
        <v/>
      </c>
      <c r="V3592" s="574" t="str">
        <f>IF($U3592="","",VLOOKUP($U3592,BUDGET!$C$19:$Q$401,2,FALSE))</f>
        <v/>
      </c>
    </row>
    <row r="3593" spans="2:22" ht="13.5" x14ac:dyDescent="0.3">
      <c r="B3593" s="582">
        <f t="shared" si="334"/>
        <v>3583</v>
      </c>
      <c r="C3593" s="153"/>
      <c r="D3593" s="154"/>
      <c r="E3593" s="155"/>
      <c r="F3593" s="156"/>
      <c r="G3593" s="157"/>
      <c r="H3593" s="158"/>
      <c r="I3593" s="162" t="str">
        <f t="shared" si="330"/>
        <v/>
      </c>
      <c r="J3593" s="163" t="str">
        <f>IF(I3593="","",I3593/BUDGET!$O$8)</f>
        <v/>
      </c>
      <c r="K3593" s="608"/>
      <c r="L3593" s="164" t="str">
        <f t="shared" si="331"/>
        <v/>
      </c>
      <c r="M3593" s="609" t="str">
        <f t="shared" si="332"/>
        <v/>
      </c>
      <c r="N3593" s="610" t="str">
        <f t="shared" si="333"/>
        <v/>
      </c>
      <c r="O3593" s="577"/>
      <c r="Q3593" s="611"/>
      <c r="U3593" s="574" t="str">
        <f t="shared" si="335"/>
        <v/>
      </c>
      <c r="V3593" s="574" t="str">
        <f>IF($U3593="","",VLOOKUP($U3593,BUDGET!$C$19:$Q$401,2,FALSE))</f>
        <v/>
      </c>
    </row>
    <row r="3594" spans="2:22" ht="13.5" x14ac:dyDescent="0.3">
      <c r="B3594" s="582">
        <f t="shared" si="334"/>
        <v>3584</v>
      </c>
      <c r="C3594" s="153"/>
      <c r="D3594" s="154"/>
      <c r="E3594" s="155"/>
      <c r="F3594" s="156"/>
      <c r="G3594" s="157"/>
      <c r="H3594" s="158"/>
      <c r="I3594" s="162" t="str">
        <f t="shared" si="330"/>
        <v/>
      </c>
      <c r="J3594" s="163" t="str">
        <f>IF(I3594="","",I3594/BUDGET!$O$8)</f>
        <v/>
      </c>
      <c r="K3594" s="608"/>
      <c r="L3594" s="161" t="str">
        <f t="shared" si="331"/>
        <v/>
      </c>
      <c r="M3594" s="609" t="str">
        <f t="shared" si="332"/>
        <v/>
      </c>
      <c r="N3594" s="610" t="str">
        <f t="shared" si="333"/>
        <v/>
      </c>
      <c r="O3594" s="577"/>
      <c r="Q3594" s="611"/>
      <c r="U3594" s="574" t="str">
        <f t="shared" si="335"/>
        <v/>
      </c>
      <c r="V3594" s="574" t="str">
        <f>IF($U3594="","",VLOOKUP($U3594,BUDGET!$C$19:$Q$401,2,FALSE))</f>
        <v/>
      </c>
    </row>
    <row r="3595" spans="2:22" ht="13.5" x14ac:dyDescent="0.3">
      <c r="B3595" s="582">
        <f t="shared" si="334"/>
        <v>3585</v>
      </c>
      <c r="C3595" s="153"/>
      <c r="D3595" s="154"/>
      <c r="E3595" s="155"/>
      <c r="F3595" s="156"/>
      <c r="G3595" s="157"/>
      <c r="H3595" s="158"/>
      <c r="I3595" s="162" t="str">
        <f t="shared" si="330"/>
        <v/>
      </c>
      <c r="J3595" s="163" t="str">
        <f>IF(I3595="","",I3595/BUDGET!$O$8)</f>
        <v/>
      </c>
      <c r="K3595" s="608"/>
      <c r="L3595" s="164" t="str">
        <f t="shared" si="331"/>
        <v/>
      </c>
      <c r="M3595" s="609" t="str">
        <f t="shared" si="332"/>
        <v/>
      </c>
      <c r="N3595" s="610" t="str">
        <f t="shared" si="333"/>
        <v/>
      </c>
      <c r="O3595" s="577"/>
      <c r="Q3595" s="611"/>
      <c r="U3595" s="574" t="str">
        <f t="shared" si="335"/>
        <v/>
      </c>
      <c r="V3595" s="574" t="str">
        <f>IF($U3595="","",VLOOKUP($U3595,BUDGET!$C$19:$Q$401,2,FALSE))</f>
        <v/>
      </c>
    </row>
    <row r="3596" spans="2:22" ht="13.5" x14ac:dyDescent="0.3">
      <c r="B3596" s="582">
        <f t="shared" si="334"/>
        <v>3586</v>
      </c>
      <c r="C3596" s="153"/>
      <c r="D3596" s="154"/>
      <c r="E3596" s="155"/>
      <c r="F3596" s="156"/>
      <c r="G3596" s="157"/>
      <c r="H3596" s="158"/>
      <c r="I3596" s="162" t="str">
        <f t="shared" ref="I3596:I3659" si="336">IF(E3596="","",ROUND(F3596*H3596,2))</f>
        <v/>
      </c>
      <c r="J3596" s="163" t="str">
        <f>IF(I3596="","",I3596/BUDGET!$O$8)</f>
        <v/>
      </c>
      <c r="K3596" s="608"/>
      <c r="L3596" s="161" t="str">
        <f t="shared" ref="L3596:L3659" si="337">LEFT(K3596,2)</f>
        <v/>
      </c>
      <c r="M3596" s="609" t="str">
        <f t="shared" ref="M3596:M3659" si="338">IF(C3596="","",YEAR(C3596))</f>
        <v/>
      </c>
      <c r="N3596" s="610" t="str">
        <f t="shared" ref="N3596:N3659" si="339">IF(C3596="","",MONTH(C3596))</f>
        <v/>
      </c>
      <c r="O3596" s="577"/>
      <c r="Q3596" s="611"/>
      <c r="U3596" s="574" t="str">
        <f t="shared" si="335"/>
        <v/>
      </c>
      <c r="V3596" s="574" t="str">
        <f>IF($U3596="","",VLOOKUP($U3596,BUDGET!$C$19:$Q$401,2,FALSE))</f>
        <v/>
      </c>
    </row>
    <row r="3597" spans="2:22" ht="13.5" x14ac:dyDescent="0.3">
      <c r="B3597" s="582">
        <f t="shared" ref="B3597:B3660" si="340">ROW()-10</f>
        <v>3587</v>
      </c>
      <c r="C3597" s="153"/>
      <c r="D3597" s="154"/>
      <c r="E3597" s="155"/>
      <c r="F3597" s="156"/>
      <c r="G3597" s="157"/>
      <c r="H3597" s="158"/>
      <c r="I3597" s="162" t="str">
        <f t="shared" si="336"/>
        <v/>
      </c>
      <c r="J3597" s="163" t="str">
        <f>IF(I3597="","",I3597/BUDGET!$O$8)</f>
        <v/>
      </c>
      <c r="K3597" s="608"/>
      <c r="L3597" s="164" t="str">
        <f t="shared" si="337"/>
        <v/>
      </c>
      <c r="M3597" s="609" t="str">
        <f t="shared" si="338"/>
        <v/>
      </c>
      <c r="N3597" s="610" t="str">
        <f t="shared" si="339"/>
        <v/>
      </c>
      <c r="O3597" s="577"/>
      <c r="Q3597" s="611"/>
      <c r="U3597" s="574" t="str">
        <f t="shared" ref="U3597:U3660" si="341">IF(K3597="","",LEFT(K3597,FIND("|",K3597)-1))</f>
        <v/>
      </c>
      <c r="V3597" s="574" t="str">
        <f>IF($U3597="","",VLOOKUP($U3597,BUDGET!$C$19:$Q$401,2,FALSE))</f>
        <v/>
      </c>
    </row>
    <row r="3598" spans="2:22" ht="13.5" x14ac:dyDescent="0.3">
      <c r="B3598" s="582">
        <f t="shared" si="340"/>
        <v>3588</v>
      </c>
      <c r="C3598" s="153"/>
      <c r="D3598" s="154"/>
      <c r="E3598" s="155"/>
      <c r="F3598" s="156"/>
      <c r="G3598" s="157"/>
      <c r="H3598" s="158"/>
      <c r="I3598" s="162" t="str">
        <f t="shared" si="336"/>
        <v/>
      </c>
      <c r="J3598" s="163" t="str">
        <f>IF(I3598="","",I3598/BUDGET!$O$8)</f>
        <v/>
      </c>
      <c r="K3598" s="608"/>
      <c r="L3598" s="161" t="str">
        <f t="shared" si="337"/>
        <v/>
      </c>
      <c r="M3598" s="609" t="str">
        <f t="shared" si="338"/>
        <v/>
      </c>
      <c r="N3598" s="610" t="str">
        <f t="shared" si="339"/>
        <v/>
      </c>
      <c r="O3598" s="577"/>
      <c r="Q3598" s="611"/>
      <c r="U3598" s="574" t="str">
        <f t="shared" si="341"/>
        <v/>
      </c>
      <c r="V3598" s="574" t="str">
        <f>IF($U3598="","",VLOOKUP($U3598,BUDGET!$C$19:$Q$401,2,FALSE))</f>
        <v/>
      </c>
    </row>
    <row r="3599" spans="2:22" ht="13.5" x14ac:dyDescent="0.3">
      <c r="B3599" s="582">
        <f t="shared" si="340"/>
        <v>3589</v>
      </c>
      <c r="C3599" s="153"/>
      <c r="D3599" s="154"/>
      <c r="E3599" s="155"/>
      <c r="F3599" s="156"/>
      <c r="G3599" s="157"/>
      <c r="H3599" s="158"/>
      <c r="I3599" s="162" t="str">
        <f t="shared" si="336"/>
        <v/>
      </c>
      <c r="J3599" s="163" t="str">
        <f>IF(I3599="","",I3599/BUDGET!$O$8)</f>
        <v/>
      </c>
      <c r="K3599" s="608"/>
      <c r="L3599" s="164" t="str">
        <f t="shared" si="337"/>
        <v/>
      </c>
      <c r="M3599" s="609" t="str">
        <f t="shared" si="338"/>
        <v/>
      </c>
      <c r="N3599" s="610" t="str">
        <f t="shared" si="339"/>
        <v/>
      </c>
      <c r="O3599" s="577"/>
      <c r="Q3599" s="611"/>
      <c r="U3599" s="574" t="str">
        <f t="shared" si="341"/>
        <v/>
      </c>
      <c r="V3599" s="574" t="str">
        <f>IF($U3599="","",VLOOKUP($U3599,BUDGET!$C$19:$Q$401,2,FALSE))</f>
        <v/>
      </c>
    </row>
    <row r="3600" spans="2:22" ht="13.5" x14ac:dyDescent="0.3">
      <c r="B3600" s="582">
        <f t="shared" si="340"/>
        <v>3590</v>
      </c>
      <c r="C3600" s="153"/>
      <c r="D3600" s="154"/>
      <c r="E3600" s="155"/>
      <c r="F3600" s="156"/>
      <c r="G3600" s="157"/>
      <c r="H3600" s="158"/>
      <c r="I3600" s="162" t="str">
        <f t="shared" si="336"/>
        <v/>
      </c>
      <c r="J3600" s="163" t="str">
        <f>IF(I3600="","",I3600/BUDGET!$O$8)</f>
        <v/>
      </c>
      <c r="K3600" s="608"/>
      <c r="L3600" s="161" t="str">
        <f t="shared" si="337"/>
        <v/>
      </c>
      <c r="M3600" s="609" t="str">
        <f t="shared" si="338"/>
        <v/>
      </c>
      <c r="N3600" s="610" t="str">
        <f t="shared" si="339"/>
        <v/>
      </c>
      <c r="O3600" s="577"/>
      <c r="Q3600" s="611"/>
      <c r="U3600" s="574" t="str">
        <f t="shared" si="341"/>
        <v/>
      </c>
      <c r="V3600" s="574" t="str">
        <f>IF($U3600="","",VLOOKUP($U3600,BUDGET!$C$19:$Q$401,2,FALSE))</f>
        <v/>
      </c>
    </row>
    <row r="3601" spans="2:22" ht="13.5" x14ac:dyDescent="0.3">
      <c r="B3601" s="582">
        <f t="shared" si="340"/>
        <v>3591</v>
      </c>
      <c r="C3601" s="153"/>
      <c r="D3601" s="154"/>
      <c r="E3601" s="155"/>
      <c r="F3601" s="156"/>
      <c r="G3601" s="157"/>
      <c r="H3601" s="158"/>
      <c r="I3601" s="162" t="str">
        <f t="shared" si="336"/>
        <v/>
      </c>
      <c r="J3601" s="163" t="str">
        <f>IF(I3601="","",I3601/BUDGET!$O$8)</f>
        <v/>
      </c>
      <c r="K3601" s="608"/>
      <c r="L3601" s="164" t="str">
        <f t="shared" si="337"/>
        <v/>
      </c>
      <c r="M3601" s="609" t="str">
        <f t="shared" si="338"/>
        <v/>
      </c>
      <c r="N3601" s="610" t="str">
        <f t="shared" si="339"/>
        <v/>
      </c>
      <c r="O3601" s="577"/>
      <c r="Q3601" s="611"/>
      <c r="U3601" s="574" t="str">
        <f t="shared" si="341"/>
        <v/>
      </c>
      <c r="V3601" s="574" t="str">
        <f>IF($U3601="","",VLOOKUP($U3601,BUDGET!$C$19:$Q$401,2,FALSE))</f>
        <v/>
      </c>
    </row>
    <row r="3602" spans="2:22" ht="13.5" x14ac:dyDescent="0.3">
      <c r="B3602" s="582">
        <f t="shared" si="340"/>
        <v>3592</v>
      </c>
      <c r="C3602" s="153"/>
      <c r="D3602" s="154"/>
      <c r="E3602" s="155"/>
      <c r="F3602" s="156"/>
      <c r="G3602" s="157"/>
      <c r="H3602" s="158"/>
      <c r="I3602" s="162" t="str">
        <f t="shared" si="336"/>
        <v/>
      </c>
      <c r="J3602" s="163" t="str">
        <f>IF(I3602="","",I3602/BUDGET!$O$8)</f>
        <v/>
      </c>
      <c r="K3602" s="608"/>
      <c r="L3602" s="161" t="str">
        <f t="shared" si="337"/>
        <v/>
      </c>
      <c r="M3602" s="609" t="str">
        <f t="shared" si="338"/>
        <v/>
      </c>
      <c r="N3602" s="610" t="str">
        <f t="shared" si="339"/>
        <v/>
      </c>
      <c r="O3602" s="577"/>
      <c r="Q3602" s="611"/>
      <c r="U3602" s="574" t="str">
        <f t="shared" si="341"/>
        <v/>
      </c>
      <c r="V3602" s="574" t="str">
        <f>IF($U3602="","",VLOOKUP($U3602,BUDGET!$C$19:$Q$401,2,FALSE))</f>
        <v/>
      </c>
    </row>
    <row r="3603" spans="2:22" ht="13.5" x14ac:dyDescent="0.3">
      <c r="B3603" s="582">
        <f t="shared" si="340"/>
        <v>3593</v>
      </c>
      <c r="C3603" s="153"/>
      <c r="D3603" s="154"/>
      <c r="E3603" s="155"/>
      <c r="F3603" s="156"/>
      <c r="G3603" s="157"/>
      <c r="H3603" s="158"/>
      <c r="I3603" s="162" t="str">
        <f t="shared" si="336"/>
        <v/>
      </c>
      <c r="J3603" s="163" t="str">
        <f>IF(I3603="","",I3603/BUDGET!$O$8)</f>
        <v/>
      </c>
      <c r="K3603" s="608"/>
      <c r="L3603" s="164" t="str">
        <f t="shared" si="337"/>
        <v/>
      </c>
      <c r="M3603" s="609" t="str">
        <f t="shared" si="338"/>
        <v/>
      </c>
      <c r="N3603" s="610" t="str">
        <f t="shared" si="339"/>
        <v/>
      </c>
      <c r="O3603" s="577"/>
      <c r="Q3603" s="611"/>
      <c r="U3603" s="574" t="str">
        <f t="shared" si="341"/>
        <v/>
      </c>
      <c r="V3603" s="574" t="str">
        <f>IF($U3603="","",VLOOKUP($U3603,BUDGET!$C$19:$Q$401,2,FALSE))</f>
        <v/>
      </c>
    </row>
    <row r="3604" spans="2:22" ht="13.5" x14ac:dyDescent="0.3">
      <c r="B3604" s="582">
        <f t="shared" si="340"/>
        <v>3594</v>
      </c>
      <c r="C3604" s="153"/>
      <c r="D3604" s="154"/>
      <c r="E3604" s="155"/>
      <c r="F3604" s="156"/>
      <c r="G3604" s="157"/>
      <c r="H3604" s="158"/>
      <c r="I3604" s="162" t="str">
        <f t="shared" si="336"/>
        <v/>
      </c>
      <c r="J3604" s="163" t="str">
        <f>IF(I3604="","",I3604/BUDGET!$O$8)</f>
        <v/>
      </c>
      <c r="K3604" s="608"/>
      <c r="L3604" s="161" t="str">
        <f t="shared" si="337"/>
        <v/>
      </c>
      <c r="M3604" s="609" t="str">
        <f t="shared" si="338"/>
        <v/>
      </c>
      <c r="N3604" s="610" t="str">
        <f t="shared" si="339"/>
        <v/>
      </c>
      <c r="O3604" s="577"/>
      <c r="Q3604" s="611"/>
      <c r="U3604" s="574" t="str">
        <f t="shared" si="341"/>
        <v/>
      </c>
      <c r="V3604" s="574" t="str">
        <f>IF($U3604="","",VLOOKUP($U3604,BUDGET!$C$19:$Q$401,2,FALSE))</f>
        <v/>
      </c>
    </row>
    <row r="3605" spans="2:22" ht="13.5" x14ac:dyDescent="0.3">
      <c r="B3605" s="582">
        <f t="shared" si="340"/>
        <v>3595</v>
      </c>
      <c r="C3605" s="153"/>
      <c r="D3605" s="154"/>
      <c r="E3605" s="155"/>
      <c r="F3605" s="156"/>
      <c r="G3605" s="157"/>
      <c r="H3605" s="158"/>
      <c r="I3605" s="162" t="str">
        <f t="shared" si="336"/>
        <v/>
      </c>
      <c r="J3605" s="163" t="str">
        <f>IF(I3605="","",I3605/BUDGET!$O$8)</f>
        <v/>
      </c>
      <c r="K3605" s="608"/>
      <c r="L3605" s="164" t="str">
        <f t="shared" si="337"/>
        <v/>
      </c>
      <c r="M3605" s="609" t="str">
        <f t="shared" si="338"/>
        <v/>
      </c>
      <c r="N3605" s="610" t="str">
        <f t="shared" si="339"/>
        <v/>
      </c>
      <c r="O3605" s="577"/>
      <c r="Q3605" s="611"/>
      <c r="U3605" s="574" t="str">
        <f t="shared" si="341"/>
        <v/>
      </c>
      <c r="V3605" s="574" t="str">
        <f>IF($U3605="","",VLOOKUP($U3605,BUDGET!$C$19:$Q$401,2,FALSE))</f>
        <v/>
      </c>
    </row>
    <row r="3606" spans="2:22" ht="13.5" x14ac:dyDescent="0.3">
      <c r="B3606" s="582">
        <f t="shared" si="340"/>
        <v>3596</v>
      </c>
      <c r="C3606" s="153"/>
      <c r="D3606" s="154"/>
      <c r="E3606" s="155"/>
      <c r="F3606" s="156"/>
      <c r="G3606" s="157"/>
      <c r="H3606" s="158"/>
      <c r="I3606" s="162" t="str">
        <f t="shared" si="336"/>
        <v/>
      </c>
      <c r="J3606" s="163" t="str">
        <f>IF(I3606="","",I3606/BUDGET!$O$8)</f>
        <v/>
      </c>
      <c r="K3606" s="608"/>
      <c r="L3606" s="161" t="str">
        <f t="shared" si="337"/>
        <v/>
      </c>
      <c r="M3606" s="609" t="str">
        <f t="shared" si="338"/>
        <v/>
      </c>
      <c r="N3606" s="610" t="str">
        <f t="shared" si="339"/>
        <v/>
      </c>
      <c r="O3606" s="577"/>
      <c r="Q3606" s="611"/>
      <c r="U3606" s="574" t="str">
        <f t="shared" si="341"/>
        <v/>
      </c>
      <c r="V3606" s="574" t="str">
        <f>IF($U3606="","",VLOOKUP($U3606,BUDGET!$C$19:$Q$401,2,FALSE))</f>
        <v/>
      </c>
    </row>
    <row r="3607" spans="2:22" ht="13.5" x14ac:dyDescent="0.3">
      <c r="B3607" s="582">
        <f t="shared" si="340"/>
        <v>3597</v>
      </c>
      <c r="C3607" s="153"/>
      <c r="D3607" s="154"/>
      <c r="E3607" s="155"/>
      <c r="F3607" s="156"/>
      <c r="G3607" s="157"/>
      <c r="H3607" s="158"/>
      <c r="I3607" s="162" t="str">
        <f t="shared" si="336"/>
        <v/>
      </c>
      <c r="J3607" s="163" t="str">
        <f>IF(I3607="","",I3607/BUDGET!$O$8)</f>
        <v/>
      </c>
      <c r="K3607" s="608"/>
      <c r="L3607" s="164" t="str">
        <f t="shared" si="337"/>
        <v/>
      </c>
      <c r="M3607" s="609" t="str">
        <f t="shared" si="338"/>
        <v/>
      </c>
      <c r="N3607" s="610" t="str">
        <f t="shared" si="339"/>
        <v/>
      </c>
      <c r="O3607" s="577"/>
      <c r="Q3607" s="611"/>
      <c r="U3607" s="574" t="str">
        <f t="shared" si="341"/>
        <v/>
      </c>
      <c r="V3607" s="574" t="str">
        <f>IF($U3607="","",VLOOKUP($U3607,BUDGET!$C$19:$Q$401,2,FALSE))</f>
        <v/>
      </c>
    </row>
    <row r="3608" spans="2:22" ht="13.5" x14ac:dyDescent="0.3">
      <c r="B3608" s="582">
        <f t="shared" si="340"/>
        <v>3598</v>
      </c>
      <c r="C3608" s="153"/>
      <c r="D3608" s="154"/>
      <c r="E3608" s="155"/>
      <c r="F3608" s="156"/>
      <c r="G3608" s="157"/>
      <c r="H3608" s="158"/>
      <c r="I3608" s="162" t="str">
        <f t="shared" si="336"/>
        <v/>
      </c>
      <c r="J3608" s="163" t="str">
        <f>IF(I3608="","",I3608/BUDGET!$O$8)</f>
        <v/>
      </c>
      <c r="K3608" s="608"/>
      <c r="L3608" s="161" t="str">
        <f t="shared" si="337"/>
        <v/>
      </c>
      <c r="M3608" s="609" t="str">
        <f t="shared" si="338"/>
        <v/>
      </c>
      <c r="N3608" s="610" t="str">
        <f t="shared" si="339"/>
        <v/>
      </c>
      <c r="O3608" s="577"/>
      <c r="Q3608" s="611"/>
      <c r="U3608" s="574" t="str">
        <f t="shared" si="341"/>
        <v/>
      </c>
      <c r="V3608" s="574" t="str">
        <f>IF($U3608="","",VLOOKUP($U3608,BUDGET!$C$19:$Q$401,2,FALSE))</f>
        <v/>
      </c>
    </row>
    <row r="3609" spans="2:22" ht="13.5" x14ac:dyDescent="0.3">
      <c r="B3609" s="582">
        <f t="shared" si="340"/>
        <v>3599</v>
      </c>
      <c r="C3609" s="153"/>
      <c r="D3609" s="154"/>
      <c r="E3609" s="155"/>
      <c r="F3609" s="156"/>
      <c r="G3609" s="157"/>
      <c r="H3609" s="158"/>
      <c r="I3609" s="162" t="str">
        <f t="shared" si="336"/>
        <v/>
      </c>
      <c r="J3609" s="163" t="str">
        <f>IF(I3609="","",I3609/BUDGET!$O$8)</f>
        <v/>
      </c>
      <c r="K3609" s="608"/>
      <c r="L3609" s="164" t="str">
        <f t="shared" si="337"/>
        <v/>
      </c>
      <c r="M3609" s="609" t="str">
        <f t="shared" si="338"/>
        <v/>
      </c>
      <c r="N3609" s="610" t="str">
        <f t="shared" si="339"/>
        <v/>
      </c>
      <c r="O3609" s="577"/>
      <c r="Q3609" s="611"/>
      <c r="U3609" s="574" t="str">
        <f t="shared" si="341"/>
        <v/>
      </c>
      <c r="V3609" s="574" t="str">
        <f>IF($U3609="","",VLOOKUP($U3609,BUDGET!$C$19:$Q$401,2,FALSE))</f>
        <v/>
      </c>
    </row>
    <row r="3610" spans="2:22" ht="13.5" x14ac:dyDescent="0.3">
      <c r="B3610" s="582">
        <f t="shared" si="340"/>
        <v>3600</v>
      </c>
      <c r="C3610" s="153"/>
      <c r="D3610" s="154"/>
      <c r="E3610" s="155"/>
      <c r="F3610" s="156"/>
      <c r="G3610" s="157"/>
      <c r="H3610" s="158"/>
      <c r="I3610" s="162" t="str">
        <f t="shared" si="336"/>
        <v/>
      </c>
      <c r="J3610" s="163" t="str">
        <f>IF(I3610="","",I3610/BUDGET!$O$8)</f>
        <v/>
      </c>
      <c r="K3610" s="608"/>
      <c r="L3610" s="161" t="str">
        <f t="shared" si="337"/>
        <v/>
      </c>
      <c r="M3610" s="609" t="str">
        <f t="shared" si="338"/>
        <v/>
      </c>
      <c r="N3610" s="610" t="str">
        <f t="shared" si="339"/>
        <v/>
      </c>
      <c r="O3610" s="577"/>
      <c r="Q3610" s="611"/>
      <c r="U3610" s="574" t="str">
        <f t="shared" si="341"/>
        <v/>
      </c>
      <c r="V3610" s="574" t="str">
        <f>IF($U3610="","",VLOOKUP($U3610,BUDGET!$C$19:$Q$401,2,FALSE))</f>
        <v/>
      </c>
    </row>
    <row r="3611" spans="2:22" ht="13.5" x14ac:dyDescent="0.3">
      <c r="B3611" s="582">
        <f t="shared" si="340"/>
        <v>3601</v>
      </c>
      <c r="C3611" s="153"/>
      <c r="D3611" s="154"/>
      <c r="E3611" s="155"/>
      <c r="F3611" s="156"/>
      <c r="G3611" s="157"/>
      <c r="H3611" s="158"/>
      <c r="I3611" s="162" t="str">
        <f t="shared" si="336"/>
        <v/>
      </c>
      <c r="J3611" s="163" t="str">
        <f>IF(I3611="","",I3611/BUDGET!$O$8)</f>
        <v/>
      </c>
      <c r="K3611" s="608"/>
      <c r="L3611" s="164" t="str">
        <f t="shared" si="337"/>
        <v/>
      </c>
      <c r="M3611" s="609" t="str">
        <f t="shared" si="338"/>
        <v/>
      </c>
      <c r="N3611" s="610" t="str">
        <f t="shared" si="339"/>
        <v/>
      </c>
      <c r="O3611" s="577"/>
      <c r="Q3611" s="611"/>
      <c r="U3611" s="574" t="str">
        <f t="shared" si="341"/>
        <v/>
      </c>
      <c r="V3611" s="574" t="str">
        <f>IF($U3611="","",VLOOKUP($U3611,BUDGET!$C$19:$Q$401,2,FALSE))</f>
        <v/>
      </c>
    </row>
    <row r="3612" spans="2:22" ht="13.5" x14ac:dyDescent="0.3">
      <c r="B3612" s="582">
        <f t="shared" si="340"/>
        <v>3602</v>
      </c>
      <c r="C3612" s="153"/>
      <c r="D3612" s="154"/>
      <c r="E3612" s="155"/>
      <c r="F3612" s="156"/>
      <c r="G3612" s="157"/>
      <c r="H3612" s="158"/>
      <c r="I3612" s="162" t="str">
        <f t="shared" si="336"/>
        <v/>
      </c>
      <c r="J3612" s="163" t="str">
        <f>IF(I3612="","",I3612/BUDGET!$O$8)</f>
        <v/>
      </c>
      <c r="K3612" s="608"/>
      <c r="L3612" s="161" t="str">
        <f t="shared" si="337"/>
        <v/>
      </c>
      <c r="M3612" s="609" t="str">
        <f t="shared" si="338"/>
        <v/>
      </c>
      <c r="N3612" s="610" t="str">
        <f t="shared" si="339"/>
        <v/>
      </c>
      <c r="O3612" s="577"/>
      <c r="Q3612" s="611"/>
      <c r="U3612" s="574" t="str">
        <f t="shared" si="341"/>
        <v/>
      </c>
      <c r="V3612" s="574" t="str">
        <f>IF($U3612="","",VLOOKUP($U3612,BUDGET!$C$19:$Q$401,2,FALSE))</f>
        <v/>
      </c>
    </row>
    <row r="3613" spans="2:22" ht="13.5" x14ac:dyDescent="0.3">
      <c r="B3613" s="582">
        <f t="shared" si="340"/>
        <v>3603</v>
      </c>
      <c r="C3613" s="153"/>
      <c r="D3613" s="154"/>
      <c r="E3613" s="155"/>
      <c r="F3613" s="156"/>
      <c r="G3613" s="157"/>
      <c r="H3613" s="158"/>
      <c r="I3613" s="162" t="str">
        <f t="shared" si="336"/>
        <v/>
      </c>
      <c r="J3613" s="163" t="str">
        <f>IF(I3613="","",I3613/BUDGET!$O$8)</f>
        <v/>
      </c>
      <c r="K3613" s="608"/>
      <c r="L3613" s="164" t="str">
        <f t="shared" si="337"/>
        <v/>
      </c>
      <c r="M3613" s="609" t="str">
        <f t="shared" si="338"/>
        <v/>
      </c>
      <c r="N3613" s="610" t="str">
        <f t="shared" si="339"/>
        <v/>
      </c>
      <c r="O3613" s="577"/>
      <c r="Q3613" s="611"/>
      <c r="U3613" s="574" t="str">
        <f t="shared" si="341"/>
        <v/>
      </c>
      <c r="V3613" s="574" t="str">
        <f>IF($U3613="","",VLOOKUP($U3613,BUDGET!$C$19:$Q$401,2,FALSE))</f>
        <v/>
      </c>
    </row>
    <row r="3614" spans="2:22" ht="13.5" x14ac:dyDescent="0.3">
      <c r="B3614" s="582">
        <f t="shared" si="340"/>
        <v>3604</v>
      </c>
      <c r="C3614" s="153"/>
      <c r="D3614" s="154"/>
      <c r="E3614" s="155"/>
      <c r="F3614" s="156"/>
      <c r="G3614" s="157"/>
      <c r="H3614" s="158"/>
      <c r="I3614" s="162" t="str">
        <f t="shared" si="336"/>
        <v/>
      </c>
      <c r="J3614" s="163" t="str">
        <f>IF(I3614="","",I3614/BUDGET!$O$8)</f>
        <v/>
      </c>
      <c r="K3614" s="608"/>
      <c r="L3614" s="161" t="str">
        <f t="shared" si="337"/>
        <v/>
      </c>
      <c r="M3614" s="609" t="str">
        <f t="shared" si="338"/>
        <v/>
      </c>
      <c r="N3614" s="610" t="str">
        <f t="shared" si="339"/>
        <v/>
      </c>
      <c r="O3614" s="577"/>
      <c r="Q3614" s="611"/>
      <c r="U3614" s="574" t="str">
        <f t="shared" si="341"/>
        <v/>
      </c>
      <c r="V3614" s="574" t="str">
        <f>IF($U3614="","",VLOOKUP($U3614,BUDGET!$C$19:$Q$401,2,FALSE))</f>
        <v/>
      </c>
    </row>
    <row r="3615" spans="2:22" ht="13.5" x14ac:dyDescent="0.3">
      <c r="B3615" s="582">
        <f t="shared" si="340"/>
        <v>3605</v>
      </c>
      <c r="C3615" s="153"/>
      <c r="D3615" s="154"/>
      <c r="E3615" s="155"/>
      <c r="F3615" s="156"/>
      <c r="G3615" s="157"/>
      <c r="H3615" s="158"/>
      <c r="I3615" s="162" t="str">
        <f t="shared" si="336"/>
        <v/>
      </c>
      <c r="J3615" s="163" t="str">
        <f>IF(I3615="","",I3615/BUDGET!$O$8)</f>
        <v/>
      </c>
      <c r="K3615" s="608"/>
      <c r="L3615" s="164" t="str">
        <f t="shared" si="337"/>
        <v/>
      </c>
      <c r="M3615" s="609" t="str">
        <f t="shared" si="338"/>
        <v/>
      </c>
      <c r="N3615" s="610" t="str">
        <f t="shared" si="339"/>
        <v/>
      </c>
      <c r="O3615" s="577"/>
      <c r="Q3615" s="611"/>
      <c r="U3615" s="574" t="str">
        <f t="shared" si="341"/>
        <v/>
      </c>
      <c r="V3615" s="574" t="str">
        <f>IF($U3615="","",VLOOKUP($U3615,BUDGET!$C$19:$Q$401,2,FALSE))</f>
        <v/>
      </c>
    </row>
    <row r="3616" spans="2:22" ht="13.5" x14ac:dyDescent="0.3">
      <c r="B3616" s="582">
        <f t="shared" si="340"/>
        <v>3606</v>
      </c>
      <c r="C3616" s="153"/>
      <c r="D3616" s="154"/>
      <c r="E3616" s="155"/>
      <c r="F3616" s="156"/>
      <c r="G3616" s="157"/>
      <c r="H3616" s="158"/>
      <c r="I3616" s="162" t="str">
        <f t="shared" si="336"/>
        <v/>
      </c>
      <c r="J3616" s="163" t="str">
        <f>IF(I3616="","",I3616/BUDGET!$O$8)</f>
        <v/>
      </c>
      <c r="K3616" s="608"/>
      <c r="L3616" s="161" t="str">
        <f t="shared" si="337"/>
        <v/>
      </c>
      <c r="M3616" s="609" t="str">
        <f t="shared" si="338"/>
        <v/>
      </c>
      <c r="N3616" s="610" t="str">
        <f t="shared" si="339"/>
        <v/>
      </c>
      <c r="O3616" s="577"/>
      <c r="Q3616" s="611"/>
      <c r="U3616" s="574" t="str">
        <f t="shared" si="341"/>
        <v/>
      </c>
      <c r="V3616" s="574" t="str">
        <f>IF($U3616="","",VLOOKUP($U3616,BUDGET!$C$19:$Q$401,2,FALSE))</f>
        <v/>
      </c>
    </row>
    <row r="3617" spans="2:22" ht="13.5" x14ac:dyDescent="0.3">
      <c r="B3617" s="582">
        <f t="shared" si="340"/>
        <v>3607</v>
      </c>
      <c r="C3617" s="153"/>
      <c r="D3617" s="154"/>
      <c r="E3617" s="155"/>
      <c r="F3617" s="156"/>
      <c r="G3617" s="157"/>
      <c r="H3617" s="158"/>
      <c r="I3617" s="162" t="str">
        <f t="shared" si="336"/>
        <v/>
      </c>
      <c r="J3617" s="163" t="str">
        <f>IF(I3617="","",I3617/BUDGET!$O$8)</f>
        <v/>
      </c>
      <c r="K3617" s="608"/>
      <c r="L3617" s="164" t="str">
        <f t="shared" si="337"/>
        <v/>
      </c>
      <c r="M3617" s="609" t="str">
        <f t="shared" si="338"/>
        <v/>
      </c>
      <c r="N3617" s="610" t="str">
        <f t="shared" si="339"/>
        <v/>
      </c>
      <c r="O3617" s="577"/>
      <c r="Q3617" s="611"/>
      <c r="U3617" s="574" t="str">
        <f t="shared" si="341"/>
        <v/>
      </c>
      <c r="V3617" s="574" t="str">
        <f>IF($U3617="","",VLOOKUP($U3617,BUDGET!$C$19:$Q$401,2,FALSE))</f>
        <v/>
      </c>
    </row>
    <row r="3618" spans="2:22" ht="13.5" x14ac:dyDescent="0.3">
      <c r="B3618" s="582">
        <f t="shared" si="340"/>
        <v>3608</v>
      </c>
      <c r="C3618" s="153"/>
      <c r="D3618" s="154"/>
      <c r="E3618" s="155"/>
      <c r="F3618" s="156"/>
      <c r="G3618" s="157"/>
      <c r="H3618" s="158"/>
      <c r="I3618" s="162" t="str">
        <f t="shared" si="336"/>
        <v/>
      </c>
      <c r="J3618" s="163" t="str">
        <f>IF(I3618="","",I3618/BUDGET!$O$8)</f>
        <v/>
      </c>
      <c r="K3618" s="608"/>
      <c r="L3618" s="161" t="str">
        <f t="shared" si="337"/>
        <v/>
      </c>
      <c r="M3618" s="609" t="str">
        <f t="shared" si="338"/>
        <v/>
      </c>
      <c r="N3618" s="610" t="str">
        <f t="shared" si="339"/>
        <v/>
      </c>
      <c r="O3618" s="577"/>
      <c r="Q3618" s="611"/>
      <c r="U3618" s="574" t="str">
        <f t="shared" si="341"/>
        <v/>
      </c>
      <c r="V3618" s="574" t="str">
        <f>IF($U3618="","",VLOOKUP($U3618,BUDGET!$C$19:$Q$401,2,FALSE))</f>
        <v/>
      </c>
    </row>
    <row r="3619" spans="2:22" ht="13.5" x14ac:dyDescent="0.3">
      <c r="B3619" s="582">
        <f t="shared" si="340"/>
        <v>3609</v>
      </c>
      <c r="C3619" s="153"/>
      <c r="D3619" s="154"/>
      <c r="E3619" s="155"/>
      <c r="F3619" s="156"/>
      <c r="G3619" s="157"/>
      <c r="H3619" s="158"/>
      <c r="I3619" s="162" t="str">
        <f t="shared" si="336"/>
        <v/>
      </c>
      <c r="J3619" s="163" t="str">
        <f>IF(I3619="","",I3619/BUDGET!$O$8)</f>
        <v/>
      </c>
      <c r="K3619" s="608"/>
      <c r="L3619" s="164" t="str">
        <f t="shared" si="337"/>
        <v/>
      </c>
      <c r="M3619" s="609" t="str">
        <f t="shared" si="338"/>
        <v/>
      </c>
      <c r="N3619" s="610" t="str">
        <f t="shared" si="339"/>
        <v/>
      </c>
      <c r="O3619" s="577"/>
      <c r="Q3619" s="611"/>
      <c r="U3619" s="574" t="str">
        <f t="shared" si="341"/>
        <v/>
      </c>
      <c r="V3619" s="574" t="str">
        <f>IF($U3619="","",VLOOKUP($U3619,BUDGET!$C$19:$Q$401,2,FALSE))</f>
        <v/>
      </c>
    </row>
    <row r="3620" spans="2:22" ht="13.5" x14ac:dyDescent="0.3">
      <c r="B3620" s="582">
        <f t="shared" si="340"/>
        <v>3610</v>
      </c>
      <c r="C3620" s="153"/>
      <c r="D3620" s="154"/>
      <c r="E3620" s="155"/>
      <c r="F3620" s="156"/>
      <c r="G3620" s="157"/>
      <c r="H3620" s="158"/>
      <c r="I3620" s="162" t="str">
        <f t="shared" si="336"/>
        <v/>
      </c>
      <c r="J3620" s="163" t="str">
        <f>IF(I3620="","",I3620/BUDGET!$O$8)</f>
        <v/>
      </c>
      <c r="K3620" s="608"/>
      <c r="L3620" s="161" t="str">
        <f t="shared" si="337"/>
        <v/>
      </c>
      <c r="M3620" s="609" t="str">
        <f t="shared" si="338"/>
        <v/>
      </c>
      <c r="N3620" s="610" t="str">
        <f t="shared" si="339"/>
        <v/>
      </c>
      <c r="O3620" s="577"/>
      <c r="Q3620" s="611"/>
      <c r="U3620" s="574" t="str">
        <f t="shared" si="341"/>
        <v/>
      </c>
      <c r="V3620" s="574" t="str">
        <f>IF($U3620="","",VLOOKUP($U3620,BUDGET!$C$19:$Q$401,2,FALSE))</f>
        <v/>
      </c>
    </row>
    <row r="3621" spans="2:22" ht="13.5" x14ac:dyDescent="0.3">
      <c r="B3621" s="582">
        <f t="shared" si="340"/>
        <v>3611</v>
      </c>
      <c r="C3621" s="153"/>
      <c r="D3621" s="154"/>
      <c r="E3621" s="155"/>
      <c r="F3621" s="156"/>
      <c r="G3621" s="157"/>
      <c r="H3621" s="158"/>
      <c r="I3621" s="162" t="str">
        <f t="shared" si="336"/>
        <v/>
      </c>
      <c r="J3621" s="163" t="str">
        <f>IF(I3621="","",I3621/BUDGET!$O$8)</f>
        <v/>
      </c>
      <c r="K3621" s="608"/>
      <c r="L3621" s="164" t="str">
        <f t="shared" si="337"/>
        <v/>
      </c>
      <c r="M3621" s="609" t="str">
        <f t="shared" si="338"/>
        <v/>
      </c>
      <c r="N3621" s="610" t="str">
        <f t="shared" si="339"/>
        <v/>
      </c>
      <c r="O3621" s="577"/>
      <c r="Q3621" s="611"/>
      <c r="U3621" s="574" t="str">
        <f t="shared" si="341"/>
        <v/>
      </c>
      <c r="V3621" s="574" t="str">
        <f>IF($U3621="","",VLOOKUP($U3621,BUDGET!$C$19:$Q$401,2,FALSE))</f>
        <v/>
      </c>
    </row>
    <row r="3622" spans="2:22" ht="13.5" x14ac:dyDescent="0.3">
      <c r="B3622" s="582">
        <f t="shared" si="340"/>
        <v>3612</v>
      </c>
      <c r="C3622" s="153"/>
      <c r="D3622" s="154"/>
      <c r="E3622" s="155"/>
      <c r="F3622" s="156"/>
      <c r="G3622" s="157"/>
      <c r="H3622" s="158"/>
      <c r="I3622" s="162" t="str">
        <f t="shared" si="336"/>
        <v/>
      </c>
      <c r="J3622" s="163" t="str">
        <f>IF(I3622="","",I3622/BUDGET!$O$8)</f>
        <v/>
      </c>
      <c r="K3622" s="608"/>
      <c r="L3622" s="161" t="str">
        <f t="shared" si="337"/>
        <v/>
      </c>
      <c r="M3622" s="609" t="str">
        <f t="shared" si="338"/>
        <v/>
      </c>
      <c r="N3622" s="610" t="str">
        <f t="shared" si="339"/>
        <v/>
      </c>
      <c r="O3622" s="577"/>
      <c r="Q3622" s="611"/>
      <c r="U3622" s="574" t="str">
        <f t="shared" si="341"/>
        <v/>
      </c>
      <c r="V3622" s="574" t="str">
        <f>IF($U3622="","",VLOOKUP($U3622,BUDGET!$C$19:$Q$401,2,FALSE))</f>
        <v/>
      </c>
    </row>
    <row r="3623" spans="2:22" ht="13.5" x14ac:dyDescent="0.3">
      <c r="B3623" s="582">
        <f t="shared" si="340"/>
        <v>3613</v>
      </c>
      <c r="C3623" s="153"/>
      <c r="D3623" s="154"/>
      <c r="E3623" s="155"/>
      <c r="F3623" s="156"/>
      <c r="G3623" s="157"/>
      <c r="H3623" s="158"/>
      <c r="I3623" s="162" t="str">
        <f t="shared" si="336"/>
        <v/>
      </c>
      <c r="J3623" s="163" t="str">
        <f>IF(I3623="","",I3623/BUDGET!$O$8)</f>
        <v/>
      </c>
      <c r="K3623" s="608"/>
      <c r="L3623" s="164" t="str">
        <f t="shared" si="337"/>
        <v/>
      </c>
      <c r="M3623" s="609" t="str">
        <f t="shared" si="338"/>
        <v/>
      </c>
      <c r="N3623" s="610" t="str">
        <f t="shared" si="339"/>
        <v/>
      </c>
      <c r="O3623" s="577"/>
      <c r="Q3623" s="611"/>
      <c r="U3623" s="574" t="str">
        <f t="shared" si="341"/>
        <v/>
      </c>
      <c r="V3623" s="574" t="str">
        <f>IF($U3623="","",VLOOKUP($U3623,BUDGET!$C$19:$Q$401,2,FALSE))</f>
        <v/>
      </c>
    </row>
    <row r="3624" spans="2:22" ht="13.5" x14ac:dyDescent="0.3">
      <c r="B3624" s="582">
        <f t="shared" si="340"/>
        <v>3614</v>
      </c>
      <c r="C3624" s="153"/>
      <c r="D3624" s="154"/>
      <c r="E3624" s="155"/>
      <c r="F3624" s="156"/>
      <c r="G3624" s="157"/>
      <c r="H3624" s="158"/>
      <c r="I3624" s="162" t="str">
        <f t="shared" si="336"/>
        <v/>
      </c>
      <c r="J3624" s="163" t="str">
        <f>IF(I3624="","",I3624/BUDGET!$O$8)</f>
        <v/>
      </c>
      <c r="K3624" s="608"/>
      <c r="L3624" s="161" t="str">
        <f t="shared" si="337"/>
        <v/>
      </c>
      <c r="M3624" s="609" t="str">
        <f t="shared" si="338"/>
        <v/>
      </c>
      <c r="N3624" s="610" t="str">
        <f t="shared" si="339"/>
        <v/>
      </c>
      <c r="O3624" s="577"/>
      <c r="Q3624" s="611"/>
      <c r="U3624" s="574" t="str">
        <f t="shared" si="341"/>
        <v/>
      </c>
      <c r="V3624" s="574" t="str">
        <f>IF($U3624="","",VLOOKUP($U3624,BUDGET!$C$19:$Q$401,2,FALSE))</f>
        <v/>
      </c>
    </row>
    <row r="3625" spans="2:22" ht="13.5" x14ac:dyDescent="0.3">
      <c r="B3625" s="582">
        <f t="shared" si="340"/>
        <v>3615</v>
      </c>
      <c r="C3625" s="153"/>
      <c r="D3625" s="154"/>
      <c r="E3625" s="155"/>
      <c r="F3625" s="156"/>
      <c r="G3625" s="157"/>
      <c r="H3625" s="158"/>
      <c r="I3625" s="162" t="str">
        <f t="shared" si="336"/>
        <v/>
      </c>
      <c r="J3625" s="163" t="str">
        <f>IF(I3625="","",I3625/BUDGET!$O$8)</f>
        <v/>
      </c>
      <c r="K3625" s="608"/>
      <c r="L3625" s="164" t="str">
        <f t="shared" si="337"/>
        <v/>
      </c>
      <c r="M3625" s="609" t="str">
        <f t="shared" si="338"/>
        <v/>
      </c>
      <c r="N3625" s="610" t="str">
        <f t="shared" si="339"/>
        <v/>
      </c>
      <c r="O3625" s="577"/>
      <c r="Q3625" s="611"/>
      <c r="U3625" s="574" t="str">
        <f t="shared" si="341"/>
        <v/>
      </c>
      <c r="V3625" s="574" t="str">
        <f>IF($U3625="","",VLOOKUP($U3625,BUDGET!$C$19:$Q$401,2,FALSE))</f>
        <v/>
      </c>
    </row>
    <row r="3626" spans="2:22" ht="13.5" x14ac:dyDescent="0.3">
      <c r="B3626" s="582">
        <f t="shared" si="340"/>
        <v>3616</v>
      </c>
      <c r="C3626" s="153"/>
      <c r="D3626" s="154"/>
      <c r="E3626" s="155"/>
      <c r="F3626" s="156"/>
      <c r="G3626" s="157"/>
      <c r="H3626" s="158"/>
      <c r="I3626" s="162" t="str">
        <f t="shared" si="336"/>
        <v/>
      </c>
      <c r="J3626" s="163" t="str">
        <f>IF(I3626="","",I3626/BUDGET!$O$8)</f>
        <v/>
      </c>
      <c r="K3626" s="608"/>
      <c r="L3626" s="161" t="str">
        <f t="shared" si="337"/>
        <v/>
      </c>
      <c r="M3626" s="609" t="str">
        <f t="shared" si="338"/>
        <v/>
      </c>
      <c r="N3626" s="610" t="str">
        <f t="shared" si="339"/>
        <v/>
      </c>
      <c r="O3626" s="577"/>
      <c r="Q3626" s="611"/>
      <c r="U3626" s="574" t="str">
        <f t="shared" si="341"/>
        <v/>
      </c>
      <c r="V3626" s="574" t="str">
        <f>IF($U3626="","",VLOOKUP($U3626,BUDGET!$C$19:$Q$401,2,FALSE))</f>
        <v/>
      </c>
    </row>
    <row r="3627" spans="2:22" ht="13.5" x14ac:dyDescent="0.3">
      <c r="B3627" s="582">
        <f t="shared" si="340"/>
        <v>3617</v>
      </c>
      <c r="C3627" s="153"/>
      <c r="D3627" s="154"/>
      <c r="E3627" s="155"/>
      <c r="F3627" s="156"/>
      <c r="G3627" s="157"/>
      <c r="H3627" s="158"/>
      <c r="I3627" s="162" t="str">
        <f t="shared" si="336"/>
        <v/>
      </c>
      <c r="J3627" s="163" t="str">
        <f>IF(I3627="","",I3627/BUDGET!$O$8)</f>
        <v/>
      </c>
      <c r="K3627" s="608"/>
      <c r="L3627" s="164" t="str">
        <f t="shared" si="337"/>
        <v/>
      </c>
      <c r="M3627" s="609" t="str">
        <f t="shared" si="338"/>
        <v/>
      </c>
      <c r="N3627" s="610" t="str">
        <f t="shared" si="339"/>
        <v/>
      </c>
      <c r="O3627" s="577"/>
      <c r="Q3627" s="611"/>
      <c r="U3627" s="574" t="str">
        <f t="shared" si="341"/>
        <v/>
      </c>
      <c r="V3627" s="574" t="str">
        <f>IF($U3627="","",VLOOKUP($U3627,BUDGET!$C$19:$Q$401,2,FALSE))</f>
        <v/>
      </c>
    </row>
    <row r="3628" spans="2:22" ht="13.5" x14ac:dyDescent="0.3">
      <c r="B3628" s="582">
        <f t="shared" si="340"/>
        <v>3618</v>
      </c>
      <c r="C3628" s="153"/>
      <c r="D3628" s="154"/>
      <c r="E3628" s="155"/>
      <c r="F3628" s="156"/>
      <c r="G3628" s="157"/>
      <c r="H3628" s="158"/>
      <c r="I3628" s="162" t="str">
        <f t="shared" si="336"/>
        <v/>
      </c>
      <c r="J3628" s="163" t="str">
        <f>IF(I3628="","",I3628/BUDGET!$O$8)</f>
        <v/>
      </c>
      <c r="K3628" s="608"/>
      <c r="L3628" s="161" t="str">
        <f t="shared" si="337"/>
        <v/>
      </c>
      <c r="M3628" s="609" t="str">
        <f t="shared" si="338"/>
        <v/>
      </c>
      <c r="N3628" s="610" t="str">
        <f t="shared" si="339"/>
        <v/>
      </c>
      <c r="O3628" s="577"/>
      <c r="Q3628" s="611"/>
      <c r="U3628" s="574" t="str">
        <f t="shared" si="341"/>
        <v/>
      </c>
      <c r="V3628" s="574" t="str">
        <f>IF($U3628="","",VLOOKUP($U3628,BUDGET!$C$19:$Q$401,2,FALSE))</f>
        <v/>
      </c>
    </row>
    <row r="3629" spans="2:22" ht="13.5" x14ac:dyDescent="0.3">
      <c r="B3629" s="582">
        <f t="shared" si="340"/>
        <v>3619</v>
      </c>
      <c r="C3629" s="153"/>
      <c r="D3629" s="154"/>
      <c r="E3629" s="155"/>
      <c r="F3629" s="156"/>
      <c r="G3629" s="157"/>
      <c r="H3629" s="158"/>
      <c r="I3629" s="162" t="str">
        <f t="shared" si="336"/>
        <v/>
      </c>
      <c r="J3629" s="163" t="str">
        <f>IF(I3629="","",I3629/BUDGET!$O$8)</f>
        <v/>
      </c>
      <c r="K3629" s="608"/>
      <c r="L3629" s="164" t="str">
        <f t="shared" si="337"/>
        <v/>
      </c>
      <c r="M3629" s="609" t="str">
        <f t="shared" si="338"/>
        <v/>
      </c>
      <c r="N3629" s="610" t="str">
        <f t="shared" si="339"/>
        <v/>
      </c>
      <c r="O3629" s="577"/>
      <c r="Q3629" s="611"/>
      <c r="U3629" s="574" t="str">
        <f t="shared" si="341"/>
        <v/>
      </c>
      <c r="V3629" s="574" t="str">
        <f>IF($U3629="","",VLOOKUP($U3629,BUDGET!$C$19:$Q$401,2,FALSE))</f>
        <v/>
      </c>
    </row>
    <row r="3630" spans="2:22" ht="13.5" x14ac:dyDescent="0.3">
      <c r="B3630" s="582">
        <f t="shared" si="340"/>
        <v>3620</v>
      </c>
      <c r="C3630" s="153"/>
      <c r="D3630" s="154"/>
      <c r="E3630" s="155"/>
      <c r="F3630" s="156"/>
      <c r="G3630" s="157"/>
      <c r="H3630" s="158"/>
      <c r="I3630" s="162" t="str">
        <f t="shared" si="336"/>
        <v/>
      </c>
      <c r="J3630" s="163" t="str">
        <f>IF(I3630="","",I3630/BUDGET!$O$8)</f>
        <v/>
      </c>
      <c r="K3630" s="608"/>
      <c r="L3630" s="161" t="str">
        <f t="shared" si="337"/>
        <v/>
      </c>
      <c r="M3630" s="609" t="str">
        <f t="shared" si="338"/>
        <v/>
      </c>
      <c r="N3630" s="610" t="str">
        <f t="shared" si="339"/>
        <v/>
      </c>
      <c r="O3630" s="577"/>
      <c r="Q3630" s="611"/>
      <c r="U3630" s="574" t="str">
        <f t="shared" si="341"/>
        <v/>
      </c>
      <c r="V3630" s="574" t="str">
        <f>IF($U3630="","",VLOOKUP($U3630,BUDGET!$C$19:$Q$401,2,FALSE))</f>
        <v/>
      </c>
    </row>
    <row r="3631" spans="2:22" ht="13.5" x14ac:dyDescent="0.3">
      <c r="B3631" s="582">
        <f t="shared" si="340"/>
        <v>3621</v>
      </c>
      <c r="C3631" s="153"/>
      <c r="D3631" s="154"/>
      <c r="E3631" s="155"/>
      <c r="F3631" s="156"/>
      <c r="G3631" s="157"/>
      <c r="H3631" s="158"/>
      <c r="I3631" s="162" t="str">
        <f t="shared" si="336"/>
        <v/>
      </c>
      <c r="J3631" s="163" t="str">
        <f>IF(I3631="","",I3631/BUDGET!$O$8)</f>
        <v/>
      </c>
      <c r="K3631" s="608"/>
      <c r="L3631" s="164" t="str">
        <f t="shared" si="337"/>
        <v/>
      </c>
      <c r="M3631" s="609" t="str">
        <f t="shared" si="338"/>
        <v/>
      </c>
      <c r="N3631" s="610" t="str">
        <f t="shared" si="339"/>
        <v/>
      </c>
      <c r="O3631" s="577"/>
      <c r="Q3631" s="611"/>
      <c r="U3631" s="574" t="str">
        <f t="shared" si="341"/>
        <v/>
      </c>
      <c r="V3631" s="574" t="str">
        <f>IF($U3631="","",VLOOKUP($U3631,BUDGET!$C$19:$Q$401,2,FALSE))</f>
        <v/>
      </c>
    </row>
    <row r="3632" spans="2:22" ht="13.5" x14ac:dyDescent="0.3">
      <c r="B3632" s="582">
        <f t="shared" si="340"/>
        <v>3622</v>
      </c>
      <c r="C3632" s="153"/>
      <c r="D3632" s="154"/>
      <c r="E3632" s="155"/>
      <c r="F3632" s="156"/>
      <c r="G3632" s="157"/>
      <c r="H3632" s="158"/>
      <c r="I3632" s="162" t="str">
        <f t="shared" si="336"/>
        <v/>
      </c>
      <c r="J3632" s="163" t="str">
        <f>IF(I3632="","",I3632/BUDGET!$O$8)</f>
        <v/>
      </c>
      <c r="K3632" s="608"/>
      <c r="L3632" s="161" t="str">
        <f t="shared" si="337"/>
        <v/>
      </c>
      <c r="M3632" s="609" t="str">
        <f t="shared" si="338"/>
        <v/>
      </c>
      <c r="N3632" s="610" t="str">
        <f t="shared" si="339"/>
        <v/>
      </c>
      <c r="O3632" s="577"/>
      <c r="Q3632" s="611"/>
      <c r="U3632" s="574" t="str">
        <f t="shared" si="341"/>
        <v/>
      </c>
      <c r="V3632" s="574" t="str">
        <f>IF($U3632="","",VLOOKUP($U3632,BUDGET!$C$19:$Q$401,2,FALSE))</f>
        <v/>
      </c>
    </row>
    <row r="3633" spans="2:22" ht="13.5" x14ac:dyDescent="0.3">
      <c r="B3633" s="582">
        <f t="shared" si="340"/>
        <v>3623</v>
      </c>
      <c r="C3633" s="153"/>
      <c r="D3633" s="154"/>
      <c r="E3633" s="155"/>
      <c r="F3633" s="156"/>
      <c r="G3633" s="157"/>
      <c r="H3633" s="158"/>
      <c r="I3633" s="162" t="str">
        <f t="shared" si="336"/>
        <v/>
      </c>
      <c r="J3633" s="163" t="str">
        <f>IF(I3633="","",I3633/BUDGET!$O$8)</f>
        <v/>
      </c>
      <c r="K3633" s="608"/>
      <c r="L3633" s="164" t="str">
        <f t="shared" si="337"/>
        <v/>
      </c>
      <c r="M3633" s="609" t="str">
        <f t="shared" si="338"/>
        <v/>
      </c>
      <c r="N3633" s="610" t="str">
        <f t="shared" si="339"/>
        <v/>
      </c>
      <c r="O3633" s="577"/>
      <c r="Q3633" s="611"/>
      <c r="U3633" s="574" t="str">
        <f t="shared" si="341"/>
        <v/>
      </c>
      <c r="V3633" s="574" t="str">
        <f>IF($U3633="","",VLOOKUP($U3633,BUDGET!$C$19:$Q$401,2,FALSE))</f>
        <v/>
      </c>
    </row>
    <row r="3634" spans="2:22" ht="13.5" x14ac:dyDescent="0.3">
      <c r="B3634" s="582">
        <f t="shared" si="340"/>
        <v>3624</v>
      </c>
      <c r="C3634" s="153"/>
      <c r="D3634" s="154"/>
      <c r="E3634" s="155"/>
      <c r="F3634" s="156"/>
      <c r="G3634" s="157"/>
      <c r="H3634" s="158"/>
      <c r="I3634" s="162" t="str">
        <f t="shared" si="336"/>
        <v/>
      </c>
      <c r="J3634" s="163" t="str">
        <f>IF(I3634="","",I3634/BUDGET!$O$8)</f>
        <v/>
      </c>
      <c r="K3634" s="608"/>
      <c r="L3634" s="161" t="str">
        <f t="shared" si="337"/>
        <v/>
      </c>
      <c r="M3634" s="609" t="str">
        <f t="shared" si="338"/>
        <v/>
      </c>
      <c r="N3634" s="610" t="str">
        <f t="shared" si="339"/>
        <v/>
      </c>
      <c r="O3634" s="577"/>
      <c r="Q3634" s="611"/>
      <c r="U3634" s="574" t="str">
        <f t="shared" si="341"/>
        <v/>
      </c>
      <c r="V3634" s="574" t="str">
        <f>IF($U3634="","",VLOOKUP($U3634,BUDGET!$C$19:$Q$401,2,FALSE))</f>
        <v/>
      </c>
    </row>
    <row r="3635" spans="2:22" ht="13.5" x14ac:dyDescent="0.3">
      <c r="B3635" s="582">
        <f t="shared" si="340"/>
        <v>3625</v>
      </c>
      <c r="C3635" s="153"/>
      <c r="D3635" s="154"/>
      <c r="E3635" s="155"/>
      <c r="F3635" s="156"/>
      <c r="G3635" s="157"/>
      <c r="H3635" s="158"/>
      <c r="I3635" s="162" t="str">
        <f t="shared" si="336"/>
        <v/>
      </c>
      <c r="J3635" s="163" t="str">
        <f>IF(I3635="","",I3635/BUDGET!$O$8)</f>
        <v/>
      </c>
      <c r="K3635" s="608"/>
      <c r="L3635" s="164" t="str">
        <f t="shared" si="337"/>
        <v/>
      </c>
      <c r="M3635" s="609" t="str">
        <f t="shared" si="338"/>
        <v/>
      </c>
      <c r="N3635" s="610" t="str">
        <f t="shared" si="339"/>
        <v/>
      </c>
      <c r="O3635" s="577"/>
      <c r="Q3635" s="611"/>
      <c r="U3635" s="574" t="str">
        <f t="shared" si="341"/>
        <v/>
      </c>
      <c r="V3635" s="574" t="str">
        <f>IF($U3635="","",VLOOKUP($U3635,BUDGET!$C$19:$Q$401,2,FALSE))</f>
        <v/>
      </c>
    </row>
    <row r="3636" spans="2:22" ht="13.5" x14ac:dyDescent="0.3">
      <c r="B3636" s="582">
        <f t="shared" si="340"/>
        <v>3626</v>
      </c>
      <c r="C3636" s="153"/>
      <c r="D3636" s="154"/>
      <c r="E3636" s="155"/>
      <c r="F3636" s="156"/>
      <c r="G3636" s="157"/>
      <c r="H3636" s="158"/>
      <c r="I3636" s="162" t="str">
        <f t="shared" si="336"/>
        <v/>
      </c>
      <c r="J3636" s="163" t="str">
        <f>IF(I3636="","",I3636/BUDGET!$O$8)</f>
        <v/>
      </c>
      <c r="K3636" s="608"/>
      <c r="L3636" s="161" t="str">
        <f t="shared" si="337"/>
        <v/>
      </c>
      <c r="M3636" s="609" t="str">
        <f t="shared" si="338"/>
        <v/>
      </c>
      <c r="N3636" s="610" t="str">
        <f t="shared" si="339"/>
        <v/>
      </c>
      <c r="O3636" s="577"/>
      <c r="Q3636" s="611"/>
      <c r="U3636" s="574" t="str">
        <f t="shared" si="341"/>
        <v/>
      </c>
      <c r="V3636" s="574" t="str">
        <f>IF($U3636="","",VLOOKUP($U3636,BUDGET!$C$19:$Q$401,2,FALSE))</f>
        <v/>
      </c>
    </row>
    <row r="3637" spans="2:22" ht="13.5" x14ac:dyDescent="0.3">
      <c r="B3637" s="582">
        <f t="shared" si="340"/>
        <v>3627</v>
      </c>
      <c r="C3637" s="153"/>
      <c r="D3637" s="154"/>
      <c r="E3637" s="155"/>
      <c r="F3637" s="156"/>
      <c r="G3637" s="157"/>
      <c r="H3637" s="158"/>
      <c r="I3637" s="162" t="str">
        <f t="shared" si="336"/>
        <v/>
      </c>
      <c r="J3637" s="163" t="str">
        <f>IF(I3637="","",I3637/BUDGET!$O$8)</f>
        <v/>
      </c>
      <c r="K3637" s="608"/>
      <c r="L3637" s="164" t="str">
        <f t="shared" si="337"/>
        <v/>
      </c>
      <c r="M3637" s="609" t="str">
        <f t="shared" si="338"/>
        <v/>
      </c>
      <c r="N3637" s="610" t="str">
        <f t="shared" si="339"/>
        <v/>
      </c>
      <c r="O3637" s="577"/>
      <c r="Q3637" s="611"/>
      <c r="U3637" s="574" t="str">
        <f t="shared" si="341"/>
        <v/>
      </c>
      <c r="V3637" s="574" t="str">
        <f>IF($U3637="","",VLOOKUP($U3637,BUDGET!$C$19:$Q$401,2,FALSE))</f>
        <v/>
      </c>
    </row>
    <row r="3638" spans="2:22" ht="13.5" x14ac:dyDescent="0.3">
      <c r="B3638" s="582">
        <f t="shared" si="340"/>
        <v>3628</v>
      </c>
      <c r="C3638" s="153"/>
      <c r="D3638" s="154"/>
      <c r="E3638" s="155"/>
      <c r="F3638" s="156"/>
      <c r="G3638" s="157"/>
      <c r="H3638" s="158"/>
      <c r="I3638" s="162" t="str">
        <f t="shared" si="336"/>
        <v/>
      </c>
      <c r="J3638" s="163" t="str">
        <f>IF(I3638="","",I3638/BUDGET!$O$8)</f>
        <v/>
      </c>
      <c r="K3638" s="608"/>
      <c r="L3638" s="161" t="str">
        <f t="shared" si="337"/>
        <v/>
      </c>
      <c r="M3638" s="609" t="str">
        <f t="shared" si="338"/>
        <v/>
      </c>
      <c r="N3638" s="610" t="str">
        <f t="shared" si="339"/>
        <v/>
      </c>
      <c r="O3638" s="577"/>
      <c r="Q3638" s="611"/>
      <c r="U3638" s="574" t="str">
        <f t="shared" si="341"/>
        <v/>
      </c>
      <c r="V3638" s="574" t="str">
        <f>IF($U3638="","",VLOOKUP($U3638,BUDGET!$C$19:$Q$401,2,FALSE))</f>
        <v/>
      </c>
    </row>
    <row r="3639" spans="2:22" ht="13.5" x14ac:dyDescent="0.3">
      <c r="B3639" s="582">
        <f t="shared" si="340"/>
        <v>3629</v>
      </c>
      <c r="C3639" s="153"/>
      <c r="D3639" s="154"/>
      <c r="E3639" s="155"/>
      <c r="F3639" s="156"/>
      <c r="G3639" s="157"/>
      <c r="H3639" s="158"/>
      <c r="I3639" s="162" t="str">
        <f t="shared" si="336"/>
        <v/>
      </c>
      <c r="J3639" s="163" t="str">
        <f>IF(I3639="","",I3639/BUDGET!$O$8)</f>
        <v/>
      </c>
      <c r="K3639" s="608"/>
      <c r="L3639" s="164" t="str">
        <f t="shared" si="337"/>
        <v/>
      </c>
      <c r="M3639" s="609" t="str">
        <f t="shared" si="338"/>
        <v/>
      </c>
      <c r="N3639" s="610" t="str">
        <f t="shared" si="339"/>
        <v/>
      </c>
      <c r="O3639" s="577"/>
      <c r="Q3639" s="611"/>
      <c r="U3639" s="574" t="str">
        <f t="shared" si="341"/>
        <v/>
      </c>
      <c r="V3639" s="574" t="str">
        <f>IF($U3639="","",VLOOKUP($U3639,BUDGET!$C$19:$Q$401,2,FALSE))</f>
        <v/>
      </c>
    </row>
    <row r="3640" spans="2:22" ht="13.5" x14ac:dyDescent="0.3">
      <c r="B3640" s="582">
        <f t="shared" si="340"/>
        <v>3630</v>
      </c>
      <c r="C3640" s="153"/>
      <c r="D3640" s="154"/>
      <c r="E3640" s="155"/>
      <c r="F3640" s="156"/>
      <c r="G3640" s="157"/>
      <c r="H3640" s="158"/>
      <c r="I3640" s="162" t="str">
        <f t="shared" si="336"/>
        <v/>
      </c>
      <c r="J3640" s="163" t="str">
        <f>IF(I3640="","",I3640/BUDGET!$O$8)</f>
        <v/>
      </c>
      <c r="K3640" s="608"/>
      <c r="L3640" s="161" t="str">
        <f t="shared" si="337"/>
        <v/>
      </c>
      <c r="M3640" s="609" t="str">
        <f t="shared" si="338"/>
        <v/>
      </c>
      <c r="N3640" s="610" t="str">
        <f t="shared" si="339"/>
        <v/>
      </c>
      <c r="O3640" s="577"/>
      <c r="Q3640" s="611"/>
      <c r="U3640" s="574" t="str">
        <f t="shared" si="341"/>
        <v/>
      </c>
      <c r="V3640" s="574" t="str">
        <f>IF($U3640="","",VLOOKUP($U3640,BUDGET!$C$19:$Q$401,2,FALSE))</f>
        <v/>
      </c>
    </row>
    <row r="3641" spans="2:22" ht="13.5" x14ac:dyDescent="0.3">
      <c r="B3641" s="582">
        <f t="shared" si="340"/>
        <v>3631</v>
      </c>
      <c r="C3641" s="153"/>
      <c r="D3641" s="154"/>
      <c r="E3641" s="155"/>
      <c r="F3641" s="156"/>
      <c r="G3641" s="157"/>
      <c r="H3641" s="158"/>
      <c r="I3641" s="162" t="str">
        <f t="shared" si="336"/>
        <v/>
      </c>
      <c r="J3641" s="163" t="str">
        <f>IF(I3641="","",I3641/BUDGET!$O$8)</f>
        <v/>
      </c>
      <c r="K3641" s="608"/>
      <c r="L3641" s="164" t="str">
        <f t="shared" si="337"/>
        <v/>
      </c>
      <c r="M3641" s="609" t="str">
        <f t="shared" si="338"/>
        <v/>
      </c>
      <c r="N3641" s="610" t="str">
        <f t="shared" si="339"/>
        <v/>
      </c>
      <c r="O3641" s="577"/>
      <c r="Q3641" s="611"/>
      <c r="U3641" s="574" t="str">
        <f t="shared" si="341"/>
        <v/>
      </c>
      <c r="V3641" s="574" t="str">
        <f>IF($U3641="","",VLOOKUP($U3641,BUDGET!$C$19:$Q$401,2,FALSE))</f>
        <v/>
      </c>
    </row>
    <row r="3642" spans="2:22" ht="13.5" x14ac:dyDescent="0.3">
      <c r="B3642" s="582">
        <f t="shared" si="340"/>
        <v>3632</v>
      </c>
      <c r="C3642" s="153"/>
      <c r="D3642" s="154"/>
      <c r="E3642" s="155"/>
      <c r="F3642" s="156"/>
      <c r="G3642" s="157"/>
      <c r="H3642" s="158"/>
      <c r="I3642" s="162" t="str">
        <f t="shared" si="336"/>
        <v/>
      </c>
      <c r="J3642" s="163" t="str">
        <f>IF(I3642="","",I3642/BUDGET!$O$8)</f>
        <v/>
      </c>
      <c r="K3642" s="608"/>
      <c r="L3642" s="161" t="str">
        <f t="shared" si="337"/>
        <v/>
      </c>
      <c r="M3642" s="609" t="str">
        <f t="shared" si="338"/>
        <v/>
      </c>
      <c r="N3642" s="610" t="str">
        <f t="shared" si="339"/>
        <v/>
      </c>
      <c r="O3642" s="577"/>
      <c r="Q3642" s="611"/>
      <c r="U3642" s="574" t="str">
        <f t="shared" si="341"/>
        <v/>
      </c>
      <c r="V3642" s="574" t="str">
        <f>IF($U3642="","",VLOOKUP($U3642,BUDGET!$C$19:$Q$401,2,FALSE))</f>
        <v/>
      </c>
    </row>
    <row r="3643" spans="2:22" ht="13.5" x14ac:dyDescent="0.3">
      <c r="B3643" s="582">
        <f t="shared" si="340"/>
        <v>3633</v>
      </c>
      <c r="C3643" s="153"/>
      <c r="D3643" s="154"/>
      <c r="E3643" s="155"/>
      <c r="F3643" s="156"/>
      <c r="G3643" s="157"/>
      <c r="H3643" s="158"/>
      <c r="I3643" s="162" t="str">
        <f t="shared" si="336"/>
        <v/>
      </c>
      <c r="J3643" s="163" t="str">
        <f>IF(I3643="","",I3643/BUDGET!$O$8)</f>
        <v/>
      </c>
      <c r="K3643" s="608"/>
      <c r="L3643" s="164" t="str">
        <f t="shared" si="337"/>
        <v/>
      </c>
      <c r="M3643" s="609" t="str">
        <f t="shared" si="338"/>
        <v/>
      </c>
      <c r="N3643" s="610" t="str">
        <f t="shared" si="339"/>
        <v/>
      </c>
      <c r="O3643" s="577"/>
      <c r="Q3643" s="611"/>
      <c r="U3643" s="574" t="str">
        <f t="shared" si="341"/>
        <v/>
      </c>
      <c r="V3643" s="574" t="str">
        <f>IF($U3643="","",VLOOKUP($U3643,BUDGET!$C$19:$Q$401,2,FALSE))</f>
        <v/>
      </c>
    </row>
    <row r="3644" spans="2:22" ht="13.5" x14ac:dyDescent="0.3">
      <c r="B3644" s="582">
        <f t="shared" si="340"/>
        <v>3634</v>
      </c>
      <c r="C3644" s="153"/>
      <c r="D3644" s="154"/>
      <c r="E3644" s="155"/>
      <c r="F3644" s="156"/>
      <c r="G3644" s="157"/>
      <c r="H3644" s="158"/>
      <c r="I3644" s="162" t="str">
        <f t="shared" si="336"/>
        <v/>
      </c>
      <c r="J3644" s="163" t="str">
        <f>IF(I3644="","",I3644/BUDGET!$O$8)</f>
        <v/>
      </c>
      <c r="K3644" s="608"/>
      <c r="L3644" s="161" t="str">
        <f t="shared" si="337"/>
        <v/>
      </c>
      <c r="M3644" s="609" t="str">
        <f t="shared" si="338"/>
        <v/>
      </c>
      <c r="N3644" s="610" t="str">
        <f t="shared" si="339"/>
        <v/>
      </c>
      <c r="O3644" s="577"/>
      <c r="Q3644" s="611"/>
      <c r="U3644" s="574" t="str">
        <f t="shared" si="341"/>
        <v/>
      </c>
      <c r="V3644" s="574" t="str">
        <f>IF($U3644="","",VLOOKUP($U3644,BUDGET!$C$19:$Q$401,2,FALSE))</f>
        <v/>
      </c>
    </row>
    <row r="3645" spans="2:22" ht="13.5" x14ac:dyDescent="0.3">
      <c r="B3645" s="582">
        <f t="shared" si="340"/>
        <v>3635</v>
      </c>
      <c r="C3645" s="153"/>
      <c r="D3645" s="154"/>
      <c r="E3645" s="155"/>
      <c r="F3645" s="156"/>
      <c r="G3645" s="157"/>
      <c r="H3645" s="158"/>
      <c r="I3645" s="162" t="str">
        <f t="shared" si="336"/>
        <v/>
      </c>
      <c r="J3645" s="163" t="str">
        <f>IF(I3645="","",I3645/BUDGET!$O$8)</f>
        <v/>
      </c>
      <c r="K3645" s="608"/>
      <c r="L3645" s="164" t="str">
        <f t="shared" si="337"/>
        <v/>
      </c>
      <c r="M3645" s="609" t="str">
        <f t="shared" si="338"/>
        <v/>
      </c>
      <c r="N3645" s="610" t="str">
        <f t="shared" si="339"/>
        <v/>
      </c>
      <c r="O3645" s="577"/>
      <c r="Q3645" s="611"/>
      <c r="U3645" s="574" t="str">
        <f t="shared" si="341"/>
        <v/>
      </c>
      <c r="V3645" s="574" t="str">
        <f>IF($U3645="","",VLOOKUP($U3645,BUDGET!$C$19:$Q$401,2,FALSE))</f>
        <v/>
      </c>
    </row>
    <row r="3646" spans="2:22" ht="13.5" x14ac:dyDescent="0.3">
      <c r="B3646" s="582">
        <f t="shared" si="340"/>
        <v>3636</v>
      </c>
      <c r="C3646" s="153"/>
      <c r="D3646" s="154"/>
      <c r="E3646" s="155"/>
      <c r="F3646" s="156"/>
      <c r="G3646" s="157"/>
      <c r="H3646" s="158"/>
      <c r="I3646" s="162" t="str">
        <f t="shared" si="336"/>
        <v/>
      </c>
      <c r="J3646" s="163" t="str">
        <f>IF(I3646="","",I3646/BUDGET!$O$8)</f>
        <v/>
      </c>
      <c r="K3646" s="608"/>
      <c r="L3646" s="161" t="str">
        <f t="shared" si="337"/>
        <v/>
      </c>
      <c r="M3646" s="609" t="str">
        <f t="shared" si="338"/>
        <v/>
      </c>
      <c r="N3646" s="610" t="str">
        <f t="shared" si="339"/>
        <v/>
      </c>
      <c r="O3646" s="577"/>
      <c r="Q3646" s="611"/>
      <c r="U3646" s="574" t="str">
        <f t="shared" si="341"/>
        <v/>
      </c>
      <c r="V3646" s="574" t="str">
        <f>IF($U3646="","",VLOOKUP($U3646,BUDGET!$C$19:$Q$401,2,FALSE))</f>
        <v/>
      </c>
    </row>
    <row r="3647" spans="2:22" ht="13.5" x14ac:dyDescent="0.3">
      <c r="B3647" s="582">
        <f t="shared" si="340"/>
        <v>3637</v>
      </c>
      <c r="C3647" s="153"/>
      <c r="D3647" s="154"/>
      <c r="E3647" s="155"/>
      <c r="F3647" s="156"/>
      <c r="G3647" s="157"/>
      <c r="H3647" s="158"/>
      <c r="I3647" s="162" t="str">
        <f t="shared" si="336"/>
        <v/>
      </c>
      <c r="J3647" s="163" t="str">
        <f>IF(I3647="","",I3647/BUDGET!$O$8)</f>
        <v/>
      </c>
      <c r="K3647" s="608"/>
      <c r="L3647" s="164" t="str">
        <f t="shared" si="337"/>
        <v/>
      </c>
      <c r="M3647" s="609" t="str">
        <f t="shared" si="338"/>
        <v/>
      </c>
      <c r="N3647" s="610" t="str">
        <f t="shared" si="339"/>
        <v/>
      </c>
      <c r="O3647" s="577"/>
      <c r="Q3647" s="611"/>
      <c r="U3647" s="574" t="str">
        <f t="shared" si="341"/>
        <v/>
      </c>
      <c r="V3647" s="574" t="str">
        <f>IF($U3647="","",VLOOKUP($U3647,BUDGET!$C$19:$Q$401,2,FALSE))</f>
        <v/>
      </c>
    </row>
    <row r="3648" spans="2:22" ht="13.5" x14ac:dyDescent="0.3">
      <c r="B3648" s="582">
        <f t="shared" si="340"/>
        <v>3638</v>
      </c>
      <c r="C3648" s="153"/>
      <c r="D3648" s="154"/>
      <c r="E3648" s="155"/>
      <c r="F3648" s="156"/>
      <c r="G3648" s="157"/>
      <c r="H3648" s="158"/>
      <c r="I3648" s="162" t="str">
        <f t="shared" si="336"/>
        <v/>
      </c>
      <c r="J3648" s="163" t="str">
        <f>IF(I3648="","",I3648/BUDGET!$O$8)</f>
        <v/>
      </c>
      <c r="K3648" s="608"/>
      <c r="L3648" s="161" t="str">
        <f t="shared" si="337"/>
        <v/>
      </c>
      <c r="M3648" s="609" t="str">
        <f t="shared" si="338"/>
        <v/>
      </c>
      <c r="N3648" s="610" t="str">
        <f t="shared" si="339"/>
        <v/>
      </c>
      <c r="O3648" s="577"/>
      <c r="Q3648" s="611"/>
      <c r="U3648" s="574" t="str">
        <f t="shared" si="341"/>
        <v/>
      </c>
      <c r="V3648" s="574" t="str">
        <f>IF($U3648="","",VLOOKUP($U3648,BUDGET!$C$19:$Q$401,2,FALSE))</f>
        <v/>
      </c>
    </row>
    <row r="3649" spans="2:22" ht="13.5" x14ac:dyDescent="0.3">
      <c r="B3649" s="582">
        <f t="shared" si="340"/>
        <v>3639</v>
      </c>
      <c r="C3649" s="153"/>
      <c r="D3649" s="154"/>
      <c r="E3649" s="155"/>
      <c r="F3649" s="156"/>
      <c r="G3649" s="157"/>
      <c r="H3649" s="158"/>
      <c r="I3649" s="162" t="str">
        <f t="shared" si="336"/>
        <v/>
      </c>
      <c r="J3649" s="163" t="str">
        <f>IF(I3649="","",I3649/BUDGET!$O$8)</f>
        <v/>
      </c>
      <c r="K3649" s="608"/>
      <c r="L3649" s="164" t="str">
        <f t="shared" si="337"/>
        <v/>
      </c>
      <c r="M3649" s="609" t="str">
        <f t="shared" si="338"/>
        <v/>
      </c>
      <c r="N3649" s="610" t="str">
        <f t="shared" si="339"/>
        <v/>
      </c>
      <c r="O3649" s="577"/>
      <c r="Q3649" s="611"/>
      <c r="U3649" s="574" t="str">
        <f t="shared" si="341"/>
        <v/>
      </c>
      <c r="V3649" s="574" t="str">
        <f>IF($U3649="","",VLOOKUP($U3649,BUDGET!$C$19:$Q$401,2,FALSE))</f>
        <v/>
      </c>
    </row>
    <row r="3650" spans="2:22" ht="13.5" x14ac:dyDescent="0.3">
      <c r="B3650" s="582">
        <f t="shared" si="340"/>
        <v>3640</v>
      </c>
      <c r="C3650" s="153"/>
      <c r="D3650" s="154"/>
      <c r="E3650" s="155"/>
      <c r="F3650" s="156"/>
      <c r="G3650" s="157"/>
      <c r="H3650" s="158"/>
      <c r="I3650" s="162" t="str">
        <f t="shared" si="336"/>
        <v/>
      </c>
      <c r="J3650" s="163" t="str">
        <f>IF(I3650="","",I3650/BUDGET!$O$8)</f>
        <v/>
      </c>
      <c r="K3650" s="608"/>
      <c r="L3650" s="161" t="str">
        <f t="shared" si="337"/>
        <v/>
      </c>
      <c r="M3650" s="609" t="str">
        <f t="shared" si="338"/>
        <v/>
      </c>
      <c r="N3650" s="610" t="str">
        <f t="shared" si="339"/>
        <v/>
      </c>
      <c r="O3650" s="577"/>
      <c r="Q3650" s="611"/>
      <c r="U3650" s="574" t="str">
        <f t="shared" si="341"/>
        <v/>
      </c>
      <c r="V3650" s="574" t="str">
        <f>IF($U3650="","",VLOOKUP($U3650,BUDGET!$C$19:$Q$401,2,FALSE))</f>
        <v/>
      </c>
    </row>
    <row r="3651" spans="2:22" ht="13.5" x14ac:dyDescent="0.3">
      <c r="B3651" s="582">
        <f t="shared" si="340"/>
        <v>3641</v>
      </c>
      <c r="C3651" s="153"/>
      <c r="D3651" s="154"/>
      <c r="E3651" s="155"/>
      <c r="F3651" s="156"/>
      <c r="G3651" s="157"/>
      <c r="H3651" s="158"/>
      <c r="I3651" s="162" t="str">
        <f t="shared" si="336"/>
        <v/>
      </c>
      <c r="J3651" s="163" t="str">
        <f>IF(I3651="","",I3651/BUDGET!$O$8)</f>
        <v/>
      </c>
      <c r="K3651" s="608"/>
      <c r="L3651" s="164" t="str">
        <f t="shared" si="337"/>
        <v/>
      </c>
      <c r="M3651" s="609" t="str">
        <f t="shared" si="338"/>
        <v/>
      </c>
      <c r="N3651" s="610" t="str">
        <f t="shared" si="339"/>
        <v/>
      </c>
      <c r="O3651" s="577"/>
      <c r="Q3651" s="611"/>
      <c r="U3651" s="574" t="str">
        <f t="shared" si="341"/>
        <v/>
      </c>
      <c r="V3651" s="574" t="str">
        <f>IF($U3651="","",VLOOKUP($U3651,BUDGET!$C$19:$Q$401,2,FALSE))</f>
        <v/>
      </c>
    </row>
    <row r="3652" spans="2:22" ht="13.5" x14ac:dyDescent="0.3">
      <c r="B3652" s="582">
        <f t="shared" si="340"/>
        <v>3642</v>
      </c>
      <c r="C3652" s="153"/>
      <c r="D3652" s="154"/>
      <c r="E3652" s="155"/>
      <c r="F3652" s="156"/>
      <c r="G3652" s="157"/>
      <c r="H3652" s="158"/>
      <c r="I3652" s="162" t="str">
        <f t="shared" si="336"/>
        <v/>
      </c>
      <c r="J3652" s="163" t="str">
        <f>IF(I3652="","",I3652/BUDGET!$O$8)</f>
        <v/>
      </c>
      <c r="K3652" s="608"/>
      <c r="L3652" s="161" t="str">
        <f t="shared" si="337"/>
        <v/>
      </c>
      <c r="M3652" s="609" t="str">
        <f t="shared" si="338"/>
        <v/>
      </c>
      <c r="N3652" s="610" t="str">
        <f t="shared" si="339"/>
        <v/>
      </c>
      <c r="O3652" s="577"/>
      <c r="Q3652" s="611"/>
      <c r="U3652" s="574" t="str">
        <f t="shared" si="341"/>
        <v/>
      </c>
      <c r="V3652" s="574" t="str">
        <f>IF($U3652="","",VLOOKUP($U3652,BUDGET!$C$19:$Q$401,2,FALSE))</f>
        <v/>
      </c>
    </row>
    <row r="3653" spans="2:22" ht="13.5" x14ac:dyDescent="0.3">
      <c r="B3653" s="582">
        <f t="shared" si="340"/>
        <v>3643</v>
      </c>
      <c r="C3653" s="153"/>
      <c r="D3653" s="154"/>
      <c r="E3653" s="155"/>
      <c r="F3653" s="156"/>
      <c r="G3653" s="157"/>
      <c r="H3653" s="158"/>
      <c r="I3653" s="162" t="str">
        <f t="shared" si="336"/>
        <v/>
      </c>
      <c r="J3653" s="163" t="str">
        <f>IF(I3653="","",I3653/BUDGET!$O$8)</f>
        <v/>
      </c>
      <c r="K3653" s="608"/>
      <c r="L3653" s="164" t="str">
        <f t="shared" si="337"/>
        <v/>
      </c>
      <c r="M3653" s="609" t="str">
        <f t="shared" si="338"/>
        <v/>
      </c>
      <c r="N3653" s="610" t="str">
        <f t="shared" si="339"/>
        <v/>
      </c>
      <c r="O3653" s="577"/>
      <c r="Q3653" s="611"/>
      <c r="U3653" s="574" t="str">
        <f t="shared" si="341"/>
        <v/>
      </c>
      <c r="V3653" s="574" t="str">
        <f>IF($U3653="","",VLOOKUP($U3653,BUDGET!$C$19:$Q$401,2,FALSE))</f>
        <v/>
      </c>
    </row>
    <row r="3654" spans="2:22" ht="13.5" x14ac:dyDescent="0.3">
      <c r="B3654" s="582">
        <f t="shared" si="340"/>
        <v>3644</v>
      </c>
      <c r="C3654" s="153"/>
      <c r="D3654" s="154"/>
      <c r="E3654" s="155"/>
      <c r="F3654" s="156"/>
      <c r="G3654" s="157"/>
      <c r="H3654" s="158"/>
      <c r="I3654" s="162" t="str">
        <f t="shared" si="336"/>
        <v/>
      </c>
      <c r="J3654" s="163" t="str">
        <f>IF(I3654="","",I3654/BUDGET!$O$8)</f>
        <v/>
      </c>
      <c r="K3654" s="608"/>
      <c r="L3654" s="161" t="str">
        <f t="shared" si="337"/>
        <v/>
      </c>
      <c r="M3654" s="609" t="str">
        <f t="shared" si="338"/>
        <v/>
      </c>
      <c r="N3654" s="610" t="str">
        <f t="shared" si="339"/>
        <v/>
      </c>
      <c r="O3654" s="577"/>
      <c r="Q3654" s="611"/>
      <c r="U3654" s="574" t="str">
        <f t="shared" si="341"/>
        <v/>
      </c>
      <c r="V3654" s="574" t="str">
        <f>IF($U3654="","",VLOOKUP($U3654,BUDGET!$C$19:$Q$401,2,FALSE))</f>
        <v/>
      </c>
    </row>
    <row r="3655" spans="2:22" ht="13.5" x14ac:dyDescent="0.3">
      <c r="B3655" s="582">
        <f t="shared" si="340"/>
        <v>3645</v>
      </c>
      <c r="C3655" s="153"/>
      <c r="D3655" s="154"/>
      <c r="E3655" s="155"/>
      <c r="F3655" s="156"/>
      <c r="G3655" s="157"/>
      <c r="H3655" s="158"/>
      <c r="I3655" s="162" t="str">
        <f t="shared" si="336"/>
        <v/>
      </c>
      <c r="J3655" s="163" t="str">
        <f>IF(I3655="","",I3655/BUDGET!$O$8)</f>
        <v/>
      </c>
      <c r="K3655" s="608"/>
      <c r="L3655" s="164" t="str">
        <f t="shared" si="337"/>
        <v/>
      </c>
      <c r="M3655" s="609" t="str">
        <f t="shared" si="338"/>
        <v/>
      </c>
      <c r="N3655" s="610" t="str">
        <f t="shared" si="339"/>
        <v/>
      </c>
      <c r="O3655" s="577"/>
      <c r="Q3655" s="611"/>
      <c r="U3655" s="574" t="str">
        <f t="shared" si="341"/>
        <v/>
      </c>
      <c r="V3655" s="574" t="str">
        <f>IF($U3655="","",VLOOKUP($U3655,BUDGET!$C$19:$Q$401,2,FALSE))</f>
        <v/>
      </c>
    </row>
    <row r="3656" spans="2:22" ht="13.5" x14ac:dyDescent="0.3">
      <c r="B3656" s="582">
        <f t="shared" si="340"/>
        <v>3646</v>
      </c>
      <c r="C3656" s="153"/>
      <c r="D3656" s="154"/>
      <c r="E3656" s="155"/>
      <c r="F3656" s="156"/>
      <c r="G3656" s="157"/>
      <c r="H3656" s="158"/>
      <c r="I3656" s="162" t="str">
        <f t="shared" si="336"/>
        <v/>
      </c>
      <c r="J3656" s="163" t="str">
        <f>IF(I3656="","",I3656/BUDGET!$O$8)</f>
        <v/>
      </c>
      <c r="K3656" s="608"/>
      <c r="L3656" s="161" t="str">
        <f t="shared" si="337"/>
        <v/>
      </c>
      <c r="M3656" s="609" t="str">
        <f t="shared" si="338"/>
        <v/>
      </c>
      <c r="N3656" s="610" t="str">
        <f t="shared" si="339"/>
        <v/>
      </c>
      <c r="O3656" s="577"/>
      <c r="Q3656" s="611"/>
      <c r="U3656" s="574" t="str">
        <f t="shared" si="341"/>
        <v/>
      </c>
      <c r="V3656" s="574" t="str">
        <f>IF($U3656="","",VLOOKUP($U3656,BUDGET!$C$19:$Q$401,2,FALSE))</f>
        <v/>
      </c>
    </row>
    <row r="3657" spans="2:22" ht="13.5" x14ac:dyDescent="0.3">
      <c r="B3657" s="582">
        <f t="shared" si="340"/>
        <v>3647</v>
      </c>
      <c r="C3657" s="153"/>
      <c r="D3657" s="154"/>
      <c r="E3657" s="155"/>
      <c r="F3657" s="156"/>
      <c r="G3657" s="157"/>
      <c r="H3657" s="158"/>
      <c r="I3657" s="162" t="str">
        <f t="shared" si="336"/>
        <v/>
      </c>
      <c r="J3657" s="163" t="str">
        <f>IF(I3657="","",I3657/BUDGET!$O$8)</f>
        <v/>
      </c>
      <c r="K3657" s="608"/>
      <c r="L3657" s="164" t="str">
        <f t="shared" si="337"/>
        <v/>
      </c>
      <c r="M3657" s="609" t="str">
        <f t="shared" si="338"/>
        <v/>
      </c>
      <c r="N3657" s="610" t="str">
        <f t="shared" si="339"/>
        <v/>
      </c>
      <c r="O3657" s="577"/>
      <c r="Q3657" s="611"/>
      <c r="U3657" s="574" t="str">
        <f t="shared" si="341"/>
        <v/>
      </c>
      <c r="V3657" s="574" t="str">
        <f>IF($U3657="","",VLOOKUP($U3657,BUDGET!$C$19:$Q$401,2,FALSE))</f>
        <v/>
      </c>
    </row>
    <row r="3658" spans="2:22" ht="13.5" x14ac:dyDescent="0.3">
      <c r="B3658" s="582">
        <f t="shared" si="340"/>
        <v>3648</v>
      </c>
      <c r="C3658" s="153"/>
      <c r="D3658" s="154"/>
      <c r="E3658" s="155"/>
      <c r="F3658" s="156"/>
      <c r="G3658" s="157"/>
      <c r="H3658" s="158"/>
      <c r="I3658" s="162" t="str">
        <f t="shared" si="336"/>
        <v/>
      </c>
      <c r="J3658" s="163" t="str">
        <f>IF(I3658="","",I3658/BUDGET!$O$8)</f>
        <v/>
      </c>
      <c r="K3658" s="608"/>
      <c r="L3658" s="161" t="str">
        <f t="shared" si="337"/>
        <v/>
      </c>
      <c r="M3658" s="609" t="str">
        <f t="shared" si="338"/>
        <v/>
      </c>
      <c r="N3658" s="610" t="str">
        <f t="shared" si="339"/>
        <v/>
      </c>
      <c r="O3658" s="577"/>
      <c r="Q3658" s="611"/>
      <c r="U3658" s="574" t="str">
        <f t="shared" si="341"/>
        <v/>
      </c>
      <c r="V3658" s="574" t="str">
        <f>IF($U3658="","",VLOOKUP($U3658,BUDGET!$C$19:$Q$401,2,FALSE))</f>
        <v/>
      </c>
    </row>
    <row r="3659" spans="2:22" ht="13.5" x14ac:dyDescent="0.3">
      <c r="B3659" s="582">
        <f t="shared" si="340"/>
        <v>3649</v>
      </c>
      <c r="C3659" s="153"/>
      <c r="D3659" s="154"/>
      <c r="E3659" s="155"/>
      <c r="F3659" s="156"/>
      <c r="G3659" s="157"/>
      <c r="H3659" s="158"/>
      <c r="I3659" s="162" t="str">
        <f t="shared" si="336"/>
        <v/>
      </c>
      <c r="J3659" s="163" t="str">
        <f>IF(I3659="","",I3659/BUDGET!$O$8)</f>
        <v/>
      </c>
      <c r="K3659" s="608"/>
      <c r="L3659" s="164" t="str">
        <f t="shared" si="337"/>
        <v/>
      </c>
      <c r="M3659" s="609" t="str">
        <f t="shared" si="338"/>
        <v/>
      </c>
      <c r="N3659" s="610" t="str">
        <f t="shared" si="339"/>
        <v/>
      </c>
      <c r="O3659" s="577"/>
      <c r="Q3659" s="611"/>
      <c r="U3659" s="574" t="str">
        <f t="shared" si="341"/>
        <v/>
      </c>
      <c r="V3659" s="574" t="str">
        <f>IF($U3659="","",VLOOKUP($U3659,BUDGET!$C$19:$Q$401,2,FALSE))</f>
        <v/>
      </c>
    </row>
    <row r="3660" spans="2:22" ht="13.5" x14ac:dyDescent="0.3">
      <c r="B3660" s="582">
        <f t="shared" si="340"/>
        <v>3650</v>
      </c>
      <c r="C3660" s="153"/>
      <c r="D3660" s="154"/>
      <c r="E3660" s="155"/>
      <c r="F3660" s="156"/>
      <c r="G3660" s="157"/>
      <c r="H3660" s="158"/>
      <c r="I3660" s="162" t="str">
        <f t="shared" ref="I3660:I3723" si="342">IF(E3660="","",ROUND(F3660*H3660,2))</f>
        <v/>
      </c>
      <c r="J3660" s="163" t="str">
        <f>IF(I3660="","",I3660/BUDGET!$O$8)</f>
        <v/>
      </c>
      <c r="K3660" s="608"/>
      <c r="L3660" s="161" t="str">
        <f t="shared" ref="L3660:L3723" si="343">LEFT(K3660,2)</f>
        <v/>
      </c>
      <c r="M3660" s="609" t="str">
        <f t="shared" ref="M3660:M3723" si="344">IF(C3660="","",YEAR(C3660))</f>
        <v/>
      </c>
      <c r="N3660" s="610" t="str">
        <f t="shared" ref="N3660:N3723" si="345">IF(C3660="","",MONTH(C3660))</f>
        <v/>
      </c>
      <c r="O3660" s="577"/>
      <c r="Q3660" s="611"/>
      <c r="U3660" s="574" t="str">
        <f t="shared" si="341"/>
        <v/>
      </c>
      <c r="V3660" s="574" t="str">
        <f>IF($U3660="","",VLOOKUP($U3660,BUDGET!$C$19:$Q$401,2,FALSE))</f>
        <v/>
      </c>
    </row>
    <row r="3661" spans="2:22" ht="13.5" x14ac:dyDescent="0.3">
      <c r="B3661" s="582">
        <f t="shared" ref="B3661:B3724" si="346">ROW()-10</f>
        <v>3651</v>
      </c>
      <c r="C3661" s="153"/>
      <c r="D3661" s="154"/>
      <c r="E3661" s="155"/>
      <c r="F3661" s="156"/>
      <c r="G3661" s="157"/>
      <c r="H3661" s="158"/>
      <c r="I3661" s="162" t="str">
        <f t="shared" si="342"/>
        <v/>
      </c>
      <c r="J3661" s="163" t="str">
        <f>IF(I3661="","",I3661/BUDGET!$O$8)</f>
        <v/>
      </c>
      <c r="K3661" s="608"/>
      <c r="L3661" s="164" t="str">
        <f t="shared" si="343"/>
        <v/>
      </c>
      <c r="M3661" s="609" t="str">
        <f t="shared" si="344"/>
        <v/>
      </c>
      <c r="N3661" s="610" t="str">
        <f t="shared" si="345"/>
        <v/>
      </c>
      <c r="O3661" s="577"/>
      <c r="Q3661" s="611"/>
      <c r="U3661" s="574" t="str">
        <f t="shared" ref="U3661:U3724" si="347">IF(K3661="","",LEFT(K3661,FIND("|",K3661)-1))</f>
        <v/>
      </c>
      <c r="V3661" s="574" t="str">
        <f>IF($U3661="","",VLOOKUP($U3661,BUDGET!$C$19:$Q$401,2,FALSE))</f>
        <v/>
      </c>
    </row>
    <row r="3662" spans="2:22" ht="13.5" x14ac:dyDescent="0.3">
      <c r="B3662" s="582">
        <f t="shared" si="346"/>
        <v>3652</v>
      </c>
      <c r="C3662" s="153"/>
      <c r="D3662" s="154"/>
      <c r="E3662" s="155"/>
      <c r="F3662" s="156"/>
      <c r="G3662" s="157"/>
      <c r="H3662" s="158"/>
      <c r="I3662" s="162" t="str">
        <f t="shared" si="342"/>
        <v/>
      </c>
      <c r="J3662" s="163" t="str">
        <f>IF(I3662="","",I3662/BUDGET!$O$8)</f>
        <v/>
      </c>
      <c r="K3662" s="608"/>
      <c r="L3662" s="161" t="str">
        <f t="shared" si="343"/>
        <v/>
      </c>
      <c r="M3662" s="609" t="str">
        <f t="shared" si="344"/>
        <v/>
      </c>
      <c r="N3662" s="610" t="str">
        <f t="shared" si="345"/>
        <v/>
      </c>
      <c r="O3662" s="577"/>
      <c r="Q3662" s="611"/>
      <c r="U3662" s="574" t="str">
        <f t="shared" si="347"/>
        <v/>
      </c>
      <c r="V3662" s="574" t="str">
        <f>IF($U3662="","",VLOOKUP($U3662,BUDGET!$C$19:$Q$401,2,FALSE))</f>
        <v/>
      </c>
    </row>
    <row r="3663" spans="2:22" ht="13.5" x14ac:dyDescent="0.3">
      <c r="B3663" s="582">
        <f t="shared" si="346"/>
        <v>3653</v>
      </c>
      <c r="C3663" s="153"/>
      <c r="D3663" s="154"/>
      <c r="E3663" s="155"/>
      <c r="F3663" s="156"/>
      <c r="G3663" s="157"/>
      <c r="H3663" s="158"/>
      <c r="I3663" s="162" t="str">
        <f t="shared" si="342"/>
        <v/>
      </c>
      <c r="J3663" s="163" t="str">
        <f>IF(I3663="","",I3663/BUDGET!$O$8)</f>
        <v/>
      </c>
      <c r="K3663" s="608"/>
      <c r="L3663" s="164" t="str">
        <f t="shared" si="343"/>
        <v/>
      </c>
      <c r="M3663" s="609" t="str">
        <f t="shared" si="344"/>
        <v/>
      </c>
      <c r="N3663" s="610" t="str">
        <f t="shared" si="345"/>
        <v/>
      </c>
      <c r="O3663" s="577"/>
      <c r="Q3663" s="611"/>
      <c r="U3663" s="574" t="str">
        <f t="shared" si="347"/>
        <v/>
      </c>
      <c r="V3663" s="574" t="str">
        <f>IF($U3663="","",VLOOKUP($U3663,BUDGET!$C$19:$Q$401,2,FALSE))</f>
        <v/>
      </c>
    </row>
    <row r="3664" spans="2:22" ht="13.5" x14ac:dyDescent="0.3">
      <c r="B3664" s="582">
        <f t="shared" si="346"/>
        <v>3654</v>
      </c>
      <c r="C3664" s="153"/>
      <c r="D3664" s="154"/>
      <c r="E3664" s="155"/>
      <c r="F3664" s="156"/>
      <c r="G3664" s="157"/>
      <c r="H3664" s="158"/>
      <c r="I3664" s="162" t="str">
        <f t="shared" si="342"/>
        <v/>
      </c>
      <c r="J3664" s="163" t="str">
        <f>IF(I3664="","",I3664/BUDGET!$O$8)</f>
        <v/>
      </c>
      <c r="K3664" s="608"/>
      <c r="L3664" s="161" t="str">
        <f t="shared" si="343"/>
        <v/>
      </c>
      <c r="M3664" s="609" t="str">
        <f t="shared" si="344"/>
        <v/>
      </c>
      <c r="N3664" s="610" t="str">
        <f t="shared" si="345"/>
        <v/>
      </c>
      <c r="O3664" s="577"/>
      <c r="Q3664" s="611"/>
      <c r="U3664" s="574" t="str">
        <f t="shared" si="347"/>
        <v/>
      </c>
      <c r="V3664" s="574" t="str">
        <f>IF($U3664="","",VLOOKUP($U3664,BUDGET!$C$19:$Q$401,2,FALSE))</f>
        <v/>
      </c>
    </row>
    <row r="3665" spans="2:22" ht="13.5" x14ac:dyDescent="0.3">
      <c r="B3665" s="582">
        <f t="shared" si="346"/>
        <v>3655</v>
      </c>
      <c r="C3665" s="153"/>
      <c r="D3665" s="154"/>
      <c r="E3665" s="155"/>
      <c r="F3665" s="156"/>
      <c r="G3665" s="157"/>
      <c r="H3665" s="158"/>
      <c r="I3665" s="162" t="str">
        <f t="shared" si="342"/>
        <v/>
      </c>
      <c r="J3665" s="163" t="str">
        <f>IF(I3665="","",I3665/BUDGET!$O$8)</f>
        <v/>
      </c>
      <c r="K3665" s="608"/>
      <c r="L3665" s="164" t="str">
        <f t="shared" si="343"/>
        <v/>
      </c>
      <c r="M3665" s="609" t="str">
        <f t="shared" si="344"/>
        <v/>
      </c>
      <c r="N3665" s="610" t="str">
        <f t="shared" si="345"/>
        <v/>
      </c>
      <c r="O3665" s="577"/>
      <c r="Q3665" s="611"/>
      <c r="U3665" s="574" t="str">
        <f t="shared" si="347"/>
        <v/>
      </c>
      <c r="V3665" s="574" t="str">
        <f>IF($U3665="","",VLOOKUP($U3665,BUDGET!$C$19:$Q$401,2,FALSE))</f>
        <v/>
      </c>
    </row>
    <row r="3666" spans="2:22" ht="13.5" x14ac:dyDescent="0.3">
      <c r="B3666" s="582">
        <f t="shared" si="346"/>
        <v>3656</v>
      </c>
      <c r="C3666" s="153"/>
      <c r="D3666" s="154"/>
      <c r="E3666" s="155"/>
      <c r="F3666" s="156"/>
      <c r="G3666" s="157"/>
      <c r="H3666" s="158"/>
      <c r="I3666" s="162" t="str">
        <f t="shared" si="342"/>
        <v/>
      </c>
      <c r="J3666" s="163" t="str">
        <f>IF(I3666="","",I3666/BUDGET!$O$8)</f>
        <v/>
      </c>
      <c r="K3666" s="608"/>
      <c r="L3666" s="161" t="str">
        <f t="shared" si="343"/>
        <v/>
      </c>
      <c r="M3666" s="609" t="str">
        <f t="shared" si="344"/>
        <v/>
      </c>
      <c r="N3666" s="610" t="str">
        <f t="shared" si="345"/>
        <v/>
      </c>
      <c r="O3666" s="577"/>
      <c r="Q3666" s="611"/>
      <c r="U3666" s="574" t="str">
        <f t="shared" si="347"/>
        <v/>
      </c>
      <c r="V3666" s="574" t="str">
        <f>IF($U3666="","",VLOOKUP($U3666,BUDGET!$C$19:$Q$401,2,FALSE))</f>
        <v/>
      </c>
    </row>
    <row r="3667" spans="2:22" ht="13.5" x14ac:dyDescent="0.3">
      <c r="B3667" s="582">
        <f t="shared" si="346"/>
        <v>3657</v>
      </c>
      <c r="C3667" s="153"/>
      <c r="D3667" s="154"/>
      <c r="E3667" s="155"/>
      <c r="F3667" s="156"/>
      <c r="G3667" s="157"/>
      <c r="H3667" s="158"/>
      <c r="I3667" s="162" t="str">
        <f t="shared" si="342"/>
        <v/>
      </c>
      <c r="J3667" s="163" t="str">
        <f>IF(I3667="","",I3667/BUDGET!$O$8)</f>
        <v/>
      </c>
      <c r="K3667" s="608"/>
      <c r="L3667" s="164" t="str">
        <f t="shared" si="343"/>
        <v/>
      </c>
      <c r="M3667" s="609" t="str">
        <f t="shared" si="344"/>
        <v/>
      </c>
      <c r="N3667" s="610" t="str">
        <f t="shared" si="345"/>
        <v/>
      </c>
      <c r="O3667" s="577"/>
      <c r="Q3667" s="611"/>
      <c r="U3667" s="574" t="str">
        <f t="shared" si="347"/>
        <v/>
      </c>
      <c r="V3667" s="574" t="str">
        <f>IF($U3667="","",VLOOKUP($U3667,BUDGET!$C$19:$Q$401,2,FALSE))</f>
        <v/>
      </c>
    </row>
    <row r="3668" spans="2:22" ht="13.5" x14ac:dyDescent="0.3">
      <c r="B3668" s="582">
        <f t="shared" si="346"/>
        <v>3658</v>
      </c>
      <c r="C3668" s="153"/>
      <c r="D3668" s="154"/>
      <c r="E3668" s="155"/>
      <c r="F3668" s="156"/>
      <c r="G3668" s="157"/>
      <c r="H3668" s="158"/>
      <c r="I3668" s="162" t="str">
        <f t="shared" si="342"/>
        <v/>
      </c>
      <c r="J3668" s="163" t="str">
        <f>IF(I3668="","",I3668/BUDGET!$O$8)</f>
        <v/>
      </c>
      <c r="K3668" s="608"/>
      <c r="L3668" s="161" t="str">
        <f t="shared" si="343"/>
        <v/>
      </c>
      <c r="M3668" s="609" t="str">
        <f t="shared" si="344"/>
        <v/>
      </c>
      <c r="N3668" s="610" t="str">
        <f t="shared" si="345"/>
        <v/>
      </c>
      <c r="O3668" s="577"/>
      <c r="Q3668" s="611"/>
      <c r="U3668" s="574" t="str">
        <f t="shared" si="347"/>
        <v/>
      </c>
      <c r="V3668" s="574" t="str">
        <f>IF($U3668="","",VLOOKUP($U3668,BUDGET!$C$19:$Q$401,2,FALSE))</f>
        <v/>
      </c>
    </row>
    <row r="3669" spans="2:22" ht="13.5" x14ac:dyDescent="0.3">
      <c r="B3669" s="582">
        <f t="shared" si="346"/>
        <v>3659</v>
      </c>
      <c r="C3669" s="153"/>
      <c r="D3669" s="154"/>
      <c r="E3669" s="155"/>
      <c r="F3669" s="156"/>
      <c r="G3669" s="157"/>
      <c r="H3669" s="158"/>
      <c r="I3669" s="162" t="str">
        <f t="shared" si="342"/>
        <v/>
      </c>
      <c r="J3669" s="163" t="str">
        <f>IF(I3669="","",I3669/BUDGET!$O$8)</f>
        <v/>
      </c>
      <c r="K3669" s="608"/>
      <c r="L3669" s="164" t="str">
        <f t="shared" si="343"/>
        <v/>
      </c>
      <c r="M3669" s="609" t="str">
        <f t="shared" si="344"/>
        <v/>
      </c>
      <c r="N3669" s="610" t="str">
        <f t="shared" si="345"/>
        <v/>
      </c>
      <c r="O3669" s="577"/>
      <c r="Q3669" s="611"/>
      <c r="U3669" s="574" t="str">
        <f t="shared" si="347"/>
        <v/>
      </c>
      <c r="V3669" s="574" t="str">
        <f>IF($U3669="","",VLOOKUP($U3669,BUDGET!$C$19:$Q$401,2,FALSE))</f>
        <v/>
      </c>
    </row>
    <row r="3670" spans="2:22" ht="13.5" x14ac:dyDescent="0.3">
      <c r="B3670" s="582">
        <f t="shared" si="346"/>
        <v>3660</v>
      </c>
      <c r="C3670" s="153"/>
      <c r="D3670" s="154"/>
      <c r="E3670" s="155"/>
      <c r="F3670" s="156"/>
      <c r="G3670" s="157"/>
      <c r="H3670" s="158"/>
      <c r="I3670" s="162" t="str">
        <f t="shared" si="342"/>
        <v/>
      </c>
      <c r="J3670" s="163" t="str">
        <f>IF(I3670="","",I3670/BUDGET!$O$8)</f>
        <v/>
      </c>
      <c r="K3670" s="608"/>
      <c r="L3670" s="161" t="str">
        <f t="shared" si="343"/>
        <v/>
      </c>
      <c r="M3670" s="609" t="str">
        <f t="shared" si="344"/>
        <v/>
      </c>
      <c r="N3670" s="610" t="str">
        <f t="shared" si="345"/>
        <v/>
      </c>
      <c r="O3670" s="577"/>
      <c r="Q3670" s="611"/>
      <c r="U3670" s="574" t="str">
        <f t="shared" si="347"/>
        <v/>
      </c>
      <c r="V3670" s="574" t="str">
        <f>IF($U3670="","",VLOOKUP($U3670,BUDGET!$C$19:$Q$401,2,FALSE))</f>
        <v/>
      </c>
    </row>
    <row r="3671" spans="2:22" ht="13.5" x14ac:dyDescent="0.3">
      <c r="B3671" s="582">
        <f t="shared" si="346"/>
        <v>3661</v>
      </c>
      <c r="C3671" s="153"/>
      <c r="D3671" s="154"/>
      <c r="E3671" s="155"/>
      <c r="F3671" s="156"/>
      <c r="G3671" s="157"/>
      <c r="H3671" s="158"/>
      <c r="I3671" s="162" t="str">
        <f t="shared" si="342"/>
        <v/>
      </c>
      <c r="J3671" s="163" t="str">
        <f>IF(I3671="","",I3671/BUDGET!$O$8)</f>
        <v/>
      </c>
      <c r="K3671" s="608"/>
      <c r="L3671" s="164" t="str">
        <f t="shared" si="343"/>
        <v/>
      </c>
      <c r="M3671" s="609" t="str">
        <f t="shared" si="344"/>
        <v/>
      </c>
      <c r="N3671" s="610" t="str">
        <f t="shared" si="345"/>
        <v/>
      </c>
      <c r="O3671" s="577"/>
      <c r="Q3671" s="611"/>
      <c r="U3671" s="574" t="str">
        <f t="shared" si="347"/>
        <v/>
      </c>
      <c r="V3671" s="574" t="str">
        <f>IF($U3671="","",VLOOKUP($U3671,BUDGET!$C$19:$Q$401,2,FALSE))</f>
        <v/>
      </c>
    </row>
    <row r="3672" spans="2:22" ht="13.5" x14ac:dyDescent="0.3">
      <c r="B3672" s="582">
        <f t="shared" si="346"/>
        <v>3662</v>
      </c>
      <c r="C3672" s="153"/>
      <c r="D3672" s="154"/>
      <c r="E3672" s="155"/>
      <c r="F3672" s="156"/>
      <c r="G3672" s="157"/>
      <c r="H3672" s="158"/>
      <c r="I3672" s="162" t="str">
        <f t="shared" si="342"/>
        <v/>
      </c>
      <c r="J3672" s="163" t="str">
        <f>IF(I3672="","",I3672/BUDGET!$O$8)</f>
        <v/>
      </c>
      <c r="K3672" s="608"/>
      <c r="L3672" s="161" t="str">
        <f t="shared" si="343"/>
        <v/>
      </c>
      <c r="M3672" s="609" t="str">
        <f t="shared" si="344"/>
        <v/>
      </c>
      <c r="N3672" s="610" t="str">
        <f t="shared" si="345"/>
        <v/>
      </c>
      <c r="O3672" s="577"/>
      <c r="Q3672" s="611"/>
      <c r="U3672" s="574" t="str">
        <f t="shared" si="347"/>
        <v/>
      </c>
      <c r="V3672" s="574" t="str">
        <f>IF($U3672="","",VLOOKUP($U3672,BUDGET!$C$19:$Q$401,2,FALSE))</f>
        <v/>
      </c>
    </row>
    <row r="3673" spans="2:22" ht="13.5" x14ac:dyDescent="0.3">
      <c r="B3673" s="582">
        <f t="shared" si="346"/>
        <v>3663</v>
      </c>
      <c r="C3673" s="153"/>
      <c r="D3673" s="154"/>
      <c r="E3673" s="155"/>
      <c r="F3673" s="156"/>
      <c r="G3673" s="157"/>
      <c r="H3673" s="158"/>
      <c r="I3673" s="162" t="str">
        <f t="shared" si="342"/>
        <v/>
      </c>
      <c r="J3673" s="163" t="str">
        <f>IF(I3673="","",I3673/BUDGET!$O$8)</f>
        <v/>
      </c>
      <c r="K3673" s="608"/>
      <c r="L3673" s="164" t="str">
        <f t="shared" si="343"/>
        <v/>
      </c>
      <c r="M3673" s="609" t="str">
        <f t="shared" si="344"/>
        <v/>
      </c>
      <c r="N3673" s="610" t="str">
        <f t="shared" si="345"/>
        <v/>
      </c>
      <c r="O3673" s="577"/>
      <c r="Q3673" s="611"/>
      <c r="U3673" s="574" t="str">
        <f t="shared" si="347"/>
        <v/>
      </c>
      <c r="V3673" s="574" t="str">
        <f>IF($U3673="","",VLOOKUP($U3673,BUDGET!$C$19:$Q$401,2,FALSE))</f>
        <v/>
      </c>
    </row>
    <row r="3674" spans="2:22" ht="13.5" x14ac:dyDescent="0.3">
      <c r="B3674" s="582">
        <f t="shared" si="346"/>
        <v>3664</v>
      </c>
      <c r="C3674" s="153"/>
      <c r="D3674" s="154"/>
      <c r="E3674" s="155"/>
      <c r="F3674" s="156"/>
      <c r="G3674" s="157"/>
      <c r="H3674" s="158"/>
      <c r="I3674" s="162" t="str">
        <f t="shared" si="342"/>
        <v/>
      </c>
      <c r="J3674" s="163" t="str">
        <f>IF(I3674="","",I3674/BUDGET!$O$8)</f>
        <v/>
      </c>
      <c r="K3674" s="608"/>
      <c r="L3674" s="161" t="str">
        <f t="shared" si="343"/>
        <v/>
      </c>
      <c r="M3674" s="609" t="str">
        <f t="shared" si="344"/>
        <v/>
      </c>
      <c r="N3674" s="610" t="str">
        <f t="shared" si="345"/>
        <v/>
      </c>
      <c r="O3674" s="577"/>
      <c r="Q3674" s="611"/>
      <c r="U3674" s="574" t="str">
        <f t="shared" si="347"/>
        <v/>
      </c>
      <c r="V3674" s="574" t="str">
        <f>IF($U3674="","",VLOOKUP($U3674,BUDGET!$C$19:$Q$401,2,FALSE))</f>
        <v/>
      </c>
    </row>
    <row r="3675" spans="2:22" ht="13.5" x14ac:dyDescent="0.3">
      <c r="B3675" s="582">
        <f t="shared" si="346"/>
        <v>3665</v>
      </c>
      <c r="C3675" s="153"/>
      <c r="D3675" s="154"/>
      <c r="E3675" s="155"/>
      <c r="F3675" s="156"/>
      <c r="G3675" s="157"/>
      <c r="H3675" s="158"/>
      <c r="I3675" s="162" t="str">
        <f t="shared" si="342"/>
        <v/>
      </c>
      <c r="J3675" s="163" t="str">
        <f>IF(I3675="","",I3675/BUDGET!$O$8)</f>
        <v/>
      </c>
      <c r="K3675" s="608"/>
      <c r="L3675" s="164" t="str">
        <f t="shared" si="343"/>
        <v/>
      </c>
      <c r="M3675" s="609" t="str">
        <f t="shared" si="344"/>
        <v/>
      </c>
      <c r="N3675" s="610" t="str">
        <f t="shared" si="345"/>
        <v/>
      </c>
      <c r="O3675" s="577"/>
      <c r="Q3675" s="611"/>
      <c r="U3675" s="574" t="str">
        <f t="shared" si="347"/>
        <v/>
      </c>
      <c r="V3675" s="574" t="str">
        <f>IF($U3675="","",VLOOKUP($U3675,BUDGET!$C$19:$Q$401,2,FALSE))</f>
        <v/>
      </c>
    </row>
    <row r="3676" spans="2:22" ht="13.5" x14ac:dyDescent="0.3">
      <c r="B3676" s="582">
        <f t="shared" si="346"/>
        <v>3666</v>
      </c>
      <c r="C3676" s="153"/>
      <c r="D3676" s="154"/>
      <c r="E3676" s="155"/>
      <c r="F3676" s="156"/>
      <c r="G3676" s="157"/>
      <c r="H3676" s="158"/>
      <c r="I3676" s="162" t="str">
        <f t="shared" si="342"/>
        <v/>
      </c>
      <c r="J3676" s="163" t="str">
        <f>IF(I3676="","",I3676/BUDGET!$O$8)</f>
        <v/>
      </c>
      <c r="K3676" s="608"/>
      <c r="L3676" s="161" t="str">
        <f t="shared" si="343"/>
        <v/>
      </c>
      <c r="M3676" s="609" t="str">
        <f t="shared" si="344"/>
        <v/>
      </c>
      <c r="N3676" s="610" t="str">
        <f t="shared" si="345"/>
        <v/>
      </c>
      <c r="O3676" s="577"/>
      <c r="Q3676" s="611"/>
      <c r="U3676" s="574" t="str">
        <f t="shared" si="347"/>
        <v/>
      </c>
      <c r="V3676" s="574" t="str">
        <f>IF($U3676="","",VLOOKUP($U3676,BUDGET!$C$19:$Q$401,2,FALSE))</f>
        <v/>
      </c>
    </row>
    <row r="3677" spans="2:22" ht="13.5" x14ac:dyDescent="0.3">
      <c r="B3677" s="582">
        <f t="shared" si="346"/>
        <v>3667</v>
      </c>
      <c r="C3677" s="153"/>
      <c r="D3677" s="154"/>
      <c r="E3677" s="155"/>
      <c r="F3677" s="156"/>
      <c r="G3677" s="157"/>
      <c r="H3677" s="158"/>
      <c r="I3677" s="162" t="str">
        <f t="shared" si="342"/>
        <v/>
      </c>
      <c r="J3677" s="163" t="str">
        <f>IF(I3677="","",I3677/BUDGET!$O$8)</f>
        <v/>
      </c>
      <c r="K3677" s="608"/>
      <c r="L3677" s="164" t="str">
        <f t="shared" si="343"/>
        <v/>
      </c>
      <c r="M3677" s="609" t="str">
        <f t="shared" si="344"/>
        <v/>
      </c>
      <c r="N3677" s="610" t="str">
        <f t="shared" si="345"/>
        <v/>
      </c>
      <c r="O3677" s="577"/>
      <c r="Q3677" s="611"/>
      <c r="U3677" s="574" t="str">
        <f t="shared" si="347"/>
        <v/>
      </c>
      <c r="V3677" s="574" t="str">
        <f>IF($U3677="","",VLOOKUP($U3677,BUDGET!$C$19:$Q$401,2,FALSE))</f>
        <v/>
      </c>
    </row>
    <row r="3678" spans="2:22" ht="13.5" x14ac:dyDescent="0.3">
      <c r="B3678" s="582">
        <f t="shared" si="346"/>
        <v>3668</v>
      </c>
      <c r="C3678" s="153"/>
      <c r="D3678" s="154"/>
      <c r="E3678" s="155"/>
      <c r="F3678" s="156"/>
      <c r="G3678" s="157"/>
      <c r="H3678" s="158"/>
      <c r="I3678" s="162" t="str">
        <f t="shared" si="342"/>
        <v/>
      </c>
      <c r="J3678" s="163" t="str">
        <f>IF(I3678="","",I3678/BUDGET!$O$8)</f>
        <v/>
      </c>
      <c r="K3678" s="608"/>
      <c r="L3678" s="161" t="str">
        <f t="shared" si="343"/>
        <v/>
      </c>
      <c r="M3678" s="609" t="str">
        <f t="shared" si="344"/>
        <v/>
      </c>
      <c r="N3678" s="610" t="str">
        <f t="shared" si="345"/>
        <v/>
      </c>
      <c r="O3678" s="577"/>
      <c r="Q3678" s="611"/>
      <c r="U3678" s="574" t="str">
        <f t="shared" si="347"/>
        <v/>
      </c>
      <c r="V3678" s="574" t="str">
        <f>IF($U3678="","",VLOOKUP($U3678,BUDGET!$C$19:$Q$401,2,FALSE))</f>
        <v/>
      </c>
    </row>
    <row r="3679" spans="2:22" ht="13.5" x14ac:dyDescent="0.3">
      <c r="B3679" s="582">
        <f t="shared" si="346"/>
        <v>3669</v>
      </c>
      <c r="C3679" s="153"/>
      <c r="D3679" s="154"/>
      <c r="E3679" s="155"/>
      <c r="F3679" s="156"/>
      <c r="G3679" s="157"/>
      <c r="H3679" s="158"/>
      <c r="I3679" s="162" t="str">
        <f t="shared" si="342"/>
        <v/>
      </c>
      <c r="J3679" s="163" t="str">
        <f>IF(I3679="","",I3679/BUDGET!$O$8)</f>
        <v/>
      </c>
      <c r="K3679" s="608"/>
      <c r="L3679" s="164" t="str">
        <f t="shared" si="343"/>
        <v/>
      </c>
      <c r="M3679" s="609" t="str">
        <f t="shared" si="344"/>
        <v/>
      </c>
      <c r="N3679" s="610" t="str">
        <f t="shared" si="345"/>
        <v/>
      </c>
      <c r="O3679" s="577"/>
      <c r="Q3679" s="611"/>
      <c r="U3679" s="574" t="str">
        <f t="shared" si="347"/>
        <v/>
      </c>
      <c r="V3679" s="574" t="str">
        <f>IF($U3679="","",VLOOKUP($U3679,BUDGET!$C$19:$Q$401,2,FALSE))</f>
        <v/>
      </c>
    </row>
    <row r="3680" spans="2:22" ht="13.5" x14ac:dyDescent="0.3">
      <c r="B3680" s="582">
        <f t="shared" si="346"/>
        <v>3670</v>
      </c>
      <c r="C3680" s="153"/>
      <c r="D3680" s="154"/>
      <c r="E3680" s="155"/>
      <c r="F3680" s="156"/>
      <c r="G3680" s="157"/>
      <c r="H3680" s="158"/>
      <c r="I3680" s="162" t="str">
        <f t="shared" si="342"/>
        <v/>
      </c>
      <c r="J3680" s="163" t="str">
        <f>IF(I3680="","",I3680/BUDGET!$O$8)</f>
        <v/>
      </c>
      <c r="K3680" s="608"/>
      <c r="L3680" s="161" t="str">
        <f t="shared" si="343"/>
        <v/>
      </c>
      <c r="M3680" s="609" t="str">
        <f t="shared" si="344"/>
        <v/>
      </c>
      <c r="N3680" s="610" t="str">
        <f t="shared" si="345"/>
        <v/>
      </c>
      <c r="O3680" s="577"/>
      <c r="Q3680" s="611"/>
      <c r="U3680" s="574" t="str">
        <f t="shared" si="347"/>
        <v/>
      </c>
      <c r="V3680" s="574" t="str">
        <f>IF($U3680="","",VLOOKUP($U3680,BUDGET!$C$19:$Q$401,2,FALSE))</f>
        <v/>
      </c>
    </row>
    <row r="3681" spans="2:22" ht="13.5" x14ac:dyDescent="0.3">
      <c r="B3681" s="582">
        <f t="shared" si="346"/>
        <v>3671</v>
      </c>
      <c r="C3681" s="153"/>
      <c r="D3681" s="154"/>
      <c r="E3681" s="155"/>
      <c r="F3681" s="156"/>
      <c r="G3681" s="157"/>
      <c r="H3681" s="158"/>
      <c r="I3681" s="162" t="str">
        <f t="shared" si="342"/>
        <v/>
      </c>
      <c r="J3681" s="163" t="str">
        <f>IF(I3681="","",I3681/BUDGET!$O$8)</f>
        <v/>
      </c>
      <c r="K3681" s="608"/>
      <c r="L3681" s="164" t="str">
        <f t="shared" si="343"/>
        <v/>
      </c>
      <c r="M3681" s="609" t="str">
        <f t="shared" si="344"/>
        <v/>
      </c>
      <c r="N3681" s="610" t="str">
        <f t="shared" si="345"/>
        <v/>
      </c>
      <c r="O3681" s="577"/>
      <c r="Q3681" s="611"/>
      <c r="U3681" s="574" t="str">
        <f t="shared" si="347"/>
        <v/>
      </c>
      <c r="V3681" s="574" t="str">
        <f>IF($U3681="","",VLOOKUP($U3681,BUDGET!$C$19:$Q$401,2,FALSE))</f>
        <v/>
      </c>
    </row>
    <row r="3682" spans="2:22" ht="13.5" x14ac:dyDescent="0.3">
      <c r="B3682" s="582">
        <f t="shared" si="346"/>
        <v>3672</v>
      </c>
      <c r="C3682" s="153"/>
      <c r="D3682" s="154"/>
      <c r="E3682" s="155"/>
      <c r="F3682" s="156"/>
      <c r="G3682" s="157"/>
      <c r="H3682" s="158"/>
      <c r="I3682" s="162" t="str">
        <f t="shared" si="342"/>
        <v/>
      </c>
      <c r="J3682" s="163" t="str">
        <f>IF(I3682="","",I3682/BUDGET!$O$8)</f>
        <v/>
      </c>
      <c r="K3682" s="608"/>
      <c r="L3682" s="161" t="str">
        <f t="shared" si="343"/>
        <v/>
      </c>
      <c r="M3682" s="609" t="str">
        <f t="shared" si="344"/>
        <v/>
      </c>
      <c r="N3682" s="610" t="str">
        <f t="shared" si="345"/>
        <v/>
      </c>
      <c r="O3682" s="577"/>
      <c r="Q3682" s="611"/>
      <c r="U3682" s="574" t="str">
        <f t="shared" si="347"/>
        <v/>
      </c>
      <c r="V3682" s="574" t="str">
        <f>IF($U3682="","",VLOOKUP($U3682,BUDGET!$C$19:$Q$401,2,FALSE))</f>
        <v/>
      </c>
    </row>
    <row r="3683" spans="2:22" ht="13.5" x14ac:dyDescent="0.3">
      <c r="B3683" s="582">
        <f t="shared" si="346"/>
        <v>3673</v>
      </c>
      <c r="C3683" s="153"/>
      <c r="D3683" s="154"/>
      <c r="E3683" s="155"/>
      <c r="F3683" s="156"/>
      <c r="G3683" s="157"/>
      <c r="H3683" s="158"/>
      <c r="I3683" s="162" t="str">
        <f t="shared" si="342"/>
        <v/>
      </c>
      <c r="J3683" s="163" t="str">
        <f>IF(I3683="","",I3683/BUDGET!$O$8)</f>
        <v/>
      </c>
      <c r="K3683" s="608"/>
      <c r="L3683" s="164" t="str">
        <f t="shared" si="343"/>
        <v/>
      </c>
      <c r="M3683" s="609" t="str">
        <f t="shared" si="344"/>
        <v/>
      </c>
      <c r="N3683" s="610" t="str">
        <f t="shared" si="345"/>
        <v/>
      </c>
      <c r="O3683" s="577"/>
      <c r="Q3683" s="611"/>
      <c r="U3683" s="574" t="str">
        <f t="shared" si="347"/>
        <v/>
      </c>
      <c r="V3683" s="574" t="str">
        <f>IF($U3683="","",VLOOKUP($U3683,BUDGET!$C$19:$Q$401,2,FALSE))</f>
        <v/>
      </c>
    </row>
    <row r="3684" spans="2:22" ht="13.5" x14ac:dyDescent="0.3">
      <c r="B3684" s="582">
        <f t="shared" si="346"/>
        <v>3674</v>
      </c>
      <c r="C3684" s="153"/>
      <c r="D3684" s="154"/>
      <c r="E3684" s="155"/>
      <c r="F3684" s="156"/>
      <c r="G3684" s="157"/>
      <c r="H3684" s="158"/>
      <c r="I3684" s="162" t="str">
        <f t="shared" si="342"/>
        <v/>
      </c>
      <c r="J3684" s="163" t="str">
        <f>IF(I3684="","",I3684/BUDGET!$O$8)</f>
        <v/>
      </c>
      <c r="K3684" s="608"/>
      <c r="L3684" s="161" t="str">
        <f t="shared" si="343"/>
        <v/>
      </c>
      <c r="M3684" s="609" t="str">
        <f t="shared" si="344"/>
        <v/>
      </c>
      <c r="N3684" s="610" t="str">
        <f t="shared" si="345"/>
        <v/>
      </c>
      <c r="O3684" s="577"/>
      <c r="Q3684" s="611"/>
      <c r="U3684" s="574" t="str">
        <f t="shared" si="347"/>
        <v/>
      </c>
      <c r="V3684" s="574" t="str">
        <f>IF($U3684="","",VLOOKUP($U3684,BUDGET!$C$19:$Q$401,2,FALSE))</f>
        <v/>
      </c>
    </row>
    <row r="3685" spans="2:22" ht="13.5" x14ac:dyDescent="0.3">
      <c r="B3685" s="582">
        <f t="shared" si="346"/>
        <v>3675</v>
      </c>
      <c r="C3685" s="153"/>
      <c r="D3685" s="154"/>
      <c r="E3685" s="155"/>
      <c r="F3685" s="156"/>
      <c r="G3685" s="157"/>
      <c r="H3685" s="158"/>
      <c r="I3685" s="162" t="str">
        <f t="shared" si="342"/>
        <v/>
      </c>
      <c r="J3685" s="163" t="str">
        <f>IF(I3685="","",I3685/BUDGET!$O$8)</f>
        <v/>
      </c>
      <c r="K3685" s="608"/>
      <c r="L3685" s="164" t="str">
        <f t="shared" si="343"/>
        <v/>
      </c>
      <c r="M3685" s="609" t="str">
        <f t="shared" si="344"/>
        <v/>
      </c>
      <c r="N3685" s="610" t="str">
        <f t="shared" si="345"/>
        <v/>
      </c>
      <c r="O3685" s="577"/>
      <c r="Q3685" s="611"/>
      <c r="U3685" s="574" t="str">
        <f t="shared" si="347"/>
        <v/>
      </c>
      <c r="V3685" s="574" t="str">
        <f>IF($U3685="","",VLOOKUP($U3685,BUDGET!$C$19:$Q$401,2,FALSE))</f>
        <v/>
      </c>
    </row>
    <row r="3686" spans="2:22" ht="13.5" x14ac:dyDescent="0.3">
      <c r="B3686" s="582">
        <f t="shared" si="346"/>
        <v>3676</v>
      </c>
      <c r="C3686" s="153"/>
      <c r="D3686" s="154"/>
      <c r="E3686" s="155"/>
      <c r="F3686" s="156"/>
      <c r="G3686" s="157"/>
      <c r="H3686" s="158"/>
      <c r="I3686" s="162" t="str">
        <f t="shared" si="342"/>
        <v/>
      </c>
      <c r="J3686" s="163" t="str">
        <f>IF(I3686="","",I3686/BUDGET!$O$8)</f>
        <v/>
      </c>
      <c r="K3686" s="608"/>
      <c r="L3686" s="161" t="str">
        <f t="shared" si="343"/>
        <v/>
      </c>
      <c r="M3686" s="609" t="str">
        <f t="shared" si="344"/>
        <v/>
      </c>
      <c r="N3686" s="610" t="str">
        <f t="shared" si="345"/>
        <v/>
      </c>
      <c r="O3686" s="577"/>
      <c r="Q3686" s="611"/>
      <c r="U3686" s="574" t="str">
        <f t="shared" si="347"/>
        <v/>
      </c>
      <c r="V3686" s="574" t="str">
        <f>IF($U3686="","",VLOOKUP($U3686,BUDGET!$C$19:$Q$401,2,FALSE))</f>
        <v/>
      </c>
    </row>
    <row r="3687" spans="2:22" ht="13.5" x14ac:dyDescent="0.3">
      <c r="B3687" s="582">
        <f t="shared" si="346"/>
        <v>3677</v>
      </c>
      <c r="C3687" s="153"/>
      <c r="D3687" s="154"/>
      <c r="E3687" s="155"/>
      <c r="F3687" s="156"/>
      <c r="G3687" s="157"/>
      <c r="H3687" s="158"/>
      <c r="I3687" s="162" t="str">
        <f t="shared" si="342"/>
        <v/>
      </c>
      <c r="J3687" s="163" t="str">
        <f>IF(I3687="","",I3687/BUDGET!$O$8)</f>
        <v/>
      </c>
      <c r="K3687" s="608"/>
      <c r="L3687" s="164" t="str">
        <f t="shared" si="343"/>
        <v/>
      </c>
      <c r="M3687" s="609" t="str">
        <f t="shared" si="344"/>
        <v/>
      </c>
      <c r="N3687" s="610" t="str">
        <f t="shared" si="345"/>
        <v/>
      </c>
      <c r="O3687" s="577"/>
      <c r="Q3687" s="611"/>
      <c r="U3687" s="574" t="str">
        <f t="shared" si="347"/>
        <v/>
      </c>
      <c r="V3687" s="574" t="str">
        <f>IF($U3687="","",VLOOKUP($U3687,BUDGET!$C$19:$Q$401,2,FALSE))</f>
        <v/>
      </c>
    </row>
    <row r="3688" spans="2:22" ht="13.5" x14ac:dyDescent="0.3">
      <c r="B3688" s="582">
        <f t="shared" si="346"/>
        <v>3678</v>
      </c>
      <c r="C3688" s="153"/>
      <c r="D3688" s="154"/>
      <c r="E3688" s="155"/>
      <c r="F3688" s="156"/>
      <c r="G3688" s="157"/>
      <c r="H3688" s="158"/>
      <c r="I3688" s="162" t="str">
        <f t="shared" si="342"/>
        <v/>
      </c>
      <c r="J3688" s="163" t="str">
        <f>IF(I3688="","",I3688/BUDGET!$O$8)</f>
        <v/>
      </c>
      <c r="K3688" s="608"/>
      <c r="L3688" s="161" t="str">
        <f t="shared" si="343"/>
        <v/>
      </c>
      <c r="M3688" s="609" t="str">
        <f t="shared" si="344"/>
        <v/>
      </c>
      <c r="N3688" s="610" t="str">
        <f t="shared" si="345"/>
        <v/>
      </c>
      <c r="O3688" s="577"/>
      <c r="Q3688" s="611"/>
      <c r="U3688" s="574" t="str">
        <f t="shared" si="347"/>
        <v/>
      </c>
      <c r="V3688" s="574" t="str">
        <f>IF($U3688="","",VLOOKUP($U3688,BUDGET!$C$19:$Q$401,2,FALSE))</f>
        <v/>
      </c>
    </row>
    <row r="3689" spans="2:22" ht="13.5" x14ac:dyDescent="0.3">
      <c r="B3689" s="582">
        <f t="shared" si="346"/>
        <v>3679</v>
      </c>
      <c r="C3689" s="153"/>
      <c r="D3689" s="154"/>
      <c r="E3689" s="155"/>
      <c r="F3689" s="156"/>
      <c r="G3689" s="157"/>
      <c r="H3689" s="158"/>
      <c r="I3689" s="162" t="str">
        <f t="shared" si="342"/>
        <v/>
      </c>
      <c r="J3689" s="163" t="str">
        <f>IF(I3689="","",I3689/BUDGET!$O$8)</f>
        <v/>
      </c>
      <c r="K3689" s="608"/>
      <c r="L3689" s="164" t="str">
        <f t="shared" si="343"/>
        <v/>
      </c>
      <c r="M3689" s="609" t="str">
        <f t="shared" si="344"/>
        <v/>
      </c>
      <c r="N3689" s="610" t="str">
        <f t="shared" si="345"/>
        <v/>
      </c>
      <c r="O3689" s="577"/>
      <c r="Q3689" s="611"/>
      <c r="U3689" s="574" t="str">
        <f t="shared" si="347"/>
        <v/>
      </c>
      <c r="V3689" s="574" t="str">
        <f>IF($U3689="","",VLOOKUP($U3689,BUDGET!$C$19:$Q$401,2,FALSE))</f>
        <v/>
      </c>
    </row>
    <row r="3690" spans="2:22" ht="13.5" x14ac:dyDescent="0.3">
      <c r="B3690" s="582">
        <f t="shared" si="346"/>
        <v>3680</v>
      </c>
      <c r="C3690" s="153"/>
      <c r="D3690" s="154"/>
      <c r="E3690" s="155"/>
      <c r="F3690" s="156"/>
      <c r="G3690" s="157"/>
      <c r="H3690" s="158"/>
      <c r="I3690" s="162" t="str">
        <f t="shared" si="342"/>
        <v/>
      </c>
      <c r="J3690" s="163" t="str">
        <f>IF(I3690="","",I3690/BUDGET!$O$8)</f>
        <v/>
      </c>
      <c r="K3690" s="608"/>
      <c r="L3690" s="161" t="str">
        <f t="shared" si="343"/>
        <v/>
      </c>
      <c r="M3690" s="609" t="str">
        <f t="shared" si="344"/>
        <v/>
      </c>
      <c r="N3690" s="610" t="str">
        <f t="shared" si="345"/>
        <v/>
      </c>
      <c r="O3690" s="577"/>
      <c r="Q3690" s="611"/>
      <c r="U3690" s="574" t="str">
        <f t="shared" si="347"/>
        <v/>
      </c>
      <c r="V3690" s="574" t="str">
        <f>IF($U3690="","",VLOOKUP($U3690,BUDGET!$C$19:$Q$401,2,FALSE))</f>
        <v/>
      </c>
    </row>
    <row r="3691" spans="2:22" ht="13.5" x14ac:dyDescent="0.3">
      <c r="B3691" s="582">
        <f t="shared" si="346"/>
        <v>3681</v>
      </c>
      <c r="C3691" s="153"/>
      <c r="D3691" s="154"/>
      <c r="E3691" s="155"/>
      <c r="F3691" s="156"/>
      <c r="G3691" s="157"/>
      <c r="H3691" s="158"/>
      <c r="I3691" s="162" t="str">
        <f t="shared" si="342"/>
        <v/>
      </c>
      <c r="J3691" s="163" t="str">
        <f>IF(I3691="","",I3691/BUDGET!$O$8)</f>
        <v/>
      </c>
      <c r="K3691" s="608"/>
      <c r="L3691" s="164" t="str">
        <f t="shared" si="343"/>
        <v/>
      </c>
      <c r="M3691" s="609" t="str">
        <f t="shared" si="344"/>
        <v/>
      </c>
      <c r="N3691" s="610" t="str">
        <f t="shared" si="345"/>
        <v/>
      </c>
      <c r="O3691" s="577"/>
      <c r="Q3691" s="611"/>
      <c r="U3691" s="574" t="str">
        <f t="shared" si="347"/>
        <v/>
      </c>
      <c r="V3691" s="574" t="str">
        <f>IF($U3691="","",VLOOKUP($U3691,BUDGET!$C$19:$Q$401,2,FALSE))</f>
        <v/>
      </c>
    </row>
    <row r="3692" spans="2:22" ht="13.5" x14ac:dyDescent="0.3">
      <c r="B3692" s="582">
        <f t="shared" si="346"/>
        <v>3682</v>
      </c>
      <c r="C3692" s="153"/>
      <c r="D3692" s="154"/>
      <c r="E3692" s="155"/>
      <c r="F3692" s="156"/>
      <c r="G3692" s="157"/>
      <c r="H3692" s="158"/>
      <c r="I3692" s="162" t="str">
        <f t="shared" si="342"/>
        <v/>
      </c>
      <c r="J3692" s="163" t="str">
        <f>IF(I3692="","",I3692/BUDGET!$O$8)</f>
        <v/>
      </c>
      <c r="K3692" s="608"/>
      <c r="L3692" s="161" t="str">
        <f t="shared" si="343"/>
        <v/>
      </c>
      <c r="M3692" s="609" t="str">
        <f t="shared" si="344"/>
        <v/>
      </c>
      <c r="N3692" s="610" t="str">
        <f t="shared" si="345"/>
        <v/>
      </c>
      <c r="O3692" s="577"/>
      <c r="Q3692" s="611"/>
      <c r="U3692" s="574" t="str">
        <f t="shared" si="347"/>
        <v/>
      </c>
      <c r="V3692" s="574" t="str">
        <f>IF($U3692="","",VLOOKUP($U3692,BUDGET!$C$19:$Q$401,2,FALSE))</f>
        <v/>
      </c>
    </row>
    <row r="3693" spans="2:22" ht="13.5" x14ac:dyDescent="0.3">
      <c r="B3693" s="582">
        <f t="shared" si="346"/>
        <v>3683</v>
      </c>
      <c r="C3693" s="153"/>
      <c r="D3693" s="154"/>
      <c r="E3693" s="155"/>
      <c r="F3693" s="156"/>
      <c r="G3693" s="157"/>
      <c r="H3693" s="158"/>
      <c r="I3693" s="162" t="str">
        <f t="shared" si="342"/>
        <v/>
      </c>
      <c r="J3693" s="163" t="str">
        <f>IF(I3693="","",I3693/BUDGET!$O$8)</f>
        <v/>
      </c>
      <c r="K3693" s="608"/>
      <c r="L3693" s="164" t="str">
        <f t="shared" si="343"/>
        <v/>
      </c>
      <c r="M3693" s="609" t="str">
        <f t="shared" si="344"/>
        <v/>
      </c>
      <c r="N3693" s="610" t="str">
        <f t="shared" si="345"/>
        <v/>
      </c>
      <c r="O3693" s="577"/>
      <c r="Q3693" s="611"/>
      <c r="U3693" s="574" t="str">
        <f t="shared" si="347"/>
        <v/>
      </c>
      <c r="V3693" s="574" t="str">
        <f>IF($U3693="","",VLOOKUP($U3693,BUDGET!$C$19:$Q$401,2,FALSE))</f>
        <v/>
      </c>
    </row>
    <row r="3694" spans="2:22" ht="13.5" x14ac:dyDescent="0.3">
      <c r="B3694" s="582">
        <f t="shared" si="346"/>
        <v>3684</v>
      </c>
      <c r="C3694" s="153"/>
      <c r="D3694" s="154"/>
      <c r="E3694" s="155"/>
      <c r="F3694" s="156"/>
      <c r="G3694" s="157"/>
      <c r="H3694" s="158"/>
      <c r="I3694" s="162" t="str">
        <f t="shared" si="342"/>
        <v/>
      </c>
      <c r="J3694" s="163" t="str">
        <f>IF(I3694="","",I3694/BUDGET!$O$8)</f>
        <v/>
      </c>
      <c r="K3694" s="608"/>
      <c r="L3694" s="161" t="str">
        <f t="shared" si="343"/>
        <v/>
      </c>
      <c r="M3694" s="609" t="str">
        <f t="shared" si="344"/>
        <v/>
      </c>
      <c r="N3694" s="610" t="str">
        <f t="shared" si="345"/>
        <v/>
      </c>
      <c r="O3694" s="577"/>
      <c r="Q3694" s="611"/>
      <c r="U3694" s="574" t="str">
        <f t="shared" si="347"/>
        <v/>
      </c>
      <c r="V3694" s="574" t="str">
        <f>IF($U3694="","",VLOOKUP($U3694,BUDGET!$C$19:$Q$401,2,FALSE))</f>
        <v/>
      </c>
    </row>
    <row r="3695" spans="2:22" ht="13.5" x14ac:dyDescent="0.3">
      <c r="B3695" s="582">
        <f t="shared" si="346"/>
        <v>3685</v>
      </c>
      <c r="C3695" s="153"/>
      <c r="D3695" s="154"/>
      <c r="E3695" s="155"/>
      <c r="F3695" s="156"/>
      <c r="G3695" s="157"/>
      <c r="H3695" s="158"/>
      <c r="I3695" s="162" t="str">
        <f t="shared" si="342"/>
        <v/>
      </c>
      <c r="J3695" s="163" t="str">
        <f>IF(I3695="","",I3695/BUDGET!$O$8)</f>
        <v/>
      </c>
      <c r="K3695" s="608"/>
      <c r="L3695" s="164" t="str">
        <f t="shared" si="343"/>
        <v/>
      </c>
      <c r="M3695" s="609" t="str">
        <f t="shared" si="344"/>
        <v/>
      </c>
      <c r="N3695" s="610" t="str">
        <f t="shared" si="345"/>
        <v/>
      </c>
      <c r="O3695" s="577"/>
      <c r="Q3695" s="611"/>
      <c r="U3695" s="574" t="str">
        <f t="shared" si="347"/>
        <v/>
      </c>
      <c r="V3695" s="574" t="str">
        <f>IF($U3695="","",VLOOKUP($U3695,BUDGET!$C$19:$Q$401,2,FALSE))</f>
        <v/>
      </c>
    </row>
    <row r="3696" spans="2:22" ht="13.5" x14ac:dyDescent="0.3">
      <c r="B3696" s="582">
        <f t="shared" si="346"/>
        <v>3686</v>
      </c>
      <c r="C3696" s="153"/>
      <c r="D3696" s="154"/>
      <c r="E3696" s="155"/>
      <c r="F3696" s="156"/>
      <c r="G3696" s="157"/>
      <c r="H3696" s="158"/>
      <c r="I3696" s="162" t="str">
        <f t="shared" si="342"/>
        <v/>
      </c>
      <c r="J3696" s="163" t="str">
        <f>IF(I3696="","",I3696/BUDGET!$O$8)</f>
        <v/>
      </c>
      <c r="K3696" s="608"/>
      <c r="L3696" s="161" t="str">
        <f t="shared" si="343"/>
        <v/>
      </c>
      <c r="M3696" s="609" t="str">
        <f t="shared" si="344"/>
        <v/>
      </c>
      <c r="N3696" s="610" t="str">
        <f t="shared" si="345"/>
        <v/>
      </c>
      <c r="O3696" s="577"/>
      <c r="Q3696" s="611"/>
      <c r="U3696" s="574" t="str">
        <f t="shared" si="347"/>
        <v/>
      </c>
      <c r="V3696" s="574" t="str">
        <f>IF($U3696="","",VLOOKUP($U3696,BUDGET!$C$19:$Q$401,2,FALSE))</f>
        <v/>
      </c>
    </row>
    <row r="3697" spans="2:22" ht="13.5" x14ac:dyDescent="0.3">
      <c r="B3697" s="582">
        <f t="shared" si="346"/>
        <v>3687</v>
      </c>
      <c r="C3697" s="153"/>
      <c r="D3697" s="154"/>
      <c r="E3697" s="155"/>
      <c r="F3697" s="156"/>
      <c r="G3697" s="157"/>
      <c r="H3697" s="158"/>
      <c r="I3697" s="162" t="str">
        <f t="shared" si="342"/>
        <v/>
      </c>
      <c r="J3697" s="163" t="str">
        <f>IF(I3697="","",I3697/BUDGET!$O$8)</f>
        <v/>
      </c>
      <c r="K3697" s="608"/>
      <c r="L3697" s="164" t="str">
        <f t="shared" si="343"/>
        <v/>
      </c>
      <c r="M3697" s="609" t="str">
        <f t="shared" si="344"/>
        <v/>
      </c>
      <c r="N3697" s="610" t="str">
        <f t="shared" si="345"/>
        <v/>
      </c>
      <c r="O3697" s="577"/>
      <c r="Q3697" s="611"/>
      <c r="U3697" s="574" t="str">
        <f t="shared" si="347"/>
        <v/>
      </c>
      <c r="V3697" s="574" t="str">
        <f>IF($U3697="","",VLOOKUP($U3697,BUDGET!$C$19:$Q$401,2,FALSE))</f>
        <v/>
      </c>
    </row>
    <row r="3698" spans="2:22" ht="13.5" x14ac:dyDescent="0.3">
      <c r="B3698" s="582">
        <f t="shared" si="346"/>
        <v>3688</v>
      </c>
      <c r="C3698" s="153"/>
      <c r="D3698" s="154"/>
      <c r="E3698" s="155"/>
      <c r="F3698" s="156"/>
      <c r="G3698" s="157"/>
      <c r="H3698" s="158"/>
      <c r="I3698" s="162" t="str">
        <f t="shared" si="342"/>
        <v/>
      </c>
      <c r="J3698" s="163" t="str">
        <f>IF(I3698="","",I3698/BUDGET!$O$8)</f>
        <v/>
      </c>
      <c r="K3698" s="608"/>
      <c r="L3698" s="161" t="str">
        <f t="shared" si="343"/>
        <v/>
      </c>
      <c r="M3698" s="609" t="str">
        <f t="shared" si="344"/>
        <v/>
      </c>
      <c r="N3698" s="610" t="str">
        <f t="shared" si="345"/>
        <v/>
      </c>
      <c r="O3698" s="577"/>
      <c r="Q3698" s="611"/>
      <c r="U3698" s="574" t="str">
        <f t="shared" si="347"/>
        <v/>
      </c>
      <c r="V3698" s="574" t="str">
        <f>IF($U3698="","",VLOOKUP($U3698,BUDGET!$C$19:$Q$401,2,FALSE))</f>
        <v/>
      </c>
    </row>
    <row r="3699" spans="2:22" ht="13.5" x14ac:dyDescent="0.3">
      <c r="B3699" s="582">
        <f t="shared" si="346"/>
        <v>3689</v>
      </c>
      <c r="C3699" s="153"/>
      <c r="D3699" s="154"/>
      <c r="E3699" s="155"/>
      <c r="F3699" s="156"/>
      <c r="G3699" s="157"/>
      <c r="H3699" s="158"/>
      <c r="I3699" s="162" t="str">
        <f t="shared" si="342"/>
        <v/>
      </c>
      <c r="J3699" s="163" t="str">
        <f>IF(I3699="","",I3699/BUDGET!$O$8)</f>
        <v/>
      </c>
      <c r="K3699" s="608"/>
      <c r="L3699" s="164" t="str">
        <f t="shared" si="343"/>
        <v/>
      </c>
      <c r="M3699" s="609" t="str">
        <f t="shared" si="344"/>
        <v/>
      </c>
      <c r="N3699" s="610" t="str">
        <f t="shared" si="345"/>
        <v/>
      </c>
      <c r="O3699" s="577"/>
      <c r="Q3699" s="611"/>
      <c r="U3699" s="574" t="str">
        <f t="shared" si="347"/>
        <v/>
      </c>
      <c r="V3699" s="574" t="str">
        <f>IF($U3699="","",VLOOKUP($U3699,BUDGET!$C$19:$Q$401,2,FALSE))</f>
        <v/>
      </c>
    </row>
    <row r="3700" spans="2:22" ht="13.5" x14ac:dyDescent="0.3">
      <c r="B3700" s="582">
        <f t="shared" si="346"/>
        <v>3690</v>
      </c>
      <c r="C3700" s="153"/>
      <c r="D3700" s="154"/>
      <c r="E3700" s="155"/>
      <c r="F3700" s="156"/>
      <c r="G3700" s="157"/>
      <c r="H3700" s="158"/>
      <c r="I3700" s="162" t="str">
        <f t="shared" si="342"/>
        <v/>
      </c>
      <c r="J3700" s="163" t="str">
        <f>IF(I3700="","",I3700/BUDGET!$O$8)</f>
        <v/>
      </c>
      <c r="K3700" s="608"/>
      <c r="L3700" s="161" t="str">
        <f t="shared" si="343"/>
        <v/>
      </c>
      <c r="M3700" s="609" t="str">
        <f t="shared" si="344"/>
        <v/>
      </c>
      <c r="N3700" s="610" t="str">
        <f t="shared" si="345"/>
        <v/>
      </c>
      <c r="O3700" s="577"/>
      <c r="Q3700" s="611"/>
      <c r="U3700" s="574" t="str">
        <f t="shared" si="347"/>
        <v/>
      </c>
      <c r="V3700" s="574" t="str">
        <f>IF($U3700="","",VLOOKUP($U3700,BUDGET!$C$19:$Q$401,2,FALSE))</f>
        <v/>
      </c>
    </row>
    <row r="3701" spans="2:22" ht="13.5" x14ac:dyDescent="0.3">
      <c r="B3701" s="582">
        <f t="shared" si="346"/>
        <v>3691</v>
      </c>
      <c r="C3701" s="153"/>
      <c r="D3701" s="154"/>
      <c r="E3701" s="155"/>
      <c r="F3701" s="156"/>
      <c r="G3701" s="157"/>
      <c r="H3701" s="158"/>
      <c r="I3701" s="162" t="str">
        <f t="shared" si="342"/>
        <v/>
      </c>
      <c r="J3701" s="163" t="str">
        <f>IF(I3701="","",I3701/BUDGET!$O$8)</f>
        <v/>
      </c>
      <c r="K3701" s="608"/>
      <c r="L3701" s="164" t="str">
        <f t="shared" si="343"/>
        <v/>
      </c>
      <c r="M3701" s="609" t="str">
        <f t="shared" si="344"/>
        <v/>
      </c>
      <c r="N3701" s="610" t="str">
        <f t="shared" si="345"/>
        <v/>
      </c>
      <c r="O3701" s="577"/>
      <c r="Q3701" s="611"/>
      <c r="U3701" s="574" t="str">
        <f t="shared" si="347"/>
        <v/>
      </c>
      <c r="V3701" s="574" t="str">
        <f>IF($U3701="","",VLOOKUP($U3701,BUDGET!$C$19:$Q$401,2,FALSE))</f>
        <v/>
      </c>
    </row>
    <row r="3702" spans="2:22" ht="13.5" x14ac:dyDescent="0.3">
      <c r="B3702" s="582">
        <f t="shared" si="346"/>
        <v>3692</v>
      </c>
      <c r="C3702" s="153"/>
      <c r="D3702" s="154"/>
      <c r="E3702" s="155"/>
      <c r="F3702" s="156"/>
      <c r="G3702" s="157"/>
      <c r="H3702" s="158"/>
      <c r="I3702" s="162" t="str">
        <f t="shared" si="342"/>
        <v/>
      </c>
      <c r="J3702" s="163" t="str">
        <f>IF(I3702="","",I3702/BUDGET!$O$8)</f>
        <v/>
      </c>
      <c r="K3702" s="608"/>
      <c r="L3702" s="161" t="str">
        <f t="shared" si="343"/>
        <v/>
      </c>
      <c r="M3702" s="609" t="str">
        <f t="shared" si="344"/>
        <v/>
      </c>
      <c r="N3702" s="610" t="str">
        <f t="shared" si="345"/>
        <v/>
      </c>
      <c r="O3702" s="577"/>
      <c r="Q3702" s="611"/>
      <c r="U3702" s="574" t="str">
        <f t="shared" si="347"/>
        <v/>
      </c>
      <c r="V3702" s="574" t="str">
        <f>IF($U3702="","",VLOOKUP($U3702,BUDGET!$C$19:$Q$401,2,FALSE))</f>
        <v/>
      </c>
    </row>
    <row r="3703" spans="2:22" ht="13.5" x14ac:dyDescent="0.3">
      <c r="B3703" s="582">
        <f t="shared" si="346"/>
        <v>3693</v>
      </c>
      <c r="C3703" s="153"/>
      <c r="D3703" s="154"/>
      <c r="E3703" s="155"/>
      <c r="F3703" s="156"/>
      <c r="G3703" s="157"/>
      <c r="H3703" s="158"/>
      <c r="I3703" s="162" t="str">
        <f t="shared" si="342"/>
        <v/>
      </c>
      <c r="J3703" s="163" t="str">
        <f>IF(I3703="","",I3703/BUDGET!$O$8)</f>
        <v/>
      </c>
      <c r="K3703" s="608"/>
      <c r="L3703" s="164" t="str">
        <f t="shared" si="343"/>
        <v/>
      </c>
      <c r="M3703" s="609" t="str">
        <f t="shared" si="344"/>
        <v/>
      </c>
      <c r="N3703" s="610" t="str">
        <f t="shared" si="345"/>
        <v/>
      </c>
      <c r="O3703" s="577"/>
      <c r="Q3703" s="611"/>
      <c r="U3703" s="574" t="str">
        <f t="shared" si="347"/>
        <v/>
      </c>
      <c r="V3703" s="574" t="str">
        <f>IF($U3703="","",VLOOKUP($U3703,BUDGET!$C$19:$Q$401,2,FALSE))</f>
        <v/>
      </c>
    </row>
    <row r="3704" spans="2:22" ht="13.5" x14ac:dyDescent="0.3">
      <c r="B3704" s="582">
        <f t="shared" si="346"/>
        <v>3694</v>
      </c>
      <c r="C3704" s="153"/>
      <c r="D3704" s="154"/>
      <c r="E3704" s="155"/>
      <c r="F3704" s="156"/>
      <c r="G3704" s="157"/>
      <c r="H3704" s="158"/>
      <c r="I3704" s="162" t="str">
        <f t="shared" si="342"/>
        <v/>
      </c>
      <c r="J3704" s="163" t="str">
        <f>IF(I3704="","",I3704/BUDGET!$O$8)</f>
        <v/>
      </c>
      <c r="K3704" s="608"/>
      <c r="L3704" s="161" t="str">
        <f t="shared" si="343"/>
        <v/>
      </c>
      <c r="M3704" s="609" t="str">
        <f t="shared" si="344"/>
        <v/>
      </c>
      <c r="N3704" s="610" t="str">
        <f t="shared" si="345"/>
        <v/>
      </c>
      <c r="O3704" s="577"/>
      <c r="Q3704" s="611"/>
      <c r="U3704" s="574" t="str">
        <f t="shared" si="347"/>
        <v/>
      </c>
      <c r="V3704" s="574" t="str">
        <f>IF($U3704="","",VLOOKUP($U3704,BUDGET!$C$19:$Q$401,2,FALSE))</f>
        <v/>
      </c>
    </row>
    <row r="3705" spans="2:22" ht="13.5" x14ac:dyDescent="0.3">
      <c r="B3705" s="582">
        <f t="shared" si="346"/>
        <v>3695</v>
      </c>
      <c r="C3705" s="153"/>
      <c r="D3705" s="154"/>
      <c r="E3705" s="155"/>
      <c r="F3705" s="156"/>
      <c r="G3705" s="157"/>
      <c r="H3705" s="158"/>
      <c r="I3705" s="162" t="str">
        <f t="shared" si="342"/>
        <v/>
      </c>
      <c r="J3705" s="163" t="str">
        <f>IF(I3705="","",I3705/BUDGET!$O$8)</f>
        <v/>
      </c>
      <c r="K3705" s="608"/>
      <c r="L3705" s="164" t="str">
        <f t="shared" si="343"/>
        <v/>
      </c>
      <c r="M3705" s="609" t="str">
        <f t="shared" si="344"/>
        <v/>
      </c>
      <c r="N3705" s="610" t="str">
        <f t="shared" si="345"/>
        <v/>
      </c>
      <c r="O3705" s="577"/>
      <c r="Q3705" s="611"/>
      <c r="U3705" s="574" t="str">
        <f t="shared" si="347"/>
        <v/>
      </c>
      <c r="V3705" s="574" t="str">
        <f>IF($U3705="","",VLOOKUP($U3705,BUDGET!$C$19:$Q$401,2,FALSE))</f>
        <v/>
      </c>
    </row>
    <row r="3706" spans="2:22" ht="13.5" x14ac:dyDescent="0.3">
      <c r="B3706" s="582">
        <f t="shared" si="346"/>
        <v>3696</v>
      </c>
      <c r="C3706" s="153"/>
      <c r="D3706" s="154"/>
      <c r="E3706" s="155"/>
      <c r="F3706" s="156"/>
      <c r="G3706" s="157"/>
      <c r="H3706" s="158"/>
      <c r="I3706" s="162" t="str">
        <f t="shared" si="342"/>
        <v/>
      </c>
      <c r="J3706" s="163" t="str">
        <f>IF(I3706="","",I3706/BUDGET!$O$8)</f>
        <v/>
      </c>
      <c r="K3706" s="608"/>
      <c r="L3706" s="161" t="str">
        <f t="shared" si="343"/>
        <v/>
      </c>
      <c r="M3706" s="609" t="str">
        <f t="shared" si="344"/>
        <v/>
      </c>
      <c r="N3706" s="610" t="str">
        <f t="shared" si="345"/>
        <v/>
      </c>
      <c r="O3706" s="577"/>
      <c r="Q3706" s="611"/>
      <c r="U3706" s="574" t="str">
        <f t="shared" si="347"/>
        <v/>
      </c>
      <c r="V3706" s="574" t="str">
        <f>IF($U3706="","",VLOOKUP($U3706,BUDGET!$C$19:$Q$401,2,FALSE))</f>
        <v/>
      </c>
    </row>
    <row r="3707" spans="2:22" ht="13.5" x14ac:dyDescent="0.3">
      <c r="B3707" s="582">
        <f t="shared" si="346"/>
        <v>3697</v>
      </c>
      <c r="C3707" s="153"/>
      <c r="D3707" s="154"/>
      <c r="E3707" s="155"/>
      <c r="F3707" s="156"/>
      <c r="G3707" s="157"/>
      <c r="H3707" s="158"/>
      <c r="I3707" s="162" t="str">
        <f t="shared" si="342"/>
        <v/>
      </c>
      <c r="J3707" s="163" t="str">
        <f>IF(I3707="","",I3707/BUDGET!$O$8)</f>
        <v/>
      </c>
      <c r="K3707" s="608"/>
      <c r="L3707" s="164" t="str">
        <f t="shared" si="343"/>
        <v/>
      </c>
      <c r="M3707" s="609" t="str">
        <f t="shared" si="344"/>
        <v/>
      </c>
      <c r="N3707" s="610" t="str">
        <f t="shared" si="345"/>
        <v/>
      </c>
      <c r="O3707" s="577"/>
      <c r="Q3707" s="611"/>
      <c r="U3707" s="574" t="str">
        <f t="shared" si="347"/>
        <v/>
      </c>
      <c r="V3707" s="574" t="str">
        <f>IF($U3707="","",VLOOKUP($U3707,BUDGET!$C$19:$Q$401,2,FALSE))</f>
        <v/>
      </c>
    </row>
    <row r="3708" spans="2:22" ht="13.5" x14ac:dyDescent="0.3">
      <c r="B3708" s="582">
        <f t="shared" si="346"/>
        <v>3698</v>
      </c>
      <c r="C3708" s="153"/>
      <c r="D3708" s="154"/>
      <c r="E3708" s="155"/>
      <c r="F3708" s="156"/>
      <c r="G3708" s="157"/>
      <c r="H3708" s="158"/>
      <c r="I3708" s="162" t="str">
        <f t="shared" si="342"/>
        <v/>
      </c>
      <c r="J3708" s="163" t="str">
        <f>IF(I3708="","",I3708/BUDGET!$O$8)</f>
        <v/>
      </c>
      <c r="K3708" s="608"/>
      <c r="L3708" s="161" t="str">
        <f t="shared" si="343"/>
        <v/>
      </c>
      <c r="M3708" s="609" t="str">
        <f t="shared" si="344"/>
        <v/>
      </c>
      <c r="N3708" s="610" t="str">
        <f t="shared" si="345"/>
        <v/>
      </c>
      <c r="O3708" s="577"/>
      <c r="Q3708" s="611"/>
      <c r="U3708" s="574" t="str">
        <f t="shared" si="347"/>
        <v/>
      </c>
      <c r="V3708" s="574" t="str">
        <f>IF($U3708="","",VLOOKUP($U3708,BUDGET!$C$19:$Q$401,2,FALSE))</f>
        <v/>
      </c>
    </row>
    <row r="3709" spans="2:22" ht="13.5" x14ac:dyDescent="0.3">
      <c r="B3709" s="582">
        <f t="shared" si="346"/>
        <v>3699</v>
      </c>
      <c r="C3709" s="153"/>
      <c r="D3709" s="154"/>
      <c r="E3709" s="155"/>
      <c r="F3709" s="156"/>
      <c r="G3709" s="157"/>
      <c r="H3709" s="158"/>
      <c r="I3709" s="162" t="str">
        <f t="shared" si="342"/>
        <v/>
      </c>
      <c r="J3709" s="163" t="str">
        <f>IF(I3709="","",I3709/BUDGET!$O$8)</f>
        <v/>
      </c>
      <c r="K3709" s="608"/>
      <c r="L3709" s="164" t="str">
        <f t="shared" si="343"/>
        <v/>
      </c>
      <c r="M3709" s="609" t="str">
        <f t="shared" si="344"/>
        <v/>
      </c>
      <c r="N3709" s="610" t="str">
        <f t="shared" si="345"/>
        <v/>
      </c>
      <c r="O3709" s="577"/>
      <c r="Q3709" s="611"/>
      <c r="U3709" s="574" t="str">
        <f t="shared" si="347"/>
        <v/>
      </c>
      <c r="V3709" s="574" t="str">
        <f>IF($U3709="","",VLOOKUP($U3709,BUDGET!$C$19:$Q$401,2,FALSE))</f>
        <v/>
      </c>
    </row>
    <row r="3710" spans="2:22" ht="13.5" x14ac:dyDescent="0.3">
      <c r="B3710" s="582">
        <f t="shared" si="346"/>
        <v>3700</v>
      </c>
      <c r="C3710" s="153"/>
      <c r="D3710" s="154"/>
      <c r="E3710" s="155"/>
      <c r="F3710" s="156"/>
      <c r="G3710" s="157"/>
      <c r="H3710" s="158"/>
      <c r="I3710" s="162" t="str">
        <f t="shared" si="342"/>
        <v/>
      </c>
      <c r="J3710" s="163" t="str">
        <f>IF(I3710="","",I3710/BUDGET!$O$8)</f>
        <v/>
      </c>
      <c r="K3710" s="608"/>
      <c r="L3710" s="161" t="str">
        <f t="shared" si="343"/>
        <v/>
      </c>
      <c r="M3710" s="609" t="str">
        <f t="shared" si="344"/>
        <v/>
      </c>
      <c r="N3710" s="610" t="str">
        <f t="shared" si="345"/>
        <v/>
      </c>
      <c r="O3710" s="577"/>
      <c r="Q3710" s="611"/>
      <c r="U3710" s="574" t="str">
        <f t="shared" si="347"/>
        <v/>
      </c>
      <c r="V3710" s="574" t="str">
        <f>IF($U3710="","",VLOOKUP($U3710,BUDGET!$C$19:$Q$401,2,FALSE))</f>
        <v/>
      </c>
    </row>
    <row r="3711" spans="2:22" ht="13.5" x14ac:dyDescent="0.3">
      <c r="B3711" s="582">
        <f t="shared" si="346"/>
        <v>3701</v>
      </c>
      <c r="C3711" s="153"/>
      <c r="D3711" s="154"/>
      <c r="E3711" s="155"/>
      <c r="F3711" s="156"/>
      <c r="G3711" s="157"/>
      <c r="H3711" s="158"/>
      <c r="I3711" s="162" t="str">
        <f t="shared" si="342"/>
        <v/>
      </c>
      <c r="J3711" s="163" t="str">
        <f>IF(I3711="","",I3711/BUDGET!$O$8)</f>
        <v/>
      </c>
      <c r="K3711" s="608"/>
      <c r="L3711" s="164" t="str">
        <f t="shared" si="343"/>
        <v/>
      </c>
      <c r="M3711" s="609" t="str">
        <f t="shared" si="344"/>
        <v/>
      </c>
      <c r="N3711" s="610" t="str">
        <f t="shared" si="345"/>
        <v/>
      </c>
      <c r="O3711" s="577"/>
      <c r="Q3711" s="611"/>
      <c r="U3711" s="574" t="str">
        <f t="shared" si="347"/>
        <v/>
      </c>
      <c r="V3711" s="574" t="str">
        <f>IF($U3711="","",VLOOKUP($U3711,BUDGET!$C$19:$Q$401,2,FALSE))</f>
        <v/>
      </c>
    </row>
    <row r="3712" spans="2:22" ht="13.5" x14ac:dyDescent="0.3">
      <c r="B3712" s="582">
        <f t="shared" si="346"/>
        <v>3702</v>
      </c>
      <c r="C3712" s="153"/>
      <c r="D3712" s="154"/>
      <c r="E3712" s="155"/>
      <c r="F3712" s="156"/>
      <c r="G3712" s="157"/>
      <c r="H3712" s="158"/>
      <c r="I3712" s="162" t="str">
        <f t="shared" si="342"/>
        <v/>
      </c>
      <c r="J3712" s="163" t="str">
        <f>IF(I3712="","",I3712/BUDGET!$O$8)</f>
        <v/>
      </c>
      <c r="K3712" s="608"/>
      <c r="L3712" s="161" t="str">
        <f t="shared" si="343"/>
        <v/>
      </c>
      <c r="M3712" s="609" t="str">
        <f t="shared" si="344"/>
        <v/>
      </c>
      <c r="N3712" s="610" t="str">
        <f t="shared" si="345"/>
        <v/>
      </c>
      <c r="O3712" s="577"/>
      <c r="Q3712" s="611"/>
      <c r="U3712" s="574" t="str">
        <f t="shared" si="347"/>
        <v/>
      </c>
      <c r="V3712" s="574" t="str">
        <f>IF($U3712="","",VLOOKUP($U3712,BUDGET!$C$19:$Q$401,2,FALSE))</f>
        <v/>
      </c>
    </row>
    <row r="3713" spans="2:22" ht="13.5" x14ac:dyDescent="0.3">
      <c r="B3713" s="582">
        <f t="shared" si="346"/>
        <v>3703</v>
      </c>
      <c r="C3713" s="153"/>
      <c r="D3713" s="154"/>
      <c r="E3713" s="155"/>
      <c r="F3713" s="156"/>
      <c r="G3713" s="157"/>
      <c r="H3713" s="158"/>
      <c r="I3713" s="162" t="str">
        <f t="shared" si="342"/>
        <v/>
      </c>
      <c r="J3713" s="163" t="str">
        <f>IF(I3713="","",I3713/BUDGET!$O$8)</f>
        <v/>
      </c>
      <c r="K3713" s="608"/>
      <c r="L3713" s="164" t="str">
        <f t="shared" si="343"/>
        <v/>
      </c>
      <c r="M3713" s="609" t="str">
        <f t="shared" si="344"/>
        <v/>
      </c>
      <c r="N3713" s="610" t="str">
        <f t="shared" si="345"/>
        <v/>
      </c>
      <c r="O3713" s="577"/>
      <c r="Q3713" s="611"/>
      <c r="U3713" s="574" t="str">
        <f t="shared" si="347"/>
        <v/>
      </c>
      <c r="V3713" s="574" t="str">
        <f>IF($U3713="","",VLOOKUP($U3713,BUDGET!$C$19:$Q$401,2,FALSE))</f>
        <v/>
      </c>
    </row>
    <row r="3714" spans="2:22" ht="13.5" x14ac:dyDescent="0.3">
      <c r="B3714" s="582">
        <f t="shared" si="346"/>
        <v>3704</v>
      </c>
      <c r="C3714" s="153"/>
      <c r="D3714" s="154"/>
      <c r="E3714" s="155"/>
      <c r="F3714" s="156"/>
      <c r="G3714" s="157"/>
      <c r="H3714" s="158"/>
      <c r="I3714" s="162" t="str">
        <f t="shared" si="342"/>
        <v/>
      </c>
      <c r="J3714" s="163" t="str">
        <f>IF(I3714="","",I3714/BUDGET!$O$8)</f>
        <v/>
      </c>
      <c r="K3714" s="608"/>
      <c r="L3714" s="161" t="str">
        <f t="shared" si="343"/>
        <v/>
      </c>
      <c r="M3714" s="609" t="str">
        <f t="shared" si="344"/>
        <v/>
      </c>
      <c r="N3714" s="610" t="str">
        <f t="shared" si="345"/>
        <v/>
      </c>
      <c r="O3714" s="577"/>
      <c r="Q3714" s="611"/>
      <c r="U3714" s="574" t="str">
        <f t="shared" si="347"/>
        <v/>
      </c>
      <c r="V3714" s="574" t="str">
        <f>IF($U3714="","",VLOOKUP($U3714,BUDGET!$C$19:$Q$401,2,FALSE))</f>
        <v/>
      </c>
    </row>
    <row r="3715" spans="2:22" ht="13.5" x14ac:dyDescent="0.3">
      <c r="B3715" s="582">
        <f t="shared" si="346"/>
        <v>3705</v>
      </c>
      <c r="C3715" s="153"/>
      <c r="D3715" s="154"/>
      <c r="E3715" s="155"/>
      <c r="F3715" s="156"/>
      <c r="G3715" s="157"/>
      <c r="H3715" s="158"/>
      <c r="I3715" s="162" t="str">
        <f t="shared" si="342"/>
        <v/>
      </c>
      <c r="J3715" s="163" t="str">
        <f>IF(I3715="","",I3715/BUDGET!$O$8)</f>
        <v/>
      </c>
      <c r="K3715" s="608"/>
      <c r="L3715" s="164" t="str">
        <f t="shared" si="343"/>
        <v/>
      </c>
      <c r="M3715" s="609" t="str">
        <f t="shared" si="344"/>
        <v/>
      </c>
      <c r="N3715" s="610" t="str">
        <f t="shared" si="345"/>
        <v/>
      </c>
      <c r="O3715" s="577"/>
      <c r="Q3715" s="611"/>
      <c r="U3715" s="574" t="str">
        <f t="shared" si="347"/>
        <v/>
      </c>
      <c r="V3715" s="574" t="str">
        <f>IF($U3715="","",VLOOKUP($U3715,BUDGET!$C$19:$Q$401,2,FALSE))</f>
        <v/>
      </c>
    </row>
    <row r="3716" spans="2:22" ht="13.5" x14ac:dyDescent="0.3">
      <c r="B3716" s="582">
        <f t="shared" si="346"/>
        <v>3706</v>
      </c>
      <c r="C3716" s="153"/>
      <c r="D3716" s="154"/>
      <c r="E3716" s="155"/>
      <c r="F3716" s="156"/>
      <c r="G3716" s="157"/>
      <c r="H3716" s="158"/>
      <c r="I3716" s="162" t="str">
        <f t="shared" si="342"/>
        <v/>
      </c>
      <c r="J3716" s="163" t="str">
        <f>IF(I3716="","",I3716/BUDGET!$O$8)</f>
        <v/>
      </c>
      <c r="K3716" s="608"/>
      <c r="L3716" s="161" t="str">
        <f t="shared" si="343"/>
        <v/>
      </c>
      <c r="M3716" s="609" t="str">
        <f t="shared" si="344"/>
        <v/>
      </c>
      <c r="N3716" s="610" t="str">
        <f t="shared" si="345"/>
        <v/>
      </c>
      <c r="O3716" s="577"/>
      <c r="Q3716" s="611"/>
      <c r="U3716" s="574" t="str">
        <f t="shared" si="347"/>
        <v/>
      </c>
      <c r="V3716" s="574" t="str">
        <f>IF($U3716="","",VLOOKUP($U3716,BUDGET!$C$19:$Q$401,2,FALSE))</f>
        <v/>
      </c>
    </row>
    <row r="3717" spans="2:22" ht="13.5" x14ac:dyDescent="0.3">
      <c r="B3717" s="582">
        <f t="shared" si="346"/>
        <v>3707</v>
      </c>
      <c r="C3717" s="153"/>
      <c r="D3717" s="154"/>
      <c r="E3717" s="155"/>
      <c r="F3717" s="156"/>
      <c r="G3717" s="157"/>
      <c r="H3717" s="158"/>
      <c r="I3717" s="162" t="str">
        <f t="shared" si="342"/>
        <v/>
      </c>
      <c r="J3717" s="163" t="str">
        <f>IF(I3717="","",I3717/BUDGET!$O$8)</f>
        <v/>
      </c>
      <c r="K3717" s="608"/>
      <c r="L3717" s="164" t="str">
        <f t="shared" si="343"/>
        <v/>
      </c>
      <c r="M3717" s="609" t="str">
        <f t="shared" si="344"/>
        <v/>
      </c>
      <c r="N3717" s="610" t="str">
        <f t="shared" si="345"/>
        <v/>
      </c>
      <c r="O3717" s="577"/>
      <c r="Q3717" s="611"/>
      <c r="U3717" s="574" t="str">
        <f t="shared" si="347"/>
        <v/>
      </c>
      <c r="V3717" s="574" t="str">
        <f>IF($U3717="","",VLOOKUP($U3717,BUDGET!$C$19:$Q$401,2,FALSE))</f>
        <v/>
      </c>
    </row>
    <row r="3718" spans="2:22" ht="13.5" x14ac:dyDescent="0.3">
      <c r="B3718" s="582">
        <f t="shared" si="346"/>
        <v>3708</v>
      </c>
      <c r="C3718" s="153"/>
      <c r="D3718" s="154"/>
      <c r="E3718" s="155"/>
      <c r="F3718" s="156"/>
      <c r="G3718" s="157"/>
      <c r="H3718" s="158"/>
      <c r="I3718" s="162" t="str">
        <f t="shared" si="342"/>
        <v/>
      </c>
      <c r="J3718" s="163" t="str">
        <f>IF(I3718="","",I3718/BUDGET!$O$8)</f>
        <v/>
      </c>
      <c r="K3718" s="608"/>
      <c r="L3718" s="161" t="str">
        <f t="shared" si="343"/>
        <v/>
      </c>
      <c r="M3718" s="609" t="str">
        <f t="shared" si="344"/>
        <v/>
      </c>
      <c r="N3718" s="610" t="str">
        <f t="shared" si="345"/>
        <v/>
      </c>
      <c r="O3718" s="577"/>
      <c r="Q3718" s="611"/>
      <c r="U3718" s="574" t="str">
        <f t="shared" si="347"/>
        <v/>
      </c>
      <c r="V3718" s="574" t="str">
        <f>IF($U3718="","",VLOOKUP($U3718,BUDGET!$C$19:$Q$401,2,FALSE))</f>
        <v/>
      </c>
    </row>
    <row r="3719" spans="2:22" ht="13.5" x14ac:dyDescent="0.3">
      <c r="B3719" s="582">
        <f t="shared" si="346"/>
        <v>3709</v>
      </c>
      <c r="C3719" s="153"/>
      <c r="D3719" s="154"/>
      <c r="E3719" s="155"/>
      <c r="F3719" s="156"/>
      <c r="G3719" s="157"/>
      <c r="H3719" s="158"/>
      <c r="I3719" s="162" t="str">
        <f t="shared" si="342"/>
        <v/>
      </c>
      <c r="J3719" s="163" t="str">
        <f>IF(I3719="","",I3719/BUDGET!$O$8)</f>
        <v/>
      </c>
      <c r="K3719" s="608"/>
      <c r="L3719" s="164" t="str">
        <f t="shared" si="343"/>
        <v/>
      </c>
      <c r="M3719" s="609" t="str">
        <f t="shared" si="344"/>
        <v/>
      </c>
      <c r="N3719" s="610" t="str">
        <f t="shared" si="345"/>
        <v/>
      </c>
      <c r="O3719" s="577"/>
      <c r="Q3719" s="611"/>
      <c r="U3719" s="574" t="str">
        <f t="shared" si="347"/>
        <v/>
      </c>
      <c r="V3719" s="574" t="str">
        <f>IF($U3719="","",VLOOKUP($U3719,BUDGET!$C$19:$Q$401,2,FALSE))</f>
        <v/>
      </c>
    </row>
    <row r="3720" spans="2:22" ht="13.5" x14ac:dyDescent="0.3">
      <c r="B3720" s="582">
        <f t="shared" si="346"/>
        <v>3710</v>
      </c>
      <c r="C3720" s="153"/>
      <c r="D3720" s="154"/>
      <c r="E3720" s="155"/>
      <c r="F3720" s="156"/>
      <c r="G3720" s="157"/>
      <c r="H3720" s="158"/>
      <c r="I3720" s="162" t="str">
        <f t="shared" si="342"/>
        <v/>
      </c>
      <c r="J3720" s="163" t="str">
        <f>IF(I3720="","",I3720/BUDGET!$O$8)</f>
        <v/>
      </c>
      <c r="K3720" s="608"/>
      <c r="L3720" s="161" t="str">
        <f t="shared" si="343"/>
        <v/>
      </c>
      <c r="M3720" s="609" t="str">
        <f t="shared" si="344"/>
        <v/>
      </c>
      <c r="N3720" s="610" t="str">
        <f t="shared" si="345"/>
        <v/>
      </c>
      <c r="O3720" s="577"/>
      <c r="Q3720" s="611"/>
      <c r="U3720" s="574" t="str">
        <f t="shared" si="347"/>
        <v/>
      </c>
      <c r="V3720" s="574" t="str">
        <f>IF($U3720="","",VLOOKUP($U3720,BUDGET!$C$19:$Q$401,2,FALSE))</f>
        <v/>
      </c>
    </row>
    <row r="3721" spans="2:22" ht="13.5" x14ac:dyDescent="0.3">
      <c r="B3721" s="582">
        <f t="shared" si="346"/>
        <v>3711</v>
      </c>
      <c r="C3721" s="153"/>
      <c r="D3721" s="154"/>
      <c r="E3721" s="155"/>
      <c r="F3721" s="156"/>
      <c r="G3721" s="157"/>
      <c r="H3721" s="158"/>
      <c r="I3721" s="162" t="str">
        <f t="shared" si="342"/>
        <v/>
      </c>
      <c r="J3721" s="163" t="str">
        <f>IF(I3721="","",I3721/BUDGET!$O$8)</f>
        <v/>
      </c>
      <c r="K3721" s="608"/>
      <c r="L3721" s="164" t="str">
        <f t="shared" si="343"/>
        <v/>
      </c>
      <c r="M3721" s="609" t="str">
        <f t="shared" si="344"/>
        <v/>
      </c>
      <c r="N3721" s="610" t="str">
        <f t="shared" si="345"/>
        <v/>
      </c>
      <c r="O3721" s="577"/>
      <c r="Q3721" s="611"/>
      <c r="U3721" s="574" t="str">
        <f t="shared" si="347"/>
        <v/>
      </c>
      <c r="V3721" s="574" t="str">
        <f>IF($U3721="","",VLOOKUP($U3721,BUDGET!$C$19:$Q$401,2,FALSE))</f>
        <v/>
      </c>
    </row>
    <row r="3722" spans="2:22" ht="13.5" x14ac:dyDescent="0.3">
      <c r="B3722" s="582">
        <f t="shared" si="346"/>
        <v>3712</v>
      </c>
      <c r="C3722" s="153"/>
      <c r="D3722" s="154"/>
      <c r="E3722" s="155"/>
      <c r="F3722" s="156"/>
      <c r="G3722" s="157"/>
      <c r="H3722" s="158"/>
      <c r="I3722" s="162" t="str">
        <f t="shared" si="342"/>
        <v/>
      </c>
      <c r="J3722" s="163" t="str">
        <f>IF(I3722="","",I3722/BUDGET!$O$8)</f>
        <v/>
      </c>
      <c r="K3722" s="608"/>
      <c r="L3722" s="161" t="str">
        <f t="shared" si="343"/>
        <v/>
      </c>
      <c r="M3722" s="609" t="str">
        <f t="shared" si="344"/>
        <v/>
      </c>
      <c r="N3722" s="610" t="str">
        <f t="shared" si="345"/>
        <v/>
      </c>
      <c r="O3722" s="577"/>
      <c r="Q3722" s="611"/>
      <c r="U3722" s="574" t="str">
        <f t="shared" si="347"/>
        <v/>
      </c>
      <c r="V3722" s="574" t="str">
        <f>IF($U3722="","",VLOOKUP($U3722,BUDGET!$C$19:$Q$401,2,FALSE))</f>
        <v/>
      </c>
    </row>
    <row r="3723" spans="2:22" ht="13.5" x14ac:dyDescent="0.3">
      <c r="B3723" s="582">
        <f t="shared" si="346"/>
        <v>3713</v>
      </c>
      <c r="C3723" s="153"/>
      <c r="D3723" s="154"/>
      <c r="E3723" s="155"/>
      <c r="F3723" s="156"/>
      <c r="G3723" s="157"/>
      <c r="H3723" s="158"/>
      <c r="I3723" s="162" t="str">
        <f t="shared" si="342"/>
        <v/>
      </c>
      <c r="J3723" s="163" t="str">
        <f>IF(I3723="","",I3723/BUDGET!$O$8)</f>
        <v/>
      </c>
      <c r="K3723" s="608"/>
      <c r="L3723" s="164" t="str">
        <f t="shared" si="343"/>
        <v/>
      </c>
      <c r="M3723" s="609" t="str">
        <f t="shared" si="344"/>
        <v/>
      </c>
      <c r="N3723" s="610" t="str">
        <f t="shared" si="345"/>
        <v/>
      </c>
      <c r="O3723" s="577"/>
      <c r="Q3723" s="611"/>
      <c r="U3723" s="574" t="str">
        <f t="shared" si="347"/>
        <v/>
      </c>
      <c r="V3723" s="574" t="str">
        <f>IF($U3723="","",VLOOKUP($U3723,BUDGET!$C$19:$Q$401,2,FALSE))</f>
        <v/>
      </c>
    </row>
    <row r="3724" spans="2:22" ht="13.5" x14ac:dyDescent="0.3">
      <c r="B3724" s="582">
        <f t="shared" si="346"/>
        <v>3714</v>
      </c>
      <c r="C3724" s="153"/>
      <c r="D3724" s="154"/>
      <c r="E3724" s="155"/>
      <c r="F3724" s="156"/>
      <c r="G3724" s="157"/>
      <c r="H3724" s="158"/>
      <c r="I3724" s="162" t="str">
        <f t="shared" ref="I3724:I3787" si="348">IF(E3724="","",ROUND(F3724*H3724,2))</f>
        <v/>
      </c>
      <c r="J3724" s="163" t="str">
        <f>IF(I3724="","",I3724/BUDGET!$O$8)</f>
        <v/>
      </c>
      <c r="K3724" s="608"/>
      <c r="L3724" s="161" t="str">
        <f t="shared" ref="L3724:L3787" si="349">LEFT(K3724,2)</f>
        <v/>
      </c>
      <c r="M3724" s="609" t="str">
        <f t="shared" ref="M3724:M3787" si="350">IF(C3724="","",YEAR(C3724))</f>
        <v/>
      </c>
      <c r="N3724" s="610" t="str">
        <f t="shared" ref="N3724:N3787" si="351">IF(C3724="","",MONTH(C3724))</f>
        <v/>
      </c>
      <c r="O3724" s="577"/>
      <c r="Q3724" s="611"/>
      <c r="U3724" s="574" t="str">
        <f t="shared" si="347"/>
        <v/>
      </c>
      <c r="V3724" s="574" t="str">
        <f>IF($U3724="","",VLOOKUP($U3724,BUDGET!$C$19:$Q$401,2,FALSE))</f>
        <v/>
      </c>
    </row>
    <row r="3725" spans="2:22" ht="13.5" x14ac:dyDescent="0.3">
      <c r="B3725" s="582">
        <f t="shared" ref="B3725:B3788" si="352">ROW()-10</f>
        <v>3715</v>
      </c>
      <c r="C3725" s="153"/>
      <c r="D3725" s="154"/>
      <c r="E3725" s="155"/>
      <c r="F3725" s="156"/>
      <c r="G3725" s="157"/>
      <c r="H3725" s="158"/>
      <c r="I3725" s="162" t="str">
        <f t="shared" si="348"/>
        <v/>
      </c>
      <c r="J3725" s="163" t="str">
        <f>IF(I3725="","",I3725/BUDGET!$O$8)</f>
        <v/>
      </c>
      <c r="K3725" s="608"/>
      <c r="L3725" s="164" t="str">
        <f t="shared" si="349"/>
        <v/>
      </c>
      <c r="M3725" s="609" t="str">
        <f t="shared" si="350"/>
        <v/>
      </c>
      <c r="N3725" s="610" t="str">
        <f t="shared" si="351"/>
        <v/>
      </c>
      <c r="O3725" s="577"/>
      <c r="Q3725" s="611"/>
      <c r="U3725" s="574" t="str">
        <f t="shared" ref="U3725:U3788" si="353">IF(K3725="","",LEFT(K3725,FIND("|",K3725)-1))</f>
        <v/>
      </c>
      <c r="V3725" s="574" t="str">
        <f>IF($U3725="","",VLOOKUP($U3725,BUDGET!$C$19:$Q$401,2,FALSE))</f>
        <v/>
      </c>
    </row>
    <row r="3726" spans="2:22" ht="13.5" x14ac:dyDescent="0.3">
      <c r="B3726" s="582">
        <f t="shared" si="352"/>
        <v>3716</v>
      </c>
      <c r="C3726" s="153"/>
      <c r="D3726" s="154"/>
      <c r="E3726" s="155"/>
      <c r="F3726" s="156"/>
      <c r="G3726" s="157"/>
      <c r="H3726" s="158"/>
      <c r="I3726" s="162" t="str">
        <f t="shared" si="348"/>
        <v/>
      </c>
      <c r="J3726" s="163" t="str">
        <f>IF(I3726="","",I3726/BUDGET!$O$8)</f>
        <v/>
      </c>
      <c r="K3726" s="608"/>
      <c r="L3726" s="161" t="str">
        <f t="shared" si="349"/>
        <v/>
      </c>
      <c r="M3726" s="609" t="str">
        <f t="shared" si="350"/>
        <v/>
      </c>
      <c r="N3726" s="610" t="str">
        <f t="shared" si="351"/>
        <v/>
      </c>
      <c r="O3726" s="577"/>
      <c r="Q3726" s="611"/>
      <c r="U3726" s="574" t="str">
        <f t="shared" si="353"/>
        <v/>
      </c>
      <c r="V3726" s="574" t="str">
        <f>IF($U3726="","",VLOOKUP($U3726,BUDGET!$C$19:$Q$401,2,FALSE))</f>
        <v/>
      </c>
    </row>
    <row r="3727" spans="2:22" ht="13.5" x14ac:dyDescent="0.3">
      <c r="B3727" s="582">
        <f t="shared" si="352"/>
        <v>3717</v>
      </c>
      <c r="C3727" s="153"/>
      <c r="D3727" s="154"/>
      <c r="E3727" s="155"/>
      <c r="F3727" s="156"/>
      <c r="G3727" s="157"/>
      <c r="H3727" s="158"/>
      <c r="I3727" s="162" t="str">
        <f t="shared" si="348"/>
        <v/>
      </c>
      <c r="J3727" s="163" t="str">
        <f>IF(I3727="","",I3727/BUDGET!$O$8)</f>
        <v/>
      </c>
      <c r="K3727" s="608"/>
      <c r="L3727" s="164" t="str">
        <f t="shared" si="349"/>
        <v/>
      </c>
      <c r="M3727" s="609" t="str">
        <f t="shared" si="350"/>
        <v/>
      </c>
      <c r="N3727" s="610" t="str">
        <f t="shared" si="351"/>
        <v/>
      </c>
      <c r="O3727" s="577"/>
      <c r="Q3727" s="611"/>
      <c r="U3727" s="574" t="str">
        <f t="shared" si="353"/>
        <v/>
      </c>
      <c r="V3727" s="574" t="str">
        <f>IF($U3727="","",VLOOKUP($U3727,BUDGET!$C$19:$Q$401,2,FALSE))</f>
        <v/>
      </c>
    </row>
    <row r="3728" spans="2:22" ht="13.5" x14ac:dyDescent="0.3">
      <c r="B3728" s="582">
        <f t="shared" si="352"/>
        <v>3718</v>
      </c>
      <c r="C3728" s="153"/>
      <c r="D3728" s="154"/>
      <c r="E3728" s="155"/>
      <c r="F3728" s="156"/>
      <c r="G3728" s="157"/>
      <c r="H3728" s="158"/>
      <c r="I3728" s="162" t="str">
        <f t="shared" si="348"/>
        <v/>
      </c>
      <c r="J3728" s="163" t="str">
        <f>IF(I3728="","",I3728/BUDGET!$O$8)</f>
        <v/>
      </c>
      <c r="K3728" s="608"/>
      <c r="L3728" s="161" t="str">
        <f t="shared" si="349"/>
        <v/>
      </c>
      <c r="M3728" s="609" t="str">
        <f t="shared" si="350"/>
        <v/>
      </c>
      <c r="N3728" s="610" t="str">
        <f t="shared" si="351"/>
        <v/>
      </c>
      <c r="O3728" s="577"/>
      <c r="Q3728" s="611"/>
      <c r="U3728" s="574" t="str">
        <f t="shared" si="353"/>
        <v/>
      </c>
      <c r="V3728" s="574" t="str">
        <f>IF($U3728="","",VLOOKUP($U3728,BUDGET!$C$19:$Q$401,2,FALSE))</f>
        <v/>
      </c>
    </row>
    <row r="3729" spans="2:22" ht="13.5" x14ac:dyDescent="0.3">
      <c r="B3729" s="582">
        <f t="shared" si="352"/>
        <v>3719</v>
      </c>
      <c r="C3729" s="153"/>
      <c r="D3729" s="154"/>
      <c r="E3729" s="155"/>
      <c r="F3729" s="156"/>
      <c r="G3729" s="157"/>
      <c r="H3729" s="158"/>
      <c r="I3729" s="162" t="str">
        <f t="shared" si="348"/>
        <v/>
      </c>
      <c r="J3729" s="163" t="str">
        <f>IF(I3729="","",I3729/BUDGET!$O$8)</f>
        <v/>
      </c>
      <c r="K3729" s="608"/>
      <c r="L3729" s="164" t="str">
        <f t="shared" si="349"/>
        <v/>
      </c>
      <c r="M3729" s="609" t="str">
        <f t="shared" si="350"/>
        <v/>
      </c>
      <c r="N3729" s="610" t="str">
        <f t="shared" si="351"/>
        <v/>
      </c>
      <c r="O3729" s="577"/>
      <c r="Q3729" s="611"/>
      <c r="U3729" s="574" t="str">
        <f t="shared" si="353"/>
        <v/>
      </c>
      <c r="V3729" s="574" t="str">
        <f>IF($U3729="","",VLOOKUP($U3729,BUDGET!$C$19:$Q$401,2,FALSE))</f>
        <v/>
      </c>
    </row>
    <row r="3730" spans="2:22" ht="13.5" x14ac:dyDescent="0.3">
      <c r="B3730" s="582">
        <f t="shared" si="352"/>
        <v>3720</v>
      </c>
      <c r="C3730" s="153"/>
      <c r="D3730" s="154"/>
      <c r="E3730" s="155"/>
      <c r="F3730" s="156"/>
      <c r="G3730" s="157"/>
      <c r="H3730" s="158"/>
      <c r="I3730" s="162" t="str">
        <f t="shared" si="348"/>
        <v/>
      </c>
      <c r="J3730" s="163" t="str">
        <f>IF(I3730="","",I3730/BUDGET!$O$8)</f>
        <v/>
      </c>
      <c r="K3730" s="608"/>
      <c r="L3730" s="161" t="str">
        <f t="shared" si="349"/>
        <v/>
      </c>
      <c r="M3730" s="609" t="str">
        <f t="shared" si="350"/>
        <v/>
      </c>
      <c r="N3730" s="610" t="str">
        <f t="shared" si="351"/>
        <v/>
      </c>
      <c r="O3730" s="577"/>
      <c r="Q3730" s="611"/>
      <c r="U3730" s="574" t="str">
        <f t="shared" si="353"/>
        <v/>
      </c>
      <c r="V3730" s="574" t="str">
        <f>IF($U3730="","",VLOOKUP($U3730,BUDGET!$C$19:$Q$401,2,FALSE))</f>
        <v/>
      </c>
    </row>
    <row r="3731" spans="2:22" ht="13.5" x14ac:dyDescent="0.3">
      <c r="B3731" s="582">
        <f t="shared" si="352"/>
        <v>3721</v>
      </c>
      <c r="C3731" s="153"/>
      <c r="D3731" s="154"/>
      <c r="E3731" s="155"/>
      <c r="F3731" s="156"/>
      <c r="G3731" s="157"/>
      <c r="H3731" s="158"/>
      <c r="I3731" s="162" t="str">
        <f t="shared" si="348"/>
        <v/>
      </c>
      <c r="J3731" s="163" t="str">
        <f>IF(I3731="","",I3731/BUDGET!$O$8)</f>
        <v/>
      </c>
      <c r="K3731" s="608"/>
      <c r="L3731" s="164" t="str">
        <f t="shared" si="349"/>
        <v/>
      </c>
      <c r="M3731" s="609" t="str">
        <f t="shared" si="350"/>
        <v/>
      </c>
      <c r="N3731" s="610" t="str">
        <f t="shared" si="351"/>
        <v/>
      </c>
      <c r="O3731" s="577"/>
      <c r="Q3731" s="611"/>
      <c r="U3731" s="574" t="str">
        <f t="shared" si="353"/>
        <v/>
      </c>
      <c r="V3731" s="574" t="str">
        <f>IF($U3731="","",VLOOKUP($U3731,BUDGET!$C$19:$Q$401,2,FALSE))</f>
        <v/>
      </c>
    </row>
    <row r="3732" spans="2:22" ht="13.5" x14ac:dyDescent="0.3">
      <c r="B3732" s="582">
        <f t="shared" si="352"/>
        <v>3722</v>
      </c>
      <c r="C3732" s="153"/>
      <c r="D3732" s="154"/>
      <c r="E3732" s="155"/>
      <c r="F3732" s="156"/>
      <c r="G3732" s="157"/>
      <c r="H3732" s="158"/>
      <c r="I3732" s="162" t="str">
        <f t="shared" si="348"/>
        <v/>
      </c>
      <c r="J3732" s="163" t="str">
        <f>IF(I3732="","",I3732/BUDGET!$O$8)</f>
        <v/>
      </c>
      <c r="K3732" s="608"/>
      <c r="L3732" s="161" t="str">
        <f t="shared" si="349"/>
        <v/>
      </c>
      <c r="M3732" s="609" t="str">
        <f t="shared" si="350"/>
        <v/>
      </c>
      <c r="N3732" s="610" t="str">
        <f t="shared" si="351"/>
        <v/>
      </c>
      <c r="O3732" s="577"/>
      <c r="Q3732" s="611"/>
      <c r="U3732" s="574" t="str">
        <f t="shared" si="353"/>
        <v/>
      </c>
      <c r="V3732" s="574" t="str">
        <f>IF($U3732="","",VLOOKUP($U3732,BUDGET!$C$19:$Q$401,2,FALSE))</f>
        <v/>
      </c>
    </row>
    <row r="3733" spans="2:22" ht="13.5" x14ac:dyDescent="0.3">
      <c r="B3733" s="582">
        <f t="shared" si="352"/>
        <v>3723</v>
      </c>
      <c r="C3733" s="153"/>
      <c r="D3733" s="154"/>
      <c r="E3733" s="155"/>
      <c r="F3733" s="156"/>
      <c r="G3733" s="157"/>
      <c r="H3733" s="158"/>
      <c r="I3733" s="162" t="str">
        <f t="shared" si="348"/>
        <v/>
      </c>
      <c r="J3733" s="163" t="str">
        <f>IF(I3733="","",I3733/BUDGET!$O$8)</f>
        <v/>
      </c>
      <c r="K3733" s="608"/>
      <c r="L3733" s="164" t="str">
        <f t="shared" si="349"/>
        <v/>
      </c>
      <c r="M3733" s="609" t="str">
        <f t="shared" si="350"/>
        <v/>
      </c>
      <c r="N3733" s="610" t="str">
        <f t="shared" si="351"/>
        <v/>
      </c>
      <c r="O3733" s="577"/>
      <c r="Q3733" s="611"/>
      <c r="U3733" s="574" t="str">
        <f t="shared" si="353"/>
        <v/>
      </c>
      <c r="V3733" s="574" t="str">
        <f>IF($U3733="","",VLOOKUP($U3733,BUDGET!$C$19:$Q$401,2,FALSE))</f>
        <v/>
      </c>
    </row>
    <row r="3734" spans="2:22" ht="13.5" x14ac:dyDescent="0.3">
      <c r="B3734" s="582">
        <f t="shared" si="352"/>
        <v>3724</v>
      </c>
      <c r="C3734" s="153"/>
      <c r="D3734" s="154"/>
      <c r="E3734" s="155"/>
      <c r="F3734" s="156"/>
      <c r="G3734" s="157"/>
      <c r="H3734" s="158"/>
      <c r="I3734" s="162" t="str">
        <f t="shared" si="348"/>
        <v/>
      </c>
      <c r="J3734" s="163" t="str">
        <f>IF(I3734="","",I3734/BUDGET!$O$8)</f>
        <v/>
      </c>
      <c r="K3734" s="608"/>
      <c r="L3734" s="161" t="str">
        <f t="shared" si="349"/>
        <v/>
      </c>
      <c r="M3734" s="609" t="str">
        <f t="shared" si="350"/>
        <v/>
      </c>
      <c r="N3734" s="610" t="str">
        <f t="shared" si="351"/>
        <v/>
      </c>
      <c r="O3734" s="577"/>
      <c r="Q3734" s="611"/>
      <c r="U3734" s="574" t="str">
        <f t="shared" si="353"/>
        <v/>
      </c>
      <c r="V3734" s="574" t="str">
        <f>IF($U3734="","",VLOOKUP($U3734,BUDGET!$C$19:$Q$401,2,FALSE))</f>
        <v/>
      </c>
    </row>
    <row r="3735" spans="2:22" ht="13.5" x14ac:dyDescent="0.3">
      <c r="B3735" s="582">
        <f t="shared" si="352"/>
        <v>3725</v>
      </c>
      <c r="C3735" s="153"/>
      <c r="D3735" s="154"/>
      <c r="E3735" s="155"/>
      <c r="F3735" s="156"/>
      <c r="G3735" s="157"/>
      <c r="H3735" s="158"/>
      <c r="I3735" s="162" t="str">
        <f t="shared" si="348"/>
        <v/>
      </c>
      <c r="J3735" s="163" t="str">
        <f>IF(I3735="","",I3735/BUDGET!$O$8)</f>
        <v/>
      </c>
      <c r="K3735" s="608"/>
      <c r="L3735" s="164" t="str">
        <f t="shared" si="349"/>
        <v/>
      </c>
      <c r="M3735" s="609" t="str">
        <f t="shared" si="350"/>
        <v/>
      </c>
      <c r="N3735" s="610" t="str">
        <f t="shared" si="351"/>
        <v/>
      </c>
      <c r="O3735" s="577"/>
      <c r="Q3735" s="611"/>
      <c r="U3735" s="574" t="str">
        <f t="shared" si="353"/>
        <v/>
      </c>
      <c r="V3735" s="574" t="str">
        <f>IF($U3735="","",VLOOKUP($U3735,BUDGET!$C$19:$Q$401,2,FALSE))</f>
        <v/>
      </c>
    </row>
    <row r="3736" spans="2:22" ht="13.5" x14ac:dyDescent="0.3">
      <c r="B3736" s="582">
        <f t="shared" si="352"/>
        <v>3726</v>
      </c>
      <c r="C3736" s="153"/>
      <c r="D3736" s="154"/>
      <c r="E3736" s="155"/>
      <c r="F3736" s="156"/>
      <c r="G3736" s="157"/>
      <c r="H3736" s="158"/>
      <c r="I3736" s="162" t="str">
        <f t="shared" si="348"/>
        <v/>
      </c>
      <c r="J3736" s="163" t="str">
        <f>IF(I3736="","",I3736/BUDGET!$O$8)</f>
        <v/>
      </c>
      <c r="K3736" s="608"/>
      <c r="L3736" s="161" t="str">
        <f t="shared" si="349"/>
        <v/>
      </c>
      <c r="M3736" s="609" t="str">
        <f t="shared" si="350"/>
        <v/>
      </c>
      <c r="N3736" s="610" t="str">
        <f t="shared" si="351"/>
        <v/>
      </c>
      <c r="O3736" s="577"/>
      <c r="Q3736" s="611"/>
      <c r="U3736" s="574" t="str">
        <f t="shared" si="353"/>
        <v/>
      </c>
      <c r="V3736" s="574" t="str">
        <f>IF($U3736="","",VLOOKUP($U3736,BUDGET!$C$19:$Q$401,2,FALSE))</f>
        <v/>
      </c>
    </row>
    <row r="3737" spans="2:22" ht="13.5" x14ac:dyDescent="0.3">
      <c r="B3737" s="582">
        <f t="shared" si="352"/>
        <v>3727</v>
      </c>
      <c r="C3737" s="153"/>
      <c r="D3737" s="154"/>
      <c r="E3737" s="155"/>
      <c r="F3737" s="156"/>
      <c r="G3737" s="157"/>
      <c r="H3737" s="158"/>
      <c r="I3737" s="162" t="str">
        <f t="shared" si="348"/>
        <v/>
      </c>
      <c r="J3737" s="163" t="str">
        <f>IF(I3737="","",I3737/BUDGET!$O$8)</f>
        <v/>
      </c>
      <c r="K3737" s="608"/>
      <c r="L3737" s="164" t="str">
        <f t="shared" si="349"/>
        <v/>
      </c>
      <c r="M3737" s="609" t="str">
        <f t="shared" si="350"/>
        <v/>
      </c>
      <c r="N3737" s="610" t="str">
        <f t="shared" si="351"/>
        <v/>
      </c>
      <c r="O3737" s="577"/>
      <c r="Q3737" s="611"/>
      <c r="U3737" s="574" t="str">
        <f t="shared" si="353"/>
        <v/>
      </c>
      <c r="V3737" s="574" t="str">
        <f>IF($U3737="","",VLOOKUP($U3737,BUDGET!$C$19:$Q$401,2,FALSE))</f>
        <v/>
      </c>
    </row>
    <row r="3738" spans="2:22" ht="13.5" x14ac:dyDescent="0.3">
      <c r="B3738" s="582">
        <f t="shared" si="352"/>
        <v>3728</v>
      </c>
      <c r="C3738" s="153"/>
      <c r="D3738" s="154"/>
      <c r="E3738" s="155"/>
      <c r="F3738" s="156"/>
      <c r="G3738" s="157"/>
      <c r="H3738" s="158"/>
      <c r="I3738" s="162" t="str">
        <f t="shared" si="348"/>
        <v/>
      </c>
      <c r="J3738" s="163" t="str">
        <f>IF(I3738="","",I3738/BUDGET!$O$8)</f>
        <v/>
      </c>
      <c r="K3738" s="608"/>
      <c r="L3738" s="161" t="str">
        <f t="shared" si="349"/>
        <v/>
      </c>
      <c r="M3738" s="609" t="str">
        <f t="shared" si="350"/>
        <v/>
      </c>
      <c r="N3738" s="610" t="str">
        <f t="shared" si="351"/>
        <v/>
      </c>
      <c r="O3738" s="577"/>
      <c r="Q3738" s="611"/>
      <c r="U3738" s="574" t="str">
        <f t="shared" si="353"/>
        <v/>
      </c>
      <c r="V3738" s="574" t="str">
        <f>IF($U3738="","",VLOOKUP($U3738,BUDGET!$C$19:$Q$401,2,FALSE))</f>
        <v/>
      </c>
    </row>
    <row r="3739" spans="2:22" ht="13.5" x14ac:dyDescent="0.3">
      <c r="B3739" s="582">
        <f t="shared" si="352"/>
        <v>3729</v>
      </c>
      <c r="C3739" s="153"/>
      <c r="D3739" s="154"/>
      <c r="E3739" s="155"/>
      <c r="F3739" s="156"/>
      <c r="G3739" s="157"/>
      <c r="H3739" s="158"/>
      <c r="I3739" s="162" t="str">
        <f t="shared" si="348"/>
        <v/>
      </c>
      <c r="J3739" s="163" t="str">
        <f>IF(I3739="","",I3739/BUDGET!$O$8)</f>
        <v/>
      </c>
      <c r="K3739" s="608"/>
      <c r="L3739" s="164" t="str">
        <f t="shared" si="349"/>
        <v/>
      </c>
      <c r="M3739" s="609" t="str">
        <f t="shared" si="350"/>
        <v/>
      </c>
      <c r="N3739" s="610" t="str">
        <f t="shared" si="351"/>
        <v/>
      </c>
      <c r="O3739" s="577"/>
      <c r="Q3739" s="611"/>
      <c r="U3739" s="574" t="str">
        <f t="shared" si="353"/>
        <v/>
      </c>
      <c r="V3739" s="574" t="str">
        <f>IF($U3739="","",VLOOKUP($U3739,BUDGET!$C$19:$Q$401,2,FALSE))</f>
        <v/>
      </c>
    </row>
    <row r="3740" spans="2:22" ht="13.5" x14ac:dyDescent="0.3">
      <c r="B3740" s="582">
        <f t="shared" si="352"/>
        <v>3730</v>
      </c>
      <c r="C3740" s="153"/>
      <c r="D3740" s="154"/>
      <c r="E3740" s="155"/>
      <c r="F3740" s="156"/>
      <c r="G3740" s="157"/>
      <c r="H3740" s="158"/>
      <c r="I3740" s="162" t="str">
        <f t="shared" si="348"/>
        <v/>
      </c>
      <c r="J3740" s="163" t="str">
        <f>IF(I3740="","",I3740/BUDGET!$O$8)</f>
        <v/>
      </c>
      <c r="K3740" s="608"/>
      <c r="L3740" s="161" t="str">
        <f t="shared" si="349"/>
        <v/>
      </c>
      <c r="M3740" s="609" t="str">
        <f t="shared" si="350"/>
        <v/>
      </c>
      <c r="N3740" s="610" t="str">
        <f t="shared" si="351"/>
        <v/>
      </c>
      <c r="O3740" s="577"/>
      <c r="Q3740" s="611"/>
      <c r="U3740" s="574" t="str">
        <f t="shared" si="353"/>
        <v/>
      </c>
      <c r="V3740" s="574" t="str">
        <f>IF($U3740="","",VLOOKUP($U3740,BUDGET!$C$19:$Q$401,2,FALSE))</f>
        <v/>
      </c>
    </row>
    <row r="3741" spans="2:22" ht="13.5" x14ac:dyDescent="0.3">
      <c r="B3741" s="582">
        <f t="shared" si="352"/>
        <v>3731</v>
      </c>
      <c r="C3741" s="153"/>
      <c r="D3741" s="154"/>
      <c r="E3741" s="155"/>
      <c r="F3741" s="156"/>
      <c r="G3741" s="157"/>
      <c r="H3741" s="158"/>
      <c r="I3741" s="162" t="str">
        <f t="shared" si="348"/>
        <v/>
      </c>
      <c r="J3741" s="163" t="str">
        <f>IF(I3741="","",I3741/BUDGET!$O$8)</f>
        <v/>
      </c>
      <c r="K3741" s="608"/>
      <c r="L3741" s="164" t="str">
        <f t="shared" si="349"/>
        <v/>
      </c>
      <c r="M3741" s="609" t="str">
        <f t="shared" si="350"/>
        <v/>
      </c>
      <c r="N3741" s="610" t="str">
        <f t="shared" si="351"/>
        <v/>
      </c>
      <c r="O3741" s="577"/>
      <c r="Q3741" s="611"/>
      <c r="U3741" s="574" t="str">
        <f t="shared" si="353"/>
        <v/>
      </c>
      <c r="V3741" s="574" t="str">
        <f>IF($U3741="","",VLOOKUP($U3741,BUDGET!$C$19:$Q$401,2,FALSE))</f>
        <v/>
      </c>
    </row>
    <row r="3742" spans="2:22" ht="13.5" x14ac:dyDescent="0.3">
      <c r="B3742" s="582">
        <f t="shared" si="352"/>
        <v>3732</v>
      </c>
      <c r="C3742" s="153"/>
      <c r="D3742" s="154"/>
      <c r="E3742" s="155"/>
      <c r="F3742" s="156"/>
      <c r="G3742" s="157"/>
      <c r="H3742" s="158"/>
      <c r="I3742" s="162" t="str">
        <f t="shared" si="348"/>
        <v/>
      </c>
      <c r="J3742" s="163" t="str">
        <f>IF(I3742="","",I3742/BUDGET!$O$8)</f>
        <v/>
      </c>
      <c r="K3742" s="608"/>
      <c r="L3742" s="161" t="str">
        <f t="shared" si="349"/>
        <v/>
      </c>
      <c r="M3742" s="609" t="str">
        <f t="shared" si="350"/>
        <v/>
      </c>
      <c r="N3742" s="610" t="str">
        <f t="shared" si="351"/>
        <v/>
      </c>
      <c r="O3742" s="577"/>
      <c r="Q3742" s="611"/>
      <c r="U3742" s="574" t="str">
        <f t="shared" si="353"/>
        <v/>
      </c>
      <c r="V3742" s="574" t="str">
        <f>IF($U3742="","",VLOOKUP($U3742,BUDGET!$C$19:$Q$401,2,FALSE))</f>
        <v/>
      </c>
    </row>
    <row r="3743" spans="2:22" ht="13.5" x14ac:dyDescent="0.3">
      <c r="B3743" s="582">
        <f t="shared" si="352"/>
        <v>3733</v>
      </c>
      <c r="C3743" s="153"/>
      <c r="D3743" s="154"/>
      <c r="E3743" s="155"/>
      <c r="F3743" s="156"/>
      <c r="G3743" s="157"/>
      <c r="H3743" s="158"/>
      <c r="I3743" s="162" t="str">
        <f t="shared" si="348"/>
        <v/>
      </c>
      <c r="J3743" s="163" t="str">
        <f>IF(I3743="","",I3743/BUDGET!$O$8)</f>
        <v/>
      </c>
      <c r="K3743" s="608"/>
      <c r="L3743" s="164" t="str">
        <f t="shared" si="349"/>
        <v/>
      </c>
      <c r="M3743" s="609" t="str">
        <f t="shared" si="350"/>
        <v/>
      </c>
      <c r="N3743" s="610" t="str">
        <f t="shared" si="351"/>
        <v/>
      </c>
      <c r="O3743" s="577"/>
      <c r="Q3743" s="611"/>
      <c r="U3743" s="574" t="str">
        <f t="shared" si="353"/>
        <v/>
      </c>
      <c r="V3743" s="574" t="str">
        <f>IF($U3743="","",VLOOKUP($U3743,BUDGET!$C$19:$Q$401,2,FALSE))</f>
        <v/>
      </c>
    </row>
    <row r="3744" spans="2:22" ht="13.5" x14ac:dyDescent="0.3">
      <c r="B3744" s="582">
        <f t="shared" si="352"/>
        <v>3734</v>
      </c>
      <c r="C3744" s="153"/>
      <c r="D3744" s="154"/>
      <c r="E3744" s="155"/>
      <c r="F3744" s="156"/>
      <c r="G3744" s="157"/>
      <c r="H3744" s="158"/>
      <c r="I3744" s="162" t="str">
        <f t="shared" si="348"/>
        <v/>
      </c>
      <c r="J3744" s="163" t="str">
        <f>IF(I3744="","",I3744/BUDGET!$O$8)</f>
        <v/>
      </c>
      <c r="K3744" s="608"/>
      <c r="L3744" s="161" t="str">
        <f t="shared" si="349"/>
        <v/>
      </c>
      <c r="M3744" s="609" t="str">
        <f t="shared" si="350"/>
        <v/>
      </c>
      <c r="N3744" s="610" t="str">
        <f t="shared" si="351"/>
        <v/>
      </c>
      <c r="O3744" s="577"/>
      <c r="Q3744" s="611"/>
      <c r="U3744" s="574" t="str">
        <f t="shared" si="353"/>
        <v/>
      </c>
      <c r="V3744" s="574" t="str">
        <f>IF($U3744="","",VLOOKUP($U3744,BUDGET!$C$19:$Q$401,2,FALSE))</f>
        <v/>
      </c>
    </row>
    <row r="3745" spans="2:22" ht="13.5" x14ac:dyDescent="0.3">
      <c r="B3745" s="582">
        <f t="shared" si="352"/>
        <v>3735</v>
      </c>
      <c r="C3745" s="153"/>
      <c r="D3745" s="154"/>
      <c r="E3745" s="155"/>
      <c r="F3745" s="156"/>
      <c r="G3745" s="157"/>
      <c r="H3745" s="158"/>
      <c r="I3745" s="162" t="str">
        <f t="shared" si="348"/>
        <v/>
      </c>
      <c r="J3745" s="163" t="str">
        <f>IF(I3745="","",I3745/BUDGET!$O$8)</f>
        <v/>
      </c>
      <c r="K3745" s="608"/>
      <c r="L3745" s="164" t="str">
        <f t="shared" si="349"/>
        <v/>
      </c>
      <c r="M3745" s="609" t="str">
        <f t="shared" si="350"/>
        <v/>
      </c>
      <c r="N3745" s="610" t="str">
        <f t="shared" si="351"/>
        <v/>
      </c>
      <c r="O3745" s="577"/>
      <c r="Q3745" s="611"/>
      <c r="U3745" s="574" t="str">
        <f t="shared" si="353"/>
        <v/>
      </c>
      <c r="V3745" s="574" t="str">
        <f>IF($U3745="","",VLOOKUP($U3745,BUDGET!$C$19:$Q$401,2,FALSE))</f>
        <v/>
      </c>
    </row>
    <row r="3746" spans="2:22" ht="13.5" x14ac:dyDescent="0.3">
      <c r="B3746" s="582">
        <f t="shared" si="352"/>
        <v>3736</v>
      </c>
      <c r="C3746" s="153"/>
      <c r="D3746" s="154"/>
      <c r="E3746" s="155"/>
      <c r="F3746" s="156"/>
      <c r="G3746" s="157"/>
      <c r="H3746" s="158"/>
      <c r="I3746" s="162" t="str">
        <f t="shared" si="348"/>
        <v/>
      </c>
      <c r="J3746" s="163" t="str">
        <f>IF(I3746="","",I3746/BUDGET!$O$8)</f>
        <v/>
      </c>
      <c r="K3746" s="608"/>
      <c r="L3746" s="161" t="str">
        <f t="shared" si="349"/>
        <v/>
      </c>
      <c r="M3746" s="609" t="str">
        <f t="shared" si="350"/>
        <v/>
      </c>
      <c r="N3746" s="610" t="str">
        <f t="shared" si="351"/>
        <v/>
      </c>
      <c r="O3746" s="577"/>
      <c r="Q3746" s="611"/>
      <c r="U3746" s="574" t="str">
        <f t="shared" si="353"/>
        <v/>
      </c>
      <c r="V3746" s="574" t="str">
        <f>IF($U3746="","",VLOOKUP($U3746,BUDGET!$C$19:$Q$401,2,FALSE))</f>
        <v/>
      </c>
    </row>
    <row r="3747" spans="2:22" ht="13.5" x14ac:dyDescent="0.3">
      <c r="B3747" s="582">
        <f t="shared" si="352"/>
        <v>3737</v>
      </c>
      <c r="C3747" s="153"/>
      <c r="D3747" s="154"/>
      <c r="E3747" s="155"/>
      <c r="F3747" s="156"/>
      <c r="G3747" s="157"/>
      <c r="H3747" s="158"/>
      <c r="I3747" s="162" t="str">
        <f t="shared" si="348"/>
        <v/>
      </c>
      <c r="J3747" s="163" t="str">
        <f>IF(I3747="","",I3747/BUDGET!$O$8)</f>
        <v/>
      </c>
      <c r="K3747" s="608"/>
      <c r="L3747" s="164" t="str">
        <f t="shared" si="349"/>
        <v/>
      </c>
      <c r="M3747" s="609" t="str">
        <f t="shared" si="350"/>
        <v/>
      </c>
      <c r="N3747" s="610" t="str">
        <f t="shared" si="351"/>
        <v/>
      </c>
      <c r="O3747" s="577"/>
      <c r="Q3747" s="611"/>
      <c r="U3747" s="574" t="str">
        <f t="shared" si="353"/>
        <v/>
      </c>
      <c r="V3747" s="574" t="str">
        <f>IF($U3747="","",VLOOKUP($U3747,BUDGET!$C$19:$Q$401,2,FALSE))</f>
        <v/>
      </c>
    </row>
    <row r="3748" spans="2:22" ht="13.5" x14ac:dyDescent="0.3">
      <c r="B3748" s="582">
        <f t="shared" si="352"/>
        <v>3738</v>
      </c>
      <c r="C3748" s="153"/>
      <c r="D3748" s="154"/>
      <c r="E3748" s="155"/>
      <c r="F3748" s="156"/>
      <c r="G3748" s="157"/>
      <c r="H3748" s="158"/>
      <c r="I3748" s="162" t="str">
        <f t="shared" si="348"/>
        <v/>
      </c>
      <c r="J3748" s="163" t="str">
        <f>IF(I3748="","",I3748/BUDGET!$O$8)</f>
        <v/>
      </c>
      <c r="K3748" s="608"/>
      <c r="L3748" s="161" t="str">
        <f t="shared" si="349"/>
        <v/>
      </c>
      <c r="M3748" s="609" t="str">
        <f t="shared" si="350"/>
        <v/>
      </c>
      <c r="N3748" s="610" t="str">
        <f t="shared" si="351"/>
        <v/>
      </c>
      <c r="O3748" s="577"/>
      <c r="Q3748" s="611"/>
      <c r="U3748" s="574" t="str">
        <f t="shared" si="353"/>
        <v/>
      </c>
      <c r="V3748" s="574" t="str">
        <f>IF($U3748="","",VLOOKUP($U3748,BUDGET!$C$19:$Q$401,2,FALSE))</f>
        <v/>
      </c>
    </row>
    <row r="3749" spans="2:22" ht="13.5" x14ac:dyDescent="0.3">
      <c r="B3749" s="582">
        <f t="shared" si="352"/>
        <v>3739</v>
      </c>
      <c r="C3749" s="153"/>
      <c r="D3749" s="154"/>
      <c r="E3749" s="155"/>
      <c r="F3749" s="156"/>
      <c r="G3749" s="157"/>
      <c r="H3749" s="158"/>
      <c r="I3749" s="162" t="str">
        <f t="shared" si="348"/>
        <v/>
      </c>
      <c r="J3749" s="163" t="str">
        <f>IF(I3749="","",I3749/BUDGET!$O$8)</f>
        <v/>
      </c>
      <c r="K3749" s="608"/>
      <c r="L3749" s="164" t="str">
        <f t="shared" si="349"/>
        <v/>
      </c>
      <c r="M3749" s="609" t="str">
        <f t="shared" si="350"/>
        <v/>
      </c>
      <c r="N3749" s="610" t="str">
        <f t="shared" si="351"/>
        <v/>
      </c>
      <c r="O3749" s="577"/>
      <c r="Q3749" s="611"/>
      <c r="U3749" s="574" t="str">
        <f t="shared" si="353"/>
        <v/>
      </c>
      <c r="V3749" s="574" t="str">
        <f>IF($U3749="","",VLOOKUP($U3749,BUDGET!$C$19:$Q$401,2,FALSE))</f>
        <v/>
      </c>
    </row>
    <row r="3750" spans="2:22" ht="13.5" x14ac:dyDescent="0.3">
      <c r="B3750" s="582">
        <f t="shared" si="352"/>
        <v>3740</v>
      </c>
      <c r="C3750" s="153"/>
      <c r="D3750" s="154"/>
      <c r="E3750" s="155"/>
      <c r="F3750" s="156"/>
      <c r="G3750" s="157"/>
      <c r="H3750" s="158"/>
      <c r="I3750" s="162" t="str">
        <f t="shared" si="348"/>
        <v/>
      </c>
      <c r="J3750" s="163" t="str">
        <f>IF(I3750="","",I3750/BUDGET!$O$8)</f>
        <v/>
      </c>
      <c r="K3750" s="608"/>
      <c r="L3750" s="161" t="str">
        <f t="shared" si="349"/>
        <v/>
      </c>
      <c r="M3750" s="609" t="str">
        <f t="shared" si="350"/>
        <v/>
      </c>
      <c r="N3750" s="610" t="str">
        <f t="shared" si="351"/>
        <v/>
      </c>
      <c r="O3750" s="577"/>
      <c r="Q3750" s="611"/>
      <c r="U3750" s="574" t="str">
        <f t="shared" si="353"/>
        <v/>
      </c>
      <c r="V3750" s="574" t="str">
        <f>IF($U3750="","",VLOOKUP($U3750,BUDGET!$C$19:$Q$401,2,FALSE))</f>
        <v/>
      </c>
    </row>
    <row r="3751" spans="2:22" ht="13.5" x14ac:dyDescent="0.3">
      <c r="B3751" s="582">
        <f t="shared" si="352"/>
        <v>3741</v>
      </c>
      <c r="C3751" s="153"/>
      <c r="D3751" s="154"/>
      <c r="E3751" s="155"/>
      <c r="F3751" s="156"/>
      <c r="G3751" s="157"/>
      <c r="H3751" s="158"/>
      <c r="I3751" s="162" t="str">
        <f t="shared" si="348"/>
        <v/>
      </c>
      <c r="J3751" s="163" t="str">
        <f>IF(I3751="","",I3751/BUDGET!$O$8)</f>
        <v/>
      </c>
      <c r="K3751" s="608"/>
      <c r="L3751" s="164" t="str">
        <f t="shared" si="349"/>
        <v/>
      </c>
      <c r="M3751" s="609" t="str">
        <f t="shared" si="350"/>
        <v/>
      </c>
      <c r="N3751" s="610" t="str">
        <f t="shared" si="351"/>
        <v/>
      </c>
      <c r="O3751" s="577"/>
      <c r="Q3751" s="611"/>
      <c r="U3751" s="574" t="str">
        <f t="shared" si="353"/>
        <v/>
      </c>
      <c r="V3751" s="574" t="str">
        <f>IF($U3751="","",VLOOKUP($U3751,BUDGET!$C$19:$Q$401,2,FALSE))</f>
        <v/>
      </c>
    </row>
    <row r="3752" spans="2:22" ht="13.5" x14ac:dyDescent="0.3">
      <c r="B3752" s="582">
        <f t="shared" si="352"/>
        <v>3742</v>
      </c>
      <c r="C3752" s="153"/>
      <c r="D3752" s="154"/>
      <c r="E3752" s="155"/>
      <c r="F3752" s="156"/>
      <c r="G3752" s="157"/>
      <c r="H3752" s="158"/>
      <c r="I3752" s="162" t="str">
        <f t="shared" si="348"/>
        <v/>
      </c>
      <c r="J3752" s="163" t="str">
        <f>IF(I3752="","",I3752/BUDGET!$O$8)</f>
        <v/>
      </c>
      <c r="K3752" s="608"/>
      <c r="L3752" s="161" t="str">
        <f t="shared" si="349"/>
        <v/>
      </c>
      <c r="M3752" s="609" t="str">
        <f t="shared" si="350"/>
        <v/>
      </c>
      <c r="N3752" s="610" t="str">
        <f t="shared" si="351"/>
        <v/>
      </c>
      <c r="O3752" s="577"/>
      <c r="Q3752" s="611"/>
      <c r="U3752" s="574" t="str">
        <f t="shared" si="353"/>
        <v/>
      </c>
      <c r="V3752" s="574" t="str">
        <f>IF($U3752="","",VLOOKUP($U3752,BUDGET!$C$19:$Q$401,2,FALSE))</f>
        <v/>
      </c>
    </row>
    <row r="3753" spans="2:22" ht="13.5" x14ac:dyDescent="0.3">
      <c r="B3753" s="582">
        <f t="shared" si="352"/>
        <v>3743</v>
      </c>
      <c r="C3753" s="153"/>
      <c r="D3753" s="154"/>
      <c r="E3753" s="155"/>
      <c r="F3753" s="156"/>
      <c r="G3753" s="157"/>
      <c r="H3753" s="158"/>
      <c r="I3753" s="162" t="str">
        <f t="shared" si="348"/>
        <v/>
      </c>
      <c r="J3753" s="163" t="str">
        <f>IF(I3753="","",I3753/BUDGET!$O$8)</f>
        <v/>
      </c>
      <c r="K3753" s="608"/>
      <c r="L3753" s="164" t="str">
        <f t="shared" si="349"/>
        <v/>
      </c>
      <c r="M3753" s="609" t="str">
        <f t="shared" si="350"/>
        <v/>
      </c>
      <c r="N3753" s="610" t="str">
        <f t="shared" si="351"/>
        <v/>
      </c>
      <c r="O3753" s="577"/>
      <c r="Q3753" s="611"/>
      <c r="U3753" s="574" t="str">
        <f t="shared" si="353"/>
        <v/>
      </c>
      <c r="V3753" s="574" t="str">
        <f>IF($U3753="","",VLOOKUP($U3753,BUDGET!$C$19:$Q$401,2,FALSE))</f>
        <v/>
      </c>
    </row>
    <row r="3754" spans="2:22" ht="13.5" x14ac:dyDescent="0.3">
      <c r="B3754" s="582">
        <f t="shared" si="352"/>
        <v>3744</v>
      </c>
      <c r="C3754" s="153"/>
      <c r="D3754" s="154"/>
      <c r="E3754" s="155"/>
      <c r="F3754" s="156"/>
      <c r="G3754" s="157"/>
      <c r="H3754" s="158"/>
      <c r="I3754" s="162" t="str">
        <f t="shared" si="348"/>
        <v/>
      </c>
      <c r="J3754" s="163" t="str">
        <f>IF(I3754="","",I3754/BUDGET!$O$8)</f>
        <v/>
      </c>
      <c r="K3754" s="608"/>
      <c r="L3754" s="161" t="str">
        <f t="shared" si="349"/>
        <v/>
      </c>
      <c r="M3754" s="609" t="str">
        <f t="shared" si="350"/>
        <v/>
      </c>
      <c r="N3754" s="610" t="str">
        <f t="shared" si="351"/>
        <v/>
      </c>
      <c r="O3754" s="577"/>
      <c r="Q3754" s="611"/>
      <c r="U3754" s="574" t="str">
        <f t="shared" si="353"/>
        <v/>
      </c>
      <c r="V3754" s="574" t="str">
        <f>IF($U3754="","",VLOOKUP($U3754,BUDGET!$C$19:$Q$401,2,FALSE))</f>
        <v/>
      </c>
    </row>
    <row r="3755" spans="2:22" ht="13.5" x14ac:dyDescent="0.3">
      <c r="B3755" s="582">
        <f t="shared" si="352"/>
        <v>3745</v>
      </c>
      <c r="C3755" s="153"/>
      <c r="D3755" s="154"/>
      <c r="E3755" s="155"/>
      <c r="F3755" s="156"/>
      <c r="G3755" s="157"/>
      <c r="H3755" s="158"/>
      <c r="I3755" s="162" t="str">
        <f t="shared" si="348"/>
        <v/>
      </c>
      <c r="J3755" s="163" t="str">
        <f>IF(I3755="","",I3755/BUDGET!$O$8)</f>
        <v/>
      </c>
      <c r="K3755" s="608"/>
      <c r="L3755" s="164" t="str">
        <f t="shared" si="349"/>
        <v/>
      </c>
      <c r="M3755" s="609" t="str">
        <f t="shared" si="350"/>
        <v/>
      </c>
      <c r="N3755" s="610" t="str">
        <f t="shared" si="351"/>
        <v/>
      </c>
      <c r="O3755" s="577"/>
      <c r="Q3755" s="611"/>
      <c r="U3755" s="574" t="str">
        <f t="shared" si="353"/>
        <v/>
      </c>
      <c r="V3755" s="574" t="str">
        <f>IF($U3755="","",VLOOKUP($U3755,BUDGET!$C$19:$Q$401,2,FALSE))</f>
        <v/>
      </c>
    </row>
    <row r="3756" spans="2:22" ht="13.5" x14ac:dyDescent="0.3">
      <c r="B3756" s="582">
        <f t="shared" si="352"/>
        <v>3746</v>
      </c>
      <c r="C3756" s="153"/>
      <c r="D3756" s="154"/>
      <c r="E3756" s="155"/>
      <c r="F3756" s="156"/>
      <c r="G3756" s="157"/>
      <c r="H3756" s="158"/>
      <c r="I3756" s="162" t="str">
        <f t="shared" si="348"/>
        <v/>
      </c>
      <c r="J3756" s="163" t="str">
        <f>IF(I3756="","",I3756/BUDGET!$O$8)</f>
        <v/>
      </c>
      <c r="K3756" s="608"/>
      <c r="L3756" s="161" t="str">
        <f t="shared" si="349"/>
        <v/>
      </c>
      <c r="M3756" s="609" t="str">
        <f t="shared" si="350"/>
        <v/>
      </c>
      <c r="N3756" s="610" t="str">
        <f t="shared" si="351"/>
        <v/>
      </c>
      <c r="O3756" s="577"/>
      <c r="Q3756" s="611"/>
      <c r="U3756" s="574" t="str">
        <f t="shared" si="353"/>
        <v/>
      </c>
      <c r="V3756" s="574" t="str">
        <f>IF($U3756="","",VLOOKUP($U3756,BUDGET!$C$19:$Q$401,2,FALSE))</f>
        <v/>
      </c>
    </row>
    <row r="3757" spans="2:22" ht="13.5" x14ac:dyDescent="0.3">
      <c r="B3757" s="582">
        <f t="shared" si="352"/>
        <v>3747</v>
      </c>
      <c r="C3757" s="153"/>
      <c r="D3757" s="154"/>
      <c r="E3757" s="155"/>
      <c r="F3757" s="156"/>
      <c r="G3757" s="157"/>
      <c r="H3757" s="158"/>
      <c r="I3757" s="162" t="str">
        <f t="shared" si="348"/>
        <v/>
      </c>
      <c r="J3757" s="163" t="str">
        <f>IF(I3757="","",I3757/BUDGET!$O$8)</f>
        <v/>
      </c>
      <c r="K3757" s="608"/>
      <c r="L3757" s="164" t="str">
        <f t="shared" si="349"/>
        <v/>
      </c>
      <c r="M3757" s="609" t="str">
        <f t="shared" si="350"/>
        <v/>
      </c>
      <c r="N3757" s="610" t="str">
        <f t="shared" si="351"/>
        <v/>
      </c>
      <c r="O3757" s="577"/>
      <c r="Q3757" s="611"/>
      <c r="U3757" s="574" t="str">
        <f t="shared" si="353"/>
        <v/>
      </c>
      <c r="V3757" s="574" t="str">
        <f>IF($U3757="","",VLOOKUP($U3757,BUDGET!$C$19:$Q$401,2,FALSE))</f>
        <v/>
      </c>
    </row>
    <row r="3758" spans="2:22" ht="13.5" x14ac:dyDescent="0.3">
      <c r="B3758" s="582">
        <f t="shared" si="352"/>
        <v>3748</v>
      </c>
      <c r="C3758" s="153"/>
      <c r="D3758" s="154"/>
      <c r="E3758" s="155"/>
      <c r="F3758" s="156"/>
      <c r="G3758" s="157"/>
      <c r="H3758" s="158"/>
      <c r="I3758" s="162" t="str">
        <f t="shared" si="348"/>
        <v/>
      </c>
      <c r="J3758" s="163" t="str">
        <f>IF(I3758="","",I3758/BUDGET!$O$8)</f>
        <v/>
      </c>
      <c r="K3758" s="608"/>
      <c r="L3758" s="161" t="str">
        <f t="shared" si="349"/>
        <v/>
      </c>
      <c r="M3758" s="609" t="str">
        <f t="shared" si="350"/>
        <v/>
      </c>
      <c r="N3758" s="610" t="str">
        <f t="shared" si="351"/>
        <v/>
      </c>
      <c r="O3758" s="577"/>
      <c r="Q3758" s="611"/>
      <c r="U3758" s="574" t="str">
        <f t="shared" si="353"/>
        <v/>
      </c>
      <c r="V3758" s="574" t="str">
        <f>IF($U3758="","",VLOOKUP($U3758,BUDGET!$C$19:$Q$401,2,FALSE))</f>
        <v/>
      </c>
    </row>
    <row r="3759" spans="2:22" ht="13.5" x14ac:dyDescent="0.3">
      <c r="B3759" s="582">
        <f t="shared" si="352"/>
        <v>3749</v>
      </c>
      <c r="C3759" s="153"/>
      <c r="D3759" s="154"/>
      <c r="E3759" s="155"/>
      <c r="F3759" s="156"/>
      <c r="G3759" s="157"/>
      <c r="H3759" s="158"/>
      <c r="I3759" s="162" t="str">
        <f t="shared" si="348"/>
        <v/>
      </c>
      <c r="J3759" s="163" t="str">
        <f>IF(I3759="","",I3759/BUDGET!$O$8)</f>
        <v/>
      </c>
      <c r="K3759" s="608"/>
      <c r="L3759" s="164" t="str">
        <f t="shared" si="349"/>
        <v/>
      </c>
      <c r="M3759" s="609" t="str">
        <f t="shared" si="350"/>
        <v/>
      </c>
      <c r="N3759" s="610" t="str">
        <f t="shared" si="351"/>
        <v/>
      </c>
      <c r="O3759" s="577"/>
      <c r="Q3759" s="611"/>
      <c r="U3759" s="574" t="str">
        <f t="shared" si="353"/>
        <v/>
      </c>
      <c r="V3759" s="574" t="str">
        <f>IF($U3759="","",VLOOKUP($U3759,BUDGET!$C$19:$Q$401,2,FALSE))</f>
        <v/>
      </c>
    </row>
    <row r="3760" spans="2:22" ht="13.5" x14ac:dyDescent="0.3">
      <c r="B3760" s="582">
        <f t="shared" si="352"/>
        <v>3750</v>
      </c>
      <c r="C3760" s="153"/>
      <c r="D3760" s="154"/>
      <c r="E3760" s="155"/>
      <c r="F3760" s="156"/>
      <c r="G3760" s="157"/>
      <c r="H3760" s="158"/>
      <c r="I3760" s="162" t="str">
        <f t="shared" si="348"/>
        <v/>
      </c>
      <c r="J3760" s="163" t="str">
        <f>IF(I3760="","",I3760/BUDGET!$O$8)</f>
        <v/>
      </c>
      <c r="K3760" s="608"/>
      <c r="L3760" s="161" t="str">
        <f t="shared" si="349"/>
        <v/>
      </c>
      <c r="M3760" s="609" t="str">
        <f t="shared" si="350"/>
        <v/>
      </c>
      <c r="N3760" s="610" t="str">
        <f t="shared" si="351"/>
        <v/>
      </c>
      <c r="O3760" s="577"/>
      <c r="Q3760" s="611"/>
      <c r="U3760" s="574" t="str">
        <f t="shared" si="353"/>
        <v/>
      </c>
      <c r="V3760" s="574" t="str">
        <f>IF($U3760="","",VLOOKUP($U3760,BUDGET!$C$19:$Q$401,2,FALSE))</f>
        <v/>
      </c>
    </row>
    <row r="3761" spans="2:22" ht="13.5" x14ac:dyDescent="0.3">
      <c r="B3761" s="582">
        <f t="shared" si="352"/>
        <v>3751</v>
      </c>
      <c r="C3761" s="153"/>
      <c r="D3761" s="154"/>
      <c r="E3761" s="155"/>
      <c r="F3761" s="156"/>
      <c r="G3761" s="157"/>
      <c r="H3761" s="158"/>
      <c r="I3761" s="162" t="str">
        <f t="shared" si="348"/>
        <v/>
      </c>
      <c r="J3761" s="163" t="str">
        <f>IF(I3761="","",I3761/BUDGET!$O$8)</f>
        <v/>
      </c>
      <c r="K3761" s="608"/>
      <c r="L3761" s="164" t="str">
        <f t="shared" si="349"/>
        <v/>
      </c>
      <c r="M3761" s="609" t="str">
        <f t="shared" si="350"/>
        <v/>
      </c>
      <c r="N3761" s="610" t="str">
        <f t="shared" si="351"/>
        <v/>
      </c>
      <c r="O3761" s="577"/>
      <c r="Q3761" s="611"/>
      <c r="U3761" s="574" t="str">
        <f t="shared" si="353"/>
        <v/>
      </c>
      <c r="V3761" s="574" t="str">
        <f>IF($U3761="","",VLOOKUP($U3761,BUDGET!$C$19:$Q$401,2,FALSE))</f>
        <v/>
      </c>
    </row>
    <row r="3762" spans="2:22" ht="13.5" x14ac:dyDescent="0.3">
      <c r="B3762" s="582">
        <f t="shared" si="352"/>
        <v>3752</v>
      </c>
      <c r="C3762" s="153"/>
      <c r="D3762" s="154"/>
      <c r="E3762" s="155"/>
      <c r="F3762" s="156"/>
      <c r="G3762" s="157"/>
      <c r="H3762" s="158"/>
      <c r="I3762" s="162" t="str">
        <f t="shared" si="348"/>
        <v/>
      </c>
      <c r="J3762" s="163" t="str">
        <f>IF(I3762="","",I3762/BUDGET!$O$8)</f>
        <v/>
      </c>
      <c r="K3762" s="608"/>
      <c r="L3762" s="161" t="str">
        <f t="shared" si="349"/>
        <v/>
      </c>
      <c r="M3762" s="609" t="str">
        <f t="shared" si="350"/>
        <v/>
      </c>
      <c r="N3762" s="610" t="str">
        <f t="shared" si="351"/>
        <v/>
      </c>
      <c r="O3762" s="577"/>
      <c r="Q3762" s="611"/>
      <c r="U3762" s="574" t="str">
        <f t="shared" si="353"/>
        <v/>
      </c>
      <c r="V3762" s="574" t="str">
        <f>IF($U3762="","",VLOOKUP($U3762,BUDGET!$C$19:$Q$401,2,FALSE))</f>
        <v/>
      </c>
    </row>
    <row r="3763" spans="2:22" ht="13.5" x14ac:dyDescent="0.3">
      <c r="B3763" s="582">
        <f t="shared" si="352"/>
        <v>3753</v>
      </c>
      <c r="C3763" s="153"/>
      <c r="D3763" s="154"/>
      <c r="E3763" s="155"/>
      <c r="F3763" s="156"/>
      <c r="G3763" s="157"/>
      <c r="H3763" s="158"/>
      <c r="I3763" s="162" t="str">
        <f t="shared" si="348"/>
        <v/>
      </c>
      <c r="J3763" s="163" t="str">
        <f>IF(I3763="","",I3763/BUDGET!$O$8)</f>
        <v/>
      </c>
      <c r="K3763" s="608"/>
      <c r="L3763" s="164" t="str">
        <f t="shared" si="349"/>
        <v/>
      </c>
      <c r="M3763" s="609" t="str">
        <f t="shared" si="350"/>
        <v/>
      </c>
      <c r="N3763" s="610" t="str">
        <f t="shared" si="351"/>
        <v/>
      </c>
      <c r="O3763" s="577"/>
      <c r="Q3763" s="611"/>
      <c r="U3763" s="574" t="str">
        <f t="shared" si="353"/>
        <v/>
      </c>
      <c r="V3763" s="574" t="str">
        <f>IF($U3763="","",VLOOKUP($U3763,BUDGET!$C$19:$Q$401,2,FALSE))</f>
        <v/>
      </c>
    </row>
    <row r="3764" spans="2:22" ht="13.5" x14ac:dyDescent="0.3">
      <c r="B3764" s="582">
        <f t="shared" si="352"/>
        <v>3754</v>
      </c>
      <c r="C3764" s="153"/>
      <c r="D3764" s="154"/>
      <c r="E3764" s="155"/>
      <c r="F3764" s="156"/>
      <c r="G3764" s="157"/>
      <c r="H3764" s="158"/>
      <c r="I3764" s="162" t="str">
        <f t="shared" si="348"/>
        <v/>
      </c>
      <c r="J3764" s="163" t="str">
        <f>IF(I3764="","",I3764/BUDGET!$O$8)</f>
        <v/>
      </c>
      <c r="K3764" s="608"/>
      <c r="L3764" s="161" t="str">
        <f t="shared" si="349"/>
        <v/>
      </c>
      <c r="M3764" s="609" t="str">
        <f t="shared" si="350"/>
        <v/>
      </c>
      <c r="N3764" s="610" t="str">
        <f t="shared" si="351"/>
        <v/>
      </c>
      <c r="O3764" s="577"/>
      <c r="Q3764" s="611"/>
      <c r="U3764" s="574" t="str">
        <f t="shared" si="353"/>
        <v/>
      </c>
      <c r="V3764" s="574" t="str">
        <f>IF($U3764="","",VLOOKUP($U3764,BUDGET!$C$19:$Q$401,2,FALSE))</f>
        <v/>
      </c>
    </row>
    <row r="3765" spans="2:22" ht="13.5" x14ac:dyDescent="0.3">
      <c r="B3765" s="582">
        <f t="shared" si="352"/>
        <v>3755</v>
      </c>
      <c r="C3765" s="153"/>
      <c r="D3765" s="154"/>
      <c r="E3765" s="155"/>
      <c r="F3765" s="156"/>
      <c r="G3765" s="157"/>
      <c r="H3765" s="158"/>
      <c r="I3765" s="162" t="str">
        <f t="shared" si="348"/>
        <v/>
      </c>
      <c r="J3765" s="163" t="str">
        <f>IF(I3765="","",I3765/BUDGET!$O$8)</f>
        <v/>
      </c>
      <c r="K3765" s="608"/>
      <c r="L3765" s="164" t="str">
        <f t="shared" si="349"/>
        <v/>
      </c>
      <c r="M3765" s="609" t="str">
        <f t="shared" si="350"/>
        <v/>
      </c>
      <c r="N3765" s="610" t="str">
        <f t="shared" si="351"/>
        <v/>
      </c>
      <c r="O3765" s="577"/>
      <c r="Q3765" s="611"/>
      <c r="U3765" s="574" t="str">
        <f t="shared" si="353"/>
        <v/>
      </c>
      <c r="V3765" s="574" t="str">
        <f>IF($U3765="","",VLOOKUP($U3765,BUDGET!$C$19:$Q$401,2,FALSE))</f>
        <v/>
      </c>
    </row>
    <row r="3766" spans="2:22" ht="13.5" x14ac:dyDescent="0.3">
      <c r="B3766" s="582">
        <f t="shared" si="352"/>
        <v>3756</v>
      </c>
      <c r="C3766" s="153"/>
      <c r="D3766" s="154"/>
      <c r="E3766" s="155"/>
      <c r="F3766" s="156"/>
      <c r="G3766" s="157"/>
      <c r="H3766" s="158"/>
      <c r="I3766" s="162" t="str">
        <f t="shared" si="348"/>
        <v/>
      </c>
      <c r="J3766" s="163" t="str">
        <f>IF(I3766="","",I3766/BUDGET!$O$8)</f>
        <v/>
      </c>
      <c r="K3766" s="608"/>
      <c r="L3766" s="161" t="str">
        <f t="shared" si="349"/>
        <v/>
      </c>
      <c r="M3766" s="609" t="str">
        <f t="shared" si="350"/>
        <v/>
      </c>
      <c r="N3766" s="610" t="str">
        <f t="shared" si="351"/>
        <v/>
      </c>
      <c r="O3766" s="577"/>
      <c r="Q3766" s="611"/>
      <c r="U3766" s="574" t="str">
        <f t="shared" si="353"/>
        <v/>
      </c>
      <c r="V3766" s="574" t="str">
        <f>IF($U3766="","",VLOOKUP($U3766,BUDGET!$C$19:$Q$401,2,FALSE))</f>
        <v/>
      </c>
    </row>
    <row r="3767" spans="2:22" ht="13.5" x14ac:dyDescent="0.3">
      <c r="B3767" s="582">
        <f t="shared" si="352"/>
        <v>3757</v>
      </c>
      <c r="C3767" s="153"/>
      <c r="D3767" s="154"/>
      <c r="E3767" s="155"/>
      <c r="F3767" s="156"/>
      <c r="G3767" s="157"/>
      <c r="H3767" s="158"/>
      <c r="I3767" s="162" t="str">
        <f t="shared" si="348"/>
        <v/>
      </c>
      <c r="J3767" s="163" t="str">
        <f>IF(I3767="","",I3767/BUDGET!$O$8)</f>
        <v/>
      </c>
      <c r="K3767" s="608"/>
      <c r="L3767" s="164" t="str">
        <f t="shared" si="349"/>
        <v/>
      </c>
      <c r="M3767" s="609" t="str">
        <f t="shared" si="350"/>
        <v/>
      </c>
      <c r="N3767" s="610" t="str">
        <f t="shared" si="351"/>
        <v/>
      </c>
      <c r="O3767" s="577"/>
      <c r="Q3767" s="611"/>
      <c r="U3767" s="574" t="str">
        <f t="shared" si="353"/>
        <v/>
      </c>
      <c r="V3767" s="574" t="str">
        <f>IF($U3767="","",VLOOKUP($U3767,BUDGET!$C$19:$Q$401,2,FALSE))</f>
        <v/>
      </c>
    </row>
    <row r="3768" spans="2:22" ht="13.5" x14ac:dyDescent="0.3">
      <c r="B3768" s="582">
        <f t="shared" si="352"/>
        <v>3758</v>
      </c>
      <c r="C3768" s="153"/>
      <c r="D3768" s="154"/>
      <c r="E3768" s="155"/>
      <c r="F3768" s="156"/>
      <c r="G3768" s="157"/>
      <c r="H3768" s="158"/>
      <c r="I3768" s="162" t="str">
        <f t="shared" si="348"/>
        <v/>
      </c>
      <c r="J3768" s="163" t="str">
        <f>IF(I3768="","",I3768/BUDGET!$O$8)</f>
        <v/>
      </c>
      <c r="K3768" s="608"/>
      <c r="L3768" s="161" t="str">
        <f t="shared" si="349"/>
        <v/>
      </c>
      <c r="M3768" s="609" t="str">
        <f t="shared" si="350"/>
        <v/>
      </c>
      <c r="N3768" s="610" t="str">
        <f t="shared" si="351"/>
        <v/>
      </c>
      <c r="O3768" s="577"/>
      <c r="Q3768" s="611"/>
      <c r="U3768" s="574" t="str">
        <f t="shared" si="353"/>
        <v/>
      </c>
      <c r="V3768" s="574" t="str">
        <f>IF($U3768="","",VLOOKUP($U3768,BUDGET!$C$19:$Q$401,2,FALSE))</f>
        <v/>
      </c>
    </row>
    <row r="3769" spans="2:22" ht="13.5" x14ac:dyDescent="0.3">
      <c r="B3769" s="582">
        <f t="shared" si="352"/>
        <v>3759</v>
      </c>
      <c r="C3769" s="153"/>
      <c r="D3769" s="154"/>
      <c r="E3769" s="155"/>
      <c r="F3769" s="156"/>
      <c r="G3769" s="157"/>
      <c r="H3769" s="158"/>
      <c r="I3769" s="162" t="str">
        <f t="shared" si="348"/>
        <v/>
      </c>
      <c r="J3769" s="163" t="str">
        <f>IF(I3769="","",I3769/BUDGET!$O$8)</f>
        <v/>
      </c>
      <c r="K3769" s="608"/>
      <c r="L3769" s="164" t="str">
        <f t="shared" si="349"/>
        <v/>
      </c>
      <c r="M3769" s="609" t="str">
        <f t="shared" si="350"/>
        <v/>
      </c>
      <c r="N3769" s="610" t="str">
        <f t="shared" si="351"/>
        <v/>
      </c>
      <c r="O3769" s="577"/>
      <c r="Q3769" s="611"/>
      <c r="U3769" s="574" t="str">
        <f t="shared" si="353"/>
        <v/>
      </c>
      <c r="V3769" s="574" t="str">
        <f>IF($U3769="","",VLOOKUP($U3769,BUDGET!$C$19:$Q$401,2,FALSE))</f>
        <v/>
      </c>
    </row>
    <row r="3770" spans="2:22" ht="13.5" x14ac:dyDescent="0.3">
      <c r="B3770" s="582">
        <f t="shared" si="352"/>
        <v>3760</v>
      </c>
      <c r="C3770" s="153"/>
      <c r="D3770" s="154"/>
      <c r="E3770" s="155"/>
      <c r="F3770" s="156"/>
      <c r="G3770" s="157"/>
      <c r="H3770" s="158"/>
      <c r="I3770" s="162" t="str">
        <f t="shared" si="348"/>
        <v/>
      </c>
      <c r="J3770" s="163" t="str">
        <f>IF(I3770="","",I3770/BUDGET!$O$8)</f>
        <v/>
      </c>
      <c r="K3770" s="608"/>
      <c r="L3770" s="161" t="str">
        <f t="shared" si="349"/>
        <v/>
      </c>
      <c r="M3770" s="609" t="str">
        <f t="shared" si="350"/>
        <v/>
      </c>
      <c r="N3770" s="610" t="str">
        <f t="shared" si="351"/>
        <v/>
      </c>
      <c r="O3770" s="577"/>
      <c r="Q3770" s="611"/>
      <c r="U3770" s="574" t="str">
        <f t="shared" si="353"/>
        <v/>
      </c>
      <c r="V3770" s="574" t="str">
        <f>IF($U3770="","",VLOOKUP($U3770,BUDGET!$C$19:$Q$401,2,FALSE))</f>
        <v/>
      </c>
    </row>
    <row r="3771" spans="2:22" ht="13.5" x14ac:dyDescent="0.3">
      <c r="B3771" s="582">
        <f t="shared" si="352"/>
        <v>3761</v>
      </c>
      <c r="C3771" s="153"/>
      <c r="D3771" s="154"/>
      <c r="E3771" s="155"/>
      <c r="F3771" s="156"/>
      <c r="G3771" s="157"/>
      <c r="H3771" s="158"/>
      <c r="I3771" s="162" t="str">
        <f t="shared" si="348"/>
        <v/>
      </c>
      <c r="J3771" s="163" t="str">
        <f>IF(I3771="","",I3771/BUDGET!$O$8)</f>
        <v/>
      </c>
      <c r="K3771" s="608"/>
      <c r="L3771" s="164" t="str">
        <f t="shared" si="349"/>
        <v/>
      </c>
      <c r="M3771" s="609" t="str">
        <f t="shared" si="350"/>
        <v/>
      </c>
      <c r="N3771" s="610" t="str">
        <f t="shared" si="351"/>
        <v/>
      </c>
      <c r="O3771" s="577"/>
      <c r="Q3771" s="611"/>
      <c r="U3771" s="574" t="str">
        <f t="shared" si="353"/>
        <v/>
      </c>
      <c r="V3771" s="574" t="str">
        <f>IF($U3771="","",VLOOKUP($U3771,BUDGET!$C$19:$Q$401,2,FALSE))</f>
        <v/>
      </c>
    </row>
    <row r="3772" spans="2:22" ht="13.5" x14ac:dyDescent="0.3">
      <c r="B3772" s="582">
        <f t="shared" si="352"/>
        <v>3762</v>
      </c>
      <c r="C3772" s="153"/>
      <c r="D3772" s="154"/>
      <c r="E3772" s="155"/>
      <c r="F3772" s="156"/>
      <c r="G3772" s="157"/>
      <c r="H3772" s="158"/>
      <c r="I3772" s="162" t="str">
        <f t="shared" si="348"/>
        <v/>
      </c>
      <c r="J3772" s="163" t="str">
        <f>IF(I3772="","",I3772/BUDGET!$O$8)</f>
        <v/>
      </c>
      <c r="K3772" s="608"/>
      <c r="L3772" s="161" t="str">
        <f t="shared" si="349"/>
        <v/>
      </c>
      <c r="M3772" s="609" t="str">
        <f t="shared" si="350"/>
        <v/>
      </c>
      <c r="N3772" s="610" t="str">
        <f t="shared" si="351"/>
        <v/>
      </c>
      <c r="O3772" s="577"/>
      <c r="Q3772" s="611"/>
      <c r="U3772" s="574" t="str">
        <f t="shared" si="353"/>
        <v/>
      </c>
      <c r="V3772" s="574" t="str">
        <f>IF($U3772="","",VLOOKUP($U3772,BUDGET!$C$19:$Q$401,2,FALSE))</f>
        <v/>
      </c>
    </row>
    <row r="3773" spans="2:22" ht="13.5" x14ac:dyDescent="0.3">
      <c r="B3773" s="582">
        <f t="shared" si="352"/>
        <v>3763</v>
      </c>
      <c r="C3773" s="153"/>
      <c r="D3773" s="154"/>
      <c r="E3773" s="155"/>
      <c r="F3773" s="156"/>
      <c r="G3773" s="157"/>
      <c r="H3773" s="158"/>
      <c r="I3773" s="162" t="str">
        <f t="shared" si="348"/>
        <v/>
      </c>
      <c r="J3773" s="163" t="str">
        <f>IF(I3773="","",I3773/BUDGET!$O$8)</f>
        <v/>
      </c>
      <c r="K3773" s="608"/>
      <c r="L3773" s="164" t="str">
        <f t="shared" si="349"/>
        <v/>
      </c>
      <c r="M3773" s="609" t="str">
        <f t="shared" si="350"/>
        <v/>
      </c>
      <c r="N3773" s="610" t="str">
        <f t="shared" si="351"/>
        <v/>
      </c>
      <c r="O3773" s="577"/>
      <c r="Q3773" s="611"/>
      <c r="U3773" s="574" t="str">
        <f t="shared" si="353"/>
        <v/>
      </c>
      <c r="V3773" s="574" t="str">
        <f>IF($U3773="","",VLOOKUP($U3773,BUDGET!$C$19:$Q$401,2,FALSE))</f>
        <v/>
      </c>
    </row>
    <row r="3774" spans="2:22" ht="13.5" x14ac:dyDescent="0.3">
      <c r="B3774" s="582">
        <f t="shared" si="352"/>
        <v>3764</v>
      </c>
      <c r="C3774" s="153"/>
      <c r="D3774" s="154"/>
      <c r="E3774" s="155"/>
      <c r="F3774" s="156"/>
      <c r="G3774" s="157"/>
      <c r="H3774" s="158"/>
      <c r="I3774" s="162" t="str">
        <f t="shared" si="348"/>
        <v/>
      </c>
      <c r="J3774" s="163" t="str">
        <f>IF(I3774="","",I3774/BUDGET!$O$8)</f>
        <v/>
      </c>
      <c r="K3774" s="608"/>
      <c r="L3774" s="161" t="str">
        <f t="shared" si="349"/>
        <v/>
      </c>
      <c r="M3774" s="609" t="str">
        <f t="shared" si="350"/>
        <v/>
      </c>
      <c r="N3774" s="610" t="str">
        <f t="shared" si="351"/>
        <v/>
      </c>
      <c r="O3774" s="577"/>
      <c r="Q3774" s="611"/>
      <c r="U3774" s="574" t="str">
        <f t="shared" si="353"/>
        <v/>
      </c>
      <c r="V3774" s="574" t="str">
        <f>IF($U3774="","",VLOOKUP($U3774,BUDGET!$C$19:$Q$401,2,FALSE))</f>
        <v/>
      </c>
    </row>
    <row r="3775" spans="2:22" ht="13.5" x14ac:dyDescent="0.3">
      <c r="B3775" s="582">
        <f t="shared" si="352"/>
        <v>3765</v>
      </c>
      <c r="C3775" s="153"/>
      <c r="D3775" s="154"/>
      <c r="E3775" s="155"/>
      <c r="F3775" s="156"/>
      <c r="G3775" s="157"/>
      <c r="H3775" s="158"/>
      <c r="I3775" s="162" t="str">
        <f t="shared" si="348"/>
        <v/>
      </c>
      <c r="J3775" s="163" t="str">
        <f>IF(I3775="","",I3775/BUDGET!$O$8)</f>
        <v/>
      </c>
      <c r="K3775" s="608"/>
      <c r="L3775" s="164" t="str">
        <f t="shared" si="349"/>
        <v/>
      </c>
      <c r="M3775" s="609" t="str">
        <f t="shared" si="350"/>
        <v/>
      </c>
      <c r="N3775" s="610" t="str">
        <f t="shared" si="351"/>
        <v/>
      </c>
      <c r="O3775" s="577"/>
      <c r="Q3775" s="611"/>
      <c r="U3775" s="574" t="str">
        <f t="shared" si="353"/>
        <v/>
      </c>
      <c r="V3775" s="574" t="str">
        <f>IF($U3775="","",VLOOKUP($U3775,BUDGET!$C$19:$Q$401,2,FALSE))</f>
        <v/>
      </c>
    </row>
    <row r="3776" spans="2:22" ht="13.5" x14ac:dyDescent="0.3">
      <c r="B3776" s="582">
        <f t="shared" si="352"/>
        <v>3766</v>
      </c>
      <c r="C3776" s="153"/>
      <c r="D3776" s="154"/>
      <c r="E3776" s="155"/>
      <c r="F3776" s="156"/>
      <c r="G3776" s="157"/>
      <c r="H3776" s="158"/>
      <c r="I3776" s="162" t="str">
        <f t="shared" si="348"/>
        <v/>
      </c>
      <c r="J3776" s="163" t="str">
        <f>IF(I3776="","",I3776/BUDGET!$O$8)</f>
        <v/>
      </c>
      <c r="K3776" s="608"/>
      <c r="L3776" s="161" t="str">
        <f t="shared" si="349"/>
        <v/>
      </c>
      <c r="M3776" s="609" t="str">
        <f t="shared" si="350"/>
        <v/>
      </c>
      <c r="N3776" s="610" t="str">
        <f t="shared" si="351"/>
        <v/>
      </c>
      <c r="O3776" s="577"/>
      <c r="Q3776" s="611"/>
      <c r="U3776" s="574" t="str">
        <f t="shared" si="353"/>
        <v/>
      </c>
      <c r="V3776" s="574" t="str">
        <f>IF($U3776="","",VLOOKUP($U3776,BUDGET!$C$19:$Q$401,2,FALSE))</f>
        <v/>
      </c>
    </row>
    <row r="3777" spans="2:22" ht="13.5" x14ac:dyDescent="0.3">
      <c r="B3777" s="582">
        <f t="shared" si="352"/>
        <v>3767</v>
      </c>
      <c r="C3777" s="153"/>
      <c r="D3777" s="154"/>
      <c r="E3777" s="155"/>
      <c r="F3777" s="156"/>
      <c r="G3777" s="157"/>
      <c r="H3777" s="158"/>
      <c r="I3777" s="162" t="str">
        <f t="shared" si="348"/>
        <v/>
      </c>
      <c r="J3777" s="163" t="str">
        <f>IF(I3777="","",I3777/BUDGET!$O$8)</f>
        <v/>
      </c>
      <c r="K3777" s="608"/>
      <c r="L3777" s="164" t="str">
        <f t="shared" si="349"/>
        <v/>
      </c>
      <c r="M3777" s="609" t="str">
        <f t="shared" si="350"/>
        <v/>
      </c>
      <c r="N3777" s="610" t="str">
        <f t="shared" si="351"/>
        <v/>
      </c>
      <c r="O3777" s="577"/>
      <c r="Q3777" s="611"/>
      <c r="U3777" s="574" t="str">
        <f t="shared" si="353"/>
        <v/>
      </c>
      <c r="V3777" s="574" t="str">
        <f>IF($U3777="","",VLOOKUP($U3777,BUDGET!$C$19:$Q$401,2,FALSE))</f>
        <v/>
      </c>
    </row>
    <row r="3778" spans="2:22" ht="13.5" x14ac:dyDescent="0.3">
      <c r="B3778" s="582">
        <f t="shared" si="352"/>
        <v>3768</v>
      </c>
      <c r="C3778" s="153"/>
      <c r="D3778" s="154"/>
      <c r="E3778" s="155"/>
      <c r="F3778" s="156"/>
      <c r="G3778" s="157"/>
      <c r="H3778" s="158"/>
      <c r="I3778" s="162" t="str">
        <f t="shared" si="348"/>
        <v/>
      </c>
      <c r="J3778" s="163" t="str">
        <f>IF(I3778="","",I3778/BUDGET!$O$8)</f>
        <v/>
      </c>
      <c r="K3778" s="608"/>
      <c r="L3778" s="161" t="str">
        <f t="shared" si="349"/>
        <v/>
      </c>
      <c r="M3778" s="609" t="str">
        <f t="shared" si="350"/>
        <v/>
      </c>
      <c r="N3778" s="610" t="str">
        <f t="shared" si="351"/>
        <v/>
      </c>
      <c r="O3778" s="577"/>
      <c r="Q3778" s="611"/>
      <c r="U3778" s="574" t="str">
        <f t="shared" si="353"/>
        <v/>
      </c>
      <c r="V3778" s="574" t="str">
        <f>IF($U3778="","",VLOOKUP($U3778,BUDGET!$C$19:$Q$401,2,FALSE))</f>
        <v/>
      </c>
    </row>
    <row r="3779" spans="2:22" ht="13.5" x14ac:dyDescent="0.3">
      <c r="B3779" s="582">
        <f t="shared" si="352"/>
        <v>3769</v>
      </c>
      <c r="C3779" s="153"/>
      <c r="D3779" s="154"/>
      <c r="E3779" s="155"/>
      <c r="F3779" s="156"/>
      <c r="G3779" s="157"/>
      <c r="H3779" s="158"/>
      <c r="I3779" s="162" t="str">
        <f t="shared" si="348"/>
        <v/>
      </c>
      <c r="J3779" s="163" t="str">
        <f>IF(I3779="","",I3779/BUDGET!$O$8)</f>
        <v/>
      </c>
      <c r="K3779" s="608"/>
      <c r="L3779" s="164" t="str">
        <f t="shared" si="349"/>
        <v/>
      </c>
      <c r="M3779" s="609" t="str">
        <f t="shared" si="350"/>
        <v/>
      </c>
      <c r="N3779" s="610" t="str">
        <f t="shared" si="351"/>
        <v/>
      </c>
      <c r="O3779" s="577"/>
      <c r="Q3779" s="611"/>
      <c r="U3779" s="574" t="str">
        <f t="shared" si="353"/>
        <v/>
      </c>
      <c r="V3779" s="574" t="str">
        <f>IF($U3779="","",VLOOKUP($U3779,BUDGET!$C$19:$Q$401,2,FALSE))</f>
        <v/>
      </c>
    </row>
    <row r="3780" spans="2:22" ht="13.5" x14ac:dyDescent="0.3">
      <c r="B3780" s="582">
        <f t="shared" si="352"/>
        <v>3770</v>
      </c>
      <c r="C3780" s="153"/>
      <c r="D3780" s="154"/>
      <c r="E3780" s="155"/>
      <c r="F3780" s="156"/>
      <c r="G3780" s="157"/>
      <c r="H3780" s="158"/>
      <c r="I3780" s="162" t="str">
        <f t="shared" si="348"/>
        <v/>
      </c>
      <c r="J3780" s="163" t="str">
        <f>IF(I3780="","",I3780/BUDGET!$O$8)</f>
        <v/>
      </c>
      <c r="K3780" s="608"/>
      <c r="L3780" s="161" t="str">
        <f t="shared" si="349"/>
        <v/>
      </c>
      <c r="M3780" s="609" t="str">
        <f t="shared" si="350"/>
        <v/>
      </c>
      <c r="N3780" s="610" t="str">
        <f t="shared" si="351"/>
        <v/>
      </c>
      <c r="O3780" s="577"/>
      <c r="Q3780" s="611"/>
      <c r="U3780" s="574" t="str">
        <f t="shared" si="353"/>
        <v/>
      </c>
      <c r="V3780" s="574" t="str">
        <f>IF($U3780="","",VLOOKUP($U3780,BUDGET!$C$19:$Q$401,2,FALSE))</f>
        <v/>
      </c>
    </row>
    <row r="3781" spans="2:22" ht="13.5" x14ac:dyDescent="0.3">
      <c r="B3781" s="582">
        <f t="shared" si="352"/>
        <v>3771</v>
      </c>
      <c r="C3781" s="153"/>
      <c r="D3781" s="154"/>
      <c r="E3781" s="155"/>
      <c r="F3781" s="156"/>
      <c r="G3781" s="157"/>
      <c r="H3781" s="158"/>
      <c r="I3781" s="162" t="str">
        <f t="shared" si="348"/>
        <v/>
      </c>
      <c r="J3781" s="163" t="str">
        <f>IF(I3781="","",I3781/BUDGET!$O$8)</f>
        <v/>
      </c>
      <c r="K3781" s="608"/>
      <c r="L3781" s="164" t="str">
        <f t="shared" si="349"/>
        <v/>
      </c>
      <c r="M3781" s="609" t="str">
        <f t="shared" si="350"/>
        <v/>
      </c>
      <c r="N3781" s="610" t="str">
        <f t="shared" si="351"/>
        <v/>
      </c>
      <c r="O3781" s="577"/>
      <c r="Q3781" s="611"/>
      <c r="U3781" s="574" t="str">
        <f t="shared" si="353"/>
        <v/>
      </c>
      <c r="V3781" s="574" t="str">
        <f>IF($U3781="","",VLOOKUP($U3781,BUDGET!$C$19:$Q$401,2,FALSE))</f>
        <v/>
      </c>
    </row>
    <row r="3782" spans="2:22" ht="13.5" x14ac:dyDescent="0.3">
      <c r="B3782" s="582">
        <f t="shared" si="352"/>
        <v>3772</v>
      </c>
      <c r="C3782" s="153"/>
      <c r="D3782" s="154"/>
      <c r="E3782" s="155"/>
      <c r="F3782" s="156"/>
      <c r="G3782" s="157"/>
      <c r="H3782" s="158"/>
      <c r="I3782" s="162" t="str">
        <f t="shared" si="348"/>
        <v/>
      </c>
      <c r="J3782" s="163" t="str">
        <f>IF(I3782="","",I3782/BUDGET!$O$8)</f>
        <v/>
      </c>
      <c r="K3782" s="608"/>
      <c r="L3782" s="161" t="str">
        <f t="shared" si="349"/>
        <v/>
      </c>
      <c r="M3782" s="609" t="str">
        <f t="shared" si="350"/>
        <v/>
      </c>
      <c r="N3782" s="610" t="str">
        <f t="shared" si="351"/>
        <v/>
      </c>
      <c r="O3782" s="577"/>
      <c r="Q3782" s="611"/>
      <c r="U3782" s="574" t="str">
        <f t="shared" si="353"/>
        <v/>
      </c>
      <c r="V3782" s="574" t="str">
        <f>IF($U3782="","",VLOOKUP($U3782,BUDGET!$C$19:$Q$401,2,FALSE))</f>
        <v/>
      </c>
    </row>
    <row r="3783" spans="2:22" ht="13.5" x14ac:dyDescent="0.3">
      <c r="B3783" s="582">
        <f t="shared" si="352"/>
        <v>3773</v>
      </c>
      <c r="C3783" s="153"/>
      <c r="D3783" s="154"/>
      <c r="E3783" s="155"/>
      <c r="F3783" s="156"/>
      <c r="G3783" s="157"/>
      <c r="H3783" s="158"/>
      <c r="I3783" s="162" t="str">
        <f t="shared" si="348"/>
        <v/>
      </c>
      <c r="J3783" s="163" t="str">
        <f>IF(I3783="","",I3783/BUDGET!$O$8)</f>
        <v/>
      </c>
      <c r="K3783" s="608"/>
      <c r="L3783" s="164" t="str">
        <f t="shared" si="349"/>
        <v/>
      </c>
      <c r="M3783" s="609" t="str">
        <f t="shared" si="350"/>
        <v/>
      </c>
      <c r="N3783" s="610" t="str">
        <f t="shared" si="351"/>
        <v/>
      </c>
      <c r="O3783" s="577"/>
      <c r="Q3783" s="611"/>
      <c r="U3783" s="574" t="str">
        <f t="shared" si="353"/>
        <v/>
      </c>
      <c r="V3783" s="574" t="str">
        <f>IF($U3783="","",VLOOKUP($U3783,BUDGET!$C$19:$Q$401,2,FALSE))</f>
        <v/>
      </c>
    </row>
    <row r="3784" spans="2:22" ht="13.5" x14ac:dyDescent="0.3">
      <c r="B3784" s="582">
        <f t="shared" si="352"/>
        <v>3774</v>
      </c>
      <c r="C3784" s="153"/>
      <c r="D3784" s="154"/>
      <c r="E3784" s="155"/>
      <c r="F3784" s="156"/>
      <c r="G3784" s="157"/>
      <c r="H3784" s="158"/>
      <c r="I3784" s="162" t="str">
        <f t="shared" si="348"/>
        <v/>
      </c>
      <c r="J3784" s="163" t="str">
        <f>IF(I3784="","",I3784/BUDGET!$O$8)</f>
        <v/>
      </c>
      <c r="K3784" s="608"/>
      <c r="L3784" s="161" t="str">
        <f t="shared" si="349"/>
        <v/>
      </c>
      <c r="M3784" s="609" t="str">
        <f t="shared" si="350"/>
        <v/>
      </c>
      <c r="N3784" s="610" t="str">
        <f t="shared" si="351"/>
        <v/>
      </c>
      <c r="O3784" s="577"/>
      <c r="Q3784" s="611"/>
      <c r="U3784" s="574" t="str">
        <f t="shared" si="353"/>
        <v/>
      </c>
      <c r="V3784" s="574" t="str">
        <f>IF($U3784="","",VLOOKUP($U3784,BUDGET!$C$19:$Q$401,2,FALSE))</f>
        <v/>
      </c>
    </row>
    <row r="3785" spans="2:22" ht="13.5" x14ac:dyDescent="0.3">
      <c r="B3785" s="582">
        <f t="shared" si="352"/>
        <v>3775</v>
      </c>
      <c r="C3785" s="153"/>
      <c r="D3785" s="154"/>
      <c r="E3785" s="155"/>
      <c r="F3785" s="156"/>
      <c r="G3785" s="157"/>
      <c r="H3785" s="158"/>
      <c r="I3785" s="162" t="str">
        <f t="shared" si="348"/>
        <v/>
      </c>
      <c r="J3785" s="163" t="str">
        <f>IF(I3785="","",I3785/BUDGET!$O$8)</f>
        <v/>
      </c>
      <c r="K3785" s="608"/>
      <c r="L3785" s="164" t="str">
        <f t="shared" si="349"/>
        <v/>
      </c>
      <c r="M3785" s="609" t="str">
        <f t="shared" si="350"/>
        <v/>
      </c>
      <c r="N3785" s="610" t="str">
        <f t="shared" si="351"/>
        <v/>
      </c>
      <c r="O3785" s="577"/>
      <c r="Q3785" s="611"/>
      <c r="U3785" s="574" t="str">
        <f t="shared" si="353"/>
        <v/>
      </c>
      <c r="V3785" s="574" t="str">
        <f>IF($U3785="","",VLOOKUP($U3785,BUDGET!$C$19:$Q$401,2,FALSE))</f>
        <v/>
      </c>
    </row>
    <row r="3786" spans="2:22" ht="13.5" x14ac:dyDescent="0.3">
      <c r="B3786" s="582">
        <f t="shared" si="352"/>
        <v>3776</v>
      </c>
      <c r="C3786" s="153"/>
      <c r="D3786" s="154"/>
      <c r="E3786" s="155"/>
      <c r="F3786" s="156"/>
      <c r="G3786" s="157"/>
      <c r="H3786" s="158"/>
      <c r="I3786" s="162" t="str">
        <f t="shared" si="348"/>
        <v/>
      </c>
      <c r="J3786" s="163" t="str">
        <f>IF(I3786="","",I3786/BUDGET!$O$8)</f>
        <v/>
      </c>
      <c r="K3786" s="608"/>
      <c r="L3786" s="161" t="str">
        <f t="shared" si="349"/>
        <v/>
      </c>
      <c r="M3786" s="609" t="str">
        <f t="shared" si="350"/>
        <v/>
      </c>
      <c r="N3786" s="610" t="str">
        <f t="shared" si="351"/>
        <v/>
      </c>
      <c r="O3786" s="577"/>
      <c r="Q3786" s="611"/>
      <c r="U3786" s="574" t="str">
        <f t="shared" si="353"/>
        <v/>
      </c>
      <c r="V3786" s="574" t="str">
        <f>IF($U3786="","",VLOOKUP($U3786,BUDGET!$C$19:$Q$401,2,FALSE))</f>
        <v/>
      </c>
    </row>
    <row r="3787" spans="2:22" ht="13.5" x14ac:dyDescent="0.3">
      <c r="B3787" s="582">
        <f t="shared" si="352"/>
        <v>3777</v>
      </c>
      <c r="C3787" s="153"/>
      <c r="D3787" s="154"/>
      <c r="E3787" s="155"/>
      <c r="F3787" s="156"/>
      <c r="G3787" s="157"/>
      <c r="H3787" s="158"/>
      <c r="I3787" s="162" t="str">
        <f t="shared" si="348"/>
        <v/>
      </c>
      <c r="J3787" s="163" t="str">
        <f>IF(I3787="","",I3787/BUDGET!$O$8)</f>
        <v/>
      </c>
      <c r="K3787" s="608"/>
      <c r="L3787" s="164" t="str">
        <f t="shared" si="349"/>
        <v/>
      </c>
      <c r="M3787" s="609" t="str">
        <f t="shared" si="350"/>
        <v/>
      </c>
      <c r="N3787" s="610" t="str">
        <f t="shared" si="351"/>
        <v/>
      </c>
      <c r="O3787" s="577"/>
      <c r="Q3787" s="611"/>
      <c r="U3787" s="574" t="str">
        <f t="shared" si="353"/>
        <v/>
      </c>
      <c r="V3787" s="574" t="str">
        <f>IF($U3787="","",VLOOKUP($U3787,BUDGET!$C$19:$Q$401,2,FALSE))</f>
        <v/>
      </c>
    </row>
    <row r="3788" spans="2:22" ht="13.5" x14ac:dyDescent="0.3">
      <c r="B3788" s="582">
        <f t="shared" si="352"/>
        <v>3778</v>
      </c>
      <c r="C3788" s="153"/>
      <c r="D3788" s="154"/>
      <c r="E3788" s="155"/>
      <c r="F3788" s="156"/>
      <c r="G3788" s="157"/>
      <c r="H3788" s="158"/>
      <c r="I3788" s="162" t="str">
        <f t="shared" ref="I3788:I3851" si="354">IF(E3788="","",ROUND(F3788*H3788,2))</f>
        <v/>
      </c>
      <c r="J3788" s="163" t="str">
        <f>IF(I3788="","",I3788/BUDGET!$O$8)</f>
        <v/>
      </c>
      <c r="K3788" s="608"/>
      <c r="L3788" s="161" t="str">
        <f t="shared" ref="L3788:L3851" si="355">LEFT(K3788,2)</f>
        <v/>
      </c>
      <c r="M3788" s="609" t="str">
        <f t="shared" ref="M3788:M3851" si="356">IF(C3788="","",YEAR(C3788))</f>
        <v/>
      </c>
      <c r="N3788" s="610" t="str">
        <f t="shared" ref="N3788:N3851" si="357">IF(C3788="","",MONTH(C3788))</f>
        <v/>
      </c>
      <c r="O3788" s="577"/>
      <c r="Q3788" s="611"/>
      <c r="U3788" s="574" t="str">
        <f t="shared" si="353"/>
        <v/>
      </c>
      <c r="V3788" s="574" t="str">
        <f>IF($U3788="","",VLOOKUP($U3788,BUDGET!$C$19:$Q$401,2,FALSE))</f>
        <v/>
      </c>
    </row>
    <row r="3789" spans="2:22" ht="13.5" x14ac:dyDescent="0.3">
      <c r="B3789" s="582">
        <f t="shared" ref="B3789:B3852" si="358">ROW()-10</f>
        <v>3779</v>
      </c>
      <c r="C3789" s="153"/>
      <c r="D3789" s="154"/>
      <c r="E3789" s="155"/>
      <c r="F3789" s="156"/>
      <c r="G3789" s="157"/>
      <c r="H3789" s="158"/>
      <c r="I3789" s="162" t="str">
        <f t="shared" si="354"/>
        <v/>
      </c>
      <c r="J3789" s="163" t="str">
        <f>IF(I3789="","",I3789/BUDGET!$O$8)</f>
        <v/>
      </c>
      <c r="K3789" s="608"/>
      <c r="L3789" s="164" t="str">
        <f t="shared" si="355"/>
        <v/>
      </c>
      <c r="M3789" s="609" t="str">
        <f t="shared" si="356"/>
        <v/>
      </c>
      <c r="N3789" s="610" t="str">
        <f t="shared" si="357"/>
        <v/>
      </c>
      <c r="O3789" s="577"/>
      <c r="Q3789" s="611"/>
      <c r="U3789" s="574" t="str">
        <f t="shared" ref="U3789:U3852" si="359">IF(K3789="","",LEFT(K3789,FIND("|",K3789)-1))</f>
        <v/>
      </c>
      <c r="V3789" s="574" t="str">
        <f>IF($U3789="","",VLOOKUP($U3789,BUDGET!$C$19:$Q$401,2,FALSE))</f>
        <v/>
      </c>
    </row>
    <row r="3790" spans="2:22" ht="13.5" x14ac:dyDescent="0.3">
      <c r="B3790" s="582">
        <f t="shared" si="358"/>
        <v>3780</v>
      </c>
      <c r="C3790" s="153"/>
      <c r="D3790" s="154"/>
      <c r="E3790" s="155"/>
      <c r="F3790" s="156"/>
      <c r="G3790" s="157"/>
      <c r="H3790" s="158"/>
      <c r="I3790" s="162" t="str">
        <f t="shared" si="354"/>
        <v/>
      </c>
      <c r="J3790" s="163" t="str">
        <f>IF(I3790="","",I3790/BUDGET!$O$8)</f>
        <v/>
      </c>
      <c r="K3790" s="608"/>
      <c r="L3790" s="161" t="str">
        <f t="shared" si="355"/>
        <v/>
      </c>
      <c r="M3790" s="609" t="str">
        <f t="shared" si="356"/>
        <v/>
      </c>
      <c r="N3790" s="610" t="str">
        <f t="shared" si="357"/>
        <v/>
      </c>
      <c r="O3790" s="577"/>
      <c r="Q3790" s="611"/>
      <c r="U3790" s="574" t="str">
        <f t="shared" si="359"/>
        <v/>
      </c>
      <c r="V3790" s="574" t="str">
        <f>IF($U3790="","",VLOOKUP($U3790,BUDGET!$C$19:$Q$401,2,FALSE))</f>
        <v/>
      </c>
    </row>
    <row r="3791" spans="2:22" ht="13.5" x14ac:dyDescent="0.3">
      <c r="B3791" s="582">
        <f t="shared" si="358"/>
        <v>3781</v>
      </c>
      <c r="C3791" s="153"/>
      <c r="D3791" s="154"/>
      <c r="E3791" s="155"/>
      <c r="F3791" s="156"/>
      <c r="G3791" s="157"/>
      <c r="H3791" s="158"/>
      <c r="I3791" s="162" t="str">
        <f t="shared" si="354"/>
        <v/>
      </c>
      <c r="J3791" s="163" t="str">
        <f>IF(I3791="","",I3791/BUDGET!$O$8)</f>
        <v/>
      </c>
      <c r="K3791" s="608"/>
      <c r="L3791" s="164" t="str">
        <f t="shared" si="355"/>
        <v/>
      </c>
      <c r="M3791" s="609" t="str">
        <f t="shared" si="356"/>
        <v/>
      </c>
      <c r="N3791" s="610" t="str">
        <f t="shared" si="357"/>
        <v/>
      </c>
      <c r="O3791" s="577"/>
      <c r="Q3791" s="611"/>
      <c r="U3791" s="574" t="str">
        <f t="shared" si="359"/>
        <v/>
      </c>
      <c r="V3791" s="574" t="str">
        <f>IF($U3791="","",VLOOKUP($U3791,BUDGET!$C$19:$Q$401,2,FALSE))</f>
        <v/>
      </c>
    </row>
    <row r="3792" spans="2:22" ht="13.5" x14ac:dyDescent="0.3">
      <c r="B3792" s="582">
        <f t="shared" si="358"/>
        <v>3782</v>
      </c>
      <c r="C3792" s="153"/>
      <c r="D3792" s="154"/>
      <c r="E3792" s="155"/>
      <c r="F3792" s="156"/>
      <c r="G3792" s="157"/>
      <c r="H3792" s="158"/>
      <c r="I3792" s="162" t="str">
        <f t="shared" si="354"/>
        <v/>
      </c>
      <c r="J3792" s="163" t="str">
        <f>IF(I3792="","",I3792/BUDGET!$O$8)</f>
        <v/>
      </c>
      <c r="K3792" s="608"/>
      <c r="L3792" s="161" t="str">
        <f t="shared" si="355"/>
        <v/>
      </c>
      <c r="M3792" s="609" t="str">
        <f t="shared" si="356"/>
        <v/>
      </c>
      <c r="N3792" s="610" t="str">
        <f t="shared" si="357"/>
        <v/>
      </c>
      <c r="O3792" s="577"/>
      <c r="Q3792" s="611"/>
      <c r="U3792" s="574" t="str">
        <f t="shared" si="359"/>
        <v/>
      </c>
      <c r="V3792" s="574" t="str">
        <f>IF($U3792="","",VLOOKUP($U3792,BUDGET!$C$19:$Q$401,2,FALSE))</f>
        <v/>
      </c>
    </row>
    <row r="3793" spans="2:22" ht="13.5" x14ac:dyDescent="0.3">
      <c r="B3793" s="582">
        <f t="shared" si="358"/>
        <v>3783</v>
      </c>
      <c r="C3793" s="153"/>
      <c r="D3793" s="154"/>
      <c r="E3793" s="155"/>
      <c r="F3793" s="156"/>
      <c r="G3793" s="157"/>
      <c r="H3793" s="158"/>
      <c r="I3793" s="162" t="str">
        <f t="shared" si="354"/>
        <v/>
      </c>
      <c r="J3793" s="163" t="str">
        <f>IF(I3793="","",I3793/BUDGET!$O$8)</f>
        <v/>
      </c>
      <c r="K3793" s="608"/>
      <c r="L3793" s="164" t="str">
        <f t="shared" si="355"/>
        <v/>
      </c>
      <c r="M3793" s="609" t="str">
        <f t="shared" si="356"/>
        <v/>
      </c>
      <c r="N3793" s="610" t="str">
        <f t="shared" si="357"/>
        <v/>
      </c>
      <c r="O3793" s="577"/>
      <c r="Q3793" s="611"/>
      <c r="U3793" s="574" t="str">
        <f t="shared" si="359"/>
        <v/>
      </c>
      <c r="V3793" s="574" t="str">
        <f>IF($U3793="","",VLOOKUP($U3793,BUDGET!$C$19:$Q$401,2,FALSE))</f>
        <v/>
      </c>
    </row>
    <row r="3794" spans="2:22" ht="13.5" x14ac:dyDescent="0.3">
      <c r="B3794" s="582">
        <f t="shared" si="358"/>
        <v>3784</v>
      </c>
      <c r="C3794" s="153"/>
      <c r="D3794" s="154"/>
      <c r="E3794" s="155"/>
      <c r="F3794" s="156"/>
      <c r="G3794" s="157"/>
      <c r="H3794" s="158"/>
      <c r="I3794" s="162" t="str">
        <f t="shared" si="354"/>
        <v/>
      </c>
      <c r="J3794" s="163" t="str">
        <f>IF(I3794="","",I3794/BUDGET!$O$8)</f>
        <v/>
      </c>
      <c r="K3794" s="608"/>
      <c r="L3794" s="161" t="str">
        <f t="shared" si="355"/>
        <v/>
      </c>
      <c r="M3794" s="609" t="str">
        <f t="shared" si="356"/>
        <v/>
      </c>
      <c r="N3794" s="610" t="str">
        <f t="shared" si="357"/>
        <v/>
      </c>
      <c r="O3794" s="577"/>
      <c r="Q3794" s="611"/>
      <c r="U3794" s="574" t="str">
        <f t="shared" si="359"/>
        <v/>
      </c>
      <c r="V3794" s="574" t="str">
        <f>IF($U3794="","",VLOOKUP($U3794,BUDGET!$C$19:$Q$401,2,FALSE))</f>
        <v/>
      </c>
    </row>
    <row r="3795" spans="2:22" ht="13.5" x14ac:dyDescent="0.3">
      <c r="B3795" s="582">
        <f t="shared" si="358"/>
        <v>3785</v>
      </c>
      <c r="C3795" s="153"/>
      <c r="D3795" s="154"/>
      <c r="E3795" s="155"/>
      <c r="F3795" s="156"/>
      <c r="G3795" s="157"/>
      <c r="H3795" s="158"/>
      <c r="I3795" s="162" t="str">
        <f t="shared" si="354"/>
        <v/>
      </c>
      <c r="J3795" s="163" t="str">
        <f>IF(I3795="","",I3795/BUDGET!$O$8)</f>
        <v/>
      </c>
      <c r="K3795" s="608"/>
      <c r="L3795" s="164" t="str">
        <f t="shared" si="355"/>
        <v/>
      </c>
      <c r="M3795" s="609" t="str">
        <f t="shared" si="356"/>
        <v/>
      </c>
      <c r="N3795" s="610" t="str">
        <f t="shared" si="357"/>
        <v/>
      </c>
      <c r="O3795" s="577"/>
      <c r="Q3795" s="611"/>
      <c r="U3795" s="574" t="str">
        <f t="shared" si="359"/>
        <v/>
      </c>
      <c r="V3795" s="574" t="str">
        <f>IF($U3795="","",VLOOKUP($U3795,BUDGET!$C$19:$Q$401,2,FALSE))</f>
        <v/>
      </c>
    </row>
    <row r="3796" spans="2:22" ht="13.5" x14ac:dyDescent="0.3">
      <c r="B3796" s="582">
        <f t="shared" si="358"/>
        <v>3786</v>
      </c>
      <c r="C3796" s="153"/>
      <c r="D3796" s="154"/>
      <c r="E3796" s="155"/>
      <c r="F3796" s="156"/>
      <c r="G3796" s="157"/>
      <c r="H3796" s="158"/>
      <c r="I3796" s="162" t="str">
        <f t="shared" si="354"/>
        <v/>
      </c>
      <c r="J3796" s="163" t="str">
        <f>IF(I3796="","",I3796/BUDGET!$O$8)</f>
        <v/>
      </c>
      <c r="K3796" s="608"/>
      <c r="L3796" s="161" t="str">
        <f t="shared" si="355"/>
        <v/>
      </c>
      <c r="M3796" s="609" t="str">
        <f t="shared" si="356"/>
        <v/>
      </c>
      <c r="N3796" s="610" t="str">
        <f t="shared" si="357"/>
        <v/>
      </c>
      <c r="O3796" s="577"/>
      <c r="Q3796" s="611"/>
      <c r="U3796" s="574" t="str">
        <f t="shared" si="359"/>
        <v/>
      </c>
      <c r="V3796" s="574" t="str">
        <f>IF($U3796="","",VLOOKUP($U3796,BUDGET!$C$19:$Q$401,2,FALSE))</f>
        <v/>
      </c>
    </row>
    <row r="3797" spans="2:22" ht="13.5" x14ac:dyDescent="0.3">
      <c r="B3797" s="582">
        <f t="shared" si="358"/>
        <v>3787</v>
      </c>
      <c r="C3797" s="153"/>
      <c r="D3797" s="154"/>
      <c r="E3797" s="155"/>
      <c r="F3797" s="156"/>
      <c r="G3797" s="157"/>
      <c r="H3797" s="158"/>
      <c r="I3797" s="162" t="str">
        <f t="shared" si="354"/>
        <v/>
      </c>
      <c r="J3797" s="163" t="str">
        <f>IF(I3797="","",I3797/BUDGET!$O$8)</f>
        <v/>
      </c>
      <c r="K3797" s="608"/>
      <c r="L3797" s="164" t="str">
        <f t="shared" si="355"/>
        <v/>
      </c>
      <c r="M3797" s="609" t="str">
        <f t="shared" si="356"/>
        <v/>
      </c>
      <c r="N3797" s="610" t="str">
        <f t="shared" si="357"/>
        <v/>
      </c>
      <c r="O3797" s="577"/>
      <c r="Q3797" s="611"/>
      <c r="U3797" s="574" t="str">
        <f t="shared" si="359"/>
        <v/>
      </c>
      <c r="V3797" s="574" t="str">
        <f>IF($U3797="","",VLOOKUP($U3797,BUDGET!$C$19:$Q$401,2,FALSE))</f>
        <v/>
      </c>
    </row>
    <row r="3798" spans="2:22" ht="13.5" x14ac:dyDescent="0.3">
      <c r="B3798" s="582">
        <f t="shared" si="358"/>
        <v>3788</v>
      </c>
      <c r="C3798" s="153"/>
      <c r="D3798" s="154"/>
      <c r="E3798" s="155"/>
      <c r="F3798" s="156"/>
      <c r="G3798" s="157"/>
      <c r="H3798" s="158"/>
      <c r="I3798" s="162" t="str">
        <f t="shared" si="354"/>
        <v/>
      </c>
      <c r="J3798" s="163" t="str">
        <f>IF(I3798="","",I3798/BUDGET!$O$8)</f>
        <v/>
      </c>
      <c r="K3798" s="608"/>
      <c r="L3798" s="161" t="str">
        <f t="shared" si="355"/>
        <v/>
      </c>
      <c r="M3798" s="609" t="str">
        <f t="shared" si="356"/>
        <v/>
      </c>
      <c r="N3798" s="610" t="str">
        <f t="shared" si="357"/>
        <v/>
      </c>
      <c r="O3798" s="577"/>
      <c r="Q3798" s="611"/>
      <c r="U3798" s="574" t="str">
        <f t="shared" si="359"/>
        <v/>
      </c>
      <c r="V3798" s="574" t="str">
        <f>IF($U3798="","",VLOOKUP($U3798,BUDGET!$C$19:$Q$401,2,FALSE))</f>
        <v/>
      </c>
    </row>
    <row r="3799" spans="2:22" ht="13.5" x14ac:dyDescent="0.3">
      <c r="B3799" s="582">
        <f t="shared" si="358"/>
        <v>3789</v>
      </c>
      <c r="C3799" s="153"/>
      <c r="D3799" s="154"/>
      <c r="E3799" s="155"/>
      <c r="F3799" s="156"/>
      <c r="G3799" s="157"/>
      <c r="H3799" s="158"/>
      <c r="I3799" s="162" t="str">
        <f t="shared" si="354"/>
        <v/>
      </c>
      <c r="J3799" s="163" t="str">
        <f>IF(I3799="","",I3799/BUDGET!$O$8)</f>
        <v/>
      </c>
      <c r="K3799" s="608"/>
      <c r="L3799" s="164" t="str">
        <f t="shared" si="355"/>
        <v/>
      </c>
      <c r="M3799" s="609" t="str">
        <f t="shared" si="356"/>
        <v/>
      </c>
      <c r="N3799" s="610" t="str">
        <f t="shared" si="357"/>
        <v/>
      </c>
      <c r="O3799" s="577"/>
      <c r="Q3799" s="611"/>
      <c r="U3799" s="574" t="str">
        <f t="shared" si="359"/>
        <v/>
      </c>
      <c r="V3799" s="574" t="str">
        <f>IF($U3799="","",VLOOKUP($U3799,BUDGET!$C$19:$Q$401,2,FALSE))</f>
        <v/>
      </c>
    </row>
    <row r="3800" spans="2:22" ht="13.5" x14ac:dyDescent="0.3">
      <c r="B3800" s="582">
        <f t="shared" si="358"/>
        <v>3790</v>
      </c>
      <c r="C3800" s="153"/>
      <c r="D3800" s="154"/>
      <c r="E3800" s="155"/>
      <c r="F3800" s="156"/>
      <c r="G3800" s="157"/>
      <c r="H3800" s="158"/>
      <c r="I3800" s="162" t="str">
        <f t="shared" si="354"/>
        <v/>
      </c>
      <c r="J3800" s="163" t="str">
        <f>IF(I3800="","",I3800/BUDGET!$O$8)</f>
        <v/>
      </c>
      <c r="K3800" s="608"/>
      <c r="L3800" s="161" t="str">
        <f t="shared" si="355"/>
        <v/>
      </c>
      <c r="M3800" s="609" t="str">
        <f t="shared" si="356"/>
        <v/>
      </c>
      <c r="N3800" s="610" t="str">
        <f t="shared" si="357"/>
        <v/>
      </c>
      <c r="O3800" s="577"/>
      <c r="Q3800" s="611"/>
      <c r="U3800" s="574" t="str">
        <f t="shared" si="359"/>
        <v/>
      </c>
      <c r="V3800" s="574" t="str">
        <f>IF($U3800="","",VLOOKUP($U3800,BUDGET!$C$19:$Q$401,2,FALSE))</f>
        <v/>
      </c>
    </row>
    <row r="3801" spans="2:22" ht="13.5" x14ac:dyDescent="0.3">
      <c r="B3801" s="582">
        <f t="shared" si="358"/>
        <v>3791</v>
      </c>
      <c r="C3801" s="153"/>
      <c r="D3801" s="154"/>
      <c r="E3801" s="155"/>
      <c r="F3801" s="156"/>
      <c r="G3801" s="157"/>
      <c r="H3801" s="158"/>
      <c r="I3801" s="162" t="str">
        <f t="shared" si="354"/>
        <v/>
      </c>
      <c r="J3801" s="163" t="str">
        <f>IF(I3801="","",I3801/BUDGET!$O$8)</f>
        <v/>
      </c>
      <c r="K3801" s="608"/>
      <c r="L3801" s="164" t="str">
        <f t="shared" si="355"/>
        <v/>
      </c>
      <c r="M3801" s="609" t="str">
        <f t="shared" si="356"/>
        <v/>
      </c>
      <c r="N3801" s="610" t="str">
        <f t="shared" si="357"/>
        <v/>
      </c>
      <c r="O3801" s="577"/>
      <c r="Q3801" s="611"/>
      <c r="U3801" s="574" t="str">
        <f t="shared" si="359"/>
        <v/>
      </c>
      <c r="V3801" s="574" t="str">
        <f>IF($U3801="","",VLOOKUP($U3801,BUDGET!$C$19:$Q$401,2,FALSE))</f>
        <v/>
      </c>
    </row>
    <row r="3802" spans="2:22" ht="13.5" x14ac:dyDescent="0.3">
      <c r="B3802" s="582">
        <f t="shared" si="358"/>
        <v>3792</v>
      </c>
      <c r="C3802" s="153"/>
      <c r="D3802" s="154"/>
      <c r="E3802" s="155"/>
      <c r="F3802" s="156"/>
      <c r="G3802" s="157"/>
      <c r="H3802" s="158"/>
      <c r="I3802" s="162" t="str">
        <f t="shared" si="354"/>
        <v/>
      </c>
      <c r="J3802" s="163" t="str">
        <f>IF(I3802="","",I3802/BUDGET!$O$8)</f>
        <v/>
      </c>
      <c r="K3802" s="608"/>
      <c r="L3802" s="161" t="str">
        <f t="shared" si="355"/>
        <v/>
      </c>
      <c r="M3802" s="609" t="str">
        <f t="shared" si="356"/>
        <v/>
      </c>
      <c r="N3802" s="610" t="str">
        <f t="shared" si="357"/>
        <v/>
      </c>
      <c r="O3802" s="577"/>
      <c r="Q3802" s="611"/>
      <c r="U3802" s="574" t="str">
        <f t="shared" si="359"/>
        <v/>
      </c>
      <c r="V3802" s="574" t="str">
        <f>IF($U3802="","",VLOOKUP($U3802,BUDGET!$C$19:$Q$401,2,FALSE))</f>
        <v/>
      </c>
    </row>
    <row r="3803" spans="2:22" ht="13.5" x14ac:dyDescent="0.3">
      <c r="B3803" s="582">
        <f t="shared" si="358"/>
        <v>3793</v>
      </c>
      <c r="C3803" s="153"/>
      <c r="D3803" s="154"/>
      <c r="E3803" s="155"/>
      <c r="F3803" s="156"/>
      <c r="G3803" s="157"/>
      <c r="H3803" s="158"/>
      <c r="I3803" s="162" t="str">
        <f t="shared" si="354"/>
        <v/>
      </c>
      <c r="J3803" s="163" t="str">
        <f>IF(I3803="","",I3803/BUDGET!$O$8)</f>
        <v/>
      </c>
      <c r="K3803" s="608"/>
      <c r="L3803" s="164" t="str">
        <f t="shared" si="355"/>
        <v/>
      </c>
      <c r="M3803" s="609" t="str">
        <f t="shared" si="356"/>
        <v/>
      </c>
      <c r="N3803" s="610" t="str">
        <f t="shared" si="357"/>
        <v/>
      </c>
      <c r="O3803" s="577"/>
      <c r="Q3803" s="611"/>
      <c r="U3803" s="574" t="str">
        <f t="shared" si="359"/>
        <v/>
      </c>
      <c r="V3803" s="574" t="str">
        <f>IF($U3803="","",VLOOKUP($U3803,BUDGET!$C$19:$Q$401,2,FALSE))</f>
        <v/>
      </c>
    </row>
    <row r="3804" spans="2:22" ht="13.5" x14ac:dyDescent="0.3">
      <c r="B3804" s="582">
        <f t="shared" si="358"/>
        <v>3794</v>
      </c>
      <c r="C3804" s="153"/>
      <c r="D3804" s="154"/>
      <c r="E3804" s="155"/>
      <c r="F3804" s="156"/>
      <c r="G3804" s="157"/>
      <c r="H3804" s="158"/>
      <c r="I3804" s="162" t="str">
        <f t="shared" si="354"/>
        <v/>
      </c>
      <c r="J3804" s="163" t="str">
        <f>IF(I3804="","",I3804/BUDGET!$O$8)</f>
        <v/>
      </c>
      <c r="K3804" s="608"/>
      <c r="L3804" s="161" t="str">
        <f t="shared" si="355"/>
        <v/>
      </c>
      <c r="M3804" s="609" t="str">
        <f t="shared" si="356"/>
        <v/>
      </c>
      <c r="N3804" s="610" t="str">
        <f t="shared" si="357"/>
        <v/>
      </c>
      <c r="O3804" s="577"/>
      <c r="Q3804" s="611"/>
      <c r="U3804" s="574" t="str">
        <f t="shared" si="359"/>
        <v/>
      </c>
      <c r="V3804" s="574" t="str">
        <f>IF($U3804="","",VLOOKUP($U3804,BUDGET!$C$19:$Q$401,2,FALSE))</f>
        <v/>
      </c>
    </row>
    <row r="3805" spans="2:22" ht="13.5" x14ac:dyDescent="0.3">
      <c r="B3805" s="582">
        <f t="shared" si="358"/>
        <v>3795</v>
      </c>
      <c r="C3805" s="153"/>
      <c r="D3805" s="154"/>
      <c r="E3805" s="155"/>
      <c r="F3805" s="156"/>
      <c r="G3805" s="157"/>
      <c r="H3805" s="158"/>
      <c r="I3805" s="162" t="str">
        <f t="shared" si="354"/>
        <v/>
      </c>
      <c r="J3805" s="163" t="str">
        <f>IF(I3805="","",I3805/BUDGET!$O$8)</f>
        <v/>
      </c>
      <c r="K3805" s="608"/>
      <c r="L3805" s="164" t="str">
        <f t="shared" si="355"/>
        <v/>
      </c>
      <c r="M3805" s="609" t="str">
        <f t="shared" si="356"/>
        <v/>
      </c>
      <c r="N3805" s="610" t="str">
        <f t="shared" si="357"/>
        <v/>
      </c>
      <c r="O3805" s="577"/>
      <c r="Q3805" s="611"/>
      <c r="U3805" s="574" t="str">
        <f t="shared" si="359"/>
        <v/>
      </c>
      <c r="V3805" s="574" t="str">
        <f>IF($U3805="","",VLOOKUP($U3805,BUDGET!$C$19:$Q$401,2,FALSE))</f>
        <v/>
      </c>
    </row>
    <row r="3806" spans="2:22" ht="13.5" x14ac:dyDescent="0.3">
      <c r="B3806" s="582">
        <f t="shared" si="358"/>
        <v>3796</v>
      </c>
      <c r="C3806" s="153"/>
      <c r="D3806" s="154"/>
      <c r="E3806" s="155"/>
      <c r="F3806" s="156"/>
      <c r="G3806" s="157"/>
      <c r="H3806" s="158"/>
      <c r="I3806" s="162" t="str">
        <f t="shared" si="354"/>
        <v/>
      </c>
      <c r="J3806" s="163" t="str">
        <f>IF(I3806="","",I3806/BUDGET!$O$8)</f>
        <v/>
      </c>
      <c r="K3806" s="608"/>
      <c r="L3806" s="161" t="str">
        <f t="shared" si="355"/>
        <v/>
      </c>
      <c r="M3806" s="609" t="str">
        <f t="shared" si="356"/>
        <v/>
      </c>
      <c r="N3806" s="610" t="str">
        <f t="shared" si="357"/>
        <v/>
      </c>
      <c r="O3806" s="577"/>
      <c r="Q3806" s="611"/>
      <c r="U3806" s="574" t="str">
        <f t="shared" si="359"/>
        <v/>
      </c>
      <c r="V3806" s="574" t="str">
        <f>IF($U3806="","",VLOOKUP($U3806,BUDGET!$C$19:$Q$401,2,FALSE))</f>
        <v/>
      </c>
    </row>
    <row r="3807" spans="2:22" ht="13.5" x14ac:dyDescent="0.3">
      <c r="B3807" s="582">
        <f t="shared" si="358"/>
        <v>3797</v>
      </c>
      <c r="C3807" s="153"/>
      <c r="D3807" s="154"/>
      <c r="E3807" s="155"/>
      <c r="F3807" s="156"/>
      <c r="G3807" s="157"/>
      <c r="H3807" s="158"/>
      <c r="I3807" s="162" t="str">
        <f t="shared" si="354"/>
        <v/>
      </c>
      <c r="J3807" s="163" t="str">
        <f>IF(I3807="","",I3807/BUDGET!$O$8)</f>
        <v/>
      </c>
      <c r="K3807" s="608"/>
      <c r="L3807" s="164" t="str">
        <f t="shared" si="355"/>
        <v/>
      </c>
      <c r="M3807" s="609" t="str">
        <f t="shared" si="356"/>
        <v/>
      </c>
      <c r="N3807" s="610" t="str">
        <f t="shared" si="357"/>
        <v/>
      </c>
      <c r="O3807" s="577"/>
      <c r="Q3807" s="611"/>
      <c r="U3807" s="574" t="str">
        <f t="shared" si="359"/>
        <v/>
      </c>
      <c r="V3807" s="574" t="str">
        <f>IF($U3807="","",VLOOKUP($U3807,BUDGET!$C$19:$Q$401,2,FALSE))</f>
        <v/>
      </c>
    </row>
    <row r="3808" spans="2:22" ht="13.5" x14ac:dyDescent="0.3">
      <c r="B3808" s="582">
        <f t="shared" si="358"/>
        <v>3798</v>
      </c>
      <c r="C3808" s="153"/>
      <c r="D3808" s="154"/>
      <c r="E3808" s="155"/>
      <c r="F3808" s="156"/>
      <c r="G3808" s="157"/>
      <c r="H3808" s="158"/>
      <c r="I3808" s="162" t="str">
        <f t="shared" si="354"/>
        <v/>
      </c>
      <c r="J3808" s="163" t="str">
        <f>IF(I3808="","",I3808/BUDGET!$O$8)</f>
        <v/>
      </c>
      <c r="K3808" s="608"/>
      <c r="L3808" s="161" t="str">
        <f t="shared" si="355"/>
        <v/>
      </c>
      <c r="M3808" s="609" t="str">
        <f t="shared" si="356"/>
        <v/>
      </c>
      <c r="N3808" s="610" t="str">
        <f t="shared" si="357"/>
        <v/>
      </c>
      <c r="O3808" s="577"/>
      <c r="Q3808" s="611"/>
      <c r="U3808" s="574" t="str">
        <f t="shared" si="359"/>
        <v/>
      </c>
      <c r="V3808" s="574" t="str">
        <f>IF($U3808="","",VLOOKUP($U3808,BUDGET!$C$19:$Q$401,2,FALSE))</f>
        <v/>
      </c>
    </row>
    <row r="3809" spans="2:22" ht="13.5" x14ac:dyDescent="0.3">
      <c r="B3809" s="582">
        <f t="shared" si="358"/>
        <v>3799</v>
      </c>
      <c r="C3809" s="153"/>
      <c r="D3809" s="154"/>
      <c r="E3809" s="155"/>
      <c r="F3809" s="156"/>
      <c r="G3809" s="157"/>
      <c r="H3809" s="158"/>
      <c r="I3809" s="162" t="str">
        <f t="shared" si="354"/>
        <v/>
      </c>
      <c r="J3809" s="163" t="str">
        <f>IF(I3809="","",I3809/BUDGET!$O$8)</f>
        <v/>
      </c>
      <c r="K3809" s="608"/>
      <c r="L3809" s="164" t="str">
        <f t="shared" si="355"/>
        <v/>
      </c>
      <c r="M3809" s="609" t="str">
        <f t="shared" si="356"/>
        <v/>
      </c>
      <c r="N3809" s="610" t="str">
        <f t="shared" si="357"/>
        <v/>
      </c>
      <c r="O3809" s="577"/>
      <c r="Q3809" s="611"/>
      <c r="U3809" s="574" t="str">
        <f t="shared" si="359"/>
        <v/>
      </c>
      <c r="V3809" s="574" t="str">
        <f>IF($U3809="","",VLOOKUP($U3809,BUDGET!$C$19:$Q$401,2,FALSE))</f>
        <v/>
      </c>
    </row>
    <row r="3810" spans="2:22" ht="13.5" x14ac:dyDescent="0.3">
      <c r="B3810" s="582">
        <f t="shared" si="358"/>
        <v>3800</v>
      </c>
      <c r="C3810" s="153"/>
      <c r="D3810" s="154"/>
      <c r="E3810" s="155"/>
      <c r="F3810" s="156"/>
      <c r="G3810" s="157"/>
      <c r="H3810" s="158"/>
      <c r="I3810" s="162" t="str">
        <f t="shared" si="354"/>
        <v/>
      </c>
      <c r="J3810" s="163" t="str">
        <f>IF(I3810="","",I3810/BUDGET!$O$8)</f>
        <v/>
      </c>
      <c r="K3810" s="608"/>
      <c r="L3810" s="161" t="str">
        <f t="shared" si="355"/>
        <v/>
      </c>
      <c r="M3810" s="609" t="str">
        <f t="shared" si="356"/>
        <v/>
      </c>
      <c r="N3810" s="610" t="str">
        <f t="shared" si="357"/>
        <v/>
      </c>
      <c r="O3810" s="577"/>
      <c r="Q3810" s="611"/>
      <c r="U3810" s="574" t="str">
        <f t="shared" si="359"/>
        <v/>
      </c>
      <c r="V3810" s="574" t="str">
        <f>IF($U3810="","",VLOOKUP($U3810,BUDGET!$C$19:$Q$401,2,FALSE))</f>
        <v/>
      </c>
    </row>
    <row r="3811" spans="2:22" ht="13.5" x14ac:dyDescent="0.3">
      <c r="B3811" s="582">
        <f t="shared" si="358"/>
        <v>3801</v>
      </c>
      <c r="C3811" s="153"/>
      <c r="D3811" s="154"/>
      <c r="E3811" s="155"/>
      <c r="F3811" s="156"/>
      <c r="G3811" s="157"/>
      <c r="H3811" s="158"/>
      <c r="I3811" s="162" t="str">
        <f t="shared" si="354"/>
        <v/>
      </c>
      <c r="J3811" s="163" t="str">
        <f>IF(I3811="","",I3811/BUDGET!$O$8)</f>
        <v/>
      </c>
      <c r="K3811" s="608"/>
      <c r="L3811" s="164" t="str">
        <f t="shared" si="355"/>
        <v/>
      </c>
      <c r="M3811" s="609" t="str">
        <f t="shared" si="356"/>
        <v/>
      </c>
      <c r="N3811" s="610" t="str">
        <f t="shared" si="357"/>
        <v/>
      </c>
      <c r="O3811" s="577"/>
      <c r="Q3811" s="611"/>
      <c r="U3811" s="574" t="str">
        <f t="shared" si="359"/>
        <v/>
      </c>
      <c r="V3811" s="574" t="str">
        <f>IF($U3811="","",VLOOKUP($U3811,BUDGET!$C$19:$Q$401,2,FALSE))</f>
        <v/>
      </c>
    </row>
    <row r="3812" spans="2:22" ht="13.5" x14ac:dyDescent="0.3">
      <c r="B3812" s="582">
        <f t="shared" si="358"/>
        <v>3802</v>
      </c>
      <c r="C3812" s="153"/>
      <c r="D3812" s="154"/>
      <c r="E3812" s="155"/>
      <c r="F3812" s="156"/>
      <c r="G3812" s="157"/>
      <c r="H3812" s="158"/>
      <c r="I3812" s="162" t="str">
        <f t="shared" si="354"/>
        <v/>
      </c>
      <c r="J3812" s="163" t="str">
        <f>IF(I3812="","",I3812/BUDGET!$O$8)</f>
        <v/>
      </c>
      <c r="K3812" s="608"/>
      <c r="L3812" s="161" t="str">
        <f t="shared" si="355"/>
        <v/>
      </c>
      <c r="M3812" s="609" t="str">
        <f t="shared" si="356"/>
        <v/>
      </c>
      <c r="N3812" s="610" t="str">
        <f t="shared" si="357"/>
        <v/>
      </c>
      <c r="O3812" s="577"/>
      <c r="Q3812" s="611"/>
      <c r="U3812" s="574" t="str">
        <f t="shared" si="359"/>
        <v/>
      </c>
      <c r="V3812" s="574" t="str">
        <f>IF($U3812="","",VLOOKUP($U3812,BUDGET!$C$19:$Q$401,2,FALSE))</f>
        <v/>
      </c>
    </row>
    <row r="3813" spans="2:22" ht="13.5" x14ac:dyDescent="0.3">
      <c r="B3813" s="582">
        <f t="shared" si="358"/>
        <v>3803</v>
      </c>
      <c r="C3813" s="153"/>
      <c r="D3813" s="154"/>
      <c r="E3813" s="155"/>
      <c r="F3813" s="156"/>
      <c r="G3813" s="157"/>
      <c r="H3813" s="158"/>
      <c r="I3813" s="162" t="str">
        <f t="shared" si="354"/>
        <v/>
      </c>
      <c r="J3813" s="163" t="str">
        <f>IF(I3813="","",I3813/BUDGET!$O$8)</f>
        <v/>
      </c>
      <c r="K3813" s="608"/>
      <c r="L3813" s="164" t="str">
        <f t="shared" si="355"/>
        <v/>
      </c>
      <c r="M3813" s="609" t="str">
        <f t="shared" si="356"/>
        <v/>
      </c>
      <c r="N3813" s="610" t="str">
        <f t="shared" si="357"/>
        <v/>
      </c>
      <c r="O3813" s="577"/>
      <c r="Q3813" s="611"/>
      <c r="U3813" s="574" t="str">
        <f t="shared" si="359"/>
        <v/>
      </c>
      <c r="V3813" s="574" t="str">
        <f>IF($U3813="","",VLOOKUP($U3813,BUDGET!$C$19:$Q$401,2,FALSE))</f>
        <v/>
      </c>
    </row>
    <row r="3814" spans="2:22" ht="13.5" x14ac:dyDescent="0.3">
      <c r="B3814" s="582">
        <f t="shared" si="358"/>
        <v>3804</v>
      </c>
      <c r="C3814" s="153"/>
      <c r="D3814" s="154"/>
      <c r="E3814" s="155"/>
      <c r="F3814" s="156"/>
      <c r="G3814" s="157"/>
      <c r="H3814" s="158"/>
      <c r="I3814" s="162" t="str">
        <f t="shared" si="354"/>
        <v/>
      </c>
      <c r="J3814" s="163" t="str">
        <f>IF(I3814="","",I3814/BUDGET!$O$8)</f>
        <v/>
      </c>
      <c r="K3814" s="608"/>
      <c r="L3814" s="161" t="str">
        <f t="shared" si="355"/>
        <v/>
      </c>
      <c r="M3814" s="609" t="str">
        <f t="shared" si="356"/>
        <v/>
      </c>
      <c r="N3814" s="610" t="str">
        <f t="shared" si="357"/>
        <v/>
      </c>
      <c r="O3814" s="577"/>
      <c r="Q3814" s="611"/>
      <c r="U3814" s="574" t="str">
        <f t="shared" si="359"/>
        <v/>
      </c>
      <c r="V3814" s="574" t="str">
        <f>IF($U3814="","",VLOOKUP($U3814,BUDGET!$C$19:$Q$401,2,FALSE))</f>
        <v/>
      </c>
    </row>
    <row r="3815" spans="2:22" ht="13.5" x14ac:dyDescent="0.3">
      <c r="B3815" s="582">
        <f t="shared" si="358"/>
        <v>3805</v>
      </c>
      <c r="C3815" s="153"/>
      <c r="D3815" s="154"/>
      <c r="E3815" s="155"/>
      <c r="F3815" s="156"/>
      <c r="G3815" s="157"/>
      <c r="H3815" s="158"/>
      <c r="I3815" s="162" t="str">
        <f t="shared" si="354"/>
        <v/>
      </c>
      <c r="J3815" s="163" t="str">
        <f>IF(I3815="","",I3815/BUDGET!$O$8)</f>
        <v/>
      </c>
      <c r="K3815" s="608"/>
      <c r="L3815" s="164" t="str">
        <f t="shared" si="355"/>
        <v/>
      </c>
      <c r="M3815" s="609" t="str">
        <f t="shared" si="356"/>
        <v/>
      </c>
      <c r="N3815" s="610" t="str">
        <f t="shared" si="357"/>
        <v/>
      </c>
      <c r="O3815" s="577"/>
      <c r="Q3815" s="611"/>
      <c r="U3815" s="574" t="str">
        <f t="shared" si="359"/>
        <v/>
      </c>
      <c r="V3815" s="574" t="str">
        <f>IF($U3815="","",VLOOKUP($U3815,BUDGET!$C$19:$Q$401,2,FALSE))</f>
        <v/>
      </c>
    </row>
    <row r="3816" spans="2:22" ht="13.5" x14ac:dyDescent="0.3">
      <c r="B3816" s="582">
        <f t="shared" si="358"/>
        <v>3806</v>
      </c>
      <c r="C3816" s="153"/>
      <c r="D3816" s="154"/>
      <c r="E3816" s="155"/>
      <c r="F3816" s="156"/>
      <c r="G3816" s="157"/>
      <c r="H3816" s="158"/>
      <c r="I3816" s="162" t="str">
        <f t="shared" si="354"/>
        <v/>
      </c>
      <c r="J3816" s="163" t="str">
        <f>IF(I3816="","",I3816/BUDGET!$O$8)</f>
        <v/>
      </c>
      <c r="K3816" s="608"/>
      <c r="L3816" s="161" t="str">
        <f t="shared" si="355"/>
        <v/>
      </c>
      <c r="M3816" s="609" t="str">
        <f t="shared" si="356"/>
        <v/>
      </c>
      <c r="N3816" s="610" t="str">
        <f t="shared" si="357"/>
        <v/>
      </c>
      <c r="O3816" s="577"/>
      <c r="Q3816" s="611"/>
      <c r="U3816" s="574" t="str">
        <f t="shared" si="359"/>
        <v/>
      </c>
      <c r="V3816" s="574" t="str">
        <f>IF($U3816="","",VLOOKUP($U3816,BUDGET!$C$19:$Q$401,2,FALSE))</f>
        <v/>
      </c>
    </row>
    <row r="3817" spans="2:22" ht="13.5" x14ac:dyDescent="0.3">
      <c r="B3817" s="582">
        <f t="shared" si="358"/>
        <v>3807</v>
      </c>
      <c r="C3817" s="153"/>
      <c r="D3817" s="154"/>
      <c r="E3817" s="155"/>
      <c r="F3817" s="156"/>
      <c r="G3817" s="157"/>
      <c r="H3817" s="158"/>
      <c r="I3817" s="162" t="str">
        <f t="shared" si="354"/>
        <v/>
      </c>
      <c r="J3817" s="163" t="str">
        <f>IF(I3817="","",I3817/BUDGET!$O$8)</f>
        <v/>
      </c>
      <c r="K3817" s="608"/>
      <c r="L3817" s="164" t="str">
        <f t="shared" si="355"/>
        <v/>
      </c>
      <c r="M3817" s="609" t="str">
        <f t="shared" si="356"/>
        <v/>
      </c>
      <c r="N3817" s="610" t="str">
        <f t="shared" si="357"/>
        <v/>
      </c>
      <c r="O3817" s="577"/>
      <c r="Q3817" s="611"/>
      <c r="U3817" s="574" t="str">
        <f t="shared" si="359"/>
        <v/>
      </c>
      <c r="V3817" s="574" t="str">
        <f>IF($U3817="","",VLOOKUP($U3817,BUDGET!$C$19:$Q$401,2,FALSE))</f>
        <v/>
      </c>
    </row>
    <row r="3818" spans="2:22" ht="13.5" x14ac:dyDescent="0.3">
      <c r="B3818" s="582">
        <f t="shared" si="358"/>
        <v>3808</v>
      </c>
      <c r="C3818" s="153"/>
      <c r="D3818" s="154"/>
      <c r="E3818" s="155"/>
      <c r="F3818" s="156"/>
      <c r="G3818" s="157"/>
      <c r="H3818" s="158"/>
      <c r="I3818" s="162" t="str">
        <f t="shared" si="354"/>
        <v/>
      </c>
      <c r="J3818" s="163" t="str">
        <f>IF(I3818="","",I3818/BUDGET!$O$8)</f>
        <v/>
      </c>
      <c r="K3818" s="608"/>
      <c r="L3818" s="161" t="str">
        <f t="shared" si="355"/>
        <v/>
      </c>
      <c r="M3818" s="609" t="str">
        <f t="shared" si="356"/>
        <v/>
      </c>
      <c r="N3818" s="610" t="str">
        <f t="shared" si="357"/>
        <v/>
      </c>
      <c r="O3818" s="577"/>
      <c r="Q3818" s="611"/>
      <c r="U3818" s="574" t="str">
        <f t="shared" si="359"/>
        <v/>
      </c>
      <c r="V3818" s="574" t="str">
        <f>IF($U3818="","",VLOOKUP($U3818,BUDGET!$C$19:$Q$401,2,FALSE))</f>
        <v/>
      </c>
    </row>
    <row r="3819" spans="2:22" ht="13.5" x14ac:dyDescent="0.3">
      <c r="B3819" s="582">
        <f t="shared" si="358"/>
        <v>3809</v>
      </c>
      <c r="C3819" s="153"/>
      <c r="D3819" s="154"/>
      <c r="E3819" s="155"/>
      <c r="F3819" s="156"/>
      <c r="G3819" s="157"/>
      <c r="H3819" s="158"/>
      <c r="I3819" s="162" t="str">
        <f t="shared" si="354"/>
        <v/>
      </c>
      <c r="J3819" s="163" t="str">
        <f>IF(I3819="","",I3819/BUDGET!$O$8)</f>
        <v/>
      </c>
      <c r="K3819" s="608"/>
      <c r="L3819" s="164" t="str">
        <f t="shared" si="355"/>
        <v/>
      </c>
      <c r="M3819" s="609" t="str">
        <f t="shared" si="356"/>
        <v/>
      </c>
      <c r="N3819" s="610" t="str">
        <f t="shared" si="357"/>
        <v/>
      </c>
      <c r="O3819" s="577"/>
      <c r="Q3819" s="611"/>
      <c r="U3819" s="574" t="str">
        <f t="shared" si="359"/>
        <v/>
      </c>
      <c r="V3819" s="574" t="str">
        <f>IF($U3819="","",VLOOKUP($U3819,BUDGET!$C$19:$Q$401,2,FALSE))</f>
        <v/>
      </c>
    </row>
    <row r="3820" spans="2:22" ht="13.5" x14ac:dyDescent="0.3">
      <c r="B3820" s="582">
        <f t="shared" si="358"/>
        <v>3810</v>
      </c>
      <c r="C3820" s="153"/>
      <c r="D3820" s="154"/>
      <c r="E3820" s="155"/>
      <c r="F3820" s="156"/>
      <c r="G3820" s="157"/>
      <c r="H3820" s="158"/>
      <c r="I3820" s="162" t="str">
        <f t="shared" si="354"/>
        <v/>
      </c>
      <c r="J3820" s="163" t="str">
        <f>IF(I3820="","",I3820/BUDGET!$O$8)</f>
        <v/>
      </c>
      <c r="K3820" s="608"/>
      <c r="L3820" s="161" t="str">
        <f t="shared" si="355"/>
        <v/>
      </c>
      <c r="M3820" s="609" t="str">
        <f t="shared" si="356"/>
        <v/>
      </c>
      <c r="N3820" s="610" t="str">
        <f t="shared" si="357"/>
        <v/>
      </c>
      <c r="O3820" s="577"/>
      <c r="Q3820" s="611"/>
      <c r="U3820" s="574" t="str">
        <f t="shared" si="359"/>
        <v/>
      </c>
      <c r="V3820" s="574" t="str">
        <f>IF($U3820="","",VLOOKUP($U3820,BUDGET!$C$19:$Q$401,2,FALSE))</f>
        <v/>
      </c>
    </row>
    <row r="3821" spans="2:22" ht="13.5" x14ac:dyDescent="0.3">
      <c r="B3821" s="582">
        <f t="shared" si="358"/>
        <v>3811</v>
      </c>
      <c r="C3821" s="153"/>
      <c r="D3821" s="154"/>
      <c r="E3821" s="155"/>
      <c r="F3821" s="156"/>
      <c r="G3821" s="157"/>
      <c r="H3821" s="158"/>
      <c r="I3821" s="162" t="str">
        <f t="shared" si="354"/>
        <v/>
      </c>
      <c r="J3821" s="163" t="str">
        <f>IF(I3821="","",I3821/BUDGET!$O$8)</f>
        <v/>
      </c>
      <c r="K3821" s="608"/>
      <c r="L3821" s="164" t="str">
        <f t="shared" si="355"/>
        <v/>
      </c>
      <c r="M3821" s="609" t="str">
        <f t="shared" si="356"/>
        <v/>
      </c>
      <c r="N3821" s="610" t="str">
        <f t="shared" si="357"/>
        <v/>
      </c>
      <c r="O3821" s="577"/>
      <c r="Q3821" s="611"/>
      <c r="U3821" s="574" t="str">
        <f t="shared" si="359"/>
        <v/>
      </c>
      <c r="V3821" s="574" t="str">
        <f>IF($U3821="","",VLOOKUP($U3821,BUDGET!$C$19:$Q$401,2,FALSE))</f>
        <v/>
      </c>
    </row>
    <row r="3822" spans="2:22" ht="13.5" x14ac:dyDescent="0.3">
      <c r="B3822" s="582">
        <f t="shared" si="358"/>
        <v>3812</v>
      </c>
      <c r="C3822" s="153"/>
      <c r="D3822" s="154"/>
      <c r="E3822" s="155"/>
      <c r="F3822" s="156"/>
      <c r="G3822" s="157"/>
      <c r="H3822" s="158"/>
      <c r="I3822" s="162" t="str">
        <f t="shared" si="354"/>
        <v/>
      </c>
      <c r="J3822" s="163" t="str">
        <f>IF(I3822="","",I3822/BUDGET!$O$8)</f>
        <v/>
      </c>
      <c r="K3822" s="608"/>
      <c r="L3822" s="161" t="str">
        <f t="shared" si="355"/>
        <v/>
      </c>
      <c r="M3822" s="609" t="str">
        <f t="shared" si="356"/>
        <v/>
      </c>
      <c r="N3822" s="610" t="str">
        <f t="shared" si="357"/>
        <v/>
      </c>
      <c r="O3822" s="577"/>
      <c r="Q3822" s="611"/>
      <c r="U3822" s="574" t="str">
        <f t="shared" si="359"/>
        <v/>
      </c>
      <c r="V3822" s="574" t="str">
        <f>IF($U3822="","",VLOOKUP($U3822,BUDGET!$C$19:$Q$401,2,FALSE))</f>
        <v/>
      </c>
    </row>
    <row r="3823" spans="2:22" ht="13.5" x14ac:dyDescent="0.3">
      <c r="B3823" s="582">
        <f t="shared" si="358"/>
        <v>3813</v>
      </c>
      <c r="C3823" s="153"/>
      <c r="D3823" s="154"/>
      <c r="E3823" s="155"/>
      <c r="F3823" s="156"/>
      <c r="G3823" s="157"/>
      <c r="H3823" s="158"/>
      <c r="I3823" s="162" t="str">
        <f t="shared" si="354"/>
        <v/>
      </c>
      <c r="J3823" s="163" t="str">
        <f>IF(I3823="","",I3823/BUDGET!$O$8)</f>
        <v/>
      </c>
      <c r="K3823" s="608"/>
      <c r="L3823" s="164" t="str">
        <f t="shared" si="355"/>
        <v/>
      </c>
      <c r="M3823" s="609" t="str">
        <f t="shared" si="356"/>
        <v/>
      </c>
      <c r="N3823" s="610" t="str">
        <f t="shared" si="357"/>
        <v/>
      </c>
      <c r="O3823" s="577"/>
      <c r="Q3823" s="611"/>
      <c r="U3823" s="574" t="str">
        <f t="shared" si="359"/>
        <v/>
      </c>
      <c r="V3823" s="574" t="str">
        <f>IF($U3823="","",VLOOKUP($U3823,BUDGET!$C$19:$Q$401,2,FALSE))</f>
        <v/>
      </c>
    </row>
    <row r="3824" spans="2:22" ht="13.5" x14ac:dyDescent="0.3">
      <c r="B3824" s="582">
        <f t="shared" si="358"/>
        <v>3814</v>
      </c>
      <c r="C3824" s="153"/>
      <c r="D3824" s="154"/>
      <c r="E3824" s="155"/>
      <c r="F3824" s="156"/>
      <c r="G3824" s="157"/>
      <c r="H3824" s="158"/>
      <c r="I3824" s="162" t="str">
        <f t="shared" si="354"/>
        <v/>
      </c>
      <c r="J3824" s="163" t="str">
        <f>IF(I3824="","",I3824/BUDGET!$O$8)</f>
        <v/>
      </c>
      <c r="K3824" s="608"/>
      <c r="L3824" s="161" t="str">
        <f t="shared" si="355"/>
        <v/>
      </c>
      <c r="M3824" s="609" t="str">
        <f t="shared" si="356"/>
        <v/>
      </c>
      <c r="N3824" s="610" t="str">
        <f t="shared" si="357"/>
        <v/>
      </c>
      <c r="O3824" s="577"/>
      <c r="Q3824" s="611"/>
      <c r="U3824" s="574" t="str">
        <f t="shared" si="359"/>
        <v/>
      </c>
      <c r="V3824" s="574" t="str">
        <f>IF($U3824="","",VLOOKUP($U3824,BUDGET!$C$19:$Q$401,2,FALSE))</f>
        <v/>
      </c>
    </row>
    <row r="3825" spans="2:22" ht="13.5" x14ac:dyDescent="0.3">
      <c r="B3825" s="582">
        <f t="shared" si="358"/>
        <v>3815</v>
      </c>
      <c r="C3825" s="153"/>
      <c r="D3825" s="154"/>
      <c r="E3825" s="155"/>
      <c r="F3825" s="156"/>
      <c r="G3825" s="157"/>
      <c r="H3825" s="158"/>
      <c r="I3825" s="162" t="str">
        <f t="shared" si="354"/>
        <v/>
      </c>
      <c r="J3825" s="163" t="str">
        <f>IF(I3825="","",I3825/BUDGET!$O$8)</f>
        <v/>
      </c>
      <c r="K3825" s="608"/>
      <c r="L3825" s="164" t="str">
        <f t="shared" si="355"/>
        <v/>
      </c>
      <c r="M3825" s="609" t="str">
        <f t="shared" si="356"/>
        <v/>
      </c>
      <c r="N3825" s="610" t="str">
        <f t="shared" si="357"/>
        <v/>
      </c>
      <c r="O3825" s="577"/>
      <c r="Q3825" s="611"/>
      <c r="U3825" s="574" t="str">
        <f t="shared" si="359"/>
        <v/>
      </c>
      <c r="V3825" s="574" t="str">
        <f>IF($U3825="","",VLOOKUP($U3825,BUDGET!$C$19:$Q$401,2,FALSE))</f>
        <v/>
      </c>
    </row>
    <row r="3826" spans="2:22" ht="13.5" x14ac:dyDescent="0.3">
      <c r="B3826" s="582">
        <f t="shared" si="358"/>
        <v>3816</v>
      </c>
      <c r="C3826" s="153"/>
      <c r="D3826" s="154"/>
      <c r="E3826" s="155"/>
      <c r="F3826" s="156"/>
      <c r="G3826" s="157"/>
      <c r="H3826" s="158"/>
      <c r="I3826" s="162" t="str">
        <f t="shared" si="354"/>
        <v/>
      </c>
      <c r="J3826" s="163" t="str">
        <f>IF(I3826="","",I3826/BUDGET!$O$8)</f>
        <v/>
      </c>
      <c r="K3826" s="608"/>
      <c r="L3826" s="161" t="str">
        <f t="shared" si="355"/>
        <v/>
      </c>
      <c r="M3826" s="609" t="str">
        <f t="shared" si="356"/>
        <v/>
      </c>
      <c r="N3826" s="610" t="str">
        <f t="shared" si="357"/>
        <v/>
      </c>
      <c r="O3826" s="577"/>
      <c r="Q3826" s="611"/>
      <c r="U3826" s="574" t="str">
        <f t="shared" si="359"/>
        <v/>
      </c>
      <c r="V3826" s="574" t="str">
        <f>IF($U3826="","",VLOOKUP($U3826,BUDGET!$C$19:$Q$401,2,FALSE))</f>
        <v/>
      </c>
    </row>
    <row r="3827" spans="2:22" ht="13.5" x14ac:dyDescent="0.3">
      <c r="B3827" s="582">
        <f t="shared" si="358"/>
        <v>3817</v>
      </c>
      <c r="C3827" s="153"/>
      <c r="D3827" s="154"/>
      <c r="E3827" s="155"/>
      <c r="F3827" s="156"/>
      <c r="G3827" s="157"/>
      <c r="H3827" s="158"/>
      <c r="I3827" s="162" t="str">
        <f t="shared" si="354"/>
        <v/>
      </c>
      <c r="J3827" s="163" t="str">
        <f>IF(I3827="","",I3827/BUDGET!$O$8)</f>
        <v/>
      </c>
      <c r="K3827" s="608"/>
      <c r="L3827" s="164" t="str">
        <f t="shared" si="355"/>
        <v/>
      </c>
      <c r="M3827" s="609" t="str">
        <f t="shared" si="356"/>
        <v/>
      </c>
      <c r="N3827" s="610" t="str">
        <f t="shared" si="357"/>
        <v/>
      </c>
      <c r="O3827" s="577"/>
      <c r="Q3827" s="611"/>
      <c r="U3827" s="574" t="str">
        <f t="shared" si="359"/>
        <v/>
      </c>
      <c r="V3827" s="574" t="str">
        <f>IF($U3827="","",VLOOKUP($U3827,BUDGET!$C$19:$Q$401,2,FALSE))</f>
        <v/>
      </c>
    </row>
    <row r="3828" spans="2:22" ht="13.5" x14ac:dyDescent="0.3">
      <c r="B3828" s="582">
        <f t="shared" si="358"/>
        <v>3818</v>
      </c>
      <c r="C3828" s="153"/>
      <c r="D3828" s="154"/>
      <c r="E3828" s="155"/>
      <c r="F3828" s="156"/>
      <c r="G3828" s="157"/>
      <c r="H3828" s="158"/>
      <c r="I3828" s="162" t="str">
        <f t="shared" si="354"/>
        <v/>
      </c>
      <c r="J3828" s="163" t="str">
        <f>IF(I3828="","",I3828/BUDGET!$O$8)</f>
        <v/>
      </c>
      <c r="K3828" s="608"/>
      <c r="L3828" s="161" t="str">
        <f t="shared" si="355"/>
        <v/>
      </c>
      <c r="M3828" s="609" t="str">
        <f t="shared" si="356"/>
        <v/>
      </c>
      <c r="N3828" s="610" t="str">
        <f t="shared" si="357"/>
        <v/>
      </c>
      <c r="O3828" s="577"/>
      <c r="Q3828" s="611"/>
      <c r="U3828" s="574" t="str">
        <f t="shared" si="359"/>
        <v/>
      </c>
      <c r="V3828" s="574" t="str">
        <f>IF($U3828="","",VLOOKUP($U3828,BUDGET!$C$19:$Q$401,2,FALSE))</f>
        <v/>
      </c>
    </row>
    <row r="3829" spans="2:22" ht="13.5" x14ac:dyDescent="0.3">
      <c r="B3829" s="582">
        <f t="shared" si="358"/>
        <v>3819</v>
      </c>
      <c r="C3829" s="153"/>
      <c r="D3829" s="154"/>
      <c r="E3829" s="155"/>
      <c r="F3829" s="156"/>
      <c r="G3829" s="157"/>
      <c r="H3829" s="158"/>
      <c r="I3829" s="162" t="str">
        <f t="shared" si="354"/>
        <v/>
      </c>
      <c r="J3829" s="163" t="str">
        <f>IF(I3829="","",I3829/BUDGET!$O$8)</f>
        <v/>
      </c>
      <c r="K3829" s="608"/>
      <c r="L3829" s="164" t="str">
        <f t="shared" si="355"/>
        <v/>
      </c>
      <c r="M3829" s="609" t="str">
        <f t="shared" si="356"/>
        <v/>
      </c>
      <c r="N3829" s="610" t="str">
        <f t="shared" si="357"/>
        <v/>
      </c>
      <c r="O3829" s="577"/>
      <c r="Q3829" s="611"/>
      <c r="U3829" s="574" t="str">
        <f t="shared" si="359"/>
        <v/>
      </c>
      <c r="V3829" s="574" t="str">
        <f>IF($U3829="","",VLOOKUP($U3829,BUDGET!$C$19:$Q$401,2,FALSE))</f>
        <v/>
      </c>
    </row>
    <row r="3830" spans="2:22" ht="13.5" x14ac:dyDescent="0.3">
      <c r="B3830" s="582">
        <f t="shared" si="358"/>
        <v>3820</v>
      </c>
      <c r="C3830" s="153"/>
      <c r="D3830" s="154"/>
      <c r="E3830" s="155"/>
      <c r="F3830" s="156"/>
      <c r="G3830" s="157"/>
      <c r="H3830" s="158"/>
      <c r="I3830" s="162" t="str">
        <f t="shared" si="354"/>
        <v/>
      </c>
      <c r="J3830" s="163" t="str">
        <f>IF(I3830="","",I3830/BUDGET!$O$8)</f>
        <v/>
      </c>
      <c r="K3830" s="608"/>
      <c r="L3830" s="161" t="str">
        <f t="shared" si="355"/>
        <v/>
      </c>
      <c r="M3830" s="609" t="str">
        <f t="shared" si="356"/>
        <v/>
      </c>
      <c r="N3830" s="610" t="str">
        <f t="shared" si="357"/>
        <v/>
      </c>
      <c r="O3830" s="577"/>
      <c r="Q3830" s="611"/>
      <c r="U3830" s="574" t="str">
        <f t="shared" si="359"/>
        <v/>
      </c>
      <c r="V3830" s="574" t="str">
        <f>IF($U3830="","",VLOOKUP($U3830,BUDGET!$C$19:$Q$401,2,FALSE))</f>
        <v/>
      </c>
    </row>
    <row r="3831" spans="2:22" ht="13.5" x14ac:dyDescent="0.3">
      <c r="B3831" s="582">
        <f t="shared" si="358"/>
        <v>3821</v>
      </c>
      <c r="C3831" s="153"/>
      <c r="D3831" s="154"/>
      <c r="E3831" s="155"/>
      <c r="F3831" s="156"/>
      <c r="G3831" s="157"/>
      <c r="H3831" s="158"/>
      <c r="I3831" s="162" t="str">
        <f t="shared" si="354"/>
        <v/>
      </c>
      <c r="J3831" s="163" t="str">
        <f>IF(I3831="","",I3831/BUDGET!$O$8)</f>
        <v/>
      </c>
      <c r="K3831" s="608"/>
      <c r="L3831" s="164" t="str">
        <f t="shared" si="355"/>
        <v/>
      </c>
      <c r="M3831" s="609" t="str">
        <f t="shared" si="356"/>
        <v/>
      </c>
      <c r="N3831" s="610" t="str">
        <f t="shared" si="357"/>
        <v/>
      </c>
      <c r="O3831" s="577"/>
      <c r="Q3831" s="611"/>
      <c r="U3831" s="574" t="str">
        <f t="shared" si="359"/>
        <v/>
      </c>
      <c r="V3831" s="574" t="str">
        <f>IF($U3831="","",VLOOKUP($U3831,BUDGET!$C$19:$Q$401,2,FALSE))</f>
        <v/>
      </c>
    </row>
    <row r="3832" spans="2:22" ht="13.5" x14ac:dyDescent="0.3">
      <c r="B3832" s="582">
        <f t="shared" si="358"/>
        <v>3822</v>
      </c>
      <c r="C3832" s="153"/>
      <c r="D3832" s="154"/>
      <c r="E3832" s="155"/>
      <c r="F3832" s="156"/>
      <c r="G3832" s="157"/>
      <c r="H3832" s="158"/>
      <c r="I3832" s="162" t="str">
        <f t="shared" si="354"/>
        <v/>
      </c>
      <c r="J3832" s="163" t="str">
        <f>IF(I3832="","",I3832/BUDGET!$O$8)</f>
        <v/>
      </c>
      <c r="K3832" s="608"/>
      <c r="L3832" s="161" t="str">
        <f t="shared" si="355"/>
        <v/>
      </c>
      <c r="M3832" s="609" t="str">
        <f t="shared" si="356"/>
        <v/>
      </c>
      <c r="N3832" s="610" t="str">
        <f t="shared" si="357"/>
        <v/>
      </c>
      <c r="O3832" s="577"/>
      <c r="Q3832" s="611"/>
      <c r="U3832" s="574" t="str">
        <f t="shared" si="359"/>
        <v/>
      </c>
      <c r="V3832" s="574" t="str">
        <f>IF($U3832="","",VLOOKUP($U3832,BUDGET!$C$19:$Q$401,2,FALSE))</f>
        <v/>
      </c>
    </row>
    <row r="3833" spans="2:22" ht="13.5" x14ac:dyDescent="0.3">
      <c r="B3833" s="582">
        <f t="shared" si="358"/>
        <v>3823</v>
      </c>
      <c r="C3833" s="153"/>
      <c r="D3833" s="154"/>
      <c r="E3833" s="155"/>
      <c r="F3833" s="156"/>
      <c r="G3833" s="157"/>
      <c r="H3833" s="158"/>
      <c r="I3833" s="162" t="str">
        <f t="shared" si="354"/>
        <v/>
      </c>
      <c r="J3833" s="163" t="str">
        <f>IF(I3833="","",I3833/BUDGET!$O$8)</f>
        <v/>
      </c>
      <c r="K3833" s="608"/>
      <c r="L3833" s="164" t="str">
        <f t="shared" si="355"/>
        <v/>
      </c>
      <c r="M3833" s="609" t="str">
        <f t="shared" si="356"/>
        <v/>
      </c>
      <c r="N3833" s="610" t="str">
        <f t="shared" si="357"/>
        <v/>
      </c>
      <c r="O3833" s="577"/>
      <c r="Q3833" s="611"/>
      <c r="U3833" s="574" t="str">
        <f t="shared" si="359"/>
        <v/>
      </c>
      <c r="V3833" s="574" t="str">
        <f>IF($U3833="","",VLOOKUP($U3833,BUDGET!$C$19:$Q$401,2,FALSE))</f>
        <v/>
      </c>
    </row>
    <row r="3834" spans="2:22" ht="13.5" x14ac:dyDescent="0.3">
      <c r="B3834" s="582">
        <f t="shared" si="358"/>
        <v>3824</v>
      </c>
      <c r="C3834" s="153"/>
      <c r="D3834" s="154"/>
      <c r="E3834" s="155"/>
      <c r="F3834" s="156"/>
      <c r="G3834" s="157"/>
      <c r="H3834" s="158"/>
      <c r="I3834" s="162" t="str">
        <f t="shared" si="354"/>
        <v/>
      </c>
      <c r="J3834" s="163" t="str">
        <f>IF(I3834="","",I3834/BUDGET!$O$8)</f>
        <v/>
      </c>
      <c r="K3834" s="608"/>
      <c r="L3834" s="161" t="str">
        <f t="shared" si="355"/>
        <v/>
      </c>
      <c r="M3834" s="609" t="str">
        <f t="shared" si="356"/>
        <v/>
      </c>
      <c r="N3834" s="610" t="str">
        <f t="shared" si="357"/>
        <v/>
      </c>
      <c r="O3834" s="577"/>
      <c r="Q3834" s="611"/>
      <c r="U3834" s="574" t="str">
        <f t="shared" si="359"/>
        <v/>
      </c>
      <c r="V3834" s="574" t="str">
        <f>IF($U3834="","",VLOOKUP($U3834,BUDGET!$C$19:$Q$401,2,FALSE))</f>
        <v/>
      </c>
    </row>
    <row r="3835" spans="2:22" ht="13.5" x14ac:dyDescent="0.3">
      <c r="B3835" s="582">
        <f t="shared" si="358"/>
        <v>3825</v>
      </c>
      <c r="C3835" s="153"/>
      <c r="D3835" s="154"/>
      <c r="E3835" s="155"/>
      <c r="F3835" s="156"/>
      <c r="G3835" s="157"/>
      <c r="H3835" s="158"/>
      <c r="I3835" s="162" t="str">
        <f t="shared" si="354"/>
        <v/>
      </c>
      <c r="J3835" s="163" t="str">
        <f>IF(I3835="","",I3835/BUDGET!$O$8)</f>
        <v/>
      </c>
      <c r="K3835" s="608"/>
      <c r="L3835" s="164" t="str">
        <f t="shared" si="355"/>
        <v/>
      </c>
      <c r="M3835" s="609" t="str">
        <f t="shared" si="356"/>
        <v/>
      </c>
      <c r="N3835" s="610" t="str">
        <f t="shared" si="357"/>
        <v/>
      </c>
      <c r="O3835" s="577"/>
      <c r="Q3835" s="611"/>
      <c r="U3835" s="574" t="str">
        <f t="shared" si="359"/>
        <v/>
      </c>
      <c r="V3835" s="574" t="str">
        <f>IF($U3835="","",VLOOKUP($U3835,BUDGET!$C$19:$Q$401,2,FALSE))</f>
        <v/>
      </c>
    </row>
    <row r="3836" spans="2:22" ht="13.5" x14ac:dyDescent="0.3">
      <c r="B3836" s="582">
        <f t="shared" si="358"/>
        <v>3826</v>
      </c>
      <c r="C3836" s="153"/>
      <c r="D3836" s="154"/>
      <c r="E3836" s="155"/>
      <c r="F3836" s="156"/>
      <c r="G3836" s="157"/>
      <c r="H3836" s="158"/>
      <c r="I3836" s="162" t="str">
        <f t="shared" si="354"/>
        <v/>
      </c>
      <c r="J3836" s="163" t="str">
        <f>IF(I3836="","",I3836/BUDGET!$O$8)</f>
        <v/>
      </c>
      <c r="K3836" s="608"/>
      <c r="L3836" s="161" t="str">
        <f t="shared" si="355"/>
        <v/>
      </c>
      <c r="M3836" s="609" t="str">
        <f t="shared" si="356"/>
        <v/>
      </c>
      <c r="N3836" s="610" t="str">
        <f t="shared" si="357"/>
        <v/>
      </c>
      <c r="O3836" s="577"/>
      <c r="Q3836" s="611"/>
      <c r="U3836" s="574" t="str">
        <f t="shared" si="359"/>
        <v/>
      </c>
      <c r="V3836" s="574" t="str">
        <f>IF($U3836="","",VLOOKUP($U3836,BUDGET!$C$19:$Q$401,2,FALSE))</f>
        <v/>
      </c>
    </row>
    <row r="3837" spans="2:22" ht="13.5" x14ac:dyDescent="0.3">
      <c r="B3837" s="582">
        <f t="shared" si="358"/>
        <v>3827</v>
      </c>
      <c r="C3837" s="153"/>
      <c r="D3837" s="154"/>
      <c r="E3837" s="155"/>
      <c r="F3837" s="156"/>
      <c r="G3837" s="157"/>
      <c r="H3837" s="158"/>
      <c r="I3837" s="162" t="str">
        <f t="shared" si="354"/>
        <v/>
      </c>
      <c r="J3837" s="163" t="str">
        <f>IF(I3837="","",I3837/BUDGET!$O$8)</f>
        <v/>
      </c>
      <c r="K3837" s="608"/>
      <c r="L3837" s="164" t="str">
        <f t="shared" si="355"/>
        <v/>
      </c>
      <c r="M3837" s="609" t="str">
        <f t="shared" si="356"/>
        <v/>
      </c>
      <c r="N3837" s="610" t="str">
        <f t="shared" si="357"/>
        <v/>
      </c>
      <c r="O3837" s="577"/>
      <c r="Q3837" s="611"/>
      <c r="U3837" s="574" t="str">
        <f t="shared" si="359"/>
        <v/>
      </c>
      <c r="V3837" s="574" t="str">
        <f>IF($U3837="","",VLOOKUP($U3837,BUDGET!$C$19:$Q$401,2,FALSE))</f>
        <v/>
      </c>
    </row>
    <row r="3838" spans="2:22" ht="13.5" x14ac:dyDescent="0.3">
      <c r="B3838" s="582">
        <f t="shared" si="358"/>
        <v>3828</v>
      </c>
      <c r="C3838" s="153"/>
      <c r="D3838" s="154"/>
      <c r="E3838" s="155"/>
      <c r="F3838" s="156"/>
      <c r="G3838" s="157"/>
      <c r="H3838" s="158"/>
      <c r="I3838" s="162" t="str">
        <f t="shared" si="354"/>
        <v/>
      </c>
      <c r="J3838" s="163" t="str">
        <f>IF(I3838="","",I3838/BUDGET!$O$8)</f>
        <v/>
      </c>
      <c r="K3838" s="608"/>
      <c r="L3838" s="161" t="str">
        <f t="shared" si="355"/>
        <v/>
      </c>
      <c r="M3838" s="609" t="str">
        <f t="shared" si="356"/>
        <v/>
      </c>
      <c r="N3838" s="610" t="str">
        <f t="shared" si="357"/>
        <v/>
      </c>
      <c r="O3838" s="577"/>
      <c r="Q3838" s="611"/>
      <c r="U3838" s="574" t="str">
        <f t="shared" si="359"/>
        <v/>
      </c>
      <c r="V3838" s="574" t="str">
        <f>IF($U3838="","",VLOOKUP($U3838,BUDGET!$C$19:$Q$401,2,FALSE))</f>
        <v/>
      </c>
    </row>
    <row r="3839" spans="2:22" ht="13.5" x14ac:dyDescent="0.3">
      <c r="B3839" s="582">
        <f t="shared" si="358"/>
        <v>3829</v>
      </c>
      <c r="C3839" s="153"/>
      <c r="D3839" s="154"/>
      <c r="E3839" s="155"/>
      <c r="F3839" s="156"/>
      <c r="G3839" s="157"/>
      <c r="H3839" s="158"/>
      <c r="I3839" s="162" t="str">
        <f t="shared" si="354"/>
        <v/>
      </c>
      <c r="J3839" s="163" t="str">
        <f>IF(I3839="","",I3839/BUDGET!$O$8)</f>
        <v/>
      </c>
      <c r="K3839" s="608"/>
      <c r="L3839" s="164" t="str">
        <f t="shared" si="355"/>
        <v/>
      </c>
      <c r="M3839" s="609" t="str">
        <f t="shared" si="356"/>
        <v/>
      </c>
      <c r="N3839" s="610" t="str">
        <f t="shared" si="357"/>
        <v/>
      </c>
      <c r="O3839" s="577"/>
      <c r="Q3839" s="611"/>
      <c r="U3839" s="574" t="str">
        <f t="shared" si="359"/>
        <v/>
      </c>
      <c r="V3839" s="574" t="str">
        <f>IF($U3839="","",VLOOKUP($U3839,BUDGET!$C$19:$Q$401,2,FALSE))</f>
        <v/>
      </c>
    </row>
    <row r="3840" spans="2:22" ht="13.5" x14ac:dyDescent="0.3">
      <c r="B3840" s="582">
        <f t="shared" si="358"/>
        <v>3830</v>
      </c>
      <c r="C3840" s="153"/>
      <c r="D3840" s="154"/>
      <c r="E3840" s="155"/>
      <c r="F3840" s="156"/>
      <c r="G3840" s="157"/>
      <c r="H3840" s="158"/>
      <c r="I3840" s="162" t="str">
        <f t="shared" si="354"/>
        <v/>
      </c>
      <c r="J3840" s="163" t="str">
        <f>IF(I3840="","",I3840/BUDGET!$O$8)</f>
        <v/>
      </c>
      <c r="K3840" s="608"/>
      <c r="L3840" s="161" t="str">
        <f t="shared" si="355"/>
        <v/>
      </c>
      <c r="M3840" s="609" t="str">
        <f t="shared" si="356"/>
        <v/>
      </c>
      <c r="N3840" s="610" t="str">
        <f t="shared" si="357"/>
        <v/>
      </c>
      <c r="O3840" s="577"/>
      <c r="Q3840" s="611"/>
      <c r="U3840" s="574" t="str">
        <f t="shared" si="359"/>
        <v/>
      </c>
      <c r="V3840" s="574" t="str">
        <f>IF($U3840="","",VLOOKUP($U3840,BUDGET!$C$19:$Q$401,2,FALSE))</f>
        <v/>
      </c>
    </row>
    <row r="3841" spans="2:22" ht="13.5" x14ac:dyDescent="0.3">
      <c r="B3841" s="582">
        <f t="shared" si="358"/>
        <v>3831</v>
      </c>
      <c r="C3841" s="153"/>
      <c r="D3841" s="154"/>
      <c r="E3841" s="155"/>
      <c r="F3841" s="156"/>
      <c r="G3841" s="157"/>
      <c r="H3841" s="158"/>
      <c r="I3841" s="162" t="str">
        <f t="shared" si="354"/>
        <v/>
      </c>
      <c r="J3841" s="163" t="str">
        <f>IF(I3841="","",I3841/BUDGET!$O$8)</f>
        <v/>
      </c>
      <c r="K3841" s="608"/>
      <c r="L3841" s="164" t="str">
        <f t="shared" si="355"/>
        <v/>
      </c>
      <c r="M3841" s="609" t="str">
        <f t="shared" si="356"/>
        <v/>
      </c>
      <c r="N3841" s="610" t="str">
        <f t="shared" si="357"/>
        <v/>
      </c>
      <c r="O3841" s="577"/>
      <c r="Q3841" s="611"/>
      <c r="U3841" s="574" t="str">
        <f t="shared" si="359"/>
        <v/>
      </c>
      <c r="V3841" s="574" t="str">
        <f>IF($U3841="","",VLOOKUP($U3841,BUDGET!$C$19:$Q$401,2,FALSE))</f>
        <v/>
      </c>
    </row>
    <row r="3842" spans="2:22" ht="13.5" x14ac:dyDescent="0.3">
      <c r="B3842" s="582">
        <f t="shared" si="358"/>
        <v>3832</v>
      </c>
      <c r="C3842" s="153"/>
      <c r="D3842" s="154"/>
      <c r="E3842" s="155"/>
      <c r="F3842" s="156"/>
      <c r="G3842" s="157"/>
      <c r="H3842" s="158"/>
      <c r="I3842" s="162" t="str">
        <f t="shared" si="354"/>
        <v/>
      </c>
      <c r="J3842" s="163" t="str">
        <f>IF(I3842="","",I3842/BUDGET!$O$8)</f>
        <v/>
      </c>
      <c r="K3842" s="608"/>
      <c r="L3842" s="161" t="str">
        <f t="shared" si="355"/>
        <v/>
      </c>
      <c r="M3842" s="609" t="str">
        <f t="shared" si="356"/>
        <v/>
      </c>
      <c r="N3842" s="610" t="str">
        <f t="shared" si="357"/>
        <v/>
      </c>
      <c r="O3842" s="577"/>
      <c r="Q3842" s="611"/>
      <c r="U3842" s="574" t="str">
        <f t="shared" si="359"/>
        <v/>
      </c>
      <c r="V3842" s="574" t="str">
        <f>IF($U3842="","",VLOOKUP($U3842,BUDGET!$C$19:$Q$401,2,FALSE))</f>
        <v/>
      </c>
    </row>
    <row r="3843" spans="2:22" ht="13.5" x14ac:dyDescent="0.3">
      <c r="B3843" s="582">
        <f t="shared" si="358"/>
        <v>3833</v>
      </c>
      <c r="C3843" s="153"/>
      <c r="D3843" s="154"/>
      <c r="E3843" s="155"/>
      <c r="F3843" s="156"/>
      <c r="G3843" s="157"/>
      <c r="H3843" s="158"/>
      <c r="I3843" s="162" t="str">
        <f t="shared" si="354"/>
        <v/>
      </c>
      <c r="J3843" s="163" t="str">
        <f>IF(I3843="","",I3843/BUDGET!$O$8)</f>
        <v/>
      </c>
      <c r="K3843" s="608"/>
      <c r="L3843" s="164" t="str">
        <f t="shared" si="355"/>
        <v/>
      </c>
      <c r="M3843" s="609" t="str">
        <f t="shared" si="356"/>
        <v/>
      </c>
      <c r="N3843" s="610" t="str">
        <f t="shared" si="357"/>
        <v/>
      </c>
      <c r="O3843" s="577"/>
      <c r="Q3843" s="611"/>
      <c r="U3843" s="574" t="str">
        <f t="shared" si="359"/>
        <v/>
      </c>
      <c r="V3843" s="574" t="str">
        <f>IF($U3843="","",VLOOKUP($U3843,BUDGET!$C$19:$Q$401,2,FALSE))</f>
        <v/>
      </c>
    </row>
    <row r="3844" spans="2:22" ht="13.5" x14ac:dyDescent="0.3">
      <c r="B3844" s="582">
        <f t="shared" si="358"/>
        <v>3834</v>
      </c>
      <c r="C3844" s="153"/>
      <c r="D3844" s="154"/>
      <c r="E3844" s="155"/>
      <c r="F3844" s="156"/>
      <c r="G3844" s="157"/>
      <c r="H3844" s="158"/>
      <c r="I3844" s="162" t="str">
        <f t="shared" si="354"/>
        <v/>
      </c>
      <c r="J3844" s="163" t="str">
        <f>IF(I3844="","",I3844/BUDGET!$O$8)</f>
        <v/>
      </c>
      <c r="K3844" s="608"/>
      <c r="L3844" s="161" t="str">
        <f t="shared" si="355"/>
        <v/>
      </c>
      <c r="M3844" s="609" t="str">
        <f t="shared" si="356"/>
        <v/>
      </c>
      <c r="N3844" s="610" t="str">
        <f t="shared" si="357"/>
        <v/>
      </c>
      <c r="O3844" s="577"/>
      <c r="Q3844" s="611"/>
      <c r="U3844" s="574" t="str">
        <f t="shared" si="359"/>
        <v/>
      </c>
      <c r="V3844" s="574" t="str">
        <f>IF($U3844="","",VLOOKUP($U3844,BUDGET!$C$19:$Q$401,2,FALSE))</f>
        <v/>
      </c>
    </row>
    <row r="3845" spans="2:22" ht="13.5" x14ac:dyDescent="0.3">
      <c r="B3845" s="582">
        <f t="shared" si="358"/>
        <v>3835</v>
      </c>
      <c r="C3845" s="153"/>
      <c r="D3845" s="154"/>
      <c r="E3845" s="155"/>
      <c r="F3845" s="156"/>
      <c r="G3845" s="157"/>
      <c r="H3845" s="158"/>
      <c r="I3845" s="162" t="str">
        <f t="shared" si="354"/>
        <v/>
      </c>
      <c r="J3845" s="163" t="str">
        <f>IF(I3845="","",I3845/BUDGET!$O$8)</f>
        <v/>
      </c>
      <c r="K3845" s="608"/>
      <c r="L3845" s="164" t="str">
        <f t="shared" si="355"/>
        <v/>
      </c>
      <c r="M3845" s="609" t="str">
        <f t="shared" si="356"/>
        <v/>
      </c>
      <c r="N3845" s="610" t="str">
        <f t="shared" si="357"/>
        <v/>
      </c>
      <c r="O3845" s="577"/>
      <c r="Q3845" s="611"/>
      <c r="U3845" s="574" t="str">
        <f t="shared" si="359"/>
        <v/>
      </c>
      <c r="V3845" s="574" t="str">
        <f>IF($U3845="","",VLOOKUP($U3845,BUDGET!$C$19:$Q$401,2,FALSE))</f>
        <v/>
      </c>
    </row>
    <row r="3846" spans="2:22" ht="13.5" x14ac:dyDescent="0.3">
      <c r="B3846" s="582">
        <f t="shared" si="358"/>
        <v>3836</v>
      </c>
      <c r="C3846" s="153"/>
      <c r="D3846" s="154"/>
      <c r="E3846" s="155"/>
      <c r="F3846" s="156"/>
      <c r="G3846" s="157"/>
      <c r="H3846" s="158"/>
      <c r="I3846" s="162" t="str">
        <f t="shared" si="354"/>
        <v/>
      </c>
      <c r="J3846" s="163" t="str">
        <f>IF(I3846="","",I3846/BUDGET!$O$8)</f>
        <v/>
      </c>
      <c r="K3846" s="608"/>
      <c r="L3846" s="161" t="str">
        <f t="shared" si="355"/>
        <v/>
      </c>
      <c r="M3846" s="609" t="str">
        <f t="shared" si="356"/>
        <v/>
      </c>
      <c r="N3846" s="610" t="str">
        <f t="shared" si="357"/>
        <v/>
      </c>
      <c r="O3846" s="577"/>
      <c r="Q3846" s="611"/>
      <c r="U3846" s="574" t="str">
        <f t="shared" si="359"/>
        <v/>
      </c>
      <c r="V3846" s="574" t="str">
        <f>IF($U3846="","",VLOOKUP($U3846,BUDGET!$C$19:$Q$401,2,FALSE))</f>
        <v/>
      </c>
    </row>
    <row r="3847" spans="2:22" ht="13.5" x14ac:dyDescent="0.3">
      <c r="B3847" s="582">
        <f t="shared" si="358"/>
        <v>3837</v>
      </c>
      <c r="C3847" s="153"/>
      <c r="D3847" s="154"/>
      <c r="E3847" s="155"/>
      <c r="F3847" s="156"/>
      <c r="G3847" s="157"/>
      <c r="H3847" s="158"/>
      <c r="I3847" s="162" t="str">
        <f t="shared" si="354"/>
        <v/>
      </c>
      <c r="J3847" s="163" t="str">
        <f>IF(I3847="","",I3847/BUDGET!$O$8)</f>
        <v/>
      </c>
      <c r="K3847" s="608"/>
      <c r="L3847" s="164" t="str">
        <f t="shared" si="355"/>
        <v/>
      </c>
      <c r="M3847" s="609" t="str">
        <f t="shared" si="356"/>
        <v/>
      </c>
      <c r="N3847" s="610" t="str">
        <f t="shared" si="357"/>
        <v/>
      </c>
      <c r="O3847" s="577"/>
      <c r="Q3847" s="611"/>
      <c r="U3847" s="574" t="str">
        <f t="shared" si="359"/>
        <v/>
      </c>
      <c r="V3847" s="574" t="str">
        <f>IF($U3847="","",VLOOKUP($U3847,BUDGET!$C$19:$Q$401,2,FALSE))</f>
        <v/>
      </c>
    </row>
    <row r="3848" spans="2:22" ht="13.5" x14ac:dyDescent="0.3">
      <c r="B3848" s="582">
        <f t="shared" si="358"/>
        <v>3838</v>
      </c>
      <c r="C3848" s="153"/>
      <c r="D3848" s="154"/>
      <c r="E3848" s="155"/>
      <c r="F3848" s="156"/>
      <c r="G3848" s="157"/>
      <c r="H3848" s="158"/>
      <c r="I3848" s="162" t="str">
        <f t="shared" si="354"/>
        <v/>
      </c>
      <c r="J3848" s="163" t="str">
        <f>IF(I3848="","",I3848/BUDGET!$O$8)</f>
        <v/>
      </c>
      <c r="K3848" s="608"/>
      <c r="L3848" s="161" t="str">
        <f t="shared" si="355"/>
        <v/>
      </c>
      <c r="M3848" s="609" t="str">
        <f t="shared" si="356"/>
        <v/>
      </c>
      <c r="N3848" s="610" t="str">
        <f t="shared" si="357"/>
        <v/>
      </c>
      <c r="O3848" s="577"/>
      <c r="Q3848" s="611"/>
      <c r="U3848" s="574" t="str">
        <f t="shared" si="359"/>
        <v/>
      </c>
      <c r="V3848" s="574" t="str">
        <f>IF($U3848="","",VLOOKUP($U3848,BUDGET!$C$19:$Q$401,2,FALSE))</f>
        <v/>
      </c>
    </row>
    <row r="3849" spans="2:22" ht="13.5" x14ac:dyDescent="0.3">
      <c r="B3849" s="582">
        <f t="shared" si="358"/>
        <v>3839</v>
      </c>
      <c r="C3849" s="153"/>
      <c r="D3849" s="154"/>
      <c r="E3849" s="155"/>
      <c r="F3849" s="156"/>
      <c r="G3849" s="157"/>
      <c r="H3849" s="158"/>
      <c r="I3849" s="162" t="str">
        <f t="shared" si="354"/>
        <v/>
      </c>
      <c r="J3849" s="163" t="str">
        <f>IF(I3849="","",I3849/BUDGET!$O$8)</f>
        <v/>
      </c>
      <c r="K3849" s="608"/>
      <c r="L3849" s="164" t="str">
        <f t="shared" si="355"/>
        <v/>
      </c>
      <c r="M3849" s="609" t="str">
        <f t="shared" si="356"/>
        <v/>
      </c>
      <c r="N3849" s="610" t="str">
        <f t="shared" si="357"/>
        <v/>
      </c>
      <c r="O3849" s="577"/>
      <c r="Q3849" s="611"/>
      <c r="U3849" s="574" t="str">
        <f t="shared" si="359"/>
        <v/>
      </c>
      <c r="V3849" s="574" t="str">
        <f>IF($U3849="","",VLOOKUP($U3849,BUDGET!$C$19:$Q$401,2,FALSE))</f>
        <v/>
      </c>
    </row>
    <row r="3850" spans="2:22" ht="13.5" x14ac:dyDescent="0.3">
      <c r="B3850" s="582">
        <f t="shared" si="358"/>
        <v>3840</v>
      </c>
      <c r="C3850" s="153"/>
      <c r="D3850" s="154"/>
      <c r="E3850" s="155"/>
      <c r="F3850" s="156"/>
      <c r="G3850" s="157"/>
      <c r="H3850" s="158"/>
      <c r="I3850" s="162" t="str">
        <f t="shared" si="354"/>
        <v/>
      </c>
      <c r="J3850" s="163" t="str">
        <f>IF(I3850="","",I3850/BUDGET!$O$8)</f>
        <v/>
      </c>
      <c r="K3850" s="608"/>
      <c r="L3850" s="161" t="str">
        <f t="shared" si="355"/>
        <v/>
      </c>
      <c r="M3850" s="609" t="str">
        <f t="shared" si="356"/>
        <v/>
      </c>
      <c r="N3850" s="610" t="str">
        <f t="shared" si="357"/>
        <v/>
      </c>
      <c r="O3850" s="577"/>
      <c r="Q3850" s="611"/>
      <c r="U3850" s="574" t="str">
        <f t="shared" si="359"/>
        <v/>
      </c>
      <c r="V3850" s="574" t="str">
        <f>IF($U3850="","",VLOOKUP($U3850,BUDGET!$C$19:$Q$401,2,FALSE))</f>
        <v/>
      </c>
    </row>
    <row r="3851" spans="2:22" ht="13.5" x14ac:dyDescent="0.3">
      <c r="B3851" s="582">
        <f t="shared" si="358"/>
        <v>3841</v>
      </c>
      <c r="C3851" s="153"/>
      <c r="D3851" s="154"/>
      <c r="E3851" s="155"/>
      <c r="F3851" s="156"/>
      <c r="G3851" s="157"/>
      <c r="H3851" s="158"/>
      <c r="I3851" s="162" t="str">
        <f t="shared" si="354"/>
        <v/>
      </c>
      <c r="J3851" s="163" t="str">
        <f>IF(I3851="","",I3851/BUDGET!$O$8)</f>
        <v/>
      </c>
      <c r="K3851" s="608"/>
      <c r="L3851" s="164" t="str">
        <f t="shared" si="355"/>
        <v/>
      </c>
      <c r="M3851" s="609" t="str">
        <f t="shared" si="356"/>
        <v/>
      </c>
      <c r="N3851" s="610" t="str">
        <f t="shared" si="357"/>
        <v/>
      </c>
      <c r="O3851" s="577"/>
      <c r="Q3851" s="611"/>
      <c r="U3851" s="574" t="str">
        <f t="shared" si="359"/>
        <v/>
      </c>
      <c r="V3851" s="574" t="str">
        <f>IF($U3851="","",VLOOKUP($U3851,BUDGET!$C$19:$Q$401,2,FALSE))</f>
        <v/>
      </c>
    </row>
    <row r="3852" spans="2:22" ht="13.5" x14ac:dyDescent="0.3">
      <c r="B3852" s="582">
        <f t="shared" si="358"/>
        <v>3842</v>
      </c>
      <c r="C3852" s="153"/>
      <c r="D3852" s="154"/>
      <c r="E3852" s="155"/>
      <c r="F3852" s="156"/>
      <c r="G3852" s="157"/>
      <c r="H3852" s="158"/>
      <c r="I3852" s="162" t="str">
        <f t="shared" ref="I3852:I3915" si="360">IF(E3852="","",ROUND(F3852*H3852,2))</f>
        <v/>
      </c>
      <c r="J3852" s="163" t="str">
        <f>IF(I3852="","",I3852/BUDGET!$O$8)</f>
        <v/>
      </c>
      <c r="K3852" s="608"/>
      <c r="L3852" s="161" t="str">
        <f t="shared" ref="L3852:L3915" si="361">LEFT(K3852,2)</f>
        <v/>
      </c>
      <c r="M3852" s="609" t="str">
        <f t="shared" ref="M3852:M3915" si="362">IF(C3852="","",YEAR(C3852))</f>
        <v/>
      </c>
      <c r="N3852" s="610" t="str">
        <f t="shared" ref="N3852:N3915" si="363">IF(C3852="","",MONTH(C3852))</f>
        <v/>
      </c>
      <c r="O3852" s="577"/>
      <c r="Q3852" s="611"/>
      <c r="U3852" s="574" t="str">
        <f t="shared" si="359"/>
        <v/>
      </c>
      <c r="V3852" s="574" t="str">
        <f>IF($U3852="","",VLOOKUP($U3852,BUDGET!$C$19:$Q$401,2,FALSE))</f>
        <v/>
      </c>
    </row>
    <row r="3853" spans="2:22" ht="13.5" x14ac:dyDescent="0.3">
      <c r="B3853" s="582">
        <f t="shared" ref="B3853:B3916" si="364">ROW()-10</f>
        <v>3843</v>
      </c>
      <c r="C3853" s="153"/>
      <c r="D3853" s="154"/>
      <c r="E3853" s="155"/>
      <c r="F3853" s="156"/>
      <c r="G3853" s="157"/>
      <c r="H3853" s="158"/>
      <c r="I3853" s="162" t="str">
        <f t="shared" si="360"/>
        <v/>
      </c>
      <c r="J3853" s="163" t="str">
        <f>IF(I3853="","",I3853/BUDGET!$O$8)</f>
        <v/>
      </c>
      <c r="K3853" s="608"/>
      <c r="L3853" s="164" t="str">
        <f t="shared" si="361"/>
        <v/>
      </c>
      <c r="M3853" s="609" t="str">
        <f t="shared" si="362"/>
        <v/>
      </c>
      <c r="N3853" s="610" t="str">
        <f t="shared" si="363"/>
        <v/>
      </c>
      <c r="O3853" s="577"/>
      <c r="Q3853" s="611"/>
      <c r="U3853" s="574" t="str">
        <f t="shared" ref="U3853:U3916" si="365">IF(K3853="","",LEFT(K3853,FIND("|",K3853)-1))</f>
        <v/>
      </c>
      <c r="V3853" s="574" t="str">
        <f>IF($U3853="","",VLOOKUP($U3853,BUDGET!$C$19:$Q$401,2,FALSE))</f>
        <v/>
      </c>
    </row>
    <row r="3854" spans="2:22" ht="13.5" x14ac:dyDescent="0.3">
      <c r="B3854" s="582">
        <f t="shared" si="364"/>
        <v>3844</v>
      </c>
      <c r="C3854" s="153"/>
      <c r="D3854" s="154"/>
      <c r="E3854" s="155"/>
      <c r="F3854" s="156"/>
      <c r="G3854" s="157"/>
      <c r="H3854" s="158"/>
      <c r="I3854" s="162" t="str">
        <f t="shared" si="360"/>
        <v/>
      </c>
      <c r="J3854" s="163" t="str">
        <f>IF(I3854="","",I3854/BUDGET!$O$8)</f>
        <v/>
      </c>
      <c r="K3854" s="608"/>
      <c r="L3854" s="161" t="str">
        <f t="shared" si="361"/>
        <v/>
      </c>
      <c r="M3854" s="609" t="str">
        <f t="shared" si="362"/>
        <v/>
      </c>
      <c r="N3854" s="610" t="str">
        <f t="shared" si="363"/>
        <v/>
      </c>
      <c r="O3854" s="577"/>
      <c r="Q3854" s="611"/>
      <c r="U3854" s="574" t="str">
        <f t="shared" si="365"/>
        <v/>
      </c>
      <c r="V3854" s="574" t="str">
        <f>IF($U3854="","",VLOOKUP($U3854,BUDGET!$C$19:$Q$401,2,FALSE))</f>
        <v/>
      </c>
    </row>
    <row r="3855" spans="2:22" ht="13.5" x14ac:dyDescent="0.3">
      <c r="B3855" s="582">
        <f t="shared" si="364"/>
        <v>3845</v>
      </c>
      <c r="C3855" s="153"/>
      <c r="D3855" s="154"/>
      <c r="E3855" s="155"/>
      <c r="F3855" s="156"/>
      <c r="G3855" s="157"/>
      <c r="H3855" s="158"/>
      <c r="I3855" s="162" t="str">
        <f t="shared" si="360"/>
        <v/>
      </c>
      <c r="J3855" s="163" t="str">
        <f>IF(I3855="","",I3855/BUDGET!$O$8)</f>
        <v/>
      </c>
      <c r="K3855" s="608"/>
      <c r="L3855" s="164" t="str">
        <f t="shared" si="361"/>
        <v/>
      </c>
      <c r="M3855" s="609" t="str">
        <f t="shared" si="362"/>
        <v/>
      </c>
      <c r="N3855" s="610" t="str">
        <f t="shared" si="363"/>
        <v/>
      </c>
      <c r="O3855" s="577"/>
      <c r="Q3855" s="611"/>
      <c r="U3855" s="574" t="str">
        <f t="shared" si="365"/>
        <v/>
      </c>
      <c r="V3855" s="574" t="str">
        <f>IF($U3855="","",VLOOKUP($U3855,BUDGET!$C$19:$Q$401,2,FALSE))</f>
        <v/>
      </c>
    </row>
    <row r="3856" spans="2:22" ht="13.5" x14ac:dyDescent="0.3">
      <c r="B3856" s="582">
        <f t="shared" si="364"/>
        <v>3846</v>
      </c>
      <c r="C3856" s="153"/>
      <c r="D3856" s="154"/>
      <c r="E3856" s="155"/>
      <c r="F3856" s="156"/>
      <c r="G3856" s="157"/>
      <c r="H3856" s="158"/>
      <c r="I3856" s="162" t="str">
        <f t="shared" si="360"/>
        <v/>
      </c>
      <c r="J3856" s="163" t="str">
        <f>IF(I3856="","",I3856/BUDGET!$O$8)</f>
        <v/>
      </c>
      <c r="K3856" s="608"/>
      <c r="L3856" s="161" t="str">
        <f t="shared" si="361"/>
        <v/>
      </c>
      <c r="M3856" s="609" t="str">
        <f t="shared" si="362"/>
        <v/>
      </c>
      <c r="N3856" s="610" t="str">
        <f t="shared" si="363"/>
        <v/>
      </c>
      <c r="O3856" s="577"/>
      <c r="Q3856" s="611"/>
      <c r="U3856" s="574" t="str">
        <f t="shared" si="365"/>
        <v/>
      </c>
      <c r="V3856" s="574" t="str">
        <f>IF($U3856="","",VLOOKUP($U3856,BUDGET!$C$19:$Q$401,2,FALSE))</f>
        <v/>
      </c>
    </row>
    <row r="3857" spans="2:22" ht="13.5" x14ac:dyDescent="0.3">
      <c r="B3857" s="582">
        <f t="shared" si="364"/>
        <v>3847</v>
      </c>
      <c r="C3857" s="153"/>
      <c r="D3857" s="154"/>
      <c r="E3857" s="155"/>
      <c r="F3857" s="156"/>
      <c r="G3857" s="157"/>
      <c r="H3857" s="158"/>
      <c r="I3857" s="162" t="str">
        <f t="shared" si="360"/>
        <v/>
      </c>
      <c r="J3857" s="163" t="str">
        <f>IF(I3857="","",I3857/BUDGET!$O$8)</f>
        <v/>
      </c>
      <c r="K3857" s="608"/>
      <c r="L3857" s="164" t="str">
        <f t="shared" si="361"/>
        <v/>
      </c>
      <c r="M3857" s="609" t="str">
        <f t="shared" si="362"/>
        <v/>
      </c>
      <c r="N3857" s="610" t="str">
        <f t="shared" si="363"/>
        <v/>
      </c>
      <c r="O3857" s="577"/>
      <c r="Q3857" s="611"/>
      <c r="U3857" s="574" t="str">
        <f t="shared" si="365"/>
        <v/>
      </c>
      <c r="V3857" s="574" t="str">
        <f>IF($U3857="","",VLOOKUP($U3857,BUDGET!$C$19:$Q$401,2,FALSE))</f>
        <v/>
      </c>
    </row>
    <row r="3858" spans="2:22" ht="13.5" x14ac:dyDescent="0.3">
      <c r="B3858" s="582">
        <f t="shared" si="364"/>
        <v>3848</v>
      </c>
      <c r="C3858" s="153"/>
      <c r="D3858" s="154"/>
      <c r="E3858" s="155"/>
      <c r="F3858" s="156"/>
      <c r="G3858" s="157"/>
      <c r="H3858" s="158"/>
      <c r="I3858" s="162" t="str">
        <f t="shared" si="360"/>
        <v/>
      </c>
      <c r="J3858" s="163" t="str">
        <f>IF(I3858="","",I3858/BUDGET!$O$8)</f>
        <v/>
      </c>
      <c r="K3858" s="608"/>
      <c r="L3858" s="161" t="str">
        <f t="shared" si="361"/>
        <v/>
      </c>
      <c r="M3858" s="609" t="str">
        <f t="shared" si="362"/>
        <v/>
      </c>
      <c r="N3858" s="610" t="str">
        <f t="shared" si="363"/>
        <v/>
      </c>
      <c r="O3858" s="577"/>
      <c r="Q3858" s="611"/>
      <c r="U3858" s="574" t="str">
        <f t="shared" si="365"/>
        <v/>
      </c>
      <c r="V3858" s="574" t="str">
        <f>IF($U3858="","",VLOOKUP($U3858,BUDGET!$C$19:$Q$401,2,FALSE))</f>
        <v/>
      </c>
    </row>
    <row r="3859" spans="2:22" ht="13.5" x14ac:dyDescent="0.3">
      <c r="B3859" s="582">
        <f t="shared" si="364"/>
        <v>3849</v>
      </c>
      <c r="C3859" s="153"/>
      <c r="D3859" s="154"/>
      <c r="E3859" s="155"/>
      <c r="F3859" s="156"/>
      <c r="G3859" s="157"/>
      <c r="H3859" s="158"/>
      <c r="I3859" s="162" t="str">
        <f t="shared" si="360"/>
        <v/>
      </c>
      <c r="J3859" s="163" t="str">
        <f>IF(I3859="","",I3859/BUDGET!$O$8)</f>
        <v/>
      </c>
      <c r="K3859" s="608"/>
      <c r="L3859" s="164" t="str">
        <f t="shared" si="361"/>
        <v/>
      </c>
      <c r="M3859" s="609" t="str">
        <f t="shared" si="362"/>
        <v/>
      </c>
      <c r="N3859" s="610" t="str">
        <f t="shared" si="363"/>
        <v/>
      </c>
      <c r="O3859" s="577"/>
      <c r="Q3859" s="611"/>
      <c r="U3859" s="574" t="str">
        <f t="shared" si="365"/>
        <v/>
      </c>
      <c r="V3859" s="574" t="str">
        <f>IF($U3859="","",VLOOKUP($U3859,BUDGET!$C$19:$Q$401,2,FALSE))</f>
        <v/>
      </c>
    </row>
    <row r="3860" spans="2:22" ht="13.5" x14ac:dyDescent="0.3">
      <c r="B3860" s="582">
        <f t="shared" si="364"/>
        <v>3850</v>
      </c>
      <c r="C3860" s="153"/>
      <c r="D3860" s="154"/>
      <c r="E3860" s="155"/>
      <c r="F3860" s="156"/>
      <c r="G3860" s="157"/>
      <c r="H3860" s="158"/>
      <c r="I3860" s="162" t="str">
        <f t="shared" si="360"/>
        <v/>
      </c>
      <c r="J3860" s="163" t="str">
        <f>IF(I3860="","",I3860/BUDGET!$O$8)</f>
        <v/>
      </c>
      <c r="K3860" s="608"/>
      <c r="L3860" s="161" t="str">
        <f t="shared" si="361"/>
        <v/>
      </c>
      <c r="M3860" s="609" t="str">
        <f t="shared" si="362"/>
        <v/>
      </c>
      <c r="N3860" s="610" t="str">
        <f t="shared" si="363"/>
        <v/>
      </c>
      <c r="O3860" s="577"/>
      <c r="Q3860" s="611"/>
      <c r="U3860" s="574" t="str">
        <f t="shared" si="365"/>
        <v/>
      </c>
      <c r="V3860" s="574" t="str">
        <f>IF($U3860="","",VLOOKUP($U3860,BUDGET!$C$19:$Q$401,2,FALSE))</f>
        <v/>
      </c>
    </row>
    <row r="3861" spans="2:22" ht="13.5" x14ac:dyDescent="0.3">
      <c r="B3861" s="582">
        <f t="shared" si="364"/>
        <v>3851</v>
      </c>
      <c r="C3861" s="153"/>
      <c r="D3861" s="154"/>
      <c r="E3861" s="155"/>
      <c r="F3861" s="156"/>
      <c r="G3861" s="157"/>
      <c r="H3861" s="158"/>
      <c r="I3861" s="162" t="str">
        <f t="shared" si="360"/>
        <v/>
      </c>
      <c r="J3861" s="163" t="str">
        <f>IF(I3861="","",I3861/BUDGET!$O$8)</f>
        <v/>
      </c>
      <c r="K3861" s="608"/>
      <c r="L3861" s="164" t="str">
        <f t="shared" si="361"/>
        <v/>
      </c>
      <c r="M3861" s="609" t="str">
        <f t="shared" si="362"/>
        <v/>
      </c>
      <c r="N3861" s="610" t="str">
        <f t="shared" si="363"/>
        <v/>
      </c>
      <c r="O3861" s="577"/>
      <c r="Q3861" s="611"/>
      <c r="U3861" s="574" t="str">
        <f t="shared" si="365"/>
        <v/>
      </c>
      <c r="V3861" s="574" t="str">
        <f>IF($U3861="","",VLOOKUP($U3861,BUDGET!$C$19:$Q$401,2,FALSE))</f>
        <v/>
      </c>
    </row>
    <row r="3862" spans="2:22" ht="13.5" x14ac:dyDescent="0.3">
      <c r="B3862" s="582">
        <f t="shared" si="364"/>
        <v>3852</v>
      </c>
      <c r="C3862" s="153"/>
      <c r="D3862" s="154"/>
      <c r="E3862" s="155"/>
      <c r="F3862" s="156"/>
      <c r="G3862" s="157"/>
      <c r="H3862" s="158"/>
      <c r="I3862" s="162" t="str">
        <f t="shared" si="360"/>
        <v/>
      </c>
      <c r="J3862" s="163" t="str">
        <f>IF(I3862="","",I3862/BUDGET!$O$8)</f>
        <v/>
      </c>
      <c r="K3862" s="608"/>
      <c r="L3862" s="161" t="str">
        <f t="shared" si="361"/>
        <v/>
      </c>
      <c r="M3862" s="609" t="str">
        <f t="shared" si="362"/>
        <v/>
      </c>
      <c r="N3862" s="610" t="str">
        <f t="shared" si="363"/>
        <v/>
      </c>
      <c r="O3862" s="577"/>
      <c r="Q3862" s="611"/>
      <c r="U3862" s="574" t="str">
        <f t="shared" si="365"/>
        <v/>
      </c>
      <c r="V3862" s="574" t="str">
        <f>IF($U3862="","",VLOOKUP($U3862,BUDGET!$C$19:$Q$401,2,FALSE))</f>
        <v/>
      </c>
    </row>
    <row r="3863" spans="2:22" ht="13.5" x14ac:dyDescent="0.3">
      <c r="B3863" s="582">
        <f t="shared" si="364"/>
        <v>3853</v>
      </c>
      <c r="C3863" s="153"/>
      <c r="D3863" s="154"/>
      <c r="E3863" s="155"/>
      <c r="F3863" s="156"/>
      <c r="G3863" s="157"/>
      <c r="H3863" s="158"/>
      <c r="I3863" s="162" t="str">
        <f t="shared" si="360"/>
        <v/>
      </c>
      <c r="J3863" s="163" t="str">
        <f>IF(I3863="","",I3863/BUDGET!$O$8)</f>
        <v/>
      </c>
      <c r="K3863" s="608"/>
      <c r="L3863" s="164" t="str">
        <f t="shared" si="361"/>
        <v/>
      </c>
      <c r="M3863" s="609" t="str">
        <f t="shared" si="362"/>
        <v/>
      </c>
      <c r="N3863" s="610" t="str">
        <f t="shared" si="363"/>
        <v/>
      </c>
      <c r="O3863" s="577"/>
      <c r="Q3863" s="611"/>
      <c r="U3863" s="574" t="str">
        <f t="shared" si="365"/>
        <v/>
      </c>
      <c r="V3863" s="574" t="str">
        <f>IF($U3863="","",VLOOKUP($U3863,BUDGET!$C$19:$Q$401,2,FALSE))</f>
        <v/>
      </c>
    </row>
    <row r="3864" spans="2:22" ht="13.5" x14ac:dyDescent="0.3">
      <c r="B3864" s="582">
        <f t="shared" si="364"/>
        <v>3854</v>
      </c>
      <c r="C3864" s="153"/>
      <c r="D3864" s="154"/>
      <c r="E3864" s="155"/>
      <c r="F3864" s="156"/>
      <c r="G3864" s="157"/>
      <c r="H3864" s="158"/>
      <c r="I3864" s="162" t="str">
        <f t="shared" si="360"/>
        <v/>
      </c>
      <c r="J3864" s="163" t="str">
        <f>IF(I3864="","",I3864/BUDGET!$O$8)</f>
        <v/>
      </c>
      <c r="K3864" s="608"/>
      <c r="L3864" s="161" t="str">
        <f t="shared" si="361"/>
        <v/>
      </c>
      <c r="M3864" s="609" t="str">
        <f t="shared" si="362"/>
        <v/>
      </c>
      <c r="N3864" s="610" t="str">
        <f t="shared" si="363"/>
        <v/>
      </c>
      <c r="O3864" s="577"/>
      <c r="Q3864" s="611"/>
      <c r="U3864" s="574" t="str">
        <f t="shared" si="365"/>
        <v/>
      </c>
      <c r="V3864" s="574" t="str">
        <f>IF($U3864="","",VLOOKUP($U3864,BUDGET!$C$19:$Q$401,2,FALSE))</f>
        <v/>
      </c>
    </row>
    <row r="3865" spans="2:22" ht="13.5" x14ac:dyDescent="0.3">
      <c r="B3865" s="582">
        <f t="shared" si="364"/>
        <v>3855</v>
      </c>
      <c r="C3865" s="153"/>
      <c r="D3865" s="154"/>
      <c r="E3865" s="155"/>
      <c r="F3865" s="156"/>
      <c r="G3865" s="157"/>
      <c r="H3865" s="158"/>
      <c r="I3865" s="162" t="str">
        <f t="shared" si="360"/>
        <v/>
      </c>
      <c r="J3865" s="163" t="str">
        <f>IF(I3865="","",I3865/BUDGET!$O$8)</f>
        <v/>
      </c>
      <c r="K3865" s="608"/>
      <c r="L3865" s="164" t="str">
        <f t="shared" si="361"/>
        <v/>
      </c>
      <c r="M3865" s="609" t="str">
        <f t="shared" si="362"/>
        <v/>
      </c>
      <c r="N3865" s="610" t="str">
        <f t="shared" si="363"/>
        <v/>
      </c>
      <c r="O3865" s="577"/>
      <c r="Q3865" s="611"/>
      <c r="U3865" s="574" t="str">
        <f t="shared" si="365"/>
        <v/>
      </c>
      <c r="V3865" s="574" t="str">
        <f>IF($U3865="","",VLOOKUP($U3865,BUDGET!$C$19:$Q$401,2,FALSE))</f>
        <v/>
      </c>
    </row>
    <row r="3866" spans="2:22" ht="13.5" x14ac:dyDescent="0.3">
      <c r="B3866" s="582">
        <f t="shared" si="364"/>
        <v>3856</v>
      </c>
      <c r="C3866" s="153"/>
      <c r="D3866" s="154"/>
      <c r="E3866" s="155"/>
      <c r="F3866" s="156"/>
      <c r="G3866" s="157"/>
      <c r="H3866" s="158"/>
      <c r="I3866" s="162" t="str">
        <f t="shared" si="360"/>
        <v/>
      </c>
      <c r="J3866" s="163" t="str">
        <f>IF(I3866="","",I3866/BUDGET!$O$8)</f>
        <v/>
      </c>
      <c r="K3866" s="608"/>
      <c r="L3866" s="161" t="str">
        <f t="shared" si="361"/>
        <v/>
      </c>
      <c r="M3866" s="609" t="str">
        <f t="shared" si="362"/>
        <v/>
      </c>
      <c r="N3866" s="610" t="str">
        <f t="shared" si="363"/>
        <v/>
      </c>
      <c r="O3866" s="577"/>
      <c r="Q3866" s="611"/>
      <c r="U3866" s="574" t="str">
        <f t="shared" si="365"/>
        <v/>
      </c>
      <c r="V3866" s="574" t="str">
        <f>IF($U3866="","",VLOOKUP($U3866,BUDGET!$C$19:$Q$401,2,FALSE))</f>
        <v/>
      </c>
    </row>
    <row r="3867" spans="2:22" ht="13.5" x14ac:dyDescent="0.3">
      <c r="B3867" s="582">
        <f t="shared" si="364"/>
        <v>3857</v>
      </c>
      <c r="C3867" s="153"/>
      <c r="D3867" s="154"/>
      <c r="E3867" s="155"/>
      <c r="F3867" s="156"/>
      <c r="G3867" s="157"/>
      <c r="H3867" s="158"/>
      <c r="I3867" s="162" t="str">
        <f t="shared" si="360"/>
        <v/>
      </c>
      <c r="J3867" s="163" t="str">
        <f>IF(I3867="","",I3867/BUDGET!$O$8)</f>
        <v/>
      </c>
      <c r="K3867" s="608"/>
      <c r="L3867" s="164" t="str">
        <f t="shared" si="361"/>
        <v/>
      </c>
      <c r="M3867" s="609" t="str">
        <f t="shared" si="362"/>
        <v/>
      </c>
      <c r="N3867" s="610" t="str">
        <f t="shared" si="363"/>
        <v/>
      </c>
      <c r="O3867" s="577"/>
      <c r="Q3867" s="611"/>
      <c r="U3867" s="574" t="str">
        <f t="shared" si="365"/>
        <v/>
      </c>
      <c r="V3867" s="574" t="str">
        <f>IF($U3867="","",VLOOKUP($U3867,BUDGET!$C$19:$Q$401,2,FALSE))</f>
        <v/>
      </c>
    </row>
    <row r="3868" spans="2:22" ht="13.5" x14ac:dyDescent="0.3">
      <c r="B3868" s="582">
        <f t="shared" si="364"/>
        <v>3858</v>
      </c>
      <c r="C3868" s="153"/>
      <c r="D3868" s="154"/>
      <c r="E3868" s="155"/>
      <c r="F3868" s="156"/>
      <c r="G3868" s="157"/>
      <c r="H3868" s="158"/>
      <c r="I3868" s="162" t="str">
        <f t="shared" si="360"/>
        <v/>
      </c>
      <c r="J3868" s="163" t="str">
        <f>IF(I3868="","",I3868/BUDGET!$O$8)</f>
        <v/>
      </c>
      <c r="K3868" s="608"/>
      <c r="L3868" s="161" t="str">
        <f t="shared" si="361"/>
        <v/>
      </c>
      <c r="M3868" s="609" t="str">
        <f t="shared" si="362"/>
        <v/>
      </c>
      <c r="N3868" s="610" t="str">
        <f t="shared" si="363"/>
        <v/>
      </c>
      <c r="O3868" s="577"/>
      <c r="Q3868" s="611"/>
      <c r="U3868" s="574" t="str">
        <f t="shared" si="365"/>
        <v/>
      </c>
      <c r="V3868" s="574" t="str">
        <f>IF($U3868="","",VLOOKUP($U3868,BUDGET!$C$19:$Q$401,2,FALSE))</f>
        <v/>
      </c>
    </row>
    <row r="3869" spans="2:22" ht="13.5" x14ac:dyDescent="0.3">
      <c r="B3869" s="582">
        <f t="shared" si="364"/>
        <v>3859</v>
      </c>
      <c r="C3869" s="153"/>
      <c r="D3869" s="154"/>
      <c r="E3869" s="155"/>
      <c r="F3869" s="156"/>
      <c r="G3869" s="157"/>
      <c r="H3869" s="158"/>
      <c r="I3869" s="162" t="str">
        <f t="shared" si="360"/>
        <v/>
      </c>
      <c r="J3869" s="163" t="str">
        <f>IF(I3869="","",I3869/BUDGET!$O$8)</f>
        <v/>
      </c>
      <c r="K3869" s="608"/>
      <c r="L3869" s="164" t="str">
        <f t="shared" si="361"/>
        <v/>
      </c>
      <c r="M3869" s="609" t="str">
        <f t="shared" si="362"/>
        <v/>
      </c>
      <c r="N3869" s="610" t="str">
        <f t="shared" si="363"/>
        <v/>
      </c>
      <c r="O3869" s="577"/>
      <c r="Q3869" s="611"/>
      <c r="U3869" s="574" t="str">
        <f t="shared" si="365"/>
        <v/>
      </c>
      <c r="V3869" s="574" t="str">
        <f>IF($U3869="","",VLOOKUP($U3869,BUDGET!$C$19:$Q$401,2,FALSE))</f>
        <v/>
      </c>
    </row>
    <row r="3870" spans="2:22" ht="13.5" x14ac:dyDescent="0.3">
      <c r="B3870" s="582">
        <f t="shared" si="364"/>
        <v>3860</v>
      </c>
      <c r="C3870" s="153"/>
      <c r="D3870" s="154"/>
      <c r="E3870" s="155"/>
      <c r="F3870" s="156"/>
      <c r="G3870" s="157"/>
      <c r="H3870" s="158"/>
      <c r="I3870" s="162" t="str">
        <f t="shared" si="360"/>
        <v/>
      </c>
      <c r="J3870" s="163" t="str">
        <f>IF(I3870="","",I3870/BUDGET!$O$8)</f>
        <v/>
      </c>
      <c r="K3870" s="608"/>
      <c r="L3870" s="161" t="str">
        <f t="shared" si="361"/>
        <v/>
      </c>
      <c r="M3870" s="609" t="str">
        <f t="shared" si="362"/>
        <v/>
      </c>
      <c r="N3870" s="610" t="str">
        <f t="shared" si="363"/>
        <v/>
      </c>
      <c r="O3870" s="577"/>
      <c r="Q3870" s="611"/>
      <c r="U3870" s="574" t="str">
        <f t="shared" si="365"/>
        <v/>
      </c>
      <c r="V3870" s="574" t="str">
        <f>IF($U3870="","",VLOOKUP($U3870,BUDGET!$C$19:$Q$401,2,FALSE))</f>
        <v/>
      </c>
    </row>
    <row r="3871" spans="2:22" ht="13.5" x14ac:dyDescent="0.3">
      <c r="B3871" s="582">
        <f t="shared" si="364"/>
        <v>3861</v>
      </c>
      <c r="C3871" s="153"/>
      <c r="D3871" s="154"/>
      <c r="E3871" s="155"/>
      <c r="F3871" s="156"/>
      <c r="G3871" s="157"/>
      <c r="H3871" s="158"/>
      <c r="I3871" s="162" t="str">
        <f t="shared" si="360"/>
        <v/>
      </c>
      <c r="J3871" s="163" t="str">
        <f>IF(I3871="","",I3871/BUDGET!$O$8)</f>
        <v/>
      </c>
      <c r="K3871" s="608"/>
      <c r="L3871" s="164" t="str">
        <f t="shared" si="361"/>
        <v/>
      </c>
      <c r="M3871" s="609" t="str">
        <f t="shared" si="362"/>
        <v/>
      </c>
      <c r="N3871" s="610" t="str">
        <f t="shared" si="363"/>
        <v/>
      </c>
      <c r="O3871" s="577"/>
      <c r="Q3871" s="611"/>
      <c r="U3871" s="574" t="str">
        <f t="shared" si="365"/>
        <v/>
      </c>
      <c r="V3871" s="574" t="str">
        <f>IF($U3871="","",VLOOKUP($U3871,BUDGET!$C$19:$Q$401,2,FALSE))</f>
        <v/>
      </c>
    </row>
    <row r="3872" spans="2:22" ht="13.5" x14ac:dyDescent="0.3">
      <c r="B3872" s="582">
        <f t="shared" si="364"/>
        <v>3862</v>
      </c>
      <c r="C3872" s="153"/>
      <c r="D3872" s="154"/>
      <c r="E3872" s="155"/>
      <c r="F3872" s="156"/>
      <c r="G3872" s="157"/>
      <c r="H3872" s="158"/>
      <c r="I3872" s="162" t="str">
        <f t="shared" si="360"/>
        <v/>
      </c>
      <c r="J3872" s="163" t="str">
        <f>IF(I3872="","",I3872/BUDGET!$O$8)</f>
        <v/>
      </c>
      <c r="K3872" s="608"/>
      <c r="L3872" s="161" t="str">
        <f t="shared" si="361"/>
        <v/>
      </c>
      <c r="M3872" s="609" t="str">
        <f t="shared" si="362"/>
        <v/>
      </c>
      <c r="N3872" s="610" t="str">
        <f t="shared" si="363"/>
        <v/>
      </c>
      <c r="O3872" s="577"/>
      <c r="Q3872" s="611"/>
      <c r="U3872" s="574" t="str">
        <f t="shared" si="365"/>
        <v/>
      </c>
      <c r="V3872" s="574" t="str">
        <f>IF($U3872="","",VLOOKUP($U3872,BUDGET!$C$19:$Q$401,2,FALSE))</f>
        <v/>
      </c>
    </row>
    <row r="3873" spans="2:22" ht="13.5" x14ac:dyDescent="0.3">
      <c r="B3873" s="582">
        <f t="shared" si="364"/>
        <v>3863</v>
      </c>
      <c r="C3873" s="153"/>
      <c r="D3873" s="154"/>
      <c r="E3873" s="155"/>
      <c r="F3873" s="156"/>
      <c r="G3873" s="157"/>
      <c r="H3873" s="158"/>
      <c r="I3873" s="162" t="str">
        <f t="shared" si="360"/>
        <v/>
      </c>
      <c r="J3873" s="163" t="str">
        <f>IF(I3873="","",I3873/BUDGET!$O$8)</f>
        <v/>
      </c>
      <c r="K3873" s="608"/>
      <c r="L3873" s="164" t="str">
        <f t="shared" si="361"/>
        <v/>
      </c>
      <c r="M3873" s="609" t="str">
        <f t="shared" si="362"/>
        <v/>
      </c>
      <c r="N3873" s="610" t="str">
        <f t="shared" si="363"/>
        <v/>
      </c>
      <c r="O3873" s="577"/>
      <c r="Q3873" s="611"/>
      <c r="U3873" s="574" t="str">
        <f t="shared" si="365"/>
        <v/>
      </c>
      <c r="V3873" s="574" t="str">
        <f>IF($U3873="","",VLOOKUP($U3873,BUDGET!$C$19:$Q$401,2,FALSE))</f>
        <v/>
      </c>
    </row>
    <row r="3874" spans="2:22" ht="13.5" x14ac:dyDescent="0.3">
      <c r="B3874" s="582">
        <f t="shared" si="364"/>
        <v>3864</v>
      </c>
      <c r="C3874" s="153"/>
      <c r="D3874" s="154"/>
      <c r="E3874" s="155"/>
      <c r="F3874" s="156"/>
      <c r="G3874" s="157"/>
      <c r="H3874" s="158"/>
      <c r="I3874" s="162" t="str">
        <f t="shared" si="360"/>
        <v/>
      </c>
      <c r="J3874" s="163" t="str">
        <f>IF(I3874="","",I3874/BUDGET!$O$8)</f>
        <v/>
      </c>
      <c r="K3874" s="608"/>
      <c r="L3874" s="161" t="str">
        <f t="shared" si="361"/>
        <v/>
      </c>
      <c r="M3874" s="609" t="str">
        <f t="shared" si="362"/>
        <v/>
      </c>
      <c r="N3874" s="610" t="str">
        <f t="shared" si="363"/>
        <v/>
      </c>
      <c r="O3874" s="577"/>
      <c r="Q3874" s="611"/>
      <c r="U3874" s="574" t="str">
        <f t="shared" si="365"/>
        <v/>
      </c>
      <c r="V3874" s="574" t="str">
        <f>IF($U3874="","",VLOOKUP($U3874,BUDGET!$C$19:$Q$401,2,FALSE))</f>
        <v/>
      </c>
    </row>
    <row r="3875" spans="2:22" ht="13.5" x14ac:dyDescent="0.3">
      <c r="B3875" s="582">
        <f t="shared" si="364"/>
        <v>3865</v>
      </c>
      <c r="C3875" s="153"/>
      <c r="D3875" s="154"/>
      <c r="E3875" s="155"/>
      <c r="F3875" s="156"/>
      <c r="G3875" s="157"/>
      <c r="H3875" s="158"/>
      <c r="I3875" s="162" t="str">
        <f t="shared" si="360"/>
        <v/>
      </c>
      <c r="J3875" s="163" t="str">
        <f>IF(I3875="","",I3875/BUDGET!$O$8)</f>
        <v/>
      </c>
      <c r="K3875" s="608"/>
      <c r="L3875" s="164" t="str">
        <f t="shared" si="361"/>
        <v/>
      </c>
      <c r="M3875" s="609" t="str">
        <f t="shared" si="362"/>
        <v/>
      </c>
      <c r="N3875" s="610" t="str">
        <f t="shared" si="363"/>
        <v/>
      </c>
      <c r="O3875" s="577"/>
      <c r="Q3875" s="611"/>
      <c r="U3875" s="574" t="str">
        <f t="shared" si="365"/>
        <v/>
      </c>
      <c r="V3875" s="574" t="str">
        <f>IF($U3875="","",VLOOKUP($U3875,BUDGET!$C$19:$Q$401,2,FALSE))</f>
        <v/>
      </c>
    </row>
    <row r="3876" spans="2:22" ht="13.5" x14ac:dyDescent="0.3">
      <c r="B3876" s="582">
        <f t="shared" si="364"/>
        <v>3866</v>
      </c>
      <c r="C3876" s="153"/>
      <c r="D3876" s="154"/>
      <c r="E3876" s="155"/>
      <c r="F3876" s="156"/>
      <c r="G3876" s="157"/>
      <c r="H3876" s="158"/>
      <c r="I3876" s="162" t="str">
        <f t="shared" si="360"/>
        <v/>
      </c>
      <c r="J3876" s="163" t="str">
        <f>IF(I3876="","",I3876/BUDGET!$O$8)</f>
        <v/>
      </c>
      <c r="K3876" s="608"/>
      <c r="L3876" s="161" t="str">
        <f t="shared" si="361"/>
        <v/>
      </c>
      <c r="M3876" s="609" t="str">
        <f t="shared" si="362"/>
        <v/>
      </c>
      <c r="N3876" s="610" t="str">
        <f t="shared" si="363"/>
        <v/>
      </c>
      <c r="O3876" s="577"/>
      <c r="Q3876" s="611"/>
      <c r="U3876" s="574" t="str">
        <f t="shared" si="365"/>
        <v/>
      </c>
      <c r="V3876" s="574" t="str">
        <f>IF($U3876="","",VLOOKUP($U3876,BUDGET!$C$19:$Q$401,2,FALSE))</f>
        <v/>
      </c>
    </row>
    <row r="3877" spans="2:22" ht="13.5" x14ac:dyDescent="0.3">
      <c r="B3877" s="582">
        <f t="shared" si="364"/>
        <v>3867</v>
      </c>
      <c r="C3877" s="153"/>
      <c r="D3877" s="154"/>
      <c r="E3877" s="155"/>
      <c r="F3877" s="156"/>
      <c r="G3877" s="157"/>
      <c r="H3877" s="158"/>
      <c r="I3877" s="162" t="str">
        <f t="shared" si="360"/>
        <v/>
      </c>
      <c r="J3877" s="163" t="str">
        <f>IF(I3877="","",I3877/BUDGET!$O$8)</f>
        <v/>
      </c>
      <c r="K3877" s="608"/>
      <c r="L3877" s="164" t="str">
        <f t="shared" si="361"/>
        <v/>
      </c>
      <c r="M3877" s="609" t="str">
        <f t="shared" si="362"/>
        <v/>
      </c>
      <c r="N3877" s="610" t="str">
        <f t="shared" si="363"/>
        <v/>
      </c>
      <c r="O3877" s="577"/>
      <c r="Q3877" s="611"/>
      <c r="U3877" s="574" t="str">
        <f t="shared" si="365"/>
        <v/>
      </c>
      <c r="V3877" s="574" t="str">
        <f>IF($U3877="","",VLOOKUP($U3877,BUDGET!$C$19:$Q$401,2,FALSE))</f>
        <v/>
      </c>
    </row>
    <row r="3878" spans="2:22" ht="13.5" x14ac:dyDescent="0.3">
      <c r="B3878" s="582">
        <f t="shared" si="364"/>
        <v>3868</v>
      </c>
      <c r="C3878" s="153"/>
      <c r="D3878" s="154"/>
      <c r="E3878" s="155"/>
      <c r="F3878" s="156"/>
      <c r="G3878" s="157"/>
      <c r="H3878" s="158"/>
      <c r="I3878" s="162" t="str">
        <f t="shared" si="360"/>
        <v/>
      </c>
      <c r="J3878" s="163" t="str">
        <f>IF(I3878="","",I3878/BUDGET!$O$8)</f>
        <v/>
      </c>
      <c r="K3878" s="608"/>
      <c r="L3878" s="161" t="str">
        <f t="shared" si="361"/>
        <v/>
      </c>
      <c r="M3878" s="609" t="str">
        <f t="shared" si="362"/>
        <v/>
      </c>
      <c r="N3878" s="610" t="str">
        <f t="shared" si="363"/>
        <v/>
      </c>
      <c r="O3878" s="577"/>
      <c r="Q3878" s="611"/>
      <c r="U3878" s="574" t="str">
        <f t="shared" si="365"/>
        <v/>
      </c>
      <c r="V3878" s="574" t="str">
        <f>IF($U3878="","",VLOOKUP($U3878,BUDGET!$C$19:$Q$401,2,FALSE))</f>
        <v/>
      </c>
    </row>
    <row r="3879" spans="2:22" ht="13.5" x14ac:dyDescent="0.3">
      <c r="B3879" s="582">
        <f t="shared" si="364"/>
        <v>3869</v>
      </c>
      <c r="C3879" s="153"/>
      <c r="D3879" s="154"/>
      <c r="E3879" s="155"/>
      <c r="F3879" s="156"/>
      <c r="G3879" s="157"/>
      <c r="H3879" s="158"/>
      <c r="I3879" s="162" t="str">
        <f t="shared" si="360"/>
        <v/>
      </c>
      <c r="J3879" s="163" t="str">
        <f>IF(I3879="","",I3879/BUDGET!$O$8)</f>
        <v/>
      </c>
      <c r="K3879" s="608"/>
      <c r="L3879" s="164" t="str">
        <f t="shared" si="361"/>
        <v/>
      </c>
      <c r="M3879" s="609" t="str">
        <f t="shared" si="362"/>
        <v/>
      </c>
      <c r="N3879" s="610" t="str">
        <f t="shared" si="363"/>
        <v/>
      </c>
      <c r="O3879" s="577"/>
      <c r="Q3879" s="611"/>
      <c r="U3879" s="574" t="str">
        <f t="shared" si="365"/>
        <v/>
      </c>
      <c r="V3879" s="574" t="str">
        <f>IF($U3879="","",VLOOKUP($U3879,BUDGET!$C$19:$Q$401,2,FALSE))</f>
        <v/>
      </c>
    </row>
    <row r="3880" spans="2:22" ht="13.5" x14ac:dyDescent="0.3">
      <c r="B3880" s="582">
        <f t="shared" si="364"/>
        <v>3870</v>
      </c>
      <c r="C3880" s="153"/>
      <c r="D3880" s="154"/>
      <c r="E3880" s="155"/>
      <c r="F3880" s="156"/>
      <c r="G3880" s="157"/>
      <c r="H3880" s="158"/>
      <c r="I3880" s="162" t="str">
        <f t="shared" si="360"/>
        <v/>
      </c>
      <c r="J3880" s="163" t="str">
        <f>IF(I3880="","",I3880/BUDGET!$O$8)</f>
        <v/>
      </c>
      <c r="K3880" s="608"/>
      <c r="L3880" s="161" t="str">
        <f t="shared" si="361"/>
        <v/>
      </c>
      <c r="M3880" s="609" t="str">
        <f t="shared" si="362"/>
        <v/>
      </c>
      <c r="N3880" s="610" t="str">
        <f t="shared" si="363"/>
        <v/>
      </c>
      <c r="O3880" s="577"/>
      <c r="Q3880" s="611"/>
      <c r="U3880" s="574" t="str">
        <f t="shared" si="365"/>
        <v/>
      </c>
      <c r="V3880" s="574" t="str">
        <f>IF($U3880="","",VLOOKUP($U3880,BUDGET!$C$19:$Q$401,2,FALSE))</f>
        <v/>
      </c>
    </row>
    <row r="3881" spans="2:22" ht="13.5" x14ac:dyDescent="0.3">
      <c r="B3881" s="582">
        <f t="shared" si="364"/>
        <v>3871</v>
      </c>
      <c r="C3881" s="153"/>
      <c r="D3881" s="154"/>
      <c r="E3881" s="155"/>
      <c r="F3881" s="156"/>
      <c r="G3881" s="157"/>
      <c r="H3881" s="158"/>
      <c r="I3881" s="162" t="str">
        <f t="shared" si="360"/>
        <v/>
      </c>
      <c r="J3881" s="163" t="str">
        <f>IF(I3881="","",I3881/BUDGET!$O$8)</f>
        <v/>
      </c>
      <c r="K3881" s="608"/>
      <c r="L3881" s="164" t="str">
        <f t="shared" si="361"/>
        <v/>
      </c>
      <c r="M3881" s="609" t="str">
        <f t="shared" si="362"/>
        <v/>
      </c>
      <c r="N3881" s="610" t="str">
        <f t="shared" si="363"/>
        <v/>
      </c>
      <c r="O3881" s="577"/>
      <c r="Q3881" s="611"/>
      <c r="U3881" s="574" t="str">
        <f t="shared" si="365"/>
        <v/>
      </c>
      <c r="V3881" s="574" t="str">
        <f>IF($U3881="","",VLOOKUP($U3881,BUDGET!$C$19:$Q$401,2,FALSE))</f>
        <v/>
      </c>
    </row>
    <row r="3882" spans="2:22" ht="13.5" x14ac:dyDescent="0.3">
      <c r="B3882" s="582">
        <f t="shared" si="364"/>
        <v>3872</v>
      </c>
      <c r="C3882" s="153"/>
      <c r="D3882" s="154"/>
      <c r="E3882" s="155"/>
      <c r="F3882" s="156"/>
      <c r="G3882" s="157"/>
      <c r="H3882" s="158"/>
      <c r="I3882" s="162" t="str">
        <f t="shared" si="360"/>
        <v/>
      </c>
      <c r="J3882" s="163" t="str">
        <f>IF(I3882="","",I3882/BUDGET!$O$8)</f>
        <v/>
      </c>
      <c r="K3882" s="608"/>
      <c r="L3882" s="161" t="str">
        <f t="shared" si="361"/>
        <v/>
      </c>
      <c r="M3882" s="609" t="str">
        <f t="shared" si="362"/>
        <v/>
      </c>
      <c r="N3882" s="610" t="str">
        <f t="shared" si="363"/>
        <v/>
      </c>
      <c r="O3882" s="577"/>
      <c r="Q3882" s="611"/>
      <c r="U3882" s="574" t="str">
        <f t="shared" si="365"/>
        <v/>
      </c>
      <c r="V3882" s="574" t="str">
        <f>IF($U3882="","",VLOOKUP($U3882,BUDGET!$C$19:$Q$401,2,FALSE))</f>
        <v/>
      </c>
    </row>
    <row r="3883" spans="2:22" ht="13.5" x14ac:dyDescent="0.3">
      <c r="B3883" s="582">
        <f t="shared" si="364"/>
        <v>3873</v>
      </c>
      <c r="C3883" s="153"/>
      <c r="D3883" s="154"/>
      <c r="E3883" s="155"/>
      <c r="F3883" s="156"/>
      <c r="G3883" s="157"/>
      <c r="H3883" s="158"/>
      <c r="I3883" s="162" t="str">
        <f t="shared" si="360"/>
        <v/>
      </c>
      <c r="J3883" s="163" t="str">
        <f>IF(I3883="","",I3883/BUDGET!$O$8)</f>
        <v/>
      </c>
      <c r="K3883" s="608"/>
      <c r="L3883" s="164" t="str">
        <f t="shared" si="361"/>
        <v/>
      </c>
      <c r="M3883" s="609" t="str">
        <f t="shared" si="362"/>
        <v/>
      </c>
      <c r="N3883" s="610" t="str">
        <f t="shared" si="363"/>
        <v/>
      </c>
      <c r="O3883" s="577"/>
      <c r="Q3883" s="611"/>
      <c r="U3883" s="574" t="str">
        <f t="shared" si="365"/>
        <v/>
      </c>
      <c r="V3883" s="574" t="str">
        <f>IF($U3883="","",VLOOKUP($U3883,BUDGET!$C$19:$Q$401,2,FALSE))</f>
        <v/>
      </c>
    </row>
    <row r="3884" spans="2:22" ht="13.5" x14ac:dyDescent="0.3">
      <c r="B3884" s="582">
        <f t="shared" si="364"/>
        <v>3874</v>
      </c>
      <c r="C3884" s="153"/>
      <c r="D3884" s="154"/>
      <c r="E3884" s="155"/>
      <c r="F3884" s="156"/>
      <c r="G3884" s="157"/>
      <c r="H3884" s="158"/>
      <c r="I3884" s="162" t="str">
        <f t="shared" si="360"/>
        <v/>
      </c>
      <c r="J3884" s="163" t="str">
        <f>IF(I3884="","",I3884/BUDGET!$O$8)</f>
        <v/>
      </c>
      <c r="K3884" s="608"/>
      <c r="L3884" s="161" t="str">
        <f t="shared" si="361"/>
        <v/>
      </c>
      <c r="M3884" s="609" t="str">
        <f t="shared" si="362"/>
        <v/>
      </c>
      <c r="N3884" s="610" t="str">
        <f t="shared" si="363"/>
        <v/>
      </c>
      <c r="O3884" s="577"/>
      <c r="Q3884" s="611"/>
      <c r="U3884" s="574" t="str">
        <f t="shared" si="365"/>
        <v/>
      </c>
      <c r="V3884" s="574" t="str">
        <f>IF($U3884="","",VLOOKUP($U3884,BUDGET!$C$19:$Q$401,2,FALSE))</f>
        <v/>
      </c>
    </row>
    <row r="3885" spans="2:22" ht="13.5" x14ac:dyDescent="0.3">
      <c r="B3885" s="582">
        <f t="shared" si="364"/>
        <v>3875</v>
      </c>
      <c r="C3885" s="153"/>
      <c r="D3885" s="154"/>
      <c r="E3885" s="155"/>
      <c r="F3885" s="156"/>
      <c r="G3885" s="157"/>
      <c r="H3885" s="158"/>
      <c r="I3885" s="162" t="str">
        <f t="shared" si="360"/>
        <v/>
      </c>
      <c r="J3885" s="163" t="str">
        <f>IF(I3885="","",I3885/BUDGET!$O$8)</f>
        <v/>
      </c>
      <c r="K3885" s="608"/>
      <c r="L3885" s="164" t="str">
        <f t="shared" si="361"/>
        <v/>
      </c>
      <c r="M3885" s="609" t="str">
        <f t="shared" si="362"/>
        <v/>
      </c>
      <c r="N3885" s="610" t="str">
        <f t="shared" si="363"/>
        <v/>
      </c>
      <c r="O3885" s="577"/>
      <c r="Q3885" s="611"/>
      <c r="U3885" s="574" t="str">
        <f t="shared" si="365"/>
        <v/>
      </c>
      <c r="V3885" s="574" t="str">
        <f>IF($U3885="","",VLOOKUP($U3885,BUDGET!$C$19:$Q$401,2,FALSE))</f>
        <v/>
      </c>
    </row>
    <row r="3886" spans="2:22" ht="13.5" x14ac:dyDescent="0.3">
      <c r="B3886" s="582">
        <f t="shared" si="364"/>
        <v>3876</v>
      </c>
      <c r="C3886" s="153"/>
      <c r="D3886" s="154"/>
      <c r="E3886" s="155"/>
      <c r="F3886" s="156"/>
      <c r="G3886" s="157"/>
      <c r="H3886" s="158"/>
      <c r="I3886" s="162" t="str">
        <f t="shared" si="360"/>
        <v/>
      </c>
      <c r="J3886" s="163" t="str">
        <f>IF(I3886="","",I3886/BUDGET!$O$8)</f>
        <v/>
      </c>
      <c r="K3886" s="608"/>
      <c r="L3886" s="161" t="str">
        <f t="shared" si="361"/>
        <v/>
      </c>
      <c r="M3886" s="609" t="str">
        <f t="shared" si="362"/>
        <v/>
      </c>
      <c r="N3886" s="610" t="str">
        <f t="shared" si="363"/>
        <v/>
      </c>
      <c r="O3886" s="577"/>
      <c r="Q3886" s="611"/>
      <c r="U3886" s="574" t="str">
        <f t="shared" si="365"/>
        <v/>
      </c>
      <c r="V3886" s="574" t="str">
        <f>IF($U3886="","",VLOOKUP($U3886,BUDGET!$C$19:$Q$401,2,FALSE))</f>
        <v/>
      </c>
    </row>
    <row r="3887" spans="2:22" ht="13.5" x14ac:dyDescent="0.3">
      <c r="B3887" s="582">
        <f t="shared" si="364"/>
        <v>3877</v>
      </c>
      <c r="C3887" s="153"/>
      <c r="D3887" s="154"/>
      <c r="E3887" s="155"/>
      <c r="F3887" s="156"/>
      <c r="G3887" s="157"/>
      <c r="H3887" s="158"/>
      <c r="I3887" s="162" t="str">
        <f t="shared" si="360"/>
        <v/>
      </c>
      <c r="J3887" s="163" t="str">
        <f>IF(I3887="","",I3887/BUDGET!$O$8)</f>
        <v/>
      </c>
      <c r="K3887" s="608"/>
      <c r="L3887" s="164" t="str">
        <f t="shared" si="361"/>
        <v/>
      </c>
      <c r="M3887" s="609" t="str">
        <f t="shared" si="362"/>
        <v/>
      </c>
      <c r="N3887" s="610" t="str">
        <f t="shared" si="363"/>
        <v/>
      </c>
      <c r="O3887" s="577"/>
      <c r="Q3887" s="611"/>
      <c r="U3887" s="574" t="str">
        <f t="shared" si="365"/>
        <v/>
      </c>
      <c r="V3887" s="574" t="str">
        <f>IF($U3887="","",VLOOKUP($U3887,BUDGET!$C$19:$Q$401,2,FALSE))</f>
        <v/>
      </c>
    </row>
    <row r="3888" spans="2:22" ht="13.5" x14ac:dyDescent="0.3">
      <c r="B3888" s="582">
        <f t="shared" si="364"/>
        <v>3878</v>
      </c>
      <c r="C3888" s="153"/>
      <c r="D3888" s="154"/>
      <c r="E3888" s="155"/>
      <c r="F3888" s="156"/>
      <c r="G3888" s="157"/>
      <c r="H3888" s="158"/>
      <c r="I3888" s="162" t="str">
        <f t="shared" si="360"/>
        <v/>
      </c>
      <c r="J3888" s="163" t="str">
        <f>IF(I3888="","",I3888/BUDGET!$O$8)</f>
        <v/>
      </c>
      <c r="K3888" s="608"/>
      <c r="L3888" s="161" t="str">
        <f t="shared" si="361"/>
        <v/>
      </c>
      <c r="M3888" s="609" t="str">
        <f t="shared" si="362"/>
        <v/>
      </c>
      <c r="N3888" s="610" t="str">
        <f t="shared" si="363"/>
        <v/>
      </c>
      <c r="O3888" s="577"/>
      <c r="Q3888" s="611"/>
      <c r="U3888" s="574" t="str">
        <f t="shared" si="365"/>
        <v/>
      </c>
      <c r="V3888" s="574" t="str">
        <f>IF($U3888="","",VLOOKUP($U3888,BUDGET!$C$19:$Q$401,2,FALSE))</f>
        <v/>
      </c>
    </row>
    <row r="3889" spans="2:22" ht="13.5" x14ac:dyDescent="0.3">
      <c r="B3889" s="582">
        <f t="shared" si="364"/>
        <v>3879</v>
      </c>
      <c r="C3889" s="153"/>
      <c r="D3889" s="154"/>
      <c r="E3889" s="155"/>
      <c r="F3889" s="156"/>
      <c r="G3889" s="157"/>
      <c r="H3889" s="158"/>
      <c r="I3889" s="162" t="str">
        <f t="shared" si="360"/>
        <v/>
      </c>
      <c r="J3889" s="163" t="str">
        <f>IF(I3889="","",I3889/BUDGET!$O$8)</f>
        <v/>
      </c>
      <c r="K3889" s="608"/>
      <c r="L3889" s="164" t="str">
        <f t="shared" si="361"/>
        <v/>
      </c>
      <c r="M3889" s="609" t="str">
        <f t="shared" si="362"/>
        <v/>
      </c>
      <c r="N3889" s="610" t="str">
        <f t="shared" si="363"/>
        <v/>
      </c>
      <c r="O3889" s="577"/>
      <c r="Q3889" s="611"/>
      <c r="U3889" s="574" t="str">
        <f t="shared" si="365"/>
        <v/>
      </c>
      <c r="V3889" s="574" t="str">
        <f>IF($U3889="","",VLOOKUP($U3889,BUDGET!$C$19:$Q$401,2,FALSE))</f>
        <v/>
      </c>
    </row>
    <row r="3890" spans="2:22" ht="13.5" x14ac:dyDescent="0.3">
      <c r="B3890" s="582">
        <f t="shared" si="364"/>
        <v>3880</v>
      </c>
      <c r="C3890" s="153"/>
      <c r="D3890" s="154"/>
      <c r="E3890" s="155"/>
      <c r="F3890" s="156"/>
      <c r="G3890" s="157"/>
      <c r="H3890" s="158"/>
      <c r="I3890" s="162" t="str">
        <f t="shared" si="360"/>
        <v/>
      </c>
      <c r="J3890" s="163" t="str">
        <f>IF(I3890="","",I3890/BUDGET!$O$8)</f>
        <v/>
      </c>
      <c r="K3890" s="608"/>
      <c r="L3890" s="161" t="str">
        <f t="shared" si="361"/>
        <v/>
      </c>
      <c r="M3890" s="609" t="str">
        <f t="shared" si="362"/>
        <v/>
      </c>
      <c r="N3890" s="610" t="str">
        <f t="shared" si="363"/>
        <v/>
      </c>
      <c r="O3890" s="577"/>
      <c r="Q3890" s="611"/>
      <c r="U3890" s="574" t="str">
        <f t="shared" si="365"/>
        <v/>
      </c>
      <c r="V3890" s="574" t="str">
        <f>IF($U3890="","",VLOOKUP($U3890,BUDGET!$C$19:$Q$401,2,FALSE))</f>
        <v/>
      </c>
    </row>
    <row r="3891" spans="2:22" ht="13.5" x14ac:dyDescent="0.3">
      <c r="B3891" s="582">
        <f t="shared" si="364"/>
        <v>3881</v>
      </c>
      <c r="C3891" s="153"/>
      <c r="D3891" s="154"/>
      <c r="E3891" s="155"/>
      <c r="F3891" s="156"/>
      <c r="G3891" s="157"/>
      <c r="H3891" s="158"/>
      <c r="I3891" s="162" t="str">
        <f t="shared" si="360"/>
        <v/>
      </c>
      <c r="J3891" s="163" t="str">
        <f>IF(I3891="","",I3891/BUDGET!$O$8)</f>
        <v/>
      </c>
      <c r="K3891" s="608"/>
      <c r="L3891" s="164" t="str">
        <f t="shared" si="361"/>
        <v/>
      </c>
      <c r="M3891" s="609" t="str">
        <f t="shared" si="362"/>
        <v/>
      </c>
      <c r="N3891" s="610" t="str">
        <f t="shared" si="363"/>
        <v/>
      </c>
      <c r="O3891" s="577"/>
      <c r="Q3891" s="611"/>
      <c r="U3891" s="574" t="str">
        <f t="shared" si="365"/>
        <v/>
      </c>
      <c r="V3891" s="574" t="str">
        <f>IF($U3891="","",VLOOKUP($U3891,BUDGET!$C$19:$Q$401,2,FALSE))</f>
        <v/>
      </c>
    </row>
    <row r="3892" spans="2:22" ht="13.5" x14ac:dyDescent="0.3">
      <c r="B3892" s="582">
        <f t="shared" si="364"/>
        <v>3882</v>
      </c>
      <c r="C3892" s="153"/>
      <c r="D3892" s="154"/>
      <c r="E3892" s="155"/>
      <c r="F3892" s="156"/>
      <c r="G3892" s="157"/>
      <c r="H3892" s="158"/>
      <c r="I3892" s="162" t="str">
        <f t="shared" si="360"/>
        <v/>
      </c>
      <c r="J3892" s="163" t="str">
        <f>IF(I3892="","",I3892/BUDGET!$O$8)</f>
        <v/>
      </c>
      <c r="K3892" s="608"/>
      <c r="L3892" s="161" t="str">
        <f t="shared" si="361"/>
        <v/>
      </c>
      <c r="M3892" s="609" t="str">
        <f t="shared" si="362"/>
        <v/>
      </c>
      <c r="N3892" s="610" t="str">
        <f t="shared" si="363"/>
        <v/>
      </c>
      <c r="O3892" s="577"/>
      <c r="Q3892" s="611"/>
      <c r="U3892" s="574" t="str">
        <f t="shared" si="365"/>
        <v/>
      </c>
      <c r="V3892" s="574" t="str">
        <f>IF($U3892="","",VLOOKUP($U3892,BUDGET!$C$19:$Q$401,2,FALSE))</f>
        <v/>
      </c>
    </row>
    <row r="3893" spans="2:22" ht="13.5" x14ac:dyDescent="0.3">
      <c r="B3893" s="582">
        <f t="shared" si="364"/>
        <v>3883</v>
      </c>
      <c r="C3893" s="153"/>
      <c r="D3893" s="154"/>
      <c r="E3893" s="155"/>
      <c r="F3893" s="156"/>
      <c r="G3893" s="157"/>
      <c r="H3893" s="158"/>
      <c r="I3893" s="162" t="str">
        <f t="shared" si="360"/>
        <v/>
      </c>
      <c r="J3893" s="163" t="str">
        <f>IF(I3893="","",I3893/BUDGET!$O$8)</f>
        <v/>
      </c>
      <c r="K3893" s="608"/>
      <c r="L3893" s="164" t="str">
        <f t="shared" si="361"/>
        <v/>
      </c>
      <c r="M3893" s="609" t="str">
        <f t="shared" si="362"/>
        <v/>
      </c>
      <c r="N3893" s="610" t="str">
        <f t="shared" si="363"/>
        <v/>
      </c>
      <c r="O3893" s="577"/>
      <c r="Q3893" s="611"/>
      <c r="U3893" s="574" t="str">
        <f t="shared" si="365"/>
        <v/>
      </c>
      <c r="V3893" s="574" t="str">
        <f>IF($U3893="","",VLOOKUP($U3893,BUDGET!$C$19:$Q$401,2,FALSE))</f>
        <v/>
      </c>
    </row>
    <row r="3894" spans="2:22" ht="13.5" x14ac:dyDescent="0.3">
      <c r="B3894" s="582">
        <f t="shared" si="364"/>
        <v>3884</v>
      </c>
      <c r="C3894" s="153"/>
      <c r="D3894" s="154"/>
      <c r="E3894" s="155"/>
      <c r="F3894" s="156"/>
      <c r="G3894" s="157"/>
      <c r="H3894" s="158"/>
      <c r="I3894" s="162" t="str">
        <f t="shared" si="360"/>
        <v/>
      </c>
      <c r="J3894" s="163" t="str">
        <f>IF(I3894="","",I3894/BUDGET!$O$8)</f>
        <v/>
      </c>
      <c r="K3894" s="608"/>
      <c r="L3894" s="161" t="str">
        <f t="shared" si="361"/>
        <v/>
      </c>
      <c r="M3894" s="609" t="str">
        <f t="shared" si="362"/>
        <v/>
      </c>
      <c r="N3894" s="610" t="str">
        <f t="shared" si="363"/>
        <v/>
      </c>
      <c r="O3894" s="577"/>
      <c r="Q3894" s="611"/>
      <c r="U3894" s="574" t="str">
        <f t="shared" si="365"/>
        <v/>
      </c>
      <c r="V3894" s="574" t="str">
        <f>IF($U3894="","",VLOOKUP($U3894,BUDGET!$C$19:$Q$401,2,FALSE))</f>
        <v/>
      </c>
    </row>
    <row r="3895" spans="2:22" ht="13.5" x14ac:dyDescent="0.3">
      <c r="B3895" s="582">
        <f t="shared" si="364"/>
        <v>3885</v>
      </c>
      <c r="C3895" s="153"/>
      <c r="D3895" s="154"/>
      <c r="E3895" s="155"/>
      <c r="F3895" s="156"/>
      <c r="G3895" s="157"/>
      <c r="H3895" s="158"/>
      <c r="I3895" s="162" t="str">
        <f t="shared" si="360"/>
        <v/>
      </c>
      <c r="J3895" s="163" t="str">
        <f>IF(I3895="","",I3895/BUDGET!$O$8)</f>
        <v/>
      </c>
      <c r="K3895" s="608"/>
      <c r="L3895" s="164" t="str">
        <f t="shared" si="361"/>
        <v/>
      </c>
      <c r="M3895" s="609" t="str">
        <f t="shared" si="362"/>
        <v/>
      </c>
      <c r="N3895" s="610" t="str">
        <f t="shared" si="363"/>
        <v/>
      </c>
      <c r="O3895" s="577"/>
      <c r="Q3895" s="611"/>
      <c r="U3895" s="574" t="str">
        <f t="shared" si="365"/>
        <v/>
      </c>
      <c r="V3895" s="574" t="str">
        <f>IF($U3895="","",VLOOKUP($U3895,BUDGET!$C$19:$Q$401,2,FALSE))</f>
        <v/>
      </c>
    </row>
    <row r="3896" spans="2:22" ht="13.5" x14ac:dyDescent="0.3">
      <c r="B3896" s="582">
        <f t="shared" si="364"/>
        <v>3886</v>
      </c>
      <c r="C3896" s="153"/>
      <c r="D3896" s="154"/>
      <c r="E3896" s="155"/>
      <c r="F3896" s="156"/>
      <c r="G3896" s="157"/>
      <c r="H3896" s="158"/>
      <c r="I3896" s="162" t="str">
        <f t="shared" si="360"/>
        <v/>
      </c>
      <c r="J3896" s="163" t="str">
        <f>IF(I3896="","",I3896/BUDGET!$O$8)</f>
        <v/>
      </c>
      <c r="K3896" s="608"/>
      <c r="L3896" s="161" t="str">
        <f t="shared" si="361"/>
        <v/>
      </c>
      <c r="M3896" s="609" t="str">
        <f t="shared" si="362"/>
        <v/>
      </c>
      <c r="N3896" s="610" t="str">
        <f t="shared" si="363"/>
        <v/>
      </c>
      <c r="O3896" s="577"/>
      <c r="Q3896" s="611"/>
      <c r="U3896" s="574" t="str">
        <f t="shared" si="365"/>
        <v/>
      </c>
      <c r="V3896" s="574" t="str">
        <f>IF($U3896="","",VLOOKUP($U3896,BUDGET!$C$19:$Q$401,2,FALSE))</f>
        <v/>
      </c>
    </row>
    <row r="3897" spans="2:22" ht="13.5" x14ac:dyDescent="0.3">
      <c r="B3897" s="582">
        <f t="shared" si="364"/>
        <v>3887</v>
      </c>
      <c r="C3897" s="153"/>
      <c r="D3897" s="154"/>
      <c r="E3897" s="155"/>
      <c r="F3897" s="156"/>
      <c r="G3897" s="157"/>
      <c r="H3897" s="158"/>
      <c r="I3897" s="162" t="str">
        <f t="shared" si="360"/>
        <v/>
      </c>
      <c r="J3897" s="163" t="str">
        <f>IF(I3897="","",I3897/BUDGET!$O$8)</f>
        <v/>
      </c>
      <c r="K3897" s="608"/>
      <c r="L3897" s="164" t="str">
        <f t="shared" si="361"/>
        <v/>
      </c>
      <c r="M3897" s="609" t="str">
        <f t="shared" si="362"/>
        <v/>
      </c>
      <c r="N3897" s="610" t="str">
        <f t="shared" si="363"/>
        <v/>
      </c>
      <c r="O3897" s="577"/>
      <c r="Q3897" s="611"/>
      <c r="U3897" s="574" t="str">
        <f t="shared" si="365"/>
        <v/>
      </c>
      <c r="V3897" s="574" t="str">
        <f>IF($U3897="","",VLOOKUP($U3897,BUDGET!$C$19:$Q$401,2,FALSE))</f>
        <v/>
      </c>
    </row>
    <row r="3898" spans="2:22" ht="13.5" x14ac:dyDescent="0.3">
      <c r="B3898" s="582">
        <f t="shared" si="364"/>
        <v>3888</v>
      </c>
      <c r="C3898" s="153"/>
      <c r="D3898" s="154"/>
      <c r="E3898" s="155"/>
      <c r="F3898" s="156"/>
      <c r="G3898" s="157"/>
      <c r="H3898" s="158"/>
      <c r="I3898" s="162" t="str">
        <f t="shared" si="360"/>
        <v/>
      </c>
      <c r="J3898" s="163" t="str">
        <f>IF(I3898="","",I3898/BUDGET!$O$8)</f>
        <v/>
      </c>
      <c r="K3898" s="608"/>
      <c r="L3898" s="161" t="str">
        <f t="shared" si="361"/>
        <v/>
      </c>
      <c r="M3898" s="609" t="str">
        <f t="shared" si="362"/>
        <v/>
      </c>
      <c r="N3898" s="610" t="str">
        <f t="shared" si="363"/>
        <v/>
      </c>
      <c r="O3898" s="577"/>
      <c r="Q3898" s="611"/>
      <c r="U3898" s="574" t="str">
        <f t="shared" si="365"/>
        <v/>
      </c>
      <c r="V3898" s="574" t="str">
        <f>IF($U3898="","",VLOOKUP($U3898,BUDGET!$C$19:$Q$401,2,FALSE))</f>
        <v/>
      </c>
    </row>
    <row r="3899" spans="2:22" ht="13.5" x14ac:dyDescent="0.3">
      <c r="B3899" s="582">
        <f t="shared" si="364"/>
        <v>3889</v>
      </c>
      <c r="C3899" s="153"/>
      <c r="D3899" s="154"/>
      <c r="E3899" s="155"/>
      <c r="F3899" s="156"/>
      <c r="G3899" s="157"/>
      <c r="H3899" s="158"/>
      <c r="I3899" s="162" t="str">
        <f t="shared" si="360"/>
        <v/>
      </c>
      <c r="J3899" s="163" t="str">
        <f>IF(I3899="","",I3899/BUDGET!$O$8)</f>
        <v/>
      </c>
      <c r="K3899" s="608"/>
      <c r="L3899" s="164" t="str">
        <f t="shared" si="361"/>
        <v/>
      </c>
      <c r="M3899" s="609" t="str">
        <f t="shared" si="362"/>
        <v/>
      </c>
      <c r="N3899" s="610" t="str">
        <f t="shared" si="363"/>
        <v/>
      </c>
      <c r="O3899" s="577"/>
      <c r="Q3899" s="611"/>
      <c r="U3899" s="574" t="str">
        <f t="shared" si="365"/>
        <v/>
      </c>
      <c r="V3899" s="574" t="str">
        <f>IF($U3899="","",VLOOKUP($U3899,BUDGET!$C$19:$Q$401,2,FALSE))</f>
        <v/>
      </c>
    </row>
    <row r="3900" spans="2:22" ht="13.5" x14ac:dyDescent="0.3">
      <c r="B3900" s="582">
        <f t="shared" si="364"/>
        <v>3890</v>
      </c>
      <c r="C3900" s="153"/>
      <c r="D3900" s="154"/>
      <c r="E3900" s="155"/>
      <c r="F3900" s="156"/>
      <c r="G3900" s="157"/>
      <c r="H3900" s="158"/>
      <c r="I3900" s="162" t="str">
        <f t="shared" si="360"/>
        <v/>
      </c>
      <c r="J3900" s="163" t="str">
        <f>IF(I3900="","",I3900/BUDGET!$O$8)</f>
        <v/>
      </c>
      <c r="K3900" s="608"/>
      <c r="L3900" s="161" t="str">
        <f t="shared" si="361"/>
        <v/>
      </c>
      <c r="M3900" s="609" t="str">
        <f t="shared" si="362"/>
        <v/>
      </c>
      <c r="N3900" s="610" t="str">
        <f t="shared" si="363"/>
        <v/>
      </c>
      <c r="O3900" s="577"/>
      <c r="Q3900" s="611"/>
      <c r="U3900" s="574" t="str">
        <f t="shared" si="365"/>
        <v/>
      </c>
      <c r="V3900" s="574" t="str">
        <f>IF($U3900="","",VLOOKUP($U3900,BUDGET!$C$19:$Q$401,2,FALSE))</f>
        <v/>
      </c>
    </row>
    <row r="3901" spans="2:22" ht="13.5" x14ac:dyDescent="0.3">
      <c r="B3901" s="582">
        <f t="shared" si="364"/>
        <v>3891</v>
      </c>
      <c r="C3901" s="153"/>
      <c r="D3901" s="154"/>
      <c r="E3901" s="155"/>
      <c r="F3901" s="156"/>
      <c r="G3901" s="157"/>
      <c r="H3901" s="158"/>
      <c r="I3901" s="162" t="str">
        <f t="shared" si="360"/>
        <v/>
      </c>
      <c r="J3901" s="163" t="str">
        <f>IF(I3901="","",I3901/BUDGET!$O$8)</f>
        <v/>
      </c>
      <c r="K3901" s="608"/>
      <c r="L3901" s="164" t="str">
        <f t="shared" si="361"/>
        <v/>
      </c>
      <c r="M3901" s="609" t="str">
        <f t="shared" si="362"/>
        <v/>
      </c>
      <c r="N3901" s="610" t="str">
        <f t="shared" si="363"/>
        <v/>
      </c>
      <c r="O3901" s="577"/>
      <c r="Q3901" s="611"/>
      <c r="U3901" s="574" t="str">
        <f t="shared" si="365"/>
        <v/>
      </c>
      <c r="V3901" s="574" t="str">
        <f>IF($U3901="","",VLOOKUP($U3901,BUDGET!$C$19:$Q$401,2,FALSE))</f>
        <v/>
      </c>
    </row>
    <row r="3902" spans="2:22" ht="13.5" x14ac:dyDescent="0.3">
      <c r="B3902" s="582">
        <f t="shared" si="364"/>
        <v>3892</v>
      </c>
      <c r="C3902" s="153"/>
      <c r="D3902" s="154"/>
      <c r="E3902" s="155"/>
      <c r="F3902" s="156"/>
      <c r="G3902" s="157"/>
      <c r="H3902" s="158"/>
      <c r="I3902" s="162" t="str">
        <f t="shared" si="360"/>
        <v/>
      </c>
      <c r="J3902" s="163" t="str">
        <f>IF(I3902="","",I3902/BUDGET!$O$8)</f>
        <v/>
      </c>
      <c r="K3902" s="608"/>
      <c r="L3902" s="161" t="str">
        <f t="shared" si="361"/>
        <v/>
      </c>
      <c r="M3902" s="609" t="str">
        <f t="shared" si="362"/>
        <v/>
      </c>
      <c r="N3902" s="610" t="str">
        <f t="shared" si="363"/>
        <v/>
      </c>
      <c r="O3902" s="577"/>
      <c r="Q3902" s="611"/>
      <c r="U3902" s="574" t="str">
        <f t="shared" si="365"/>
        <v/>
      </c>
      <c r="V3902" s="574" t="str">
        <f>IF($U3902="","",VLOOKUP($U3902,BUDGET!$C$19:$Q$401,2,FALSE))</f>
        <v/>
      </c>
    </row>
    <row r="3903" spans="2:22" ht="13.5" x14ac:dyDescent="0.3">
      <c r="B3903" s="582">
        <f t="shared" si="364"/>
        <v>3893</v>
      </c>
      <c r="C3903" s="153"/>
      <c r="D3903" s="154"/>
      <c r="E3903" s="155"/>
      <c r="F3903" s="156"/>
      <c r="G3903" s="157"/>
      <c r="H3903" s="158"/>
      <c r="I3903" s="162" t="str">
        <f t="shared" si="360"/>
        <v/>
      </c>
      <c r="J3903" s="163" t="str">
        <f>IF(I3903="","",I3903/BUDGET!$O$8)</f>
        <v/>
      </c>
      <c r="K3903" s="608"/>
      <c r="L3903" s="164" t="str">
        <f t="shared" si="361"/>
        <v/>
      </c>
      <c r="M3903" s="609" t="str">
        <f t="shared" si="362"/>
        <v/>
      </c>
      <c r="N3903" s="610" t="str">
        <f t="shared" si="363"/>
        <v/>
      </c>
      <c r="O3903" s="577"/>
      <c r="Q3903" s="611"/>
      <c r="U3903" s="574" t="str">
        <f t="shared" si="365"/>
        <v/>
      </c>
      <c r="V3903" s="574" t="str">
        <f>IF($U3903="","",VLOOKUP($U3903,BUDGET!$C$19:$Q$401,2,FALSE))</f>
        <v/>
      </c>
    </row>
    <row r="3904" spans="2:22" ht="13.5" x14ac:dyDescent="0.3">
      <c r="B3904" s="582">
        <f t="shared" si="364"/>
        <v>3894</v>
      </c>
      <c r="C3904" s="153"/>
      <c r="D3904" s="154"/>
      <c r="E3904" s="155"/>
      <c r="F3904" s="156"/>
      <c r="G3904" s="157"/>
      <c r="H3904" s="158"/>
      <c r="I3904" s="162" t="str">
        <f t="shared" si="360"/>
        <v/>
      </c>
      <c r="J3904" s="163" t="str">
        <f>IF(I3904="","",I3904/BUDGET!$O$8)</f>
        <v/>
      </c>
      <c r="K3904" s="608"/>
      <c r="L3904" s="161" t="str">
        <f t="shared" si="361"/>
        <v/>
      </c>
      <c r="M3904" s="609" t="str">
        <f t="shared" si="362"/>
        <v/>
      </c>
      <c r="N3904" s="610" t="str">
        <f t="shared" si="363"/>
        <v/>
      </c>
      <c r="O3904" s="577"/>
      <c r="Q3904" s="611"/>
      <c r="U3904" s="574" t="str">
        <f t="shared" si="365"/>
        <v/>
      </c>
      <c r="V3904" s="574" t="str">
        <f>IF($U3904="","",VLOOKUP($U3904,BUDGET!$C$19:$Q$401,2,FALSE))</f>
        <v/>
      </c>
    </row>
    <row r="3905" spans="2:22" ht="13.5" x14ac:dyDescent="0.3">
      <c r="B3905" s="582">
        <f t="shared" si="364"/>
        <v>3895</v>
      </c>
      <c r="C3905" s="153"/>
      <c r="D3905" s="154"/>
      <c r="E3905" s="155"/>
      <c r="F3905" s="156"/>
      <c r="G3905" s="157"/>
      <c r="H3905" s="158"/>
      <c r="I3905" s="162" t="str">
        <f t="shared" si="360"/>
        <v/>
      </c>
      <c r="J3905" s="163" t="str">
        <f>IF(I3905="","",I3905/BUDGET!$O$8)</f>
        <v/>
      </c>
      <c r="K3905" s="608"/>
      <c r="L3905" s="164" t="str">
        <f t="shared" si="361"/>
        <v/>
      </c>
      <c r="M3905" s="609" t="str">
        <f t="shared" si="362"/>
        <v/>
      </c>
      <c r="N3905" s="610" t="str">
        <f t="shared" si="363"/>
        <v/>
      </c>
      <c r="O3905" s="577"/>
      <c r="Q3905" s="611"/>
      <c r="U3905" s="574" t="str">
        <f t="shared" si="365"/>
        <v/>
      </c>
      <c r="V3905" s="574" t="str">
        <f>IF($U3905="","",VLOOKUP($U3905,BUDGET!$C$19:$Q$401,2,FALSE))</f>
        <v/>
      </c>
    </row>
    <row r="3906" spans="2:22" ht="13.5" x14ac:dyDescent="0.3">
      <c r="B3906" s="582">
        <f t="shared" si="364"/>
        <v>3896</v>
      </c>
      <c r="C3906" s="153"/>
      <c r="D3906" s="154"/>
      <c r="E3906" s="155"/>
      <c r="F3906" s="156"/>
      <c r="G3906" s="157"/>
      <c r="H3906" s="158"/>
      <c r="I3906" s="162" t="str">
        <f t="shared" si="360"/>
        <v/>
      </c>
      <c r="J3906" s="163" t="str">
        <f>IF(I3906="","",I3906/BUDGET!$O$8)</f>
        <v/>
      </c>
      <c r="K3906" s="608"/>
      <c r="L3906" s="161" t="str">
        <f t="shared" si="361"/>
        <v/>
      </c>
      <c r="M3906" s="609" t="str">
        <f t="shared" si="362"/>
        <v/>
      </c>
      <c r="N3906" s="610" t="str">
        <f t="shared" si="363"/>
        <v/>
      </c>
      <c r="O3906" s="577"/>
      <c r="Q3906" s="611"/>
      <c r="U3906" s="574" t="str">
        <f t="shared" si="365"/>
        <v/>
      </c>
      <c r="V3906" s="574" t="str">
        <f>IF($U3906="","",VLOOKUP($U3906,BUDGET!$C$19:$Q$401,2,FALSE))</f>
        <v/>
      </c>
    </row>
    <row r="3907" spans="2:22" ht="13.5" x14ac:dyDescent="0.3">
      <c r="B3907" s="582">
        <f t="shared" si="364"/>
        <v>3897</v>
      </c>
      <c r="C3907" s="153"/>
      <c r="D3907" s="154"/>
      <c r="E3907" s="155"/>
      <c r="F3907" s="156"/>
      <c r="G3907" s="157"/>
      <c r="H3907" s="158"/>
      <c r="I3907" s="162" t="str">
        <f t="shared" si="360"/>
        <v/>
      </c>
      <c r="J3907" s="163" t="str">
        <f>IF(I3907="","",I3907/BUDGET!$O$8)</f>
        <v/>
      </c>
      <c r="K3907" s="608"/>
      <c r="L3907" s="164" t="str">
        <f t="shared" si="361"/>
        <v/>
      </c>
      <c r="M3907" s="609" t="str">
        <f t="shared" si="362"/>
        <v/>
      </c>
      <c r="N3907" s="610" t="str">
        <f t="shared" si="363"/>
        <v/>
      </c>
      <c r="O3907" s="577"/>
      <c r="Q3907" s="611"/>
      <c r="U3907" s="574" t="str">
        <f t="shared" si="365"/>
        <v/>
      </c>
      <c r="V3907" s="574" t="str">
        <f>IF($U3907="","",VLOOKUP($U3907,BUDGET!$C$19:$Q$401,2,FALSE))</f>
        <v/>
      </c>
    </row>
    <row r="3908" spans="2:22" ht="13.5" x14ac:dyDescent="0.3">
      <c r="B3908" s="582">
        <f t="shared" si="364"/>
        <v>3898</v>
      </c>
      <c r="C3908" s="153"/>
      <c r="D3908" s="154"/>
      <c r="E3908" s="155"/>
      <c r="F3908" s="156"/>
      <c r="G3908" s="157"/>
      <c r="H3908" s="158"/>
      <c r="I3908" s="162" t="str">
        <f t="shared" si="360"/>
        <v/>
      </c>
      <c r="J3908" s="163" t="str">
        <f>IF(I3908="","",I3908/BUDGET!$O$8)</f>
        <v/>
      </c>
      <c r="K3908" s="608"/>
      <c r="L3908" s="161" t="str">
        <f t="shared" si="361"/>
        <v/>
      </c>
      <c r="M3908" s="609" t="str">
        <f t="shared" si="362"/>
        <v/>
      </c>
      <c r="N3908" s="610" t="str">
        <f t="shared" si="363"/>
        <v/>
      </c>
      <c r="O3908" s="577"/>
      <c r="Q3908" s="611"/>
      <c r="U3908" s="574" t="str">
        <f t="shared" si="365"/>
        <v/>
      </c>
      <c r="V3908" s="574" t="str">
        <f>IF($U3908="","",VLOOKUP($U3908,BUDGET!$C$19:$Q$401,2,FALSE))</f>
        <v/>
      </c>
    </row>
    <row r="3909" spans="2:22" ht="13.5" x14ac:dyDescent="0.3">
      <c r="B3909" s="582">
        <f t="shared" si="364"/>
        <v>3899</v>
      </c>
      <c r="C3909" s="153"/>
      <c r="D3909" s="154"/>
      <c r="E3909" s="155"/>
      <c r="F3909" s="156"/>
      <c r="G3909" s="157"/>
      <c r="H3909" s="158"/>
      <c r="I3909" s="162" t="str">
        <f t="shared" si="360"/>
        <v/>
      </c>
      <c r="J3909" s="163" t="str">
        <f>IF(I3909="","",I3909/BUDGET!$O$8)</f>
        <v/>
      </c>
      <c r="K3909" s="608"/>
      <c r="L3909" s="164" t="str">
        <f t="shared" si="361"/>
        <v/>
      </c>
      <c r="M3909" s="609" t="str">
        <f t="shared" si="362"/>
        <v/>
      </c>
      <c r="N3909" s="610" t="str">
        <f t="shared" si="363"/>
        <v/>
      </c>
      <c r="O3909" s="577"/>
      <c r="Q3909" s="611"/>
      <c r="U3909" s="574" t="str">
        <f t="shared" si="365"/>
        <v/>
      </c>
      <c r="V3909" s="574" t="str">
        <f>IF($U3909="","",VLOOKUP($U3909,BUDGET!$C$19:$Q$401,2,FALSE))</f>
        <v/>
      </c>
    </row>
    <row r="3910" spans="2:22" ht="13.5" x14ac:dyDescent="0.3">
      <c r="B3910" s="582">
        <f t="shared" si="364"/>
        <v>3900</v>
      </c>
      <c r="C3910" s="153"/>
      <c r="D3910" s="154"/>
      <c r="E3910" s="155"/>
      <c r="F3910" s="156"/>
      <c r="G3910" s="157"/>
      <c r="H3910" s="158"/>
      <c r="I3910" s="162" t="str">
        <f t="shared" si="360"/>
        <v/>
      </c>
      <c r="J3910" s="163" t="str">
        <f>IF(I3910="","",I3910/BUDGET!$O$8)</f>
        <v/>
      </c>
      <c r="K3910" s="608"/>
      <c r="L3910" s="161" t="str">
        <f t="shared" si="361"/>
        <v/>
      </c>
      <c r="M3910" s="609" t="str">
        <f t="shared" si="362"/>
        <v/>
      </c>
      <c r="N3910" s="610" t="str">
        <f t="shared" si="363"/>
        <v/>
      </c>
      <c r="O3910" s="577"/>
      <c r="Q3910" s="611"/>
      <c r="U3910" s="574" t="str">
        <f t="shared" si="365"/>
        <v/>
      </c>
      <c r="V3910" s="574" t="str">
        <f>IF($U3910="","",VLOOKUP($U3910,BUDGET!$C$19:$Q$401,2,FALSE))</f>
        <v/>
      </c>
    </row>
    <row r="3911" spans="2:22" ht="13.5" x14ac:dyDescent="0.3">
      <c r="B3911" s="582">
        <f t="shared" si="364"/>
        <v>3901</v>
      </c>
      <c r="C3911" s="153"/>
      <c r="D3911" s="154"/>
      <c r="E3911" s="155"/>
      <c r="F3911" s="156"/>
      <c r="G3911" s="157"/>
      <c r="H3911" s="158"/>
      <c r="I3911" s="162" t="str">
        <f t="shared" si="360"/>
        <v/>
      </c>
      <c r="J3911" s="163" t="str">
        <f>IF(I3911="","",I3911/BUDGET!$O$8)</f>
        <v/>
      </c>
      <c r="K3911" s="608"/>
      <c r="L3911" s="164" t="str">
        <f t="shared" si="361"/>
        <v/>
      </c>
      <c r="M3911" s="609" t="str">
        <f t="shared" si="362"/>
        <v/>
      </c>
      <c r="N3911" s="610" t="str">
        <f t="shared" si="363"/>
        <v/>
      </c>
      <c r="O3911" s="577"/>
      <c r="Q3911" s="611"/>
      <c r="U3911" s="574" t="str">
        <f t="shared" si="365"/>
        <v/>
      </c>
      <c r="V3911" s="574" t="str">
        <f>IF($U3911="","",VLOOKUP($U3911,BUDGET!$C$19:$Q$401,2,FALSE))</f>
        <v/>
      </c>
    </row>
    <row r="3912" spans="2:22" ht="13.5" x14ac:dyDescent="0.3">
      <c r="B3912" s="582">
        <f t="shared" si="364"/>
        <v>3902</v>
      </c>
      <c r="C3912" s="153"/>
      <c r="D3912" s="154"/>
      <c r="E3912" s="155"/>
      <c r="F3912" s="156"/>
      <c r="G3912" s="157"/>
      <c r="H3912" s="158"/>
      <c r="I3912" s="162" t="str">
        <f t="shared" si="360"/>
        <v/>
      </c>
      <c r="J3912" s="163" t="str">
        <f>IF(I3912="","",I3912/BUDGET!$O$8)</f>
        <v/>
      </c>
      <c r="K3912" s="608"/>
      <c r="L3912" s="161" t="str">
        <f t="shared" si="361"/>
        <v/>
      </c>
      <c r="M3912" s="609" t="str">
        <f t="shared" si="362"/>
        <v/>
      </c>
      <c r="N3912" s="610" t="str">
        <f t="shared" si="363"/>
        <v/>
      </c>
      <c r="O3912" s="577"/>
      <c r="Q3912" s="611"/>
      <c r="U3912" s="574" t="str">
        <f t="shared" si="365"/>
        <v/>
      </c>
      <c r="V3912" s="574" t="str">
        <f>IF($U3912="","",VLOOKUP($U3912,BUDGET!$C$19:$Q$401,2,FALSE))</f>
        <v/>
      </c>
    </row>
    <row r="3913" spans="2:22" ht="13.5" x14ac:dyDescent="0.3">
      <c r="B3913" s="582">
        <f t="shared" si="364"/>
        <v>3903</v>
      </c>
      <c r="C3913" s="153"/>
      <c r="D3913" s="154"/>
      <c r="E3913" s="155"/>
      <c r="F3913" s="156"/>
      <c r="G3913" s="157"/>
      <c r="H3913" s="158"/>
      <c r="I3913" s="162" t="str">
        <f t="shared" si="360"/>
        <v/>
      </c>
      <c r="J3913" s="163" t="str">
        <f>IF(I3913="","",I3913/BUDGET!$O$8)</f>
        <v/>
      </c>
      <c r="K3913" s="608"/>
      <c r="L3913" s="164" t="str">
        <f t="shared" si="361"/>
        <v/>
      </c>
      <c r="M3913" s="609" t="str">
        <f t="shared" si="362"/>
        <v/>
      </c>
      <c r="N3913" s="610" t="str">
        <f t="shared" si="363"/>
        <v/>
      </c>
      <c r="O3913" s="577"/>
      <c r="Q3913" s="611"/>
      <c r="U3913" s="574" t="str">
        <f t="shared" si="365"/>
        <v/>
      </c>
      <c r="V3913" s="574" t="str">
        <f>IF($U3913="","",VLOOKUP($U3913,BUDGET!$C$19:$Q$401,2,FALSE))</f>
        <v/>
      </c>
    </row>
    <row r="3914" spans="2:22" ht="13.5" x14ac:dyDescent="0.3">
      <c r="B3914" s="582">
        <f t="shared" si="364"/>
        <v>3904</v>
      </c>
      <c r="C3914" s="153"/>
      <c r="D3914" s="154"/>
      <c r="E3914" s="155"/>
      <c r="F3914" s="156"/>
      <c r="G3914" s="157"/>
      <c r="H3914" s="158"/>
      <c r="I3914" s="162" t="str">
        <f t="shared" si="360"/>
        <v/>
      </c>
      <c r="J3914" s="163" t="str">
        <f>IF(I3914="","",I3914/BUDGET!$O$8)</f>
        <v/>
      </c>
      <c r="K3914" s="608"/>
      <c r="L3914" s="161" t="str">
        <f t="shared" si="361"/>
        <v/>
      </c>
      <c r="M3914" s="609" t="str">
        <f t="shared" si="362"/>
        <v/>
      </c>
      <c r="N3914" s="610" t="str">
        <f t="shared" si="363"/>
        <v/>
      </c>
      <c r="O3914" s="577"/>
      <c r="Q3914" s="611"/>
      <c r="U3914" s="574" t="str">
        <f t="shared" si="365"/>
        <v/>
      </c>
      <c r="V3914" s="574" t="str">
        <f>IF($U3914="","",VLOOKUP($U3914,BUDGET!$C$19:$Q$401,2,FALSE))</f>
        <v/>
      </c>
    </row>
    <row r="3915" spans="2:22" ht="13.5" x14ac:dyDescent="0.3">
      <c r="B3915" s="582">
        <f t="shared" si="364"/>
        <v>3905</v>
      </c>
      <c r="C3915" s="153"/>
      <c r="D3915" s="154"/>
      <c r="E3915" s="155"/>
      <c r="F3915" s="156"/>
      <c r="G3915" s="157"/>
      <c r="H3915" s="158"/>
      <c r="I3915" s="162" t="str">
        <f t="shared" si="360"/>
        <v/>
      </c>
      <c r="J3915" s="163" t="str">
        <f>IF(I3915="","",I3915/BUDGET!$O$8)</f>
        <v/>
      </c>
      <c r="K3915" s="608"/>
      <c r="L3915" s="164" t="str">
        <f t="shared" si="361"/>
        <v/>
      </c>
      <c r="M3915" s="609" t="str">
        <f t="shared" si="362"/>
        <v/>
      </c>
      <c r="N3915" s="610" t="str">
        <f t="shared" si="363"/>
        <v/>
      </c>
      <c r="O3915" s="577"/>
      <c r="Q3915" s="611"/>
      <c r="U3915" s="574" t="str">
        <f t="shared" si="365"/>
        <v/>
      </c>
      <c r="V3915" s="574" t="str">
        <f>IF($U3915="","",VLOOKUP($U3915,BUDGET!$C$19:$Q$401,2,FALSE))</f>
        <v/>
      </c>
    </row>
    <row r="3916" spans="2:22" ht="13.5" x14ac:dyDescent="0.3">
      <c r="B3916" s="582">
        <f t="shared" si="364"/>
        <v>3906</v>
      </c>
      <c r="C3916" s="153"/>
      <c r="D3916" s="154"/>
      <c r="E3916" s="155"/>
      <c r="F3916" s="156"/>
      <c r="G3916" s="157"/>
      <c r="H3916" s="158"/>
      <c r="I3916" s="162" t="str">
        <f t="shared" ref="I3916:I3979" si="366">IF(E3916="","",ROUND(F3916*H3916,2))</f>
        <v/>
      </c>
      <c r="J3916" s="163" t="str">
        <f>IF(I3916="","",I3916/BUDGET!$O$8)</f>
        <v/>
      </c>
      <c r="K3916" s="608"/>
      <c r="L3916" s="161" t="str">
        <f t="shared" ref="L3916:L3979" si="367">LEFT(K3916,2)</f>
        <v/>
      </c>
      <c r="M3916" s="609" t="str">
        <f t="shared" ref="M3916:M3979" si="368">IF(C3916="","",YEAR(C3916))</f>
        <v/>
      </c>
      <c r="N3916" s="610" t="str">
        <f t="shared" ref="N3916:N3979" si="369">IF(C3916="","",MONTH(C3916))</f>
        <v/>
      </c>
      <c r="O3916" s="577"/>
      <c r="Q3916" s="611"/>
      <c r="U3916" s="574" t="str">
        <f t="shared" si="365"/>
        <v/>
      </c>
      <c r="V3916" s="574" t="str">
        <f>IF($U3916="","",VLOOKUP($U3916,BUDGET!$C$19:$Q$401,2,FALSE))</f>
        <v/>
      </c>
    </row>
    <row r="3917" spans="2:22" ht="13.5" x14ac:dyDescent="0.3">
      <c r="B3917" s="582">
        <f t="shared" ref="B3917:B3980" si="370">ROW()-10</f>
        <v>3907</v>
      </c>
      <c r="C3917" s="153"/>
      <c r="D3917" s="154"/>
      <c r="E3917" s="155"/>
      <c r="F3917" s="156"/>
      <c r="G3917" s="157"/>
      <c r="H3917" s="158"/>
      <c r="I3917" s="162" t="str">
        <f t="shared" si="366"/>
        <v/>
      </c>
      <c r="J3917" s="163" t="str">
        <f>IF(I3917="","",I3917/BUDGET!$O$8)</f>
        <v/>
      </c>
      <c r="K3917" s="608"/>
      <c r="L3917" s="164" t="str">
        <f t="shared" si="367"/>
        <v/>
      </c>
      <c r="M3917" s="609" t="str">
        <f t="shared" si="368"/>
        <v/>
      </c>
      <c r="N3917" s="610" t="str">
        <f t="shared" si="369"/>
        <v/>
      </c>
      <c r="O3917" s="577"/>
      <c r="Q3917" s="611"/>
      <c r="U3917" s="574" t="str">
        <f t="shared" ref="U3917:U3980" si="371">IF(K3917="","",LEFT(K3917,FIND("|",K3917)-1))</f>
        <v/>
      </c>
      <c r="V3917" s="574" t="str">
        <f>IF($U3917="","",VLOOKUP($U3917,BUDGET!$C$19:$Q$401,2,FALSE))</f>
        <v/>
      </c>
    </row>
    <row r="3918" spans="2:22" ht="13.5" x14ac:dyDescent="0.3">
      <c r="B3918" s="582">
        <f t="shared" si="370"/>
        <v>3908</v>
      </c>
      <c r="C3918" s="153"/>
      <c r="D3918" s="154"/>
      <c r="E3918" s="155"/>
      <c r="F3918" s="156"/>
      <c r="G3918" s="157"/>
      <c r="H3918" s="158"/>
      <c r="I3918" s="162" t="str">
        <f t="shared" si="366"/>
        <v/>
      </c>
      <c r="J3918" s="163" t="str">
        <f>IF(I3918="","",I3918/BUDGET!$O$8)</f>
        <v/>
      </c>
      <c r="K3918" s="608"/>
      <c r="L3918" s="161" t="str">
        <f t="shared" si="367"/>
        <v/>
      </c>
      <c r="M3918" s="609" t="str">
        <f t="shared" si="368"/>
        <v/>
      </c>
      <c r="N3918" s="610" t="str">
        <f t="shared" si="369"/>
        <v/>
      </c>
      <c r="O3918" s="577"/>
      <c r="Q3918" s="611"/>
      <c r="U3918" s="574" t="str">
        <f t="shared" si="371"/>
        <v/>
      </c>
      <c r="V3918" s="574" t="str">
        <f>IF($U3918="","",VLOOKUP($U3918,BUDGET!$C$19:$Q$401,2,FALSE))</f>
        <v/>
      </c>
    </row>
    <row r="3919" spans="2:22" ht="13.5" x14ac:dyDescent="0.3">
      <c r="B3919" s="582">
        <f t="shared" si="370"/>
        <v>3909</v>
      </c>
      <c r="C3919" s="153"/>
      <c r="D3919" s="154"/>
      <c r="E3919" s="155"/>
      <c r="F3919" s="156"/>
      <c r="G3919" s="157"/>
      <c r="H3919" s="158"/>
      <c r="I3919" s="162" t="str">
        <f t="shared" si="366"/>
        <v/>
      </c>
      <c r="J3919" s="163" t="str">
        <f>IF(I3919="","",I3919/BUDGET!$O$8)</f>
        <v/>
      </c>
      <c r="K3919" s="608"/>
      <c r="L3919" s="164" t="str">
        <f t="shared" si="367"/>
        <v/>
      </c>
      <c r="M3919" s="609" t="str">
        <f t="shared" si="368"/>
        <v/>
      </c>
      <c r="N3919" s="610" t="str">
        <f t="shared" si="369"/>
        <v/>
      </c>
      <c r="O3919" s="577"/>
      <c r="Q3919" s="611"/>
      <c r="U3919" s="574" t="str">
        <f t="shared" si="371"/>
        <v/>
      </c>
      <c r="V3919" s="574" t="str">
        <f>IF($U3919="","",VLOOKUP($U3919,BUDGET!$C$19:$Q$401,2,FALSE))</f>
        <v/>
      </c>
    </row>
    <row r="3920" spans="2:22" ht="13.5" x14ac:dyDescent="0.3">
      <c r="B3920" s="582">
        <f t="shared" si="370"/>
        <v>3910</v>
      </c>
      <c r="C3920" s="153"/>
      <c r="D3920" s="154"/>
      <c r="E3920" s="155"/>
      <c r="F3920" s="156"/>
      <c r="G3920" s="157"/>
      <c r="H3920" s="158"/>
      <c r="I3920" s="162" t="str">
        <f t="shared" si="366"/>
        <v/>
      </c>
      <c r="J3920" s="163" t="str">
        <f>IF(I3920="","",I3920/BUDGET!$O$8)</f>
        <v/>
      </c>
      <c r="K3920" s="608"/>
      <c r="L3920" s="161" t="str">
        <f t="shared" si="367"/>
        <v/>
      </c>
      <c r="M3920" s="609" t="str">
        <f t="shared" si="368"/>
        <v/>
      </c>
      <c r="N3920" s="610" t="str">
        <f t="shared" si="369"/>
        <v/>
      </c>
      <c r="O3920" s="577"/>
      <c r="Q3920" s="611"/>
      <c r="U3920" s="574" t="str">
        <f t="shared" si="371"/>
        <v/>
      </c>
      <c r="V3920" s="574" t="str">
        <f>IF($U3920="","",VLOOKUP($U3920,BUDGET!$C$19:$Q$401,2,FALSE))</f>
        <v/>
      </c>
    </row>
    <row r="3921" spans="2:22" ht="13.5" x14ac:dyDescent="0.3">
      <c r="B3921" s="582">
        <f t="shared" si="370"/>
        <v>3911</v>
      </c>
      <c r="C3921" s="153"/>
      <c r="D3921" s="154"/>
      <c r="E3921" s="155"/>
      <c r="F3921" s="156"/>
      <c r="G3921" s="157"/>
      <c r="H3921" s="158"/>
      <c r="I3921" s="162" t="str">
        <f t="shared" si="366"/>
        <v/>
      </c>
      <c r="J3921" s="163" t="str">
        <f>IF(I3921="","",I3921/BUDGET!$O$8)</f>
        <v/>
      </c>
      <c r="K3921" s="608"/>
      <c r="L3921" s="164" t="str">
        <f t="shared" si="367"/>
        <v/>
      </c>
      <c r="M3921" s="609" t="str">
        <f t="shared" si="368"/>
        <v/>
      </c>
      <c r="N3921" s="610" t="str">
        <f t="shared" si="369"/>
        <v/>
      </c>
      <c r="O3921" s="577"/>
      <c r="Q3921" s="611"/>
      <c r="U3921" s="574" t="str">
        <f t="shared" si="371"/>
        <v/>
      </c>
      <c r="V3921" s="574" t="str">
        <f>IF($U3921="","",VLOOKUP($U3921,BUDGET!$C$19:$Q$401,2,FALSE))</f>
        <v/>
      </c>
    </row>
    <row r="3922" spans="2:22" ht="13.5" x14ac:dyDescent="0.3">
      <c r="B3922" s="582">
        <f t="shared" si="370"/>
        <v>3912</v>
      </c>
      <c r="C3922" s="153"/>
      <c r="D3922" s="154"/>
      <c r="E3922" s="155"/>
      <c r="F3922" s="156"/>
      <c r="G3922" s="157"/>
      <c r="H3922" s="158"/>
      <c r="I3922" s="162" t="str">
        <f t="shared" si="366"/>
        <v/>
      </c>
      <c r="J3922" s="163" t="str">
        <f>IF(I3922="","",I3922/BUDGET!$O$8)</f>
        <v/>
      </c>
      <c r="K3922" s="608"/>
      <c r="L3922" s="161" t="str">
        <f t="shared" si="367"/>
        <v/>
      </c>
      <c r="M3922" s="609" t="str">
        <f t="shared" si="368"/>
        <v/>
      </c>
      <c r="N3922" s="610" t="str">
        <f t="shared" si="369"/>
        <v/>
      </c>
      <c r="O3922" s="577"/>
      <c r="Q3922" s="611"/>
      <c r="U3922" s="574" t="str">
        <f t="shared" si="371"/>
        <v/>
      </c>
      <c r="V3922" s="574" t="str">
        <f>IF($U3922="","",VLOOKUP($U3922,BUDGET!$C$19:$Q$401,2,FALSE))</f>
        <v/>
      </c>
    </row>
    <row r="3923" spans="2:22" ht="13.5" x14ac:dyDescent="0.3">
      <c r="B3923" s="582">
        <f t="shared" si="370"/>
        <v>3913</v>
      </c>
      <c r="C3923" s="153"/>
      <c r="D3923" s="154"/>
      <c r="E3923" s="155"/>
      <c r="F3923" s="156"/>
      <c r="G3923" s="157"/>
      <c r="H3923" s="158"/>
      <c r="I3923" s="162" t="str">
        <f t="shared" si="366"/>
        <v/>
      </c>
      <c r="J3923" s="163" t="str">
        <f>IF(I3923="","",I3923/BUDGET!$O$8)</f>
        <v/>
      </c>
      <c r="K3923" s="608"/>
      <c r="L3923" s="164" t="str">
        <f t="shared" si="367"/>
        <v/>
      </c>
      <c r="M3923" s="609" t="str">
        <f t="shared" si="368"/>
        <v/>
      </c>
      <c r="N3923" s="610" t="str">
        <f t="shared" si="369"/>
        <v/>
      </c>
      <c r="O3923" s="577"/>
      <c r="Q3923" s="611"/>
      <c r="U3923" s="574" t="str">
        <f t="shared" si="371"/>
        <v/>
      </c>
      <c r="V3923" s="574" t="str">
        <f>IF($U3923="","",VLOOKUP($U3923,BUDGET!$C$19:$Q$401,2,FALSE))</f>
        <v/>
      </c>
    </row>
    <row r="3924" spans="2:22" ht="13.5" x14ac:dyDescent="0.3">
      <c r="B3924" s="582">
        <f t="shared" si="370"/>
        <v>3914</v>
      </c>
      <c r="C3924" s="153"/>
      <c r="D3924" s="154"/>
      <c r="E3924" s="155"/>
      <c r="F3924" s="156"/>
      <c r="G3924" s="157"/>
      <c r="H3924" s="158"/>
      <c r="I3924" s="162" t="str">
        <f t="shared" si="366"/>
        <v/>
      </c>
      <c r="J3924" s="163" t="str">
        <f>IF(I3924="","",I3924/BUDGET!$O$8)</f>
        <v/>
      </c>
      <c r="K3924" s="608"/>
      <c r="L3924" s="161" t="str">
        <f t="shared" si="367"/>
        <v/>
      </c>
      <c r="M3924" s="609" t="str">
        <f t="shared" si="368"/>
        <v/>
      </c>
      <c r="N3924" s="610" t="str">
        <f t="shared" si="369"/>
        <v/>
      </c>
      <c r="O3924" s="577"/>
      <c r="Q3924" s="611"/>
      <c r="U3924" s="574" t="str">
        <f t="shared" si="371"/>
        <v/>
      </c>
      <c r="V3924" s="574" t="str">
        <f>IF($U3924="","",VLOOKUP($U3924,BUDGET!$C$19:$Q$401,2,FALSE))</f>
        <v/>
      </c>
    </row>
    <row r="3925" spans="2:22" ht="13.5" x14ac:dyDescent="0.3">
      <c r="B3925" s="582">
        <f t="shared" si="370"/>
        <v>3915</v>
      </c>
      <c r="C3925" s="153"/>
      <c r="D3925" s="154"/>
      <c r="E3925" s="155"/>
      <c r="F3925" s="156"/>
      <c r="G3925" s="157"/>
      <c r="H3925" s="158"/>
      <c r="I3925" s="162" t="str">
        <f t="shared" si="366"/>
        <v/>
      </c>
      <c r="J3925" s="163" t="str">
        <f>IF(I3925="","",I3925/BUDGET!$O$8)</f>
        <v/>
      </c>
      <c r="K3925" s="608"/>
      <c r="L3925" s="164" t="str">
        <f t="shared" si="367"/>
        <v/>
      </c>
      <c r="M3925" s="609" t="str">
        <f t="shared" si="368"/>
        <v/>
      </c>
      <c r="N3925" s="610" t="str">
        <f t="shared" si="369"/>
        <v/>
      </c>
      <c r="O3925" s="577"/>
      <c r="Q3925" s="611"/>
      <c r="U3925" s="574" t="str">
        <f t="shared" si="371"/>
        <v/>
      </c>
      <c r="V3925" s="574" t="str">
        <f>IF($U3925="","",VLOOKUP($U3925,BUDGET!$C$19:$Q$401,2,FALSE))</f>
        <v/>
      </c>
    </row>
    <row r="3926" spans="2:22" ht="13.5" x14ac:dyDescent="0.3">
      <c r="B3926" s="582">
        <f t="shared" si="370"/>
        <v>3916</v>
      </c>
      <c r="C3926" s="153"/>
      <c r="D3926" s="154"/>
      <c r="E3926" s="155"/>
      <c r="F3926" s="156"/>
      <c r="G3926" s="157"/>
      <c r="H3926" s="158"/>
      <c r="I3926" s="162" t="str">
        <f t="shared" si="366"/>
        <v/>
      </c>
      <c r="J3926" s="163" t="str">
        <f>IF(I3926="","",I3926/BUDGET!$O$8)</f>
        <v/>
      </c>
      <c r="K3926" s="608"/>
      <c r="L3926" s="161" t="str">
        <f t="shared" si="367"/>
        <v/>
      </c>
      <c r="M3926" s="609" t="str">
        <f t="shared" si="368"/>
        <v/>
      </c>
      <c r="N3926" s="610" t="str">
        <f t="shared" si="369"/>
        <v/>
      </c>
      <c r="O3926" s="577"/>
      <c r="Q3926" s="611"/>
      <c r="U3926" s="574" t="str">
        <f t="shared" si="371"/>
        <v/>
      </c>
      <c r="V3926" s="574" t="str">
        <f>IF($U3926="","",VLOOKUP($U3926,BUDGET!$C$19:$Q$401,2,FALSE))</f>
        <v/>
      </c>
    </row>
    <row r="3927" spans="2:22" ht="13.5" x14ac:dyDescent="0.3">
      <c r="B3927" s="582">
        <f t="shared" si="370"/>
        <v>3917</v>
      </c>
      <c r="C3927" s="153"/>
      <c r="D3927" s="154"/>
      <c r="E3927" s="155"/>
      <c r="F3927" s="156"/>
      <c r="G3927" s="157"/>
      <c r="H3927" s="158"/>
      <c r="I3927" s="162" t="str">
        <f t="shared" si="366"/>
        <v/>
      </c>
      <c r="J3927" s="163" t="str">
        <f>IF(I3927="","",I3927/BUDGET!$O$8)</f>
        <v/>
      </c>
      <c r="K3927" s="608"/>
      <c r="L3927" s="164" t="str">
        <f t="shared" si="367"/>
        <v/>
      </c>
      <c r="M3927" s="609" t="str">
        <f t="shared" si="368"/>
        <v/>
      </c>
      <c r="N3927" s="610" t="str">
        <f t="shared" si="369"/>
        <v/>
      </c>
      <c r="O3927" s="577"/>
      <c r="Q3927" s="611"/>
      <c r="U3927" s="574" t="str">
        <f t="shared" si="371"/>
        <v/>
      </c>
      <c r="V3927" s="574" t="str">
        <f>IF($U3927="","",VLOOKUP($U3927,BUDGET!$C$19:$Q$401,2,FALSE))</f>
        <v/>
      </c>
    </row>
    <row r="3928" spans="2:22" ht="13.5" x14ac:dyDescent="0.3">
      <c r="B3928" s="582">
        <f t="shared" si="370"/>
        <v>3918</v>
      </c>
      <c r="C3928" s="153"/>
      <c r="D3928" s="154"/>
      <c r="E3928" s="155"/>
      <c r="F3928" s="156"/>
      <c r="G3928" s="157"/>
      <c r="H3928" s="158"/>
      <c r="I3928" s="162" t="str">
        <f t="shared" si="366"/>
        <v/>
      </c>
      <c r="J3928" s="163" t="str">
        <f>IF(I3928="","",I3928/BUDGET!$O$8)</f>
        <v/>
      </c>
      <c r="K3928" s="608"/>
      <c r="L3928" s="161" t="str">
        <f t="shared" si="367"/>
        <v/>
      </c>
      <c r="M3928" s="609" t="str">
        <f t="shared" si="368"/>
        <v/>
      </c>
      <c r="N3928" s="610" t="str">
        <f t="shared" si="369"/>
        <v/>
      </c>
      <c r="O3928" s="577"/>
      <c r="Q3928" s="611"/>
      <c r="U3928" s="574" t="str">
        <f t="shared" si="371"/>
        <v/>
      </c>
      <c r="V3928" s="574" t="str">
        <f>IF($U3928="","",VLOOKUP($U3928,BUDGET!$C$19:$Q$401,2,FALSE))</f>
        <v/>
      </c>
    </row>
    <row r="3929" spans="2:22" ht="13.5" x14ac:dyDescent="0.3">
      <c r="B3929" s="582">
        <f t="shared" si="370"/>
        <v>3919</v>
      </c>
      <c r="C3929" s="153"/>
      <c r="D3929" s="154"/>
      <c r="E3929" s="155"/>
      <c r="F3929" s="156"/>
      <c r="G3929" s="157"/>
      <c r="H3929" s="158"/>
      <c r="I3929" s="162" t="str">
        <f t="shared" si="366"/>
        <v/>
      </c>
      <c r="J3929" s="163" t="str">
        <f>IF(I3929="","",I3929/BUDGET!$O$8)</f>
        <v/>
      </c>
      <c r="K3929" s="608"/>
      <c r="L3929" s="164" t="str">
        <f t="shared" si="367"/>
        <v/>
      </c>
      <c r="M3929" s="609" t="str">
        <f t="shared" si="368"/>
        <v/>
      </c>
      <c r="N3929" s="610" t="str">
        <f t="shared" si="369"/>
        <v/>
      </c>
      <c r="O3929" s="577"/>
      <c r="Q3929" s="611"/>
      <c r="U3929" s="574" t="str">
        <f t="shared" si="371"/>
        <v/>
      </c>
      <c r="V3929" s="574" t="str">
        <f>IF($U3929="","",VLOOKUP($U3929,BUDGET!$C$19:$Q$401,2,FALSE))</f>
        <v/>
      </c>
    </row>
    <row r="3930" spans="2:22" ht="13.5" x14ac:dyDescent="0.3">
      <c r="B3930" s="582">
        <f t="shared" si="370"/>
        <v>3920</v>
      </c>
      <c r="C3930" s="153"/>
      <c r="D3930" s="154"/>
      <c r="E3930" s="155"/>
      <c r="F3930" s="156"/>
      <c r="G3930" s="157"/>
      <c r="H3930" s="158"/>
      <c r="I3930" s="162" t="str">
        <f t="shared" si="366"/>
        <v/>
      </c>
      <c r="J3930" s="163" t="str">
        <f>IF(I3930="","",I3930/BUDGET!$O$8)</f>
        <v/>
      </c>
      <c r="K3930" s="608"/>
      <c r="L3930" s="161" t="str">
        <f t="shared" si="367"/>
        <v/>
      </c>
      <c r="M3930" s="609" t="str">
        <f t="shared" si="368"/>
        <v/>
      </c>
      <c r="N3930" s="610" t="str">
        <f t="shared" si="369"/>
        <v/>
      </c>
      <c r="O3930" s="577"/>
      <c r="Q3930" s="611"/>
      <c r="U3930" s="574" t="str">
        <f t="shared" si="371"/>
        <v/>
      </c>
      <c r="V3930" s="574" t="str">
        <f>IF($U3930="","",VLOOKUP($U3930,BUDGET!$C$19:$Q$401,2,FALSE))</f>
        <v/>
      </c>
    </row>
    <row r="3931" spans="2:22" ht="13.5" x14ac:dyDescent="0.3">
      <c r="B3931" s="582">
        <f t="shared" si="370"/>
        <v>3921</v>
      </c>
      <c r="C3931" s="153"/>
      <c r="D3931" s="154"/>
      <c r="E3931" s="155"/>
      <c r="F3931" s="156"/>
      <c r="G3931" s="157"/>
      <c r="H3931" s="158"/>
      <c r="I3931" s="162" t="str">
        <f t="shared" si="366"/>
        <v/>
      </c>
      <c r="J3931" s="163" t="str">
        <f>IF(I3931="","",I3931/BUDGET!$O$8)</f>
        <v/>
      </c>
      <c r="K3931" s="608"/>
      <c r="L3931" s="164" t="str">
        <f t="shared" si="367"/>
        <v/>
      </c>
      <c r="M3931" s="609" t="str">
        <f t="shared" si="368"/>
        <v/>
      </c>
      <c r="N3931" s="610" t="str">
        <f t="shared" si="369"/>
        <v/>
      </c>
      <c r="O3931" s="577"/>
      <c r="Q3931" s="611"/>
      <c r="U3931" s="574" t="str">
        <f t="shared" si="371"/>
        <v/>
      </c>
      <c r="V3931" s="574" t="str">
        <f>IF($U3931="","",VLOOKUP($U3931,BUDGET!$C$19:$Q$401,2,FALSE))</f>
        <v/>
      </c>
    </row>
    <row r="3932" spans="2:22" ht="13.5" x14ac:dyDescent="0.3">
      <c r="B3932" s="582">
        <f t="shared" si="370"/>
        <v>3922</v>
      </c>
      <c r="C3932" s="153"/>
      <c r="D3932" s="154"/>
      <c r="E3932" s="155"/>
      <c r="F3932" s="156"/>
      <c r="G3932" s="157"/>
      <c r="H3932" s="158"/>
      <c r="I3932" s="162" t="str">
        <f t="shared" si="366"/>
        <v/>
      </c>
      <c r="J3932" s="163" t="str">
        <f>IF(I3932="","",I3932/BUDGET!$O$8)</f>
        <v/>
      </c>
      <c r="K3932" s="608"/>
      <c r="L3932" s="161" t="str">
        <f t="shared" si="367"/>
        <v/>
      </c>
      <c r="M3932" s="609" t="str">
        <f t="shared" si="368"/>
        <v/>
      </c>
      <c r="N3932" s="610" t="str">
        <f t="shared" si="369"/>
        <v/>
      </c>
      <c r="O3932" s="577"/>
      <c r="Q3932" s="611"/>
      <c r="U3932" s="574" t="str">
        <f t="shared" si="371"/>
        <v/>
      </c>
      <c r="V3932" s="574" t="str">
        <f>IF($U3932="","",VLOOKUP($U3932,BUDGET!$C$19:$Q$401,2,FALSE))</f>
        <v/>
      </c>
    </row>
    <row r="3933" spans="2:22" ht="13.5" x14ac:dyDescent="0.3">
      <c r="B3933" s="582">
        <f t="shared" si="370"/>
        <v>3923</v>
      </c>
      <c r="C3933" s="153"/>
      <c r="D3933" s="154"/>
      <c r="E3933" s="155"/>
      <c r="F3933" s="156"/>
      <c r="G3933" s="157"/>
      <c r="H3933" s="158"/>
      <c r="I3933" s="162" t="str">
        <f t="shared" si="366"/>
        <v/>
      </c>
      <c r="J3933" s="163" t="str">
        <f>IF(I3933="","",I3933/BUDGET!$O$8)</f>
        <v/>
      </c>
      <c r="K3933" s="608"/>
      <c r="L3933" s="164" t="str">
        <f t="shared" si="367"/>
        <v/>
      </c>
      <c r="M3933" s="609" t="str">
        <f t="shared" si="368"/>
        <v/>
      </c>
      <c r="N3933" s="610" t="str">
        <f t="shared" si="369"/>
        <v/>
      </c>
      <c r="O3933" s="577"/>
      <c r="Q3933" s="611"/>
      <c r="U3933" s="574" t="str">
        <f t="shared" si="371"/>
        <v/>
      </c>
      <c r="V3933" s="574" t="str">
        <f>IF($U3933="","",VLOOKUP($U3933,BUDGET!$C$19:$Q$401,2,FALSE))</f>
        <v/>
      </c>
    </row>
    <row r="3934" spans="2:22" ht="13.5" x14ac:dyDescent="0.3">
      <c r="B3934" s="582">
        <f t="shared" si="370"/>
        <v>3924</v>
      </c>
      <c r="C3934" s="153"/>
      <c r="D3934" s="154"/>
      <c r="E3934" s="155"/>
      <c r="F3934" s="156"/>
      <c r="G3934" s="157"/>
      <c r="H3934" s="158"/>
      <c r="I3934" s="162" t="str">
        <f t="shared" si="366"/>
        <v/>
      </c>
      <c r="J3934" s="163" t="str">
        <f>IF(I3934="","",I3934/BUDGET!$O$8)</f>
        <v/>
      </c>
      <c r="K3934" s="608"/>
      <c r="L3934" s="161" t="str">
        <f t="shared" si="367"/>
        <v/>
      </c>
      <c r="M3934" s="609" t="str">
        <f t="shared" si="368"/>
        <v/>
      </c>
      <c r="N3934" s="610" t="str">
        <f t="shared" si="369"/>
        <v/>
      </c>
      <c r="O3934" s="577"/>
      <c r="Q3934" s="611"/>
      <c r="U3934" s="574" t="str">
        <f t="shared" si="371"/>
        <v/>
      </c>
      <c r="V3934" s="574" t="str">
        <f>IF($U3934="","",VLOOKUP($U3934,BUDGET!$C$19:$Q$401,2,FALSE))</f>
        <v/>
      </c>
    </row>
    <row r="3935" spans="2:22" ht="13.5" x14ac:dyDescent="0.3">
      <c r="B3935" s="582">
        <f t="shared" si="370"/>
        <v>3925</v>
      </c>
      <c r="C3935" s="153"/>
      <c r="D3935" s="154"/>
      <c r="E3935" s="155"/>
      <c r="F3935" s="156"/>
      <c r="G3935" s="157"/>
      <c r="H3935" s="158"/>
      <c r="I3935" s="162" t="str">
        <f t="shared" si="366"/>
        <v/>
      </c>
      <c r="J3935" s="163" t="str">
        <f>IF(I3935="","",I3935/BUDGET!$O$8)</f>
        <v/>
      </c>
      <c r="K3935" s="608"/>
      <c r="L3935" s="164" t="str">
        <f t="shared" si="367"/>
        <v/>
      </c>
      <c r="M3935" s="609" t="str">
        <f t="shared" si="368"/>
        <v/>
      </c>
      <c r="N3935" s="610" t="str">
        <f t="shared" si="369"/>
        <v/>
      </c>
      <c r="O3935" s="577"/>
      <c r="Q3935" s="611"/>
      <c r="U3935" s="574" t="str">
        <f t="shared" si="371"/>
        <v/>
      </c>
      <c r="V3935" s="574" t="str">
        <f>IF($U3935="","",VLOOKUP($U3935,BUDGET!$C$19:$Q$401,2,FALSE))</f>
        <v/>
      </c>
    </row>
    <row r="3936" spans="2:22" ht="13.5" x14ac:dyDescent="0.3">
      <c r="B3936" s="582">
        <f t="shared" si="370"/>
        <v>3926</v>
      </c>
      <c r="C3936" s="153"/>
      <c r="D3936" s="154"/>
      <c r="E3936" s="155"/>
      <c r="F3936" s="156"/>
      <c r="G3936" s="157"/>
      <c r="H3936" s="158"/>
      <c r="I3936" s="162" t="str">
        <f t="shared" si="366"/>
        <v/>
      </c>
      <c r="J3936" s="163" t="str">
        <f>IF(I3936="","",I3936/BUDGET!$O$8)</f>
        <v/>
      </c>
      <c r="K3936" s="608"/>
      <c r="L3936" s="161" t="str">
        <f t="shared" si="367"/>
        <v/>
      </c>
      <c r="M3936" s="609" t="str">
        <f t="shared" si="368"/>
        <v/>
      </c>
      <c r="N3936" s="610" t="str">
        <f t="shared" si="369"/>
        <v/>
      </c>
      <c r="O3936" s="577"/>
      <c r="Q3936" s="611"/>
      <c r="U3936" s="574" t="str">
        <f t="shared" si="371"/>
        <v/>
      </c>
      <c r="V3936" s="574" t="str">
        <f>IF($U3936="","",VLOOKUP($U3936,BUDGET!$C$19:$Q$401,2,FALSE))</f>
        <v/>
      </c>
    </row>
    <row r="3937" spans="2:22" ht="13.5" x14ac:dyDescent="0.3">
      <c r="B3937" s="582">
        <f t="shared" si="370"/>
        <v>3927</v>
      </c>
      <c r="C3937" s="153"/>
      <c r="D3937" s="154"/>
      <c r="E3937" s="155"/>
      <c r="F3937" s="156"/>
      <c r="G3937" s="157"/>
      <c r="H3937" s="158"/>
      <c r="I3937" s="162" t="str">
        <f t="shared" si="366"/>
        <v/>
      </c>
      <c r="J3937" s="163" t="str">
        <f>IF(I3937="","",I3937/BUDGET!$O$8)</f>
        <v/>
      </c>
      <c r="K3937" s="608"/>
      <c r="L3937" s="164" t="str">
        <f t="shared" si="367"/>
        <v/>
      </c>
      <c r="M3937" s="609" t="str">
        <f t="shared" si="368"/>
        <v/>
      </c>
      <c r="N3937" s="610" t="str">
        <f t="shared" si="369"/>
        <v/>
      </c>
      <c r="O3937" s="577"/>
      <c r="Q3937" s="611"/>
      <c r="U3937" s="574" t="str">
        <f t="shared" si="371"/>
        <v/>
      </c>
      <c r="V3937" s="574" t="str">
        <f>IF($U3937="","",VLOOKUP($U3937,BUDGET!$C$19:$Q$401,2,FALSE))</f>
        <v/>
      </c>
    </row>
    <row r="3938" spans="2:22" ht="13.5" x14ac:dyDescent="0.3">
      <c r="B3938" s="582">
        <f t="shared" si="370"/>
        <v>3928</v>
      </c>
      <c r="C3938" s="153"/>
      <c r="D3938" s="154"/>
      <c r="E3938" s="155"/>
      <c r="F3938" s="156"/>
      <c r="G3938" s="157"/>
      <c r="H3938" s="158"/>
      <c r="I3938" s="162" t="str">
        <f t="shared" si="366"/>
        <v/>
      </c>
      <c r="J3938" s="163" t="str">
        <f>IF(I3938="","",I3938/BUDGET!$O$8)</f>
        <v/>
      </c>
      <c r="K3938" s="608"/>
      <c r="L3938" s="161" t="str">
        <f t="shared" si="367"/>
        <v/>
      </c>
      <c r="M3938" s="609" t="str">
        <f t="shared" si="368"/>
        <v/>
      </c>
      <c r="N3938" s="610" t="str">
        <f t="shared" si="369"/>
        <v/>
      </c>
      <c r="O3938" s="577"/>
      <c r="Q3938" s="611"/>
      <c r="U3938" s="574" t="str">
        <f t="shared" si="371"/>
        <v/>
      </c>
      <c r="V3938" s="574" t="str">
        <f>IF($U3938="","",VLOOKUP($U3938,BUDGET!$C$19:$Q$401,2,FALSE))</f>
        <v/>
      </c>
    </row>
    <row r="3939" spans="2:22" ht="13.5" x14ac:dyDescent="0.3">
      <c r="B3939" s="582">
        <f t="shared" si="370"/>
        <v>3929</v>
      </c>
      <c r="C3939" s="153"/>
      <c r="D3939" s="154"/>
      <c r="E3939" s="155"/>
      <c r="F3939" s="156"/>
      <c r="G3939" s="157"/>
      <c r="H3939" s="158"/>
      <c r="I3939" s="162" t="str">
        <f t="shared" si="366"/>
        <v/>
      </c>
      <c r="J3939" s="163" t="str">
        <f>IF(I3939="","",I3939/BUDGET!$O$8)</f>
        <v/>
      </c>
      <c r="K3939" s="608"/>
      <c r="L3939" s="164" t="str">
        <f t="shared" si="367"/>
        <v/>
      </c>
      <c r="M3939" s="609" t="str">
        <f t="shared" si="368"/>
        <v/>
      </c>
      <c r="N3939" s="610" t="str">
        <f t="shared" si="369"/>
        <v/>
      </c>
      <c r="O3939" s="577"/>
      <c r="Q3939" s="611"/>
      <c r="U3939" s="574" t="str">
        <f t="shared" si="371"/>
        <v/>
      </c>
      <c r="V3939" s="574" t="str">
        <f>IF($U3939="","",VLOOKUP($U3939,BUDGET!$C$19:$Q$401,2,FALSE))</f>
        <v/>
      </c>
    </row>
    <row r="3940" spans="2:22" ht="13.5" x14ac:dyDescent="0.3">
      <c r="B3940" s="582">
        <f t="shared" si="370"/>
        <v>3930</v>
      </c>
      <c r="C3940" s="153"/>
      <c r="D3940" s="154"/>
      <c r="E3940" s="155"/>
      <c r="F3940" s="156"/>
      <c r="G3940" s="157"/>
      <c r="H3940" s="158"/>
      <c r="I3940" s="162" t="str">
        <f t="shared" si="366"/>
        <v/>
      </c>
      <c r="J3940" s="163" t="str">
        <f>IF(I3940="","",I3940/BUDGET!$O$8)</f>
        <v/>
      </c>
      <c r="K3940" s="608"/>
      <c r="L3940" s="161" t="str">
        <f t="shared" si="367"/>
        <v/>
      </c>
      <c r="M3940" s="609" t="str">
        <f t="shared" si="368"/>
        <v/>
      </c>
      <c r="N3940" s="610" t="str">
        <f t="shared" si="369"/>
        <v/>
      </c>
      <c r="O3940" s="577"/>
      <c r="Q3940" s="611"/>
      <c r="U3940" s="574" t="str">
        <f t="shared" si="371"/>
        <v/>
      </c>
      <c r="V3940" s="574" t="str">
        <f>IF($U3940="","",VLOOKUP($U3940,BUDGET!$C$19:$Q$401,2,FALSE))</f>
        <v/>
      </c>
    </row>
    <row r="3941" spans="2:22" ht="13.5" x14ac:dyDescent="0.3">
      <c r="B3941" s="582">
        <f t="shared" si="370"/>
        <v>3931</v>
      </c>
      <c r="C3941" s="153"/>
      <c r="D3941" s="154"/>
      <c r="E3941" s="155"/>
      <c r="F3941" s="156"/>
      <c r="G3941" s="157"/>
      <c r="H3941" s="158"/>
      <c r="I3941" s="162" t="str">
        <f t="shared" si="366"/>
        <v/>
      </c>
      <c r="J3941" s="163" t="str">
        <f>IF(I3941="","",I3941/BUDGET!$O$8)</f>
        <v/>
      </c>
      <c r="K3941" s="608"/>
      <c r="L3941" s="164" t="str">
        <f t="shared" si="367"/>
        <v/>
      </c>
      <c r="M3941" s="609" t="str">
        <f t="shared" si="368"/>
        <v/>
      </c>
      <c r="N3941" s="610" t="str">
        <f t="shared" si="369"/>
        <v/>
      </c>
      <c r="O3941" s="577"/>
      <c r="Q3941" s="611"/>
      <c r="U3941" s="574" t="str">
        <f t="shared" si="371"/>
        <v/>
      </c>
      <c r="V3941" s="574" t="str">
        <f>IF($U3941="","",VLOOKUP($U3941,BUDGET!$C$19:$Q$401,2,FALSE))</f>
        <v/>
      </c>
    </row>
    <row r="3942" spans="2:22" ht="13.5" x14ac:dyDescent="0.3">
      <c r="B3942" s="582">
        <f t="shared" si="370"/>
        <v>3932</v>
      </c>
      <c r="C3942" s="153"/>
      <c r="D3942" s="154"/>
      <c r="E3942" s="155"/>
      <c r="F3942" s="156"/>
      <c r="G3942" s="157"/>
      <c r="H3942" s="158"/>
      <c r="I3942" s="162" t="str">
        <f t="shared" si="366"/>
        <v/>
      </c>
      <c r="J3942" s="163" t="str">
        <f>IF(I3942="","",I3942/BUDGET!$O$8)</f>
        <v/>
      </c>
      <c r="K3942" s="608"/>
      <c r="L3942" s="161" t="str">
        <f t="shared" si="367"/>
        <v/>
      </c>
      <c r="M3942" s="609" t="str">
        <f t="shared" si="368"/>
        <v/>
      </c>
      <c r="N3942" s="610" t="str">
        <f t="shared" si="369"/>
        <v/>
      </c>
      <c r="O3942" s="577"/>
      <c r="Q3942" s="611"/>
      <c r="U3942" s="574" t="str">
        <f t="shared" si="371"/>
        <v/>
      </c>
      <c r="V3942" s="574" t="str">
        <f>IF($U3942="","",VLOOKUP($U3942,BUDGET!$C$19:$Q$401,2,FALSE))</f>
        <v/>
      </c>
    </row>
    <row r="3943" spans="2:22" ht="13.5" x14ac:dyDescent="0.3">
      <c r="B3943" s="582">
        <f t="shared" si="370"/>
        <v>3933</v>
      </c>
      <c r="C3943" s="153"/>
      <c r="D3943" s="154"/>
      <c r="E3943" s="155"/>
      <c r="F3943" s="156"/>
      <c r="G3943" s="157"/>
      <c r="H3943" s="158"/>
      <c r="I3943" s="162" t="str">
        <f t="shared" si="366"/>
        <v/>
      </c>
      <c r="J3943" s="163" t="str">
        <f>IF(I3943="","",I3943/BUDGET!$O$8)</f>
        <v/>
      </c>
      <c r="K3943" s="608"/>
      <c r="L3943" s="164" t="str">
        <f t="shared" si="367"/>
        <v/>
      </c>
      <c r="M3943" s="609" t="str">
        <f t="shared" si="368"/>
        <v/>
      </c>
      <c r="N3943" s="610" t="str">
        <f t="shared" si="369"/>
        <v/>
      </c>
      <c r="O3943" s="577"/>
      <c r="Q3943" s="611"/>
      <c r="U3943" s="574" t="str">
        <f t="shared" si="371"/>
        <v/>
      </c>
      <c r="V3943" s="574" t="str">
        <f>IF($U3943="","",VLOOKUP($U3943,BUDGET!$C$19:$Q$401,2,FALSE))</f>
        <v/>
      </c>
    </row>
    <row r="3944" spans="2:22" ht="13.5" x14ac:dyDescent="0.3">
      <c r="B3944" s="582">
        <f t="shared" si="370"/>
        <v>3934</v>
      </c>
      <c r="C3944" s="153"/>
      <c r="D3944" s="154"/>
      <c r="E3944" s="155"/>
      <c r="F3944" s="156"/>
      <c r="G3944" s="157"/>
      <c r="H3944" s="158"/>
      <c r="I3944" s="162" t="str">
        <f t="shared" si="366"/>
        <v/>
      </c>
      <c r="J3944" s="163" t="str">
        <f>IF(I3944="","",I3944/BUDGET!$O$8)</f>
        <v/>
      </c>
      <c r="K3944" s="608"/>
      <c r="L3944" s="161" t="str">
        <f t="shared" si="367"/>
        <v/>
      </c>
      <c r="M3944" s="609" t="str">
        <f t="shared" si="368"/>
        <v/>
      </c>
      <c r="N3944" s="610" t="str">
        <f t="shared" si="369"/>
        <v/>
      </c>
      <c r="O3944" s="577"/>
      <c r="Q3944" s="611"/>
      <c r="U3944" s="574" t="str">
        <f t="shared" si="371"/>
        <v/>
      </c>
      <c r="V3944" s="574" t="str">
        <f>IF($U3944="","",VLOOKUP($U3944,BUDGET!$C$19:$Q$401,2,FALSE))</f>
        <v/>
      </c>
    </row>
    <row r="3945" spans="2:22" ht="13.5" x14ac:dyDescent="0.3">
      <c r="B3945" s="582">
        <f t="shared" si="370"/>
        <v>3935</v>
      </c>
      <c r="C3945" s="153"/>
      <c r="D3945" s="154"/>
      <c r="E3945" s="155"/>
      <c r="F3945" s="156"/>
      <c r="G3945" s="157"/>
      <c r="H3945" s="158"/>
      <c r="I3945" s="162" t="str">
        <f t="shared" si="366"/>
        <v/>
      </c>
      <c r="J3945" s="163" t="str">
        <f>IF(I3945="","",I3945/BUDGET!$O$8)</f>
        <v/>
      </c>
      <c r="K3945" s="608"/>
      <c r="L3945" s="164" t="str">
        <f t="shared" si="367"/>
        <v/>
      </c>
      <c r="M3945" s="609" t="str">
        <f t="shared" si="368"/>
        <v/>
      </c>
      <c r="N3945" s="610" t="str">
        <f t="shared" si="369"/>
        <v/>
      </c>
      <c r="O3945" s="577"/>
      <c r="Q3945" s="611"/>
      <c r="U3945" s="574" t="str">
        <f t="shared" si="371"/>
        <v/>
      </c>
      <c r="V3945" s="574" t="str">
        <f>IF($U3945="","",VLOOKUP($U3945,BUDGET!$C$19:$Q$401,2,FALSE))</f>
        <v/>
      </c>
    </row>
    <row r="3946" spans="2:22" ht="13.5" x14ac:dyDescent="0.3">
      <c r="B3946" s="582">
        <f t="shared" si="370"/>
        <v>3936</v>
      </c>
      <c r="C3946" s="153"/>
      <c r="D3946" s="154"/>
      <c r="E3946" s="155"/>
      <c r="F3946" s="156"/>
      <c r="G3946" s="157"/>
      <c r="H3946" s="158"/>
      <c r="I3946" s="162" t="str">
        <f t="shared" si="366"/>
        <v/>
      </c>
      <c r="J3946" s="163" t="str">
        <f>IF(I3946="","",I3946/BUDGET!$O$8)</f>
        <v/>
      </c>
      <c r="K3946" s="608"/>
      <c r="L3946" s="161" t="str">
        <f t="shared" si="367"/>
        <v/>
      </c>
      <c r="M3946" s="609" t="str">
        <f t="shared" si="368"/>
        <v/>
      </c>
      <c r="N3946" s="610" t="str">
        <f t="shared" si="369"/>
        <v/>
      </c>
      <c r="O3946" s="577"/>
      <c r="Q3946" s="611"/>
      <c r="U3946" s="574" t="str">
        <f t="shared" si="371"/>
        <v/>
      </c>
      <c r="V3946" s="574" t="str">
        <f>IF($U3946="","",VLOOKUP($U3946,BUDGET!$C$19:$Q$401,2,FALSE))</f>
        <v/>
      </c>
    </row>
    <row r="3947" spans="2:22" ht="13.5" x14ac:dyDescent="0.3">
      <c r="B3947" s="582">
        <f t="shared" si="370"/>
        <v>3937</v>
      </c>
      <c r="C3947" s="153"/>
      <c r="D3947" s="154"/>
      <c r="E3947" s="155"/>
      <c r="F3947" s="156"/>
      <c r="G3947" s="157"/>
      <c r="H3947" s="158"/>
      <c r="I3947" s="162" t="str">
        <f t="shared" si="366"/>
        <v/>
      </c>
      <c r="J3947" s="163" t="str">
        <f>IF(I3947="","",I3947/BUDGET!$O$8)</f>
        <v/>
      </c>
      <c r="K3947" s="608"/>
      <c r="L3947" s="164" t="str">
        <f t="shared" si="367"/>
        <v/>
      </c>
      <c r="M3947" s="609" t="str">
        <f t="shared" si="368"/>
        <v/>
      </c>
      <c r="N3947" s="610" t="str">
        <f t="shared" si="369"/>
        <v/>
      </c>
      <c r="O3947" s="577"/>
      <c r="Q3947" s="611"/>
      <c r="U3947" s="574" t="str">
        <f t="shared" si="371"/>
        <v/>
      </c>
      <c r="V3947" s="574" t="str">
        <f>IF($U3947="","",VLOOKUP($U3947,BUDGET!$C$19:$Q$401,2,FALSE))</f>
        <v/>
      </c>
    </row>
    <row r="3948" spans="2:22" ht="13.5" x14ac:dyDescent="0.3">
      <c r="B3948" s="582">
        <f t="shared" si="370"/>
        <v>3938</v>
      </c>
      <c r="C3948" s="153"/>
      <c r="D3948" s="154"/>
      <c r="E3948" s="155"/>
      <c r="F3948" s="156"/>
      <c r="G3948" s="157"/>
      <c r="H3948" s="158"/>
      <c r="I3948" s="162" t="str">
        <f t="shared" si="366"/>
        <v/>
      </c>
      <c r="J3948" s="163" t="str">
        <f>IF(I3948="","",I3948/BUDGET!$O$8)</f>
        <v/>
      </c>
      <c r="K3948" s="608"/>
      <c r="L3948" s="161" t="str">
        <f t="shared" si="367"/>
        <v/>
      </c>
      <c r="M3948" s="609" t="str">
        <f t="shared" si="368"/>
        <v/>
      </c>
      <c r="N3948" s="610" t="str">
        <f t="shared" si="369"/>
        <v/>
      </c>
      <c r="O3948" s="577"/>
      <c r="Q3948" s="611"/>
      <c r="U3948" s="574" t="str">
        <f t="shared" si="371"/>
        <v/>
      </c>
      <c r="V3948" s="574" t="str">
        <f>IF($U3948="","",VLOOKUP($U3948,BUDGET!$C$19:$Q$401,2,FALSE))</f>
        <v/>
      </c>
    </row>
    <row r="3949" spans="2:22" ht="13.5" x14ac:dyDescent="0.3">
      <c r="B3949" s="582">
        <f t="shared" si="370"/>
        <v>3939</v>
      </c>
      <c r="C3949" s="153"/>
      <c r="D3949" s="154"/>
      <c r="E3949" s="155"/>
      <c r="F3949" s="156"/>
      <c r="G3949" s="157"/>
      <c r="H3949" s="158"/>
      <c r="I3949" s="162" t="str">
        <f t="shared" si="366"/>
        <v/>
      </c>
      <c r="J3949" s="163" t="str">
        <f>IF(I3949="","",I3949/BUDGET!$O$8)</f>
        <v/>
      </c>
      <c r="K3949" s="608"/>
      <c r="L3949" s="164" t="str">
        <f t="shared" si="367"/>
        <v/>
      </c>
      <c r="M3949" s="609" t="str">
        <f t="shared" si="368"/>
        <v/>
      </c>
      <c r="N3949" s="610" t="str">
        <f t="shared" si="369"/>
        <v/>
      </c>
      <c r="O3949" s="577"/>
      <c r="Q3949" s="611"/>
      <c r="U3949" s="574" t="str">
        <f t="shared" si="371"/>
        <v/>
      </c>
      <c r="V3949" s="574" t="str">
        <f>IF($U3949="","",VLOOKUP($U3949,BUDGET!$C$19:$Q$401,2,FALSE))</f>
        <v/>
      </c>
    </row>
    <row r="3950" spans="2:22" ht="13.5" x14ac:dyDescent="0.3">
      <c r="B3950" s="582">
        <f t="shared" si="370"/>
        <v>3940</v>
      </c>
      <c r="C3950" s="153"/>
      <c r="D3950" s="154"/>
      <c r="E3950" s="155"/>
      <c r="F3950" s="156"/>
      <c r="G3950" s="157"/>
      <c r="H3950" s="158"/>
      <c r="I3950" s="162" t="str">
        <f t="shared" si="366"/>
        <v/>
      </c>
      <c r="J3950" s="163" t="str">
        <f>IF(I3950="","",I3950/BUDGET!$O$8)</f>
        <v/>
      </c>
      <c r="K3950" s="608"/>
      <c r="L3950" s="161" t="str">
        <f t="shared" si="367"/>
        <v/>
      </c>
      <c r="M3950" s="609" t="str">
        <f t="shared" si="368"/>
        <v/>
      </c>
      <c r="N3950" s="610" t="str">
        <f t="shared" si="369"/>
        <v/>
      </c>
      <c r="O3950" s="577"/>
      <c r="Q3950" s="611"/>
      <c r="U3950" s="574" t="str">
        <f t="shared" si="371"/>
        <v/>
      </c>
      <c r="V3950" s="574" t="str">
        <f>IF($U3950="","",VLOOKUP($U3950,BUDGET!$C$19:$Q$401,2,FALSE))</f>
        <v/>
      </c>
    </row>
    <row r="3951" spans="2:22" ht="13.5" x14ac:dyDescent="0.3">
      <c r="B3951" s="582">
        <f t="shared" si="370"/>
        <v>3941</v>
      </c>
      <c r="C3951" s="153"/>
      <c r="D3951" s="154"/>
      <c r="E3951" s="155"/>
      <c r="F3951" s="156"/>
      <c r="G3951" s="157"/>
      <c r="H3951" s="158"/>
      <c r="I3951" s="162" t="str">
        <f t="shared" si="366"/>
        <v/>
      </c>
      <c r="J3951" s="163" t="str">
        <f>IF(I3951="","",I3951/BUDGET!$O$8)</f>
        <v/>
      </c>
      <c r="K3951" s="608"/>
      <c r="L3951" s="164" t="str">
        <f t="shared" si="367"/>
        <v/>
      </c>
      <c r="M3951" s="609" t="str">
        <f t="shared" si="368"/>
        <v/>
      </c>
      <c r="N3951" s="610" t="str">
        <f t="shared" si="369"/>
        <v/>
      </c>
      <c r="O3951" s="577"/>
      <c r="Q3951" s="611"/>
      <c r="U3951" s="574" t="str">
        <f t="shared" si="371"/>
        <v/>
      </c>
      <c r="V3951" s="574" t="str">
        <f>IF($U3951="","",VLOOKUP($U3951,BUDGET!$C$19:$Q$401,2,FALSE))</f>
        <v/>
      </c>
    </row>
    <row r="3952" spans="2:22" ht="13.5" x14ac:dyDescent="0.3">
      <c r="B3952" s="582">
        <f t="shared" si="370"/>
        <v>3942</v>
      </c>
      <c r="C3952" s="153"/>
      <c r="D3952" s="154"/>
      <c r="E3952" s="155"/>
      <c r="F3952" s="156"/>
      <c r="G3952" s="157"/>
      <c r="H3952" s="158"/>
      <c r="I3952" s="162" t="str">
        <f t="shared" si="366"/>
        <v/>
      </c>
      <c r="J3952" s="163" t="str">
        <f>IF(I3952="","",I3952/BUDGET!$O$8)</f>
        <v/>
      </c>
      <c r="K3952" s="608"/>
      <c r="L3952" s="161" t="str">
        <f t="shared" si="367"/>
        <v/>
      </c>
      <c r="M3952" s="609" t="str">
        <f t="shared" si="368"/>
        <v/>
      </c>
      <c r="N3952" s="610" t="str">
        <f t="shared" si="369"/>
        <v/>
      </c>
      <c r="O3952" s="577"/>
      <c r="Q3952" s="611"/>
      <c r="U3952" s="574" t="str">
        <f t="shared" si="371"/>
        <v/>
      </c>
      <c r="V3952" s="574" t="str">
        <f>IF($U3952="","",VLOOKUP($U3952,BUDGET!$C$19:$Q$401,2,FALSE))</f>
        <v/>
      </c>
    </row>
    <row r="3953" spans="2:22" ht="13.5" x14ac:dyDescent="0.3">
      <c r="B3953" s="582">
        <f t="shared" si="370"/>
        <v>3943</v>
      </c>
      <c r="C3953" s="153"/>
      <c r="D3953" s="154"/>
      <c r="E3953" s="155"/>
      <c r="F3953" s="156"/>
      <c r="G3953" s="157"/>
      <c r="H3953" s="158"/>
      <c r="I3953" s="162" t="str">
        <f t="shared" si="366"/>
        <v/>
      </c>
      <c r="J3953" s="163" t="str">
        <f>IF(I3953="","",I3953/BUDGET!$O$8)</f>
        <v/>
      </c>
      <c r="K3953" s="608"/>
      <c r="L3953" s="164" t="str">
        <f t="shared" si="367"/>
        <v/>
      </c>
      <c r="M3953" s="609" t="str">
        <f t="shared" si="368"/>
        <v/>
      </c>
      <c r="N3953" s="610" t="str">
        <f t="shared" si="369"/>
        <v/>
      </c>
      <c r="O3953" s="577"/>
      <c r="Q3953" s="611"/>
      <c r="U3953" s="574" t="str">
        <f t="shared" si="371"/>
        <v/>
      </c>
      <c r="V3953" s="574" t="str">
        <f>IF($U3953="","",VLOOKUP($U3953,BUDGET!$C$19:$Q$401,2,FALSE))</f>
        <v/>
      </c>
    </row>
    <row r="3954" spans="2:22" ht="13.5" x14ac:dyDescent="0.3">
      <c r="B3954" s="582">
        <f t="shared" si="370"/>
        <v>3944</v>
      </c>
      <c r="C3954" s="153"/>
      <c r="D3954" s="154"/>
      <c r="E3954" s="155"/>
      <c r="F3954" s="156"/>
      <c r="G3954" s="157"/>
      <c r="H3954" s="158"/>
      <c r="I3954" s="162" t="str">
        <f t="shared" si="366"/>
        <v/>
      </c>
      <c r="J3954" s="163" t="str">
        <f>IF(I3954="","",I3954/BUDGET!$O$8)</f>
        <v/>
      </c>
      <c r="K3954" s="608"/>
      <c r="L3954" s="161" t="str">
        <f t="shared" si="367"/>
        <v/>
      </c>
      <c r="M3954" s="609" t="str">
        <f t="shared" si="368"/>
        <v/>
      </c>
      <c r="N3954" s="610" t="str">
        <f t="shared" si="369"/>
        <v/>
      </c>
      <c r="O3954" s="577"/>
      <c r="Q3954" s="611"/>
      <c r="U3954" s="574" t="str">
        <f t="shared" si="371"/>
        <v/>
      </c>
      <c r="V3954" s="574" t="str">
        <f>IF($U3954="","",VLOOKUP($U3954,BUDGET!$C$19:$Q$401,2,FALSE))</f>
        <v/>
      </c>
    </row>
    <row r="3955" spans="2:22" ht="13.5" x14ac:dyDescent="0.3">
      <c r="B3955" s="582">
        <f t="shared" si="370"/>
        <v>3945</v>
      </c>
      <c r="C3955" s="153"/>
      <c r="D3955" s="154"/>
      <c r="E3955" s="155"/>
      <c r="F3955" s="156"/>
      <c r="G3955" s="157"/>
      <c r="H3955" s="158"/>
      <c r="I3955" s="162" t="str">
        <f t="shared" si="366"/>
        <v/>
      </c>
      <c r="J3955" s="163" t="str">
        <f>IF(I3955="","",I3955/BUDGET!$O$8)</f>
        <v/>
      </c>
      <c r="K3955" s="608"/>
      <c r="L3955" s="164" t="str">
        <f t="shared" si="367"/>
        <v/>
      </c>
      <c r="M3955" s="609" t="str">
        <f t="shared" si="368"/>
        <v/>
      </c>
      <c r="N3955" s="610" t="str">
        <f t="shared" si="369"/>
        <v/>
      </c>
      <c r="O3955" s="577"/>
      <c r="Q3955" s="611"/>
      <c r="U3955" s="574" t="str">
        <f t="shared" si="371"/>
        <v/>
      </c>
      <c r="V3955" s="574" t="str">
        <f>IF($U3955="","",VLOOKUP($U3955,BUDGET!$C$19:$Q$401,2,FALSE))</f>
        <v/>
      </c>
    </row>
    <row r="3956" spans="2:22" ht="13.5" x14ac:dyDescent="0.3">
      <c r="B3956" s="582">
        <f t="shared" si="370"/>
        <v>3946</v>
      </c>
      <c r="C3956" s="153"/>
      <c r="D3956" s="154"/>
      <c r="E3956" s="155"/>
      <c r="F3956" s="156"/>
      <c r="G3956" s="157"/>
      <c r="H3956" s="158"/>
      <c r="I3956" s="162" t="str">
        <f t="shared" si="366"/>
        <v/>
      </c>
      <c r="J3956" s="163" t="str">
        <f>IF(I3956="","",I3956/BUDGET!$O$8)</f>
        <v/>
      </c>
      <c r="K3956" s="608"/>
      <c r="L3956" s="161" t="str">
        <f t="shared" si="367"/>
        <v/>
      </c>
      <c r="M3956" s="609" t="str">
        <f t="shared" si="368"/>
        <v/>
      </c>
      <c r="N3956" s="610" t="str">
        <f t="shared" si="369"/>
        <v/>
      </c>
      <c r="O3956" s="577"/>
      <c r="Q3956" s="611"/>
      <c r="U3956" s="574" t="str">
        <f t="shared" si="371"/>
        <v/>
      </c>
      <c r="V3956" s="574" t="str">
        <f>IF($U3956="","",VLOOKUP($U3956,BUDGET!$C$19:$Q$401,2,FALSE))</f>
        <v/>
      </c>
    </row>
    <row r="3957" spans="2:22" ht="13.5" x14ac:dyDescent="0.3">
      <c r="B3957" s="582">
        <f t="shared" si="370"/>
        <v>3947</v>
      </c>
      <c r="C3957" s="153"/>
      <c r="D3957" s="154"/>
      <c r="E3957" s="155"/>
      <c r="F3957" s="156"/>
      <c r="G3957" s="157"/>
      <c r="H3957" s="158"/>
      <c r="I3957" s="162" t="str">
        <f t="shared" si="366"/>
        <v/>
      </c>
      <c r="J3957" s="163" t="str">
        <f>IF(I3957="","",I3957/BUDGET!$O$8)</f>
        <v/>
      </c>
      <c r="K3957" s="608"/>
      <c r="L3957" s="164" t="str">
        <f t="shared" si="367"/>
        <v/>
      </c>
      <c r="M3957" s="609" t="str">
        <f t="shared" si="368"/>
        <v/>
      </c>
      <c r="N3957" s="610" t="str">
        <f t="shared" si="369"/>
        <v/>
      </c>
      <c r="O3957" s="577"/>
      <c r="Q3957" s="611"/>
      <c r="U3957" s="574" t="str">
        <f t="shared" si="371"/>
        <v/>
      </c>
      <c r="V3957" s="574" t="str">
        <f>IF($U3957="","",VLOOKUP($U3957,BUDGET!$C$19:$Q$401,2,FALSE))</f>
        <v/>
      </c>
    </row>
    <row r="3958" spans="2:22" ht="13.5" x14ac:dyDescent="0.3">
      <c r="B3958" s="582">
        <f t="shared" si="370"/>
        <v>3948</v>
      </c>
      <c r="C3958" s="153"/>
      <c r="D3958" s="154"/>
      <c r="E3958" s="155"/>
      <c r="F3958" s="156"/>
      <c r="G3958" s="157"/>
      <c r="H3958" s="158"/>
      <c r="I3958" s="162" t="str">
        <f t="shared" si="366"/>
        <v/>
      </c>
      <c r="J3958" s="163" t="str">
        <f>IF(I3958="","",I3958/BUDGET!$O$8)</f>
        <v/>
      </c>
      <c r="K3958" s="608"/>
      <c r="L3958" s="161" t="str">
        <f t="shared" si="367"/>
        <v/>
      </c>
      <c r="M3958" s="609" t="str">
        <f t="shared" si="368"/>
        <v/>
      </c>
      <c r="N3958" s="610" t="str">
        <f t="shared" si="369"/>
        <v/>
      </c>
      <c r="O3958" s="577"/>
      <c r="Q3958" s="611"/>
      <c r="U3958" s="574" t="str">
        <f t="shared" si="371"/>
        <v/>
      </c>
      <c r="V3958" s="574" t="str">
        <f>IF($U3958="","",VLOOKUP($U3958,BUDGET!$C$19:$Q$401,2,FALSE))</f>
        <v/>
      </c>
    </row>
    <row r="3959" spans="2:22" ht="13.5" x14ac:dyDescent="0.3">
      <c r="B3959" s="582">
        <f t="shared" si="370"/>
        <v>3949</v>
      </c>
      <c r="C3959" s="153"/>
      <c r="D3959" s="154"/>
      <c r="E3959" s="155"/>
      <c r="F3959" s="156"/>
      <c r="G3959" s="157"/>
      <c r="H3959" s="158"/>
      <c r="I3959" s="162" t="str">
        <f t="shared" si="366"/>
        <v/>
      </c>
      <c r="J3959" s="163" t="str">
        <f>IF(I3959="","",I3959/BUDGET!$O$8)</f>
        <v/>
      </c>
      <c r="K3959" s="608"/>
      <c r="L3959" s="164" t="str">
        <f t="shared" si="367"/>
        <v/>
      </c>
      <c r="M3959" s="609" t="str">
        <f t="shared" si="368"/>
        <v/>
      </c>
      <c r="N3959" s="610" t="str">
        <f t="shared" si="369"/>
        <v/>
      </c>
      <c r="O3959" s="577"/>
      <c r="Q3959" s="611"/>
      <c r="U3959" s="574" t="str">
        <f t="shared" si="371"/>
        <v/>
      </c>
      <c r="V3959" s="574" t="str">
        <f>IF($U3959="","",VLOOKUP($U3959,BUDGET!$C$19:$Q$401,2,FALSE))</f>
        <v/>
      </c>
    </row>
    <row r="3960" spans="2:22" ht="13.5" x14ac:dyDescent="0.3">
      <c r="B3960" s="582">
        <f t="shared" si="370"/>
        <v>3950</v>
      </c>
      <c r="C3960" s="153"/>
      <c r="D3960" s="154"/>
      <c r="E3960" s="155"/>
      <c r="F3960" s="156"/>
      <c r="G3960" s="157"/>
      <c r="H3960" s="158"/>
      <c r="I3960" s="162" t="str">
        <f t="shared" si="366"/>
        <v/>
      </c>
      <c r="J3960" s="163" t="str">
        <f>IF(I3960="","",I3960/BUDGET!$O$8)</f>
        <v/>
      </c>
      <c r="K3960" s="608"/>
      <c r="L3960" s="161" t="str">
        <f t="shared" si="367"/>
        <v/>
      </c>
      <c r="M3960" s="609" t="str">
        <f t="shared" si="368"/>
        <v/>
      </c>
      <c r="N3960" s="610" t="str">
        <f t="shared" si="369"/>
        <v/>
      </c>
      <c r="O3960" s="577"/>
      <c r="Q3960" s="611"/>
      <c r="U3960" s="574" t="str">
        <f t="shared" si="371"/>
        <v/>
      </c>
      <c r="V3960" s="574" t="str">
        <f>IF($U3960="","",VLOOKUP($U3960,BUDGET!$C$19:$Q$401,2,FALSE))</f>
        <v/>
      </c>
    </row>
    <row r="3961" spans="2:22" ht="13.5" x14ac:dyDescent="0.3">
      <c r="B3961" s="582">
        <f t="shared" si="370"/>
        <v>3951</v>
      </c>
      <c r="C3961" s="153"/>
      <c r="D3961" s="154"/>
      <c r="E3961" s="155"/>
      <c r="F3961" s="156"/>
      <c r="G3961" s="157"/>
      <c r="H3961" s="158"/>
      <c r="I3961" s="162" t="str">
        <f t="shared" si="366"/>
        <v/>
      </c>
      <c r="J3961" s="163" t="str">
        <f>IF(I3961="","",I3961/BUDGET!$O$8)</f>
        <v/>
      </c>
      <c r="K3961" s="608"/>
      <c r="L3961" s="164" t="str">
        <f t="shared" si="367"/>
        <v/>
      </c>
      <c r="M3961" s="609" t="str">
        <f t="shared" si="368"/>
        <v/>
      </c>
      <c r="N3961" s="610" t="str">
        <f t="shared" si="369"/>
        <v/>
      </c>
      <c r="O3961" s="577"/>
      <c r="Q3961" s="611"/>
      <c r="U3961" s="574" t="str">
        <f t="shared" si="371"/>
        <v/>
      </c>
      <c r="V3961" s="574" t="str">
        <f>IF($U3961="","",VLOOKUP($U3961,BUDGET!$C$19:$Q$401,2,FALSE))</f>
        <v/>
      </c>
    </row>
    <row r="3962" spans="2:22" ht="13.5" x14ac:dyDescent="0.3">
      <c r="B3962" s="582">
        <f t="shared" si="370"/>
        <v>3952</v>
      </c>
      <c r="C3962" s="153"/>
      <c r="D3962" s="154"/>
      <c r="E3962" s="155"/>
      <c r="F3962" s="156"/>
      <c r="G3962" s="157"/>
      <c r="H3962" s="158"/>
      <c r="I3962" s="162" t="str">
        <f t="shared" si="366"/>
        <v/>
      </c>
      <c r="J3962" s="163" t="str">
        <f>IF(I3962="","",I3962/BUDGET!$O$8)</f>
        <v/>
      </c>
      <c r="K3962" s="608"/>
      <c r="L3962" s="161" t="str">
        <f t="shared" si="367"/>
        <v/>
      </c>
      <c r="M3962" s="609" t="str">
        <f t="shared" si="368"/>
        <v/>
      </c>
      <c r="N3962" s="610" t="str">
        <f t="shared" si="369"/>
        <v/>
      </c>
      <c r="O3962" s="577"/>
      <c r="Q3962" s="611"/>
      <c r="U3962" s="574" t="str">
        <f t="shared" si="371"/>
        <v/>
      </c>
      <c r="V3962" s="574" t="str">
        <f>IF($U3962="","",VLOOKUP($U3962,BUDGET!$C$19:$Q$401,2,FALSE))</f>
        <v/>
      </c>
    </row>
    <row r="3963" spans="2:22" ht="13.5" x14ac:dyDescent="0.3">
      <c r="B3963" s="582">
        <f t="shared" si="370"/>
        <v>3953</v>
      </c>
      <c r="C3963" s="153"/>
      <c r="D3963" s="154"/>
      <c r="E3963" s="155"/>
      <c r="F3963" s="156"/>
      <c r="G3963" s="157"/>
      <c r="H3963" s="158"/>
      <c r="I3963" s="162" t="str">
        <f t="shared" si="366"/>
        <v/>
      </c>
      <c r="J3963" s="163" t="str">
        <f>IF(I3963="","",I3963/BUDGET!$O$8)</f>
        <v/>
      </c>
      <c r="K3963" s="608"/>
      <c r="L3963" s="164" t="str">
        <f t="shared" si="367"/>
        <v/>
      </c>
      <c r="M3963" s="609" t="str">
        <f t="shared" si="368"/>
        <v/>
      </c>
      <c r="N3963" s="610" t="str">
        <f t="shared" si="369"/>
        <v/>
      </c>
      <c r="O3963" s="577"/>
      <c r="Q3963" s="611"/>
      <c r="U3963" s="574" t="str">
        <f t="shared" si="371"/>
        <v/>
      </c>
      <c r="V3963" s="574" t="str">
        <f>IF($U3963="","",VLOOKUP($U3963,BUDGET!$C$19:$Q$401,2,FALSE))</f>
        <v/>
      </c>
    </row>
    <row r="3964" spans="2:22" ht="13.5" x14ac:dyDescent="0.3">
      <c r="B3964" s="582">
        <f t="shared" si="370"/>
        <v>3954</v>
      </c>
      <c r="C3964" s="153"/>
      <c r="D3964" s="154"/>
      <c r="E3964" s="155"/>
      <c r="F3964" s="156"/>
      <c r="G3964" s="157"/>
      <c r="H3964" s="158"/>
      <c r="I3964" s="162" t="str">
        <f t="shared" si="366"/>
        <v/>
      </c>
      <c r="J3964" s="163" t="str">
        <f>IF(I3964="","",I3964/BUDGET!$O$8)</f>
        <v/>
      </c>
      <c r="K3964" s="608"/>
      <c r="L3964" s="161" t="str">
        <f t="shared" si="367"/>
        <v/>
      </c>
      <c r="M3964" s="609" t="str">
        <f t="shared" si="368"/>
        <v/>
      </c>
      <c r="N3964" s="610" t="str">
        <f t="shared" si="369"/>
        <v/>
      </c>
      <c r="O3964" s="577"/>
      <c r="Q3964" s="611"/>
      <c r="U3964" s="574" t="str">
        <f t="shared" si="371"/>
        <v/>
      </c>
      <c r="V3964" s="574" t="str">
        <f>IF($U3964="","",VLOOKUP($U3964,BUDGET!$C$19:$Q$401,2,FALSE))</f>
        <v/>
      </c>
    </row>
    <row r="3965" spans="2:22" ht="13.5" x14ac:dyDescent="0.3">
      <c r="B3965" s="582">
        <f t="shared" si="370"/>
        <v>3955</v>
      </c>
      <c r="C3965" s="153"/>
      <c r="D3965" s="154"/>
      <c r="E3965" s="155"/>
      <c r="F3965" s="156"/>
      <c r="G3965" s="157"/>
      <c r="H3965" s="158"/>
      <c r="I3965" s="162" t="str">
        <f t="shared" si="366"/>
        <v/>
      </c>
      <c r="J3965" s="163" t="str">
        <f>IF(I3965="","",I3965/BUDGET!$O$8)</f>
        <v/>
      </c>
      <c r="K3965" s="608"/>
      <c r="L3965" s="164" t="str">
        <f t="shared" si="367"/>
        <v/>
      </c>
      <c r="M3965" s="609" t="str">
        <f t="shared" si="368"/>
        <v/>
      </c>
      <c r="N3965" s="610" t="str">
        <f t="shared" si="369"/>
        <v/>
      </c>
      <c r="O3965" s="577"/>
      <c r="Q3965" s="611"/>
      <c r="U3965" s="574" t="str">
        <f t="shared" si="371"/>
        <v/>
      </c>
      <c r="V3965" s="574" t="str">
        <f>IF($U3965="","",VLOOKUP($U3965,BUDGET!$C$19:$Q$401,2,FALSE))</f>
        <v/>
      </c>
    </row>
    <row r="3966" spans="2:22" ht="13.5" x14ac:dyDescent="0.3">
      <c r="B3966" s="582">
        <f t="shared" si="370"/>
        <v>3956</v>
      </c>
      <c r="C3966" s="153"/>
      <c r="D3966" s="154"/>
      <c r="E3966" s="155"/>
      <c r="F3966" s="156"/>
      <c r="G3966" s="157"/>
      <c r="H3966" s="158"/>
      <c r="I3966" s="162" t="str">
        <f t="shared" si="366"/>
        <v/>
      </c>
      <c r="J3966" s="163" t="str">
        <f>IF(I3966="","",I3966/BUDGET!$O$8)</f>
        <v/>
      </c>
      <c r="K3966" s="608"/>
      <c r="L3966" s="161" t="str">
        <f t="shared" si="367"/>
        <v/>
      </c>
      <c r="M3966" s="609" t="str">
        <f t="shared" si="368"/>
        <v/>
      </c>
      <c r="N3966" s="610" t="str">
        <f t="shared" si="369"/>
        <v/>
      </c>
      <c r="O3966" s="577"/>
      <c r="Q3966" s="611"/>
      <c r="U3966" s="574" t="str">
        <f t="shared" si="371"/>
        <v/>
      </c>
      <c r="V3966" s="574" t="str">
        <f>IF($U3966="","",VLOOKUP($U3966,BUDGET!$C$19:$Q$401,2,FALSE))</f>
        <v/>
      </c>
    </row>
    <row r="3967" spans="2:22" ht="13.5" x14ac:dyDescent="0.3">
      <c r="B3967" s="582">
        <f t="shared" si="370"/>
        <v>3957</v>
      </c>
      <c r="C3967" s="153"/>
      <c r="D3967" s="154"/>
      <c r="E3967" s="155"/>
      <c r="F3967" s="156"/>
      <c r="G3967" s="157"/>
      <c r="H3967" s="158"/>
      <c r="I3967" s="162" t="str">
        <f t="shared" si="366"/>
        <v/>
      </c>
      <c r="J3967" s="163" t="str">
        <f>IF(I3967="","",I3967/BUDGET!$O$8)</f>
        <v/>
      </c>
      <c r="K3967" s="608"/>
      <c r="L3967" s="164" t="str">
        <f t="shared" si="367"/>
        <v/>
      </c>
      <c r="M3967" s="609" t="str">
        <f t="shared" si="368"/>
        <v/>
      </c>
      <c r="N3967" s="610" t="str">
        <f t="shared" si="369"/>
        <v/>
      </c>
      <c r="O3967" s="577"/>
      <c r="Q3967" s="611"/>
      <c r="U3967" s="574" t="str">
        <f t="shared" si="371"/>
        <v/>
      </c>
      <c r="V3967" s="574" t="str">
        <f>IF($U3967="","",VLOOKUP($U3967,BUDGET!$C$19:$Q$401,2,FALSE))</f>
        <v/>
      </c>
    </row>
    <row r="3968" spans="2:22" ht="13.5" x14ac:dyDescent="0.3">
      <c r="B3968" s="582">
        <f t="shared" si="370"/>
        <v>3958</v>
      </c>
      <c r="C3968" s="153"/>
      <c r="D3968" s="154"/>
      <c r="E3968" s="155"/>
      <c r="F3968" s="156"/>
      <c r="G3968" s="157"/>
      <c r="H3968" s="158"/>
      <c r="I3968" s="162" t="str">
        <f t="shared" si="366"/>
        <v/>
      </c>
      <c r="J3968" s="163" t="str">
        <f>IF(I3968="","",I3968/BUDGET!$O$8)</f>
        <v/>
      </c>
      <c r="K3968" s="608"/>
      <c r="L3968" s="161" t="str">
        <f t="shared" si="367"/>
        <v/>
      </c>
      <c r="M3968" s="609" t="str">
        <f t="shared" si="368"/>
        <v/>
      </c>
      <c r="N3968" s="610" t="str">
        <f t="shared" si="369"/>
        <v/>
      </c>
      <c r="O3968" s="577"/>
      <c r="Q3968" s="611"/>
      <c r="U3968" s="574" t="str">
        <f t="shared" si="371"/>
        <v/>
      </c>
      <c r="V3968" s="574" t="str">
        <f>IF($U3968="","",VLOOKUP($U3968,BUDGET!$C$19:$Q$401,2,FALSE))</f>
        <v/>
      </c>
    </row>
    <row r="3969" spans="2:22" ht="13.5" x14ac:dyDescent="0.3">
      <c r="B3969" s="582">
        <f t="shared" si="370"/>
        <v>3959</v>
      </c>
      <c r="C3969" s="153"/>
      <c r="D3969" s="154"/>
      <c r="E3969" s="155"/>
      <c r="F3969" s="156"/>
      <c r="G3969" s="157"/>
      <c r="H3969" s="158"/>
      <c r="I3969" s="162" t="str">
        <f t="shared" si="366"/>
        <v/>
      </c>
      <c r="J3969" s="163" t="str">
        <f>IF(I3969="","",I3969/BUDGET!$O$8)</f>
        <v/>
      </c>
      <c r="K3969" s="608"/>
      <c r="L3969" s="164" t="str">
        <f t="shared" si="367"/>
        <v/>
      </c>
      <c r="M3969" s="609" t="str">
        <f t="shared" si="368"/>
        <v/>
      </c>
      <c r="N3969" s="610" t="str">
        <f t="shared" si="369"/>
        <v/>
      </c>
      <c r="O3969" s="577"/>
      <c r="Q3969" s="611"/>
      <c r="U3969" s="574" t="str">
        <f t="shared" si="371"/>
        <v/>
      </c>
      <c r="V3969" s="574" t="str">
        <f>IF($U3969="","",VLOOKUP($U3969,BUDGET!$C$19:$Q$401,2,FALSE))</f>
        <v/>
      </c>
    </row>
    <row r="3970" spans="2:22" ht="13.5" x14ac:dyDescent="0.3">
      <c r="B3970" s="582">
        <f t="shared" si="370"/>
        <v>3960</v>
      </c>
      <c r="C3970" s="153"/>
      <c r="D3970" s="154"/>
      <c r="E3970" s="155"/>
      <c r="F3970" s="156"/>
      <c r="G3970" s="157"/>
      <c r="H3970" s="158"/>
      <c r="I3970" s="162" t="str">
        <f t="shared" si="366"/>
        <v/>
      </c>
      <c r="J3970" s="163" t="str">
        <f>IF(I3970="","",I3970/BUDGET!$O$8)</f>
        <v/>
      </c>
      <c r="K3970" s="608"/>
      <c r="L3970" s="161" t="str">
        <f t="shared" si="367"/>
        <v/>
      </c>
      <c r="M3970" s="609" t="str">
        <f t="shared" si="368"/>
        <v/>
      </c>
      <c r="N3970" s="610" t="str">
        <f t="shared" si="369"/>
        <v/>
      </c>
      <c r="O3970" s="577"/>
      <c r="Q3970" s="611"/>
      <c r="U3970" s="574" t="str">
        <f t="shared" si="371"/>
        <v/>
      </c>
      <c r="V3970" s="574" t="str">
        <f>IF($U3970="","",VLOOKUP($U3970,BUDGET!$C$19:$Q$401,2,FALSE))</f>
        <v/>
      </c>
    </row>
    <row r="3971" spans="2:22" ht="13.5" x14ac:dyDescent="0.3">
      <c r="B3971" s="582">
        <f t="shared" si="370"/>
        <v>3961</v>
      </c>
      <c r="C3971" s="153"/>
      <c r="D3971" s="154"/>
      <c r="E3971" s="155"/>
      <c r="F3971" s="156"/>
      <c r="G3971" s="157"/>
      <c r="H3971" s="158"/>
      <c r="I3971" s="162" t="str">
        <f t="shared" si="366"/>
        <v/>
      </c>
      <c r="J3971" s="163" t="str">
        <f>IF(I3971="","",I3971/BUDGET!$O$8)</f>
        <v/>
      </c>
      <c r="K3971" s="608"/>
      <c r="L3971" s="164" t="str">
        <f t="shared" si="367"/>
        <v/>
      </c>
      <c r="M3971" s="609" t="str">
        <f t="shared" si="368"/>
        <v/>
      </c>
      <c r="N3971" s="610" t="str">
        <f t="shared" si="369"/>
        <v/>
      </c>
      <c r="O3971" s="577"/>
      <c r="Q3971" s="611"/>
      <c r="U3971" s="574" t="str">
        <f t="shared" si="371"/>
        <v/>
      </c>
      <c r="V3971" s="574" t="str">
        <f>IF($U3971="","",VLOOKUP($U3971,BUDGET!$C$19:$Q$401,2,FALSE))</f>
        <v/>
      </c>
    </row>
    <row r="3972" spans="2:22" ht="13.5" x14ac:dyDescent="0.3">
      <c r="B3972" s="582">
        <f t="shared" si="370"/>
        <v>3962</v>
      </c>
      <c r="C3972" s="153"/>
      <c r="D3972" s="154"/>
      <c r="E3972" s="155"/>
      <c r="F3972" s="156"/>
      <c r="G3972" s="157"/>
      <c r="H3972" s="158"/>
      <c r="I3972" s="162" t="str">
        <f t="shared" si="366"/>
        <v/>
      </c>
      <c r="J3972" s="163" t="str">
        <f>IF(I3972="","",I3972/BUDGET!$O$8)</f>
        <v/>
      </c>
      <c r="K3972" s="608"/>
      <c r="L3972" s="161" t="str">
        <f t="shared" si="367"/>
        <v/>
      </c>
      <c r="M3972" s="609" t="str">
        <f t="shared" si="368"/>
        <v/>
      </c>
      <c r="N3972" s="610" t="str">
        <f t="shared" si="369"/>
        <v/>
      </c>
      <c r="O3972" s="577"/>
      <c r="Q3972" s="611"/>
      <c r="U3972" s="574" t="str">
        <f t="shared" si="371"/>
        <v/>
      </c>
      <c r="V3972" s="574" t="str">
        <f>IF($U3972="","",VLOOKUP($U3972,BUDGET!$C$19:$Q$401,2,FALSE))</f>
        <v/>
      </c>
    </row>
    <row r="3973" spans="2:22" ht="13.5" x14ac:dyDescent="0.3">
      <c r="B3973" s="582">
        <f t="shared" si="370"/>
        <v>3963</v>
      </c>
      <c r="C3973" s="153"/>
      <c r="D3973" s="154"/>
      <c r="E3973" s="155"/>
      <c r="F3973" s="156"/>
      <c r="G3973" s="157"/>
      <c r="H3973" s="158"/>
      <c r="I3973" s="162" t="str">
        <f t="shared" si="366"/>
        <v/>
      </c>
      <c r="J3973" s="163" t="str">
        <f>IF(I3973="","",I3973/BUDGET!$O$8)</f>
        <v/>
      </c>
      <c r="K3973" s="608"/>
      <c r="L3973" s="164" t="str">
        <f t="shared" si="367"/>
        <v/>
      </c>
      <c r="M3973" s="609" t="str">
        <f t="shared" si="368"/>
        <v/>
      </c>
      <c r="N3973" s="610" t="str">
        <f t="shared" si="369"/>
        <v/>
      </c>
      <c r="O3973" s="577"/>
      <c r="Q3973" s="611"/>
      <c r="U3973" s="574" t="str">
        <f t="shared" si="371"/>
        <v/>
      </c>
      <c r="V3973" s="574" t="str">
        <f>IF($U3973="","",VLOOKUP($U3973,BUDGET!$C$19:$Q$401,2,FALSE))</f>
        <v/>
      </c>
    </row>
    <row r="3974" spans="2:22" ht="13.5" x14ac:dyDescent="0.3">
      <c r="B3974" s="582">
        <f t="shared" si="370"/>
        <v>3964</v>
      </c>
      <c r="C3974" s="153"/>
      <c r="D3974" s="154"/>
      <c r="E3974" s="155"/>
      <c r="F3974" s="156"/>
      <c r="G3974" s="157"/>
      <c r="H3974" s="158"/>
      <c r="I3974" s="162" t="str">
        <f t="shared" si="366"/>
        <v/>
      </c>
      <c r="J3974" s="163" t="str">
        <f>IF(I3974="","",I3974/BUDGET!$O$8)</f>
        <v/>
      </c>
      <c r="K3974" s="608"/>
      <c r="L3974" s="161" t="str">
        <f t="shared" si="367"/>
        <v/>
      </c>
      <c r="M3974" s="609" t="str">
        <f t="shared" si="368"/>
        <v/>
      </c>
      <c r="N3974" s="610" t="str">
        <f t="shared" si="369"/>
        <v/>
      </c>
      <c r="O3974" s="577"/>
      <c r="Q3974" s="611"/>
      <c r="U3974" s="574" t="str">
        <f t="shared" si="371"/>
        <v/>
      </c>
      <c r="V3974" s="574" t="str">
        <f>IF($U3974="","",VLOOKUP($U3974,BUDGET!$C$19:$Q$401,2,FALSE))</f>
        <v/>
      </c>
    </row>
    <row r="3975" spans="2:22" ht="13.5" x14ac:dyDescent="0.3">
      <c r="B3975" s="582">
        <f t="shared" si="370"/>
        <v>3965</v>
      </c>
      <c r="C3975" s="153"/>
      <c r="D3975" s="154"/>
      <c r="E3975" s="155"/>
      <c r="F3975" s="156"/>
      <c r="G3975" s="157"/>
      <c r="H3975" s="158"/>
      <c r="I3975" s="162" t="str">
        <f t="shared" si="366"/>
        <v/>
      </c>
      <c r="J3975" s="163" t="str">
        <f>IF(I3975="","",I3975/BUDGET!$O$8)</f>
        <v/>
      </c>
      <c r="K3975" s="608"/>
      <c r="L3975" s="164" t="str">
        <f t="shared" si="367"/>
        <v/>
      </c>
      <c r="M3975" s="609" t="str">
        <f t="shared" si="368"/>
        <v/>
      </c>
      <c r="N3975" s="610" t="str">
        <f t="shared" si="369"/>
        <v/>
      </c>
      <c r="O3975" s="577"/>
      <c r="Q3975" s="611"/>
      <c r="U3975" s="574" t="str">
        <f t="shared" si="371"/>
        <v/>
      </c>
      <c r="V3975" s="574" t="str">
        <f>IF($U3975="","",VLOOKUP($U3975,BUDGET!$C$19:$Q$401,2,FALSE))</f>
        <v/>
      </c>
    </row>
    <row r="3976" spans="2:22" ht="13.5" x14ac:dyDescent="0.3">
      <c r="B3976" s="582">
        <f t="shared" si="370"/>
        <v>3966</v>
      </c>
      <c r="C3976" s="153"/>
      <c r="D3976" s="154"/>
      <c r="E3976" s="155"/>
      <c r="F3976" s="156"/>
      <c r="G3976" s="157"/>
      <c r="H3976" s="158"/>
      <c r="I3976" s="162" t="str">
        <f t="shared" si="366"/>
        <v/>
      </c>
      <c r="J3976" s="163" t="str">
        <f>IF(I3976="","",I3976/BUDGET!$O$8)</f>
        <v/>
      </c>
      <c r="K3976" s="608"/>
      <c r="L3976" s="161" t="str">
        <f t="shared" si="367"/>
        <v/>
      </c>
      <c r="M3976" s="609" t="str">
        <f t="shared" si="368"/>
        <v/>
      </c>
      <c r="N3976" s="610" t="str">
        <f t="shared" si="369"/>
        <v/>
      </c>
      <c r="O3976" s="577"/>
      <c r="Q3976" s="611"/>
      <c r="U3976" s="574" t="str">
        <f t="shared" si="371"/>
        <v/>
      </c>
      <c r="V3976" s="574" t="str">
        <f>IF($U3976="","",VLOOKUP($U3976,BUDGET!$C$19:$Q$401,2,FALSE))</f>
        <v/>
      </c>
    </row>
    <row r="3977" spans="2:22" ht="13.5" x14ac:dyDescent="0.3">
      <c r="B3977" s="582">
        <f t="shared" si="370"/>
        <v>3967</v>
      </c>
      <c r="C3977" s="153"/>
      <c r="D3977" s="154"/>
      <c r="E3977" s="155"/>
      <c r="F3977" s="156"/>
      <c r="G3977" s="157"/>
      <c r="H3977" s="158"/>
      <c r="I3977" s="162" t="str">
        <f t="shared" si="366"/>
        <v/>
      </c>
      <c r="J3977" s="163" t="str">
        <f>IF(I3977="","",I3977/BUDGET!$O$8)</f>
        <v/>
      </c>
      <c r="K3977" s="608"/>
      <c r="L3977" s="164" t="str">
        <f t="shared" si="367"/>
        <v/>
      </c>
      <c r="M3977" s="609" t="str">
        <f t="shared" si="368"/>
        <v/>
      </c>
      <c r="N3977" s="610" t="str">
        <f t="shared" si="369"/>
        <v/>
      </c>
      <c r="O3977" s="577"/>
      <c r="Q3977" s="611"/>
      <c r="U3977" s="574" t="str">
        <f t="shared" si="371"/>
        <v/>
      </c>
      <c r="V3977" s="574" t="str">
        <f>IF($U3977="","",VLOOKUP($U3977,BUDGET!$C$19:$Q$401,2,FALSE))</f>
        <v/>
      </c>
    </row>
    <row r="3978" spans="2:22" ht="13.5" x14ac:dyDescent="0.3">
      <c r="B3978" s="582">
        <f t="shared" si="370"/>
        <v>3968</v>
      </c>
      <c r="C3978" s="153"/>
      <c r="D3978" s="154"/>
      <c r="E3978" s="155"/>
      <c r="F3978" s="156"/>
      <c r="G3978" s="157"/>
      <c r="H3978" s="158"/>
      <c r="I3978" s="162" t="str">
        <f t="shared" si="366"/>
        <v/>
      </c>
      <c r="J3978" s="163" t="str">
        <f>IF(I3978="","",I3978/BUDGET!$O$8)</f>
        <v/>
      </c>
      <c r="K3978" s="608"/>
      <c r="L3978" s="161" t="str">
        <f t="shared" si="367"/>
        <v/>
      </c>
      <c r="M3978" s="609" t="str">
        <f t="shared" si="368"/>
        <v/>
      </c>
      <c r="N3978" s="610" t="str">
        <f t="shared" si="369"/>
        <v/>
      </c>
      <c r="O3978" s="577"/>
      <c r="Q3978" s="611"/>
      <c r="U3978" s="574" t="str">
        <f t="shared" si="371"/>
        <v/>
      </c>
      <c r="V3978" s="574" t="str">
        <f>IF($U3978="","",VLOOKUP($U3978,BUDGET!$C$19:$Q$401,2,FALSE))</f>
        <v/>
      </c>
    </row>
    <row r="3979" spans="2:22" ht="13.5" x14ac:dyDescent="0.3">
      <c r="B3979" s="582">
        <f t="shared" si="370"/>
        <v>3969</v>
      </c>
      <c r="C3979" s="153"/>
      <c r="D3979" s="154"/>
      <c r="E3979" s="155"/>
      <c r="F3979" s="156"/>
      <c r="G3979" s="157"/>
      <c r="H3979" s="158"/>
      <c r="I3979" s="162" t="str">
        <f t="shared" si="366"/>
        <v/>
      </c>
      <c r="J3979" s="163" t="str">
        <f>IF(I3979="","",I3979/BUDGET!$O$8)</f>
        <v/>
      </c>
      <c r="K3979" s="608"/>
      <c r="L3979" s="164" t="str">
        <f t="shared" si="367"/>
        <v/>
      </c>
      <c r="M3979" s="609" t="str">
        <f t="shared" si="368"/>
        <v/>
      </c>
      <c r="N3979" s="610" t="str">
        <f t="shared" si="369"/>
        <v/>
      </c>
      <c r="O3979" s="577"/>
      <c r="Q3979" s="611"/>
      <c r="U3979" s="574" t="str">
        <f t="shared" si="371"/>
        <v/>
      </c>
      <c r="V3979" s="574" t="str">
        <f>IF($U3979="","",VLOOKUP($U3979,BUDGET!$C$19:$Q$401,2,FALSE))</f>
        <v/>
      </c>
    </row>
    <row r="3980" spans="2:22" ht="13.5" x14ac:dyDescent="0.3">
      <c r="B3980" s="582">
        <f t="shared" si="370"/>
        <v>3970</v>
      </c>
      <c r="C3980" s="153"/>
      <c r="D3980" s="154"/>
      <c r="E3980" s="155"/>
      <c r="F3980" s="156"/>
      <c r="G3980" s="157"/>
      <c r="H3980" s="158"/>
      <c r="I3980" s="162" t="str">
        <f t="shared" ref="I3980:I4011" si="372">IF(E3980="","",ROUND(F3980*H3980,2))</f>
        <v/>
      </c>
      <c r="J3980" s="163" t="str">
        <f>IF(I3980="","",I3980/BUDGET!$O$8)</f>
        <v/>
      </c>
      <c r="K3980" s="608"/>
      <c r="L3980" s="161" t="str">
        <f t="shared" ref="L3980:L4011" si="373">LEFT(K3980,2)</f>
        <v/>
      </c>
      <c r="M3980" s="609" t="str">
        <f t="shared" ref="M3980:M4011" si="374">IF(C3980="","",YEAR(C3980))</f>
        <v/>
      </c>
      <c r="N3980" s="610" t="str">
        <f t="shared" ref="N3980:N4011" si="375">IF(C3980="","",MONTH(C3980))</f>
        <v/>
      </c>
      <c r="O3980" s="577"/>
      <c r="Q3980" s="611"/>
      <c r="U3980" s="574" t="str">
        <f t="shared" si="371"/>
        <v/>
      </c>
      <c r="V3980" s="574" t="str">
        <f>IF($U3980="","",VLOOKUP($U3980,BUDGET!$C$19:$Q$401,2,FALSE))</f>
        <v/>
      </c>
    </row>
    <row r="3981" spans="2:22" ht="13.5" x14ac:dyDescent="0.3">
      <c r="B3981" s="582">
        <f t="shared" ref="B3981:B4011" si="376">ROW()-10</f>
        <v>3971</v>
      </c>
      <c r="C3981" s="153"/>
      <c r="D3981" s="154"/>
      <c r="E3981" s="155"/>
      <c r="F3981" s="156"/>
      <c r="G3981" s="157"/>
      <c r="H3981" s="158"/>
      <c r="I3981" s="162" t="str">
        <f t="shared" si="372"/>
        <v/>
      </c>
      <c r="J3981" s="163" t="str">
        <f>IF(I3981="","",I3981/BUDGET!$O$8)</f>
        <v/>
      </c>
      <c r="K3981" s="608"/>
      <c r="L3981" s="164" t="str">
        <f t="shared" si="373"/>
        <v/>
      </c>
      <c r="M3981" s="609" t="str">
        <f t="shared" si="374"/>
        <v/>
      </c>
      <c r="N3981" s="610" t="str">
        <f t="shared" si="375"/>
        <v/>
      </c>
      <c r="O3981" s="577"/>
      <c r="Q3981" s="611"/>
      <c r="U3981" s="574" t="str">
        <f t="shared" ref="U3981:U4011" si="377">IF(K3981="","",LEFT(K3981,FIND("|",K3981)-1))</f>
        <v/>
      </c>
      <c r="V3981" s="574" t="str">
        <f>IF($U3981="","",VLOOKUP($U3981,BUDGET!$C$19:$Q$401,2,FALSE))</f>
        <v/>
      </c>
    </row>
    <row r="3982" spans="2:22" ht="13.5" x14ac:dyDescent="0.3">
      <c r="B3982" s="582">
        <f t="shared" si="376"/>
        <v>3972</v>
      </c>
      <c r="C3982" s="153"/>
      <c r="D3982" s="154"/>
      <c r="E3982" s="155"/>
      <c r="F3982" s="156"/>
      <c r="G3982" s="157"/>
      <c r="H3982" s="158"/>
      <c r="I3982" s="162" t="str">
        <f t="shared" si="372"/>
        <v/>
      </c>
      <c r="J3982" s="163" t="str">
        <f>IF(I3982="","",I3982/BUDGET!$O$8)</f>
        <v/>
      </c>
      <c r="K3982" s="608"/>
      <c r="L3982" s="161" t="str">
        <f t="shared" si="373"/>
        <v/>
      </c>
      <c r="M3982" s="609" t="str">
        <f t="shared" si="374"/>
        <v/>
      </c>
      <c r="N3982" s="610" t="str">
        <f t="shared" si="375"/>
        <v/>
      </c>
      <c r="O3982" s="577"/>
      <c r="Q3982" s="611"/>
      <c r="U3982" s="574" t="str">
        <f t="shared" si="377"/>
        <v/>
      </c>
      <c r="V3982" s="574" t="str">
        <f>IF($U3982="","",VLOOKUP($U3982,BUDGET!$C$19:$Q$401,2,FALSE))</f>
        <v/>
      </c>
    </row>
    <row r="3983" spans="2:22" ht="13.5" x14ac:dyDescent="0.3">
      <c r="B3983" s="582">
        <f t="shared" si="376"/>
        <v>3973</v>
      </c>
      <c r="C3983" s="153"/>
      <c r="D3983" s="154"/>
      <c r="E3983" s="155"/>
      <c r="F3983" s="156"/>
      <c r="G3983" s="157"/>
      <c r="H3983" s="158"/>
      <c r="I3983" s="162" t="str">
        <f t="shared" si="372"/>
        <v/>
      </c>
      <c r="J3983" s="163" t="str">
        <f>IF(I3983="","",I3983/BUDGET!$O$8)</f>
        <v/>
      </c>
      <c r="K3983" s="608"/>
      <c r="L3983" s="164" t="str">
        <f t="shared" si="373"/>
        <v/>
      </c>
      <c r="M3983" s="609" t="str">
        <f t="shared" si="374"/>
        <v/>
      </c>
      <c r="N3983" s="610" t="str">
        <f t="shared" si="375"/>
        <v/>
      </c>
      <c r="O3983" s="577"/>
      <c r="Q3983" s="611"/>
      <c r="U3983" s="574" t="str">
        <f t="shared" si="377"/>
        <v/>
      </c>
      <c r="V3983" s="574" t="str">
        <f>IF($U3983="","",VLOOKUP($U3983,BUDGET!$C$19:$Q$401,2,FALSE))</f>
        <v/>
      </c>
    </row>
    <row r="3984" spans="2:22" ht="13.5" x14ac:dyDescent="0.3">
      <c r="B3984" s="582">
        <f t="shared" si="376"/>
        <v>3974</v>
      </c>
      <c r="C3984" s="153"/>
      <c r="D3984" s="154"/>
      <c r="E3984" s="155"/>
      <c r="F3984" s="156"/>
      <c r="G3984" s="157"/>
      <c r="H3984" s="158"/>
      <c r="I3984" s="162" t="str">
        <f t="shared" si="372"/>
        <v/>
      </c>
      <c r="J3984" s="163" t="str">
        <f>IF(I3984="","",I3984/BUDGET!$O$8)</f>
        <v/>
      </c>
      <c r="K3984" s="608"/>
      <c r="L3984" s="161" t="str">
        <f t="shared" si="373"/>
        <v/>
      </c>
      <c r="M3984" s="609" t="str">
        <f t="shared" si="374"/>
        <v/>
      </c>
      <c r="N3984" s="610" t="str">
        <f t="shared" si="375"/>
        <v/>
      </c>
      <c r="O3984" s="577"/>
      <c r="Q3984" s="611"/>
      <c r="U3984" s="574" t="str">
        <f t="shared" si="377"/>
        <v/>
      </c>
      <c r="V3984" s="574" t="str">
        <f>IF($U3984="","",VLOOKUP($U3984,BUDGET!$C$19:$Q$401,2,FALSE))</f>
        <v/>
      </c>
    </row>
    <row r="3985" spans="2:22" ht="13.5" x14ac:dyDescent="0.3">
      <c r="B3985" s="582">
        <f t="shared" si="376"/>
        <v>3975</v>
      </c>
      <c r="C3985" s="153"/>
      <c r="D3985" s="154"/>
      <c r="E3985" s="155"/>
      <c r="F3985" s="156"/>
      <c r="G3985" s="157"/>
      <c r="H3985" s="158"/>
      <c r="I3985" s="162" t="str">
        <f t="shared" si="372"/>
        <v/>
      </c>
      <c r="J3985" s="163" t="str">
        <f>IF(I3985="","",I3985/BUDGET!$O$8)</f>
        <v/>
      </c>
      <c r="K3985" s="608"/>
      <c r="L3985" s="164" t="str">
        <f t="shared" si="373"/>
        <v/>
      </c>
      <c r="M3985" s="609" t="str">
        <f t="shared" si="374"/>
        <v/>
      </c>
      <c r="N3985" s="610" t="str">
        <f t="shared" si="375"/>
        <v/>
      </c>
      <c r="O3985" s="577"/>
      <c r="Q3985" s="611"/>
      <c r="U3985" s="574" t="str">
        <f t="shared" si="377"/>
        <v/>
      </c>
      <c r="V3985" s="574" t="str">
        <f>IF($U3985="","",VLOOKUP($U3985,BUDGET!$C$19:$Q$401,2,FALSE))</f>
        <v/>
      </c>
    </row>
    <row r="3986" spans="2:22" ht="13.5" x14ac:dyDescent="0.3">
      <c r="B3986" s="582">
        <f t="shared" si="376"/>
        <v>3976</v>
      </c>
      <c r="C3986" s="153"/>
      <c r="D3986" s="154"/>
      <c r="E3986" s="155"/>
      <c r="F3986" s="156"/>
      <c r="G3986" s="157"/>
      <c r="H3986" s="158"/>
      <c r="I3986" s="162" t="str">
        <f t="shared" si="372"/>
        <v/>
      </c>
      <c r="J3986" s="163" t="str">
        <f>IF(I3986="","",I3986/BUDGET!$O$8)</f>
        <v/>
      </c>
      <c r="K3986" s="608"/>
      <c r="L3986" s="161" t="str">
        <f t="shared" si="373"/>
        <v/>
      </c>
      <c r="M3986" s="609" t="str">
        <f t="shared" si="374"/>
        <v/>
      </c>
      <c r="N3986" s="610" t="str">
        <f t="shared" si="375"/>
        <v/>
      </c>
      <c r="O3986" s="577"/>
      <c r="Q3986" s="611"/>
      <c r="U3986" s="574" t="str">
        <f t="shared" si="377"/>
        <v/>
      </c>
      <c r="V3986" s="574" t="str">
        <f>IF($U3986="","",VLOOKUP($U3986,BUDGET!$C$19:$Q$401,2,FALSE))</f>
        <v/>
      </c>
    </row>
    <row r="3987" spans="2:22" ht="13.5" x14ac:dyDescent="0.3">
      <c r="B3987" s="582">
        <f t="shared" si="376"/>
        <v>3977</v>
      </c>
      <c r="C3987" s="153"/>
      <c r="D3987" s="154"/>
      <c r="E3987" s="155"/>
      <c r="F3987" s="156"/>
      <c r="G3987" s="157"/>
      <c r="H3987" s="158"/>
      <c r="I3987" s="162" t="str">
        <f t="shared" si="372"/>
        <v/>
      </c>
      <c r="J3987" s="163" t="str">
        <f>IF(I3987="","",I3987/BUDGET!$O$8)</f>
        <v/>
      </c>
      <c r="K3987" s="608"/>
      <c r="L3987" s="164" t="str">
        <f t="shared" si="373"/>
        <v/>
      </c>
      <c r="M3987" s="609" t="str">
        <f t="shared" si="374"/>
        <v/>
      </c>
      <c r="N3987" s="610" t="str">
        <f t="shared" si="375"/>
        <v/>
      </c>
      <c r="O3987" s="577"/>
      <c r="Q3987" s="611"/>
      <c r="U3987" s="574" t="str">
        <f t="shared" si="377"/>
        <v/>
      </c>
      <c r="V3987" s="574" t="str">
        <f>IF($U3987="","",VLOOKUP($U3987,BUDGET!$C$19:$Q$401,2,FALSE))</f>
        <v/>
      </c>
    </row>
    <row r="3988" spans="2:22" ht="13.5" x14ac:dyDescent="0.3">
      <c r="B3988" s="582">
        <f t="shared" si="376"/>
        <v>3978</v>
      </c>
      <c r="C3988" s="153"/>
      <c r="D3988" s="154"/>
      <c r="E3988" s="155"/>
      <c r="F3988" s="156"/>
      <c r="G3988" s="157"/>
      <c r="H3988" s="158"/>
      <c r="I3988" s="162" t="str">
        <f t="shared" si="372"/>
        <v/>
      </c>
      <c r="J3988" s="163" t="str">
        <f>IF(I3988="","",I3988/BUDGET!$O$8)</f>
        <v/>
      </c>
      <c r="K3988" s="608"/>
      <c r="L3988" s="161" t="str">
        <f t="shared" si="373"/>
        <v/>
      </c>
      <c r="M3988" s="609" t="str">
        <f t="shared" si="374"/>
        <v/>
      </c>
      <c r="N3988" s="610" t="str">
        <f t="shared" si="375"/>
        <v/>
      </c>
      <c r="O3988" s="577"/>
      <c r="Q3988" s="611"/>
      <c r="U3988" s="574" t="str">
        <f t="shared" si="377"/>
        <v/>
      </c>
      <c r="V3988" s="574" t="str">
        <f>IF($U3988="","",VLOOKUP($U3988,BUDGET!$C$19:$Q$401,2,FALSE))</f>
        <v/>
      </c>
    </row>
    <row r="3989" spans="2:22" ht="13.5" x14ac:dyDescent="0.3">
      <c r="B3989" s="582">
        <f t="shared" si="376"/>
        <v>3979</v>
      </c>
      <c r="C3989" s="153"/>
      <c r="D3989" s="154"/>
      <c r="E3989" s="155"/>
      <c r="F3989" s="156"/>
      <c r="G3989" s="157"/>
      <c r="H3989" s="158"/>
      <c r="I3989" s="162" t="str">
        <f t="shared" si="372"/>
        <v/>
      </c>
      <c r="J3989" s="163" t="str">
        <f>IF(I3989="","",I3989/BUDGET!$O$8)</f>
        <v/>
      </c>
      <c r="K3989" s="608"/>
      <c r="L3989" s="164" t="str">
        <f t="shared" si="373"/>
        <v/>
      </c>
      <c r="M3989" s="609" t="str">
        <f t="shared" si="374"/>
        <v/>
      </c>
      <c r="N3989" s="610" t="str">
        <f t="shared" si="375"/>
        <v/>
      </c>
      <c r="O3989" s="577"/>
      <c r="Q3989" s="611"/>
      <c r="U3989" s="574" t="str">
        <f t="shared" si="377"/>
        <v/>
      </c>
      <c r="V3989" s="574" t="str">
        <f>IF($U3989="","",VLOOKUP($U3989,BUDGET!$C$19:$Q$401,2,FALSE))</f>
        <v/>
      </c>
    </row>
    <row r="3990" spans="2:22" ht="13.5" x14ac:dyDescent="0.3">
      <c r="B3990" s="582">
        <f t="shared" si="376"/>
        <v>3980</v>
      </c>
      <c r="C3990" s="153"/>
      <c r="D3990" s="154"/>
      <c r="E3990" s="155"/>
      <c r="F3990" s="156"/>
      <c r="G3990" s="157"/>
      <c r="H3990" s="158"/>
      <c r="I3990" s="162" t="str">
        <f t="shared" si="372"/>
        <v/>
      </c>
      <c r="J3990" s="163" t="str">
        <f>IF(I3990="","",I3990/BUDGET!$O$8)</f>
        <v/>
      </c>
      <c r="K3990" s="608"/>
      <c r="L3990" s="161" t="str">
        <f t="shared" si="373"/>
        <v/>
      </c>
      <c r="M3990" s="609" t="str">
        <f t="shared" si="374"/>
        <v/>
      </c>
      <c r="N3990" s="610" t="str">
        <f t="shared" si="375"/>
        <v/>
      </c>
      <c r="O3990" s="577"/>
      <c r="Q3990" s="611"/>
      <c r="U3990" s="574" t="str">
        <f t="shared" si="377"/>
        <v/>
      </c>
      <c r="V3990" s="574" t="str">
        <f>IF($U3990="","",VLOOKUP($U3990,BUDGET!$C$19:$Q$401,2,FALSE))</f>
        <v/>
      </c>
    </row>
    <row r="3991" spans="2:22" ht="13.5" x14ac:dyDescent="0.3">
      <c r="B3991" s="582">
        <f t="shared" si="376"/>
        <v>3981</v>
      </c>
      <c r="C3991" s="153"/>
      <c r="D3991" s="154"/>
      <c r="E3991" s="155"/>
      <c r="F3991" s="156"/>
      <c r="G3991" s="157"/>
      <c r="H3991" s="158"/>
      <c r="I3991" s="162" t="str">
        <f t="shared" si="372"/>
        <v/>
      </c>
      <c r="J3991" s="163" t="str">
        <f>IF(I3991="","",I3991/BUDGET!$O$8)</f>
        <v/>
      </c>
      <c r="K3991" s="608"/>
      <c r="L3991" s="164" t="str">
        <f t="shared" si="373"/>
        <v/>
      </c>
      <c r="M3991" s="609" t="str">
        <f t="shared" si="374"/>
        <v/>
      </c>
      <c r="N3991" s="610" t="str">
        <f t="shared" si="375"/>
        <v/>
      </c>
      <c r="O3991" s="577"/>
      <c r="Q3991" s="611"/>
      <c r="U3991" s="574" t="str">
        <f t="shared" si="377"/>
        <v/>
      </c>
      <c r="V3991" s="574" t="str">
        <f>IF($U3991="","",VLOOKUP($U3991,BUDGET!$C$19:$Q$401,2,FALSE))</f>
        <v/>
      </c>
    </row>
    <row r="3992" spans="2:22" ht="13.5" x14ac:dyDescent="0.3">
      <c r="B3992" s="582">
        <f t="shared" si="376"/>
        <v>3982</v>
      </c>
      <c r="C3992" s="153"/>
      <c r="D3992" s="154"/>
      <c r="E3992" s="155"/>
      <c r="F3992" s="156"/>
      <c r="G3992" s="157"/>
      <c r="H3992" s="158"/>
      <c r="I3992" s="162" t="str">
        <f t="shared" si="372"/>
        <v/>
      </c>
      <c r="J3992" s="163" t="str">
        <f>IF(I3992="","",I3992/BUDGET!$O$8)</f>
        <v/>
      </c>
      <c r="K3992" s="608"/>
      <c r="L3992" s="161" t="str">
        <f t="shared" si="373"/>
        <v/>
      </c>
      <c r="M3992" s="609" t="str">
        <f t="shared" si="374"/>
        <v/>
      </c>
      <c r="N3992" s="610" t="str">
        <f t="shared" si="375"/>
        <v/>
      </c>
      <c r="O3992" s="577"/>
      <c r="Q3992" s="611"/>
      <c r="U3992" s="574" t="str">
        <f t="shared" si="377"/>
        <v/>
      </c>
      <c r="V3992" s="574" t="str">
        <f>IF($U3992="","",VLOOKUP($U3992,BUDGET!$C$19:$Q$401,2,FALSE))</f>
        <v/>
      </c>
    </row>
    <row r="3993" spans="2:22" ht="13.5" x14ac:dyDescent="0.3">
      <c r="B3993" s="582">
        <f t="shared" si="376"/>
        <v>3983</v>
      </c>
      <c r="C3993" s="153"/>
      <c r="D3993" s="154"/>
      <c r="E3993" s="155"/>
      <c r="F3993" s="156"/>
      <c r="G3993" s="157"/>
      <c r="H3993" s="158"/>
      <c r="I3993" s="162" t="str">
        <f t="shared" si="372"/>
        <v/>
      </c>
      <c r="J3993" s="163" t="str">
        <f>IF(I3993="","",I3993/BUDGET!$O$8)</f>
        <v/>
      </c>
      <c r="K3993" s="608"/>
      <c r="L3993" s="164" t="str">
        <f t="shared" si="373"/>
        <v/>
      </c>
      <c r="M3993" s="609" t="str">
        <f t="shared" si="374"/>
        <v/>
      </c>
      <c r="N3993" s="610" t="str">
        <f t="shared" si="375"/>
        <v/>
      </c>
      <c r="O3993" s="577"/>
      <c r="Q3993" s="611"/>
      <c r="U3993" s="574" t="str">
        <f t="shared" si="377"/>
        <v/>
      </c>
      <c r="V3993" s="574" t="str">
        <f>IF($U3993="","",VLOOKUP($U3993,BUDGET!$C$19:$Q$401,2,FALSE))</f>
        <v/>
      </c>
    </row>
    <row r="3994" spans="2:22" ht="13.5" x14ac:dyDescent="0.3">
      <c r="B3994" s="582">
        <f t="shared" si="376"/>
        <v>3984</v>
      </c>
      <c r="C3994" s="153"/>
      <c r="D3994" s="154"/>
      <c r="E3994" s="155"/>
      <c r="F3994" s="156"/>
      <c r="G3994" s="157"/>
      <c r="H3994" s="158"/>
      <c r="I3994" s="162" t="str">
        <f t="shared" si="372"/>
        <v/>
      </c>
      <c r="J3994" s="163" t="str">
        <f>IF(I3994="","",I3994/BUDGET!$O$8)</f>
        <v/>
      </c>
      <c r="K3994" s="608"/>
      <c r="L3994" s="161" t="str">
        <f t="shared" si="373"/>
        <v/>
      </c>
      <c r="M3994" s="609" t="str">
        <f t="shared" si="374"/>
        <v/>
      </c>
      <c r="N3994" s="610" t="str">
        <f t="shared" si="375"/>
        <v/>
      </c>
      <c r="O3994" s="577"/>
      <c r="Q3994" s="611"/>
      <c r="U3994" s="574" t="str">
        <f t="shared" si="377"/>
        <v/>
      </c>
      <c r="V3994" s="574" t="str">
        <f>IF($U3994="","",VLOOKUP($U3994,BUDGET!$C$19:$Q$401,2,FALSE))</f>
        <v/>
      </c>
    </row>
    <row r="3995" spans="2:22" ht="13.5" x14ac:dyDescent="0.3">
      <c r="B3995" s="582">
        <f t="shared" si="376"/>
        <v>3985</v>
      </c>
      <c r="C3995" s="153"/>
      <c r="D3995" s="154"/>
      <c r="E3995" s="155"/>
      <c r="F3995" s="156"/>
      <c r="G3995" s="157"/>
      <c r="H3995" s="158"/>
      <c r="I3995" s="162" t="str">
        <f t="shared" si="372"/>
        <v/>
      </c>
      <c r="J3995" s="163" t="str">
        <f>IF(I3995="","",I3995/BUDGET!$O$8)</f>
        <v/>
      </c>
      <c r="K3995" s="608"/>
      <c r="L3995" s="164" t="str">
        <f t="shared" si="373"/>
        <v/>
      </c>
      <c r="M3995" s="609" t="str">
        <f t="shared" si="374"/>
        <v/>
      </c>
      <c r="N3995" s="610" t="str">
        <f t="shared" si="375"/>
        <v/>
      </c>
      <c r="O3995" s="577"/>
      <c r="Q3995" s="611"/>
      <c r="U3995" s="574" t="str">
        <f t="shared" si="377"/>
        <v/>
      </c>
      <c r="V3995" s="574" t="str">
        <f>IF($U3995="","",VLOOKUP($U3995,BUDGET!$C$19:$Q$401,2,FALSE))</f>
        <v/>
      </c>
    </row>
    <row r="3996" spans="2:22" ht="13.5" x14ac:dyDescent="0.3">
      <c r="B3996" s="582">
        <f t="shared" si="376"/>
        <v>3986</v>
      </c>
      <c r="C3996" s="153"/>
      <c r="D3996" s="154"/>
      <c r="E3996" s="155"/>
      <c r="F3996" s="156"/>
      <c r="G3996" s="157"/>
      <c r="H3996" s="158"/>
      <c r="I3996" s="162" t="str">
        <f t="shared" si="372"/>
        <v/>
      </c>
      <c r="J3996" s="163" t="str">
        <f>IF(I3996="","",I3996/BUDGET!$O$8)</f>
        <v/>
      </c>
      <c r="K3996" s="608"/>
      <c r="L3996" s="161" t="str">
        <f t="shared" si="373"/>
        <v/>
      </c>
      <c r="M3996" s="609" t="str">
        <f t="shared" si="374"/>
        <v/>
      </c>
      <c r="N3996" s="610" t="str">
        <f t="shared" si="375"/>
        <v/>
      </c>
      <c r="O3996" s="577"/>
      <c r="Q3996" s="611"/>
      <c r="U3996" s="574" t="str">
        <f t="shared" si="377"/>
        <v/>
      </c>
      <c r="V3996" s="574" t="str">
        <f>IF($U3996="","",VLOOKUP($U3996,BUDGET!$C$19:$Q$401,2,FALSE))</f>
        <v/>
      </c>
    </row>
    <row r="3997" spans="2:22" ht="13.5" x14ac:dyDescent="0.3">
      <c r="B3997" s="582">
        <f t="shared" si="376"/>
        <v>3987</v>
      </c>
      <c r="C3997" s="153"/>
      <c r="D3997" s="154"/>
      <c r="E3997" s="155"/>
      <c r="F3997" s="156"/>
      <c r="G3997" s="157"/>
      <c r="H3997" s="158"/>
      <c r="I3997" s="162" t="str">
        <f t="shared" si="372"/>
        <v/>
      </c>
      <c r="J3997" s="163" t="str">
        <f>IF(I3997="","",I3997/BUDGET!$O$8)</f>
        <v/>
      </c>
      <c r="K3997" s="608"/>
      <c r="L3997" s="164" t="str">
        <f t="shared" si="373"/>
        <v/>
      </c>
      <c r="M3997" s="609" t="str">
        <f t="shared" si="374"/>
        <v/>
      </c>
      <c r="N3997" s="610" t="str">
        <f t="shared" si="375"/>
        <v/>
      </c>
      <c r="O3997" s="577"/>
      <c r="Q3997" s="611"/>
      <c r="U3997" s="574" t="str">
        <f t="shared" si="377"/>
        <v/>
      </c>
      <c r="V3997" s="574" t="str">
        <f>IF($U3997="","",VLOOKUP($U3997,BUDGET!$C$19:$Q$401,2,FALSE))</f>
        <v/>
      </c>
    </row>
    <row r="3998" spans="2:22" ht="13.5" x14ac:dyDescent="0.3">
      <c r="B3998" s="582">
        <f t="shared" si="376"/>
        <v>3988</v>
      </c>
      <c r="C3998" s="153"/>
      <c r="D3998" s="154"/>
      <c r="E3998" s="155"/>
      <c r="F3998" s="156"/>
      <c r="G3998" s="157"/>
      <c r="H3998" s="158"/>
      <c r="I3998" s="162" t="str">
        <f t="shared" si="372"/>
        <v/>
      </c>
      <c r="J3998" s="163" t="str">
        <f>IF(I3998="","",I3998/BUDGET!$O$8)</f>
        <v/>
      </c>
      <c r="K3998" s="608"/>
      <c r="L3998" s="161" t="str">
        <f t="shared" si="373"/>
        <v/>
      </c>
      <c r="M3998" s="609" t="str">
        <f t="shared" si="374"/>
        <v/>
      </c>
      <c r="N3998" s="610" t="str">
        <f t="shared" si="375"/>
        <v/>
      </c>
      <c r="O3998" s="577"/>
      <c r="Q3998" s="611"/>
      <c r="U3998" s="574" t="str">
        <f t="shared" si="377"/>
        <v/>
      </c>
      <c r="V3998" s="574" t="str">
        <f>IF($U3998="","",VLOOKUP($U3998,BUDGET!$C$19:$Q$401,2,FALSE))</f>
        <v/>
      </c>
    </row>
    <row r="3999" spans="2:22" ht="13.5" x14ac:dyDescent="0.3">
      <c r="B3999" s="582">
        <f t="shared" si="376"/>
        <v>3989</v>
      </c>
      <c r="C3999" s="153"/>
      <c r="D3999" s="154"/>
      <c r="E3999" s="155"/>
      <c r="F3999" s="156"/>
      <c r="G3999" s="157"/>
      <c r="H3999" s="158"/>
      <c r="I3999" s="162" t="str">
        <f t="shared" si="372"/>
        <v/>
      </c>
      <c r="J3999" s="163" t="str">
        <f>IF(I3999="","",I3999/BUDGET!$O$8)</f>
        <v/>
      </c>
      <c r="K3999" s="608"/>
      <c r="L3999" s="164" t="str">
        <f t="shared" si="373"/>
        <v/>
      </c>
      <c r="M3999" s="609" t="str">
        <f t="shared" si="374"/>
        <v/>
      </c>
      <c r="N3999" s="610" t="str">
        <f t="shared" si="375"/>
        <v/>
      </c>
      <c r="O3999" s="577"/>
      <c r="Q3999" s="611"/>
      <c r="U3999" s="574" t="str">
        <f t="shared" si="377"/>
        <v/>
      </c>
      <c r="V3999" s="574" t="str">
        <f>IF($U3999="","",VLOOKUP($U3999,BUDGET!$C$19:$Q$401,2,FALSE))</f>
        <v/>
      </c>
    </row>
    <row r="4000" spans="2:22" ht="13.5" x14ac:dyDescent="0.3">
      <c r="B4000" s="582">
        <f t="shared" si="376"/>
        <v>3990</v>
      </c>
      <c r="C4000" s="153"/>
      <c r="D4000" s="154"/>
      <c r="E4000" s="155"/>
      <c r="F4000" s="156"/>
      <c r="G4000" s="157"/>
      <c r="H4000" s="158"/>
      <c r="I4000" s="162" t="str">
        <f t="shared" si="372"/>
        <v/>
      </c>
      <c r="J4000" s="163" t="str">
        <f>IF(I4000="","",I4000/BUDGET!$O$8)</f>
        <v/>
      </c>
      <c r="K4000" s="608"/>
      <c r="L4000" s="161" t="str">
        <f t="shared" si="373"/>
        <v/>
      </c>
      <c r="M4000" s="609" t="str">
        <f t="shared" si="374"/>
        <v/>
      </c>
      <c r="N4000" s="610" t="str">
        <f t="shared" si="375"/>
        <v/>
      </c>
      <c r="O4000" s="577"/>
      <c r="Q4000" s="611"/>
      <c r="U4000" s="574" t="str">
        <f t="shared" si="377"/>
        <v/>
      </c>
      <c r="V4000" s="574" t="str">
        <f>IF($U4000="","",VLOOKUP($U4000,BUDGET!$C$19:$Q$401,2,FALSE))</f>
        <v/>
      </c>
    </row>
    <row r="4001" spans="2:22" ht="13.5" x14ac:dyDescent="0.3">
      <c r="B4001" s="582">
        <f t="shared" si="376"/>
        <v>3991</v>
      </c>
      <c r="C4001" s="153"/>
      <c r="D4001" s="154"/>
      <c r="E4001" s="155"/>
      <c r="F4001" s="156"/>
      <c r="G4001" s="157"/>
      <c r="H4001" s="158"/>
      <c r="I4001" s="162" t="str">
        <f t="shared" si="372"/>
        <v/>
      </c>
      <c r="J4001" s="163" t="str">
        <f>IF(I4001="","",I4001/BUDGET!$O$8)</f>
        <v/>
      </c>
      <c r="K4001" s="608"/>
      <c r="L4001" s="164" t="str">
        <f t="shared" si="373"/>
        <v/>
      </c>
      <c r="M4001" s="609" t="str">
        <f t="shared" si="374"/>
        <v/>
      </c>
      <c r="N4001" s="610" t="str">
        <f t="shared" si="375"/>
        <v/>
      </c>
      <c r="O4001" s="577"/>
      <c r="Q4001" s="611"/>
      <c r="U4001" s="574" t="str">
        <f t="shared" si="377"/>
        <v/>
      </c>
      <c r="V4001" s="574" t="str">
        <f>IF($U4001="","",VLOOKUP($U4001,BUDGET!$C$19:$Q$401,2,FALSE))</f>
        <v/>
      </c>
    </row>
    <row r="4002" spans="2:22" ht="13.5" x14ac:dyDescent="0.3">
      <c r="B4002" s="582">
        <f t="shared" si="376"/>
        <v>3992</v>
      </c>
      <c r="C4002" s="153"/>
      <c r="D4002" s="154"/>
      <c r="E4002" s="155"/>
      <c r="F4002" s="156"/>
      <c r="G4002" s="157"/>
      <c r="H4002" s="158"/>
      <c r="I4002" s="162" t="str">
        <f t="shared" si="372"/>
        <v/>
      </c>
      <c r="J4002" s="163" t="str">
        <f>IF(I4002="","",I4002/BUDGET!$O$8)</f>
        <v/>
      </c>
      <c r="K4002" s="608"/>
      <c r="L4002" s="161" t="str">
        <f t="shared" si="373"/>
        <v/>
      </c>
      <c r="M4002" s="609" t="str">
        <f t="shared" si="374"/>
        <v/>
      </c>
      <c r="N4002" s="610" t="str">
        <f t="shared" si="375"/>
        <v/>
      </c>
      <c r="O4002" s="577"/>
      <c r="Q4002" s="611"/>
      <c r="U4002" s="574" t="str">
        <f t="shared" si="377"/>
        <v/>
      </c>
      <c r="V4002" s="574" t="str">
        <f>IF($U4002="","",VLOOKUP($U4002,BUDGET!$C$19:$Q$401,2,FALSE))</f>
        <v/>
      </c>
    </row>
    <row r="4003" spans="2:22" ht="13.5" x14ac:dyDescent="0.3">
      <c r="B4003" s="582">
        <f t="shared" si="376"/>
        <v>3993</v>
      </c>
      <c r="C4003" s="153"/>
      <c r="D4003" s="154"/>
      <c r="E4003" s="155"/>
      <c r="F4003" s="156"/>
      <c r="G4003" s="157"/>
      <c r="H4003" s="158"/>
      <c r="I4003" s="162" t="str">
        <f t="shared" si="372"/>
        <v/>
      </c>
      <c r="J4003" s="163" t="str">
        <f>IF(I4003="","",I4003/BUDGET!$O$8)</f>
        <v/>
      </c>
      <c r="K4003" s="608"/>
      <c r="L4003" s="164" t="str">
        <f t="shared" si="373"/>
        <v/>
      </c>
      <c r="M4003" s="609" t="str">
        <f t="shared" si="374"/>
        <v/>
      </c>
      <c r="N4003" s="610" t="str">
        <f t="shared" si="375"/>
        <v/>
      </c>
      <c r="O4003" s="577"/>
      <c r="Q4003" s="611"/>
      <c r="U4003" s="574" t="str">
        <f t="shared" si="377"/>
        <v/>
      </c>
      <c r="V4003" s="574" t="str">
        <f>IF($U4003="","",VLOOKUP($U4003,BUDGET!$C$19:$Q$401,2,FALSE))</f>
        <v/>
      </c>
    </row>
    <row r="4004" spans="2:22" ht="13.5" x14ac:dyDescent="0.3">
      <c r="B4004" s="582">
        <f t="shared" si="376"/>
        <v>3994</v>
      </c>
      <c r="C4004" s="153"/>
      <c r="D4004" s="154"/>
      <c r="E4004" s="155"/>
      <c r="F4004" s="156"/>
      <c r="G4004" s="157"/>
      <c r="H4004" s="158"/>
      <c r="I4004" s="162" t="str">
        <f t="shared" si="372"/>
        <v/>
      </c>
      <c r="J4004" s="163" t="str">
        <f>IF(I4004="","",I4004/BUDGET!$O$8)</f>
        <v/>
      </c>
      <c r="K4004" s="608"/>
      <c r="L4004" s="161" t="str">
        <f t="shared" si="373"/>
        <v/>
      </c>
      <c r="M4004" s="609" t="str">
        <f t="shared" si="374"/>
        <v/>
      </c>
      <c r="N4004" s="610" t="str">
        <f t="shared" si="375"/>
        <v/>
      </c>
      <c r="O4004" s="577"/>
      <c r="Q4004" s="611"/>
      <c r="U4004" s="574" t="str">
        <f t="shared" si="377"/>
        <v/>
      </c>
      <c r="V4004" s="574" t="str">
        <f>IF($U4004="","",VLOOKUP($U4004,BUDGET!$C$19:$Q$401,2,FALSE))</f>
        <v/>
      </c>
    </row>
    <row r="4005" spans="2:22" ht="13.5" x14ac:dyDescent="0.3">
      <c r="B4005" s="582">
        <f t="shared" si="376"/>
        <v>3995</v>
      </c>
      <c r="C4005" s="153"/>
      <c r="D4005" s="154"/>
      <c r="E4005" s="155"/>
      <c r="F4005" s="156"/>
      <c r="G4005" s="157"/>
      <c r="H4005" s="158"/>
      <c r="I4005" s="162" t="str">
        <f t="shared" si="372"/>
        <v/>
      </c>
      <c r="J4005" s="163" t="str">
        <f>IF(I4005="","",I4005/BUDGET!$O$8)</f>
        <v/>
      </c>
      <c r="K4005" s="608"/>
      <c r="L4005" s="164" t="str">
        <f t="shared" si="373"/>
        <v/>
      </c>
      <c r="M4005" s="609" t="str">
        <f t="shared" si="374"/>
        <v/>
      </c>
      <c r="N4005" s="610" t="str">
        <f t="shared" si="375"/>
        <v/>
      </c>
      <c r="O4005" s="577"/>
      <c r="Q4005" s="611"/>
      <c r="U4005" s="574" t="str">
        <f t="shared" si="377"/>
        <v/>
      </c>
      <c r="V4005" s="574" t="str">
        <f>IF($U4005="","",VLOOKUP($U4005,BUDGET!$C$19:$Q$401,2,FALSE))</f>
        <v/>
      </c>
    </row>
    <row r="4006" spans="2:22" ht="13.5" x14ac:dyDescent="0.3">
      <c r="B4006" s="582">
        <f t="shared" si="376"/>
        <v>3996</v>
      </c>
      <c r="C4006" s="153"/>
      <c r="D4006" s="154"/>
      <c r="E4006" s="155"/>
      <c r="F4006" s="156"/>
      <c r="G4006" s="157"/>
      <c r="H4006" s="158"/>
      <c r="I4006" s="162" t="str">
        <f t="shared" si="372"/>
        <v/>
      </c>
      <c r="J4006" s="163" t="str">
        <f>IF(I4006="","",I4006/BUDGET!$O$8)</f>
        <v/>
      </c>
      <c r="K4006" s="608"/>
      <c r="L4006" s="161" t="str">
        <f t="shared" si="373"/>
        <v/>
      </c>
      <c r="M4006" s="609" t="str">
        <f t="shared" si="374"/>
        <v/>
      </c>
      <c r="N4006" s="610" t="str">
        <f t="shared" si="375"/>
        <v/>
      </c>
      <c r="O4006" s="577"/>
      <c r="Q4006" s="611"/>
      <c r="U4006" s="574" t="str">
        <f t="shared" si="377"/>
        <v/>
      </c>
      <c r="V4006" s="574" t="str">
        <f>IF($U4006="","",VLOOKUP($U4006,BUDGET!$C$19:$Q$401,2,FALSE))</f>
        <v/>
      </c>
    </row>
    <row r="4007" spans="2:22" ht="13.5" x14ac:dyDescent="0.3">
      <c r="B4007" s="582">
        <f t="shared" si="376"/>
        <v>3997</v>
      </c>
      <c r="C4007" s="153"/>
      <c r="D4007" s="154"/>
      <c r="E4007" s="155"/>
      <c r="F4007" s="156"/>
      <c r="G4007" s="157"/>
      <c r="H4007" s="158"/>
      <c r="I4007" s="162" t="str">
        <f t="shared" si="372"/>
        <v/>
      </c>
      <c r="J4007" s="163" t="str">
        <f>IF(I4007="","",I4007/BUDGET!$O$8)</f>
        <v/>
      </c>
      <c r="K4007" s="608"/>
      <c r="L4007" s="164" t="str">
        <f t="shared" si="373"/>
        <v/>
      </c>
      <c r="M4007" s="609" t="str">
        <f t="shared" si="374"/>
        <v/>
      </c>
      <c r="N4007" s="610" t="str">
        <f t="shared" si="375"/>
        <v/>
      </c>
      <c r="O4007" s="577"/>
      <c r="Q4007" s="611"/>
      <c r="U4007" s="574" t="str">
        <f t="shared" si="377"/>
        <v/>
      </c>
      <c r="V4007" s="574" t="str">
        <f>IF($U4007="","",VLOOKUP($U4007,BUDGET!$C$19:$Q$401,2,FALSE))</f>
        <v/>
      </c>
    </row>
    <row r="4008" spans="2:22" ht="13.5" x14ac:dyDescent="0.3">
      <c r="B4008" s="582">
        <f t="shared" si="376"/>
        <v>3998</v>
      </c>
      <c r="C4008" s="153"/>
      <c r="D4008" s="154"/>
      <c r="E4008" s="155"/>
      <c r="F4008" s="156"/>
      <c r="G4008" s="157"/>
      <c r="H4008" s="158"/>
      <c r="I4008" s="162" t="str">
        <f t="shared" si="372"/>
        <v/>
      </c>
      <c r="J4008" s="163" t="str">
        <f>IF(I4008="","",I4008/BUDGET!$O$8)</f>
        <v/>
      </c>
      <c r="K4008" s="608"/>
      <c r="L4008" s="161" t="str">
        <f t="shared" si="373"/>
        <v/>
      </c>
      <c r="M4008" s="609" t="str">
        <f t="shared" si="374"/>
        <v/>
      </c>
      <c r="N4008" s="610" t="str">
        <f t="shared" si="375"/>
        <v/>
      </c>
      <c r="O4008" s="577"/>
      <c r="Q4008" s="611"/>
      <c r="U4008" s="574" t="str">
        <f t="shared" si="377"/>
        <v/>
      </c>
      <c r="V4008" s="574" t="str">
        <f>IF($U4008="","",VLOOKUP($U4008,BUDGET!$C$19:$Q$401,2,FALSE))</f>
        <v/>
      </c>
    </row>
    <row r="4009" spans="2:22" ht="13.5" x14ac:dyDescent="0.3">
      <c r="B4009" s="582">
        <f t="shared" si="376"/>
        <v>3999</v>
      </c>
      <c r="C4009" s="153"/>
      <c r="D4009" s="154"/>
      <c r="E4009" s="155"/>
      <c r="F4009" s="156"/>
      <c r="G4009" s="157"/>
      <c r="H4009" s="158"/>
      <c r="I4009" s="162" t="str">
        <f t="shared" si="372"/>
        <v/>
      </c>
      <c r="J4009" s="163" t="str">
        <f>IF(I4009="","",I4009/BUDGET!$O$8)</f>
        <v/>
      </c>
      <c r="K4009" s="608"/>
      <c r="L4009" s="164" t="str">
        <f t="shared" si="373"/>
        <v/>
      </c>
      <c r="M4009" s="609" t="str">
        <f t="shared" si="374"/>
        <v/>
      </c>
      <c r="N4009" s="610" t="str">
        <f t="shared" si="375"/>
        <v/>
      </c>
      <c r="O4009" s="577"/>
      <c r="Q4009" s="611"/>
      <c r="U4009" s="574" t="str">
        <f t="shared" si="377"/>
        <v/>
      </c>
      <c r="V4009" s="574" t="str">
        <f>IF($U4009="","",VLOOKUP($U4009,BUDGET!$C$19:$Q$401,2,FALSE))</f>
        <v/>
      </c>
    </row>
    <row r="4010" spans="2:22" ht="13.5" x14ac:dyDescent="0.3">
      <c r="B4010" s="582">
        <f t="shared" si="376"/>
        <v>4000</v>
      </c>
      <c r="C4010" s="153"/>
      <c r="D4010" s="154"/>
      <c r="E4010" s="155"/>
      <c r="F4010" s="156"/>
      <c r="G4010" s="157"/>
      <c r="H4010" s="158"/>
      <c r="I4010" s="162" t="str">
        <f t="shared" si="372"/>
        <v/>
      </c>
      <c r="J4010" s="163" t="str">
        <f>IF(I4010="","",I4010/BUDGET!$O$8)</f>
        <v/>
      </c>
      <c r="K4010" s="608"/>
      <c r="L4010" s="161" t="str">
        <f t="shared" si="373"/>
        <v/>
      </c>
      <c r="M4010" s="609" t="str">
        <f t="shared" si="374"/>
        <v/>
      </c>
      <c r="N4010" s="610" t="str">
        <f t="shared" si="375"/>
        <v/>
      </c>
      <c r="O4010" s="577"/>
      <c r="Q4010" s="611"/>
      <c r="U4010" s="574" t="str">
        <f t="shared" si="377"/>
        <v/>
      </c>
      <c r="V4010" s="574" t="str">
        <f>IF($U4010="","",VLOOKUP($U4010,BUDGET!$C$19:$Q$401,2,FALSE))</f>
        <v/>
      </c>
    </row>
    <row r="4011" spans="2:22" ht="13.5" x14ac:dyDescent="0.3">
      <c r="B4011" s="582">
        <f t="shared" si="376"/>
        <v>4001</v>
      </c>
      <c r="C4011" s="165"/>
      <c r="D4011" s="166"/>
      <c r="E4011" s="167"/>
      <c r="F4011" s="168"/>
      <c r="G4011" s="169"/>
      <c r="H4011" s="170"/>
      <c r="I4011" s="171" t="str">
        <f t="shared" si="372"/>
        <v/>
      </c>
      <c r="J4011" s="172" t="str">
        <f>IF(I4011="","",I4011/BUDGET!$O$8)</f>
        <v/>
      </c>
      <c r="K4011" s="608"/>
      <c r="L4011" s="173" t="str">
        <f t="shared" si="373"/>
        <v/>
      </c>
      <c r="M4011" s="612" t="str">
        <f t="shared" si="374"/>
        <v/>
      </c>
      <c r="N4011" s="613" t="str">
        <f t="shared" si="375"/>
        <v/>
      </c>
      <c r="O4011" s="577"/>
      <c r="Q4011" s="611"/>
      <c r="U4011" s="574" t="str">
        <f t="shared" si="377"/>
        <v/>
      </c>
      <c r="V4011" s="574" t="str">
        <f>IF($U4011="","",VLOOKUP($U4011,BUDGET!$C$19:$Q$401,2,FALSE))</f>
        <v/>
      </c>
    </row>
  </sheetData>
  <sheetProtection formatCells="0" formatRows="0" autoFilter="0"/>
  <protectedRanges>
    <protectedRange sqref="C4012:H1048576 C1:H2 C8:H11 C3:D7 H3:H7" name="Range3"/>
    <protectedRange sqref="Q1:T1048576" name="Range2"/>
    <protectedRange sqref="K1:K11 K4012:K1048576 E3:G7" name="Range1"/>
    <protectedRange sqref="C1012:H4011" name="Range3_1"/>
    <protectedRange sqref="C12:H1011" name="Range3_1_1"/>
    <protectedRange sqref="K12:K4011" name="Range1_1"/>
  </protectedRanges>
  <autoFilter ref="A9:W4011" xr:uid="{D1D3D8C2-1A89-453D-AF06-097A643088BE}"/>
  <mergeCells count="5">
    <mergeCell ref="U9:U10"/>
    <mergeCell ref="V9:V10"/>
    <mergeCell ref="Q9:Q10"/>
    <mergeCell ref="O9:O10"/>
    <mergeCell ref="P9:P10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8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440BC5-7DC3-4B79-A608-40F2DBFF9D00}">
          <x14:formula1>
            <xm:f>BUDGET!$S$21:$S$343</xm:f>
          </x14:formula1>
          <xm:sqref>K12:K4011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6D66-7497-42A6-954C-652AFEBAB30E}">
  <sheetPr>
    <tabColor rgb="FFFFFFCC"/>
    <outlinePr summaryBelow="0"/>
    <pageSetUpPr fitToPage="1"/>
  </sheetPr>
  <dimension ref="A1:BD221"/>
  <sheetViews>
    <sheetView zoomScale="80" zoomScaleNormal="80" workbookViewId="0">
      <pane xSplit="10" ySplit="12" topLeftCell="K13" activePane="bottomRight" state="frozen"/>
      <selection pane="topRight" activeCell="J11" sqref="J11"/>
      <selection pane="bottomLeft" activeCell="J11" sqref="J11"/>
      <selection pane="bottomRight" activeCell="G75" sqref="G75"/>
    </sheetView>
  </sheetViews>
  <sheetFormatPr defaultColWidth="8.81640625" defaultRowHeight="14.5" outlineLevelRow="2" x14ac:dyDescent="0.35"/>
  <cols>
    <col min="1" max="1" width="2.453125" customWidth="1"/>
    <col min="2" max="2" width="5.1796875" style="11" customWidth="1"/>
    <col min="3" max="4" width="11" customWidth="1"/>
    <col min="5" max="5" width="43.7265625" customWidth="1"/>
    <col min="6" max="6" width="18.7265625" style="85" customWidth="1"/>
    <col min="7" max="7" width="6.26953125" style="251" customWidth="1"/>
    <col min="8" max="9" width="18.26953125" customWidth="1"/>
    <col min="10" max="10" width="9.26953125" customWidth="1"/>
    <col min="11" max="11" width="5.81640625" customWidth="1"/>
    <col min="12" max="12" width="0.1796875" hidden="1" customWidth="1"/>
    <col min="13" max="24" width="14.54296875" customWidth="1"/>
    <col min="25" max="48" width="13.453125" customWidth="1"/>
    <col min="49" max="49" width="16.81640625" style="85" customWidth="1"/>
    <col min="50" max="50" width="4.7265625" customWidth="1"/>
    <col min="51" max="51" width="18.7265625" customWidth="1"/>
    <col min="52" max="52" width="17.1796875" customWidth="1"/>
    <col min="53" max="53" width="10.26953125" customWidth="1"/>
    <col min="54" max="54" width="2.7265625" customWidth="1"/>
    <col min="55" max="55" width="58.26953125" customWidth="1"/>
  </cols>
  <sheetData>
    <row r="1" spans="1:55" ht="5.5" customHeight="1" x14ac:dyDescent="0.35">
      <c r="AX1" s="3"/>
    </row>
    <row r="2" spans="1:55" ht="20.5" customHeight="1" x14ac:dyDescent="0.35">
      <c r="B2" s="135" t="s">
        <v>151</v>
      </c>
      <c r="C2" s="136"/>
      <c r="D2" s="136"/>
      <c r="E2" s="137"/>
      <c r="F2" s="138"/>
      <c r="G2" s="252"/>
      <c r="H2" s="868"/>
      <c r="I2" s="868"/>
      <c r="J2" s="868"/>
      <c r="K2" s="3"/>
      <c r="L2" s="130"/>
      <c r="M2" s="131" t="s">
        <v>152</v>
      </c>
      <c r="N2" s="132"/>
      <c r="O2" s="132"/>
      <c r="P2" s="132"/>
      <c r="Q2" s="132"/>
      <c r="R2" s="132"/>
      <c r="S2" s="132"/>
      <c r="T2" s="132"/>
      <c r="U2" s="132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268"/>
      <c r="AX2" s="3"/>
      <c r="AY2" s="131" t="s">
        <v>153</v>
      </c>
      <c r="AZ2" s="133"/>
      <c r="BA2" s="133"/>
      <c r="BB2" s="134"/>
    </row>
    <row r="3" spans="1:55" ht="6" customHeight="1" x14ac:dyDescent="0.35">
      <c r="B3" s="12"/>
      <c r="C3" s="1"/>
      <c r="D3" s="1"/>
      <c r="E3" s="5"/>
      <c r="F3" s="98"/>
      <c r="G3" s="252"/>
      <c r="H3" s="5"/>
      <c r="I3" s="5"/>
      <c r="J3" s="5"/>
      <c r="K3" s="3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98"/>
      <c r="AX3" s="3"/>
      <c r="AY3" s="5"/>
      <c r="AZ3" s="5"/>
      <c r="BA3" s="5"/>
      <c r="BB3" s="55"/>
      <c r="BC3" s="5"/>
    </row>
    <row r="4" spans="1:55" s="221" customFormat="1" ht="36" customHeight="1" x14ac:dyDescent="0.35">
      <c r="B4" s="222"/>
      <c r="C4" s="238" t="s">
        <v>154</v>
      </c>
      <c r="D4" s="220"/>
      <c r="E4" s="866" t="str">
        <f>IF(BUDGET!E4="","",BUDGET!E4)</f>
        <v/>
      </c>
      <c r="F4" s="867"/>
      <c r="G4" s="253"/>
      <c r="H4" s="223"/>
      <c r="I4" s="223"/>
      <c r="J4" s="223"/>
      <c r="K4" s="223"/>
      <c r="L4" s="223"/>
      <c r="M4" s="224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  <c r="AN4" s="223"/>
      <c r="AO4" s="223"/>
      <c r="AP4" s="223"/>
      <c r="AQ4" s="223"/>
      <c r="AR4" s="223"/>
      <c r="AS4" s="223"/>
      <c r="AT4" s="223"/>
      <c r="AU4" s="223"/>
      <c r="AV4" s="223"/>
      <c r="AW4" s="234"/>
      <c r="AX4" s="223"/>
      <c r="AY4" s="223"/>
      <c r="AZ4" s="223"/>
      <c r="BA4" s="223"/>
      <c r="BB4" s="225"/>
      <c r="BC4" s="223"/>
    </row>
    <row r="5" spans="1:55" s="221" customFormat="1" ht="9" customHeight="1" x14ac:dyDescent="0.35">
      <c r="B5" s="226"/>
      <c r="C5" s="227"/>
      <c r="D5" s="227"/>
      <c r="E5" s="228"/>
      <c r="F5" s="229"/>
      <c r="G5" s="25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23"/>
      <c r="AQ5" s="223"/>
      <c r="AR5" s="223"/>
      <c r="AS5" s="223"/>
      <c r="AT5" s="223"/>
      <c r="AU5" s="223"/>
      <c r="AV5" s="223"/>
      <c r="AW5" s="234"/>
      <c r="AX5" s="223"/>
      <c r="AY5" s="230"/>
      <c r="AZ5" s="230"/>
      <c r="BA5" s="230"/>
      <c r="BB5" s="225"/>
      <c r="BC5" s="223"/>
    </row>
    <row r="6" spans="1:55" s="221" customFormat="1" ht="32.5" customHeight="1" x14ac:dyDescent="0.35">
      <c r="B6" s="226"/>
      <c r="C6" s="238" t="s">
        <v>155</v>
      </c>
      <c r="D6" s="220"/>
      <c r="E6" s="866" t="str">
        <f>IF(BUDGET!E6="","",BUDGET!E6)</f>
        <v/>
      </c>
      <c r="F6" s="867"/>
      <c r="G6" s="253"/>
      <c r="H6" s="223"/>
      <c r="I6" s="223"/>
      <c r="J6" s="223"/>
      <c r="K6" s="223"/>
      <c r="L6" s="231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3"/>
      <c r="AS6" s="223"/>
      <c r="AT6" s="223"/>
      <c r="AU6" s="223"/>
      <c r="AV6" s="223"/>
      <c r="AW6" s="234"/>
      <c r="AX6" s="223"/>
      <c r="AY6" s="874" t="s">
        <v>156</v>
      </c>
      <c r="AZ6" s="878"/>
      <c r="BA6" s="879"/>
      <c r="BB6" s="225"/>
      <c r="BC6" s="232" t="s">
        <v>157</v>
      </c>
    </row>
    <row r="7" spans="1:55" s="221" customFormat="1" ht="3.65" customHeight="1" x14ac:dyDescent="0.35">
      <c r="B7" s="226"/>
      <c r="C7" s="233"/>
      <c r="D7" s="233"/>
      <c r="E7" s="220"/>
      <c r="F7" s="234"/>
      <c r="G7" s="25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223"/>
      <c r="AT7" s="223"/>
      <c r="AU7" s="223"/>
      <c r="AV7" s="223"/>
      <c r="AW7" s="234"/>
      <c r="AX7" s="223"/>
      <c r="AY7" s="880"/>
      <c r="AZ7" s="881"/>
      <c r="BA7" s="882"/>
      <c r="BB7" s="225"/>
      <c r="BC7" s="223"/>
    </row>
    <row r="8" spans="1:55" ht="30" customHeight="1" x14ac:dyDescent="0.35">
      <c r="B8" s="13"/>
      <c r="C8" s="58"/>
      <c r="D8" s="58"/>
      <c r="E8" s="6"/>
      <c r="F8" s="99" t="s">
        <v>158</v>
      </c>
      <c r="G8" s="252"/>
      <c r="H8" s="869" t="str">
        <f>CONCATENATE("YTD ACTUALS AS OF ",TEXT(REPORT!J10,"dd mmm yyyy"))</f>
        <v>YTD ACTUALS AS OF 00 Jan 1900</v>
      </c>
      <c r="I8" s="870"/>
      <c r="J8" s="871"/>
      <c r="K8" s="3"/>
      <c r="L8" s="93" t="e">
        <f>#REF!</f>
        <v>#REF!</v>
      </c>
      <c r="M8" s="112">
        <f>IF(M10="","",YEAR(M10))</f>
        <v>1900</v>
      </c>
      <c r="N8" s="112">
        <f t="shared" ref="N8:AV8" si="0">IF(N10="","",YEAR(N10))</f>
        <v>1900</v>
      </c>
      <c r="O8" s="112">
        <f t="shared" si="0"/>
        <v>1900</v>
      </c>
      <c r="P8" s="112">
        <f t="shared" si="0"/>
        <v>1900</v>
      </c>
      <c r="Q8" s="112">
        <f t="shared" si="0"/>
        <v>1900</v>
      </c>
      <c r="R8" s="112">
        <f t="shared" si="0"/>
        <v>1900</v>
      </c>
      <c r="S8" s="112">
        <f t="shared" si="0"/>
        <v>1900</v>
      </c>
      <c r="T8" s="112">
        <f t="shared" si="0"/>
        <v>1900</v>
      </c>
      <c r="U8" s="112">
        <f t="shared" si="0"/>
        <v>1900</v>
      </c>
      <c r="V8" s="112">
        <f t="shared" si="0"/>
        <v>1900</v>
      </c>
      <c r="W8" s="112">
        <f t="shared" si="0"/>
        <v>1900</v>
      </c>
      <c r="X8" s="112">
        <f t="shared" si="0"/>
        <v>1900</v>
      </c>
      <c r="Y8" s="112">
        <f t="shared" si="0"/>
        <v>1900</v>
      </c>
      <c r="Z8" s="112">
        <f t="shared" si="0"/>
        <v>1901</v>
      </c>
      <c r="AA8" s="112">
        <f t="shared" si="0"/>
        <v>1901</v>
      </c>
      <c r="AB8" s="112">
        <f t="shared" si="0"/>
        <v>1901</v>
      </c>
      <c r="AC8" s="112">
        <f t="shared" si="0"/>
        <v>1901</v>
      </c>
      <c r="AD8" s="112">
        <f t="shared" si="0"/>
        <v>1901</v>
      </c>
      <c r="AE8" s="112">
        <f t="shared" si="0"/>
        <v>1901</v>
      </c>
      <c r="AF8" s="112">
        <f t="shared" si="0"/>
        <v>1901</v>
      </c>
      <c r="AG8" s="112">
        <f t="shared" si="0"/>
        <v>1901</v>
      </c>
      <c r="AH8" s="112">
        <f t="shared" si="0"/>
        <v>1901</v>
      </c>
      <c r="AI8" s="112">
        <f t="shared" si="0"/>
        <v>1901</v>
      </c>
      <c r="AJ8" s="112">
        <f t="shared" si="0"/>
        <v>1901</v>
      </c>
      <c r="AK8" s="112">
        <f t="shared" si="0"/>
        <v>1901</v>
      </c>
      <c r="AL8" s="112">
        <f t="shared" si="0"/>
        <v>1902</v>
      </c>
      <c r="AM8" s="112">
        <f t="shared" si="0"/>
        <v>1902</v>
      </c>
      <c r="AN8" s="112">
        <f t="shared" si="0"/>
        <v>1902</v>
      </c>
      <c r="AO8" s="112">
        <f t="shared" si="0"/>
        <v>1902</v>
      </c>
      <c r="AP8" s="112">
        <f t="shared" si="0"/>
        <v>1902</v>
      </c>
      <c r="AQ8" s="112">
        <f t="shared" si="0"/>
        <v>1902</v>
      </c>
      <c r="AR8" s="112">
        <f t="shared" si="0"/>
        <v>1902</v>
      </c>
      <c r="AS8" s="112">
        <f t="shared" si="0"/>
        <v>1902</v>
      </c>
      <c r="AT8" s="112">
        <f t="shared" si="0"/>
        <v>1902</v>
      </c>
      <c r="AU8" s="112">
        <f t="shared" si="0"/>
        <v>1902</v>
      </c>
      <c r="AV8" s="112">
        <f t="shared" si="0"/>
        <v>1902</v>
      </c>
      <c r="AW8" s="269" t="s">
        <v>159</v>
      </c>
      <c r="AX8" s="3"/>
      <c r="AY8" s="872" t="s">
        <v>160</v>
      </c>
      <c r="AZ8" s="874" t="s">
        <v>161</v>
      </c>
      <c r="BA8" s="875"/>
      <c r="BB8" s="16"/>
    </row>
    <row r="9" spans="1:55" ht="7.5" customHeight="1" x14ac:dyDescent="0.35">
      <c r="B9" s="13"/>
      <c r="C9" s="15"/>
      <c r="D9" s="15"/>
      <c r="E9" s="2"/>
      <c r="F9" s="100"/>
      <c r="G9" s="252"/>
      <c r="H9" s="48"/>
      <c r="I9" s="48"/>
      <c r="J9" s="61"/>
      <c r="K9" s="3"/>
      <c r="L9" s="52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270"/>
      <c r="AX9" s="3"/>
      <c r="AY9" s="873"/>
      <c r="AZ9" s="876"/>
      <c r="BA9" s="877"/>
      <c r="BB9" s="16"/>
      <c r="BC9" s="53"/>
    </row>
    <row r="10" spans="1:55" s="202" customFormat="1" ht="29.25" customHeight="1" x14ac:dyDescent="0.35">
      <c r="B10" s="239"/>
      <c r="C10" s="864" t="str">
        <f>BUDGET!C16</f>
        <v>Budget line</v>
      </c>
      <c r="D10" s="864" t="str">
        <f>BUDGET!D16</f>
        <v>Partner names</v>
      </c>
      <c r="E10" s="813" t="str">
        <f>BUDGET!E16</f>
        <v>Description of the expenditure</v>
      </c>
      <c r="F10" s="101" t="s">
        <v>100</v>
      </c>
      <c r="G10" s="254"/>
      <c r="H10" s="261" t="s">
        <v>162</v>
      </c>
      <c r="I10" s="262" t="s">
        <v>163</v>
      </c>
      <c r="J10" s="261" t="s">
        <v>101</v>
      </c>
      <c r="K10" s="241"/>
      <c r="L10" s="96"/>
      <c r="M10" s="487">
        <f>BUDGET!N6</f>
        <v>0</v>
      </c>
      <c r="N10" s="487">
        <f>IF(M10="","",IF(EDATE(M10,1)&lt;=BUDGET!$N$10,EDATE(M10,1),""))</f>
        <v>31</v>
      </c>
      <c r="O10" s="487">
        <f>IF(N10="","",IF(EDATE(N10,1)&lt;=BUDGET!$N$10,EDATE(N10,1),""))</f>
        <v>59</v>
      </c>
      <c r="P10" s="487">
        <f>IF(O10="","",IF(EDATE(O10,1)&lt;=BUDGET!$N$10,EDATE(O10,1),""))</f>
        <v>88</v>
      </c>
      <c r="Q10" s="487">
        <f>IF(P10="","",IF(EDATE(P10,1)&lt;=BUDGET!$N$10,EDATE(P10,1),""))</f>
        <v>119</v>
      </c>
      <c r="R10" s="487">
        <f>IF(Q10="","",IF(EDATE(Q10,1)&lt;=BUDGET!$N$10,EDATE(Q10,1),""))</f>
        <v>149</v>
      </c>
      <c r="S10" s="487">
        <f>IF(R10="","",IF(EDATE(R10,1)&lt;=BUDGET!$N$10,EDATE(R10,1),""))</f>
        <v>180</v>
      </c>
      <c r="T10" s="487">
        <f>IF(S10="","",IF(EDATE(S10,1)&lt;=BUDGET!$N$10,EDATE(S10,1),""))</f>
        <v>210</v>
      </c>
      <c r="U10" s="487">
        <f>IF(T10="","",IF(EDATE(T10,1)&lt;=BUDGET!$N$10,EDATE(T10,1),""))</f>
        <v>241</v>
      </c>
      <c r="V10" s="487">
        <f>IF(U10="","",IF(EDATE(U10,1)&lt;=BUDGET!$N$10,EDATE(U10,1),""))</f>
        <v>272</v>
      </c>
      <c r="W10" s="487">
        <f>IF(V10="","",IF(EDATE(V10,1)&lt;=BUDGET!$N$10,EDATE(V10,1),""))</f>
        <v>302</v>
      </c>
      <c r="X10" s="487">
        <f>IF(W10="","",IF(EDATE(W10,1)&lt;=BUDGET!$N$10,EDATE(W10,1),""))</f>
        <v>333</v>
      </c>
      <c r="Y10" s="487">
        <f>IF(X10="","",IF(EDATE(X10,1)&lt;=BUDGET!$N$10,EDATE(X10,1),""))</f>
        <v>363</v>
      </c>
      <c r="Z10" s="487">
        <f>IF(Y10="","",IF(EDATE(Y10,1)&lt;=BUDGET!$N$10,EDATE(Y10,1),""))</f>
        <v>394</v>
      </c>
      <c r="AA10" s="487">
        <f>IF(Z10="","",IF(EDATE(Z10,1)&lt;=BUDGET!$N$10,EDATE(Z10,1),""))</f>
        <v>425</v>
      </c>
      <c r="AB10" s="487">
        <f>IF(AA10="","",IF(EDATE(AA10,1)&lt;=BUDGET!$N$10,EDATE(AA10,1),""))</f>
        <v>453</v>
      </c>
      <c r="AC10" s="487">
        <f>IF(AB10="","",IF(EDATE(AB10,1)&lt;=BUDGET!$N$10,EDATE(AB10,1),""))</f>
        <v>484</v>
      </c>
      <c r="AD10" s="487">
        <f>IF(AC10="","",IF(EDATE(AC10,1)&lt;=BUDGET!$N$10,EDATE(AC10,1),""))</f>
        <v>514</v>
      </c>
      <c r="AE10" s="487">
        <f>IF(AD10="","",IF(EDATE(AD10,1)&lt;=BUDGET!$N$10,EDATE(AD10,1),""))</f>
        <v>545</v>
      </c>
      <c r="AF10" s="487">
        <f>IF(AE10="","",IF(EDATE(AE10,1)&lt;=BUDGET!$N$10,EDATE(AE10,1),""))</f>
        <v>575</v>
      </c>
      <c r="AG10" s="487">
        <f>IF(AF10="","",IF(EDATE(AF10,1)&lt;=BUDGET!$N$10,EDATE(AF10,1),""))</f>
        <v>606</v>
      </c>
      <c r="AH10" s="487">
        <f>IF(AG10="","",IF(EDATE(AG10,1)&lt;=BUDGET!$N$10,EDATE(AG10,1),""))</f>
        <v>637</v>
      </c>
      <c r="AI10" s="487">
        <f>IF(AH10="","",IF(EDATE(AH10,1)&lt;=BUDGET!$N$10,EDATE(AH10,1),""))</f>
        <v>667</v>
      </c>
      <c r="AJ10" s="487">
        <f>IF(AI10="","",IF(EDATE(AI10,1)&lt;=BUDGET!$N$10,EDATE(AI10,1),""))</f>
        <v>698</v>
      </c>
      <c r="AK10" s="487">
        <f>IF(AJ10="","",IF(EDATE(AJ10,1)&lt;=BUDGET!$N$10,EDATE(AJ10,1),""))</f>
        <v>728</v>
      </c>
      <c r="AL10" s="487">
        <f>IF(AK10="","",IF(EDATE(AK10,1)&lt;=BUDGET!$N$10,EDATE(AK10,1),""))</f>
        <v>759</v>
      </c>
      <c r="AM10" s="487">
        <f>IF(AL10="","",IF(EDATE(AL10,1)&lt;=BUDGET!$N$10,EDATE(AL10,1),""))</f>
        <v>790</v>
      </c>
      <c r="AN10" s="487">
        <f>IF(AM10="","",IF(EDATE(AM10,1)&lt;=BUDGET!$N$10,EDATE(AM10,1),""))</f>
        <v>818</v>
      </c>
      <c r="AO10" s="487">
        <f>IF(AN10="","",IF(EDATE(AN10,1)&lt;=BUDGET!$N$10,EDATE(AN10,1),""))</f>
        <v>849</v>
      </c>
      <c r="AP10" s="487">
        <f>IF(AO10="","",IF(EDATE(AO10,1)&lt;=BUDGET!$N$10,EDATE(AO10,1),""))</f>
        <v>879</v>
      </c>
      <c r="AQ10" s="487">
        <f>IF(AP10="","",IF(EDATE(AP10,1)&lt;=BUDGET!$N$10,EDATE(AP10,1),""))</f>
        <v>910</v>
      </c>
      <c r="AR10" s="487">
        <f>IF(AQ10="","",IF(EDATE(AQ10,1)&lt;=BUDGET!$N$10,EDATE(AQ10,1),""))</f>
        <v>940</v>
      </c>
      <c r="AS10" s="487">
        <f>IF(AR10="","",IF(EDATE(AR10,1)&lt;=BUDGET!$N$10,EDATE(AR10,1),""))</f>
        <v>971</v>
      </c>
      <c r="AT10" s="487">
        <f>IF(AS10="","",IF(EDATE(AS10,1)&lt;=BUDGET!$N$10,EDATE(AS10,1),""))</f>
        <v>1002</v>
      </c>
      <c r="AU10" s="487">
        <f>IF(AT10="","",IF(EDATE(AT10,1)&lt;=BUDGET!$N$10,EDATE(AT10,1),""))</f>
        <v>1032</v>
      </c>
      <c r="AV10" s="487">
        <f>IF(AU10="","",IF(EDATE(AU10,1)&lt;=BUDGET!$N$10,EDATE(AU10,1),""))</f>
        <v>1063</v>
      </c>
      <c r="AW10" s="271" t="s">
        <v>164</v>
      </c>
      <c r="AX10" s="3"/>
      <c r="AY10" s="873"/>
      <c r="AZ10" s="883" t="s">
        <v>165</v>
      </c>
      <c r="BA10" s="819" t="s">
        <v>101</v>
      </c>
      <c r="BB10" s="242"/>
      <c r="BC10" s="9"/>
    </row>
    <row r="11" spans="1:55" s="202" customFormat="1" x14ac:dyDescent="0.35">
      <c r="B11" s="239"/>
      <c r="C11" s="865"/>
      <c r="D11" s="865"/>
      <c r="E11" s="814"/>
      <c r="F11" s="102">
        <f>BUDGET!$N$4</f>
        <v>0</v>
      </c>
      <c r="G11" s="254"/>
      <c r="H11" s="260">
        <f>BUDGET!$N$4</f>
        <v>0</v>
      </c>
      <c r="I11" s="260">
        <f>H11</f>
        <v>0</v>
      </c>
      <c r="J11" s="64" t="s">
        <v>166</v>
      </c>
      <c r="K11" s="243" t="s">
        <v>127</v>
      </c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272">
        <f>BUDGET!$N$4</f>
        <v>0</v>
      </c>
      <c r="AX11" s="3"/>
      <c r="AY11" s="57">
        <f>BUDGET!$N$4</f>
        <v>0</v>
      </c>
      <c r="AZ11" s="884"/>
      <c r="BA11" s="884"/>
      <c r="BB11" s="242"/>
      <c r="BC11" s="22"/>
    </row>
    <row r="12" spans="1:55" ht="11.15" customHeight="1" x14ac:dyDescent="0.35">
      <c r="A12" s="23"/>
      <c r="B12" s="13" t="s">
        <v>60</v>
      </c>
      <c r="C12" s="59" t="s">
        <v>60</v>
      </c>
      <c r="D12" s="59"/>
      <c r="E12" s="59" t="s">
        <v>60</v>
      </c>
      <c r="F12" s="103" t="s">
        <v>60</v>
      </c>
      <c r="G12" s="252"/>
      <c r="H12" s="59" t="s">
        <v>60</v>
      </c>
      <c r="I12" s="59"/>
      <c r="J12" s="59"/>
      <c r="K12" s="59" t="s">
        <v>60</v>
      </c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 t="s">
        <v>60</v>
      </c>
      <c r="W12" s="59" t="s">
        <v>60</v>
      </c>
      <c r="X12" s="59" t="s">
        <v>60</v>
      </c>
      <c r="Y12" s="59" t="s">
        <v>60</v>
      </c>
      <c r="Z12" s="59"/>
      <c r="AA12" s="59"/>
      <c r="AB12" s="59"/>
      <c r="AC12" s="59"/>
      <c r="AD12" s="59"/>
      <c r="AE12" s="59"/>
      <c r="AF12" s="59"/>
      <c r="AG12" s="59"/>
      <c r="AH12" s="59" t="s">
        <v>60</v>
      </c>
      <c r="AI12" s="59" t="s">
        <v>60</v>
      </c>
      <c r="AJ12" s="59" t="s">
        <v>60</v>
      </c>
      <c r="AK12" s="59" t="s">
        <v>60</v>
      </c>
      <c r="AL12" s="59"/>
      <c r="AM12" s="59"/>
      <c r="AN12" s="59"/>
      <c r="AO12" s="59"/>
      <c r="AP12" s="59"/>
      <c r="AQ12" s="59"/>
      <c r="AR12" s="59"/>
      <c r="AS12" s="59"/>
      <c r="AT12" s="59"/>
      <c r="AU12" s="59" t="s">
        <v>60</v>
      </c>
      <c r="AV12" s="59" t="s">
        <v>60</v>
      </c>
      <c r="AW12" s="103" t="s">
        <v>60</v>
      </c>
      <c r="AX12" s="3"/>
      <c r="AY12" s="59" t="s">
        <v>60</v>
      </c>
      <c r="AZ12" s="59" t="s">
        <v>60</v>
      </c>
      <c r="BA12" s="59" t="s">
        <v>60</v>
      </c>
      <c r="BB12" s="16"/>
      <c r="BC12" s="59"/>
    </row>
    <row r="13" spans="1:55" s="202" customFormat="1" ht="19.899999999999999" customHeight="1" x14ac:dyDescent="0.35">
      <c r="A13" s="5"/>
      <c r="B13" s="219" t="str">
        <f>IFERROR(BUDGET!B19,"")</f>
        <v>A</v>
      </c>
      <c r="C13" s="214" t="str">
        <f>VLOOKUP(B13,BUDGET!$B:$C,2,FALSE)</f>
        <v>PERSONNEL COSTS</v>
      </c>
      <c r="D13" s="214"/>
      <c r="E13" s="312"/>
      <c r="F13" s="104">
        <f>SUM(F14:F57)/2</f>
        <v>0</v>
      </c>
      <c r="G13" s="804">
        <f>IF(OR(BUDGET!$N$14="",BUDGET!$N$14="Initial Budget"),FORECAST!F13-BUDGET!N19,FORECAST!F13-BUDGET!BA19)</f>
        <v>0</v>
      </c>
      <c r="H13" s="62">
        <f>SUM(H14:H57)/2</f>
        <v>0</v>
      </c>
      <c r="I13" s="62">
        <f>F13-H13</f>
        <v>0</v>
      </c>
      <c r="J13" s="63" t="str">
        <f>IF(OR(H13=0,F13=0),"-",H13/F13)</f>
        <v>-</v>
      </c>
      <c r="K13" s="243" t="str">
        <f>IF(ABS(H13-SUMIFS(REPORT!H:H,REPORT!B:B,B13))&gt;0.1,"PROB","OK")</f>
        <v>OK</v>
      </c>
      <c r="L13" s="263">
        <f t="shared" ref="L13" si="1">SUM(L14:L47)</f>
        <v>0</v>
      </c>
      <c r="M13" s="25">
        <f t="shared" ref="M13:AW13" si="2">SUM(M14:M57)/2</f>
        <v>0</v>
      </c>
      <c r="N13" s="25">
        <f t="shared" si="2"/>
        <v>0</v>
      </c>
      <c r="O13" s="25">
        <f t="shared" si="2"/>
        <v>0</v>
      </c>
      <c r="P13" s="25">
        <f t="shared" si="2"/>
        <v>0</v>
      </c>
      <c r="Q13" s="25">
        <f t="shared" si="2"/>
        <v>0</v>
      </c>
      <c r="R13" s="25">
        <f t="shared" si="2"/>
        <v>0</v>
      </c>
      <c r="S13" s="25">
        <f t="shared" si="2"/>
        <v>0</v>
      </c>
      <c r="T13" s="25">
        <f t="shared" si="2"/>
        <v>0</v>
      </c>
      <c r="U13" s="25">
        <f t="shared" si="2"/>
        <v>0</v>
      </c>
      <c r="V13" s="25">
        <f t="shared" si="2"/>
        <v>0</v>
      </c>
      <c r="W13" s="25">
        <f t="shared" si="2"/>
        <v>0</v>
      </c>
      <c r="X13" s="25">
        <f t="shared" si="2"/>
        <v>0</v>
      </c>
      <c r="Y13" s="25">
        <f t="shared" si="2"/>
        <v>0</v>
      </c>
      <c r="Z13" s="25">
        <f t="shared" si="2"/>
        <v>0</v>
      </c>
      <c r="AA13" s="25">
        <f t="shared" si="2"/>
        <v>0</v>
      </c>
      <c r="AB13" s="25">
        <f t="shared" si="2"/>
        <v>0</v>
      </c>
      <c r="AC13" s="25">
        <f t="shared" si="2"/>
        <v>0</v>
      </c>
      <c r="AD13" s="25">
        <f t="shared" si="2"/>
        <v>0</v>
      </c>
      <c r="AE13" s="25">
        <f t="shared" si="2"/>
        <v>0</v>
      </c>
      <c r="AF13" s="25">
        <f t="shared" si="2"/>
        <v>0</v>
      </c>
      <c r="AG13" s="25">
        <f t="shared" si="2"/>
        <v>0</v>
      </c>
      <c r="AH13" s="25">
        <f t="shared" si="2"/>
        <v>0</v>
      </c>
      <c r="AI13" s="25">
        <f t="shared" si="2"/>
        <v>0</v>
      </c>
      <c r="AJ13" s="25">
        <f t="shared" si="2"/>
        <v>0</v>
      </c>
      <c r="AK13" s="25">
        <f t="shared" si="2"/>
        <v>0</v>
      </c>
      <c r="AL13" s="25">
        <f t="shared" si="2"/>
        <v>0</v>
      </c>
      <c r="AM13" s="25">
        <f t="shared" si="2"/>
        <v>0</v>
      </c>
      <c r="AN13" s="25">
        <f t="shared" si="2"/>
        <v>0</v>
      </c>
      <c r="AO13" s="25">
        <f t="shared" si="2"/>
        <v>0</v>
      </c>
      <c r="AP13" s="25">
        <f t="shared" si="2"/>
        <v>0</v>
      </c>
      <c r="AQ13" s="25">
        <f t="shared" si="2"/>
        <v>0</v>
      </c>
      <c r="AR13" s="25">
        <f t="shared" si="2"/>
        <v>0</v>
      </c>
      <c r="AS13" s="25">
        <f t="shared" si="2"/>
        <v>0</v>
      </c>
      <c r="AT13" s="25">
        <f t="shared" si="2"/>
        <v>0</v>
      </c>
      <c r="AU13" s="25">
        <f t="shared" si="2"/>
        <v>0</v>
      </c>
      <c r="AV13" s="25">
        <f t="shared" si="2"/>
        <v>0</v>
      </c>
      <c r="AW13" s="273">
        <f t="shared" si="2"/>
        <v>0</v>
      </c>
      <c r="AX13" s="3"/>
      <c r="AY13" s="25">
        <f>H13+AW13</f>
        <v>0</v>
      </c>
      <c r="AZ13" s="65" t="str">
        <f t="shared" ref="AZ13:AZ203" si="3">IF(AY13-F13=0,"",AY13-F13)</f>
        <v/>
      </c>
      <c r="BA13" s="69" t="str">
        <f t="shared" ref="BA13:BA203" si="4">IF(AZ13="","",IF(F13=0,"-",AZ13/F13))</f>
        <v/>
      </c>
      <c r="BB13" s="242"/>
      <c r="BC13" s="25"/>
    </row>
    <row r="14" spans="1:55" s="202" customFormat="1" ht="27" outlineLevel="1" x14ac:dyDescent="0.35">
      <c r="B14" s="314"/>
      <c r="C14" s="315" t="str">
        <f>IFERROR(BUDGET!C20,"")</f>
        <v>A1</v>
      </c>
      <c r="D14" s="315"/>
      <c r="E14" s="215" t="str">
        <f>VLOOKUP($C14,BUDGET!$C:$E,3,FALSE)</f>
        <v>A1. Contribution to salaries of the permanent team</v>
      </c>
      <c r="F14" s="216">
        <f>SUM(F15:F24)</f>
        <v>0</v>
      </c>
      <c r="G14" s="313">
        <f>IF(OR(BUDGET!$N$14="",BUDGET!$N$14="Initial Budget"),FORECAST!F14-BUDGET!N20,FORECAST!F14-BUDGET!BA20)</f>
        <v>0</v>
      </c>
      <c r="H14" s="217">
        <f>SUM(H15:H24)</f>
        <v>0</v>
      </c>
      <c r="I14" s="217">
        <f t="shared" ref="I14:I77" si="5">F14-H14</f>
        <v>0</v>
      </c>
      <c r="J14" s="218" t="str">
        <f>IF(OR(H14=0,F14=0),"-",H14/F14)</f>
        <v>-</v>
      </c>
      <c r="K14" s="243" t="str">
        <f>IF(ABS(H14-SUMIFS(REPORT!H:H,REPORT!C:C,C14))&gt;0.1,"PROB","OK")</f>
        <v>OK</v>
      </c>
      <c r="L14" s="60"/>
      <c r="M14" s="264">
        <f>SUM(M15:M24)</f>
        <v>0</v>
      </c>
      <c r="N14" s="264">
        <f t="shared" ref="N14:AW14" si="6">SUM(N15:N24)</f>
        <v>0</v>
      </c>
      <c r="O14" s="264">
        <f t="shared" si="6"/>
        <v>0</v>
      </c>
      <c r="P14" s="264">
        <f t="shared" si="6"/>
        <v>0</v>
      </c>
      <c r="Q14" s="264">
        <f t="shared" si="6"/>
        <v>0</v>
      </c>
      <c r="R14" s="264">
        <f t="shared" si="6"/>
        <v>0</v>
      </c>
      <c r="S14" s="264">
        <f t="shared" si="6"/>
        <v>0</v>
      </c>
      <c r="T14" s="264">
        <f t="shared" si="6"/>
        <v>0</v>
      </c>
      <c r="U14" s="264">
        <f t="shared" si="6"/>
        <v>0</v>
      </c>
      <c r="V14" s="264">
        <f t="shared" si="6"/>
        <v>0</v>
      </c>
      <c r="W14" s="264">
        <f t="shared" si="6"/>
        <v>0</v>
      </c>
      <c r="X14" s="264">
        <f t="shared" si="6"/>
        <v>0</v>
      </c>
      <c r="Y14" s="264">
        <f t="shared" si="6"/>
        <v>0</v>
      </c>
      <c r="Z14" s="264">
        <f t="shared" si="6"/>
        <v>0</v>
      </c>
      <c r="AA14" s="264">
        <f t="shared" si="6"/>
        <v>0</v>
      </c>
      <c r="AB14" s="264">
        <f t="shared" si="6"/>
        <v>0</v>
      </c>
      <c r="AC14" s="264">
        <f t="shared" si="6"/>
        <v>0</v>
      </c>
      <c r="AD14" s="264">
        <f t="shared" si="6"/>
        <v>0</v>
      </c>
      <c r="AE14" s="264">
        <f t="shared" si="6"/>
        <v>0</v>
      </c>
      <c r="AF14" s="264">
        <f t="shared" si="6"/>
        <v>0</v>
      </c>
      <c r="AG14" s="264">
        <f t="shared" si="6"/>
        <v>0</v>
      </c>
      <c r="AH14" s="264">
        <f t="shared" si="6"/>
        <v>0</v>
      </c>
      <c r="AI14" s="264">
        <f t="shared" si="6"/>
        <v>0</v>
      </c>
      <c r="AJ14" s="264">
        <f t="shared" si="6"/>
        <v>0</v>
      </c>
      <c r="AK14" s="264">
        <f t="shared" si="6"/>
        <v>0</v>
      </c>
      <c r="AL14" s="264">
        <f t="shared" si="6"/>
        <v>0</v>
      </c>
      <c r="AM14" s="264">
        <f t="shared" si="6"/>
        <v>0</v>
      </c>
      <c r="AN14" s="264">
        <f t="shared" si="6"/>
        <v>0</v>
      </c>
      <c r="AO14" s="264">
        <f t="shared" si="6"/>
        <v>0</v>
      </c>
      <c r="AP14" s="264">
        <f t="shared" si="6"/>
        <v>0</v>
      </c>
      <c r="AQ14" s="264">
        <f t="shared" si="6"/>
        <v>0</v>
      </c>
      <c r="AR14" s="264">
        <f t="shared" si="6"/>
        <v>0</v>
      </c>
      <c r="AS14" s="264">
        <f t="shared" si="6"/>
        <v>0</v>
      </c>
      <c r="AT14" s="264">
        <f t="shared" si="6"/>
        <v>0</v>
      </c>
      <c r="AU14" s="264">
        <f t="shared" si="6"/>
        <v>0</v>
      </c>
      <c r="AV14" s="264">
        <f t="shared" si="6"/>
        <v>0</v>
      </c>
      <c r="AW14" s="274">
        <f t="shared" si="6"/>
        <v>0</v>
      </c>
      <c r="AX14" s="3"/>
      <c r="AY14" s="81">
        <f>H14+AW14</f>
        <v>0</v>
      </c>
      <c r="AZ14" s="265" t="str">
        <f t="shared" si="3"/>
        <v/>
      </c>
      <c r="BA14" s="266" t="str">
        <f t="shared" si="4"/>
        <v/>
      </c>
      <c r="BB14" s="242"/>
      <c r="BC14" s="60"/>
    </row>
    <row r="15" spans="1:55" s="280" customFormat="1" outlineLevel="2" x14ac:dyDescent="0.35">
      <c r="B15" s="281"/>
      <c r="C15" s="235" t="str">
        <f>IFERROR(BUDGET!C21,"")</f>
        <v>A1-01</v>
      </c>
      <c r="D15" s="282">
        <f>IFERROR(BUDGET!D21,"")</f>
        <v>0</v>
      </c>
      <c r="E15" s="283" t="str">
        <f>IFERROR(BUDGET!E21,"")</f>
        <v>x</v>
      </c>
      <c r="F15" s="284">
        <f>IF(OR(BUDGET!$N$14="",BUDGET!$N$14="Initial Budget"),BUDGET!N21,BUDGET!BA21)</f>
        <v>0</v>
      </c>
      <c r="G15" s="285"/>
      <c r="H15" s="286">
        <f>SUMIFS(EXPENSES!$I$12:$I4012,EXPENSES!$U$12:$U4012,FORECAST!C15)</f>
        <v>0</v>
      </c>
      <c r="I15" s="286">
        <f t="shared" si="5"/>
        <v>0</v>
      </c>
      <c r="J15" s="287"/>
      <c r="K15" s="288"/>
      <c r="L15" s="289"/>
      <c r="M15" s="298"/>
      <c r="N15" s="290"/>
      <c r="O15" s="290"/>
      <c r="P15" s="290"/>
      <c r="Q15" s="298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0"/>
      <c r="AK15" s="290"/>
      <c r="AL15" s="290"/>
      <c r="AM15" s="290"/>
      <c r="AN15" s="290"/>
      <c r="AO15" s="290"/>
      <c r="AP15" s="290"/>
      <c r="AQ15" s="290"/>
      <c r="AR15" s="290"/>
      <c r="AS15" s="290"/>
      <c r="AT15" s="290"/>
      <c r="AU15" s="290"/>
      <c r="AV15" s="290"/>
      <c r="AW15" s="291">
        <f t="shared" ref="AW15:AW24" si="7">SUM(L15:AV15)</f>
        <v>0</v>
      </c>
      <c r="AX15" s="292"/>
      <c r="AY15" s="293">
        <f t="shared" ref="AY15:AY24" si="8">H15+AW15</f>
        <v>0</v>
      </c>
      <c r="AZ15" s="294" t="str">
        <f t="shared" ref="AZ15:AZ24" si="9">IF(AY15-F15=0,"",AY15-F15)</f>
        <v/>
      </c>
      <c r="BA15" s="295" t="str">
        <f t="shared" ref="BA15:BA24" si="10">IF(AZ15="","",IF(F15=0,"-",AZ15/F15))</f>
        <v/>
      </c>
      <c r="BB15" s="296"/>
      <c r="BC15" s="289"/>
    </row>
    <row r="16" spans="1:55" s="280" customFormat="1" outlineLevel="2" x14ac:dyDescent="0.35">
      <c r="B16" s="281"/>
      <c r="C16" s="235" t="str">
        <f>IFERROR(BUDGET!C22,"")</f>
        <v>A1-02</v>
      </c>
      <c r="D16" s="297">
        <f>IFERROR(BUDGET!D22,"")</f>
        <v>0</v>
      </c>
      <c r="E16" s="283" t="str">
        <f>IFERROR(BUDGET!E22,"")</f>
        <v>x</v>
      </c>
      <c r="F16" s="284">
        <f>IF(OR(BUDGET!$N$14="",BUDGET!$N$14="Initial Budget"),BUDGET!N22,BUDGET!BA22)</f>
        <v>0</v>
      </c>
      <c r="G16" s="285"/>
      <c r="H16" s="286">
        <f>SUMIFS(EXPENSES!$I$12:$I4013,EXPENSES!$U$12:$U4013,FORECAST!C16)</f>
        <v>0</v>
      </c>
      <c r="I16" s="286">
        <f t="shared" si="5"/>
        <v>0</v>
      </c>
      <c r="J16" s="287"/>
      <c r="K16" s="288"/>
      <c r="L16" s="289"/>
      <c r="M16" s="298"/>
      <c r="N16" s="298"/>
      <c r="O16" s="298"/>
      <c r="P16" s="298"/>
      <c r="Q16" s="298"/>
      <c r="R16" s="298"/>
      <c r="S16" s="298"/>
      <c r="T16" s="298"/>
      <c r="U16" s="298"/>
      <c r="V16" s="298"/>
      <c r="W16" s="298"/>
      <c r="X16" s="298"/>
      <c r="Y16" s="298"/>
      <c r="Z16" s="298"/>
      <c r="AA16" s="298"/>
      <c r="AB16" s="298"/>
      <c r="AC16" s="298"/>
      <c r="AD16" s="298"/>
      <c r="AE16" s="298"/>
      <c r="AF16" s="298"/>
      <c r="AG16" s="298"/>
      <c r="AH16" s="298"/>
      <c r="AI16" s="298"/>
      <c r="AJ16" s="298"/>
      <c r="AK16" s="298"/>
      <c r="AL16" s="298"/>
      <c r="AM16" s="298"/>
      <c r="AN16" s="298"/>
      <c r="AO16" s="298"/>
      <c r="AP16" s="298"/>
      <c r="AQ16" s="298"/>
      <c r="AR16" s="298"/>
      <c r="AS16" s="298"/>
      <c r="AT16" s="298"/>
      <c r="AU16" s="298"/>
      <c r="AV16" s="298"/>
      <c r="AW16" s="299">
        <f t="shared" si="7"/>
        <v>0</v>
      </c>
      <c r="AX16" s="292"/>
      <c r="AY16" s="293">
        <f t="shared" si="8"/>
        <v>0</v>
      </c>
      <c r="AZ16" s="294" t="str">
        <f t="shared" si="9"/>
        <v/>
      </c>
      <c r="BA16" s="295" t="str">
        <f t="shared" si="10"/>
        <v/>
      </c>
      <c r="BB16" s="296"/>
      <c r="BC16" s="289"/>
    </row>
    <row r="17" spans="2:56" s="280" customFormat="1" outlineLevel="2" x14ac:dyDescent="0.35">
      <c r="B17" s="281"/>
      <c r="C17" s="235" t="str">
        <f>IFERROR(BUDGET!C23,"")</f>
        <v/>
      </c>
      <c r="D17" s="297">
        <f>IFERROR(BUDGET!D23,"")</f>
        <v>0</v>
      </c>
      <c r="E17" s="283">
        <f>IFERROR(BUDGET!E23,"")</f>
        <v>0</v>
      </c>
      <c r="F17" s="284" t="str">
        <f>IF(OR(BUDGET!$N$14="",BUDGET!$N$14="Initial Budget"),BUDGET!N23,BUDGET!BA23)</f>
        <v/>
      </c>
      <c r="G17" s="285"/>
      <c r="H17" s="286">
        <f>SUMIFS(EXPENSES!$I$12:$I4014,EXPENSES!$U$12:$U4014,FORECAST!C17)</f>
        <v>0</v>
      </c>
      <c r="I17" s="286" t="e">
        <f t="shared" si="5"/>
        <v>#VALUE!</v>
      </c>
      <c r="J17" s="287"/>
      <c r="K17" s="288"/>
      <c r="L17" s="289"/>
      <c r="M17" s="298"/>
      <c r="N17" s="298"/>
      <c r="O17" s="298"/>
      <c r="P17" s="298"/>
      <c r="Q17" s="298"/>
      <c r="R17" s="298"/>
      <c r="S17" s="298"/>
      <c r="T17" s="298"/>
      <c r="U17" s="298"/>
      <c r="V17" s="298"/>
      <c r="W17" s="298"/>
      <c r="X17" s="298"/>
      <c r="Y17" s="298"/>
      <c r="Z17" s="298"/>
      <c r="AA17" s="298"/>
      <c r="AB17" s="298"/>
      <c r="AC17" s="298"/>
      <c r="AD17" s="298"/>
      <c r="AE17" s="298"/>
      <c r="AF17" s="298"/>
      <c r="AG17" s="298"/>
      <c r="AH17" s="298"/>
      <c r="AI17" s="298"/>
      <c r="AJ17" s="298"/>
      <c r="AK17" s="298"/>
      <c r="AL17" s="298"/>
      <c r="AM17" s="298"/>
      <c r="AN17" s="298"/>
      <c r="AO17" s="298"/>
      <c r="AP17" s="298"/>
      <c r="AQ17" s="298"/>
      <c r="AR17" s="298"/>
      <c r="AS17" s="298"/>
      <c r="AT17" s="298"/>
      <c r="AU17" s="298"/>
      <c r="AV17" s="298"/>
      <c r="AW17" s="299">
        <f t="shared" si="7"/>
        <v>0</v>
      </c>
      <c r="AX17" s="292"/>
      <c r="AY17" s="293">
        <f t="shared" si="8"/>
        <v>0</v>
      </c>
      <c r="AZ17" s="294" t="e">
        <f t="shared" si="9"/>
        <v>#VALUE!</v>
      </c>
      <c r="BA17" s="295" t="e">
        <f t="shared" si="10"/>
        <v>#VALUE!</v>
      </c>
      <c r="BB17" s="296"/>
      <c r="BC17" s="289"/>
    </row>
    <row r="18" spans="2:56" s="280" customFormat="1" outlineLevel="2" x14ac:dyDescent="0.35">
      <c r="B18" s="281"/>
      <c r="C18" s="235" t="str">
        <f>IFERROR(BUDGET!C24,"")</f>
        <v>A1-03</v>
      </c>
      <c r="D18" s="297">
        <f>IFERROR(BUDGET!D24,"")</f>
        <v>0</v>
      </c>
      <c r="E18" s="283" t="str">
        <f>IFERROR(BUDGET!E24,"")</f>
        <v>x</v>
      </c>
      <c r="F18" s="284">
        <f>IF(OR(BUDGET!$N$14="",BUDGET!$N$14="Initial Budget"),BUDGET!N24,BUDGET!BA24)</f>
        <v>0</v>
      </c>
      <c r="G18" s="285"/>
      <c r="H18" s="286">
        <f>SUMIFS(EXPENSES!$I$12:$I4015,EXPENSES!$U$12:$U4015,FORECAST!C18)</f>
        <v>0</v>
      </c>
      <c r="I18" s="286">
        <f t="shared" si="5"/>
        <v>0</v>
      </c>
      <c r="J18" s="287"/>
      <c r="K18" s="288"/>
      <c r="L18" s="289"/>
      <c r="M18" s="298"/>
      <c r="N18" s="298"/>
      <c r="O18" s="298"/>
      <c r="P18" s="298"/>
      <c r="Q18" s="298"/>
      <c r="R18" s="298"/>
      <c r="S18" s="298"/>
      <c r="T18" s="298"/>
      <c r="U18" s="298"/>
      <c r="V18" s="298"/>
      <c r="W18" s="298"/>
      <c r="X18" s="298"/>
      <c r="Y18" s="298"/>
      <c r="Z18" s="298"/>
      <c r="AA18" s="298"/>
      <c r="AB18" s="298"/>
      <c r="AC18" s="298"/>
      <c r="AD18" s="298"/>
      <c r="AE18" s="298"/>
      <c r="AF18" s="298"/>
      <c r="AG18" s="298"/>
      <c r="AH18" s="298"/>
      <c r="AI18" s="298"/>
      <c r="AJ18" s="298"/>
      <c r="AK18" s="298"/>
      <c r="AL18" s="298"/>
      <c r="AM18" s="298"/>
      <c r="AN18" s="298"/>
      <c r="AO18" s="298"/>
      <c r="AP18" s="298"/>
      <c r="AQ18" s="298"/>
      <c r="AR18" s="298"/>
      <c r="AS18" s="298"/>
      <c r="AT18" s="298"/>
      <c r="AU18" s="298"/>
      <c r="AV18" s="298"/>
      <c r="AW18" s="299">
        <f t="shared" si="7"/>
        <v>0</v>
      </c>
      <c r="AX18" s="292"/>
      <c r="AY18" s="293">
        <f t="shared" si="8"/>
        <v>0</v>
      </c>
      <c r="AZ18" s="294" t="str">
        <f t="shared" si="9"/>
        <v/>
      </c>
      <c r="BA18" s="295" t="str">
        <f t="shared" si="10"/>
        <v/>
      </c>
      <c r="BB18" s="296"/>
      <c r="BC18" s="289"/>
    </row>
    <row r="19" spans="2:56" s="280" customFormat="1" outlineLevel="2" x14ac:dyDescent="0.35">
      <c r="B19" s="281"/>
      <c r="C19" s="235" t="str">
        <f>IFERROR(BUDGET!C25,"")</f>
        <v>A1-04</v>
      </c>
      <c r="D19" s="297">
        <f>IFERROR(BUDGET!D25,"")</f>
        <v>0</v>
      </c>
      <c r="E19" s="283" t="str">
        <f>IFERROR(BUDGET!E25,"")</f>
        <v>x</v>
      </c>
      <c r="F19" s="284">
        <f>IF(OR(BUDGET!$N$14="",BUDGET!$N$14="Initial Budget"),BUDGET!N25,BUDGET!BA25)</f>
        <v>0</v>
      </c>
      <c r="G19" s="285"/>
      <c r="H19" s="286">
        <f>SUMIFS(EXPENSES!$I$12:$I4016,EXPENSES!$U$12:$U4016,FORECAST!C19)</f>
        <v>0</v>
      </c>
      <c r="I19" s="286">
        <f t="shared" si="5"/>
        <v>0</v>
      </c>
      <c r="J19" s="287"/>
      <c r="K19" s="288"/>
      <c r="L19" s="289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98"/>
      <c r="X19" s="298"/>
      <c r="Y19" s="298"/>
      <c r="Z19" s="298"/>
      <c r="AA19" s="298"/>
      <c r="AB19" s="298"/>
      <c r="AC19" s="298"/>
      <c r="AD19" s="298"/>
      <c r="AE19" s="298"/>
      <c r="AF19" s="298"/>
      <c r="AG19" s="298"/>
      <c r="AH19" s="298"/>
      <c r="AI19" s="298"/>
      <c r="AJ19" s="298"/>
      <c r="AK19" s="298"/>
      <c r="AL19" s="298"/>
      <c r="AM19" s="298"/>
      <c r="AN19" s="298"/>
      <c r="AO19" s="298"/>
      <c r="AP19" s="298"/>
      <c r="AQ19" s="298"/>
      <c r="AR19" s="298"/>
      <c r="AS19" s="298"/>
      <c r="AT19" s="298"/>
      <c r="AU19" s="298"/>
      <c r="AV19" s="298"/>
      <c r="AW19" s="299">
        <f t="shared" si="7"/>
        <v>0</v>
      </c>
      <c r="AX19" s="292"/>
      <c r="AY19" s="293">
        <f t="shared" si="8"/>
        <v>0</v>
      </c>
      <c r="AZ19" s="294" t="str">
        <f t="shared" si="9"/>
        <v/>
      </c>
      <c r="BA19" s="295" t="str">
        <f t="shared" si="10"/>
        <v/>
      </c>
      <c r="BB19" s="296"/>
      <c r="BC19" s="289"/>
    </row>
    <row r="20" spans="2:56" s="280" customFormat="1" outlineLevel="2" x14ac:dyDescent="0.35">
      <c r="B20" s="281"/>
      <c r="C20" s="235" t="str">
        <f>IFERROR(BUDGET!C26,"")</f>
        <v>A1-05</v>
      </c>
      <c r="D20" s="297">
        <f>IFERROR(BUDGET!D26,"")</f>
        <v>0</v>
      </c>
      <c r="E20" s="283" t="str">
        <f>IFERROR(BUDGET!E26,"")</f>
        <v>x</v>
      </c>
      <c r="F20" s="284">
        <f>IF(OR(BUDGET!$N$14="",BUDGET!$N$14="Initial Budget"),BUDGET!N26,BUDGET!BA26)</f>
        <v>0</v>
      </c>
      <c r="G20" s="285"/>
      <c r="H20" s="286">
        <f>SUMIFS(EXPENSES!$I$12:$I4017,EXPENSES!$U$12:$U4017,FORECAST!C20)</f>
        <v>0</v>
      </c>
      <c r="I20" s="286">
        <f t="shared" si="5"/>
        <v>0</v>
      </c>
      <c r="J20" s="287"/>
      <c r="K20" s="288"/>
      <c r="L20" s="289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8"/>
      <c r="AB20" s="298"/>
      <c r="AC20" s="298"/>
      <c r="AD20" s="298"/>
      <c r="AE20" s="298"/>
      <c r="AF20" s="298"/>
      <c r="AG20" s="298"/>
      <c r="AH20" s="298"/>
      <c r="AI20" s="298"/>
      <c r="AJ20" s="298"/>
      <c r="AK20" s="298"/>
      <c r="AL20" s="298"/>
      <c r="AM20" s="298"/>
      <c r="AN20" s="298"/>
      <c r="AO20" s="298"/>
      <c r="AP20" s="298"/>
      <c r="AQ20" s="298"/>
      <c r="AR20" s="298"/>
      <c r="AS20" s="298"/>
      <c r="AT20" s="298"/>
      <c r="AU20" s="298"/>
      <c r="AV20" s="298"/>
      <c r="AW20" s="299">
        <f t="shared" si="7"/>
        <v>0</v>
      </c>
      <c r="AX20" s="292"/>
      <c r="AY20" s="293">
        <f t="shared" si="8"/>
        <v>0</v>
      </c>
      <c r="AZ20" s="294" t="str">
        <f t="shared" si="9"/>
        <v/>
      </c>
      <c r="BA20" s="295" t="str">
        <f t="shared" si="10"/>
        <v/>
      </c>
      <c r="BB20" s="296"/>
      <c r="BC20" s="289"/>
    </row>
    <row r="21" spans="2:56" s="280" customFormat="1" outlineLevel="2" x14ac:dyDescent="0.35">
      <c r="B21" s="281"/>
      <c r="C21" s="235" t="str">
        <f>IFERROR(BUDGET!C27,"")</f>
        <v>A1-06</v>
      </c>
      <c r="D21" s="297">
        <f>IFERROR(BUDGET!D27,"")</f>
        <v>0</v>
      </c>
      <c r="E21" s="283" t="str">
        <f>IFERROR(BUDGET!E27,"")</f>
        <v>x</v>
      </c>
      <c r="F21" s="284">
        <f>IF(OR(BUDGET!$N$14="",BUDGET!$N$14="Initial Budget"),BUDGET!N27,BUDGET!BA27)</f>
        <v>0</v>
      </c>
      <c r="G21" s="285"/>
      <c r="H21" s="286">
        <f>SUMIFS(EXPENSES!$I$12:$I4018,EXPENSES!$U$12:$U4018,FORECAST!C21)</f>
        <v>0</v>
      </c>
      <c r="I21" s="286">
        <f t="shared" si="5"/>
        <v>0</v>
      </c>
      <c r="J21" s="287"/>
      <c r="K21" s="288"/>
      <c r="L21" s="289"/>
      <c r="M21" s="298"/>
      <c r="N21" s="298"/>
      <c r="O21" s="298"/>
      <c r="P21" s="298"/>
      <c r="Q21" s="298"/>
      <c r="R21" s="298"/>
      <c r="S21" s="298"/>
      <c r="T21" s="298"/>
      <c r="U21" s="298"/>
      <c r="V21" s="298"/>
      <c r="W21" s="298"/>
      <c r="X21" s="298"/>
      <c r="Y21" s="298"/>
      <c r="Z21" s="298"/>
      <c r="AA21" s="298"/>
      <c r="AB21" s="298"/>
      <c r="AC21" s="298"/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8"/>
      <c r="AP21" s="298"/>
      <c r="AQ21" s="298"/>
      <c r="AR21" s="298"/>
      <c r="AS21" s="298"/>
      <c r="AT21" s="298"/>
      <c r="AU21" s="298"/>
      <c r="AV21" s="298"/>
      <c r="AW21" s="299">
        <f t="shared" si="7"/>
        <v>0</v>
      </c>
      <c r="AX21" s="292"/>
      <c r="AY21" s="293">
        <f t="shared" si="8"/>
        <v>0</v>
      </c>
      <c r="AZ21" s="294" t="str">
        <f t="shared" si="9"/>
        <v/>
      </c>
      <c r="BA21" s="295" t="str">
        <f t="shared" si="10"/>
        <v/>
      </c>
      <c r="BB21" s="296"/>
      <c r="BC21" s="289"/>
    </row>
    <row r="22" spans="2:56" s="280" customFormat="1" outlineLevel="2" x14ac:dyDescent="0.35">
      <c r="B22" s="281"/>
      <c r="C22" s="235" t="str">
        <f>IFERROR(BUDGET!C28,"")</f>
        <v>A1-07</v>
      </c>
      <c r="D22" s="297">
        <f>IFERROR(BUDGET!D28,"")</f>
        <v>0</v>
      </c>
      <c r="E22" s="283" t="str">
        <f>IFERROR(BUDGET!E28,"")</f>
        <v>x</v>
      </c>
      <c r="F22" s="284">
        <f>IF(OR(BUDGET!$N$14="",BUDGET!$N$14="Initial Budget"),BUDGET!N28,BUDGET!BA28)</f>
        <v>0</v>
      </c>
      <c r="G22" s="285"/>
      <c r="H22" s="286">
        <f>SUMIFS(EXPENSES!$I$12:$I4019,EXPENSES!$U$12:$U4019,FORECAST!C22)</f>
        <v>0</v>
      </c>
      <c r="I22" s="286">
        <f t="shared" si="5"/>
        <v>0</v>
      </c>
      <c r="J22" s="287"/>
      <c r="K22" s="288"/>
      <c r="L22" s="289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8"/>
      <c r="AB22" s="298"/>
      <c r="AC22" s="298"/>
      <c r="AD22" s="298"/>
      <c r="AE22" s="298"/>
      <c r="AF22" s="298"/>
      <c r="AG22" s="298"/>
      <c r="AH22" s="298"/>
      <c r="AI22" s="298"/>
      <c r="AJ22" s="298"/>
      <c r="AK22" s="298"/>
      <c r="AL22" s="298"/>
      <c r="AM22" s="298"/>
      <c r="AN22" s="298"/>
      <c r="AO22" s="298"/>
      <c r="AP22" s="298"/>
      <c r="AQ22" s="298"/>
      <c r="AR22" s="298"/>
      <c r="AS22" s="298"/>
      <c r="AT22" s="298"/>
      <c r="AU22" s="298"/>
      <c r="AV22" s="298"/>
      <c r="AW22" s="299">
        <f t="shared" si="7"/>
        <v>0</v>
      </c>
      <c r="AX22" s="292"/>
      <c r="AY22" s="293">
        <f t="shared" si="8"/>
        <v>0</v>
      </c>
      <c r="AZ22" s="294" t="str">
        <f t="shared" si="9"/>
        <v/>
      </c>
      <c r="BA22" s="295" t="str">
        <f t="shared" si="10"/>
        <v/>
      </c>
      <c r="BB22" s="296"/>
      <c r="BC22" s="289"/>
    </row>
    <row r="23" spans="2:56" s="280" customFormat="1" outlineLevel="2" x14ac:dyDescent="0.35">
      <c r="B23" s="281"/>
      <c r="C23" s="235" t="str">
        <f>IFERROR(BUDGET!C29,"")</f>
        <v>A1-08</v>
      </c>
      <c r="D23" s="297">
        <f>IFERROR(BUDGET!D29,"")</f>
        <v>0</v>
      </c>
      <c r="E23" s="283" t="str">
        <f>IFERROR(BUDGET!E29,"")</f>
        <v>x</v>
      </c>
      <c r="F23" s="284">
        <f>IF(OR(BUDGET!$N$14="",BUDGET!$N$14="Initial Budget"),BUDGET!N29,BUDGET!BA29)</f>
        <v>0</v>
      </c>
      <c r="G23" s="285"/>
      <c r="H23" s="286">
        <f>SUMIFS(EXPENSES!$I$12:$I4020,EXPENSES!$U$12:$U4020,FORECAST!C23)</f>
        <v>0</v>
      </c>
      <c r="I23" s="286">
        <f t="shared" si="5"/>
        <v>0</v>
      </c>
      <c r="J23" s="287"/>
      <c r="K23" s="288"/>
      <c r="L23" s="289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  <c r="AR23" s="298"/>
      <c r="AS23" s="298"/>
      <c r="AT23" s="298"/>
      <c r="AU23" s="298"/>
      <c r="AV23" s="298"/>
      <c r="AW23" s="299">
        <f t="shared" si="7"/>
        <v>0</v>
      </c>
      <c r="AX23" s="292"/>
      <c r="AY23" s="293">
        <f t="shared" si="8"/>
        <v>0</v>
      </c>
      <c r="AZ23" s="294" t="str">
        <f t="shared" si="9"/>
        <v/>
      </c>
      <c r="BA23" s="295" t="str">
        <f t="shared" si="10"/>
        <v/>
      </c>
      <c r="BB23" s="296"/>
      <c r="BC23" s="289"/>
    </row>
    <row r="24" spans="2:56" s="280" customFormat="1" outlineLevel="2" x14ac:dyDescent="0.35">
      <c r="B24" s="281"/>
      <c r="C24" s="300" t="str">
        <f>IFERROR(BUDGET!C30,"")</f>
        <v>A1-09</v>
      </c>
      <c r="D24" s="301">
        <f>IFERROR(BUDGET!D30,"")</f>
        <v>0</v>
      </c>
      <c r="E24" s="302" t="str">
        <f>IFERROR(BUDGET!E30,"")</f>
        <v>x</v>
      </c>
      <c r="F24" s="303">
        <f>IF(OR(BUDGET!$N$14="",BUDGET!$N$14="Initial Budget"),BUDGET!N30,BUDGET!BA30)</f>
        <v>0</v>
      </c>
      <c r="G24" s="304"/>
      <c r="H24" s="305">
        <f>SUMIFS(EXPENSES!$I$12:$I4021,EXPENSES!$U$12:$U4021,FORECAST!C24)</f>
        <v>0</v>
      </c>
      <c r="I24" s="305">
        <f t="shared" si="5"/>
        <v>0</v>
      </c>
      <c r="J24" s="306"/>
      <c r="K24" s="288"/>
      <c r="L24" s="289"/>
      <c r="M24" s="307"/>
      <c r="N24" s="307"/>
      <c r="O24" s="307"/>
      <c r="P24" s="307"/>
      <c r="Q24" s="307"/>
      <c r="R24" s="307"/>
      <c r="S24" s="307"/>
      <c r="T24" s="307"/>
      <c r="U24" s="307"/>
      <c r="V24" s="307"/>
      <c r="W24" s="307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  <c r="AI24" s="307"/>
      <c r="AJ24" s="307"/>
      <c r="AK24" s="307"/>
      <c r="AL24" s="307"/>
      <c r="AM24" s="307"/>
      <c r="AN24" s="307"/>
      <c r="AO24" s="307"/>
      <c r="AP24" s="307"/>
      <c r="AQ24" s="307"/>
      <c r="AR24" s="307"/>
      <c r="AS24" s="307"/>
      <c r="AT24" s="307"/>
      <c r="AU24" s="307"/>
      <c r="AV24" s="307"/>
      <c r="AW24" s="308">
        <f t="shared" si="7"/>
        <v>0</v>
      </c>
      <c r="AX24" s="292"/>
      <c r="AY24" s="309">
        <f t="shared" si="8"/>
        <v>0</v>
      </c>
      <c r="AZ24" s="310" t="str">
        <f t="shared" si="9"/>
        <v/>
      </c>
      <c r="BA24" s="311" t="str">
        <f t="shared" si="10"/>
        <v/>
      </c>
      <c r="BB24" s="296"/>
      <c r="BC24" s="289"/>
    </row>
    <row r="25" spans="2:56" s="202" customFormat="1" outlineLevel="1" x14ac:dyDescent="0.35">
      <c r="B25" s="314"/>
      <c r="C25" s="315" t="str">
        <f>IFERROR(BUDGET!C31,"")</f>
        <v>A2</v>
      </c>
      <c r="D25" s="315"/>
      <c r="E25" s="215" t="str">
        <f>VLOOKUP($C25,BUDGET!$C:$E,3,FALSE)</f>
        <v>A2. Salaries of project coordination team</v>
      </c>
      <c r="F25" s="216">
        <f>SUM(F26:F35)</f>
        <v>0</v>
      </c>
      <c r="G25" s="313">
        <f>IF(OR(BUDGET!$N$14="",BUDGET!$N$14="Initial Budget"),FORECAST!F25-BUDGET!N31,FORECAST!F25-BUDGET!BA31)</f>
        <v>0</v>
      </c>
      <c r="H25" s="217">
        <f>SUM(H26:H35)</f>
        <v>0</v>
      </c>
      <c r="I25" s="217">
        <f t="shared" si="5"/>
        <v>0</v>
      </c>
      <c r="J25" s="218" t="str">
        <f>IF(OR(H25=0,F25=0),"-",H25/F25)</f>
        <v>-</v>
      </c>
      <c r="K25" s="243" t="str">
        <f>IF(ABS(H25-SUMIFS(REPORT!H:H,REPORT!C:C,C25))&gt;0.1,"PROB","OK")</f>
        <v>OK</v>
      </c>
      <c r="L25" s="60"/>
      <c r="M25" s="264">
        <f t="shared" ref="M25" si="11">SUM(M26:M35)</f>
        <v>0</v>
      </c>
      <c r="N25" s="264">
        <f t="shared" ref="N25" si="12">SUM(N26:N35)</f>
        <v>0</v>
      </c>
      <c r="O25" s="264">
        <f t="shared" ref="O25" si="13">SUM(O26:O35)</f>
        <v>0</v>
      </c>
      <c r="P25" s="264">
        <f t="shared" ref="P25" si="14">SUM(P26:P35)</f>
        <v>0</v>
      </c>
      <c r="Q25" s="264">
        <f t="shared" ref="Q25" si="15">SUM(Q26:Q35)</f>
        <v>0</v>
      </c>
      <c r="R25" s="264">
        <f t="shared" ref="R25" si="16">SUM(R26:R35)</f>
        <v>0</v>
      </c>
      <c r="S25" s="264">
        <f t="shared" ref="S25" si="17">SUM(S26:S35)</f>
        <v>0</v>
      </c>
      <c r="T25" s="264">
        <f t="shared" ref="T25" si="18">SUM(T26:T35)</f>
        <v>0</v>
      </c>
      <c r="U25" s="264">
        <f t="shared" ref="U25" si="19">SUM(U26:U35)</f>
        <v>0</v>
      </c>
      <c r="V25" s="264">
        <f t="shared" ref="V25" si="20">SUM(V26:V35)</f>
        <v>0</v>
      </c>
      <c r="W25" s="264">
        <f t="shared" ref="W25" si="21">SUM(W26:W35)</f>
        <v>0</v>
      </c>
      <c r="X25" s="264">
        <f t="shared" ref="X25" si="22">SUM(X26:X35)</f>
        <v>0</v>
      </c>
      <c r="Y25" s="264">
        <f t="shared" ref="Y25" si="23">SUM(Y26:Y35)</f>
        <v>0</v>
      </c>
      <c r="Z25" s="264">
        <f t="shared" ref="Z25" si="24">SUM(Z26:Z35)</f>
        <v>0</v>
      </c>
      <c r="AA25" s="264">
        <f t="shared" ref="AA25" si="25">SUM(AA26:AA35)</f>
        <v>0</v>
      </c>
      <c r="AB25" s="264">
        <f t="shared" ref="AB25" si="26">SUM(AB26:AB35)</f>
        <v>0</v>
      </c>
      <c r="AC25" s="264">
        <f t="shared" ref="AC25" si="27">SUM(AC26:AC35)</f>
        <v>0</v>
      </c>
      <c r="AD25" s="264">
        <f t="shared" ref="AD25" si="28">SUM(AD26:AD35)</f>
        <v>0</v>
      </c>
      <c r="AE25" s="264">
        <f t="shared" ref="AE25" si="29">SUM(AE26:AE35)</f>
        <v>0</v>
      </c>
      <c r="AF25" s="264">
        <f t="shared" ref="AF25" si="30">SUM(AF26:AF35)</f>
        <v>0</v>
      </c>
      <c r="AG25" s="264">
        <f t="shared" ref="AG25" si="31">SUM(AG26:AG35)</f>
        <v>0</v>
      </c>
      <c r="AH25" s="264">
        <f t="shared" ref="AH25" si="32">SUM(AH26:AH35)</f>
        <v>0</v>
      </c>
      <c r="AI25" s="264">
        <f t="shared" ref="AI25" si="33">SUM(AI26:AI35)</f>
        <v>0</v>
      </c>
      <c r="AJ25" s="264">
        <f t="shared" ref="AJ25" si="34">SUM(AJ26:AJ35)</f>
        <v>0</v>
      </c>
      <c r="AK25" s="264">
        <f t="shared" ref="AK25" si="35">SUM(AK26:AK35)</f>
        <v>0</v>
      </c>
      <c r="AL25" s="264">
        <f t="shared" ref="AL25" si="36">SUM(AL26:AL35)</f>
        <v>0</v>
      </c>
      <c r="AM25" s="264">
        <f t="shared" ref="AM25" si="37">SUM(AM26:AM35)</f>
        <v>0</v>
      </c>
      <c r="AN25" s="264">
        <f t="shared" ref="AN25" si="38">SUM(AN26:AN35)</f>
        <v>0</v>
      </c>
      <c r="AO25" s="264">
        <f t="shared" ref="AO25" si="39">SUM(AO26:AO35)</f>
        <v>0</v>
      </c>
      <c r="AP25" s="264">
        <f t="shared" ref="AP25" si="40">SUM(AP26:AP35)</f>
        <v>0</v>
      </c>
      <c r="AQ25" s="264">
        <f t="shared" ref="AQ25" si="41">SUM(AQ26:AQ35)</f>
        <v>0</v>
      </c>
      <c r="AR25" s="264">
        <f t="shared" ref="AR25" si="42">SUM(AR26:AR35)</f>
        <v>0</v>
      </c>
      <c r="AS25" s="264">
        <f t="shared" ref="AS25" si="43">SUM(AS26:AS35)</f>
        <v>0</v>
      </c>
      <c r="AT25" s="264">
        <f t="shared" ref="AT25" si="44">SUM(AT26:AT35)</f>
        <v>0</v>
      </c>
      <c r="AU25" s="264">
        <f t="shared" ref="AU25" si="45">SUM(AU26:AU35)</f>
        <v>0</v>
      </c>
      <c r="AV25" s="264">
        <f t="shared" ref="AV25" si="46">SUM(AV26:AV35)</f>
        <v>0</v>
      </c>
      <c r="AW25" s="274">
        <f t="shared" ref="AW25" si="47">SUM(AW26:AW35)</f>
        <v>0</v>
      </c>
      <c r="AX25" s="3"/>
      <c r="AY25" s="81">
        <f t="shared" ref="AY25:AY203" si="48">H25+AW25</f>
        <v>0</v>
      </c>
      <c r="AZ25" s="265" t="str">
        <f t="shared" si="3"/>
        <v/>
      </c>
      <c r="BA25" s="266" t="str">
        <f t="shared" si="4"/>
        <v/>
      </c>
      <c r="BB25" s="242"/>
      <c r="BC25" s="60"/>
      <c r="BD25" s="316"/>
    </row>
    <row r="26" spans="2:56" s="280" customFormat="1" outlineLevel="2" x14ac:dyDescent="0.35">
      <c r="B26" s="281"/>
      <c r="C26" s="235" t="str">
        <f>IFERROR(BUDGET!C32,"")</f>
        <v>A2-01</v>
      </c>
      <c r="D26" s="282">
        <f>IFERROR(BUDGET!D32,"")</f>
        <v>0</v>
      </c>
      <c r="E26" s="283" t="str">
        <f>IFERROR(BUDGET!E32,"")</f>
        <v>x</v>
      </c>
      <c r="F26" s="284">
        <f>IF(OR(BUDGET!$N$14="",BUDGET!$N$14="Initial Budget"),BUDGET!N32,BUDGET!BA32)</f>
        <v>0</v>
      </c>
      <c r="G26" s="285"/>
      <c r="H26" s="286">
        <f>SUMIFS(EXPENSES!$I$12:$I4023,EXPENSES!$U$12:$U4023,FORECAST!C26)</f>
        <v>0</v>
      </c>
      <c r="I26" s="286">
        <f t="shared" si="5"/>
        <v>0</v>
      </c>
      <c r="J26" s="287"/>
      <c r="K26" s="288"/>
      <c r="L26" s="289"/>
      <c r="M26" s="298"/>
      <c r="N26" s="290"/>
      <c r="O26" s="290"/>
      <c r="P26" s="290"/>
      <c r="Q26" s="298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0"/>
      <c r="AI26" s="290"/>
      <c r="AJ26" s="290"/>
      <c r="AK26" s="290"/>
      <c r="AL26" s="290"/>
      <c r="AM26" s="290"/>
      <c r="AN26" s="290"/>
      <c r="AO26" s="290"/>
      <c r="AP26" s="290"/>
      <c r="AQ26" s="290"/>
      <c r="AR26" s="290"/>
      <c r="AS26" s="290"/>
      <c r="AT26" s="290"/>
      <c r="AU26" s="290"/>
      <c r="AV26" s="290"/>
      <c r="AW26" s="291">
        <f t="shared" ref="AW26:AW35" si="49">SUM(L26:AV26)</f>
        <v>0</v>
      </c>
      <c r="AX26" s="292"/>
      <c r="AY26" s="293">
        <f t="shared" si="48"/>
        <v>0</v>
      </c>
      <c r="AZ26" s="294" t="str">
        <f t="shared" si="3"/>
        <v/>
      </c>
      <c r="BA26" s="295" t="str">
        <f t="shared" si="4"/>
        <v/>
      </c>
      <c r="BB26" s="296"/>
      <c r="BC26" s="289"/>
      <c r="BD26" s="318"/>
    </row>
    <row r="27" spans="2:56" s="280" customFormat="1" outlineLevel="2" x14ac:dyDescent="0.35">
      <c r="B27" s="281"/>
      <c r="C27" s="235" t="str">
        <f>IFERROR(BUDGET!C33,"")</f>
        <v>A2-02</v>
      </c>
      <c r="D27" s="297">
        <f>IFERROR(BUDGET!D33,"")</f>
        <v>0</v>
      </c>
      <c r="E27" s="283" t="str">
        <f>IFERROR(BUDGET!E33,"")</f>
        <v>x</v>
      </c>
      <c r="F27" s="284">
        <f>IF(OR(BUDGET!$N$14="",BUDGET!$N$14="Initial Budget"),BUDGET!N33,BUDGET!BA33)</f>
        <v>0</v>
      </c>
      <c r="G27" s="285"/>
      <c r="H27" s="286">
        <f>SUMIFS(EXPENSES!$I$12:$I4024,EXPENSES!$U$12:$U4024,FORECAST!C27)</f>
        <v>0</v>
      </c>
      <c r="I27" s="286">
        <f t="shared" si="5"/>
        <v>0</v>
      </c>
      <c r="J27" s="287"/>
      <c r="K27" s="288"/>
      <c r="L27" s="289"/>
      <c r="M27" s="298"/>
      <c r="N27" s="298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A27" s="298"/>
      <c r="AB27" s="298"/>
      <c r="AC27" s="298"/>
      <c r="AD27" s="298"/>
      <c r="AE27" s="298"/>
      <c r="AF27" s="298"/>
      <c r="AG27" s="298"/>
      <c r="AH27" s="298"/>
      <c r="AI27" s="298"/>
      <c r="AJ27" s="298"/>
      <c r="AK27" s="298"/>
      <c r="AL27" s="298"/>
      <c r="AM27" s="298"/>
      <c r="AN27" s="298"/>
      <c r="AO27" s="298"/>
      <c r="AP27" s="298"/>
      <c r="AQ27" s="298"/>
      <c r="AR27" s="298"/>
      <c r="AS27" s="298"/>
      <c r="AT27" s="298"/>
      <c r="AU27" s="298"/>
      <c r="AV27" s="298"/>
      <c r="AW27" s="299">
        <f t="shared" si="49"/>
        <v>0</v>
      </c>
      <c r="AX27" s="292"/>
      <c r="AY27" s="293">
        <f t="shared" si="48"/>
        <v>0</v>
      </c>
      <c r="AZ27" s="294" t="str">
        <f t="shared" si="3"/>
        <v/>
      </c>
      <c r="BA27" s="295" t="str">
        <f t="shared" si="4"/>
        <v/>
      </c>
      <c r="BB27" s="296"/>
      <c r="BC27" s="289"/>
      <c r="BD27" s="318"/>
    </row>
    <row r="28" spans="2:56" s="280" customFormat="1" outlineLevel="2" x14ac:dyDescent="0.35">
      <c r="B28" s="281"/>
      <c r="C28" s="235" t="str">
        <f>IFERROR(BUDGET!C34,"")</f>
        <v>A2-03</v>
      </c>
      <c r="D28" s="297">
        <f>IFERROR(BUDGET!D34,"")</f>
        <v>0</v>
      </c>
      <c r="E28" s="283" t="str">
        <f>IFERROR(BUDGET!E34,"")</f>
        <v>x</v>
      </c>
      <c r="F28" s="284">
        <f>IF(OR(BUDGET!$N$14="",BUDGET!$N$14="Initial Budget"),BUDGET!N34,BUDGET!BA34)</f>
        <v>0</v>
      </c>
      <c r="G28" s="285"/>
      <c r="H28" s="286">
        <f>SUMIFS(EXPENSES!$I$12:$I4025,EXPENSES!$U$12:$U4025,FORECAST!C28)</f>
        <v>0</v>
      </c>
      <c r="I28" s="286">
        <f t="shared" si="5"/>
        <v>0</v>
      </c>
      <c r="J28" s="287"/>
      <c r="K28" s="288"/>
      <c r="L28" s="289"/>
      <c r="M28" s="298"/>
      <c r="N28" s="29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A28" s="298"/>
      <c r="AB28" s="298"/>
      <c r="AC28" s="298"/>
      <c r="AD28" s="298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8"/>
      <c r="AP28" s="298"/>
      <c r="AQ28" s="298"/>
      <c r="AR28" s="298"/>
      <c r="AS28" s="298"/>
      <c r="AT28" s="298"/>
      <c r="AU28" s="298"/>
      <c r="AV28" s="298"/>
      <c r="AW28" s="299">
        <f t="shared" si="49"/>
        <v>0</v>
      </c>
      <c r="AX28" s="292"/>
      <c r="AY28" s="293">
        <f t="shared" si="48"/>
        <v>0</v>
      </c>
      <c r="AZ28" s="294" t="str">
        <f t="shared" si="3"/>
        <v/>
      </c>
      <c r="BA28" s="295" t="str">
        <f t="shared" si="4"/>
        <v/>
      </c>
      <c r="BB28" s="296"/>
      <c r="BC28" s="289"/>
      <c r="BD28" s="318"/>
    </row>
    <row r="29" spans="2:56" s="280" customFormat="1" outlineLevel="2" x14ac:dyDescent="0.35">
      <c r="B29" s="281"/>
      <c r="C29" s="235" t="str">
        <f>IFERROR(BUDGET!C35,"")</f>
        <v>A2-04</v>
      </c>
      <c r="D29" s="297">
        <f>IFERROR(BUDGET!D35,"")</f>
        <v>0</v>
      </c>
      <c r="E29" s="283" t="str">
        <f>IFERROR(BUDGET!E35,"")</f>
        <v>x</v>
      </c>
      <c r="F29" s="284">
        <f>IF(OR(BUDGET!$N$14="",BUDGET!$N$14="Initial Budget"),BUDGET!N35,BUDGET!BA35)</f>
        <v>0</v>
      </c>
      <c r="G29" s="285"/>
      <c r="H29" s="286">
        <f>SUMIFS(EXPENSES!$I$12:$I4026,EXPENSES!$U$12:$U4026,FORECAST!C29)</f>
        <v>0</v>
      </c>
      <c r="I29" s="286">
        <f t="shared" si="5"/>
        <v>0</v>
      </c>
      <c r="J29" s="287"/>
      <c r="K29" s="288"/>
      <c r="L29" s="289"/>
      <c r="M29" s="298"/>
      <c r="N29" s="29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8"/>
      <c r="AT29" s="298"/>
      <c r="AU29" s="298"/>
      <c r="AV29" s="298"/>
      <c r="AW29" s="299">
        <f t="shared" si="49"/>
        <v>0</v>
      </c>
      <c r="AX29" s="292"/>
      <c r="AY29" s="293">
        <f t="shared" si="48"/>
        <v>0</v>
      </c>
      <c r="AZ29" s="294" t="str">
        <f t="shared" si="3"/>
        <v/>
      </c>
      <c r="BA29" s="295" t="str">
        <f t="shared" si="4"/>
        <v/>
      </c>
      <c r="BB29" s="296"/>
      <c r="BC29" s="289"/>
      <c r="BD29" s="318"/>
    </row>
    <row r="30" spans="2:56" s="280" customFormat="1" outlineLevel="2" x14ac:dyDescent="0.35">
      <c r="B30" s="281"/>
      <c r="C30" s="235" t="str">
        <f>IFERROR(BUDGET!C36,"")</f>
        <v>A2-05</v>
      </c>
      <c r="D30" s="297">
        <f>IFERROR(BUDGET!D36,"")</f>
        <v>0</v>
      </c>
      <c r="E30" s="283" t="str">
        <f>IFERROR(BUDGET!E36,"")</f>
        <v>x</v>
      </c>
      <c r="F30" s="284">
        <f>IF(OR(BUDGET!$N$14="",BUDGET!$N$14="Initial Budget"),BUDGET!N36,BUDGET!BA36)</f>
        <v>0</v>
      </c>
      <c r="G30" s="285"/>
      <c r="H30" s="286">
        <f>SUMIFS(EXPENSES!$I$12:$I4027,EXPENSES!$U$12:$U4027,FORECAST!C30)</f>
        <v>0</v>
      </c>
      <c r="I30" s="286">
        <f t="shared" si="5"/>
        <v>0</v>
      </c>
      <c r="J30" s="287"/>
      <c r="K30" s="288"/>
      <c r="L30" s="289"/>
      <c r="M30" s="298"/>
      <c r="N30" s="298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  <c r="AA30" s="298"/>
      <c r="AB30" s="298"/>
      <c r="AC30" s="298"/>
      <c r="AD30" s="298"/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  <c r="AP30" s="298"/>
      <c r="AQ30" s="298"/>
      <c r="AR30" s="298"/>
      <c r="AS30" s="298"/>
      <c r="AT30" s="298"/>
      <c r="AU30" s="298"/>
      <c r="AV30" s="298"/>
      <c r="AW30" s="299">
        <f t="shared" si="49"/>
        <v>0</v>
      </c>
      <c r="AX30" s="292"/>
      <c r="AY30" s="293">
        <f t="shared" si="48"/>
        <v>0</v>
      </c>
      <c r="AZ30" s="294" t="str">
        <f t="shared" si="3"/>
        <v/>
      </c>
      <c r="BA30" s="295" t="str">
        <f t="shared" si="4"/>
        <v/>
      </c>
      <c r="BB30" s="296"/>
      <c r="BC30" s="289"/>
      <c r="BD30" s="318"/>
    </row>
    <row r="31" spans="2:56" s="280" customFormat="1" outlineLevel="2" x14ac:dyDescent="0.35">
      <c r="B31" s="281"/>
      <c r="C31" s="235" t="str">
        <f>IFERROR(BUDGET!C37,"")</f>
        <v>A2-06</v>
      </c>
      <c r="D31" s="297">
        <f>IFERROR(BUDGET!D37,"")</f>
        <v>0</v>
      </c>
      <c r="E31" s="283" t="str">
        <f>IFERROR(BUDGET!E37,"")</f>
        <v>x</v>
      </c>
      <c r="F31" s="284">
        <f>IF(OR(BUDGET!$N$14="",BUDGET!$N$14="Initial Budget"),BUDGET!N37,BUDGET!BA37)</f>
        <v>0</v>
      </c>
      <c r="G31" s="285"/>
      <c r="H31" s="286">
        <f>SUMIFS(EXPENSES!$I$12:$I4028,EXPENSES!$U$12:$U4028,FORECAST!C31)</f>
        <v>0</v>
      </c>
      <c r="I31" s="286">
        <f t="shared" si="5"/>
        <v>0</v>
      </c>
      <c r="J31" s="287"/>
      <c r="K31" s="288"/>
      <c r="L31" s="289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8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298"/>
      <c r="AR31" s="298"/>
      <c r="AS31" s="298"/>
      <c r="AT31" s="298"/>
      <c r="AU31" s="298"/>
      <c r="AV31" s="298"/>
      <c r="AW31" s="299">
        <f t="shared" si="49"/>
        <v>0</v>
      </c>
      <c r="AX31" s="292"/>
      <c r="AY31" s="293">
        <f t="shared" si="48"/>
        <v>0</v>
      </c>
      <c r="AZ31" s="294" t="str">
        <f t="shared" si="3"/>
        <v/>
      </c>
      <c r="BA31" s="295" t="str">
        <f t="shared" si="4"/>
        <v/>
      </c>
      <c r="BB31" s="296"/>
      <c r="BC31" s="289"/>
      <c r="BD31" s="318"/>
    </row>
    <row r="32" spans="2:56" s="280" customFormat="1" outlineLevel="2" x14ac:dyDescent="0.35">
      <c r="B32" s="281"/>
      <c r="C32" s="235" t="str">
        <f>IFERROR(BUDGET!C38,"")</f>
        <v>A2-07</v>
      </c>
      <c r="D32" s="297">
        <f>IFERROR(BUDGET!D38,"")</f>
        <v>0</v>
      </c>
      <c r="E32" s="283" t="str">
        <f>IFERROR(BUDGET!E38,"")</f>
        <v>x</v>
      </c>
      <c r="F32" s="284">
        <f>IF(OR(BUDGET!$N$14="",BUDGET!$N$14="Initial Budget"),BUDGET!N38,BUDGET!BA38)</f>
        <v>0</v>
      </c>
      <c r="G32" s="285"/>
      <c r="H32" s="286">
        <f>SUMIFS(EXPENSES!$I$12:$I4029,EXPENSES!$U$12:$U4029,FORECAST!C32)</f>
        <v>0</v>
      </c>
      <c r="I32" s="286">
        <f t="shared" si="5"/>
        <v>0</v>
      </c>
      <c r="J32" s="287"/>
      <c r="K32" s="288"/>
      <c r="L32" s="289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  <c r="AR32" s="298"/>
      <c r="AS32" s="298"/>
      <c r="AT32" s="298"/>
      <c r="AU32" s="298"/>
      <c r="AV32" s="298"/>
      <c r="AW32" s="299">
        <f t="shared" si="49"/>
        <v>0</v>
      </c>
      <c r="AX32" s="292"/>
      <c r="AY32" s="293">
        <f t="shared" si="48"/>
        <v>0</v>
      </c>
      <c r="AZ32" s="294" t="str">
        <f t="shared" si="3"/>
        <v/>
      </c>
      <c r="BA32" s="295" t="str">
        <f t="shared" si="4"/>
        <v/>
      </c>
      <c r="BB32" s="296"/>
      <c r="BC32" s="289"/>
      <c r="BD32" s="318"/>
    </row>
    <row r="33" spans="1:56" s="280" customFormat="1" outlineLevel="2" x14ac:dyDescent="0.35">
      <c r="B33" s="281"/>
      <c r="C33" s="235" t="str">
        <f>IFERROR(BUDGET!C39,"")</f>
        <v>A2-08</v>
      </c>
      <c r="D33" s="297">
        <f>IFERROR(BUDGET!D39,"")</f>
        <v>0</v>
      </c>
      <c r="E33" s="283" t="str">
        <f>IFERROR(BUDGET!E39,"")</f>
        <v>x</v>
      </c>
      <c r="F33" s="284">
        <f>IF(OR(BUDGET!$N$14="",BUDGET!$N$14="Initial Budget"),BUDGET!N39,BUDGET!BA39)</f>
        <v>0</v>
      </c>
      <c r="G33" s="285"/>
      <c r="H33" s="286">
        <f>SUMIFS(EXPENSES!$I$12:$I4030,EXPENSES!$U$12:$U4030,FORECAST!C33)</f>
        <v>0</v>
      </c>
      <c r="I33" s="286">
        <f t="shared" si="5"/>
        <v>0</v>
      </c>
      <c r="J33" s="287"/>
      <c r="K33" s="288"/>
      <c r="L33" s="289"/>
      <c r="M33" s="298"/>
      <c r="N33" s="29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  <c r="AR33" s="298"/>
      <c r="AS33" s="298"/>
      <c r="AT33" s="298"/>
      <c r="AU33" s="298"/>
      <c r="AV33" s="298"/>
      <c r="AW33" s="299">
        <f t="shared" si="49"/>
        <v>0</v>
      </c>
      <c r="AX33" s="292"/>
      <c r="AY33" s="293">
        <f t="shared" si="48"/>
        <v>0</v>
      </c>
      <c r="AZ33" s="294" t="str">
        <f t="shared" si="3"/>
        <v/>
      </c>
      <c r="BA33" s="295" t="str">
        <f t="shared" si="4"/>
        <v/>
      </c>
      <c r="BB33" s="296"/>
      <c r="BC33" s="289"/>
      <c r="BD33" s="318"/>
    </row>
    <row r="34" spans="1:56" s="280" customFormat="1" outlineLevel="2" x14ac:dyDescent="0.35">
      <c r="B34" s="281"/>
      <c r="C34" s="235" t="str">
        <f>IFERROR(BUDGET!C40,"")</f>
        <v>A2-09</v>
      </c>
      <c r="D34" s="297">
        <f>IFERROR(BUDGET!D40,"")</f>
        <v>0</v>
      </c>
      <c r="E34" s="283" t="str">
        <f>IFERROR(BUDGET!E40,"")</f>
        <v>x</v>
      </c>
      <c r="F34" s="284">
        <f>IF(OR(BUDGET!$N$14="",BUDGET!$N$14="Initial Budget"),BUDGET!N40,BUDGET!BA40)</f>
        <v>0</v>
      </c>
      <c r="G34" s="285"/>
      <c r="H34" s="286">
        <f>SUMIFS(EXPENSES!$I$12:$I4031,EXPENSES!$U$12:$U4031,FORECAST!C34)</f>
        <v>0</v>
      </c>
      <c r="I34" s="286">
        <f t="shared" si="5"/>
        <v>0</v>
      </c>
      <c r="J34" s="287"/>
      <c r="K34" s="288"/>
      <c r="L34" s="289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A34" s="298"/>
      <c r="AB34" s="298"/>
      <c r="AC34" s="298"/>
      <c r="AD34" s="298"/>
      <c r="AE34" s="298"/>
      <c r="AF34" s="298"/>
      <c r="AG34" s="298"/>
      <c r="AH34" s="298"/>
      <c r="AI34" s="298"/>
      <c r="AJ34" s="298"/>
      <c r="AK34" s="298"/>
      <c r="AL34" s="298"/>
      <c r="AM34" s="298"/>
      <c r="AN34" s="298"/>
      <c r="AO34" s="298"/>
      <c r="AP34" s="298"/>
      <c r="AQ34" s="298"/>
      <c r="AR34" s="298"/>
      <c r="AS34" s="298"/>
      <c r="AT34" s="298"/>
      <c r="AU34" s="298"/>
      <c r="AV34" s="298"/>
      <c r="AW34" s="299">
        <f t="shared" si="49"/>
        <v>0</v>
      </c>
      <c r="AX34" s="292"/>
      <c r="AY34" s="293">
        <f t="shared" si="48"/>
        <v>0</v>
      </c>
      <c r="AZ34" s="294" t="str">
        <f t="shared" si="3"/>
        <v/>
      </c>
      <c r="BA34" s="295" t="str">
        <f t="shared" si="4"/>
        <v/>
      </c>
      <c r="BB34" s="296"/>
      <c r="BC34" s="289"/>
      <c r="BD34" s="318"/>
    </row>
    <row r="35" spans="1:56" s="280" customFormat="1" outlineLevel="2" x14ac:dyDescent="0.35">
      <c r="B35" s="281"/>
      <c r="C35" s="300" t="str">
        <f>IFERROR(BUDGET!C41,"")</f>
        <v>A2-10</v>
      </c>
      <c r="D35" s="301">
        <f>IFERROR(BUDGET!D41,"")</f>
        <v>0</v>
      </c>
      <c r="E35" s="302" t="str">
        <f>IFERROR(BUDGET!E41,"")</f>
        <v>x</v>
      </c>
      <c r="F35" s="303">
        <f>IF(OR(BUDGET!$N$14="",BUDGET!$N$14="Initial Budget"),BUDGET!N41,BUDGET!BA41)</f>
        <v>0</v>
      </c>
      <c r="G35" s="285"/>
      <c r="H35" s="305">
        <f>SUMIFS(EXPENSES!$I$12:$I4032,EXPENSES!$U$12:$U4032,FORECAST!C35)</f>
        <v>0</v>
      </c>
      <c r="I35" s="305">
        <f t="shared" si="5"/>
        <v>0</v>
      </c>
      <c r="J35" s="306"/>
      <c r="K35" s="288"/>
      <c r="L35" s="289"/>
      <c r="M35" s="307"/>
      <c r="N35" s="307"/>
      <c r="O35" s="307"/>
      <c r="P35" s="307"/>
      <c r="Q35" s="307"/>
      <c r="R35" s="307"/>
      <c r="S35" s="307"/>
      <c r="T35" s="307"/>
      <c r="U35" s="307"/>
      <c r="V35" s="307"/>
      <c r="W35" s="307"/>
      <c r="X35" s="307"/>
      <c r="Y35" s="307"/>
      <c r="Z35" s="307"/>
      <c r="AA35" s="307"/>
      <c r="AB35" s="307"/>
      <c r="AC35" s="307"/>
      <c r="AD35" s="307"/>
      <c r="AE35" s="307"/>
      <c r="AF35" s="307"/>
      <c r="AG35" s="307"/>
      <c r="AH35" s="307"/>
      <c r="AI35" s="307"/>
      <c r="AJ35" s="307"/>
      <c r="AK35" s="307"/>
      <c r="AL35" s="307"/>
      <c r="AM35" s="307"/>
      <c r="AN35" s="307"/>
      <c r="AO35" s="307"/>
      <c r="AP35" s="307"/>
      <c r="AQ35" s="307"/>
      <c r="AR35" s="307"/>
      <c r="AS35" s="307"/>
      <c r="AT35" s="307"/>
      <c r="AU35" s="307"/>
      <c r="AV35" s="307"/>
      <c r="AW35" s="308">
        <f t="shared" si="49"/>
        <v>0</v>
      </c>
      <c r="AX35" s="292"/>
      <c r="AY35" s="309">
        <f t="shared" si="48"/>
        <v>0</v>
      </c>
      <c r="AZ35" s="310" t="str">
        <f t="shared" si="3"/>
        <v/>
      </c>
      <c r="BA35" s="311" t="str">
        <f t="shared" si="4"/>
        <v/>
      </c>
      <c r="BB35" s="296"/>
      <c r="BC35" s="289"/>
      <c r="BD35" s="318"/>
    </row>
    <row r="36" spans="1:56" s="202" customFormat="1" ht="27" outlineLevel="1" x14ac:dyDescent="0.35">
      <c r="A36" s="314"/>
      <c r="B36" s="314"/>
      <c r="C36" s="315" t="str">
        <f>IFERROR(BUDGET!C42,"")</f>
        <v>A3</v>
      </c>
      <c r="D36" s="315"/>
      <c r="E36" s="215" t="str">
        <f>VLOOKUP($C36,BUDGET!$C:$E,3,FALSE)</f>
        <v>A3. Salaries of team following survivors in project sites</v>
      </c>
      <c r="F36" s="216">
        <f>SUM(F37:F46)</f>
        <v>0</v>
      </c>
      <c r="G36" s="313">
        <f>IF(OR(BUDGET!$N$14="",BUDGET!$N$14="Initial Budget"),FORECAST!F36-BUDGET!N42,FORECAST!F36-BUDGET!BA42)</f>
        <v>0</v>
      </c>
      <c r="H36" s="217">
        <f>SUM(H37:H46)</f>
        <v>0</v>
      </c>
      <c r="I36" s="217">
        <f t="shared" si="5"/>
        <v>0</v>
      </c>
      <c r="J36" s="218" t="str">
        <f t="shared" ref="J36" si="50">IF(OR(H36=0,F36=0),"-",H36/F36)</f>
        <v>-</v>
      </c>
      <c r="K36" s="243" t="str">
        <f>IF(ABS(H36-SUMIFS(REPORT!H:H,REPORT!C:C,C36))&gt;0.1,"PROB","OK")</f>
        <v>OK</v>
      </c>
      <c r="L36" s="60"/>
      <c r="M36" s="264">
        <f t="shared" ref="M36" si="51">SUM(M37:M46)</f>
        <v>0</v>
      </c>
      <c r="N36" s="264">
        <f t="shared" ref="N36" si="52">SUM(N37:N46)</f>
        <v>0</v>
      </c>
      <c r="O36" s="264">
        <f t="shared" ref="O36" si="53">SUM(O37:O46)</f>
        <v>0</v>
      </c>
      <c r="P36" s="264">
        <f t="shared" ref="P36" si="54">SUM(P37:P46)</f>
        <v>0</v>
      </c>
      <c r="Q36" s="264">
        <f t="shared" ref="Q36" si="55">SUM(Q37:Q46)</f>
        <v>0</v>
      </c>
      <c r="R36" s="264">
        <f t="shared" ref="R36" si="56">SUM(R37:R46)</f>
        <v>0</v>
      </c>
      <c r="S36" s="264">
        <f t="shared" ref="S36" si="57">SUM(S37:S46)</f>
        <v>0</v>
      </c>
      <c r="T36" s="264">
        <f t="shared" ref="T36" si="58">SUM(T37:T46)</f>
        <v>0</v>
      </c>
      <c r="U36" s="264">
        <f t="shared" ref="U36" si="59">SUM(U37:U46)</f>
        <v>0</v>
      </c>
      <c r="V36" s="264">
        <f t="shared" ref="V36" si="60">SUM(V37:V46)</f>
        <v>0</v>
      </c>
      <c r="W36" s="264">
        <f t="shared" ref="W36" si="61">SUM(W37:W46)</f>
        <v>0</v>
      </c>
      <c r="X36" s="264">
        <f t="shared" ref="X36" si="62">SUM(X37:X46)</f>
        <v>0</v>
      </c>
      <c r="Y36" s="264">
        <f t="shared" ref="Y36" si="63">SUM(Y37:Y46)</f>
        <v>0</v>
      </c>
      <c r="Z36" s="264">
        <f t="shared" ref="Z36" si="64">SUM(Z37:Z46)</f>
        <v>0</v>
      </c>
      <c r="AA36" s="264">
        <f t="shared" ref="AA36" si="65">SUM(AA37:AA46)</f>
        <v>0</v>
      </c>
      <c r="AB36" s="264">
        <f t="shared" ref="AB36" si="66">SUM(AB37:AB46)</f>
        <v>0</v>
      </c>
      <c r="AC36" s="264">
        <f t="shared" ref="AC36" si="67">SUM(AC37:AC46)</f>
        <v>0</v>
      </c>
      <c r="AD36" s="264">
        <f t="shared" ref="AD36" si="68">SUM(AD37:AD46)</f>
        <v>0</v>
      </c>
      <c r="AE36" s="264">
        <f t="shared" ref="AE36" si="69">SUM(AE37:AE46)</f>
        <v>0</v>
      </c>
      <c r="AF36" s="264">
        <f t="shared" ref="AF36" si="70">SUM(AF37:AF46)</f>
        <v>0</v>
      </c>
      <c r="AG36" s="264">
        <f t="shared" ref="AG36" si="71">SUM(AG37:AG46)</f>
        <v>0</v>
      </c>
      <c r="AH36" s="264">
        <f t="shared" ref="AH36" si="72">SUM(AH37:AH46)</f>
        <v>0</v>
      </c>
      <c r="AI36" s="264">
        <f t="shared" ref="AI36" si="73">SUM(AI37:AI46)</f>
        <v>0</v>
      </c>
      <c r="AJ36" s="264">
        <f t="shared" ref="AJ36" si="74">SUM(AJ37:AJ46)</f>
        <v>0</v>
      </c>
      <c r="AK36" s="264">
        <f t="shared" ref="AK36" si="75">SUM(AK37:AK46)</f>
        <v>0</v>
      </c>
      <c r="AL36" s="264">
        <f t="shared" ref="AL36" si="76">SUM(AL37:AL46)</f>
        <v>0</v>
      </c>
      <c r="AM36" s="264">
        <f t="shared" ref="AM36" si="77">SUM(AM37:AM46)</f>
        <v>0</v>
      </c>
      <c r="AN36" s="264">
        <f t="shared" ref="AN36" si="78">SUM(AN37:AN46)</f>
        <v>0</v>
      </c>
      <c r="AO36" s="264">
        <f t="shared" ref="AO36" si="79">SUM(AO37:AO46)</f>
        <v>0</v>
      </c>
      <c r="AP36" s="264">
        <f t="shared" ref="AP36" si="80">SUM(AP37:AP46)</f>
        <v>0</v>
      </c>
      <c r="AQ36" s="264">
        <f t="shared" ref="AQ36" si="81">SUM(AQ37:AQ46)</f>
        <v>0</v>
      </c>
      <c r="AR36" s="264">
        <f t="shared" ref="AR36" si="82">SUM(AR37:AR46)</f>
        <v>0</v>
      </c>
      <c r="AS36" s="264">
        <f t="shared" ref="AS36" si="83">SUM(AS37:AS46)</f>
        <v>0</v>
      </c>
      <c r="AT36" s="264">
        <f t="shared" ref="AT36" si="84">SUM(AT37:AT46)</f>
        <v>0</v>
      </c>
      <c r="AU36" s="264">
        <f t="shared" ref="AU36" si="85">SUM(AU37:AU46)</f>
        <v>0</v>
      </c>
      <c r="AV36" s="264">
        <f t="shared" ref="AV36" si="86">SUM(AV37:AV46)</f>
        <v>0</v>
      </c>
      <c r="AW36" s="274">
        <f t="shared" ref="AW36" si="87">SUM(AW37:AW46)</f>
        <v>0</v>
      </c>
      <c r="AX36" s="3"/>
      <c r="AY36" s="81">
        <f t="shared" si="48"/>
        <v>0</v>
      </c>
      <c r="AZ36" s="265" t="str">
        <f t="shared" si="3"/>
        <v/>
      </c>
      <c r="BA36" s="266" t="str">
        <f t="shared" si="4"/>
        <v/>
      </c>
      <c r="BB36" s="242"/>
      <c r="BC36" s="60"/>
      <c r="BD36" s="316"/>
    </row>
    <row r="37" spans="1:56" s="280" customFormat="1" outlineLevel="2" x14ac:dyDescent="0.35">
      <c r="B37" s="281"/>
      <c r="C37" s="235" t="str">
        <f>IFERROR(BUDGET!C43,"")</f>
        <v>A3-01</v>
      </c>
      <c r="D37" s="282">
        <f>IFERROR(BUDGET!D43,"")</f>
        <v>0</v>
      </c>
      <c r="E37" s="283" t="str">
        <f>IFERROR(BUDGET!E43,"")</f>
        <v>x</v>
      </c>
      <c r="F37" s="284">
        <f>IF(OR(BUDGET!$N$14="",BUDGET!$N$14="Initial Budget"),BUDGET!N43,BUDGET!BA43)</f>
        <v>0</v>
      </c>
      <c r="G37" s="285"/>
      <c r="H37" s="286">
        <f>SUMIFS(EXPENSES!$I$12:$I4034,EXPENSES!$U$12:$U4034,FORECAST!C37)</f>
        <v>0</v>
      </c>
      <c r="I37" s="319">
        <f t="shared" si="5"/>
        <v>0</v>
      </c>
      <c r="J37" s="320"/>
      <c r="K37" s="288"/>
      <c r="L37" s="289"/>
      <c r="M37" s="298"/>
      <c r="N37" s="290"/>
      <c r="O37" s="290"/>
      <c r="P37" s="290"/>
      <c r="Q37" s="298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1">
        <f t="shared" ref="AW37:AW46" si="88">SUM(L37:AV37)</f>
        <v>0</v>
      </c>
      <c r="AX37" s="292"/>
      <c r="AY37" s="293">
        <f t="shared" si="48"/>
        <v>0</v>
      </c>
      <c r="AZ37" s="294" t="str">
        <f t="shared" si="3"/>
        <v/>
      </c>
      <c r="BA37" s="295" t="str">
        <f t="shared" si="4"/>
        <v/>
      </c>
      <c r="BB37" s="296"/>
      <c r="BC37" s="289"/>
      <c r="BD37" s="318"/>
    </row>
    <row r="38" spans="1:56" s="280" customFormat="1" outlineLevel="2" x14ac:dyDescent="0.35">
      <c r="B38" s="281"/>
      <c r="C38" s="235" t="str">
        <f>IFERROR(BUDGET!C44,"")</f>
        <v>A3-02</v>
      </c>
      <c r="D38" s="297">
        <f>IFERROR(BUDGET!D44,"")</f>
        <v>0</v>
      </c>
      <c r="E38" s="283" t="str">
        <f>IFERROR(BUDGET!E44,"")</f>
        <v>x</v>
      </c>
      <c r="F38" s="284">
        <f>IF(OR(BUDGET!$N$14="",BUDGET!$N$14="Initial Budget"),BUDGET!N44,BUDGET!BA44)</f>
        <v>0</v>
      </c>
      <c r="G38" s="285"/>
      <c r="H38" s="286">
        <f>SUMIFS(EXPENSES!$I$12:$I4035,EXPENSES!$U$12:$U4035,FORECAST!C38)</f>
        <v>0</v>
      </c>
      <c r="I38" s="319">
        <f t="shared" si="5"/>
        <v>0</v>
      </c>
      <c r="J38" s="320"/>
      <c r="K38" s="288"/>
      <c r="L38" s="289"/>
      <c r="M38" s="298"/>
      <c r="N38" s="298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A38" s="298"/>
      <c r="AB38" s="298"/>
      <c r="AC38" s="298"/>
      <c r="AD38" s="298"/>
      <c r="AE38" s="298"/>
      <c r="AF38" s="298"/>
      <c r="AG38" s="298"/>
      <c r="AH38" s="298"/>
      <c r="AI38" s="298"/>
      <c r="AJ38" s="298"/>
      <c r="AK38" s="298"/>
      <c r="AL38" s="298"/>
      <c r="AM38" s="298"/>
      <c r="AN38" s="298"/>
      <c r="AO38" s="298"/>
      <c r="AP38" s="298"/>
      <c r="AQ38" s="298"/>
      <c r="AR38" s="298"/>
      <c r="AS38" s="298"/>
      <c r="AT38" s="298"/>
      <c r="AU38" s="298"/>
      <c r="AV38" s="298"/>
      <c r="AW38" s="299">
        <f t="shared" si="88"/>
        <v>0</v>
      </c>
      <c r="AX38" s="292"/>
      <c r="AY38" s="293">
        <f t="shared" si="48"/>
        <v>0</v>
      </c>
      <c r="AZ38" s="294" t="str">
        <f t="shared" si="3"/>
        <v/>
      </c>
      <c r="BA38" s="295" t="str">
        <f t="shared" si="4"/>
        <v/>
      </c>
      <c r="BB38" s="296"/>
      <c r="BC38" s="289"/>
      <c r="BD38" s="318"/>
    </row>
    <row r="39" spans="1:56" s="280" customFormat="1" outlineLevel="2" x14ac:dyDescent="0.35">
      <c r="B39" s="281"/>
      <c r="C39" s="235" t="str">
        <f>IFERROR(BUDGET!C45,"")</f>
        <v>A3-03</v>
      </c>
      <c r="D39" s="297">
        <f>IFERROR(BUDGET!D45,"")</f>
        <v>0</v>
      </c>
      <c r="E39" s="283" t="str">
        <f>IFERROR(BUDGET!E45,"")</f>
        <v>x</v>
      </c>
      <c r="F39" s="284">
        <f>IF(OR(BUDGET!$N$14="",BUDGET!$N$14="Initial Budget"),BUDGET!N45,BUDGET!BA45)</f>
        <v>0</v>
      </c>
      <c r="G39" s="285"/>
      <c r="H39" s="286">
        <f>SUMIFS(EXPENSES!$I$12:$I4036,EXPENSES!$U$12:$U4036,FORECAST!C39)</f>
        <v>0</v>
      </c>
      <c r="I39" s="319">
        <f t="shared" si="5"/>
        <v>0</v>
      </c>
      <c r="J39" s="320"/>
      <c r="K39" s="288"/>
      <c r="L39" s="289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9">
        <f t="shared" si="88"/>
        <v>0</v>
      </c>
      <c r="AX39" s="292"/>
      <c r="AY39" s="293">
        <f t="shared" si="48"/>
        <v>0</v>
      </c>
      <c r="AZ39" s="294" t="str">
        <f t="shared" si="3"/>
        <v/>
      </c>
      <c r="BA39" s="295" t="str">
        <f t="shared" si="4"/>
        <v/>
      </c>
      <c r="BB39" s="296"/>
      <c r="BC39" s="289"/>
      <c r="BD39" s="318"/>
    </row>
    <row r="40" spans="1:56" s="280" customFormat="1" outlineLevel="2" x14ac:dyDescent="0.35">
      <c r="B40" s="281"/>
      <c r="C40" s="235" t="str">
        <f>IFERROR(BUDGET!C46,"")</f>
        <v>A3-04</v>
      </c>
      <c r="D40" s="297">
        <f>IFERROR(BUDGET!D46,"")</f>
        <v>0</v>
      </c>
      <c r="E40" s="283" t="str">
        <f>IFERROR(BUDGET!E46,"")</f>
        <v>x</v>
      </c>
      <c r="F40" s="284">
        <f>IF(OR(BUDGET!$N$14="",BUDGET!$N$14="Initial Budget"),BUDGET!N46,BUDGET!BA46)</f>
        <v>0</v>
      </c>
      <c r="G40" s="321"/>
      <c r="H40" s="286">
        <f>SUMIFS(EXPENSES!$I$12:$I4037,EXPENSES!$U$12:$U4037,FORECAST!C40)</f>
        <v>0</v>
      </c>
      <c r="I40" s="319">
        <f t="shared" si="5"/>
        <v>0</v>
      </c>
      <c r="J40" s="320"/>
      <c r="K40" s="288"/>
      <c r="L40" s="289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  <c r="AA40" s="298"/>
      <c r="AB40" s="298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9">
        <f t="shared" si="88"/>
        <v>0</v>
      </c>
      <c r="AX40" s="292"/>
      <c r="AY40" s="293">
        <f t="shared" si="48"/>
        <v>0</v>
      </c>
      <c r="AZ40" s="294" t="str">
        <f t="shared" si="3"/>
        <v/>
      </c>
      <c r="BA40" s="295" t="str">
        <f t="shared" si="4"/>
        <v/>
      </c>
      <c r="BB40" s="296"/>
      <c r="BC40" s="289"/>
      <c r="BD40" s="318"/>
    </row>
    <row r="41" spans="1:56" s="280" customFormat="1" outlineLevel="2" x14ac:dyDescent="0.35">
      <c r="B41" s="281"/>
      <c r="C41" s="235" t="str">
        <f>IFERROR(BUDGET!C47,"")</f>
        <v>A3-05</v>
      </c>
      <c r="D41" s="297">
        <f>IFERROR(BUDGET!D47,"")</f>
        <v>0</v>
      </c>
      <c r="E41" s="283" t="str">
        <f>IFERROR(BUDGET!E47,"")</f>
        <v>x</v>
      </c>
      <c r="F41" s="284">
        <f>IF(OR(BUDGET!$N$14="",BUDGET!$N$14="Initial Budget"),BUDGET!N47,BUDGET!BA47)</f>
        <v>0</v>
      </c>
      <c r="G41" s="321"/>
      <c r="H41" s="286">
        <f>SUMIFS(EXPENSES!$I$12:$I4038,EXPENSES!$U$12:$U4038,FORECAST!C41)</f>
        <v>0</v>
      </c>
      <c r="I41" s="319">
        <f t="shared" si="5"/>
        <v>0</v>
      </c>
      <c r="J41" s="320"/>
      <c r="K41" s="288"/>
      <c r="L41" s="289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8"/>
      <c r="AV41" s="298"/>
      <c r="AW41" s="299">
        <f t="shared" si="88"/>
        <v>0</v>
      </c>
      <c r="AX41" s="292"/>
      <c r="AY41" s="293">
        <f t="shared" si="48"/>
        <v>0</v>
      </c>
      <c r="AZ41" s="294" t="str">
        <f t="shared" si="3"/>
        <v/>
      </c>
      <c r="BA41" s="295" t="str">
        <f t="shared" si="4"/>
        <v/>
      </c>
      <c r="BB41" s="296"/>
      <c r="BC41" s="289"/>
      <c r="BD41" s="318"/>
    </row>
    <row r="42" spans="1:56" s="280" customFormat="1" outlineLevel="2" x14ac:dyDescent="0.35">
      <c r="B42" s="281"/>
      <c r="C42" s="235" t="str">
        <f>IFERROR(BUDGET!C48,"")</f>
        <v>A3-06</v>
      </c>
      <c r="D42" s="297">
        <f>IFERROR(BUDGET!D48,"")</f>
        <v>0</v>
      </c>
      <c r="E42" s="283" t="str">
        <f>IFERROR(BUDGET!E48,"")</f>
        <v>x</v>
      </c>
      <c r="F42" s="284">
        <f>IF(OR(BUDGET!$N$14="",BUDGET!$N$14="Initial Budget"),BUDGET!N48,BUDGET!BA48)</f>
        <v>0</v>
      </c>
      <c r="G42" s="321"/>
      <c r="H42" s="286">
        <f>SUMIFS(EXPENSES!$I$12:$I4039,EXPENSES!$U$12:$U4039,FORECAST!C42)</f>
        <v>0</v>
      </c>
      <c r="I42" s="319">
        <f t="shared" si="5"/>
        <v>0</v>
      </c>
      <c r="J42" s="320"/>
      <c r="K42" s="288"/>
      <c r="L42" s="289"/>
      <c r="M42" s="298"/>
      <c r="N42" s="298"/>
      <c r="O42" s="298"/>
      <c r="P42" s="298"/>
      <c r="Q42" s="298"/>
      <c r="R42" s="298"/>
      <c r="S42" s="298"/>
      <c r="T42" s="298"/>
      <c r="U42" s="298"/>
      <c r="V42" s="298"/>
      <c r="W42" s="298"/>
      <c r="X42" s="298"/>
      <c r="Y42" s="298"/>
      <c r="Z42" s="298"/>
      <c r="AA42" s="298"/>
      <c r="AB42" s="298"/>
      <c r="AC42" s="298"/>
      <c r="AD42" s="298"/>
      <c r="AE42" s="298"/>
      <c r="AF42" s="298"/>
      <c r="AG42" s="298"/>
      <c r="AH42" s="298"/>
      <c r="AI42" s="298"/>
      <c r="AJ42" s="298"/>
      <c r="AK42" s="298"/>
      <c r="AL42" s="298"/>
      <c r="AM42" s="298"/>
      <c r="AN42" s="298"/>
      <c r="AO42" s="298"/>
      <c r="AP42" s="298"/>
      <c r="AQ42" s="298"/>
      <c r="AR42" s="298"/>
      <c r="AS42" s="298"/>
      <c r="AT42" s="298"/>
      <c r="AU42" s="298"/>
      <c r="AV42" s="298"/>
      <c r="AW42" s="299">
        <f t="shared" si="88"/>
        <v>0</v>
      </c>
      <c r="AX42" s="292"/>
      <c r="AY42" s="293">
        <f t="shared" si="48"/>
        <v>0</v>
      </c>
      <c r="AZ42" s="294" t="str">
        <f t="shared" si="3"/>
        <v/>
      </c>
      <c r="BA42" s="295" t="str">
        <f t="shared" si="4"/>
        <v/>
      </c>
      <c r="BB42" s="296"/>
      <c r="BC42" s="289"/>
      <c r="BD42" s="318"/>
    </row>
    <row r="43" spans="1:56" s="280" customFormat="1" outlineLevel="2" x14ac:dyDescent="0.35">
      <c r="B43" s="281"/>
      <c r="C43" s="235" t="str">
        <f>IFERROR(BUDGET!C49,"")</f>
        <v>A3-07</v>
      </c>
      <c r="D43" s="297">
        <f>IFERROR(BUDGET!D49,"")</f>
        <v>0</v>
      </c>
      <c r="E43" s="283" t="str">
        <f>IFERROR(BUDGET!E49,"")</f>
        <v>x</v>
      </c>
      <c r="F43" s="284">
        <f>IF(OR(BUDGET!$N$14="",BUDGET!$N$14="Initial Budget"),BUDGET!N49,BUDGET!BA49)</f>
        <v>0</v>
      </c>
      <c r="G43" s="321"/>
      <c r="H43" s="286">
        <f>SUMIFS(EXPENSES!$I$12:$I4040,EXPENSES!$U$12:$U4040,FORECAST!C43)</f>
        <v>0</v>
      </c>
      <c r="I43" s="319">
        <f t="shared" si="5"/>
        <v>0</v>
      </c>
      <c r="J43" s="320"/>
      <c r="K43" s="288"/>
      <c r="L43" s="289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  <c r="AA43" s="298"/>
      <c r="AB43" s="298"/>
      <c r="AC43" s="298"/>
      <c r="AD43" s="298"/>
      <c r="AE43" s="298"/>
      <c r="AF43" s="298"/>
      <c r="AG43" s="298"/>
      <c r="AH43" s="298"/>
      <c r="AI43" s="298"/>
      <c r="AJ43" s="298"/>
      <c r="AK43" s="298"/>
      <c r="AL43" s="298"/>
      <c r="AM43" s="298"/>
      <c r="AN43" s="298"/>
      <c r="AO43" s="298"/>
      <c r="AP43" s="298"/>
      <c r="AQ43" s="298"/>
      <c r="AR43" s="298"/>
      <c r="AS43" s="298"/>
      <c r="AT43" s="298"/>
      <c r="AU43" s="298"/>
      <c r="AV43" s="298"/>
      <c r="AW43" s="299">
        <f t="shared" si="88"/>
        <v>0</v>
      </c>
      <c r="AX43" s="292"/>
      <c r="AY43" s="293">
        <f t="shared" si="48"/>
        <v>0</v>
      </c>
      <c r="AZ43" s="294" t="str">
        <f t="shared" si="3"/>
        <v/>
      </c>
      <c r="BA43" s="295" t="str">
        <f t="shared" si="4"/>
        <v/>
      </c>
      <c r="BB43" s="296"/>
      <c r="BC43" s="289"/>
      <c r="BD43" s="318"/>
    </row>
    <row r="44" spans="1:56" s="280" customFormat="1" outlineLevel="2" x14ac:dyDescent="0.35">
      <c r="B44" s="281"/>
      <c r="C44" s="235" t="str">
        <f>IFERROR(BUDGET!C50,"")</f>
        <v>A3-08</v>
      </c>
      <c r="D44" s="297">
        <f>IFERROR(BUDGET!D50,"")</f>
        <v>0</v>
      </c>
      <c r="E44" s="283" t="str">
        <f>IFERROR(BUDGET!E50,"")</f>
        <v>x</v>
      </c>
      <c r="F44" s="284">
        <f>IF(OR(BUDGET!$N$14="",BUDGET!$N$14="Initial Budget"),BUDGET!N50,BUDGET!BA50)</f>
        <v>0</v>
      </c>
      <c r="G44" s="321"/>
      <c r="H44" s="286">
        <f>SUMIFS(EXPENSES!$I$12:$I4041,EXPENSES!$U$12:$U4041,FORECAST!C44)</f>
        <v>0</v>
      </c>
      <c r="I44" s="319">
        <f t="shared" si="5"/>
        <v>0</v>
      </c>
      <c r="J44" s="320"/>
      <c r="K44" s="288"/>
      <c r="L44" s="289"/>
      <c r="M44" s="298"/>
      <c r="N44" s="298"/>
      <c r="O44" s="298"/>
      <c r="P44" s="298"/>
      <c r="Q44" s="298"/>
      <c r="R44" s="298"/>
      <c r="S44" s="298"/>
      <c r="T44" s="298"/>
      <c r="U44" s="298"/>
      <c r="V44" s="298"/>
      <c r="W44" s="298"/>
      <c r="X44" s="298"/>
      <c r="Y44" s="298"/>
      <c r="Z44" s="298"/>
      <c r="AA44" s="298"/>
      <c r="AB44" s="298"/>
      <c r="AC44" s="298"/>
      <c r="AD44" s="298"/>
      <c r="AE44" s="298"/>
      <c r="AF44" s="298"/>
      <c r="AG44" s="298"/>
      <c r="AH44" s="298"/>
      <c r="AI44" s="298"/>
      <c r="AJ44" s="298"/>
      <c r="AK44" s="298"/>
      <c r="AL44" s="298"/>
      <c r="AM44" s="298"/>
      <c r="AN44" s="298"/>
      <c r="AO44" s="298"/>
      <c r="AP44" s="298"/>
      <c r="AQ44" s="298"/>
      <c r="AR44" s="298"/>
      <c r="AS44" s="298"/>
      <c r="AT44" s="298"/>
      <c r="AU44" s="298"/>
      <c r="AV44" s="298"/>
      <c r="AW44" s="299">
        <f t="shared" si="88"/>
        <v>0</v>
      </c>
      <c r="AX44" s="292"/>
      <c r="AY44" s="293">
        <f t="shared" si="48"/>
        <v>0</v>
      </c>
      <c r="AZ44" s="294" t="str">
        <f t="shared" si="3"/>
        <v/>
      </c>
      <c r="BA44" s="295" t="str">
        <f t="shared" si="4"/>
        <v/>
      </c>
      <c r="BB44" s="296"/>
      <c r="BC44" s="289"/>
      <c r="BD44" s="318"/>
    </row>
    <row r="45" spans="1:56" s="280" customFormat="1" outlineLevel="2" x14ac:dyDescent="0.35">
      <c r="B45" s="281"/>
      <c r="C45" s="235" t="str">
        <f>IFERROR(BUDGET!C51,"")</f>
        <v>A3-09</v>
      </c>
      <c r="D45" s="297">
        <f>IFERROR(BUDGET!D51,"")</f>
        <v>0</v>
      </c>
      <c r="E45" s="283" t="str">
        <f>IFERROR(BUDGET!E51,"")</f>
        <v>x</v>
      </c>
      <c r="F45" s="284">
        <f>IF(OR(BUDGET!$N$14="",BUDGET!$N$14="Initial Budget"),BUDGET!N51,BUDGET!BA51)</f>
        <v>0</v>
      </c>
      <c r="G45" s="321"/>
      <c r="H45" s="286">
        <f>SUMIFS(EXPENSES!$I$12:$I4042,EXPENSES!$U$12:$U4042,FORECAST!C45)</f>
        <v>0</v>
      </c>
      <c r="I45" s="319">
        <f t="shared" si="5"/>
        <v>0</v>
      </c>
      <c r="J45" s="320"/>
      <c r="K45" s="288"/>
      <c r="L45" s="289"/>
      <c r="M45" s="298"/>
      <c r="N45" s="298"/>
      <c r="O45" s="298"/>
      <c r="P45" s="298"/>
      <c r="Q45" s="298"/>
      <c r="R45" s="298"/>
      <c r="S45" s="298"/>
      <c r="T45" s="298"/>
      <c r="U45" s="298"/>
      <c r="V45" s="298"/>
      <c r="W45" s="298"/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  <c r="AI45" s="298"/>
      <c r="AJ45" s="298"/>
      <c r="AK45" s="298"/>
      <c r="AL45" s="298"/>
      <c r="AM45" s="298"/>
      <c r="AN45" s="298"/>
      <c r="AO45" s="298"/>
      <c r="AP45" s="298"/>
      <c r="AQ45" s="298"/>
      <c r="AR45" s="298"/>
      <c r="AS45" s="298"/>
      <c r="AT45" s="298"/>
      <c r="AU45" s="298"/>
      <c r="AV45" s="298"/>
      <c r="AW45" s="299">
        <f t="shared" si="88"/>
        <v>0</v>
      </c>
      <c r="AX45" s="292"/>
      <c r="AY45" s="293">
        <f t="shared" si="48"/>
        <v>0</v>
      </c>
      <c r="AZ45" s="294" t="str">
        <f t="shared" si="3"/>
        <v/>
      </c>
      <c r="BA45" s="295" t="str">
        <f t="shared" si="4"/>
        <v/>
      </c>
      <c r="BB45" s="296"/>
      <c r="BC45" s="289"/>
      <c r="BD45" s="318"/>
    </row>
    <row r="46" spans="1:56" s="280" customFormat="1" outlineLevel="2" x14ac:dyDescent="0.35">
      <c r="B46" s="281"/>
      <c r="C46" s="300" t="str">
        <f>IFERROR(BUDGET!C52,"")</f>
        <v>A3-10</v>
      </c>
      <c r="D46" s="301">
        <f>IFERROR(BUDGET!D52,"")</f>
        <v>0</v>
      </c>
      <c r="E46" s="302" t="str">
        <f>IFERROR(BUDGET!E52,"")</f>
        <v>x</v>
      </c>
      <c r="F46" s="303">
        <f>IF(OR(BUDGET!$N$14="",BUDGET!$N$14="Initial Budget"),BUDGET!N52,BUDGET!BA52)</f>
        <v>0</v>
      </c>
      <c r="G46" s="321"/>
      <c r="H46" s="305">
        <f>SUMIFS(EXPENSES!$I$12:$I4043,EXPENSES!$U$12:$U4043,FORECAST!C46)</f>
        <v>0</v>
      </c>
      <c r="I46" s="319">
        <f t="shared" si="5"/>
        <v>0</v>
      </c>
      <c r="J46" s="320"/>
      <c r="K46" s="288"/>
      <c r="L46" s="289"/>
      <c r="M46" s="307"/>
      <c r="N46" s="307"/>
      <c r="O46" s="307"/>
      <c r="P46" s="307"/>
      <c r="Q46" s="307"/>
      <c r="R46" s="307"/>
      <c r="S46" s="307"/>
      <c r="T46" s="307"/>
      <c r="U46" s="307"/>
      <c r="V46" s="307"/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7"/>
      <c r="AH46" s="307"/>
      <c r="AI46" s="307"/>
      <c r="AJ46" s="307"/>
      <c r="AK46" s="307"/>
      <c r="AL46" s="307"/>
      <c r="AM46" s="307"/>
      <c r="AN46" s="307"/>
      <c r="AO46" s="307"/>
      <c r="AP46" s="307"/>
      <c r="AQ46" s="307"/>
      <c r="AR46" s="307"/>
      <c r="AS46" s="307"/>
      <c r="AT46" s="307"/>
      <c r="AU46" s="307"/>
      <c r="AV46" s="307"/>
      <c r="AW46" s="308">
        <f t="shared" si="88"/>
        <v>0</v>
      </c>
      <c r="AX46" s="292"/>
      <c r="AY46" s="309">
        <f t="shared" si="48"/>
        <v>0</v>
      </c>
      <c r="AZ46" s="310" t="str">
        <f t="shared" si="3"/>
        <v/>
      </c>
      <c r="BA46" s="311" t="str">
        <f t="shared" si="4"/>
        <v/>
      </c>
      <c r="BB46" s="296"/>
      <c r="BC46" s="289"/>
      <c r="BD46" s="318"/>
    </row>
    <row r="47" spans="1:56" s="202" customFormat="1" outlineLevel="1" x14ac:dyDescent="0.35">
      <c r="B47" s="314"/>
      <c r="C47" s="315" t="str">
        <f>IFERROR(BUDGET!C53,"")</f>
        <v>A4</v>
      </c>
      <c r="D47" s="315"/>
      <c r="E47" s="215" t="str">
        <f>VLOOKUP($C47,BUDGET!$C:$E,3,FALSE)</f>
        <v>A4. Consultants and other staff costs</v>
      </c>
      <c r="F47" s="216">
        <f>SUM(F48:F57)</f>
        <v>0</v>
      </c>
      <c r="G47" s="313">
        <f>IF(OR(BUDGET!$N$14="",BUDGET!$N$14="Initial Budget"),FORECAST!F47-BUDGET!N53,FORECAST!F47-BUDGET!BA53)</f>
        <v>0</v>
      </c>
      <c r="H47" s="217">
        <f>SUM(H48:H57)</f>
        <v>0</v>
      </c>
      <c r="I47" s="217">
        <f t="shared" si="5"/>
        <v>0</v>
      </c>
      <c r="J47" s="218" t="str">
        <f t="shared" ref="J47" si="89">IF(OR(H47=0,F47=0),"-",H47/F47)</f>
        <v>-</v>
      </c>
      <c r="K47" s="243" t="str">
        <f>IF(ABS(H47-SUMIFS(REPORT!H:H,REPORT!C:C,C47))&gt;0.1,"PROB","OK")</f>
        <v>OK</v>
      </c>
      <c r="L47" s="60"/>
      <c r="M47" s="264">
        <f t="shared" ref="M47" si="90">SUM(M48:M57)</f>
        <v>0</v>
      </c>
      <c r="N47" s="264">
        <f t="shared" ref="N47" si="91">SUM(N48:N57)</f>
        <v>0</v>
      </c>
      <c r="O47" s="264">
        <f t="shared" ref="O47" si="92">SUM(O48:O57)</f>
        <v>0</v>
      </c>
      <c r="P47" s="264">
        <f t="shared" ref="P47" si="93">SUM(P48:P57)</f>
        <v>0</v>
      </c>
      <c r="Q47" s="264">
        <f t="shared" ref="Q47" si="94">SUM(Q48:Q57)</f>
        <v>0</v>
      </c>
      <c r="R47" s="264">
        <f t="shared" ref="R47" si="95">SUM(R48:R57)</f>
        <v>0</v>
      </c>
      <c r="S47" s="264">
        <f t="shared" ref="S47" si="96">SUM(S48:S57)</f>
        <v>0</v>
      </c>
      <c r="T47" s="264">
        <f t="shared" ref="T47" si="97">SUM(T48:T57)</f>
        <v>0</v>
      </c>
      <c r="U47" s="264">
        <f t="shared" ref="U47" si="98">SUM(U48:U57)</f>
        <v>0</v>
      </c>
      <c r="V47" s="264">
        <f t="shared" ref="V47" si="99">SUM(V48:V57)</f>
        <v>0</v>
      </c>
      <c r="W47" s="264">
        <f t="shared" ref="W47" si="100">SUM(W48:W57)</f>
        <v>0</v>
      </c>
      <c r="X47" s="264">
        <f t="shared" ref="X47" si="101">SUM(X48:X57)</f>
        <v>0</v>
      </c>
      <c r="Y47" s="264">
        <f t="shared" ref="Y47" si="102">SUM(Y48:Y57)</f>
        <v>0</v>
      </c>
      <c r="Z47" s="264">
        <f t="shared" ref="Z47" si="103">SUM(Z48:Z57)</f>
        <v>0</v>
      </c>
      <c r="AA47" s="264">
        <f t="shared" ref="AA47" si="104">SUM(AA48:AA57)</f>
        <v>0</v>
      </c>
      <c r="AB47" s="264">
        <f t="shared" ref="AB47" si="105">SUM(AB48:AB57)</f>
        <v>0</v>
      </c>
      <c r="AC47" s="264">
        <f t="shared" ref="AC47" si="106">SUM(AC48:AC57)</f>
        <v>0</v>
      </c>
      <c r="AD47" s="264">
        <f t="shared" ref="AD47" si="107">SUM(AD48:AD57)</f>
        <v>0</v>
      </c>
      <c r="AE47" s="264">
        <f t="shared" ref="AE47" si="108">SUM(AE48:AE57)</f>
        <v>0</v>
      </c>
      <c r="AF47" s="264">
        <f t="shared" ref="AF47" si="109">SUM(AF48:AF57)</f>
        <v>0</v>
      </c>
      <c r="AG47" s="264">
        <f t="shared" ref="AG47" si="110">SUM(AG48:AG57)</f>
        <v>0</v>
      </c>
      <c r="AH47" s="264">
        <f t="shared" ref="AH47" si="111">SUM(AH48:AH57)</f>
        <v>0</v>
      </c>
      <c r="AI47" s="264">
        <f t="shared" ref="AI47" si="112">SUM(AI48:AI57)</f>
        <v>0</v>
      </c>
      <c r="AJ47" s="264">
        <f t="shared" ref="AJ47" si="113">SUM(AJ48:AJ57)</f>
        <v>0</v>
      </c>
      <c r="AK47" s="264">
        <f t="shared" ref="AK47" si="114">SUM(AK48:AK57)</f>
        <v>0</v>
      </c>
      <c r="AL47" s="264">
        <f t="shared" ref="AL47" si="115">SUM(AL48:AL57)</f>
        <v>0</v>
      </c>
      <c r="AM47" s="264">
        <f t="shared" ref="AM47" si="116">SUM(AM48:AM57)</f>
        <v>0</v>
      </c>
      <c r="AN47" s="264">
        <f t="shared" ref="AN47" si="117">SUM(AN48:AN57)</f>
        <v>0</v>
      </c>
      <c r="AO47" s="264">
        <f t="shared" ref="AO47" si="118">SUM(AO48:AO57)</f>
        <v>0</v>
      </c>
      <c r="AP47" s="264">
        <f t="shared" ref="AP47" si="119">SUM(AP48:AP57)</f>
        <v>0</v>
      </c>
      <c r="AQ47" s="264">
        <f t="shared" ref="AQ47" si="120">SUM(AQ48:AQ57)</f>
        <v>0</v>
      </c>
      <c r="AR47" s="264">
        <f t="shared" ref="AR47" si="121">SUM(AR48:AR57)</f>
        <v>0</v>
      </c>
      <c r="AS47" s="264">
        <f t="shared" ref="AS47" si="122">SUM(AS48:AS57)</f>
        <v>0</v>
      </c>
      <c r="AT47" s="264">
        <f t="shared" ref="AT47" si="123">SUM(AT48:AT57)</f>
        <v>0</v>
      </c>
      <c r="AU47" s="264">
        <f t="shared" ref="AU47" si="124">SUM(AU48:AU57)</f>
        <v>0</v>
      </c>
      <c r="AV47" s="264">
        <f t="shared" ref="AV47" si="125">SUM(AV48:AV57)</f>
        <v>0</v>
      </c>
      <c r="AW47" s="274">
        <f t="shared" ref="AW47" si="126">SUM(AW48:AW57)</f>
        <v>0</v>
      </c>
      <c r="AX47" s="3"/>
      <c r="AY47" s="81">
        <f t="shared" si="48"/>
        <v>0</v>
      </c>
      <c r="AZ47" s="265" t="str">
        <f t="shared" si="3"/>
        <v/>
      </c>
      <c r="BA47" s="266" t="str">
        <f t="shared" si="4"/>
        <v/>
      </c>
      <c r="BB47" s="242"/>
      <c r="BC47" s="60"/>
      <c r="BD47" s="316"/>
    </row>
    <row r="48" spans="1:56" s="280" customFormat="1" outlineLevel="2" x14ac:dyDescent="0.35">
      <c r="B48" s="281"/>
      <c r="C48" s="235" t="str">
        <f>IFERROR(BUDGET!C54,"")</f>
        <v>A4-01</v>
      </c>
      <c r="D48" s="282">
        <f>IFERROR(BUDGET!D54,"")</f>
        <v>0</v>
      </c>
      <c r="E48" s="283" t="str">
        <f>IFERROR(BUDGET!E54,"")</f>
        <v>x</v>
      </c>
      <c r="F48" s="284">
        <f>IF(OR(BUDGET!$N$14="",BUDGET!$N$14="Initial Budget"),BUDGET!N54,BUDGET!BA54)</f>
        <v>0</v>
      </c>
      <c r="G48" s="321"/>
      <c r="H48" s="286">
        <f>SUMIFS(EXPENSES!$I$12:$I4045,EXPENSES!$U$12:$U4045,FORECAST!C48)</f>
        <v>0</v>
      </c>
      <c r="I48" s="319">
        <f t="shared" si="5"/>
        <v>0</v>
      </c>
      <c r="J48" s="320"/>
      <c r="K48" s="288"/>
      <c r="L48" s="289"/>
      <c r="M48" s="298"/>
      <c r="N48" s="290"/>
      <c r="O48" s="290"/>
      <c r="P48" s="290"/>
      <c r="Q48" s="298"/>
      <c r="R48" s="290"/>
      <c r="S48" s="290"/>
      <c r="T48" s="290"/>
      <c r="U48" s="290"/>
      <c r="V48" s="290"/>
      <c r="W48" s="290"/>
      <c r="X48" s="290"/>
      <c r="Y48" s="290"/>
      <c r="Z48" s="290"/>
      <c r="AA48" s="290"/>
      <c r="AB48" s="290"/>
      <c r="AC48" s="290"/>
      <c r="AD48" s="290"/>
      <c r="AE48" s="290"/>
      <c r="AF48" s="290"/>
      <c r="AG48" s="290"/>
      <c r="AH48" s="290"/>
      <c r="AI48" s="290"/>
      <c r="AJ48" s="290"/>
      <c r="AK48" s="290"/>
      <c r="AL48" s="290"/>
      <c r="AM48" s="290"/>
      <c r="AN48" s="290"/>
      <c r="AO48" s="290"/>
      <c r="AP48" s="290"/>
      <c r="AQ48" s="290"/>
      <c r="AR48" s="290"/>
      <c r="AS48" s="290"/>
      <c r="AT48" s="290"/>
      <c r="AU48" s="290"/>
      <c r="AV48" s="290"/>
      <c r="AW48" s="291">
        <f t="shared" ref="AW48:AW57" si="127">SUM(L48:AV48)</f>
        <v>0</v>
      </c>
      <c r="AX48" s="292"/>
      <c r="AY48" s="293">
        <f t="shared" si="48"/>
        <v>0</v>
      </c>
      <c r="AZ48" s="294" t="str">
        <f t="shared" si="3"/>
        <v/>
      </c>
      <c r="BA48" s="295" t="str">
        <f t="shared" si="4"/>
        <v/>
      </c>
      <c r="BB48" s="296"/>
      <c r="BC48" s="289"/>
      <c r="BD48" s="318"/>
    </row>
    <row r="49" spans="1:56" s="280" customFormat="1" outlineLevel="2" x14ac:dyDescent="0.35">
      <c r="B49" s="281"/>
      <c r="C49" s="235" t="str">
        <f>IFERROR(BUDGET!C55,"")</f>
        <v>A4-02</v>
      </c>
      <c r="D49" s="297">
        <f>IFERROR(BUDGET!D55,"")</f>
        <v>0</v>
      </c>
      <c r="E49" s="283" t="str">
        <f>IFERROR(BUDGET!E55,"")</f>
        <v>x</v>
      </c>
      <c r="F49" s="284">
        <f>IF(OR(BUDGET!$N$14="",BUDGET!$N$14="Initial Budget"),BUDGET!N55,BUDGET!BA55)</f>
        <v>0</v>
      </c>
      <c r="G49" s="321"/>
      <c r="H49" s="286">
        <f>SUMIFS(EXPENSES!$I$12:$I4046,EXPENSES!$U$12:$U4046,FORECAST!C49)</f>
        <v>0</v>
      </c>
      <c r="I49" s="319">
        <f t="shared" si="5"/>
        <v>0</v>
      </c>
      <c r="J49" s="320"/>
      <c r="K49" s="288"/>
      <c r="L49" s="289"/>
      <c r="M49" s="298"/>
      <c r="N49" s="298"/>
      <c r="O49" s="298"/>
      <c r="P49" s="298"/>
      <c r="Q49" s="298"/>
      <c r="R49" s="298"/>
      <c r="S49" s="298"/>
      <c r="T49" s="298"/>
      <c r="U49" s="298"/>
      <c r="V49" s="298"/>
      <c r="W49" s="298"/>
      <c r="X49" s="298"/>
      <c r="Y49" s="298"/>
      <c r="Z49" s="298"/>
      <c r="AA49" s="298"/>
      <c r="AB49" s="298"/>
      <c r="AC49" s="298"/>
      <c r="AD49" s="298"/>
      <c r="AE49" s="298"/>
      <c r="AF49" s="298"/>
      <c r="AG49" s="298"/>
      <c r="AH49" s="298"/>
      <c r="AI49" s="298"/>
      <c r="AJ49" s="298"/>
      <c r="AK49" s="298"/>
      <c r="AL49" s="298"/>
      <c r="AM49" s="298"/>
      <c r="AN49" s="298"/>
      <c r="AO49" s="298"/>
      <c r="AP49" s="298"/>
      <c r="AQ49" s="298"/>
      <c r="AR49" s="298"/>
      <c r="AS49" s="298"/>
      <c r="AT49" s="298"/>
      <c r="AU49" s="298"/>
      <c r="AV49" s="298"/>
      <c r="AW49" s="299">
        <f t="shared" si="127"/>
        <v>0</v>
      </c>
      <c r="AX49" s="292"/>
      <c r="AY49" s="293">
        <f t="shared" si="48"/>
        <v>0</v>
      </c>
      <c r="AZ49" s="294" t="str">
        <f t="shared" si="3"/>
        <v/>
      </c>
      <c r="BA49" s="295" t="str">
        <f t="shared" si="4"/>
        <v/>
      </c>
      <c r="BB49" s="296"/>
      <c r="BC49" s="289"/>
      <c r="BD49" s="318"/>
    </row>
    <row r="50" spans="1:56" s="280" customFormat="1" outlineLevel="2" x14ac:dyDescent="0.35">
      <c r="B50" s="281"/>
      <c r="C50" s="235" t="str">
        <f>IFERROR(BUDGET!C56,"")</f>
        <v>A4-03</v>
      </c>
      <c r="D50" s="297">
        <f>IFERROR(BUDGET!D56,"")</f>
        <v>0</v>
      </c>
      <c r="E50" s="283" t="str">
        <f>IFERROR(BUDGET!E56,"")</f>
        <v>x</v>
      </c>
      <c r="F50" s="284">
        <f>IF(OR(BUDGET!$N$14="",BUDGET!$N$14="Initial Budget"),BUDGET!N56,BUDGET!BA56)</f>
        <v>0</v>
      </c>
      <c r="G50" s="321"/>
      <c r="H50" s="286">
        <f>SUMIFS(EXPENSES!$I$12:$I4047,EXPENSES!$U$12:$U4047,FORECAST!C50)</f>
        <v>0</v>
      </c>
      <c r="I50" s="319">
        <f t="shared" si="5"/>
        <v>0</v>
      </c>
      <c r="J50" s="320"/>
      <c r="K50" s="288"/>
      <c r="L50" s="289"/>
      <c r="M50" s="298"/>
      <c r="N50" s="298"/>
      <c r="O50" s="298"/>
      <c r="P50" s="298"/>
      <c r="Q50" s="298"/>
      <c r="R50" s="298"/>
      <c r="S50" s="298"/>
      <c r="T50" s="298"/>
      <c r="U50" s="298"/>
      <c r="V50" s="298"/>
      <c r="W50" s="298"/>
      <c r="X50" s="298"/>
      <c r="Y50" s="298"/>
      <c r="Z50" s="298"/>
      <c r="AA50" s="298"/>
      <c r="AB50" s="298"/>
      <c r="AC50" s="298"/>
      <c r="AD50" s="298"/>
      <c r="AE50" s="298"/>
      <c r="AF50" s="298"/>
      <c r="AG50" s="298"/>
      <c r="AH50" s="298"/>
      <c r="AI50" s="298"/>
      <c r="AJ50" s="298"/>
      <c r="AK50" s="298"/>
      <c r="AL50" s="298"/>
      <c r="AM50" s="298"/>
      <c r="AN50" s="298"/>
      <c r="AO50" s="298"/>
      <c r="AP50" s="298"/>
      <c r="AQ50" s="298"/>
      <c r="AR50" s="298"/>
      <c r="AS50" s="298"/>
      <c r="AT50" s="298"/>
      <c r="AU50" s="298"/>
      <c r="AV50" s="298"/>
      <c r="AW50" s="299">
        <f t="shared" si="127"/>
        <v>0</v>
      </c>
      <c r="AX50" s="292"/>
      <c r="AY50" s="293">
        <f t="shared" si="48"/>
        <v>0</v>
      </c>
      <c r="AZ50" s="294" t="str">
        <f t="shared" si="3"/>
        <v/>
      </c>
      <c r="BA50" s="295" t="str">
        <f t="shared" si="4"/>
        <v/>
      </c>
      <c r="BB50" s="296"/>
      <c r="BC50" s="289"/>
      <c r="BD50" s="318"/>
    </row>
    <row r="51" spans="1:56" s="280" customFormat="1" outlineLevel="2" x14ac:dyDescent="0.35">
      <c r="B51" s="281"/>
      <c r="C51" s="235" t="str">
        <f>IFERROR(BUDGET!C57,"")</f>
        <v>A4-04</v>
      </c>
      <c r="D51" s="297">
        <f>IFERROR(BUDGET!D57,"")</f>
        <v>0</v>
      </c>
      <c r="E51" s="283" t="str">
        <f>IFERROR(BUDGET!E57,"")</f>
        <v>x</v>
      </c>
      <c r="F51" s="284">
        <f>IF(OR(BUDGET!$N$14="",BUDGET!$N$14="Initial Budget"),BUDGET!N57,BUDGET!BA57)</f>
        <v>0</v>
      </c>
      <c r="G51" s="321"/>
      <c r="H51" s="286">
        <f>SUMIFS(EXPENSES!$I$12:$I4048,EXPENSES!$U$12:$U4048,FORECAST!C51)</f>
        <v>0</v>
      </c>
      <c r="I51" s="319">
        <f t="shared" si="5"/>
        <v>0</v>
      </c>
      <c r="J51" s="320"/>
      <c r="K51" s="288"/>
      <c r="L51" s="289"/>
      <c r="M51" s="298"/>
      <c r="N51" s="298"/>
      <c r="O51" s="298"/>
      <c r="P51" s="298"/>
      <c r="Q51" s="298"/>
      <c r="R51" s="298"/>
      <c r="S51" s="298"/>
      <c r="T51" s="298"/>
      <c r="U51" s="298"/>
      <c r="V51" s="298"/>
      <c r="W51" s="298"/>
      <c r="X51" s="298"/>
      <c r="Y51" s="298"/>
      <c r="Z51" s="298"/>
      <c r="AA51" s="298"/>
      <c r="AB51" s="298"/>
      <c r="AC51" s="298"/>
      <c r="AD51" s="298"/>
      <c r="AE51" s="298"/>
      <c r="AF51" s="298"/>
      <c r="AG51" s="298"/>
      <c r="AH51" s="298"/>
      <c r="AI51" s="298"/>
      <c r="AJ51" s="298"/>
      <c r="AK51" s="298"/>
      <c r="AL51" s="298"/>
      <c r="AM51" s="298"/>
      <c r="AN51" s="298"/>
      <c r="AO51" s="298"/>
      <c r="AP51" s="298"/>
      <c r="AQ51" s="298"/>
      <c r="AR51" s="298"/>
      <c r="AS51" s="298"/>
      <c r="AT51" s="298"/>
      <c r="AU51" s="298"/>
      <c r="AV51" s="298"/>
      <c r="AW51" s="299">
        <f t="shared" si="127"/>
        <v>0</v>
      </c>
      <c r="AX51" s="292"/>
      <c r="AY51" s="293">
        <f t="shared" si="48"/>
        <v>0</v>
      </c>
      <c r="AZ51" s="294" t="str">
        <f t="shared" si="3"/>
        <v/>
      </c>
      <c r="BA51" s="295" t="str">
        <f t="shared" si="4"/>
        <v/>
      </c>
      <c r="BB51" s="296"/>
      <c r="BC51" s="289"/>
      <c r="BD51" s="318"/>
    </row>
    <row r="52" spans="1:56" s="280" customFormat="1" outlineLevel="2" x14ac:dyDescent="0.35">
      <c r="B52" s="281"/>
      <c r="C52" s="235" t="str">
        <f>IFERROR(BUDGET!C58,"")</f>
        <v>A4-05</v>
      </c>
      <c r="D52" s="297">
        <f>IFERROR(BUDGET!D58,"")</f>
        <v>0</v>
      </c>
      <c r="E52" s="283" t="str">
        <f>IFERROR(BUDGET!E58,"")</f>
        <v>x</v>
      </c>
      <c r="F52" s="284">
        <f>IF(OR(BUDGET!$N$14="",BUDGET!$N$14="Initial Budget"),BUDGET!N58,BUDGET!BA58)</f>
        <v>0</v>
      </c>
      <c r="G52" s="321"/>
      <c r="H52" s="286">
        <f>SUMIFS(EXPENSES!$I$12:$I4049,EXPENSES!$U$12:$U4049,FORECAST!C52)</f>
        <v>0</v>
      </c>
      <c r="I52" s="319">
        <f t="shared" si="5"/>
        <v>0</v>
      </c>
      <c r="J52" s="320"/>
      <c r="K52" s="288"/>
      <c r="L52" s="289"/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298"/>
      <c r="Y52" s="298"/>
      <c r="Z52" s="298"/>
      <c r="AA52" s="298"/>
      <c r="AB52" s="298"/>
      <c r="AC52" s="298"/>
      <c r="AD52" s="298"/>
      <c r="AE52" s="298"/>
      <c r="AF52" s="298"/>
      <c r="AG52" s="298"/>
      <c r="AH52" s="298"/>
      <c r="AI52" s="298"/>
      <c r="AJ52" s="298"/>
      <c r="AK52" s="298"/>
      <c r="AL52" s="298"/>
      <c r="AM52" s="298"/>
      <c r="AN52" s="298"/>
      <c r="AO52" s="298"/>
      <c r="AP52" s="298"/>
      <c r="AQ52" s="298"/>
      <c r="AR52" s="298"/>
      <c r="AS52" s="298"/>
      <c r="AT52" s="298"/>
      <c r="AU52" s="298"/>
      <c r="AV52" s="298"/>
      <c r="AW52" s="299">
        <f t="shared" si="127"/>
        <v>0</v>
      </c>
      <c r="AX52" s="292"/>
      <c r="AY52" s="293">
        <f t="shared" si="48"/>
        <v>0</v>
      </c>
      <c r="AZ52" s="294" t="str">
        <f t="shared" si="3"/>
        <v/>
      </c>
      <c r="BA52" s="295" t="str">
        <f t="shared" si="4"/>
        <v/>
      </c>
      <c r="BB52" s="296"/>
      <c r="BC52" s="289"/>
      <c r="BD52" s="318"/>
    </row>
    <row r="53" spans="1:56" s="280" customFormat="1" outlineLevel="2" x14ac:dyDescent="0.35">
      <c r="B53" s="281"/>
      <c r="C53" s="235" t="str">
        <f>IFERROR(BUDGET!C59,"")</f>
        <v>A4-06</v>
      </c>
      <c r="D53" s="297">
        <f>IFERROR(BUDGET!D59,"")</f>
        <v>0</v>
      </c>
      <c r="E53" s="283" t="str">
        <f>IFERROR(BUDGET!E59,"")</f>
        <v>x</v>
      </c>
      <c r="F53" s="284">
        <f>IF(OR(BUDGET!$N$14="",BUDGET!$N$14="Initial Budget"),BUDGET!N59,BUDGET!BA59)</f>
        <v>0</v>
      </c>
      <c r="G53" s="321"/>
      <c r="H53" s="286">
        <f>SUMIFS(EXPENSES!$I$12:$I4050,EXPENSES!$U$12:$U4050,FORECAST!C53)</f>
        <v>0</v>
      </c>
      <c r="I53" s="319">
        <f t="shared" si="5"/>
        <v>0</v>
      </c>
      <c r="J53" s="320"/>
      <c r="K53" s="288"/>
      <c r="L53" s="289"/>
      <c r="M53" s="298"/>
      <c r="N53" s="298"/>
      <c r="O53" s="298"/>
      <c r="P53" s="298"/>
      <c r="Q53" s="298"/>
      <c r="R53" s="298"/>
      <c r="S53" s="298"/>
      <c r="T53" s="298"/>
      <c r="U53" s="298"/>
      <c r="V53" s="298"/>
      <c r="W53" s="298"/>
      <c r="X53" s="298"/>
      <c r="Y53" s="298"/>
      <c r="Z53" s="298"/>
      <c r="AA53" s="298"/>
      <c r="AB53" s="298"/>
      <c r="AC53" s="298"/>
      <c r="AD53" s="298"/>
      <c r="AE53" s="298"/>
      <c r="AF53" s="298"/>
      <c r="AG53" s="298"/>
      <c r="AH53" s="298"/>
      <c r="AI53" s="298"/>
      <c r="AJ53" s="298"/>
      <c r="AK53" s="298"/>
      <c r="AL53" s="298"/>
      <c r="AM53" s="298"/>
      <c r="AN53" s="298"/>
      <c r="AO53" s="298"/>
      <c r="AP53" s="298"/>
      <c r="AQ53" s="298"/>
      <c r="AR53" s="298"/>
      <c r="AS53" s="298"/>
      <c r="AT53" s="298"/>
      <c r="AU53" s="298"/>
      <c r="AV53" s="298"/>
      <c r="AW53" s="299">
        <f t="shared" si="127"/>
        <v>0</v>
      </c>
      <c r="AX53" s="292"/>
      <c r="AY53" s="293">
        <f t="shared" si="48"/>
        <v>0</v>
      </c>
      <c r="AZ53" s="294" t="str">
        <f t="shared" si="3"/>
        <v/>
      </c>
      <c r="BA53" s="295" t="str">
        <f t="shared" si="4"/>
        <v/>
      </c>
      <c r="BB53" s="296"/>
      <c r="BC53" s="289"/>
      <c r="BD53" s="318"/>
    </row>
    <row r="54" spans="1:56" s="280" customFormat="1" outlineLevel="2" x14ac:dyDescent="0.35">
      <c r="B54" s="281"/>
      <c r="C54" s="235" t="str">
        <f>IFERROR(BUDGET!C60,"")</f>
        <v>A4-07</v>
      </c>
      <c r="D54" s="297">
        <f>IFERROR(BUDGET!D60,"")</f>
        <v>0</v>
      </c>
      <c r="E54" s="283" t="str">
        <f>IFERROR(BUDGET!E60,"")</f>
        <v>x</v>
      </c>
      <c r="F54" s="284">
        <f>IF(OR(BUDGET!$N$14="",BUDGET!$N$14="Initial Budget"),BUDGET!N60,BUDGET!BA60)</f>
        <v>0</v>
      </c>
      <c r="G54" s="321"/>
      <c r="H54" s="286">
        <f>SUMIFS(EXPENSES!$I$12:$I4051,EXPENSES!$U$12:$U4051,FORECAST!C54)</f>
        <v>0</v>
      </c>
      <c r="I54" s="319">
        <f t="shared" si="5"/>
        <v>0</v>
      </c>
      <c r="J54" s="320"/>
      <c r="K54" s="288"/>
      <c r="L54" s="289"/>
      <c r="M54" s="298"/>
      <c r="N54" s="298"/>
      <c r="O54" s="298"/>
      <c r="P54" s="298"/>
      <c r="Q54" s="298"/>
      <c r="R54" s="298"/>
      <c r="S54" s="298"/>
      <c r="T54" s="298"/>
      <c r="U54" s="298"/>
      <c r="V54" s="298"/>
      <c r="W54" s="298"/>
      <c r="X54" s="298"/>
      <c r="Y54" s="298"/>
      <c r="Z54" s="298"/>
      <c r="AA54" s="298"/>
      <c r="AB54" s="298"/>
      <c r="AC54" s="298"/>
      <c r="AD54" s="298"/>
      <c r="AE54" s="298"/>
      <c r="AF54" s="298"/>
      <c r="AG54" s="298"/>
      <c r="AH54" s="298"/>
      <c r="AI54" s="298"/>
      <c r="AJ54" s="298"/>
      <c r="AK54" s="298"/>
      <c r="AL54" s="298"/>
      <c r="AM54" s="298"/>
      <c r="AN54" s="298"/>
      <c r="AO54" s="298"/>
      <c r="AP54" s="298"/>
      <c r="AQ54" s="298"/>
      <c r="AR54" s="298"/>
      <c r="AS54" s="298"/>
      <c r="AT54" s="298"/>
      <c r="AU54" s="298"/>
      <c r="AV54" s="298"/>
      <c r="AW54" s="299">
        <f t="shared" si="127"/>
        <v>0</v>
      </c>
      <c r="AX54" s="292"/>
      <c r="AY54" s="293">
        <f t="shared" si="48"/>
        <v>0</v>
      </c>
      <c r="AZ54" s="294" t="str">
        <f t="shared" si="3"/>
        <v/>
      </c>
      <c r="BA54" s="295" t="str">
        <f t="shared" si="4"/>
        <v/>
      </c>
      <c r="BB54" s="296"/>
      <c r="BC54" s="289"/>
      <c r="BD54" s="318"/>
    </row>
    <row r="55" spans="1:56" s="280" customFormat="1" outlineLevel="2" x14ac:dyDescent="0.35">
      <c r="B55" s="281"/>
      <c r="C55" s="235" t="str">
        <f>IFERROR(BUDGET!C61,"")</f>
        <v>A4-08</v>
      </c>
      <c r="D55" s="297">
        <f>IFERROR(BUDGET!D61,"")</f>
        <v>0</v>
      </c>
      <c r="E55" s="283" t="str">
        <f>IFERROR(BUDGET!E61,"")</f>
        <v>x</v>
      </c>
      <c r="F55" s="284">
        <f>IF(OR(BUDGET!$N$14="",BUDGET!$N$14="Initial Budget"),BUDGET!N61,BUDGET!BA61)</f>
        <v>0</v>
      </c>
      <c r="G55" s="321"/>
      <c r="H55" s="286">
        <f>SUMIFS(EXPENSES!$I$12:$I4052,EXPENSES!$U$12:$U4052,FORECAST!C55)</f>
        <v>0</v>
      </c>
      <c r="I55" s="319">
        <f t="shared" si="5"/>
        <v>0</v>
      </c>
      <c r="J55" s="320"/>
      <c r="K55" s="288"/>
      <c r="L55" s="289"/>
      <c r="M55" s="298"/>
      <c r="N55" s="298"/>
      <c r="O55" s="298"/>
      <c r="P55" s="298"/>
      <c r="Q55" s="298"/>
      <c r="R55" s="298"/>
      <c r="S55" s="298"/>
      <c r="T55" s="298"/>
      <c r="U55" s="298"/>
      <c r="V55" s="298"/>
      <c r="W55" s="298"/>
      <c r="X55" s="298"/>
      <c r="Y55" s="298"/>
      <c r="Z55" s="298"/>
      <c r="AA55" s="298"/>
      <c r="AB55" s="298"/>
      <c r="AC55" s="298"/>
      <c r="AD55" s="298"/>
      <c r="AE55" s="298"/>
      <c r="AF55" s="298"/>
      <c r="AG55" s="298"/>
      <c r="AH55" s="298"/>
      <c r="AI55" s="298"/>
      <c r="AJ55" s="298"/>
      <c r="AK55" s="298"/>
      <c r="AL55" s="298"/>
      <c r="AM55" s="298"/>
      <c r="AN55" s="298"/>
      <c r="AO55" s="298"/>
      <c r="AP55" s="298"/>
      <c r="AQ55" s="298"/>
      <c r="AR55" s="298"/>
      <c r="AS55" s="298"/>
      <c r="AT55" s="298"/>
      <c r="AU55" s="298"/>
      <c r="AV55" s="298"/>
      <c r="AW55" s="299">
        <f t="shared" si="127"/>
        <v>0</v>
      </c>
      <c r="AX55" s="292"/>
      <c r="AY55" s="293">
        <f t="shared" si="48"/>
        <v>0</v>
      </c>
      <c r="AZ55" s="294" t="str">
        <f t="shared" si="3"/>
        <v/>
      </c>
      <c r="BA55" s="295" t="str">
        <f t="shared" si="4"/>
        <v/>
      </c>
      <c r="BB55" s="296"/>
      <c r="BC55" s="289"/>
      <c r="BD55" s="318"/>
    </row>
    <row r="56" spans="1:56" s="280" customFormat="1" outlineLevel="2" x14ac:dyDescent="0.35">
      <c r="B56" s="281"/>
      <c r="C56" s="235" t="str">
        <f>IFERROR(BUDGET!C62,"")</f>
        <v>A4-09</v>
      </c>
      <c r="D56" s="297">
        <f>IFERROR(BUDGET!D62,"")</f>
        <v>0</v>
      </c>
      <c r="E56" s="283" t="str">
        <f>IFERROR(BUDGET!E62,"")</f>
        <v>x</v>
      </c>
      <c r="F56" s="284">
        <f>IF(OR(BUDGET!$N$14="",BUDGET!$N$14="Initial Budget"),BUDGET!N62,BUDGET!BA62)</f>
        <v>0</v>
      </c>
      <c r="G56" s="321"/>
      <c r="H56" s="286">
        <f>SUMIFS(EXPENSES!$I$12:$I4053,EXPENSES!$U$12:$U4053,FORECAST!C56)</f>
        <v>0</v>
      </c>
      <c r="I56" s="319">
        <f t="shared" si="5"/>
        <v>0</v>
      </c>
      <c r="J56" s="320"/>
      <c r="K56" s="288"/>
      <c r="L56" s="289"/>
      <c r="M56" s="298"/>
      <c r="N56" s="298"/>
      <c r="O56" s="298"/>
      <c r="P56" s="298"/>
      <c r="Q56" s="298"/>
      <c r="R56" s="298"/>
      <c r="S56" s="298"/>
      <c r="T56" s="298"/>
      <c r="U56" s="298"/>
      <c r="V56" s="298"/>
      <c r="W56" s="298"/>
      <c r="X56" s="298"/>
      <c r="Y56" s="298"/>
      <c r="Z56" s="298"/>
      <c r="AA56" s="298"/>
      <c r="AB56" s="298"/>
      <c r="AC56" s="298"/>
      <c r="AD56" s="298"/>
      <c r="AE56" s="298"/>
      <c r="AF56" s="298"/>
      <c r="AG56" s="298"/>
      <c r="AH56" s="298"/>
      <c r="AI56" s="298"/>
      <c r="AJ56" s="298"/>
      <c r="AK56" s="298"/>
      <c r="AL56" s="298"/>
      <c r="AM56" s="298"/>
      <c r="AN56" s="298"/>
      <c r="AO56" s="298"/>
      <c r="AP56" s="298"/>
      <c r="AQ56" s="298"/>
      <c r="AR56" s="298"/>
      <c r="AS56" s="298"/>
      <c r="AT56" s="298"/>
      <c r="AU56" s="298"/>
      <c r="AV56" s="298"/>
      <c r="AW56" s="299">
        <f t="shared" si="127"/>
        <v>0</v>
      </c>
      <c r="AX56" s="292"/>
      <c r="AY56" s="293">
        <f t="shared" si="48"/>
        <v>0</v>
      </c>
      <c r="AZ56" s="294" t="str">
        <f t="shared" si="3"/>
        <v/>
      </c>
      <c r="BA56" s="295" t="str">
        <f t="shared" si="4"/>
        <v/>
      </c>
      <c r="BB56" s="296"/>
      <c r="BC56" s="289"/>
      <c r="BD56" s="318"/>
    </row>
    <row r="57" spans="1:56" s="280" customFormat="1" outlineLevel="2" x14ac:dyDescent="0.35">
      <c r="B57" s="281"/>
      <c r="C57" s="300" t="str">
        <f>IFERROR(BUDGET!C63,"")</f>
        <v>A4-10</v>
      </c>
      <c r="D57" s="301">
        <f>IFERROR(BUDGET!D63,"")</f>
        <v>0</v>
      </c>
      <c r="E57" s="302" t="str">
        <f>IFERROR(BUDGET!E63,"")</f>
        <v>x</v>
      </c>
      <c r="F57" s="303">
        <f>IF(OR(BUDGET!$N$14="",BUDGET!$N$14="Initial Budget"),BUDGET!N63,BUDGET!BA63)</f>
        <v>0</v>
      </c>
      <c r="G57" s="321"/>
      <c r="H57" s="305">
        <f>SUMIFS(EXPENSES!$I$12:$I4054,EXPENSES!$U$12:$U4054,FORECAST!C57)</f>
        <v>0</v>
      </c>
      <c r="I57" s="319">
        <f t="shared" si="5"/>
        <v>0</v>
      </c>
      <c r="J57" s="320"/>
      <c r="K57" s="288"/>
      <c r="L57" s="289"/>
      <c r="M57" s="307"/>
      <c r="N57" s="307"/>
      <c r="O57" s="307"/>
      <c r="P57" s="307"/>
      <c r="Q57" s="307"/>
      <c r="R57" s="307"/>
      <c r="S57" s="307"/>
      <c r="T57" s="307"/>
      <c r="U57" s="307"/>
      <c r="V57" s="307"/>
      <c r="W57" s="307"/>
      <c r="X57" s="307"/>
      <c r="Y57" s="307"/>
      <c r="Z57" s="307"/>
      <c r="AA57" s="307"/>
      <c r="AB57" s="307"/>
      <c r="AC57" s="307"/>
      <c r="AD57" s="307"/>
      <c r="AE57" s="307"/>
      <c r="AF57" s="307"/>
      <c r="AG57" s="307"/>
      <c r="AH57" s="307"/>
      <c r="AI57" s="307"/>
      <c r="AJ57" s="307"/>
      <c r="AK57" s="307"/>
      <c r="AL57" s="307"/>
      <c r="AM57" s="307"/>
      <c r="AN57" s="307"/>
      <c r="AO57" s="307"/>
      <c r="AP57" s="307"/>
      <c r="AQ57" s="307"/>
      <c r="AR57" s="307"/>
      <c r="AS57" s="307"/>
      <c r="AT57" s="307"/>
      <c r="AU57" s="307"/>
      <c r="AV57" s="307"/>
      <c r="AW57" s="308">
        <f t="shared" si="127"/>
        <v>0</v>
      </c>
      <c r="AX57" s="292"/>
      <c r="AY57" s="309">
        <f t="shared" si="48"/>
        <v>0</v>
      </c>
      <c r="AZ57" s="310" t="str">
        <f t="shared" si="3"/>
        <v/>
      </c>
      <c r="BA57" s="311" t="str">
        <f t="shared" si="4"/>
        <v/>
      </c>
      <c r="BB57" s="296"/>
      <c r="BC57" s="289"/>
      <c r="BD57" s="318"/>
    </row>
    <row r="58" spans="1:56" s="202" customFormat="1" ht="19.899999999999999" customHeight="1" x14ac:dyDescent="0.35">
      <c r="A58" s="5"/>
      <c r="B58" s="244" t="str">
        <f>IFERROR(BUDGET!B64,"")</f>
        <v>B</v>
      </c>
      <c r="C58" s="214" t="str">
        <f>VLOOKUP(B58,BUDGET!$B:$C,2,FALSE)</f>
        <v>PROJECT ACTIVITIES</v>
      </c>
      <c r="D58" s="24"/>
      <c r="E58" s="317"/>
      <c r="F58" s="104">
        <f>SUM(F59:F168)/2</f>
        <v>0</v>
      </c>
      <c r="G58" s="804">
        <f>IF(OR(BUDGET!$N$14="",BUDGET!$N$14="Initial Budget"),FORECAST!F58-BUDGET!N64,FORECAST!F58-BUDGET!BA64)</f>
        <v>0</v>
      </c>
      <c r="H58" s="62">
        <f>SUM(H59:H168)/2</f>
        <v>0</v>
      </c>
      <c r="I58" s="62">
        <f t="shared" si="5"/>
        <v>0</v>
      </c>
      <c r="J58" s="63" t="str">
        <f>IF(OR(H58=0,F58=0),"-",H58/F58)</f>
        <v>-</v>
      </c>
      <c r="K58" s="243" t="str">
        <f>IF(ABS(H58-SUMIFS(REPORT!H:H,REPORT!B:B,B58))&gt;0.1,"PROB","OK")</f>
        <v>OK</v>
      </c>
      <c r="L58" s="263">
        <f>SUM(L59:L114)</f>
        <v>0</v>
      </c>
      <c r="M58" s="25">
        <f t="shared" ref="M58:AW58" si="128">SUM(M59:M168)/2</f>
        <v>0</v>
      </c>
      <c r="N58" s="25">
        <f t="shared" si="128"/>
        <v>0</v>
      </c>
      <c r="O58" s="25">
        <f t="shared" si="128"/>
        <v>0</v>
      </c>
      <c r="P58" s="25">
        <f t="shared" si="128"/>
        <v>0</v>
      </c>
      <c r="Q58" s="25">
        <f t="shared" si="128"/>
        <v>0</v>
      </c>
      <c r="R58" s="25">
        <f t="shared" si="128"/>
        <v>0</v>
      </c>
      <c r="S58" s="25">
        <f t="shared" si="128"/>
        <v>0</v>
      </c>
      <c r="T58" s="25">
        <f t="shared" si="128"/>
        <v>0</v>
      </c>
      <c r="U58" s="25">
        <f t="shared" si="128"/>
        <v>0</v>
      </c>
      <c r="V58" s="25">
        <f t="shared" si="128"/>
        <v>0</v>
      </c>
      <c r="W58" s="25">
        <f t="shared" si="128"/>
        <v>0</v>
      </c>
      <c r="X58" s="25">
        <f t="shared" si="128"/>
        <v>0</v>
      </c>
      <c r="Y58" s="25">
        <f t="shared" si="128"/>
        <v>0</v>
      </c>
      <c r="Z58" s="25">
        <f t="shared" si="128"/>
        <v>0</v>
      </c>
      <c r="AA58" s="25">
        <f t="shared" si="128"/>
        <v>0</v>
      </c>
      <c r="AB58" s="25">
        <f t="shared" si="128"/>
        <v>0</v>
      </c>
      <c r="AC58" s="25">
        <f t="shared" si="128"/>
        <v>0</v>
      </c>
      <c r="AD58" s="25">
        <f t="shared" si="128"/>
        <v>0</v>
      </c>
      <c r="AE58" s="25">
        <f t="shared" si="128"/>
        <v>0</v>
      </c>
      <c r="AF58" s="25">
        <f t="shared" si="128"/>
        <v>0</v>
      </c>
      <c r="AG58" s="25">
        <f t="shared" si="128"/>
        <v>0</v>
      </c>
      <c r="AH58" s="25">
        <f t="shared" si="128"/>
        <v>0</v>
      </c>
      <c r="AI58" s="25">
        <f t="shared" si="128"/>
        <v>0</v>
      </c>
      <c r="AJ58" s="25">
        <f t="shared" si="128"/>
        <v>0</v>
      </c>
      <c r="AK58" s="25">
        <f t="shared" si="128"/>
        <v>0</v>
      </c>
      <c r="AL58" s="25">
        <f t="shared" si="128"/>
        <v>0</v>
      </c>
      <c r="AM58" s="25">
        <f t="shared" si="128"/>
        <v>0</v>
      </c>
      <c r="AN58" s="25">
        <f t="shared" si="128"/>
        <v>0</v>
      </c>
      <c r="AO58" s="25">
        <f t="shared" si="128"/>
        <v>0</v>
      </c>
      <c r="AP58" s="25">
        <f t="shared" si="128"/>
        <v>0</v>
      </c>
      <c r="AQ58" s="25">
        <f t="shared" si="128"/>
        <v>0</v>
      </c>
      <c r="AR58" s="25">
        <f t="shared" si="128"/>
        <v>0</v>
      </c>
      <c r="AS58" s="25">
        <f t="shared" si="128"/>
        <v>0</v>
      </c>
      <c r="AT58" s="25">
        <f t="shared" si="128"/>
        <v>0</v>
      </c>
      <c r="AU58" s="25">
        <f t="shared" si="128"/>
        <v>0</v>
      </c>
      <c r="AV58" s="25">
        <f t="shared" si="128"/>
        <v>0</v>
      </c>
      <c r="AW58" s="273">
        <f t="shared" si="128"/>
        <v>0</v>
      </c>
      <c r="AX58" s="3"/>
      <c r="AY58" s="25">
        <f t="shared" si="48"/>
        <v>0</v>
      </c>
      <c r="AZ58" s="65" t="str">
        <f t="shared" si="3"/>
        <v/>
      </c>
      <c r="BA58" s="69" t="str">
        <f t="shared" si="4"/>
        <v/>
      </c>
      <c r="BB58" s="242"/>
      <c r="BC58" s="25"/>
    </row>
    <row r="59" spans="1:56" s="202" customFormat="1" outlineLevel="1" x14ac:dyDescent="0.35">
      <c r="B59" s="314"/>
      <c r="C59" s="315" t="str">
        <f>IFERROR(BUDGET!C65,"")</f>
        <v>B1</v>
      </c>
      <c r="D59" s="315"/>
      <c r="E59" s="215">
        <f>VLOOKUP($C59,BUDGET!$C:$E,3,FALSE)</f>
        <v>0</v>
      </c>
      <c r="F59" s="216">
        <f>SUM(F60:F69)</f>
        <v>0</v>
      </c>
      <c r="G59" s="313">
        <f>IF(OR(BUDGET!$N$14="",BUDGET!$N$14="Initial Budget"),FORECAST!F59-BUDGET!N65,FORECAST!F59-BUDGET!BA65)</f>
        <v>0</v>
      </c>
      <c r="H59" s="217">
        <f>SUM(H60:H69)</f>
        <v>0</v>
      </c>
      <c r="I59" s="217">
        <f t="shared" si="5"/>
        <v>0</v>
      </c>
      <c r="J59" s="218" t="str">
        <f>IF(OR(H59=0,F59=0),"-",H59/F59)</f>
        <v>-</v>
      </c>
      <c r="K59" s="243" t="str">
        <f>IF(ABS(H59-SUMIFS(REPORT!H:H,REPORT!C:C,C59))&gt;0.1,"PROB","OK")</f>
        <v>OK</v>
      </c>
      <c r="L59" s="60"/>
      <c r="M59" s="264">
        <f t="shared" ref="M59" si="129">SUM(M60:M69)</f>
        <v>0</v>
      </c>
      <c r="N59" s="264">
        <f t="shared" ref="N59" si="130">SUM(N60:N69)</f>
        <v>0</v>
      </c>
      <c r="O59" s="264">
        <f t="shared" ref="O59" si="131">SUM(O60:O69)</f>
        <v>0</v>
      </c>
      <c r="P59" s="264">
        <f t="shared" ref="P59" si="132">SUM(P60:P69)</f>
        <v>0</v>
      </c>
      <c r="Q59" s="264">
        <f t="shared" ref="Q59" si="133">SUM(Q60:Q69)</f>
        <v>0</v>
      </c>
      <c r="R59" s="264">
        <f t="shared" ref="R59" si="134">SUM(R60:R69)</f>
        <v>0</v>
      </c>
      <c r="S59" s="264">
        <f t="shared" ref="S59" si="135">SUM(S60:S69)</f>
        <v>0</v>
      </c>
      <c r="T59" s="264">
        <f t="shared" ref="T59" si="136">SUM(T60:T69)</f>
        <v>0</v>
      </c>
      <c r="U59" s="264">
        <f t="shared" ref="U59" si="137">SUM(U60:U69)</f>
        <v>0</v>
      </c>
      <c r="V59" s="264">
        <f t="shared" ref="V59" si="138">SUM(V60:V69)</f>
        <v>0</v>
      </c>
      <c r="W59" s="264">
        <f t="shared" ref="W59" si="139">SUM(W60:W69)</f>
        <v>0</v>
      </c>
      <c r="X59" s="264">
        <f t="shared" ref="X59" si="140">SUM(X60:X69)</f>
        <v>0</v>
      </c>
      <c r="Y59" s="264">
        <f t="shared" ref="Y59" si="141">SUM(Y60:Y69)</f>
        <v>0</v>
      </c>
      <c r="Z59" s="264">
        <f t="shared" ref="Z59" si="142">SUM(Z60:Z69)</f>
        <v>0</v>
      </c>
      <c r="AA59" s="264">
        <f t="shared" ref="AA59" si="143">SUM(AA60:AA69)</f>
        <v>0</v>
      </c>
      <c r="AB59" s="264">
        <f t="shared" ref="AB59" si="144">SUM(AB60:AB69)</f>
        <v>0</v>
      </c>
      <c r="AC59" s="264">
        <f t="shared" ref="AC59" si="145">SUM(AC60:AC69)</f>
        <v>0</v>
      </c>
      <c r="AD59" s="264">
        <f t="shared" ref="AD59" si="146">SUM(AD60:AD69)</f>
        <v>0</v>
      </c>
      <c r="AE59" s="264">
        <f t="shared" ref="AE59" si="147">SUM(AE60:AE69)</f>
        <v>0</v>
      </c>
      <c r="AF59" s="264">
        <f t="shared" ref="AF59" si="148">SUM(AF60:AF69)</f>
        <v>0</v>
      </c>
      <c r="AG59" s="264">
        <f t="shared" ref="AG59" si="149">SUM(AG60:AG69)</f>
        <v>0</v>
      </c>
      <c r="AH59" s="264">
        <f t="shared" ref="AH59" si="150">SUM(AH60:AH69)</f>
        <v>0</v>
      </c>
      <c r="AI59" s="264">
        <f t="shared" ref="AI59" si="151">SUM(AI60:AI69)</f>
        <v>0</v>
      </c>
      <c r="AJ59" s="264">
        <f t="shared" ref="AJ59" si="152">SUM(AJ60:AJ69)</f>
        <v>0</v>
      </c>
      <c r="AK59" s="264">
        <f t="shared" ref="AK59" si="153">SUM(AK60:AK69)</f>
        <v>0</v>
      </c>
      <c r="AL59" s="264">
        <f t="shared" ref="AL59" si="154">SUM(AL60:AL69)</f>
        <v>0</v>
      </c>
      <c r="AM59" s="264">
        <f t="shared" ref="AM59" si="155">SUM(AM60:AM69)</f>
        <v>0</v>
      </c>
      <c r="AN59" s="264">
        <f t="shared" ref="AN59" si="156">SUM(AN60:AN69)</f>
        <v>0</v>
      </c>
      <c r="AO59" s="264">
        <f t="shared" ref="AO59" si="157">SUM(AO60:AO69)</f>
        <v>0</v>
      </c>
      <c r="AP59" s="264">
        <f t="shared" ref="AP59" si="158">SUM(AP60:AP69)</f>
        <v>0</v>
      </c>
      <c r="AQ59" s="264">
        <f t="shared" ref="AQ59" si="159">SUM(AQ60:AQ69)</f>
        <v>0</v>
      </c>
      <c r="AR59" s="264">
        <f t="shared" ref="AR59" si="160">SUM(AR60:AR69)</f>
        <v>0</v>
      </c>
      <c r="AS59" s="264">
        <f t="shared" ref="AS59" si="161">SUM(AS60:AS69)</f>
        <v>0</v>
      </c>
      <c r="AT59" s="264">
        <f t="shared" ref="AT59" si="162">SUM(AT60:AT69)</f>
        <v>0</v>
      </c>
      <c r="AU59" s="264">
        <f t="shared" ref="AU59" si="163">SUM(AU60:AU69)</f>
        <v>0</v>
      </c>
      <c r="AV59" s="264">
        <f t="shared" ref="AV59" si="164">SUM(AV60:AV69)</f>
        <v>0</v>
      </c>
      <c r="AW59" s="274">
        <f t="shared" ref="AW59" si="165">SUM(AW60:AW69)</f>
        <v>0</v>
      </c>
      <c r="AX59" s="3"/>
      <c r="AY59" s="81">
        <f t="shared" si="48"/>
        <v>0</v>
      </c>
      <c r="AZ59" s="265" t="str">
        <f t="shared" si="3"/>
        <v/>
      </c>
      <c r="BA59" s="266" t="str">
        <f t="shared" si="4"/>
        <v/>
      </c>
      <c r="BB59" s="242"/>
      <c r="BC59" s="60"/>
      <c r="BD59" s="316"/>
    </row>
    <row r="60" spans="1:56" s="280" customFormat="1" outlineLevel="2" x14ac:dyDescent="0.35">
      <c r="B60" s="281"/>
      <c r="C60" s="235" t="str">
        <f>IFERROR(BUDGET!C66,"")</f>
        <v>B1-01</v>
      </c>
      <c r="D60" s="282">
        <f>IFERROR(BUDGET!D66,"")</f>
        <v>0</v>
      </c>
      <c r="E60" s="283" t="str">
        <f>IFERROR(BUDGET!E66,"")</f>
        <v>x</v>
      </c>
      <c r="F60" s="284">
        <f>IF(OR(BUDGET!$N$14="",BUDGET!$N$14="Initial Budget"),BUDGET!N66,BUDGET!BA66)</f>
        <v>0</v>
      </c>
      <c r="G60" s="321"/>
      <c r="H60" s="286">
        <f>SUMIFS(EXPENSES!$I$12:$I4057,EXPENSES!$U$12:$U4057,FORECAST!C60)</f>
        <v>0</v>
      </c>
      <c r="I60" s="319">
        <f t="shared" si="5"/>
        <v>0</v>
      </c>
      <c r="J60" s="320"/>
      <c r="K60" s="288"/>
      <c r="L60" s="289"/>
      <c r="M60" s="298"/>
      <c r="N60" s="290"/>
      <c r="O60" s="290"/>
      <c r="P60" s="290"/>
      <c r="Q60" s="298"/>
      <c r="R60" s="290"/>
      <c r="S60" s="290"/>
      <c r="T60" s="290"/>
      <c r="U60" s="290"/>
      <c r="V60" s="290"/>
      <c r="W60" s="290"/>
      <c r="X60" s="290"/>
      <c r="Y60" s="290"/>
      <c r="Z60" s="290"/>
      <c r="AA60" s="290"/>
      <c r="AB60" s="290"/>
      <c r="AC60" s="290"/>
      <c r="AD60" s="290"/>
      <c r="AE60" s="290"/>
      <c r="AF60" s="290"/>
      <c r="AG60" s="290"/>
      <c r="AH60" s="290"/>
      <c r="AI60" s="290"/>
      <c r="AJ60" s="290"/>
      <c r="AK60" s="290"/>
      <c r="AL60" s="290"/>
      <c r="AM60" s="290"/>
      <c r="AN60" s="290"/>
      <c r="AO60" s="290"/>
      <c r="AP60" s="290"/>
      <c r="AQ60" s="290"/>
      <c r="AR60" s="290"/>
      <c r="AS60" s="290"/>
      <c r="AT60" s="290"/>
      <c r="AU60" s="290"/>
      <c r="AV60" s="290"/>
      <c r="AW60" s="291">
        <f t="shared" ref="AW60:AW69" si="166">SUM(L60:AV60)</f>
        <v>0</v>
      </c>
      <c r="AX60" s="292"/>
      <c r="AY60" s="293">
        <f t="shared" si="48"/>
        <v>0</v>
      </c>
      <c r="AZ60" s="294" t="str">
        <f t="shared" si="3"/>
        <v/>
      </c>
      <c r="BA60" s="295" t="str">
        <f t="shared" si="4"/>
        <v/>
      </c>
      <c r="BB60" s="296"/>
      <c r="BC60" s="289"/>
      <c r="BD60" s="318"/>
    </row>
    <row r="61" spans="1:56" s="280" customFormat="1" outlineLevel="2" x14ac:dyDescent="0.35">
      <c r="B61" s="281"/>
      <c r="C61" s="235" t="str">
        <f>IFERROR(BUDGET!C67,"")</f>
        <v>B1-02</v>
      </c>
      <c r="D61" s="297">
        <f>IFERROR(BUDGET!D67,"")</f>
        <v>0</v>
      </c>
      <c r="E61" s="283" t="str">
        <f>IFERROR(BUDGET!E67,"")</f>
        <v>x</v>
      </c>
      <c r="F61" s="284">
        <f>IF(OR(BUDGET!$N$14="",BUDGET!$N$14="Initial Budget"),BUDGET!N67,BUDGET!BA67)</f>
        <v>0</v>
      </c>
      <c r="G61" s="321"/>
      <c r="H61" s="286">
        <f>SUMIFS(EXPENSES!$I$12:$I4058,EXPENSES!$U$12:$U4058,FORECAST!C61)</f>
        <v>0</v>
      </c>
      <c r="I61" s="319">
        <f t="shared" si="5"/>
        <v>0</v>
      </c>
      <c r="J61" s="320"/>
      <c r="K61" s="288"/>
      <c r="L61" s="289"/>
      <c r="M61" s="298"/>
      <c r="N61" s="298"/>
      <c r="O61" s="298"/>
      <c r="P61" s="298"/>
      <c r="Q61" s="298"/>
      <c r="R61" s="298"/>
      <c r="S61" s="298"/>
      <c r="T61" s="298"/>
      <c r="U61" s="298"/>
      <c r="V61" s="298"/>
      <c r="W61" s="298"/>
      <c r="X61" s="298"/>
      <c r="Y61" s="298"/>
      <c r="Z61" s="298"/>
      <c r="AA61" s="298"/>
      <c r="AB61" s="298"/>
      <c r="AC61" s="298"/>
      <c r="AD61" s="298"/>
      <c r="AE61" s="298"/>
      <c r="AF61" s="298"/>
      <c r="AG61" s="298"/>
      <c r="AH61" s="298"/>
      <c r="AI61" s="298"/>
      <c r="AJ61" s="298"/>
      <c r="AK61" s="298"/>
      <c r="AL61" s="298"/>
      <c r="AM61" s="298"/>
      <c r="AN61" s="298"/>
      <c r="AO61" s="298"/>
      <c r="AP61" s="298"/>
      <c r="AQ61" s="298"/>
      <c r="AR61" s="298"/>
      <c r="AS61" s="298"/>
      <c r="AT61" s="298"/>
      <c r="AU61" s="298"/>
      <c r="AV61" s="298"/>
      <c r="AW61" s="299">
        <f t="shared" si="166"/>
        <v>0</v>
      </c>
      <c r="AX61" s="292"/>
      <c r="AY61" s="293">
        <f t="shared" si="48"/>
        <v>0</v>
      </c>
      <c r="AZ61" s="294" t="str">
        <f t="shared" si="3"/>
        <v/>
      </c>
      <c r="BA61" s="295" t="str">
        <f t="shared" si="4"/>
        <v/>
      </c>
      <c r="BB61" s="296"/>
      <c r="BC61" s="289"/>
      <c r="BD61" s="318"/>
    </row>
    <row r="62" spans="1:56" s="280" customFormat="1" outlineLevel="2" x14ac:dyDescent="0.35">
      <c r="B62" s="281"/>
      <c r="C62" s="235" t="str">
        <f>IFERROR(BUDGET!C68,"")</f>
        <v>B1-03</v>
      </c>
      <c r="D62" s="297">
        <f>IFERROR(BUDGET!D68,"")</f>
        <v>0</v>
      </c>
      <c r="E62" s="283" t="str">
        <f>IFERROR(BUDGET!E68,"")</f>
        <v>x</v>
      </c>
      <c r="F62" s="284">
        <f>IF(OR(BUDGET!$N$14="",BUDGET!$N$14="Initial Budget"),BUDGET!N68,BUDGET!BA68)</f>
        <v>0</v>
      </c>
      <c r="G62" s="321"/>
      <c r="H62" s="286">
        <f>SUMIFS(EXPENSES!$I$12:$I4059,EXPENSES!$U$12:$U4059,FORECAST!C62)</f>
        <v>0</v>
      </c>
      <c r="I62" s="319">
        <f t="shared" si="5"/>
        <v>0</v>
      </c>
      <c r="J62" s="320"/>
      <c r="K62" s="288"/>
      <c r="L62" s="289"/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  <c r="X62" s="298"/>
      <c r="Y62" s="298"/>
      <c r="Z62" s="298"/>
      <c r="AA62" s="298"/>
      <c r="AB62" s="298"/>
      <c r="AC62" s="298"/>
      <c r="AD62" s="298"/>
      <c r="AE62" s="298"/>
      <c r="AF62" s="298"/>
      <c r="AG62" s="298"/>
      <c r="AH62" s="298"/>
      <c r="AI62" s="298"/>
      <c r="AJ62" s="298"/>
      <c r="AK62" s="298"/>
      <c r="AL62" s="298"/>
      <c r="AM62" s="298"/>
      <c r="AN62" s="298"/>
      <c r="AO62" s="298"/>
      <c r="AP62" s="298"/>
      <c r="AQ62" s="298"/>
      <c r="AR62" s="298"/>
      <c r="AS62" s="298"/>
      <c r="AT62" s="298"/>
      <c r="AU62" s="298"/>
      <c r="AV62" s="298"/>
      <c r="AW62" s="299">
        <f t="shared" si="166"/>
        <v>0</v>
      </c>
      <c r="AX62" s="292"/>
      <c r="AY62" s="293">
        <f t="shared" si="48"/>
        <v>0</v>
      </c>
      <c r="AZ62" s="294" t="str">
        <f t="shared" si="3"/>
        <v/>
      </c>
      <c r="BA62" s="295" t="str">
        <f t="shared" si="4"/>
        <v/>
      </c>
      <c r="BB62" s="296"/>
      <c r="BC62" s="289"/>
      <c r="BD62" s="318"/>
    </row>
    <row r="63" spans="1:56" s="280" customFormat="1" outlineLevel="2" x14ac:dyDescent="0.35">
      <c r="B63" s="281"/>
      <c r="C63" s="235" t="str">
        <f>IFERROR(BUDGET!C69,"")</f>
        <v>B1-04</v>
      </c>
      <c r="D63" s="297">
        <f>IFERROR(BUDGET!D69,"")</f>
        <v>0</v>
      </c>
      <c r="E63" s="283" t="str">
        <f>IFERROR(BUDGET!E69,"")</f>
        <v>x</v>
      </c>
      <c r="F63" s="284">
        <f>IF(OR(BUDGET!$N$14="",BUDGET!$N$14="Initial Budget"),BUDGET!N69,BUDGET!BA69)</f>
        <v>0</v>
      </c>
      <c r="G63" s="321"/>
      <c r="H63" s="286">
        <f>SUMIFS(EXPENSES!$I$12:$I4060,EXPENSES!$U$12:$U4060,FORECAST!C63)</f>
        <v>0</v>
      </c>
      <c r="I63" s="319">
        <f t="shared" si="5"/>
        <v>0</v>
      </c>
      <c r="J63" s="320"/>
      <c r="K63" s="288"/>
      <c r="L63" s="289"/>
      <c r="M63" s="298"/>
      <c r="N63" s="298"/>
      <c r="O63" s="298"/>
      <c r="P63" s="298"/>
      <c r="Q63" s="298"/>
      <c r="R63" s="298"/>
      <c r="S63" s="298"/>
      <c r="T63" s="298"/>
      <c r="U63" s="298"/>
      <c r="V63" s="298"/>
      <c r="W63" s="298"/>
      <c r="X63" s="298"/>
      <c r="Y63" s="298"/>
      <c r="Z63" s="298"/>
      <c r="AA63" s="298"/>
      <c r="AB63" s="298"/>
      <c r="AC63" s="298"/>
      <c r="AD63" s="298"/>
      <c r="AE63" s="298"/>
      <c r="AF63" s="298"/>
      <c r="AG63" s="298"/>
      <c r="AH63" s="298"/>
      <c r="AI63" s="298"/>
      <c r="AJ63" s="298"/>
      <c r="AK63" s="298"/>
      <c r="AL63" s="298"/>
      <c r="AM63" s="298"/>
      <c r="AN63" s="298"/>
      <c r="AO63" s="298"/>
      <c r="AP63" s="298"/>
      <c r="AQ63" s="298"/>
      <c r="AR63" s="298"/>
      <c r="AS63" s="298"/>
      <c r="AT63" s="298"/>
      <c r="AU63" s="298"/>
      <c r="AV63" s="298"/>
      <c r="AW63" s="299">
        <f t="shared" si="166"/>
        <v>0</v>
      </c>
      <c r="AX63" s="292"/>
      <c r="AY63" s="293">
        <f t="shared" si="48"/>
        <v>0</v>
      </c>
      <c r="AZ63" s="294" t="str">
        <f t="shared" si="3"/>
        <v/>
      </c>
      <c r="BA63" s="295" t="str">
        <f t="shared" si="4"/>
        <v/>
      </c>
      <c r="BB63" s="296"/>
      <c r="BC63" s="289"/>
      <c r="BD63" s="318"/>
    </row>
    <row r="64" spans="1:56" s="280" customFormat="1" outlineLevel="2" x14ac:dyDescent="0.35">
      <c r="B64" s="281"/>
      <c r="C64" s="235" t="str">
        <f>IFERROR(BUDGET!C70,"")</f>
        <v>B1-05</v>
      </c>
      <c r="D64" s="297">
        <f>IFERROR(BUDGET!D70,"")</f>
        <v>0</v>
      </c>
      <c r="E64" s="283" t="str">
        <f>IFERROR(BUDGET!E70,"")</f>
        <v>x</v>
      </c>
      <c r="F64" s="284">
        <f>IF(OR(BUDGET!$N$14="",BUDGET!$N$14="Initial Budget"),BUDGET!N70,BUDGET!BA70)</f>
        <v>0</v>
      </c>
      <c r="G64" s="321"/>
      <c r="H64" s="286">
        <f>SUMIFS(EXPENSES!$I$12:$I4061,EXPENSES!$U$12:$U4061,FORECAST!C64)</f>
        <v>0</v>
      </c>
      <c r="I64" s="319">
        <f t="shared" si="5"/>
        <v>0</v>
      </c>
      <c r="J64" s="320"/>
      <c r="K64" s="288"/>
      <c r="L64" s="289"/>
      <c r="M64" s="298"/>
      <c r="N64" s="298"/>
      <c r="O64" s="298"/>
      <c r="P64" s="298"/>
      <c r="Q64" s="298"/>
      <c r="R64" s="298"/>
      <c r="S64" s="298"/>
      <c r="T64" s="298"/>
      <c r="U64" s="298"/>
      <c r="V64" s="298"/>
      <c r="W64" s="298"/>
      <c r="X64" s="298"/>
      <c r="Y64" s="298"/>
      <c r="Z64" s="298"/>
      <c r="AA64" s="298"/>
      <c r="AB64" s="298"/>
      <c r="AC64" s="298"/>
      <c r="AD64" s="298"/>
      <c r="AE64" s="298"/>
      <c r="AF64" s="298"/>
      <c r="AG64" s="298"/>
      <c r="AH64" s="298"/>
      <c r="AI64" s="298"/>
      <c r="AJ64" s="298"/>
      <c r="AK64" s="298"/>
      <c r="AL64" s="298"/>
      <c r="AM64" s="298"/>
      <c r="AN64" s="298"/>
      <c r="AO64" s="298"/>
      <c r="AP64" s="298"/>
      <c r="AQ64" s="298"/>
      <c r="AR64" s="298"/>
      <c r="AS64" s="298"/>
      <c r="AT64" s="298"/>
      <c r="AU64" s="298"/>
      <c r="AV64" s="298"/>
      <c r="AW64" s="299">
        <f t="shared" si="166"/>
        <v>0</v>
      </c>
      <c r="AX64" s="292"/>
      <c r="AY64" s="293">
        <f t="shared" si="48"/>
        <v>0</v>
      </c>
      <c r="AZ64" s="294" t="str">
        <f t="shared" si="3"/>
        <v/>
      </c>
      <c r="BA64" s="295" t="str">
        <f t="shared" si="4"/>
        <v/>
      </c>
      <c r="BB64" s="296"/>
      <c r="BC64" s="289"/>
      <c r="BD64" s="318"/>
    </row>
    <row r="65" spans="2:56" s="280" customFormat="1" outlineLevel="2" x14ac:dyDescent="0.35">
      <c r="B65" s="281"/>
      <c r="C65" s="235" t="str">
        <f>IFERROR(BUDGET!C71,"")</f>
        <v>B1-06</v>
      </c>
      <c r="D65" s="297">
        <f>IFERROR(BUDGET!D71,"")</f>
        <v>0</v>
      </c>
      <c r="E65" s="283" t="str">
        <f>IFERROR(BUDGET!E71,"")</f>
        <v>x</v>
      </c>
      <c r="F65" s="284">
        <f>IF(OR(BUDGET!$N$14="",BUDGET!$N$14="Initial Budget"),BUDGET!N71,BUDGET!BA71)</f>
        <v>0</v>
      </c>
      <c r="G65" s="321"/>
      <c r="H65" s="286">
        <f>SUMIFS(EXPENSES!$I$12:$I4062,EXPENSES!$U$12:$U4062,FORECAST!C65)</f>
        <v>0</v>
      </c>
      <c r="I65" s="319">
        <f t="shared" si="5"/>
        <v>0</v>
      </c>
      <c r="J65" s="320"/>
      <c r="K65" s="288"/>
      <c r="L65" s="289"/>
      <c r="M65" s="298"/>
      <c r="N65" s="298"/>
      <c r="O65" s="298"/>
      <c r="P65" s="298"/>
      <c r="Q65" s="298"/>
      <c r="R65" s="298"/>
      <c r="S65" s="298"/>
      <c r="T65" s="298"/>
      <c r="U65" s="298"/>
      <c r="V65" s="298"/>
      <c r="W65" s="298"/>
      <c r="X65" s="298"/>
      <c r="Y65" s="298"/>
      <c r="Z65" s="298"/>
      <c r="AA65" s="298"/>
      <c r="AB65" s="298"/>
      <c r="AC65" s="298"/>
      <c r="AD65" s="298"/>
      <c r="AE65" s="298"/>
      <c r="AF65" s="298"/>
      <c r="AG65" s="298"/>
      <c r="AH65" s="298"/>
      <c r="AI65" s="298"/>
      <c r="AJ65" s="298"/>
      <c r="AK65" s="298"/>
      <c r="AL65" s="298"/>
      <c r="AM65" s="298"/>
      <c r="AN65" s="298"/>
      <c r="AO65" s="298"/>
      <c r="AP65" s="298"/>
      <c r="AQ65" s="298"/>
      <c r="AR65" s="298"/>
      <c r="AS65" s="298"/>
      <c r="AT65" s="298"/>
      <c r="AU65" s="298"/>
      <c r="AV65" s="298"/>
      <c r="AW65" s="299">
        <f t="shared" si="166"/>
        <v>0</v>
      </c>
      <c r="AX65" s="292"/>
      <c r="AY65" s="293">
        <f t="shared" si="48"/>
        <v>0</v>
      </c>
      <c r="AZ65" s="294" t="str">
        <f t="shared" si="3"/>
        <v/>
      </c>
      <c r="BA65" s="295" t="str">
        <f t="shared" si="4"/>
        <v/>
      </c>
      <c r="BB65" s="296"/>
      <c r="BC65" s="289"/>
      <c r="BD65" s="318"/>
    </row>
    <row r="66" spans="2:56" s="280" customFormat="1" outlineLevel="2" x14ac:dyDescent="0.35">
      <c r="B66" s="281"/>
      <c r="C66" s="235" t="str">
        <f>IFERROR(BUDGET!C72,"")</f>
        <v>B1-07</v>
      </c>
      <c r="D66" s="297">
        <f>IFERROR(BUDGET!D72,"")</f>
        <v>0</v>
      </c>
      <c r="E66" s="283" t="str">
        <f>IFERROR(BUDGET!E72,"")</f>
        <v>x</v>
      </c>
      <c r="F66" s="284">
        <f>IF(OR(BUDGET!$N$14="",BUDGET!$N$14="Initial Budget"),BUDGET!N72,BUDGET!BA72)</f>
        <v>0</v>
      </c>
      <c r="G66" s="321"/>
      <c r="H66" s="286">
        <f>SUMIFS(EXPENSES!$I$12:$I4063,EXPENSES!$U$12:$U4063,FORECAST!C66)</f>
        <v>0</v>
      </c>
      <c r="I66" s="319">
        <f t="shared" si="5"/>
        <v>0</v>
      </c>
      <c r="J66" s="320"/>
      <c r="K66" s="288"/>
      <c r="L66" s="289"/>
      <c r="M66" s="298"/>
      <c r="N66" s="298"/>
      <c r="O66" s="298"/>
      <c r="P66" s="298"/>
      <c r="Q66" s="298"/>
      <c r="R66" s="298"/>
      <c r="S66" s="298"/>
      <c r="T66" s="298"/>
      <c r="U66" s="298"/>
      <c r="V66" s="298"/>
      <c r="W66" s="298"/>
      <c r="X66" s="298"/>
      <c r="Y66" s="298"/>
      <c r="Z66" s="298"/>
      <c r="AA66" s="298"/>
      <c r="AB66" s="298"/>
      <c r="AC66" s="298"/>
      <c r="AD66" s="298"/>
      <c r="AE66" s="298"/>
      <c r="AF66" s="298"/>
      <c r="AG66" s="298"/>
      <c r="AH66" s="298"/>
      <c r="AI66" s="298"/>
      <c r="AJ66" s="298"/>
      <c r="AK66" s="298"/>
      <c r="AL66" s="298"/>
      <c r="AM66" s="298"/>
      <c r="AN66" s="298"/>
      <c r="AO66" s="298"/>
      <c r="AP66" s="298"/>
      <c r="AQ66" s="298"/>
      <c r="AR66" s="298"/>
      <c r="AS66" s="298"/>
      <c r="AT66" s="298"/>
      <c r="AU66" s="298"/>
      <c r="AV66" s="298"/>
      <c r="AW66" s="299">
        <f t="shared" si="166"/>
        <v>0</v>
      </c>
      <c r="AX66" s="292"/>
      <c r="AY66" s="293">
        <f t="shared" si="48"/>
        <v>0</v>
      </c>
      <c r="AZ66" s="294" t="str">
        <f t="shared" si="3"/>
        <v/>
      </c>
      <c r="BA66" s="295" t="str">
        <f t="shared" si="4"/>
        <v/>
      </c>
      <c r="BB66" s="296"/>
      <c r="BC66" s="289"/>
      <c r="BD66" s="318"/>
    </row>
    <row r="67" spans="2:56" s="280" customFormat="1" outlineLevel="2" x14ac:dyDescent="0.35">
      <c r="B67" s="281"/>
      <c r="C67" s="235" t="str">
        <f>IFERROR(BUDGET!C73,"")</f>
        <v>B1-08</v>
      </c>
      <c r="D67" s="297">
        <f>IFERROR(BUDGET!D73,"")</f>
        <v>0</v>
      </c>
      <c r="E67" s="283" t="str">
        <f>IFERROR(BUDGET!E73,"")</f>
        <v>x</v>
      </c>
      <c r="F67" s="284">
        <f>IF(OR(BUDGET!$N$14="",BUDGET!$N$14="Initial Budget"),BUDGET!N73,BUDGET!BA73)</f>
        <v>0</v>
      </c>
      <c r="G67" s="321"/>
      <c r="H67" s="286">
        <f>SUMIFS(EXPENSES!$I$12:$I4064,EXPENSES!$U$12:$U4064,FORECAST!C67)</f>
        <v>0</v>
      </c>
      <c r="I67" s="319">
        <f t="shared" si="5"/>
        <v>0</v>
      </c>
      <c r="J67" s="320"/>
      <c r="K67" s="288"/>
      <c r="L67" s="289"/>
      <c r="M67" s="298"/>
      <c r="N67" s="298"/>
      <c r="O67" s="298"/>
      <c r="P67" s="298"/>
      <c r="Q67" s="298"/>
      <c r="R67" s="298"/>
      <c r="S67" s="298"/>
      <c r="T67" s="298"/>
      <c r="U67" s="298"/>
      <c r="V67" s="298"/>
      <c r="W67" s="298"/>
      <c r="X67" s="298"/>
      <c r="Y67" s="298"/>
      <c r="Z67" s="298"/>
      <c r="AA67" s="298"/>
      <c r="AB67" s="298"/>
      <c r="AC67" s="298"/>
      <c r="AD67" s="298"/>
      <c r="AE67" s="298"/>
      <c r="AF67" s="298"/>
      <c r="AG67" s="298"/>
      <c r="AH67" s="298"/>
      <c r="AI67" s="298"/>
      <c r="AJ67" s="298"/>
      <c r="AK67" s="298"/>
      <c r="AL67" s="298"/>
      <c r="AM67" s="298"/>
      <c r="AN67" s="298"/>
      <c r="AO67" s="298"/>
      <c r="AP67" s="298"/>
      <c r="AQ67" s="298"/>
      <c r="AR67" s="298"/>
      <c r="AS67" s="298"/>
      <c r="AT67" s="298"/>
      <c r="AU67" s="298"/>
      <c r="AV67" s="298"/>
      <c r="AW67" s="299">
        <f t="shared" si="166"/>
        <v>0</v>
      </c>
      <c r="AX67" s="292"/>
      <c r="AY67" s="293">
        <f t="shared" si="48"/>
        <v>0</v>
      </c>
      <c r="AZ67" s="294" t="str">
        <f t="shared" si="3"/>
        <v/>
      </c>
      <c r="BA67" s="295" t="str">
        <f t="shared" si="4"/>
        <v/>
      </c>
      <c r="BB67" s="296"/>
      <c r="BC67" s="289"/>
      <c r="BD67" s="318"/>
    </row>
    <row r="68" spans="2:56" s="280" customFormat="1" outlineLevel="2" x14ac:dyDescent="0.35">
      <c r="B68" s="281"/>
      <c r="C68" s="235" t="str">
        <f>IFERROR(BUDGET!C74,"")</f>
        <v>B1-09</v>
      </c>
      <c r="D68" s="297">
        <f>IFERROR(BUDGET!D74,"")</f>
        <v>0</v>
      </c>
      <c r="E68" s="283" t="str">
        <f>IFERROR(BUDGET!E74,"")</f>
        <v>x</v>
      </c>
      <c r="F68" s="284">
        <f>IF(OR(BUDGET!$N$14="",BUDGET!$N$14="Initial Budget"),BUDGET!N74,BUDGET!BA74)</f>
        <v>0</v>
      </c>
      <c r="G68" s="321"/>
      <c r="H68" s="286">
        <f>SUMIFS(EXPENSES!$I$12:$I4065,EXPENSES!$U$12:$U4065,FORECAST!C68)</f>
        <v>0</v>
      </c>
      <c r="I68" s="319">
        <f t="shared" si="5"/>
        <v>0</v>
      </c>
      <c r="J68" s="320"/>
      <c r="K68" s="288"/>
      <c r="L68" s="289"/>
      <c r="M68" s="298"/>
      <c r="N68" s="298"/>
      <c r="O68" s="298"/>
      <c r="P68" s="298"/>
      <c r="Q68" s="298"/>
      <c r="R68" s="298"/>
      <c r="S68" s="298"/>
      <c r="T68" s="298"/>
      <c r="U68" s="298"/>
      <c r="V68" s="298"/>
      <c r="W68" s="298"/>
      <c r="X68" s="298"/>
      <c r="Y68" s="298"/>
      <c r="Z68" s="298"/>
      <c r="AA68" s="298"/>
      <c r="AB68" s="298"/>
      <c r="AC68" s="298"/>
      <c r="AD68" s="298"/>
      <c r="AE68" s="298"/>
      <c r="AF68" s="298"/>
      <c r="AG68" s="298"/>
      <c r="AH68" s="298"/>
      <c r="AI68" s="298"/>
      <c r="AJ68" s="298"/>
      <c r="AK68" s="298"/>
      <c r="AL68" s="298"/>
      <c r="AM68" s="298"/>
      <c r="AN68" s="298"/>
      <c r="AO68" s="298"/>
      <c r="AP68" s="298"/>
      <c r="AQ68" s="298"/>
      <c r="AR68" s="298"/>
      <c r="AS68" s="298"/>
      <c r="AT68" s="298"/>
      <c r="AU68" s="298"/>
      <c r="AV68" s="298"/>
      <c r="AW68" s="299">
        <f t="shared" si="166"/>
        <v>0</v>
      </c>
      <c r="AX68" s="292"/>
      <c r="AY68" s="293">
        <f t="shared" si="48"/>
        <v>0</v>
      </c>
      <c r="AZ68" s="294" t="str">
        <f t="shared" si="3"/>
        <v/>
      </c>
      <c r="BA68" s="295" t="str">
        <f t="shared" si="4"/>
        <v/>
      </c>
      <c r="BB68" s="296"/>
      <c r="BC68" s="289"/>
      <c r="BD68" s="318"/>
    </row>
    <row r="69" spans="2:56" s="280" customFormat="1" outlineLevel="2" x14ac:dyDescent="0.35">
      <c r="B69" s="281"/>
      <c r="C69" s="300" t="str">
        <f>IFERROR(BUDGET!C75,"")</f>
        <v>B1-10</v>
      </c>
      <c r="D69" s="301">
        <f>IFERROR(BUDGET!D75,"")</f>
        <v>0</v>
      </c>
      <c r="E69" s="302" t="str">
        <f>IFERROR(BUDGET!E75,"")</f>
        <v>x</v>
      </c>
      <c r="F69" s="303">
        <f>IF(OR(BUDGET!$N$14="",BUDGET!$N$14="Initial Budget"),BUDGET!N75,BUDGET!BA75)</f>
        <v>0</v>
      </c>
      <c r="G69" s="321"/>
      <c r="H69" s="305">
        <f>SUMIFS(EXPENSES!$I$12:$I4066,EXPENSES!$U$12:$U4066,FORECAST!C69)</f>
        <v>0</v>
      </c>
      <c r="I69" s="319">
        <f t="shared" si="5"/>
        <v>0</v>
      </c>
      <c r="J69" s="320"/>
      <c r="K69" s="288"/>
      <c r="L69" s="289"/>
      <c r="M69" s="307"/>
      <c r="N69" s="307"/>
      <c r="O69" s="307"/>
      <c r="P69" s="307"/>
      <c r="Q69" s="307"/>
      <c r="R69" s="307"/>
      <c r="S69" s="307"/>
      <c r="T69" s="307"/>
      <c r="U69" s="307"/>
      <c r="V69" s="307"/>
      <c r="W69" s="307"/>
      <c r="X69" s="307"/>
      <c r="Y69" s="307"/>
      <c r="Z69" s="307"/>
      <c r="AA69" s="307"/>
      <c r="AB69" s="307"/>
      <c r="AC69" s="307"/>
      <c r="AD69" s="307"/>
      <c r="AE69" s="307"/>
      <c r="AF69" s="307"/>
      <c r="AG69" s="307"/>
      <c r="AH69" s="307"/>
      <c r="AI69" s="307"/>
      <c r="AJ69" s="307"/>
      <c r="AK69" s="307"/>
      <c r="AL69" s="307"/>
      <c r="AM69" s="307"/>
      <c r="AN69" s="307"/>
      <c r="AO69" s="307"/>
      <c r="AP69" s="307"/>
      <c r="AQ69" s="307"/>
      <c r="AR69" s="307"/>
      <c r="AS69" s="307"/>
      <c r="AT69" s="307"/>
      <c r="AU69" s="307"/>
      <c r="AV69" s="307"/>
      <c r="AW69" s="308">
        <f t="shared" si="166"/>
        <v>0</v>
      </c>
      <c r="AX69" s="292"/>
      <c r="AY69" s="309">
        <f t="shared" si="48"/>
        <v>0</v>
      </c>
      <c r="AZ69" s="310" t="str">
        <f t="shared" si="3"/>
        <v/>
      </c>
      <c r="BA69" s="311" t="str">
        <f t="shared" si="4"/>
        <v/>
      </c>
      <c r="BB69" s="296"/>
      <c r="BC69" s="289"/>
      <c r="BD69" s="318"/>
    </row>
    <row r="70" spans="2:56" s="202" customFormat="1" outlineLevel="1" x14ac:dyDescent="0.35">
      <c r="B70" s="314"/>
      <c r="C70" s="315" t="str">
        <f>IFERROR(BUDGET!C76,"")</f>
        <v>B2</v>
      </c>
      <c r="D70" s="315"/>
      <c r="E70" s="215">
        <f>VLOOKUP($C70,BUDGET!$C:$E,3,FALSE)</f>
        <v>0</v>
      </c>
      <c r="F70" s="216">
        <f>SUM(F71:F80)</f>
        <v>0</v>
      </c>
      <c r="G70" s="313">
        <f>IF(OR(BUDGET!$N$14="",BUDGET!$N$14="Initial Budget"),FORECAST!F70-BUDGET!N76,FORECAST!F70-BUDGET!BA76)</f>
        <v>0</v>
      </c>
      <c r="H70" s="217">
        <f>SUM(H71:H80)</f>
        <v>0</v>
      </c>
      <c r="I70" s="217">
        <f t="shared" si="5"/>
        <v>0</v>
      </c>
      <c r="J70" s="218" t="str">
        <f t="shared" ref="J70" si="167">IF(OR(H70=0,F70=0),"-",H70/F70)</f>
        <v>-</v>
      </c>
      <c r="K70" s="243" t="str">
        <f>IF(ABS(H70-SUMIFS(REPORT!H:H,REPORT!C:C,C70))&gt;0.1,"PROB","OK")</f>
        <v>OK</v>
      </c>
      <c r="L70" s="60"/>
      <c r="M70" s="264">
        <f t="shared" ref="M70" si="168">SUM(M71:M80)</f>
        <v>0</v>
      </c>
      <c r="N70" s="264">
        <f t="shared" ref="N70" si="169">SUM(N71:N80)</f>
        <v>0</v>
      </c>
      <c r="O70" s="264">
        <f t="shared" ref="O70" si="170">SUM(O71:O80)</f>
        <v>0</v>
      </c>
      <c r="P70" s="264">
        <f t="shared" ref="P70" si="171">SUM(P71:P80)</f>
        <v>0</v>
      </c>
      <c r="Q70" s="264">
        <f t="shared" ref="Q70" si="172">SUM(Q71:Q80)</f>
        <v>0</v>
      </c>
      <c r="R70" s="264">
        <f t="shared" ref="R70" si="173">SUM(R71:R80)</f>
        <v>0</v>
      </c>
      <c r="S70" s="264">
        <f t="shared" ref="S70" si="174">SUM(S71:S80)</f>
        <v>0</v>
      </c>
      <c r="T70" s="264">
        <f t="shared" ref="T70" si="175">SUM(T71:T80)</f>
        <v>0</v>
      </c>
      <c r="U70" s="264">
        <f t="shared" ref="U70" si="176">SUM(U71:U80)</f>
        <v>0</v>
      </c>
      <c r="V70" s="264">
        <f t="shared" ref="V70" si="177">SUM(V71:V80)</f>
        <v>0</v>
      </c>
      <c r="W70" s="264">
        <f t="shared" ref="W70" si="178">SUM(W71:W80)</f>
        <v>0</v>
      </c>
      <c r="X70" s="264">
        <f t="shared" ref="X70" si="179">SUM(X71:X80)</f>
        <v>0</v>
      </c>
      <c r="Y70" s="264">
        <f t="shared" ref="Y70" si="180">SUM(Y71:Y80)</f>
        <v>0</v>
      </c>
      <c r="Z70" s="264">
        <f t="shared" ref="Z70" si="181">SUM(Z71:Z80)</f>
        <v>0</v>
      </c>
      <c r="AA70" s="264">
        <f t="shared" ref="AA70" si="182">SUM(AA71:AA80)</f>
        <v>0</v>
      </c>
      <c r="AB70" s="264">
        <f t="shared" ref="AB70" si="183">SUM(AB71:AB80)</f>
        <v>0</v>
      </c>
      <c r="AC70" s="264">
        <f t="shared" ref="AC70" si="184">SUM(AC71:AC80)</f>
        <v>0</v>
      </c>
      <c r="AD70" s="264">
        <f t="shared" ref="AD70" si="185">SUM(AD71:AD80)</f>
        <v>0</v>
      </c>
      <c r="AE70" s="264">
        <f t="shared" ref="AE70" si="186">SUM(AE71:AE80)</f>
        <v>0</v>
      </c>
      <c r="AF70" s="264">
        <f t="shared" ref="AF70" si="187">SUM(AF71:AF80)</f>
        <v>0</v>
      </c>
      <c r="AG70" s="264">
        <f t="shared" ref="AG70" si="188">SUM(AG71:AG80)</f>
        <v>0</v>
      </c>
      <c r="AH70" s="264">
        <f t="shared" ref="AH70" si="189">SUM(AH71:AH80)</f>
        <v>0</v>
      </c>
      <c r="AI70" s="264">
        <f t="shared" ref="AI70" si="190">SUM(AI71:AI80)</f>
        <v>0</v>
      </c>
      <c r="AJ70" s="264">
        <f t="shared" ref="AJ70" si="191">SUM(AJ71:AJ80)</f>
        <v>0</v>
      </c>
      <c r="AK70" s="264">
        <f t="shared" ref="AK70" si="192">SUM(AK71:AK80)</f>
        <v>0</v>
      </c>
      <c r="AL70" s="264">
        <f t="shared" ref="AL70" si="193">SUM(AL71:AL80)</f>
        <v>0</v>
      </c>
      <c r="AM70" s="264">
        <f t="shared" ref="AM70" si="194">SUM(AM71:AM80)</f>
        <v>0</v>
      </c>
      <c r="AN70" s="264">
        <f t="shared" ref="AN70" si="195">SUM(AN71:AN80)</f>
        <v>0</v>
      </c>
      <c r="AO70" s="264">
        <f t="shared" ref="AO70" si="196">SUM(AO71:AO80)</f>
        <v>0</v>
      </c>
      <c r="AP70" s="264">
        <f t="shared" ref="AP70" si="197">SUM(AP71:AP80)</f>
        <v>0</v>
      </c>
      <c r="AQ70" s="264">
        <f t="shared" ref="AQ70" si="198">SUM(AQ71:AQ80)</f>
        <v>0</v>
      </c>
      <c r="AR70" s="264">
        <f t="shared" ref="AR70" si="199">SUM(AR71:AR80)</f>
        <v>0</v>
      </c>
      <c r="AS70" s="264">
        <f t="shared" ref="AS70" si="200">SUM(AS71:AS80)</f>
        <v>0</v>
      </c>
      <c r="AT70" s="264">
        <f t="shared" ref="AT70" si="201">SUM(AT71:AT80)</f>
        <v>0</v>
      </c>
      <c r="AU70" s="264">
        <f t="shared" ref="AU70" si="202">SUM(AU71:AU80)</f>
        <v>0</v>
      </c>
      <c r="AV70" s="264">
        <f t="shared" ref="AV70" si="203">SUM(AV71:AV80)</f>
        <v>0</v>
      </c>
      <c r="AW70" s="274">
        <f t="shared" ref="AW70" si="204">SUM(AW71:AW80)</f>
        <v>0</v>
      </c>
      <c r="AX70" s="3"/>
      <c r="AY70" s="81">
        <f t="shared" si="48"/>
        <v>0</v>
      </c>
      <c r="AZ70" s="265" t="str">
        <f t="shared" si="3"/>
        <v/>
      </c>
      <c r="BA70" s="266" t="str">
        <f t="shared" si="4"/>
        <v/>
      </c>
      <c r="BB70" s="242"/>
      <c r="BC70" s="60"/>
      <c r="BD70" s="316"/>
    </row>
    <row r="71" spans="2:56" s="280" customFormat="1" outlineLevel="2" x14ac:dyDescent="0.35">
      <c r="B71" s="281"/>
      <c r="C71" s="235" t="str">
        <f>IFERROR(BUDGET!C77,"")</f>
        <v>B2-01</v>
      </c>
      <c r="D71" s="282">
        <f>IFERROR(BUDGET!D77,"")</f>
        <v>0</v>
      </c>
      <c r="E71" s="283" t="str">
        <f>IFERROR(BUDGET!E77,"")</f>
        <v>x</v>
      </c>
      <c r="F71" s="284">
        <f>IF(OR(BUDGET!$N$14="",BUDGET!$N$14="Initial Budget"),BUDGET!N77,BUDGET!BA77)</f>
        <v>0</v>
      </c>
      <c r="G71" s="321"/>
      <c r="H71" s="286">
        <f>SUMIFS(EXPENSES!$I$12:$I4068,EXPENSES!$U$12:$U4068,FORECAST!C71)</f>
        <v>0</v>
      </c>
      <c r="I71" s="319">
        <f t="shared" si="5"/>
        <v>0</v>
      </c>
      <c r="J71" s="320"/>
      <c r="K71" s="288"/>
      <c r="L71" s="289"/>
      <c r="M71" s="298"/>
      <c r="N71" s="290"/>
      <c r="O71" s="290"/>
      <c r="P71" s="290"/>
      <c r="Q71" s="298"/>
      <c r="R71" s="290"/>
      <c r="S71" s="290"/>
      <c r="T71" s="290"/>
      <c r="U71" s="290"/>
      <c r="V71" s="290"/>
      <c r="W71" s="290"/>
      <c r="X71" s="290"/>
      <c r="Y71" s="290"/>
      <c r="Z71" s="290"/>
      <c r="AA71" s="290"/>
      <c r="AB71" s="290"/>
      <c r="AC71" s="290"/>
      <c r="AD71" s="290"/>
      <c r="AE71" s="290"/>
      <c r="AF71" s="290"/>
      <c r="AG71" s="290"/>
      <c r="AH71" s="290"/>
      <c r="AI71" s="290"/>
      <c r="AJ71" s="290"/>
      <c r="AK71" s="290"/>
      <c r="AL71" s="290"/>
      <c r="AM71" s="290"/>
      <c r="AN71" s="290"/>
      <c r="AO71" s="290"/>
      <c r="AP71" s="290"/>
      <c r="AQ71" s="290"/>
      <c r="AR71" s="290"/>
      <c r="AS71" s="290"/>
      <c r="AT71" s="290"/>
      <c r="AU71" s="290"/>
      <c r="AV71" s="290"/>
      <c r="AW71" s="291">
        <f t="shared" ref="AW71:AW80" si="205">SUM(L71:AV71)</f>
        <v>0</v>
      </c>
      <c r="AX71" s="292"/>
      <c r="AY71" s="293">
        <f t="shared" si="48"/>
        <v>0</v>
      </c>
      <c r="AZ71" s="294" t="str">
        <f t="shared" si="3"/>
        <v/>
      </c>
      <c r="BA71" s="295" t="str">
        <f t="shared" si="4"/>
        <v/>
      </c>
      <c r="BB71" s="296"/>
      <c r="BC71" s="289"/>
      <c r="BD71" s="318"/>
    </row>
    <row r="72" spans="2:56" s="280" customFormat="1" outlineLevel="2" x14ac:dyDescent="0.35">
      <c r="B72" s="281"/>
      <c r="C72" s="235" t="str">
        <f>IFERROR(BUDGET!C78,"")</f>
        <v>B2-02</v>
      </c>
      <c r="D72" s="297">
        <f>IFERROR(BUDGET!D78,"")</f>
        <v>0</v>
      </c>
      <c r="E72" s="283" t="str">
        <f>IFERROR(BUDGET!E78,"")</f>
        <v>x</v>
      </c>
      <c r="F72" s="284">
        <f>IF(OR(BUDGET!$N$14="",BUDGET!$N$14="Initial Budget"),BUDGET!N78,BUDGET!BA78)</f>
        <v>0</v>
      </c>
      <c r="G72" s="321"/>
      <c r="H72" s="286">
        <f>SUMIFS(EXPENSES!$I$12:$I4069,EXPENSES!$U$12:$U4069,FORECAST!C72)</f>
        <v>0</v>
      </c>
      <c r="I72" s="319">
        <f t="shared" si="5"/>
        <v>0</v>
      </c>
      <c r="J72" s="320"/>
      <c r="K72" s="288"/>
      <c r="L72" s="289"/>
      <c r="M72" s="298"/>
      <c r="N72" s="298"/>
      <c r="O72" s="298"/>
      <c r="P72" s="298"/>
      <c r="Q72" s="298"/>
      <c r="R72" s="298"/>
      <c r="S72" s="298"/>
      <c r="T72" s="298"/>
      <c r="U72" s="298"/>
      <c r="V72" s="298"/>
      <c r="W72" s="298"/>
      <c r="X72" s="298"/>
      <c r="Y72" s="298"/>
      <c r="Z72" s="298"/>
      <c r="AA72" s="298"/>
      <c r="AB72" s="298"/>
      <c r="AC72" s="298"/>
      <c r="AD72" s="298"/>
      <c r="AE72" s="298"/>
      <c r="AF72" s="298"/>
      <c r="AG72" s="298"/>
      <c r="AH72" s="298"/>
      <c r="AI72" s="298"/>
      <c r="AJ72" s="298"/>
      <c r="AK72" s="298"/>
      <c r="AL72" s="298"/>
      <c r="AM72" s="298"/>
      <c r="AN72" s="298"/>
      <c r="AO72" s="298"/>
      <c r="AP72" s="298"/>
      <c r="AQ72" s="298"/>
      <c r="AR72" s="298"/>
      <c r="AS72" s="298"/>
      <c r="AT72" s="298"/>
      <c r="AU72" s="298"/>
      <c r="AV72" s="298"/>
      <c r="AW72" s="299">
        <f t="shared" si="205"/>
        <v>0</v>
      </c>
      <c r="AX72" s="292"/>
      <c r="AY72" s="293">
        <f t="shared" si="48"/>
        <v>0</v>
      </c>
      <c r="AZ72" s="294" t="str">
        <f t="shared" si="3"/>
        <v/>
      </c>
      <c r="BA72" s="295" t="str">
        <f t="shared" si="4"/>
        <v/>
      </c>
      <c r="BB72" s="296"/>
      <c r="BC72" s="289"/>
      <c r="BD72" s="318"/>
    </row>
    <row r="73" spans="2:56" s="280" customFormat="1" outlineLevel="2" x14ac:dyDescent="0.35">
      <c r="B73" s="281"/>
      <c r="C73" s="235" t="str">
        <f>IFERROR(BUDGET!C79,"")</f>
        <v>B2-03</v>
      </c>
      <c r="D73" s="297">
        <f>IFERROR(BUDGET!D79,"")</f>
        <v>0</v>
      </c>
      <c r="E73" s="283" t="str">
        <f>IFERROR(BUDGET!E79,"")</f>
        <v>x</v>
      </c>
      <c r="F73" s="284">
        <f>IF(OR(BUDGET!$N$14="",BUDGET!$N$14="Initial Budget"),BUDGET!N79,BUDGET!BA79)</f>
        <v>0</v>
      </c>
      <c r="G73" s="321"/>
      <c r="H73" s="286">
        <f>SUMIFS(EXPENSES!$I$12:$I4070,EXPENSES!$U$12:$U4070,FORECAST!C73)</f>
        <v>0</v>
      </c>
      <c r="I73" s="319">
        <f t="shared" si="5"/>
        <v>0</v>
      </c>
      <c r="J73" s="320"/>
      <c r="K73" s="288"/>
      <c r="L73" s="289"/>
      <c r="M73" s="298"/>
      <c r="N73" s="298"/>
      <c r="O73" s="298"/>
      <c r="P73" s="298"/>
      <c r="Q73" s="298"/>
      <c r="R73" s="298"/>
      <c r="S73" s="298"/>
      <c r="T73" s="298"/>
      <c r="U73" s="298"/>
      <c r="V73" s="298"/>
      <c r="W73" s="298"/>
      <c r="X73" s="298"/>
      <c r="Y73" s="298"/>
      <c r="Z73" s="298"/>
      <c r="AA73" s="298"/>
      <c r="AB73" s="298"/>
      <c r="AC73" s="298"/>
      <c r="AD73" s="298"/>
      <c r="AE73" s="298"/>
      <c r="AF73" s="298"/>
      <c r="AG73" s="298"/>
      <c r="AH73" s="298"/>
      <c r="AI73" s="298"/>
      <c r="AJ73" s="298"/>
      <c r="AK73" s="298"/>
      <c r="AL73" s="298"/>
      <c r="AM73" s="298"/>
      <c r="AN73" s="298"/>
      <c r="AO73" s="298"/>
      <c r="AP73" s="298"/>
      <c r="AQ73" s="298"/>
      <c r="AR73" s="298"/>
      <c r="AS73" s="298"/>
      <c r="AT73" s="298"/>
      <c r="AU73" s="298"/>
      <c r="AV73" s="298"/>
      <c r="AW73" s="299">
        <f t="shared" si="205"/>
        <v>0</v>
      </c>
      <c r="AX73" s="292"/>
      <c r="AY73" s="293">
        <f t="shared" si="48"/>
        <v>0</v>
      </c>
      <c r="AZ73" s="294" t="str">
        <f t="shared" si="3"/>
        <v/>
      </c>
      <c r="BA73" s="295" t="str">
        <f t="shared" si="4"/>
        <v/>
      </c>
      <c r="BB73" s="296"/>
      <c r="BC73" s="289"/>
      <c r="BD73" s="318"/>
    </row>
    <row r="74" spans="2:56" s="280" customFormat="1" outlineLevel="2" x14ac:dyDescent="0.35">
      <c r="B74" s="281"/>
      <c r="C74" s="235" t="str">
        <f>IFERROR(BUDGET!C80,"")</f>
        <v>B2-04</v>
      </c>
      <c r="D74" s="297">
        <f>IFERROR(BUDGET!D80,"")</f>
        <v>0</v>
      </c>
      <c r="E74" s="283" t="str">
        <f>IFERROR(BUDGET!E80,"")</f>
        <v>x</v>
      </c>
      <c r="F74" s="284">
        <f>IF(OR(BUDGET!$N$14="",BUDGET!$N$14="Initial Budget"),BUDGET!N80,BUDGET!BA80)</f>
        <v>0</v>
      </c>
      <c r="G74" s="321"/>
      <c r="H74" s="286">
        <f>SUMIFS(EXPENSES!$I$12:$I4071,EXPENSES!$U$12:$U4071,FORECAST!C74)</f>
        <v>0</v>
      </c>
      <c r="I74" s="319">
        <f t="shared" si="5"/>
        <v>0</v>
      </c>
      <c r="J74" s="320"/>
      <c r="K74" s="288"/>
      <c r="L74" s="289"/>
      <c r="M74" s="298"/>
      <c r="N74" s="298"/>
      <c r="O74" s="298"/>
      <c r="P74" s="298"/>
      <c r="Q74" s="298"/>
      <c r="R74" s="298"/>
      <c r="S74" s="298"/>
      <c r="T74" s="298"/>
      <c r="U74" s="298"/>
      <c r="V74" s="298"/>
      <c r="W74" s="298"/>
      <c r="X74" s="298"/>
      <c r="Y74" s="298"/>
      <c r="Z74" s="298"/>
      <c r="AA74" s="298"/>
      <c r="AB74" s="298"/>
      <c r="AC74" s="298"/>
      <c r="AD74" s="298"/>
      <c r="AE74" s="298"/>
      <c r="AF74" s="298"/>
      <c r="AG74" s="298"/>
      <c r="AH74" s="298"/>
      <c r="AI74" s="298"/>
      <c r="AJ74" s="298"/>
      <c r="AK74" s="298"/>
      <c r="AL74" s="298"/>
      <c r="AM74" s="298"/>
      <c r="AN74" s="298"/>
      <c r="AO74" s="298"/>
      <c r="AP74" s="298"/>
      <c r="AQ74" s="298"/>
      <c r="AR74" s="298"/>
      <c r="AS74" s="298"/>
      <c r="AT74" s="298"/>
      <c r="AU74" s="298"/>
      <c r="AV74" s="298"/>
      <c r="AW74" s="299">
        <f t="shared" si="205"/>
        <v>0</v>
      </c>
      <c r="AX74" s="292"/>
      <c r="AY74" s="293">
        <f t="shared" si="48"/>
        <v>0</v>
      </c>
      <c r="AZ74" s="294" t="str">
        <f t="shared" si="3"/>
        <v/>
      </c>
      <c r="BA74" s="295" t="str">
        <f t="shared" si="4"/>
        <v/>
      </c>
      <c r="BB74" s="296"/>
      <c r="BC74" s="289"/>
      <c r="BD74" s="318"/>
    </row>
    <row r="75" spans="2:56" s="280" customFormat="1" outlineLevel="2" x14ac:dyDescent="0.35">
      <c r="B75" s="281"/>
      <c r="C75" s="235" t="str">
        <f>IFERROR(BUDGET!C81,"")</f>
        <v>B2-05</v>
      </c>
      <c r="D75" s="297">
        <f>IFERROR(BUDGET!D81,"")</f>
        <v>0</v>
      </c>
      <c r="E75" s="283" t="str">
        <f>IFERROR(BUDGET!E81,"")</f>
        <v>x</v>
      </c>
      <c r="F75" s="284">
        <f>IF(OR(BUDGET!$N$14="",BUDGET!$N$14="Initial Budget"),BUDGET!N81,BUDGET!BA81)</f>
        <v>0</v>
      </c>
      <c r="G75" s="321"/>
      <c r="H75" s="286">
        <f>SUMIFS(EXPENSES!$I$12:$I4072,EXPENSES!$U$12:$U4072,FORECAST!C75)</f>
        <v>0</v>
      </c>
      <c r="I75" s="319">
        <f t="shared" si="5"/>
        <v>0</v>
      </c>
      <c r="J75" s="320"/>
      <c r="K75" s="288"/>
      <c r="L75" s="289"/>
      <c r="M75" s="298"/>
      <c r="N75" s="298"/>
      <c r="O75" s="298"/>
      <c r="P75" s="298"/>
      <c r="Q75" s="298"/>
      <c r="R75" s="298"/>
      <c r="S75" s="298"/>
      <c r="T75" s="298"/>
      <c r="U75" s="298"/>
      <c r="V75" s="298"/>
      <c r="W75" s="298"/>
      <c r="X75" s="298"/>
      <c r="Y75" s="298"/>
      <c r="Z75" s="298"/>
      <c r="AA75" s="298"/>
      <c r="AB75" s="298"/>
      <c r="AC75" s="298"/>
      <c r="AD75" s="298"/>
      <c r="AE75" s="298"/>
      <c r="AF75" s="298"/>
      <c r="AG75" s="298"/>
      <c r="AH75" s="298"/>
      <c r="AI75" s="298"/>
      <c r="AJ75" s="298"/>
      <c r="AK75" s="298"/>
      <c r="AL75" s="298"/>
      <c r="AM75" s="298"/>
      <c r="AN75" s="298"/>
      <c r="AO75" s="298"/>
      <c r="AP75" s="298"/>
      <c r="AQ75" s="298"/>
      <c r="AR75" s="298"/>
      <c r="AS75" s="298"/>
      <c r="AT75" s="298"/>
      <c r="AU75" s="298"/>
      <c r="AV75" s="298"/>
      <c r="AW75" s="299">
        <f t="shared" si="205"/>
        <v>0</v>
      </c>
      <c r="AX75" s="292"/>
      <c r="AY75" s="293">
        <f t="shared" si="48"/>
        <v>0</v>
      </c>
      <c r="AZ75" s="294" t="str">
        <f t="shared" si="3"/>
        <v/>
      </c>
      <c r="BA75" s="295" t="str">
        <f t="shared" si="4"/>
        <v/>
      </c>
      <c r="BB75" s="296"/>
      <c r="BC75" s="289"/>
      <c r="BD75" s="318"/>
    </row>
    <row r="76" spans="2:56" s="280" customFormat="1" outlineLevel="2" x14ac:dyDescent="0.35">
      <c r="B76" s="281"/>
      <c r="C76" s="235" t="str">
        <f>IFERROR(BUDGET!C82,"")</f>
        <v>B2-06</v>
      </c>
      <c r="D76" s="297">
        <f>IFERROR(BUDGET!D82,"")</f>
        <v>0</v>
      </c>
      <c r="E76" s="283" t="str">
        <f>IFERROR(BUDGET!E82,"")</f>
        <v>x</v>
      </c>
      <c r="F76" s="284">
        <f>IF(OR(BUDGET!$N$14="",BUDGET!$N$14="Initial Budget"),BUDGET!N82,BUDGET!BA82)</f>
        <v>0</v>
      </c>
      <c r="G76" s="321"/>
      <c r="H76" s="286">
        <f>SUMIFS(EXPENSES!$I$12:$I4073,EXPENSES!$U$12:$U4073,FORECAST!C76)</f>
        <v>0</v>
      </c>
      <c r="I76" s="319">
        <f t="shared" si="5"/>
        <v>0</v>
      </c>
      <c r="J76" s="320"/>
      <c r="K76" s="288"/>
      <c r="L76" s="289"/>
      <c r="M76" s="298"/>
      <c r="N76" s="298"/>
      <c r="O76" s="298"/>
      <c r="P76" s="298"/>
      <c r="Q76" s="298"/>
      <c r="R76" s="298"/>
      <c r="S76" s="298"/>
      <c r="T76" s="298"/>
      <c r="U76" s="298"/>
      <c r="V76" s="298"/>
      <c r="W76" s="298"/>
      <c r="X76" s="298"/>
      <c r="Y76" s="298"/>
      <c r="Z76" s="298"/>
      <c r="AA76" s="298"/>
      <c r="AB76" s="298"/>
      <c r="AC76" s="298"/>
      <c r="AD76" s="298"/>
      <c r="AE76" s="298"/>
      <c r="AF76" s="298"/>
      <c r="AG76" s="298"/>
      <c r="AH76" s="298"/>
      <c r="AI76" s="298"/>
      <c r="AJ76" s="298"/>
      <c r="AK76" s="298"/>
      <c r="AL76" s="298"/>
      <c r="AM76" s="298"/>
      <c r="AN76" s="298"/>
      <c r="AO76" s="298"/>
      <c r="AP76" s="298"/>
      <c r="AQ76" s="298"/>
      <c r="AR76" s="298"/>
      <c r="AS76" s="298"/>
      <c r="AT76" s="298"/>
      <c r="AU76" s="298"/>
      <c r="AV76" s="298"/>
      <c r="AW76" s="299">
        <f t="shared" si="205"/>
        <v>0</v>
      </c>
      <c r="AX76" s="292"/>
      <c r="AY76" s="293">
        <f t="shared" si="48"/>
        <v>0</v>
      </c>
      <c r="AZ76" s="294" t="str">
        <f t="shared" si="3"/>
        <v/>
      </c>
      <c r="BA76" s="295" t="str">
        <f t="shared" si="4"/>
        <v/>
      </c>
      <c r="BB76" s="296"/>
      <c r="BC76" s="289"/>
      <c r="BD76" s="318"/>
    </row>
    <row r="77" spans="2:56" s="280" customFormat="1" outlineLevel="2" x14ac:dyDescent="0.35">
      <c r="B77" s="281"/>
      <c r="C77" s="235" t="str">
        <f>IFERROR(BUDGET!C83,"")</f>
        <v>B2-07</v>
      </c>
      <c r="D77" s="297">
        <f>IFERROR(BUDGET!D83,"")</f>
        <v>0</v>
      </c>
      <c r="E77" s="283" t="str">
        <f>IFERROR(BUDGET!E83,"")</f>
        <v>x</v>
      </c>
      <c r="F77" s="284">
        <f>IF(OR(BUDGET!$N$14="",BUDGET!$N$14="Initial Budget"),BUDGET!N83,BUDGET!BA83)</f>
        <v>0</v>
      </c>
      <c r="G77" s="321"/>
      <c r="H77" s="286">
        <f>SUMIFS(EXPENSES!$I$12:$I4074,EXPENSES!$U$12:$U4074,FORECAST!C77)</f>
        <v>0</v>
      </c>
      <c r="I77" s="319">
        <f t="shared" si="5"/>
        <v>0</v>
      </c>
      <c r="J77" s="320"/>
      <c r="K77" s="288"/>
      <c r="L77" s="289"/>
      <c r="M77" s="298"/>
      <c r="N77" s="298"/>
      <c r="O77" s="298"/>
      <c r="P77" s="298"/>
      <c r="Q77" s="298"/>
      <c r="R77" s="298"/>
      <c r="S77" s="298"/>
      <c r="T77" s="298"/>
      <c r="U77" s="298"/>
      <c r="V77" s="298"/>
      <c r="W77" s="298"/>
      <c r="X77" s="298"/>
      <c r="Y77" s="298"/>
      <c r="Z77" s="298"/>
      <c r="AA77" s="298"/>
      <c r="AB77" s="298"/>
      <c r="AC77" s="298"/>
      <c r="AD77" s="298"/>
      <c r="AE77" s="298"/>
      <c r="AF77" s="298"/>
      <c r="AG77" s="298"/>
      <c r="AH77" s="298"/>
      <c r="AI77" s="298"/>
      <c r="AJ77" s="298"/>
      <c r="AK77" s="298"/>
      <c r="AL77" s="298"/>
      <c r="AM77" s="298"/>
      <c r="AN77" s="298"/>
      <c r="AO77" s="298"/>
      <c r="AP77" s="298"/>
      <c r="AQ77" s="298"/>
      <c r="AR77" s="298"/>
      <c r="AS77" s="298"/>
      <c r="AT77" s="298"/>
      <c r="AU77" s="298"/>
      <c r="AV77" s="298"/>
      <c r="AW77" s="299">
        <f t="shared" si="205"/>
        <v>0</v>
      </c>
      <c r="AX77" s="292"/>
      <c r="AY77" s="293">
        <f t="shared" si="48"/>
        <v>0</v>
      </c>
      <c r="AZ77" s="294" t="str">
        <f t="shared" si="3"/>
        <v/>
      </c>
      <c r="BA77" s="295" t="str">
        <f t="shared" si="4"/>
        <v/>
      </c>
      <c r="BB77" s="296"/>
      <c r="BC77" s="289"/>
      <c r="BD77" s="318"/>
    </row>
    <row r="78" spans="2:56" s="280" customFormat="1" outlineLevel="2" x14ac:dyDescent="0.35">
      <c r="B78" s="281"/>
      <c r="C78" s="235" t="str">
        <f>IFERROR(BUDGET!C84,"")</f>
        <v>B2-08</v>
      </c>
      <c r="D78" s="297">
        <f>IFERROR(BUDGET!D84,"")</f>
        <v>0</v>
      </c>
      <c r="E78" s="283" t="str">
        <f>IFERROR(BUDGET!E84,"")</f>
        <v>x</v>
      </c>
      <c r="F78" s="284">
        <f>IF(OR(BUDGET!$N$14="",BUDGET!$N$14="Initial Budget"),BUDGET!N84,BUDGET!BA84)</f>
        <v>0</v>
      </c>
      <c r="G78" s="321"/>
      <c r="H78" s="286">
        <f>SUMIFS(EXPENSES!$I$12:$I4075,EXPENSES!$U$12:$U4075,FORECAST!C78)</f>
        <v>0</v>
      </c>
      <c r="I78" s="319">
        <f t="shared" ref="I78:I141" si="206">F78-H78</f>
        <v>0</v>
      </c>
      <c r="J78" s="320"/>
      <c r="K78" s="288"/>
      <c r="L78" s="289"/>
      <c r="M78" s="298"/>
      <c r="N78" s="298"/>
      <c r="O78" s="298"/>
      <c r="P78" s="298"/>
      <c r="Q78" s="298"/>
      <c r="R78" s="298"/>
      <c r="S78" s="298"/>
      <c r="T78" s="298"/>
      <c r="U78" s="298"/>
      <c r="V78" s="298"/>
      <c r="W78" s="298"/>
      <c r="X78" s="298"/>
      <c r="Y78" s="298"/>
      <c r="Z78" s="298"/>
      <c r="AA78" s="298"/>
      <c r="AB78" s="298"/>
      <c r="AC78" s="298"/>
      <c r="AD78" s="298"/>
      <c r="AE78" s="298"/>
      <c r="AF78" s="298"/>
      <c r="AG78" s="298"/>
      <c r="AH78" s="298"/>
      <c r="AI78" s="298"/>
      <c r="AJ78" s="298"/>
      <c r="AK78" s="298"/>
      <c r="AL78" s="298"/>
      <c r="AM78" s="298"/>
      <c r="AN78" s="298"/>
      <c r="AO78" s="298"/>
      <c r="AP78" s="298"/>
      <c r="AQ78" s="298"/>
      <c r="AR78" s="298"/>
      <c r="AS78" s="298"/>
      <c r="AT78" s="298"/>
      <c r="AU78" s="298"/>
      <c r="AV78" s="298"/>
      <c r="AW78" s="299">
        <f t="shared" si="205"/>
        <v>0</v>
      </c>
      <c r="AX78" s="292"/>
      <c r="AY78" s="293">
        <f t="shared" si="48"/>
        <v>0</v>
      </c>
      <c r="AZ78" s="294" t="str">
        <f t="shared" si="3"/>
        <v/>
      </c>
      <c r="BA78" s="295" t="str">
        <f t="shared" si="4"/>
        <v/>
      </c>
      <c r="BB78" s="296"/>
      <c r="BC78" s="289"/>
      <c r="BD78" s="318"/>
    </row>
    <row r="79" spans="2:56" s="280" customFormat="1" outlineLevel="2" x14ac:dyDescent="0.35">
      <c r="B79" s="281"/>
      <c r="C79" s="235" t="str">
        <f>IFERROR(BUDGET!C85,"")</f>
        <v>B2-09</v>
      </c>
      <c r="D79" s="297">
        <f>IFERROR(BUDGET!D85,"")</f>
        <v>0</v>
      </c>
      <c r="E79" s="283" t="str">
        <f>IFERROR(BUDGET!E85,"")</f>
        <v>x</v>
      </c>
      <c r="F79" s="284">
        <f>IF(OR(BUDGET!$N$14="",BUDGET!$N$14="Initial Budget"),BUDGET!N85,BUDGET!BA85)</f>
        <v>0</v>
      </c>
      <c r="G79" s="321"/>
      <c r="H79" s="286">
        <f>SUMIFS(EXPENSES!$I$12:$I4076,EXPENSES!$U$12:$U4076,FORECAST!C79)</f>
        <v>0</v>
      </c>
      <c r="I79" s="319">
        <f t="shared" si="206"/>
        <v>0</v>
      </c>
      <c r="J79" s="320"/>
      <c r="K79" s="288"/>
      <c r="L79" s="289"/>
      <c r="M79" s="298"/>
      <c r="N79" s="298"/>
      <c r="O79" s="298"/>
      <c r="P79" s="298"/>
      <c r="Q79" s="298"/>
      <c r="R79" s="298"/>
      <c r="S79" s="298"/>
      <c r="T79" s="298"/>
      <c r="U79" s="298"/>
      <c r="V79" s="298"/>
      <c r="W79" s="298"/>
      <c r="X79" s="298"/>
      <c r="Y79" s="298"/>
      <c r="Z79" s="298"/>
      <c r="AA79" s="298"/>
      <c r="AB79" s="298"/>
      <c r="AC79" s="298"/>
      <c r="AD79" s="298"/>
      <c r="AE79" s="298"/>
      <c r="AF79" s="298"/>
      <c r="AG79" s="298"/>
      <c r="AH79" s="298"/>
      <c r="AI79" s="298"/>
      <c r="AJ79" s="298"/>
      <c r="AK79" s="298"/>
      <c r="AL79" s="298"/>
      <c r="AM79" s="298"/>
      <c r="AN79" s="298"/>
      <c r="AO79" s="298"/>
      <c r="AP79" s="298"/>
      <c r="AQ79" s="298"/>
      <c r="AR79" s="298"/>
      <c r="AS79" s="298"/>
      <c r="AT79" s="298"/>
      <c r="AU79" s="298"/>
      <c r="AV79" s="298"/>
      <c r="AW79" s="299">
        <f t="shared" si="205"/>
        <v>0</v>
      </c>
      <c r="AX79" s="292"/>
      <c r="AY79" s="293">
        <f t="shared" si="48"/>
        <v>0</v>
      </c>
      <c r="AZ79" s="294" t="str">
        <f t="shared" si="3"/>
        <v/>
      </c>
      <c r="BA79" s="295" t="str">
        <f t="shared" si="4"/>
        <v/>
      </c>
      <c r="BB79" s="296"/>
      <c r="BC79" s="289"/>
      <c r="BD79" s="318"/>
    </row>
    <row r="80" spans="2:56" s="280" customFormat="1" outlineLevel="2" x14ac:dyDescent="0.35">
      <c r="B80" s="281"/>
      <c r="C80" s="300" t="str">
        <f>IFERROR(BUDGET!C86,"")</f>
        <v>B2-10</v>
      </c>
      <c r="D80" s="301">
        <f>IFERROR(BUDGET!D86,"")</f>
        <v>0</v>
      </c>
      <c r="E80" s="302" t="str">
        <f>IFERROR(BUDGET!E86,"")</f>
        <v>x</v>
      </c>
      <c r="F80" s="303">
        <f>IF(OR(BUDGET!$N$14="",BUDGET!$N$14="Initial Budget"),BUDGET!N86,BUDGET!BA86)</f>
        <v>0</v>
      </c>
      <c r="G80" s="321"/>
      <c r="H80" s="305">
        <f>SUMIFS(EXPENSES!$I$12:$I4077,EXPENSES!$U$12:$U4077,FORECAST!C80)</f>
        <v>0</v>
      </c>
      <c r="I80" s="319">
        <f t="shared" si="206"/>
        <v>0</v>
      </c>
      <c r="J80" s="320"/>
      <c r="K80" s="288"/>
      <c r="L80" s="289"/>
      <c r="M80" s="307"/>
      <c r="N80" s="307"/>
      <c r="O80" s="307"/>
      <c r="P80" s="307"/>
      <c r="Q80" s="307"/>
      <c r="R80" s="307"/>
      <c r="S80" s="307"/>
      <c r="T80" s="307"/>
      <c r="U80" s="307"/>
      <c r="V80" s="307"/>
      <c r="W80" s="307"/>
      <c r="X80" s="307"/>
      <c r="Y80" s="307"/>
      <c r="Z80" s="307"/>
      <c r="AA80" s="307"/>
      <c r="AB80" s="307"/>
      <c r="AC80" s="307"/>
      <c r="AD80" s="307"/>
      <c r="AE80" s="307"/>
      <c r="AF80" s="307"/>
      <c r="AG80" s="307"/>
      <c r="AH80" s="307"/>
      <c r="AI80" s="307"/>
      <c r="AJ80" s="307"/>
      <c r="AK80" s="307"/>
      <c r="AL80" s="307"/>
      <c r="AM80" s="307"/>
      <c r="AN80" s="307"/>
      <c r="AO80" s="307"/>
      <c r="AP80" s="307"/>
      <c r="AQ80" s="307"/>
      <c r="AR80" s="307"/>
      <c r="AS80" s="307"/>
      <c r="AT80" s="307"/>
      <c r="AU80" s="307"/>
      <c r="AV80" s="307"/>
      <c r="AW80" s="308">
        <f t="shared" si="205"/>
        <v>0</v>
      </c>
      <c r="AX80" s="292"/>
      <c r="AY80" s="309">
        <f t="shared" si="48"/>
        <v>0</v>
      </c>
      <c r="AZ80" s="310" t="str">
        <f t="shared" si="3"/>
        <v/>
      </c>
      <c r="BA80" s="311" t="str">
        <f t="shared" si="4"/>
        <v/>
      </c>
      <c r="BB80" s="296"/>
      <c r="BC80" s="289"/>
      <c r="BD80" s="318"/>
    </row>
    <row r="81" spans="2:56" s="202" customFormat="1" outlineLevel="1" x14ac:dyDescent="0.35">
      <c r="B81" s="314"/>
      <c r="C81" s="315" t="str">
        <f>IFERROR(BUDGET!C87,"")</f>
        <v>B3</v>
      </c>
      <c r="D81" s="315"/>
      <c r="E81" s="215">
        <f>VLOOKUP($C81,BUDGET!$C:$E,3,FALSE)</f>
        <v>0</v>
      </c>
      <c r="F81" s="216">
        <f>SUM(F82:F91)</f>
        <v>0</v>
      </c>
      <c r="G81" s="313">
        <f>IF(OR(BUDGET!$N$14="",BUDGET!$N$14="Initial Budget"),FORECAST!F81-BUDGET!N87,FORECAST!F81-BUDGET!BA87)</f>
        <v>0</v>
      </c>
      <c r="H81" s="217">
        <f>SUM(H82:H91)</f>
        <v>0</v>
      </c>
      <c r="I81" s="217">
        <f t="shared" si="206"/>
        <v>0</v>
      </c>
      <c r="J81" s="218" t="str">
        <f t="shared" ref="J81" si="207">IF(OR(H81=0,F81=0),"-",H81/F81)</f>
        <v>-</v>
      </c>
      <c r="K81" s="243" t="str">
        <f>IF(ABS(H81-SUMIFS(REPORT!H:H,REPORT!C:C,C81))&gt;0.1,"PROB","OK")</f>
        <v>OK</v>
      </c>
      <c r="L81" s="60"/>
      <c r="M81" s="264">
        <f t="shared" ref="M81" si="208">SUM(M82:M91)</f>
        <v>0</v>
      </c>
      <c r="N81" s="264">
        <f t="shared" ref="N81" si="209">SUM(N82:N91)</f>
        <v>0</v>
      </c>
      <c r="O81" s="264">
        <f t="shared" ref="O81" si="210">SUM(O82:O91)</f>
        <v>0</v>
      </c>
      <c r="P81" s="264">
        <f t="shared" ref="P81" si="211">SUM(P82:P91)</f>
        <v>0</v>
      </c>
      <c r="Q81" s="264">
        <f t="shared" ref="Q81" si="212">SUM(Q82:Q91)</f>
        <v>0</v>
      </c>
      <c r="R81" s="264">
        <f t="shared" ref="R81" si="213">SUM(R82:R91)</f>
        <v>0</v>
      </c>
      <c r="S81" s="264">
        <f t="shared" ref="S81" si="214">SUM(S82:S91)</f>
        <v>0</v>
      </c>
      <c r="T81" s="264">
        <f t="shared" ref="T81" si="215">SUM(T82:T91)</f>
        <v>0</v>
      </c>
      <c r="U81" s="264">
        <f t="shared" ref="U81" si="216">SUM(U82:U91)</f>
        <v>0</v>
      </c>
      <c r="V81" s="264">
        <f t="shared" ref="V81" si="217">SUM(V82:V91)</f>
        <v>0</v>
      </c>
      <c r="W81" s="264">
        <f t="shared" ref="W81" si="218">SUM(W82:W91)</f>
        <v>0</v>
      </c>
      <c r="X81" s="264">
        <f t="shared" ref="X81" si="219">SUM(X82:X91)</f>
        <v>0</v>
      </c>
      <c r="Y81" s="264">
        <f t="shared" ref="Y81" si="220">SUM(Y82:Y91)</f>
        <v>0</v>
      </c>
      <c r="Z81" s="264">
        <f t="shared" ref="Z81" si="221">SUM(Z82:Z91)</f>
        <v>0</v>
      </c>
      <c r="AA81" s="264">
        <f t="shared" ref="AA81" si="222">SUM(AA82:AA91)</f>
        <v>0</v>
      </c>
      <c r="AB81" s="264">
        <f t="shared" ref="AB81" si="223">SUM(AB82:AB91)</f>
        <v>0</v>
      </c>
      <c r="AC81" s="264">
        <f t="shared" ref="AC81" si="224">SUM(AC82:AC91)</f>
        <v>0</v>
      </c>
      <c r="AD81" s="264">
        <f t="shared" ref="AD81" si="225">SUM(AD82:AD91)</f>
        <v>0</v>
      </c>
      <c r="AE81" s="264">
        <f t="shared" ref="AE81" si="226">SUM(AE82:AE91)</f>
        <v>0</v>
      </c>
      <c r="AF81" s="264">
        <f t="shared" ref="AF81" si="227">SUM(AF82:AF91)</f>
        <v>0</v>
      </c>
      <c r="AG81" s="264">
        <f t="shared" ref="AG81" si="228">SUM(AG82:AG91)</f>
        <v>0</v>
      </c>
      <c r="AH81" s="264">
        <f t="shared" ref="AH81" si="229">SUM(AH82:AH91)</f>
        <v>0</v>
      </c>
      <c r="AI81" s="264">
        <f t="shared" ref="AI81" si="230">SUM(AI82:AI91)</f>
        <v>0</v>
      </c>
      <c r="AJ81" s="264">
        <f t="shared" ref="AJ81" si="231">SUM(AJ82:AJ91)</f>
        <v>0</v>
      </c>
      <c r="AK81" s="264">
        <f t="shared" ref="AK81" si="232">SUM(AK82:AK91)</f>
        <v>0</v>
      </c>
      <c r="AL81" s="264">
        <f t="shared" ref="AL81" si="233">SUM(AL82:AL91)</f>
        <v>0</v>
      </c>
      <c r="AM81" s="264">
        <f t="shared" ref="AM81" si="234">SUM(AM82:AM91)</f>
        <v>0</v>
      </c>
      <c r="AN81" s="264">
        <f t="shared" ref="AN81" si="235">SUM(AN82:AN91)</f>
        <v>0</v>
      </c>
      <c r="AO81" s="264">
        <f t="shared" ref="AO81" si="236">SUM(AO82:AO91)</f>
        <v>0</v>
      </c>
      <c r="AP81" s="264">
        <f t="shared" ref="AP81" si="237">SUM(AP82:AP91)</f>
        <v>0</v>
      </c>
      <c r="AQ81" s="264">
        <f t="shared" ref="AQ81" si="238">SUM(AQ82:AQ91)</f>
        <v>0</v>
      </c>
      <c r="AR81" s="264">
        <f t="shared" ref="AR81" si="239">SUM(AR82:AR91)</f>
        <v>0</v>
      </c>
      <c r="AS81" s="264">
        <f t="shared" ref="AS81" si="240">SUM(AS82:AS91)</f>
        <v>0</v>
      </c>
      <c r="AT81" s="264">
        <f t="shared" ref="AT81" si="241">SUM(AT82:AT91)</f>
        <v>0</v>
      </c>
      <c r="AU81" s="264">
        <f t="shared" ref="AU81" si="242">SUM(AU82:AU91)</f>
        <v>0</v>
      </c>
      <c r="AV81" s="264">
        <f t="shared" ref="AV81" si="243">SUM(AV82:AV91)</f>
        <v>0</v>
      </c>
      <c r="AW81" s="274">
        <f t="shared" ref="AW81" si="244">SUM(AW82:AW91)</f>
        <v>0</v>
      </c>
      <c r="AX81" s="3"/>
      <c r="AY81" s="81">
        <f t="shared" ref="AY81:AY144" si="245">H81+AW81</f>
        <v>0</v>
      </c>
      <c r="AZ81" s="265" t="str">
        <f t="shared" ref="AZ81:AZ144" si="246">IF(AY81-F81=0,"",AY81-F81)</f>
        <v/>
      </c>
      <c r="BA81" s="266" t="str">
        <f t="shared" ref="BA81:BA144" si="247">IF(AZ81="","",IF(F81=0,"-",AZ81/F81))</f>
        <v/>
      </c>
      <c r="BB81" s="242"/>
      <c r="BC81" s="60"/>
      <c r="BD81" s="316"/>
    </row>
    <row r="82" spans="2:56" s="280" customFormat="1" outlineLevel="2" x14ac:dyDescent="0.35">
      <c r="B82" s="281"/>
      <c r="C82" s="235" t="str">
        <f>IFERROR(BUDGET!C88,"")</f>
        <v>B3-01</v>
      </c>
      <c r="D82" s="282">
        <f>IFERROR(BUDGET!D88,"")</f>
        <v>0</v>
      </c>
      <c r="E82" s="283" t="str">
        <f>IFERROR(BUDGET!E88,"")</f>
        <v>x</v>
      </c>
      <c r="F82" s="284">
        <f>IF(OR(BUDGET!$N$14="",BUDGET!$N$14="Initial Budget"),BUDGET!N88,BUDGET!BA88)</f>
        <v>0</v>
      </c>
      <c r="G82" s="321"/>
      <c r="H82" s="286">
        <f>SUMIFS(EXPENSES!$I$12:$I4079,EXPENSES!$U$12:$U4079,FORECAST!C82)</f>
        <v>0</v>
      </c>
      <c r="I82" s="319">
        <f t="shared" si="206"/>
        <v>0</v>
      </c>
      <c r="J82" s="320"/>
      <c r="K82" s="288"/>
      <c r="L82" s="289"/>
      <c r="M82" s="298"/>
      <c r="N82" s="290"/>
      <c r="O82" s="290"/>
      <c r="P82" s="290"/>
      <c r="Q82" s="298"/>
      <c r="R82" s="290"/>
      <c r="S82" s="290"/>
      <c r="T82" s="290"/>
      <c r="U82" s="290"/>
      <c r="V82" s="290"/>
      <c r="W82" s="290"/>
      <c r="X82" s="290"/>
      <c r="Y82" s="290"/>
      <c r="Z82" s="290"/>
      <c r="AA82" s="290"/>
      <c r="AB82" s="290"/>
      <c r="AC82" s="290"/>
      <c r="AD82" s="290"/>
      <c r="AE82" s="290"/>
      <c r="AF82" s="290"/>
      <c r="AG82" s="290"/>
      <c r="AH82" s="290"/>
      <c r="AI82" s="290"/>
      <c r="AJ82" s="290"/>
      <c r="AK82" s="290"/>
      <c r="AL82" s="290"/>
      <c r="AM82" s="290"/>
      <c r="AN82" s="290"/>
      <c r="AO82" s="290"/>
      <c r="AP82" s="290"/>
      <c r="AQ82" s="290"/>
      <c r="AR82" s="290"/>
      <c r="AS82" s="290"/>
      <c r="AT82" s="290"/>
      <c r="AU82" s="290"/>
      <c r="AV82" s="290"/>
      <c r="AW82" s="291">
        <f t="shared" ref="AW82:AW91" si="248">SUM(L82:AV82)</f>
        <v>0</v>
      </c>
      <c r="AX82" s="292"/>
      <c r="AY82" s="293">
        <f t="shared" si="245"/>
        <v>0</v>
      </c>
      <c r="AZ82" s="294" t="str">
        <f t="shared" si="246"/>
        <v/>
      </c>
      <c r="BA82" s="295" t="str">
        <f t="shared" si="247"/>
        <v/>
      </c>
      <c r="BB82" s="296"/>
      <c r="BC82" s="289"/>
      <c r="BD82" s="318"/>
    </row>
    <row r="83" spans="2:56" s="280" customFormat="1" outlineLevel="2" x14ac:dyDescent="0.35">
      <c r="B83" s="281"/>
      <c r="C83" s="235" t="str">
        <f>IFERROR(BUDGET!C89,"")</f>
        <v>B3-02</v>
      </c>
      <c r="D83" s="297">
        <f>IFERROR(BUDGET!D89,"")</f>
        <v>0</v>
      </c>
      <c r="E83" s="283" t="str">
        <f>IFERROR(BUDGET!E89,"")</f>
        <v>x</v>
      </c>
      <c r="F83" s="284">
        <f>IF(OR(BUDGET!$N$14="",BUDGET!$N$14="Initial Budget"),BUDGET!N89,BUDGET!BA89)</f>
        <v>0</v>
      </c>
      <c r="G83" s="321"/>
      <c r="H83" s="286">
        <f>SUMIFS(EXPENSES!$I$12:$I4080,EXPENSES!$U$12:$U4080,FORECAST!C83)</f>
        <v>0</v>
      </c>
      <c r="I83" s="319">
        <f t="shared" si="206"/>
        <v>0</v>
      </c>
      <c r="J83" s="320"/>
      <c r="K83" s="288"/>
      <c r="L83" s="289"/>
      <c r="M83" s="298"/>
      <c r="N83" s="298"/>
      <c r="O83" s="298"/>
      <c r="P83" s="298"/>
      <c r="Q83" s="298"/>
      <c r="R83" s="298"/>
      <c r="S83" s="298"/>
      <c r="T83" s="298"/>
      <c r="U83" s="298"/>
      <c r="V83" s="298"/>
      <c r="W83" s="298"/>
      <c r="X83" s="298"/>
      <c r="Y83" s="298"/>
      <c r="Z83" s="298"/>
      <c r="AA83" s="298"/>
      <c r="AB83" s="298"/>
      <c r="AC83" s="298"/>
      <c r="AD83" s="298"/>
      <c r="AE83" s="298"/>
      <c r="AF83" s="298"/>
      <c r="AG83" s="298"/>
      <c r="AH83" s="298"/>
      <c r="AI83" s="298"/>
      <c r="AJ83" s="298"/>
      <c r="AK83" s="298"/>
      <c r="AL83" s="298"/>
      <c r="AM83" s="298"/>
      <c r="AN83" s="298"/>
      <c r="AO83" s="298"/>
      <c r="AP83" s="298"/>
      <c r="AQ83" s="298"/>
      <c r="AR83" s="298"/>
      <c r="AS83" s="298"/>
      <c r="AT83" s="298"/>
      <c r="AU83" s="298"/>
      <c r="AV83" s="298"/>
      <c r="AW83" s="299">
        <f t="shared" si="248"/>
        <v>0</v>
      </c>
      <c r="AX83" s="292"/>
      <c r="AY83" s="293">
        <f t="shared" si="245"/>
        <v>0</v>
      </c>
      <c r="AZ83" s="294" t="str">
        <f t="shared" si="246"/>
        <v/>
      </c>
      <c r="BA83" s="295" t="str">
        <f t="shared" si="247"/>
        <v/>
      </c>
      <c r="BB83" s="296"/>
      <c r="BC83" s="289"/>
      <c r="BD83" s="318"/>
    </row>
    <row r="84" spans="2:56" s="280" customFormat="1" outlineLevel="2" x14ac:dyDescent="0.35">
      <c r="B84" s="281"/>
      <c r="C84" s="235" t="str">
        <f>IFERROR(BUDGET!C90,"")</f>
        <v>B3-03</v>
      </c>
      <c r="D84" s="297">
        <f>IFERROR(BUDGET!D90,"")</f>
        <v>0</v>
      </c>
      <c r="E84" s="283" t="str">
        <f>IFERROR(BUDGET!E90,"")</f>
        <v>x</v>
      </c>
      <c r="F84" s="284">
        <f>IF(OR(BUDGET!$N$14="",BUDGET!$N$14="Initial Budget"),BUDGET!N90,BUDGET!BA90)</f>
        <v>0</v>
      </c>
      <c r="G84" s="321"/>
      <c r="H84" s="286">
        <f>SUMIFS(EXPENSES!$I$12:$I4081,EXPENSES!$U$12:$U4081,FORECAST!C84)</f>
        <v>0</v>
      </c>
      <c r="I84" s="319">
        <f t="shared" si="206"/>
        <v>0</v>
      </c>
      <c r="J84" s="320"/>
      <c r="K84" s="288"/>
      <c r="L84" s="289"/>
      <c r="M84" s="298"/>
      <c r="N84" s="298"/>
      <c r="O84" s="298"/>
      <c r="P84" s="298"/>
      <c r="Q84" s="298"/>
      <c r="R84" s="298"/>
      <c r="S84" s="298"/>
      <c r="T84" s="298"/>
      <c r="U84" s="298"/>
      <c r="V84" s="298"/>
      <c r="W84" s="298"/>
      <c r="X84" s="298"/>
      <c r="Y84" s="298"/>
      <c r="Z84" s="298"/>
      <c r="AA84" s="298"/>
      <c r="AB84" s="298"/>
      <c r="AC84" s="298"/>
      <c r="AD84" s="298"/>
      <c r="AE84" s="298"/>
      <c r="AF84" s="298"/>
      <c r="AG84" s="298"/>
      <c r="AH84" s="298"/>
      <c r="AI84" s="298"/>
      <c r="AJ84" s="298"/>
      <c r="AK84" s="298"/>
      <c r="AL84" s="298"/>
      <c r="AM84" s="298"/>
      <c r="AN84" s="298"/>
      <c r="AO84" s="298"/>
      <c r="AP84" s="298"/>
      <c r="AQ84" s="298"/>
      <c r="AR84" s="298"/>
      <c r="AS84" s="298"/>
      <c r="AT84" s="298"/>
      <c r="AU84" s="298"/>
      <c r="AV84" s="298"/>
      <c r="AW84" s="299">
        <f t="shared" si="248"/>
        <v>0</v>
      </c>
      <c r="AX84" s="292"/>
      <c r="AY84" s="293">
        <f t="shared" si="245"/>
        <v>0</v>
      </c>
      <c r="AZ84" s="294" t="str">
        <f t="shared" si="246"/>
        <v/>
      </c>
      <c r="BA84" s="295" t="str">
        <f t="shared" si="247"/>
        <v/>
      </c>
      <c r="BB84" s="296"/>
      <c r="BC84" s="289"/>
      <c r="BD84" s="318"/>
    </row>
    <row r="85" spans="2:56" s="280" customFormat="1" outlineLevel="2" x14ac:dyDescent="0.35">
      <c r="B85" s="281"/>
      <c r="C85" s="235" t="str">
        <f>IFERROR(BUDGET!C91,"")</f>
        <v>B3-04</v>
      </c>
      <c r="D85" s="297">
        <f>IFERROR(BUDGET!D91,"")</f>
        <v>0</v>
      </c>
      <c r="E85" s="283" t="str">
        <f>IFERROR(BUDGET!E91,"")</f>
        <v>x</v>
      </c>
      <c r="F85" s="284">
        <f>IF(OR(BUDGET!$N$14="",BUDGET!$N$14="Initial Budget"),BUDGET!N91,BUDGET!BA91)</f>
        <v>0</v>
      </c>
      <c r="G85" s="321"/>
      <c r="H85" s="286">
        <f>SUMIFS(EXPENSES!$I$12:$I4082,EXPENSES!$U$12:$U4082,FORECAST!C85)</f>
        <v>0</v>
      </c>
      <c r="I85" s="319">
        <f t="shared" si="206"/>
        <v>0</v>
      </c>
      <c r="J85" s="320"/>
      <c r="K85" s="288"/>
      <c r="L85" s="289"/>
      <c r="M85" s="298"/>
      <c r="N85" s="298"/>
      <c r="O85" s="298"/>
      <c r="P85" s="298"/>
      <c r="Q85" s="298"/>
      <c r="R85" s="298"/>
      <c r="S85" s="298"/>
      <c r="T85" s="298"/>
      <c r="U85" s="298"/>
      <c r="V85" s="298"/>
      <c r="W85" s="298"/>
      <c r="X85" s="298"/>
      <c r="Y85" s="298"/>
      <c r="Z85" s="298"/>
      <c r="AA85" s="298"/>
      <c r="AB85" s="298"/>
      <c r="AC85" s="298"/>
      <c r="AD85" s="298"/>
      <c r="AE85" s="298"/>
      <c r="AF85" s="298"/>
      <c r="AG85" s="298"/>
      <c r="AH85" s="298"/>
      <c r="AI85" s="298"/>
      <c r="AJ85" s="298"/>
      <c r="AK85" s="298"/>
      <c r="AL85" s="298"/>
      <c r="AM85" s="298"/>
      <c r="AN85" s="298"/>
      <c r="AO85" s="298"/>
      <c r="AP85" s="298"/>
      <c r="AQ85" s="298"/>
      <c r="AR85" s="298"/>
      <c r="AS85" s="298"/>
      <c r="AT85" s="298"/>
      <c r="AU85" s="298"/>
      <c r="AV85" s="298"/>
      <c r="AW85" s="299">
        <f t="shared" si="248"/>
        <v>0</v>
      </c>
      <c r="AX85" s="292"/>
      <c r="AY85" s="293">
        <f t="shared" si="245"/>
        <v>0</v>
      </c>
      <c r="AZ85" s="294" t="str">
        <f t="shared" si="246"/>
        <v/>
      </c>
      <c r="BA85" s="295" t="str">
        <f t="shared" si="247"/>
        <v/>
      </c>
      <c r="BB85" s="296"/>
      <c r="BC85" s="289"/>
      <c r="BD85" s="318"/>
    </row>
    <row r="86" spans="2:56" s="280" customFormat="1" outlineLevel="2" x14ac:dyDescent="0.35">
      <c r="B86" s="281"/>
      <c r="C86" s="235" t="str">
        <f>IFERROR(BUDGET!C92,"")</f>
        <v>B3-05</v>
      </c>
      <c r="D86" s="297">
        <f>IFERROR(BUDGET!D92,"")</f>
        <v>0</v>
      </c>
      <c r="E86" s="283" t="str">
        <f>IFERROR(BUDGET!E92,"")</f>
        <v>x</v>
      </c>
      <c r="F86" s="284">
        <f>IF(OR(BUDGET!$N$14="",BUDGET!$N$14="Initial Budget"),BUDGET!N92,BUDGET!BA92)</f>
        <v>0</v>
      </c>
      <c r="G86" s="321"/>
      <c r="H86" s="286">
        <f>SUMIFS(EXPENSES!$I$12:$I4083,EXPENSES!$U$12:$U4083,FORECAST!C86)</f>
        <v>0</v>
      </c>
      <c r="I86" s="319">
        <f t="shared" si="206"/>
        <v>0</v>
      </c>
      <c r="J86" s="320"/>
      <c r="K86" s="288"/>
      <c r="L86" s="289"/>
      <c r="M86" s="298"/>
      <c r="N86" s="298"/>
      <c r="O86" s="298"/>
      <c r="P86" s="298"/>
      <c r="Q86" s="298"/>
      <c r="R86" s="298"/>
      <c r="S86" s="298"/>
      <c r="T86" s="298"/>
      <c r="U86" s="298"/>
      <c r="V86" s="298"/>
      <c r="W86" s="298"/>
      <c r="X86" s="298"/>
      <c r="Y86" s="298"/>
      <c r="Z86" s="298"/>
      <c r="AA86" s="298"/>
      <c r="AB86" s="298"/>
      <c r="AC86" s="298"/>
      <c r="AD86" s="298"/>
      <c r="AE86" s="298"/>
      <c r="AF86" s="298"/>
      <c r="AG86" s="298"/>
      <c r="AH86" s="298"/>
      <c r="AI86" s="298"/>
      <c r="AJ86" s="298"/>
      <c r="AK86" s="298"/>
      <c r="AL86" s="298"/>
      <c r="AM86" s="298"/>
      <c r="AN86" s="298"/>
      <c r="AO86" s="298"/>
      <c r="AP86" s="298"/>
      <c r="AQ86" s="298"/>
      <c r="AR86" s="298"/>
      <c r="AS86" s="298"/>
      <c r="AT86" s="298"/>
      <c r="AU86" s="298"/>
      <c r="AV86" s="298"/>
      <c r="AW86" s="299">
        <f t="shared" si="248"/>
        <v>0</v>
      </c>
      <c r="AX86" s="292"/>
      <c r="AY86" s="293">
        <f t="shared" si="245"/>
        <v>0</v>
      </c>
      <c r="AZ86" s="294" t="str">
        <f t="shared" si="246"/>
        <v/>
      </c>
      <c r="BA86" s="295" t="str">
        <f t="shared" si="247"/>
        <v/>
      </c>
      <c r="BB86" s="296"/>
      <c r="BC86" s="289"/>
      <c r="BD86" s="318"/>
    </row>
    <row r="87" spans="2:56" s="280" customFormat="1" outlineLevel="2" x14ac:dyDescent="0.35">
      <c r="B87" s="281"/>
      <c r="C87" s="235" t="str">
        <f>IFERROR(BUDGET!C93,"")</f>
        <v>B3-06</v>
      </c>
      <c r="D87" s="297">
        <f>IFERROR(BUDGET!D93,"")</f>
        <v>0</v>
      </c>
      <c r="E87" s="283" t="str">
        <f>IFERROR(BUDGET!E93,"")</f>
        <v>x</v>
      </c>
      <c r="F87" s="284">
        <f>IF(OR(BUDGET!$N$14="",BUDGET!$N$14="Initial Budget"),BUDGET!N93,BUDGET!BA93)</f>
        <v>0</v>
      </c>
      <c r="G87" s="321"/>
      <c r="H87" s="286">
        <f>SUMIFS(EXPENSES!$I$12:$I4084,EXPENSES!$U$12:$U4084,FORECAST!C87)</f>
        <v>0</v>
      </c>
      <c r="I87" s="319">
        <f t="shared" si="206"/>
        <v>0</v>
      </c>
      <c r="J87" s="320"/>
      <c r="K87" s="288"/>
      <c r="L87" s="289"/>
      <c r="M87" s="298"/>
      <c r="N87" s="298"/>
      <c r="O87" s="298"/>
      <c r="P87" s="298"/>
      <c r="Q87" s="298"/>
      <c r="R87" s="298"/>
      <c r="S87" s="298"/>
      <c r="T87" s="298"/>
      <c r="U87" s="298"/>
      <c r="V87" s="298"/>
      <c r="W87" s="298"/>
      <c r="X87" s="298"/>
      <c r="Y87" s="298"/>
      <c r="Z87" s="298"/>
      <c r="AA87" s="298"/>
      <c r="AB87" s="298"/>
      <c r="AC87" s="298"/>
      <c r="AD87" s="298"/>
      <c r="AE87" s="298"/>
      <c r="AF87" s="298"/>
      <c r="AG87" s="298"/>
      <c r="AH87" s="298"/>
      <c r="AI87" s="298"/>
      <c r="AJ87" s="298"/>
      <c r="AK87" s="298"/>
      <c r="AL87" s="298"/>
      <c r="AM87" s="298"/>
      <c r="AN87" s="298"/>
      <c r="AO87" s="298"/>
      <c r="AP87" s="298"/>
      <c r="AQ87" s="298"/>
      <c r="AR87" s="298"/>
      <c r="AS87" s="298"/>
      <c r="AT87" s="298"/>
      <c r="AU87" s="298"/>
      <c r="AV87" s="298"/>
      <c r="AW87" s="299">
        <f t="shared" si="248"/>
        <v>0</v>
      </c>
      <c r="AX87" s="292"/>
      <c r="AY87" s="293">
        <f t="shared" si="245"/>
        <v>0</v>
      </c>
      <c r="AZ87" s="294" t="str">
        <f t="shared" si="246"/>
        <v/>
      </c>
      <c r="BA87" s="295" t="str">
        <f t="shared" si="247"/>
        <v/>
      </c>
      <c r="BB87" s="296"/>
      <c r="BC87" s="289"/>
      <c r="BD87" s="318"/>
    </row>
    <row r="88" spans="2:56" s="280" customFormat="1" outlineLevel="2" x14ac:dyDescent="0.35">
      <c r="B88" s="281"/>
      <c r="C88" s="235" t="str">
        <f>IFERROR(BUDGET!C94,"")</f>
        <v>B3-07</v>
      </c>
      <c r="D88" s="297">
        <f>IFERROR(BUDGET!D94,"")</f>
        <v>0</v>
      </c>
      <c r="E88" s="283" t="str">
        <f>IFERROR(BUDGET!E94,"")</f>
        <v>x</v>
      </c>
      <c r="F88" s="284">
        <f>IF(OR(BUDGET!$N$14="",BUDGET!$N$14="Initial Budget"),BUDGET!N94,BUDGET!BA94)</f>
        <v>0</v>
      </c>
      <c r="G88" s="321"/>
      <c r="H88" s="286">
        <f>SUMIFS(EXPENSES!$I$12:$I4085,EXPENSES!$U$12:$U4085,FORECAST!C88)</f>
        <v>0</v>
      </c>
      <c r="I88" s="319">
        <f t="shared" si="206"/>
        <v>0</v>
      </c>
      <c r="J88" s="320"/>
      <c r="K88" s="288"/>
      <c r="L88" s="289"/>
      <c r="M88" s="298"/>
      <c r="N88" s="298"/>
      <c r="O88" s="298"/>
      <c r="P88" s="298"/>
      <c r="Q88" s="298"/>
      <c r="R88" s="298"/>
      <c r="S88" s="298"/>
      <c r="T88" s="298"/>
      <c r="U88" s="298"/>
      <c r="V88" s="298"/>
      <c r="W88" s="298"/>
      <c r="X88" s="298"/>
      <c r="Y88" s="298"/>
      <c r="Z88" s="298"/>
      <c r="AA88" s="298"/>
      <c r="AB88" s="298"/>
      <c r="AC88" s="298"/>
      <c r="AD88" s="298"/>
      <c r="AE88" s="298"/>
      <c r="AF88" s="298"/>
      <c r="AG88" s="298"/>
      <c r="AH88" s="298"/>
      <c r="AI88" s="298"/>
      <c r="AJ88" s="298"/>
      <c r="AK88" s="298"/>
      <c r="AL88" s="298"/>
      <c r="AM88" s="298"/>
      <c r="AN88" s="298"/>
      <c r="AO88" s="298"/>
      <c r="AP88" s="298"/>
      <c r="AQ88" s="298"/>
      <c r="AR88" s="298"/>
      <c r="AS88" s="298"/>
      <c r="AT88" s="298"/>
      <c r="AU88" s="298"/>
      <c r="AV88" s="298"/>
      <c r="AW88" s="299">
        <f t="shared" si="248"/>
        <v>0</v>
      </c>
      <c r="AX88" s="292"/>
      <c r="AY88" s="293">
        <f t="shared" si="245"/>
        <v>0</v>
      </c>
      <c r="AZ88" s="294" t="str">
        <f t="shared" si="246"/>
        <v/>
      </c>
      <c r="BA88" s="295" t="str">
        <f t="shared" si="247"/>
        <v/>
      </c>
      <c r="BB88" s="296"/>
      <c r="BC88" s="289"/>
      <c r="BD88" s="318"/>
    </row>
    <row r="89" spans="2:56" s="280" customFormat="1" outlineLevel="2" x14ac:dyDescent="0.35">
      <c r="B89" s="281"/>
      <c r="C89" s="235" t="str">
        <f>IFERROR(BUDGET!C95,"")</f>
        <v>B3-08</v>
      </c>
      <c r="D89" s="297">
        <f>IFERROR(BUDGET!D95,"")</f>
        <v>0</v>
      </c>
      <c r="E89" s="283" t="str">
        <f>IFERROR(BUDGET!E95,"")</f>
        <v>x</v>
      </c>
      <c r="F89" s="284">
        <f>IF(OR(BUDGET!$N$14="",BUDGET!$N$14="Initial Budget"),BUDGET!N95,BUDGET!BA95)</f>
        <v>0</v>
      </c>
      <c r="G89" s="321"/>
      <c r="H89" s="286">
        <f>SUMIFS(EXPENSES!$I$12:$I4086,EXPENSES!$U$12:$U4086,FORECAST!C89)</f>
        <v>0</v>
      </c>
      <c r="I89" s="319">
        <f t="shared" si="206"/>
        <v>0</v>
      </c>
      <c r="J89" s="320"/>
      <c r="K89" s="288"/>
      <c r="L89" s="289"/>
      <c r="M89" s="298"/>
      <c r="N89" s="298"/>
      <c r="O89" s="298"/>
      <c r="P89" s="298"/>
      <c r="Q89" s="298"/>
      <c r="R89" s="298"/>
      <c r="S89" s="298"/>
      <c r="T89" s="298"/>
      <c r="U89" s="298"/>
      <c r="V89" s="298"/>
      <c r="W89" s="298"/>
      <c r="X89" s="298"/>
      <c r="Y89" s="298"/>
      <c r="Z89" s="298"/>
      <c r="AA89" s="298"/>
      <c r="AB89" s="298"/>
      <c r="AC89" s="298"/>
      <c r="AD89" s="298"/>
      <c r="AE89" s="298"/>
      <c r="AF89" s="298"/>
      <c r="AG89" s="298"/>
      <c r="AH89" s="298"/>
      <c r="AI89" s="298"/>
      <c r="AJ89" s="298"/>
      <c r="AK89" s="298"/>
      <c r="AL89" s="298"/>
      <c r="AM89" s="298"/>
      <c r="AN89" s="298"/>
      <c r="AO89" s="298"/>
      <c r="AP89" s="298"/>
      <c r="AQ89" s="298"/>
      <c r="AR89" s="298"/>
      <c r="AS89" s="298"/>
      <c r="AT89" s="298"/>
      <c r="AU89" s="298"/>
      <c r="AV89" s="298"/>
      <c r="AW89" s="299">
        <f t="shared" si="248"/>
        <v>0</v>
      </c>
      <c r="AX89" s="292"/>
      <c r="AY89" s="293">
        <f t="shared" si="245"/>
        <v>0</v>
      </c>
      <c r="AZ89" s="294" t="str">
        <f t="shared" si="246"/>
        <v/>
      </c>
      <c r="BA89" s="295" t="str">
        <f t="shared" si="247"/>
        <v/>
      </c>
      <c r="BB89" s="296"/>
      <c r="BC89" s="289"/>
      <c r="BD89" s="318"/>
    </row>
    <row r="90" spans="2:56" s="280" customFormat="1" outlineLevel="2" x14ac:dyDescent="0.35">
      <c r="B90" s="281"/>
      <c r="C90" s="235" t="str">
        <f>IFERROR(BUDGET!C96,"")</f>
        <v>B3-09</v>
      </c>
      <c r="D90" s="297">
        <f>IFERROR(BUDGET!D96,"")</f>
        <v>0</v>
      </c>
      <c r="E90" s="283" t="str">
        <f>IFERROR(BUDGET!E96,"")</f>
        <v>x</v>
      </c>
      <c r="F90" s="284">
        <f>IF(OR(BUDGET!$N$14="",BUDGET!$N$14="Initial Budget"),BUDGET!N96,BUDGET!BA96)</f>
        <v>0</v>
      </c>
      <c r="G90" s="321"/>
      <c r="H90" s="286">
        <f>SUMIFS(EXPENSES!$I$12:$I4087,EXPENSES!$U$12:$U4087,FORECAST!C90)</f>
        <v>0</v>
      </c>
      <c r="I90" s="319">
        <f t="shared" si="206"/>
        <v>0</v>
      </c>
      <c r="J90" s="320"/>
      <c r="K90" s="288"/>
      <c r="L90" s="289"/>
      <c r="M90" s="298"/>
      <c r="N90" s="298"/>
      <c r="O90" s="298"/>
      <c r="P90" s="298"/>
      <c r="Q90" s="298"/>
      <c r="R90" s="298"/>
      <c r="S90" s="298"/>
      <c r="T90" s="298"/>
      <c r="U90" s="298"/>
      <c r="V90" s="298"/>
      <c r="W90" s="298"/>
      <c r="X90" s="298"/>
      <c r="Y90" s="298"/>
      <c r="Z90" s="298"/>
      <c r="AA90" s="298"/>
      <c r="AB90" s="298"/>
      <c r="AC90" s="298"/>
      <c r="AD90" s="298"/>
      <c r="AE90" s="298"/>
      <c r="AF90" s="298"/>
      <c r="AG90" s="298"/>
      <c r="AH90" s="298"/>
      <c r="AI90" s="298"/>
      <c r="AJ90" s="298"/>
      <c r="AK90" s="298"/>
      <c r="AL90" s="298"/>
      <c r="AM90" s="298"/>
      <c r="AN90" s="298"/>
      <c r="AO90" s="298"/>
      <c r="AP90" s="298"/>
      <c r="AQ90" s="298"/>
      <c r="AR90" s="298"/>
      <c r="AS90" s="298"/>
      <c r="AT90" s="298"/>
      <c r="AU90" s="298"/>
      <c r="AV90" s="298"/>
      <c r="AW90" s="299">
        <f t="shared" si="248"/>
        <v>0</v>
      </c>
      <c r="AX90" s="292"/>
      <c r="AY90" s="293">
        <f t="shared" si="245"/>
        <v>0</v>
      </c>
      <c r="AZ90" s="294" t="str">
        <f t="shared" si="246"/>
        <v/>
      </c>
      <c r="BA90" s="295" t="str">
        <f t="shared" si="247"/>
        <v/>
      </c>
      <c r="BB90" s="296"/>
      <c r="BC90" s="289"/>
      <c r="BD90" s="318"/>
    </row>
    <row r="91" spans="2:56" s="280" customFormat="1" outlineLevel="2" x14ac:dyDescent="0.35">
      <c r="B91" s="281"/>
      <c r="C91" s="300" t="str">
        <f>IFERROR(BUDGET!C97,"")</f>
        <v>B3-10</v>
      </c>
      <c r="D91" s="301">
        <f>IFERROR(BUDGET!D97,"")</f>
        <v>0</v>
      </c>
      <c r="E91" s="302" t="str">
        <f>IFERROR(BUDGET!E97,"")</f>
        <v>x</v>
      </c>
      <c r="F91" s="303">
        <f>IF(OR(BUDGET!$N$14="",BUDGET!$N$14="Initial Budget"),BUDGET!N97,BUDGET!BA97)</f>
        <v>0</v>
      </c>
      <c r="G91" s="321"/>
      <c r="H91" s="305">
        <f>SUMIFS(EXPENSES!$I$12:$I4088,EXPENSES!$U$12:$U4088,FORECAST!C91)</f>
        <v>0</v>
      </c>
      <c r="I91" s="319">
        <f t="shared" si="206"/>
        <v>0</v>
      </c>
      <c r="J91" s="320"/>
      <c r="K91" s="288"/>
      <c r="L91" s="289"/>
      <c r="M91" s="307"/>
      <c r="N91" s="307"/>
      <c r="O91" s="307"/>
      <c r="P91" s="307"/>
      <c r="Q91" s="307"/>
      <c r="R91" s="307"/>
      <c r="S91" s="307"/>
      <c r="T91" s="307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8">
        <f t="shared" si="248"/>
        <v>0</v>
      </c>
      <c r="AX91" s="292"/>
      <c r="AY91" s="309">
        <f t="shared" si="245"/>
        <v>0</v>
      </c>
      <c r="AZ91" s="310" t="str">
        <f t="shared" si="246"/>
        <v/>
      </c>
      <c r="BA91" s="311" t="str">
        <f t="shared" si="247"/>
        <v/>
      </c>
      <c r="BB91" s="296"/>
      <c r="BC91" s="289"/>
      <c r="BD91" s="318"/>
    </row>
    <row r="92" spans="2:56" s="202" customFormat="1" outlineLevel="1" x14ac:dyDescent="0.35">
      <c r="B92" s="314"/>
      <c r="C92" s="315" t="str">
        <f>IFERROR(BUDGET!C98,"")</f>
        <v>B4</v>
      </c>
      <c r="D92" s="315"/>
      <c r="E92" s="215">
        <f>VLOOKUP($C92,BUDGET!$C:$E,3,FALSE)</f>
        <v>0</v>
      </c>
      <c r="F92" s="216">
        <f>SUM(F93:F102)</f>
        <v>0</v>
      </c>
      <c r="G92" s="313">
        <f>IF(OR(BUDGET!$N$14="",BUDGET!$N$14="Initial Budget"),FORECAST!F92-BUDGET!N98,FORECAST!F92-BUDGET!BA98)</f>
        <v>0</v>
      </c>
      <c r="H92" s="217">
        <f>SUM(H93:H102)</f>
        <v>0</v>
      </c>
      <c r="I92" s="217">
        <f t="shared" si="206"/>
        <v>0</v>
      </c>
      <c r="J92" s="218" t="str">
        <f t="shared" ref="J92" si="249">IF(OR(H92=0,F92=0),"-",H92/F92)</f>
        <v>-</v>
      </c>
      <c r="K92" s="243" t="str">
        <f>IF(ABS(H92-SUMIFS(REPORT!H:H,REPORT!C:C,C92))&gt;0.1,"PROB","OK")</f>
        <v>OK</v>
      </c>
      <c r="L92" s="60"/>
      <c r="M92" s="264">
        <f t="shared" ref="M92" si="250">SUM(M93:M102)</f>
        <v>0</v>
      </c>
      <c r="N92" s="264">
        <f t="shared" ref="N92" si="251">SUM(N93:N102)</f>
        <v>0</v>
      </c>
      <c r="O92" s="264">
        <f t="shared" ref="O92" si="252">SUM(O93:O102)</f>
        <v>0</v>
      </c>
      <c r="P92" s="264">
        <f t="shared" ref="P92" si="253">SUM(P93:P102)</f>
        <v>0</v>
      </c>
      <c r="Q92" s="264">
        <f t="shared" ref="Q92" si="254">SUM(Q93:Q102)</f>
        <v>0</v>
      </c>
      <c r="R92" s="264">
        <f t="shared" ref="R92" si="255">SUM(R93:R102)</f>
        <v>0</v>
      </c>
      <c r="S92" s="264">
        <f t="shared" ref="S92" si="256">SUM(S93:S102)</f>
        <v>0</v>
      </c>
      <c r="T92" s="264">
        <f t="shared" ref="T92" si="257">SUM(T93:T102)</f>
        <v>0</v>
      </c>
      <c r="U92" s="264">
        <f t="shared" ref="U92" si="258">SUM(U93:U102)</f>
        <v>0</v>
      </c>
      <c r="V92" s="264">
        <f t="shared" ref="V92" si="259">SUM(V93:V102)</f>
        <v>0</v>
      </c>
      <c r="W92" s="264">
        <f t="shared" ref="W92" si="260">SUM(W93:W102)</f>
        <v>0</v>
      </c>
      <c r="X92" s="264">
        <f t="shared" ref="X92" si="261">SUM(X93:X102)</f>
        <v>0</v>
      </c>
      <c r="Y92" s="264">
        <f t="shared" ref="Y92" si="262">SUM(Y93:Y102)</f>
        <v>0</v>
      </c>
      <c r="Z92" s="264">
        <f t="shared" ref="Z92" si="263">SUM(Z93:Z102)</f>
        <v>0</v>
      </c>
      <c r="AA92" s="264">
        <f t="shared" ref="AA92" si="264">SUM(AA93:AA102)</f>
        <v>0</v>
      </c>
      <c r="AB92" s="264">
        <f t="shared" ref="AB92" si="265">SUM(AB93:AB102)</f>
        <v>0</v>
      </c>
      <c r="AC92" s="264">
        <f t="shared" ref="AC92" si="266">SUM(AC93:AC102)</f>
        <v>0</v>
      </c>
      <c r="AD92" s="264">
        <f t="shared" ref="AD92" si="267">SUM(AD93:AD102)</f>
        <v>0</v>
      </c>
      <c r="AE92" s="264">
        <f t="shared" ref="AE92" si="268">SUM(AE93:AE102)</f>
        <v>0</v>
      </c>
      <c r="AF92" s="264">
        <f t="shared" ref="AF92" si="269">SUM(AF93:AF102)</f>
        <v>0</v>
      </c>
      <c r="AG92" s="264">
        <f t="shared" ref="AG92" si="270">SUM(AG93:AG102)</f>
        <v>0</v>
      </c>
      <c r="AH92" s="264">
        <f t="shared" ref="AH92" si="271">SUM(AH93:AH102)</f>
        <v>0</v>
      </c>
      <c r="AI92" s="264">
        <f t="shared" ref="AI92" si="272">SUM(AI93:AI102)</f>
        <v>0</v>
      </c>
      <c r="AJ92" s="264">
        <f t="shared" ref="AJ92" si="273">SUM(AJ93:AJ102)</f>
        <v>0</v>
      </c>
      <c r="AK92" s="264">
        <f t="shared" ref="AK92" si="274">SUM(AK93:AK102)</f>
        <v>0</v>
      </c>
      <c r="AL92" s="264">
        <f t="shared" ref="AL92" si="275">SUM(AL93:AL102)</f>
        <v>0</v>
      </c>
      <c r="AM92" s="264">
        <f t="shared" ref="AM92" si="276">SUM(AM93:AM102)</f>
        <v>0</v>
      </c>
      <c r="AN92" s="264">
        <f t="shared" ref="AN92" si="277">SUM(AN93:AN102)</f>
        <v>0</v>
      </c>
      <c r="AO92" s="264">
        <f t="shared" ref="AO92" si="278">SUM(AO93:AO102)</f>
        <v>0</v>
      </c>
      <c r="AP92" s="264">
        <f t="shared" ref="AP92" si="279">SUM(AP93:AP102)</f>
        <v>0</v>
      </c>
      <c r="AQ92" s="264">
        <f t="shared" ref="AQ92" si="280">SUM(AQ93:AQ102)</f>
        <v>0</v>
      </c>
      <c r="AR92" s="264">
        <f t="shared" ref="AR92" si="281">SUM(AR93:AR102)</f>
        <v>0</v>
      </c>
      <c r="AS92" s="264">
        <f t="shared" ref="AS92" si="282">SUM(AS93:AS102)</f>
        <v>0</v>
      </c>
      <c r="AT92" s="264">
        <f t="shared" ref="AT92" si="283">SUM(AT93:AT102)</f>
        <v>0</v>
      </c>
      <c r="AU92" s="264">
        <f t="shared" ref="AU92" si="284">SUM(AU93:AU102)</f>
        <v>0</v>
      </c>
      <c r="AV92" s="264">
        <f t="shared" ref="AV92" si="285">SUM(AV93:AV102)</f>
        <v>0</v>
      </c>
      <c r="AW92" s="274">
        <f t="shared" ref="AW92" si="286">SUM(AW93:AW102)</f>
        <v>0</v>
      </c>
      <c r="AX92" s="3"/>
      <c r="AY92" s="81">
        <f t="shared" si="245"/>
        <v>0</v>
      </c>
      <c r="AZ92" s="265" t="str">
        <f t="shared" si="246"/>
        <v/>
      </c>
      <c r="BA92" s="266" t="str">
        <f t="shared" si="247"/>
        <v/>
      </c>
      <c r="BB92" s="242"/>
      <c r="BC92" s="60"/>
      <c r="BD92" s="316"/>
    </row>
    <row r="93" spans="2:56" s="280" customFormat="1" outlineLevel="2" x14ac:dyDescent="0.35">
      <c r="B93" s="281"/>
      <c r="C93" s="235" t="str">
        <f>IFERROR(BUDGET!C99,"")</f>
        <v>B4-01</v>
      </c>
      <c r="D93" s="282">
        <f>IFERROR(BUDGET!D99,"")</f>
        <v>0</v>
      </c>
      <c r="E93" s="283" t="str">
        <f>IFERROR(BUDGET!E99,"")</f>
        <v>x</v>
      </c>
      <c r="F93" s="284">
        <f>IF(OR(BUDGET!$N$14="",BUDGET!$N$14="Initial Budget"),BUDGET!N99,BUDGET!BA99)</f>
        <v>0</v>
      </c>
      <c r="G93" s="321"/>
      <c r="H93" s="286">
        <f>SUMIFS(EXPENSES!$I$12:$I4090,EXPENSES!$U$12:$U4090,FORECAST!C93)</f>
        <v>0</v>
      </c>
      <c r="I93" s="319">
        <f t="shared" si="206"/>
        <v>0</v>
      </c>
      <c r="J93" s="320"/>
      <c r="K93" s="288"/>
      <c r="L93" s="289"/>
      <c r="M93" s="298"/>
      <c r="N93" s="290"/>
      <c r="O93" s="290"/>
      <c r="P93" s="290"/>
      <c r="Q93" s="298"/>
      <c r="R93" s="290"/>
      <c r="S93" s="290"/>
      <c r="T93" s="290"/>
      <c r="U93" s="290"/>
      <c r="V93" s="290"/>
      <c r="W93" s="290"/>
      <c r="X93" s="290"/>
      <c r="Y93" s="290"/>
      <c r="Z93" s="290"/>
      <c r="AA93" s="290"/>
      <c r="AB93" s="290"/>
      <c r="AC93" s="290"/>
      <c r="AD93" s="290"/>
      <c r="AE93" s="290"/>
      <c r="AF93" s="290"/>
      <c r="AG93" s="290"/>
      <c r="AH93" s="290"/>
      <c r="AI93" s="290"/>
      <c r="AJ93" s="290"/>
      <c r="AK93" s="290"/>
      <c r="AL93" s="290"/>
      <c r="AM93" s="290"/>
      <c r="AN93" s="290"/>
      <c r="AO93" s="290"/>
      <c r="AP93" s="290"/>
      <c r="AQ93" s="290"/>
      <c r="AR93" s="290"/>
      <c r="AS93" s="290"/>
      <c r="AT93" s="290"/>
      <c r="AU93" s="290"/>
      <c r="AV93" s="290"/>
      <c r="AW93" s="291">
        <f t="shared" ref="AW93:AW102" si="287">SUM(L93:AV93)</f>
        <v>0</v>
      </c>
      <c r="AX93" s="292"/>
      <c r="AY93" s="293">
        <f t="shared" si="245"/>
        <v>0</v>
      </c>
      <c r="AZ93" s="294" t="str">
        <f t="shared" si="246"/>
        <v/>
      </c>
      <c r="BA93" s="295" t="str">
        <f t="shared" si="247"/>
        <v/>
      </c>
      <c r="BB93" s="296"/>
      <c r="BC93" s="289"/>
      <c r="BD93" s="318"/>
    </row>
    <row r="94" spans="2:56" s="280" customFormat="1" outlineLevel="2" x14ac:dyDescent="0.35">
      <c r="B94" s="281"/>
      <c r="C94" s="235" t="str">
        <f>IFERROR(BUDGET!C100,"")</f>
        <v>B4-02</v>
      </c>
      <c r="D94" s="297">
        <f>IFERROR(BUDGET!D100,"")</f>
        <v>0</v>
      </c>
      <c r="E94" s="283" t="str">
        <f>IFERROR(BUDGET!E100,"")</f>
        <v>x</v>
      </c>
      <c r="F94" s="284">
        <f>IF(OR(BUDGET!$N$14="",BUDGET!$N$14="Initial Budget"),BUDGET!N100,BUDGET!BA100)</f>
        <v>0</v>
      </c>
      <c r="G94" s="321"/>
      <c r="H94" s="286">
        <f>SUMIFS(EXPENSES!$I$12:$I4091,EXPENSES!$U$12:$U4091,FORECAST!C94)</f>
        <v>0</v>
      </c>
      <c r="I94" s="319">
        <f t="shared" si="206"/>
        <v>0</v>
      </c>
      <c r="J94" s="320"/>
      <c r="K94" s="288"/>
      <c r="L94" s="289"/>
      <c r="M94" s="298"/>
      <c r="N94" s="298"/>
      <c r="O94" s="298"/>
      <c r="P94" s="298"/>
      <c r="Q94" s="298"/>
      <c r="R94" s="298"/>
      <c r="S94" s="298"/>
      <c r="T94" s="298"/>
      <c r="U94" s="298"/>
      <c r="V94" s="298"/>
      <c r="W94" s="298"/>
      <c r="X94" s="298"/>
      <c r="Y94" s="298"/>
      <c r="Z94" s="298"/>
      <c r="AA94" s="298"/>
      <c r="AB94" s="298"/>
      <c r="AC94" s="298"/>
      <c r="AD94" s="298"/>
      <c r="AE94" s="298"/>
      <c r="AF94" s="298"/>
      <c r="AG94" s="298"/>
      <c r="AH94" s="298"/>
      <c r="AI94" s="298"/>
      <c r="AJ94" s="298"/>
      <c r="AK94" s="298"/>
      <c r="AL94" s="298"/>
      <c r="AM94" s="298"/>
      <c r="AN94" s="298"/>
      <c r="AO94" s="298"/>
      <c r="AP94" s="298"/>
      <c r="AQ94" s="298"/>
      <c r="AR94" s="298"/>
      <c r="AS94" s="298"/>
      <c r="AT94" s="298"/>
      <c r="AU94" s="298"/>
      <c r="AV94" s="298"/>
      <c r="AW94" s="299">
        <f t="shared" si="287"/>
        <v>0</v>
      </c>
      <c r="AX94" s="292"/>
      <c r="AY94" s="293">
        <f t="shared" si="245"/>
        <v>0</v>
      </c>
      <c r="AZ94" s="294" t="str">
        <f t="shared" si="246"/>
        <v/>
      </c>
      <c r="BA94" s="295" t="str">
        <f t="shared" si="247"/>
        <v/>
      </c>
      <c r="BB94" s="296"/>
      <c r="BC94" s="289"/>
      <c r="BD94" s="318"/>
    </row>
    <row r="95" spans="2:56" s="280" customFormat="1" outlineLevel="2" x14ac:dyDescent="0.35">
      <c r="B95" s="281"/>
      <c r="C95" s="235" t="str">
        <f>IFERROR(BUDGET!C101,"")</f>
        <v>B4-03</v>
      </c>
      <c r="D95" s="297">
        <f>IFERROR(BUDGET!D101,"")</f>
        <v>0</v>
      </c>
      <c r="E95" s="283" t="str">
        <f>IFERROR(BUDGET!E101,"")</f>
        <v>x</v>
      </c>
      <c r="F95" s="284">
        <f>IF(OR(BUDGET!$N$14="",BUDGET!$N$14="Initial Budget"),BUDGET!N101,BUDGET!BA101)</f>
        <v>0</v>
      </c>
      <c r="G95" s="321"/>
      <c r="H95" s="286">
        <f>SUMIFS(EXPENSES!$I$12:$I4092,EXPENSES!$U$12:$U4092,FORECAST!C95)</f>
        <v>0</v>
      </c>
      <c r="I95" s="319">
        <f t="shared" si="206"/>
        <v>0</v>
      </c>
      <c r="J95" s="320"/>
      <c r="K95" s="288"/>
      <c r="L95" s="289"/>
      <c r="M95" s="298"/>
      <c r="N95" s="298"/>
      <c r="O95" s="298"/>
      <c r="P95" s="298"/>
      <c r="Q95" s="298"/>
      <c r="R95" s="298"/>
      <c r="S95" s="298"/>
      <c r="T95" s="298"/>
      <c r="U95" s="298"/>
      <c r="V95" s="298"/>
      <c r="W95" s="298"/>
      <c r="X95" s="298"/>
      <c r="Y95" s="298"/>
      <c r="Z95" s="298"/>
      <c r="AA95" s="298"/>
      <c r="AB95" s="298"/>
      <c r="AC95" s="298"/>
      <c r="AD95" s="298"/>
      <c r="AE95" s="298"/>
      <c r="AF95" s="298"/>
      <c r="AG95" s="298"/>
      <c r="AH95" s="298"/>
      <c r="AI95" s="298"/>
      <c r="AJ95" s="298"/>
      <c r="AK95" s="298"/>
      <c r="AL95" s="298"/>
      <c r="AM95" s="298"/>
      <c r="AN95" s="298"/>
      <c r="AO95" s="298"/>
      <c r="AP95" s="298"/>
      <c r="AQ95" s="298"/>
      <c r="AR95" s="298"/>
      <c r="AS95" s="298"/>
      <c r="AT95" s="298"/>
      <c r="AU95" s="298"/>
      <c r="AV95" s="298"/>
      <c r="AW95" s="299">
        <f t="shared" si="287"/>
        <v>0</v>
      </c>
      <c r="AX95" s="292"/>
      <c r="AY95" s="293">
        <f t="shared" si="245"/>
        <v>0</v>
      </c>
      <c r="AZ95" s="294" t="str">
        <f t="shared" si="246"/>
        <v/>
      </c>
      <c r="BA95" s="295" t="str">
        <f t="shared" si="247"/>
        <v/>
      </c>
      <c r="BB95" s="296"/>
      <c r="BC95" s="289"/>
      <c r="BD95" s="318"/>
    </row>
    <row r="96" spans="2:56" s="280" customFormat="1" outlineLevel="2" x14ac:dyDescent="0.35">
      <c r="B96" s="281"/>
      <c r="C96" s="235" t="str">
        <f>IFERROR(BUDGET!C102,"")</f>
        <v>B4-04</v>
      </c>
      <c r="D96" s="297">
        <f>IFERROR(BUDGET!D102,"")</f>
        <v>0</v>
      </c>
      <c r="E96" s="283" t="str">
        <f>IFERROR(BUDGET!E102,"")</f>
        <v>x</v>
      </c>
      <c r="F96" s="284">
        <f>IF(OR(BUDGET!$N$14="",BUDGET!$N$14="Initial Budget"),BUDGET!N102,BUDGET!BA102)</f>
        <v>0</v>
      </c>
      <c r="G96" s="321"/>
      <c r="H96" s="286">
        <f>SUMIFS(EXPENSES!$I$12:$I4093,EXPENSES!$U$12:$U4093,FORECAST!C96)</f>
        <v>0</v>
      </c>
      <c r="I96" s="319">
        <f t="shared" si="206"/>
        <v>0</v>
      </c>
      <c r="J96" s="320"/>
      <c r="K96" s="288"/>
      <c r="L96" s="289"/>
      <c r="M96" s="298"/>
      <c r="N96" s="298"/>
      <c r="O96" s="298"/>
      <c r="P96" s="298"/>
      <c r="Q96" s="298"/>
      <c r="R96" s="298"/>
      <c r="S96" s="298"/>
      <c r="T96" s="298"/>
      <c r="U96" s="298"/>
      <c r="V96" s="298"/>
      <c r="W96" s="298"/>
      <c r="X96" s="298"/>
      <c r="Y96" s="298"/>
      <c r="Z96" s="298"/>
      <c r="AA96" s="298"/>
      <c r="AB96" s="298"/>
      <c r="AC96" s="298"/>
      <c r="AD96" s="298"/>
      <c r="AE96" s="298"/>
      <c r="AF96" s="298"/>
      <c r="AG96" s="298"/>
      <c r="AH96" s="298"/>
      <c r="AI96" s="298"/>
      <c r="AJ96" s="298"/>
      <c r="AK96" s="298"/>
      <c r="AL96" s="298"/>
      <c r="AM96" s="298"/>
      <c r="AN96" s="298"/>
      <c r="AO96" s="298"/>
      <c r="AP96" s="298"/>
      <c r="AQ96" s="298"/>
      <c r="AR96" s="298"/>
      <c r="AS96" s="298"/>
      <c r="AT96" s="298"/>
      <c r="AU96" s="298"/>
      <c r="AV96" s="298"/>
      <c r="AW96" s="299">
        <f t="shared" si="287"/>
        <v>0</v>
      </c>
      <c r="AX96" s="292"/>
      <c r="AY96" s="293">
        <f t="shared" si="245"/>
        <v>0</v>
      </c>
      <c r="AZ96" s="294" t="str">
        <f t="shared" si="246"/>
        <v/>
      </c>
      <c r="BA96" s="295" t="str">
        <f t="shared" si="247"/>
        <v/>
      </c>
      <c r="BB96" s="296"/>
      <c r="BC96" s="289"/>
      <c r="BD96" s="318"/>
    </row>
    <row r="97" spans="2:56" s="280" customFormat="1" outlineLevel="2" x14ac:dyDescent="0.35">
      <c r="B97" s="281"/>
      <c r="C97" s="235" t="str">
        <f>IFERROR(BUDGET!C103,"")</f>
        <v>B4-05</v>
      </c>
      <c r="D97" s="297">
        <f>IFERROR(BUDGET!D103,"")</f>
        <v>0</v>
      </c>
      <c r="E97" s="283" t="str">
        <f>IFERROR(BUDGET!E103,"")</f>
        <v>x</v>
      </c>
      <c r="F97" s="284">
        <f>IF(OR(BUDGET!$N$14="",BUDGET!$N$14="Initial Budget"),BUDGET!N103,BUDGET!BA103)</f>
        <v>0</v>
      </c>
      <c r="G97" s="321"/>
      <c r="H97" s="286">
        <f>SUMIFS(EXPENSES!$I$12:$I4094,EXPENSES!$U$12:$U4094,FORECAST!C97)</f>
        <v>0</v>
      </c>
      <c r="I97" s="319">
        <f t="shared" si="206"/>
        <v>0</v>
      </c>
      <c r="J97" s="320"/>
      <c r="K97" s="288"/>
      <c r="L97" s="289"/>
      <c r="M97" s="298"/>
      <c r="N97" s="298"/>
      <c r="O97" s="298"/>
      <c r="P97" s="298"/>
      <c r="Q97" s="298"/>
      <c r="R97" s="298"/>
      <c r="S97" s="298"/>
      <c r="T97" s="298"/>
      <c r="U97" s="298"/>
      <c r="V97" s="298"/>
      <c r="W97" s="298"/>
      <c r="X97" s="298"/>
      <c r="Y97" s="298"/>
      <c r="Z97" s="298"/>
      <c r="AA97" s="298"/>
      <c r="AB97" s="298"/>
      <c r="AC97" s="298"/>
      <c r="AD97" s="298"/>
      <c r="AE97" s="298"/>
      <c r="AF97" s="298"/>
      <c r="AG97" s="298"/>
      <c r="AH97" s="298"/>
      <c r="AI97" s="298"/>
      <c r="AJ97" s="298"/>
      <c r="AK97" s="298"/>
      <c r="AL97" s="298"/>
      <c r="AM97" s="298"/>
      <c r="AN97" s="298"/>
      <c r="AO97" s="298"/>
      <c r="AP97" s="298"/>
      <c r="AQ97" s="298"/>
      <c r="AR97" s="298"/>
      <c r="AS97" s="298"/>
      <c r="AT97" s="298"/>
      <c r="AU97" s="298"/>
      <c r="AV97" s="298"/>
      <c r="AW97" s="299">
        <f t="shared" si="287"/>
        <v>0</v>
      </c>
      <c r="AX97" s="292"/>
      <c r="AY97" s="293">
        <f t="shared" si="245"/>
        <v>0</v>
      </c>
      <c r="AZ97" s="294" t="str">
        <f t="shared" si="246"/>
        <v/>
      </c>
      <c r="BA97" s="295" t="str">
        <f t="shared" si="247"/>
        <v/>
      </c>
      <c r="BB97" s="296"/>
      <c r="BC97" s="289"/>
      <c r="BD97" s="318"/>
    </row>
    <row r="98" spans="2:56" s="280" customFormat="1" outlineLevel="2" x14ac:dyDescent="0.35">
      <c r="B98" s="281"/>
      <c r="C98" s="235" t="str">
        <f>IFERROR(BUDGET!C104,"")</f>
        <v>B4-06</v>
      </c>
      <c r="D98" s="297">
        <f>IFERROR(BUDGET!D104,"")</f>
        <v>0</v>
      </c>
      <c r="E98" s="283" t="str">
        <f>IFERROR(BUDGET!E104,"")</f>
        <v>x</v>
      </c>
      <c r="F98" s="284">
        <f>IF(OR(BUDGET!$N$14="",BUDGET!$N$14="Initial Budget"),BUDGET!N104,BUDGET!BA104)</f>
        <v>0</v>
      </c>
      <c r="G98" s="321"/>
      <c r="H98" s="286">
        <f>SUMIFS(EXPENSES!$I$12:$I4095,EXPENSES!$U$12:$U4095,FORECAST!C98)</f>
        <v>0</v>
      </c>
      <c r="I98" s="319">
        <f t="shared" si="206"/>
        <v>0</v>
      </c>
      <c r="J98" s="320"/>
      <c r="K98" s="288"/>
      <c r="L98" s="289"/>
      <c r="M98" s="298"/>
      <c r="N98" s="298"/>
      <c r="O98" s="298"/>
      <c r="P98" s="298"/>
      <c r="Q98" s="298"/>
      <c r="R98" s="298"/>
      <c r="S98" s="298"/>
      <c r="T98" s="298"/>
      <c r="U98" s="298"/>
      <c r="V98" s="298"/>
      <c r="W98" s="298"/>
      <c r="X98" s="298"/>
      <c r="Y98" s="298"/>
      <c r="Z98" s="298"/>
      <c r="AA98" s="298"/>
      <c r="AB98" s="298"/>
      <c r="AC98" s="298"/>
      <c r="AD98" s="298"/>
      <c r="AE98" s="298"/>
      <c r="AF98" s="298"/>
      <c r="AG98" s="298"/>
      <c r="AH98" s="298"/>
      <c r="AI98" s="298"/>
      <c r="AJ98" s="298"/>
      <c r="AK98" s="298"/>
      <c r="AL98" s="298"/>
      <c r="AM98" s="298"/>
      <c r="AN98" s="298"/>
      <c r="AO98" s="298"/>
      <c r="AP98" s="298"/>
      <c r="AQ98" s="298"/>
      <c r="AR98" s="298"/>
      <c r="AS98" s="298"/>
      <c r="AT98" s="298"/>
      <c r="AU98" s="298"/>
      <c r="AV98" s="298"/>
      <c r="AW98" s="299">
        <f t="shared" si="287"/>
        <v>0</v>
      </c>
      <c r="AX98" s="292"/>
      <c r="AY98" s="293">
        <f t="shared" si="245"/>
        <v>0</v>
      </c>
      <c r="AZ98" s="294" t="str">
        <f t="shared" si="246"/>
        <v/>
      </c>
      <c r="BA98" s="295" t="str">
        <f t="shared" si="247"/>
        <v/>
      </c>
      <c r="BB98" s="296"/>
      <c r="BC98" s="289"/>
      <c r="BD98" s="318"/>
    </row>
    <row r="99" spans="2:56" s="280" customFormat="1" outlineLevel="2" x14ac:dyDescent="0.35">
      <c r="B99" s="281"/>
      <c r="C99" s="235" t="str">
        <f>IFERROR(BUDGET!C105,"")</f>
        <v>B4-07</v>
      </c>
      <c r="D99" s="297">
        <f>IFERROR(BUDGET!D105,"")</f>
        <v>0</v>
      </c>
      <c r="E99" s="283" t="str">
        <f>IFERROR(BUDGET!E105,"")</f>
        <v>x</v>
      </c>
      <c r="F99" s="284">
        <f>IF(OR(BUDGET!$N$14="",BUDGET!$N$14="Initial Budget"),BUDGET!N105,BUDGET!BA105)</f>
        <v>0</v>
      </c>
      <c r="G99" s="321"/>
      <c r="H99" s="286">
        <f>SUMIFS(EXPENSES!$I$12:$I4096,EXPENSES!$U$12:$U4096,FORECAST!C99)</f>
        <v>0</v>
      </c>
      <c r="I99" s="319">
        <f t="shared" si="206"/>
        <v>0</v>
      </c>
      <c r="J99" s="320"/>
      <c r="K99" s="288"/>
      <c r="L99" s="289"/>
      <c r="M99" s="298"/>
      <c r="N99" s="298"/>
      <c r="O99" s="298"/>
      <c r="P99" s="298"/>
      <c r="Q99" s="298"/>
      <c r="R99" s="298"/>
      <c r="S99" s="298"/>
      <c r="T99" s="298"/>
      <c r="U99" s="298"/>
      <c r="V99" s="298"/>
      <c r="W99" s="298"/>
      <c r="X99" s="298"/>
      <c r="Y99" s="298"/>
      <c r="Z99" s="298"/>
      <c r="AA99" s="298"/>
      <c r="AB99" s="298"/>
      <c r="AC99" s="298"/>
      <c r="AD99" s="298"/>
      <c r="AE99" s="298"/>
      <c r="AF99" s="298"/>
      <c r="AG99" s="298"/>
      <c r="AH99" s="298"/>
      <c r="AI99" s="298"/>
      <c r="AJ99" s="298"/>
      <c r="AK99" s="298"/>
      <c r="AL99" s="298"/>
      <c r="AM99" s="298"/>
      <c r="AN99" s="298"/>
      <c r="AO99" s="298"/>
      <c r="AP99" s="298"/>
      <c r="AQ99" s="298"/>
      <c r="AR99" s="298"/>
      <c r="AS99" s="298"/>
      <c r="AT99" s="298"/>
      <c r="AU99" s="298"/>
      <c r="AV99" s="298"/>
      <c r="AW99" s="299">
        <f t="shared" si="287"/>
        <v>0</v>
      </c>
      <c r="AX99" s="292"/>
      <c r="AY99" s="293">
        <f t="shared" si="245"/>
        <v>0</v>
      </c>
      <c r="AZ99" s="294" t="str">
        <f t="shared" si="246"/>
        <v/>
      </c>
      <c r="BA99" s="295" t="str">
        <f t="shared" si="247"/>
        <v/>
      </c>
      <c r="BB99" s="296"/>
      <c r="BC99" s="289"/>
      <c r="BD99" s="318"/>
    </row>
    <row r="100" spans="2:56" s="280" customFormat="1" outlineLevel="2" x14ac:dyDescent="0.35">
      <c r="B100" s="281"/>
      <c r="C100" s="235" t="str">
        <f>IFERROR(BUDGET!C106,"")</f>
        <v>B4-08</v>
      </c>
      <c r="D100" s="297">
        <f>IFERROR(BUDGET!D106,"")</f>
        <v>0</v>
      </c>
      <c r="E100" s="283" t="str">
        <f>IFERROR(BUDGET!E106,"")</f>
        <v>x</v>
      </c>
      <c r="F100" s="284">
        <f>IF(OR(BUDGET!$N$14="",BUDGET!$N$14="Initial Budget"),BUDGET!N106,BUDGET!BA106)</f>
        <v>0</v>
      </c>
      <c r="G100" s="321"/>
      <c r="H100" s="286">
        <f>SUMIFS(EXPENSES!$I$12:$I4097,EXPENSES!$U$12:$U4097,FORECAST!C100)</f>
        <v>0</v>
      </c>
      <c r="I100" s="319">
        <f t="shared" si="206"/>
        <v>0</v>
      </c>
      <c r="J100" s="320"/>
      <c r="K100" s="288"/>
      <c r="L100" s="289"/>
      <c r="M100" s="298"/>
      <c r="N100" s="298"/>
      <c r="O100" s="298"/>
      <c r="P100" s="298"/>
      <c r="Q100" s="298"/>
      <c r="R100" s="298"/>
      <c r="S100" s="298"/>
      <c r="T100" s="298"/>
      <c r="U100" s="298"/>
      <c r="V100" s="298"/>
      <c r="W100" s="298"/>
      <c r="X100" s="298"/>
      <c r="Y100" s="298"/>
      <c r="Z100" s="298"/>
      <c r="AA100" s="298"/>
      <c r="AB100" s="298"/>
      <c r="AC100" s="298"/>
      <c r="AD100" s="298"/>
      <c r="AE100" s="298"/>
      <c r="AF100" s="298"/>
      <c r="AG100" s="298"/>
      <c r="AH100" s="298"/>
      <c r="AI100" s="298"/>
      <c r="AJ100" s="298"/>
      <c r="AK100" s="298"/>
      <c r="AL100" s="298"/>
      <c r="AM100" s="298"/>
      <c r="AN100" s="298"/>
      <c r="AO100" s="298"/>
      <c r="AP100" s="298"/>
      <c r="AQ100" s="298"/>
      <c r="AR100" s="298"/>
      <c r="AS100" s="298"/>
      <c r="AT100" s="298"/>
      <c r="AU100" s="298"/>
      <c r="AV100" s="298"/>
      <c r="AW100" s="299">
        <f t="shared" si="287"/>
        <v>0</v>
      </c>
      <c r="AX100" s="292"/>
      <c r="AY100" s="293">
        <f t="shared" si="245"/>
        <v>0</v>
      </c>
      <c r="AZ100" s="294" t="str">
        <f t="shared" si="246"/>
        <v/>
      </c>
      <c r="BA100" s="295" t="str">
        <f t="shared" si="247"/>
        <v/>
      </c>
      <c r="BB100" s="296"/>
      <c r="BC100" s="289"/>
      <c r="BD100" s="318"/>
    </row>
    <row r="101" spans="2:56" s="280" customFormat="1" outlineLevel="2" x14ac:dyDescent="0.35">
      <c r="B101" s="281"/>
      <c r="C101" s="235" t="str">
        <f>IFERROR(BUDGET!C107,"")</f>
        <v>B4-09</v>
      </c>
      <c r="D101" s="297">
        <f>IFERROR(BUDGET!D107,"")</f>
        <v>0</v>
      </c>
      <c r="E101" s="283" t="str">
        <f>IFERROR(BUDGET!E107,"")</f>
        <v>x</v>
      </c>
      <c r="F101" s="284">
        <f>IF(OR(BUDGET!$N$14="",BUDGET!$N$14="Initial Budget"),BUDGET!N107,BUDGET!BA107)</f>
        <v>0</v>
      </c>
      <c r="G101" s="321"/>
      <c r="H101" s="286">
        <f>SUMIFS(EXPENSES!$I$12:$I4098,EXPENSES!$U$12:$U4098,FORECAST!C101)</f>
        <v>0</v>
      </c>
      <c r="I101" s="319">
        <f t="shared" si="206"/>
        <v>0</v>
      </c>
      <c r="J101" s="320"/>
      <c r="K101" s="288"/>
      <c r="L101" s="289"/>
      <c r="M101" s="298"/>
      <c r="N101" s="298"/>
      <c r="O101" s="298"/>
      <c r="P101" s="298"/>
      <c r="Q101" s="298"/>
      <c r="R101" s="298"/>
      <c r="S101" s="298"/>
      <c r="T101" s="298"/>
      <c r="U101" s="298"/>
      <c r="V101" s="298"/>
      <c r="W101" s="298"/>
      <c r="X101" s="298"/>
      <c r="Y101" s="298"/>
      <c r="Z101" s="298"/>
      <c r="AA101" s="298"/>
      <c r="AB101" s="298"/>
      <c r="AC101" s="298"/>
      <c r="AD101" s="298"/>
      <c r="AE101" s="298"/>
      <c r="AF101" s="298"/>
      <c r="AG101" s="298"/>
      <c r="AH101" s="298"/>
      <c r="AI101" s="298"/>
      <c r="AJ101" s="298"/>
      <c r="AK101" s="298"/>
      <c r="AL101" s="298"/>
      <c r="AM101" s="298"/>
      <c r="AN101" s="298"/>
      <c r="AO101" s="298"/>
      <c r="AP101" s="298"/>
      <c r="AQ101" s="298"/>
      <c r="AR101" s="298"/>
      <c r="AS101" s="298"/>
      <c r="AT101" s="298"/>
      <c r="AU101" s="298"/>
      <c r="AV101" s="298"/>
      <c r="AW101" s="299">
        <f t="shared" si="287"/>
        <v>0</v>
      </c>
      <c r="AX101" s="292"/>
      <c r="AY101" s="293">
        <f t="shared" si="245"/>
        <v>0</v>
      </c>
      <c r="AZ101" s="294" t="str">
        <f t="shared" si="246"/>
        <v/>
      </c>
      <c r="BA101" s="295" t="str">
        <f t="shared" si="247"/>
        <v/>
      </c>
      <c r="BB101" s="296"/>
      <c r="BC101" s="289"/>
      <c r="BD101" s="318"/>
    </row>
    <row r="102" spans="2:56" s="280" customFormat="1" outlineLevel="2" x14ac:dyDescent="0.35">
      <c r="B102" s="281"/>
      <c r="C102" s="300" t="str">
        <f>IFERROR(BUDGET!C108,"")</f>
        <v>B4-10</v>
      </c>
      <c r="D102" s="301">
        <f>IFERROR(BUDGET!D108,"")</f>
        <v>0</v>
      </c>
      <c r="E102" s="302" t="str">
        <f>IFERROR(BUDGET!E108,"")</f>
        <v>x</v>
      </c>
      <c r="F102" s="303">
        <f>IF(OR(BUDGET!$N$14="",BUDGET!$N$14="Initial Budget"),BUDGET!N108,BUDGET!BA108)</f>
        <v>0</v>
      </c>
      <c r="G102" s="321"/>
      <c r="H102" s="305">
        <f>SUMIFS(EXPENSES!$I$12:$I4099,EXPENSES!$U$12:$U4099,FORECAST!C102)</f>
        <v>0</v>
      </c>
      <c r="I102" s="319">
        <f t="shared" si="206"/>
        <v>0</v>
      </c>
      <c r="J102" s="320"/>
      <c r="K102" s="288"/>
      <c r="L102" s="289"/>
      <c r="M102" s="307"/>
      <c r="N102" s="307"/>
      <c r="O102" s="307"/>
      <c r="P102" s="307"/>
      <c r="Q102" s="307"/>
      <c r="R102" s="307"/>
      <c r="S102" s="307"/>
      <c r="T102" s="307"/>
      <c r="U102" s="307"/>
      <c r="V102" s="307"/>
      <c r="W102" s="307"/>
      <c r="X102" s="307"/>
      <c r="Y102" s="307"/>
      <c r="Z102" s="307"/>
      <c r="AA102" s="307"/>
      <c r="AB102" s="307"/>
      <c r="AC102" s="307"/>
      <c r="AD102" s="307"/>
      <c r="AE102" s="307"/>
      <c r="AF102" s="307"/>
      <c r="AG102" s="307"/>
      <c r="AH102" s="307"/>
      <c r="AI102" s="307"/>
      <c r="AJ102" s="307"/>
      <c r="AK102" s="307"/>
      <c r="AL102" s="307"/>
      <c r="AM102" s="307"/>
      <c r="AN102" s="307"/>
      <c r="AO102" s="307"/>
      <c r="AP102" s="307"/>
      <c r="AQ102" s="307"/>
      <c r="AR102" s="307"/>
      <c r="AS102" s="307"/>
      <c r="AT102" s="307"/>
      <c r="AU102" s="307"/>
      <c r="AV102" s="307"/>
      <c r="AW102" s="308">
        <f t="shared" si="287"/>
        <v>0</v>
      </c>
      <c r="AX102" s="292"/>
      <c r="AY102" s="309">
        <f t="shared" si="245"/>
        <v>0</v>
      </c>
      <c r="AZ102" s="310" t="str">
        <f t="shared" si="246"/>
        <v/>
      </c>
      <c r="BA102" s="311" t="str">
        <f t="shared" si="247"/>
        <v/>
      </c>
      <c r="BB102" s="296"/>
      <c r="BC102" s="289"/>
      <c r="BD102" s="318"/>
    </row>
    <row r="103" spans="2:56" s="202" customFormat="1" outlineLevel="1" x14ac:dyDescent="0.35">
      <c r="B103" s="314"/>
      <c r="C103" s="315" t="str">
        <f>IFERROR(BUDGET!C109,"")</f>
        <v>B5</v>
      </c>
      <c r="D103" s="315"/>
      <c r="E103" s="215">
        <f>VLOOKUP($C103,BUDGET!$C:$E,3,FALSE)</f>
        <v>0</v>
      </c>
      <c r="F103" s="216">
        <f>SUM(F104:F113)</f>
        <v>0</v>
      </c>
      <c r="G103" s="313">
        <f>IF(OR(BUDGET!$N$14="",BUDGET!$N$14="Initial Budget"),FORECAST!F103-BUDGET!N109,FORECAST!F103-BUDGET!BA109)</f>
        <v>0</v>
      </c>
      <c r="H103" s="217">
        <f>SUM(H104:H113)</f>
        <v>0</v>
      </c>
      <c r="I103" s="217">
        <f t="shared" si="206"/>
        <v>0</v>
      </c>
      <c r="J103" s="218" t="str">
        <f t="shared" ref="J103" si="288">IF(OR(H103=0,F103=0),"-",H103/F103)</f>
        <v>-</v>
      </c>
      <c r="K103" s="243" t="str">
        <f>IF(ABS(H103-SUMIFS(REPORT!H:H,REPORT!C:C,C103))&gt;0.1,"PROB","OK")</f>
        <v>OK</v>
      </c>
      <c r="L103" s="60"/>
      <c r="M103" s="264">
        <f t="shared" ref="M103" si="289">SUM(M104:M113)</f>
        <v>0</v>
      </c>
      <c r="N103" s="264">
        <f t="shared" ref="N103" si="290">SUM(N104:N113)</f>
        <v>0</v>
      </c>
      <c r="O103" s="264">
        <f t="shared" ref="O103" si="291">SUM(O104:O113)</f>
        <v>0</v>
      </c>
      <c r="P103" s="264">
        <f t="shared" ref="P103" si="292">SUM(P104:P113)</f>
        <v>0</v>
      </c>
      <c r="Q103" s="264">
        <f t="shared" ref="Q103" si="293">SUM(Q104:Q113)</f>
        <v>0</v>
      </c>
      <c r="R103" s="264">
        <f t="shared" ref="R103" si="294">SUM(R104:R113)</f>
        <v>0</v>
      </c>
      <c r="S103" s="264">
        <f t="shared" ref="S103" si="295">SUM(S104:S113)</f>
        <v>0</v>
      </c>
      <c r="T103" s="264">
        <f t="shared" ref="T103" si="296">SUM(T104:T113)</f>
        <v>0</v>
      </c>
      <c r="U103" s="264">
        <f t="shared" ref="U103" si="297">SUM(U104:U113)</f>
        <v>0</v>
      </c>
      <c r="V103" s="264">
        <f t="shared" ref="V103" si="298">SUM(V104:V113)</f>
        <v>0</v>
      </c>
      <c r="W103" s="264">
        <f t="shared" ref="W103" si="299">SUM(W104:W113)</f>
        <v>0</v>
      </c>
      <c r="X103" s="264">
        <f t="shared" ref="X103" si="300">SUM(X104:X113)</f>
        <v>0</v>
      </c>
      <c r="Y103" s="264">
        <f t="shared" ref="Y103" si="301">SUM(Y104:Y113)</f>
        <v>0</v>
      </c>
      <c r="Z103" s="264">
        <f t="shared" ref="Z103" si="302">SUM(Z104:Z113)</f>
        <v>0</v>
      </c>
      <c r="AA103" s="264">
        <f t="shared" ref="AA103" si="303">SUM(AA104:AA113)</f>
        <v>0</v>
      </c>
      <c r="AB103" s="264">
        <f t="shared" ref="AB103" si="304">SUM(AB104:AB113)</f>
        <v>0</v>
      </c>
      <c r="AC103" s="264">
        <f t="shared" ref="AC103" si="305">SUM(AC104:AC113)</f>
        <v>0</v>
      </c>
      <c r="AD103" s="264">
        <f t="shared" ref="AD103" si="306">SUM(AD104:AD113)</f>
        <v>0</v>
      </c>
      <c r="AE103" s="264">
        <f t="shared" ref="AE103" si="307">SUM(AE104:AE113)</f>
        <v>0</v>
      </c>
      <c r="AF103" s="264">
        <f t="shared" ref="AF103" si="308">SUM(AF104:AF113)</f>
        <v>0</v>
      </c>
      <c r="AG103" s="264">
        <f t="shared" ref="AG103" si="309">SUM(AG104:AG113)</f>
        <v>0</v>
      </c>
      <c r="AH103" s="264">
        <f t="shared" ref="AH103" si="310">SUM(AH104:AH113)</f>
        <v>0</v>
      </c>
      <c r="AI103" s="264">
        <f t="shared" ref="AI103" si="311">SUM(AI104:AI113)</f>
        <v>0</v>
      </c>
      <c r="AJ103" s="264">
        <f t="shared" ref="AJ103" si="312">SUM(AJ104:AJ113)</f>
        <v>0</v>
      </c>
      <c r="AK103" s="264">
        <f t="shared" ref="AK103" si="313">SUM(AK104:AK113)</f>
        <v>0</v>
      </c>
      <c r="AL103" s="264">
        <f t="shared" ref="AL103" si="314">SUM(AL104:AL113)</f>
        <v>0</v>
      </c>
      <c r="AM103" s="264">
        <f t="shared" ref="AM103" si="315">SUM(AM104:AM113)</f>
        <v>0</v>
      </c>
      <c r="AN103" s="264">
        <f t="shared" ref="AN103" si="316">SUM(AN104:AN113)</f>
        <v>0</v>
      </c>
      <c r="AO103" s="264">
        <f t="shared" ref="AO103" si="317">SUM(AO104:AO113)</f>
        <v>0</v>
      </c>
      <c r="AP103" s="264">
        <f t="shared" ref="AP103" si="318">SUM(AP104:AP113)</f>
        <v>0</v>
      </c>
      <c r="AQ103" s="264">
        <f t="shared" ref="AQ103" si="319">SUM(AQ104:AQ113)</f>
        <v>0</v>
      </c>
      <c r="AR103" s="264">
        <f t="shared" ref="AR103" si="320">SUM(AR104:AR113)</f>
        <v>0</v>
      </c>
      <c r="AS103" s="264">
        <f t="shared" ref="AS103" si="321">SUM(AS104:AS113)</f>
        <v>0</v>
      </c>
      <c r="AT103" s="264">
        <f t="shared" ref="AT103" si="322">SUM(AT104:AT113)</f>
        <v>0</v>
      </c>
      <c r="AU103" s="264">
        <f t="shared" ref="AU103" si="323">SUM(AU104:AU113)</f>
        <v>0</v>
      </c>
      <c r="AV103" s="264">
        <f t="shared" ref="AV103" si="324">SUM(AV104:AV113)</f>
        <v>0</v>
      </c>
      <c r="AW103" s="274">
        <f t="shared" ref="AW103" si="325">SUM(AW104:AW113)</f>
        <v>0</v>
      </c>
      <c r="AX103" s="3"/>
      <c r="AY103" s="81">
        <f t="shared" si="245"/>
        <v>0</v>
      </c>
      <c r="AZ103" s="265" t="str">
        <f t="shared" si="246"/>
        <v/>
      </c>
      <c r="BA103" s="266" t="str">
        <f t="shared" si="247"/>
        <v/>
      </c>
      <c r="BB103" s="242"/>
      <c r="BC103" s="60"/>
      <c r="BD103" s="316"/>
    </row>
    <row r="104" spans="2:56" s="280" customFormat="1" outlineLevel="2" x14ac:dyDescent="0.35">
      <c r="B104" s="281"/>
      <c r="C104" s="235" t="str">
        <f>IFERROR(BUDGET!C110,"")</f>
        <v>B5-01</v>
      </c>
      <c r="D104" s="282">
        <f>IFERROR(BUDGET!D110,"")</f>
        <v>0</v>
      </c>
      <c r="E104" s="283" t="str">
        <f>IFERROR(BUDGET!E110,"")</f>
        <v>x</v>
      </c>
      <c r="F104" s="284">
        <f>IF(OR(BUDGET!$N$14="",BUDGET!$N$14="Initial Budget"),BUDGET!N110,BUDGET!BA110)</f>
        <v>0</v>
      </c>
      <c r="G104" s="321"/>
      <c r="H104" s="286">
        <f>SUMIFS(EXPENSES!$I$12:$I4101,EXPENSES!$U$12:$U4101,FORECAST!C104)</f>
        <v>0</v>
      </c>
      <c r="I104" s="319">
        <f t="shared" si="206"/>
        <v>0</v>
      </c>
      <c r="J104" s="320"/>
      <c r="K104" s="288"/>
      <c r="L104" s="289"/>
      <c r="M104" s="298"/>
      <c r="N104" s="290"/>
      <c r="O104" s="290"/>
      <c r="P104" s="290"/>
      <c r="Q104" s="298"/>
      <c r="R104" s="290"/>
      <c r="S104" s="290"/>
      <c r="T104" s="290"/>
      <c r="U104" s="290"/>
      <c r="V104" s="290"/>
      <c r="W104" s="290"/>
      <c r="X104" s="290"/>
      <c r="Y104" s="290"/>
      <c r="Z104" s="290"/>
      <c r="AA104" s="290"/>
      <c r="AB104" s="290"/>
      <c r="AC104" s="290"/>
      <c r="AD104" s="290"/>
      <c r="AE104" s="290"/>
      <c r="AF104" s="290"/>
      <c r="AG104" s="290"/>
      <c r="AH104" s="290"/>
      <c r="AI104" s="290"/>
      <c r="AJ104" s="290"/>
      <c r="AK104" s="290"/>
      <c r="AL104" s="290"/>
      <c r="AM104" s="290"/>
      <c r="AN104" s="290"/>
      <c r="AO104" s="290"/>
      <c r="AP104" s="290"/>
      <c r="AQ104" s="290"/>
      <c r="AR104" s="290"/>
      <c r="AS104" s="290"/>
      <c r="AT104" s="290"/>
      <c r="AU104" s="290"/>
      <c r="AV104" s="290"/>
      <c r="AW104" s="291">
        <f t="shared" ref="AW104:AW113" si="326">SUM(L104:AV104)</f>
        <v>0</v>
      </c>
      <c r="AX104" s="292"/>
      <c r="AY104" s="293">
        <f t="shared" si="245"/>
        <v>0</v>
      </c>
      <c r="AZ104" s="294" t="str">
        <f t="shared" si="246"/>
        <v/>
      </c>
      <c r="BA104" s="295" t="str">
        <f t="shared" si="247"/>
        <v/>
      </c>
      <c r="BB104" s="296"/>
      <c r="BC104" s="289"/>
      <c r="BD104" s="318"/>
    </row>
    <row r="105" spans="2:56" s="280" customFormat="1" outlineLevel="2" x14ac:dyDescent="0.35">
      <c r="B105" s="281"/>
      <c r="C105" s="235" t="str">
        <f>IFERROR(BUDGET!C111,"")</f>
        <v>B5-02</v>
      </c>
      <c r="D105" s="297">
        <f>IFERROR(BUDGET!D111,"")</f>
        <v>0</v>
      </c>
      <c r="E105" s="283" t="str">
        <f>IFERROR(BUDGET!E111,"")</f>
        <v>x</v>
      </c>
      <c r="F105" s="284">
        <f>IF(OR(BUDGET!$N$14="",BUDGET!$N$14="Initial Budget"),BUDGET!N111,BUDGET!BA111)</f>
        <v>0</v>
      </c>
      <c r="G105" s="321"/>
      <c r="H105" s="286">
        <f>SUMIFS(EXPENSES!$I$12:$I4102,EXPENSES!$U$12:$U4102,FORECAST!C105)</f>
        <v>0</v>
      </c>
      <c r="I105" s="319">
        <f t="shared" si="206"/>
        <v>0</v>
      </c>
      <c r="J105" s="320"/>
      <c r="K105" s="288"/>
      <c r="L105" s="289"/>
      <c r="M105" s="298"/>
      <c r="N105" s="298"/>
      <c r="O105" s="298"/>
      <c r="P105" s="298"/>
      <c r="Q105" s="298"/>
      <c r="R105" s="298"/>
      <c r="S105" s="298"/>
      <c r="T105" s="298"/>
      <c r="U105" s="298"/>
      <c r="V105" s="298"/>
      <c r="W105" s="298"/>
      <c r="X105" s="298"/>
      <c r="Y105" s="298"/>
      <c r="Z105" s="298"/>
      <c r="AA105" s="298"/>
      <c r="AB105" s="298"/>
      <c r="AC105" s="298"/>
      <c r="AD105" s="298"/>
      <c r="AE105" s="298"/>
      <c r="AF105" s="298"/>
      <c r="AG105" s="298"/>
      <c r="AH105" s="298"/>
      <c r="AI105" s="298"/>
      <c r="AJ105" s="298"/>
      <c r="AK105" s="298"/>
      <c r="AL105" s="298"/>
      <c r="AM105" s="298"/>
      <c r="AN105" s="298"/>
      <c r="AO105" s="298"/>
      <c r="AP105" s="298"/>
      <c r="AQ105" s="298"/>
      <c r="AR105" s="298"/>
      <c r="AS105" s="298"/>
      <c r="AT105" s="298"/>
      <c r="AU105" s="298"/>
      <c r="AV105" s="298"/>
      <c r="AW105" s="299">
        <f t="shared" si="326"/>
        <v>0</v>
      </c>
      <c r="AX105" s="292"/>
      <c r="AY105" s="293">
        <f t="shared" si="245"/>
        <v>0</v>
      </c>
      <c r="AZ105" s="294" t="str">
        <f t="shared" si="246"/>
        <v/>
      </c>
      <c r="BA105" s="295" t="str">
        <f t="shared" si="247"/>
        <v/>
      </c>
      <c r="BB105" s="296"/>
      <c r="BC105" s="289"/>
      <c r="BD105" s="318"/>
    </row>
    <row r="106" spans="2:56" s="280" customFormat="1" outlineLevel="2" x14ac:dyDescent="0.35">
      <c r="B106" s="281"/>
      <c r="C106" s="235" t="str">
        <f>IFERROR(BUDGET!C112,"")</f>
        <v>B5-03</v>
      </c>
      <c r="D106" s="297">
        <f>IFERROR(BUDGET!D112,"")</f>
        <v>0</v>
      </c>
      <c r="E106" s="283" t="str">
        <f>IFERROR(BUDGET!E112,"")</f>
        <v>x</v>
      </c>
      <c r="F106" s="284">
        <f>IF(OR(BUDGET!$N$14="",BUDGET!$N$14="Initial Budget"),BUDGET!N112,BUDGET!BA112)</f>
        <v>0</v>
      </c>
      <c r="G106" s="321"/>
      <c r="H106" s="286">
        <f>SUMIFS(EXPENSES!$I$12:$I4103,EXPENSES!$U$12:$U4103,FORECAST!C106)</f>
        <v>0</v>
      </c>
      <c r="I106" s="319">
        <f t="shared" si="206"/>
        <v>0</v>
      </c>
      <c r="J106" s="320"/>
      <c r="K106" s="288"/>
      <c r="L106" s="289"/>
      <c r="M106" s="298"/>
      <c r="N106" s="298"/>
      <c r="O106" s="298"/>
      <c r="P106" s="298"/>
      <c r="Q106" s="298"/>
      <c r="R106" s="298"/>
      <c r="S106" s="298"/>
      <c r="T106" s="298"/>
      <c r="U106" s="298"/>
      <c r="V106" s="298"/>
      <c r="W106" s="298"/>
      <c r="X106" s="298"/>
      <c r="Y106" s="298"/>
      <c r="Z106" s="298"/>
      <c r="AA106" s="298"/>
      <c r="AB106" s="298"/>
      <c r="AC106" s="298"/>
      <c r="AD106" s="298"/>
      <c r="AE106" s="298"/>
      <c r="AF106" s="298"/>
      <c r="AG106" s="298"/>
      <c r="AH106" s="298"/>
      <c r="AI106" s="298"/>
      <c r="AJ106" s="298"/>
      <c r="AK106" s="298"/>
      <c r="AL106" s="298"/>
      <c r="AM106" s="298"/>
      <c r="AN106" s="298"/>
      <c r="AO106" s="298"/>
      <c r="AP106" s="298"/>
      <c r="AQ106" s="298"/>
      <c r="AR106" s="298"/>
      <c r="AS106" s="298"/>
      <c r="AT106" s="298"/>
      <c r="AU106" s="298"/>
      <c r="AV106" s="298"/>
      <c r="AW106" s="299">
        <f t="shared" si="326"/>
        <v>0</v>
      </c>
      <c r="AX106" s="292"/>
      <c r="AY106" s="293">
        <f t="shared" si="245"/>
        <v>0</v>
      </c>
      <c r="AZ106" s="294" t="str">
        <f t="shared" si="246"/>
        <v/>
      </c>
      <c r="BA106" s="295" t="str">
        <f t="shared" si="247"/>
        <v/>
      </c>
      <c r="BB106" s="296"/>
      <c r="BC106" s="289"/>
      <c r="BD106" s="318"/>
    </row>
    <row r="107" spans="2:56" s="280" customFormat="1" outlineLevel="2" x14ac:dyDescent="0.35">
      <c r="B107" s="281"/>
      <c r="C107" s="235" t="str">
        <f>IFERROR(BUDGET!C113,"")</f>
        <v>B5-04</v>
      </c>
      <c r="D107" s="297">
        <f>IFERROR(BUDGET!D113,"")</f>
        <v>0</v>
      </c>
      <c r="E107" s="283" t="str">
        <f>IFERROR(BUDGET!E113,"")</f>
        <v>x</v>
      </c>
      <c r="F107" s="284">
        <f>IF(OR(BUDGET!$N$14="",BUDGET!$N$14="Initial Budget"),BUDGET!N113,BUDGET!BA113)</f>
        <v>0</v>
      </c>
      <c r="G107" s="321"/>
      <c r="H107" s="286">
        <f>SUMIFS(EXPENSES!$I$12:$I4104,EXPENSES!$U$12:$U4104,FORECAST!C107)</f>
        <v>0</v>
      </c>
      <c r="I107" s="319">
        <f t="shared" si="206"/>
        <v>0</v>
      </c>
      <c r="J107" s="320"/>
      <c r="K107" s="288"/>
      <c r="L107" s="289"/>
      <c r="M107" s="298"/>
      <c r="N107" s="298"/>
      <c r="O107" s="298"/>
      <c r="P107" s="298"/>
      <c r="Q107" s="298"/>
      <c r="R107" s="298"/>
      <c r="S107" s="298"/>
      <c r="T107" s="298"/>
      <c r="U107" s="298"/>
      <c r="V107" s="298"/>
      <c r="W107" s="298"/>
      <c r="X107" s="298"/>
      <c r="Y107" s="298"/>
      <c r="Z107" s="298"/>
      <c r="AA107" s="298"/>
      <c r="AB107" s="298"/>
      <c r="AC107" s="298"/>
      <c r="AD107" s="298"/>
      <c r="AE107" s="298"/>
      <c r="AF107" s="298"/>
      <c r="AG107" s="298"/>
      <c r="AH107" s="298"/>
      <c r="AI107" s="298"/>
      <c r="AJ107" s="298"/>
      <c r="AK107" s="298"/>
      <c r="AL107" s="298"/>
      <c r="AM107" s="298"/>
      <c r="AN107" s="298"/>
      <c r="AO107" s="298"/>
      <c r="AP107" s="298"/>
      <c r="AQ107" s="298"/>
      <c r="AR107" s="298"/>
      <c r="AS107" s="298"/>
      <c r="AT107" s="298"/>
      <c r="AU107" s="298"/>
      <c r="AV107" s="298"/>
      <c r="AW107" s="299">
        <f t="shared" si="326"/>
        <v>0</v>
      </c>
      <c r="AX107" s="292"/>
      <c r="AY107" s="293">
        <f t="shared" si="245"/>
        <v>0</v>
      </c>
      <c r="AZ107" s="294" t="str">
        <f t="shared" si="246"/>
        <v/>
      </c>
      <c r="BA107" s="295" t="str">
        <f t="shared" si="247"/>
        <v/>
      </c>
      <c r="BB107" s="296"/>
      <c r="BC107" s="289"/>
      <c r="BD107" s="318"/>
    </row>
    <row r="108" spans="2:56" s="280" customFormat="1" outlineLevel="2" x14ac:dyDescent="0.35">
      <c r="B108" s="281"/>
      <c r="C108" s="235" t="str">
        <f>IFERROR(BUDGET!C114,"")</f>
        <v>B5-05</v>
      </c>
      <c r="D108" s="297">
        <f>IFERROR(BUDGET!D114,"")</f>
        <v>0</v>
      </c>
      <c r="E108" s="283" t="str">
        <f>IFERROR(BUDGET!E114,"")</f>
        <v>x</v>
      </c>
      <c r="F108" s="284">
        <f>IF(OR(BUDGET!$N$14="",BUDGET!$N$14="Initial Budget"),BUDGET!N114,BUDGET!BA114)</f>
        <v>0</v>
      </c>
      <c r="G108" s="321"/>
      <c r="H108" s="286">
        <f>SUMIFS(EXPENSES!$I$12:$I4105,EXPENSES!$U$12:$U4105,FORECAST!C108)</f>
        <v>0</v>
      </c>
      <c r="I108" s="319">
        <f t="shared" si="206"/>
        <v>0</v>
      </c>
      <c r="J108" s="320"/>
      <c r="K108" s="288"/>
      <c r="L108" s="289"/>
      <c r="M108" s="298"/>
      <c r="N108" s="298"/>
      <c r="O108" s="298"/>
      <c r="P108" s="298"/>
      <c r="Q108" s="298"/>
      <c r="R108" s="298"/>
      <c r="S108" s="298"/>
      <c r="T108" s="298"/>
      <c r="U108" s="298"/>
      <c r="V108" s="298"/>
      <c r="W108" s="298"/>
      <c r="X108" s="298"/>
      <c r="Y108" s="298"/>
      <c r="Z108" s="298"/>
      <c r="AA108" s="298"/>
      <c r="AB108" s="298"/>
      <c r="AC108" s="298"/>
      <c r="AD108" s="298"/>
      <c r="AE108" s="298"/>
      <c r="AF108" s="298"/>
      <c r="AG108" s="298"/>
      <c r="AH108" s="298"/>
      <c r="AI108" s="298"/>
      <c r="AJ108" s="298"/>
      <c r="AK108" s="298"/>
      <c r="AL108" s="298"/>
      <c r="AM108" s="298"/>
      <c r="AN108" s="298"/>
      <c r="AO108" s="298"/>
      <c r="AP108" s="298"/>
      <c r="AQ108" s="298"/>
      <c r="AR108" s="298"/>
      <c r="AS108" s="298"/>
      <c r="AT108" s="298"/>
      <c r="AU108" s="298"/>
      <c r="AV108" s="298"/>
      <c r="AW108" s="299">
        <f t="shared" si="326"/>
        <v>0</v>
      </c>
      <c r="AX108" s="292"/>
      <c r="AY108" s="293">
        <f t="shared" si="245"/>
        <v>0</v>
      </c>
      <c r="AZ108" s="294" t="str">
        <f t="shared" si="246"/>
        <v/>
      </c>
      <c r="BA108" s="295" t="str">
        <f t="shared" si="247"/>
        <v/>
      </c>
      <c r="BB108" s="296"/>
      <c r="BC108" s="289"/>
      <c r="BD108" s="318"/>
    </row>
    <row r="109" spans="2:56" s="280" customFormat="1" outlineLevel="2" x14ac:dyDescent="0.35">
      <c r="B109" s="281"/>
      <c r="C109" s="235" t="str">
        <f>IFERROR(BUDGET!C115,"")</f>
        <v>B5-06</v>
      </c>
      <c r="D109" s="297">
        <f>IFERROR(BUDGET!D115,"")</f>
        <v>0</v>
      </c>
      <c r="E109" s="283" t="str">
        <f>IFERROR(BUDGET!E115,"")</f>
        <v>x</v>
      </c>
      <c r="F109" s="284">
        <f>IF(OR(BUDGET!$N$14="",BUDGET!$N$14="Initial Budget"),BUDGET!N115,BUDGET!BA115)</f>
        <v>0</v>
      </c>
      <c r="G109" s="321"/>
      <c r="H109" s="286">
        <f>SUMIFS(EXPENSES!$I$12:$I4106,EXPENSES!$U$12:$U4106,FORECAST!C109)</f>
        <v>0</v>
      </c>
      <c r="I109" s="319">
        <f t="shared" si="206"/>
        <v>0</v>
      </c>
      <c r="J109" s="320"/>
      <c r="K109" s="288"/>
      <c r="L109" s="289"/>
      <c r="M109" s="298"/>
      <c r="N109" s="298"/>
      <c r="O109" s="298"/>
      <c r="P109" s="298"/>
      <c r="Q109" s="298"/>
      <c r="R109" s="298"/>
      <c r="S109" s="298"/>
      <c r="T109" s="298"/>
      <c r="U109" s="298"/>
      <c r="V109" s="298"/>
      <c r="W109" s="298"/>
      <c r="X109" s="298"/>
      <c r="Y109" s="298"/>
      <c r="Z109" s="298"/>
      <c r="AA109" s="298"/>
      <c r="AB109" s="298"/>
      <c r="AC109" s="298"/>
      <c r="AD109" s="298"/>
      <c r="AE109" s="298"/>
      <c r="AF109" s="298"/>
      <c r="AG109" s="298"/>
      <c r="AH109" s="298"/>
      <c r="AI109" s="298"/>
      <c r="AJ109" s="298"/>
      <c r="AK109" s="298"/>
      <c r="AL109" s="298"/>
      <c r="AM109" s="298"/>
      <c r="AN109" s="298"/>
      <c r="AO109" s="298"/>
      <c r="AP109" s="298"/>
      <c r="AQ109" s="298"/>
      <c r="AR109" s="298"/>
      <c r="AS109" s="298"/>
      <c r="AT109" s="298"/>
      <c r="AU109" s="298"/>
      <c r="AV109" s="298"/>
      <c r="AW109" s="299">
        <f t="shared" si="326"/>
        <v>0</v>
      </c>
      <c r="AX109" s="292"/>
      <c r="AY109" s="293">
        <f t="shared" si="245"/>
        <v>0</v>
      </c>
      <c r="AZ109" s="294" t="str">
        <f t="shared" si="246"/>
        <v/>
      </c>
      <c r="BA109" s="295" t="str">
        <f t="shared" si="247"/>
        <v/>
      </c>
      <c r="BB109" s="296"/>
      <c r="BC109" s="289"/>
      <c r="BD109" s="318"/>
    </row>
    <row r="110" spans="2:56" s="280" customFormat="1" outlineLevel="2" x14ac:dyDescent="0.35">
      <c r="B110" s="281"/>
      <c r="C110" s="235" t="str">
        <f>IFERROR(BUDGET!C116,"")</f>
        <v>B5-07</v>
      </c>
      <c r="D110" s="297">
        <f>IFERROR(BUDGET!D116,"")</f>
        <v>0</v>
      </c>
      <c r="E110" s="283" t="str">
        <f>IFERROR(BUDGET!E116,"")</f>
        <v>x</v>
      </c>
      <c r="F110" s="284">
        <f>IF(OR(BUDGET!$N$14="",BUDGET!$N$14="Initial Budget"),BUDGET!N116,BUDGET!BA116)</f>
        <v>0</v>
      </c>
      <c r="G110" s="321"/>
      <c r="H110" s="286">
        <f>SUMIFS(EXPENSES!$I$12:$I4107,EXPENSES!$U$12:$U4107,FORECAST!C110)</f>
        <v>0</v>
      </c>
      <c r="I110" s="319">
        <f t="shared" si="206"/>
        <v>0</v>
      </c>
      <c r="J110" s="320"/>
      <c r="K110" s="288"/>
      <c r="L110" s="289"/>
      <c r="M110" s="298"/>
      <c r="N110" s="298"/>
      <c r="O110" s="298"/>
      <c r="P110" s="298"/>
      <c r="Q110" s="298"/>
      <c r="R110" s="298"/>
      <c r="S110" s="298"/>
      <c r="T110" s="298"/>
      <c r="U110" s="298"/>
      <c r="V110" s="298"/>
      <c r="W110" s="298"/>
      <c r="X110" s="298"/>
      <c r="Y110" s="298"/>
      <c r="Z110" s="298"/>
      <c r="AA110" s="298"/>
      <c r="AB110" s="298"/>
      <c r="AC110" s="298"/>
      <c r="AD110" s="298"/>
      <c r="AE110" s="298"/>
      <c r="AF110" s="298"/>
      <c r="AG110" s="298"/>
      <c r="AH110" s="298"/>
      <c r="AI110" s="298"/>
      <c r="AJ110" s="298"/>
      <c r="AK110" s="298"/>
      <c r="AL110" s="298"/>
      <c r="AM110" s="298"/>
      <c r="AN110" s="298"/>
      <c r="AO110" s="298"/>
      <c r="AP110" s="298"/>
      <c r="AQ110" s="298"/>
      <c r="AR110" s="298"/>
      <c r="AS110" s="298"/>
      <c r="AT110" s="298"/>
      <c r="AU110" s="298"/>
      <c r="AV110" s="298"/>
      <c r="AW110" s="299">
        <f t="shared" si="326"/>
        <v>0</v>
      </c>
      <c r="AX110" s="292"/>
      <c r="AY110" s="293">
        <f t="shared" si="245"/>
        <v>0</v>
      </c>
      <c r="AZ110" s="294" t="str">
        <f t="shared" si="246"/>
        <v/>
      </c>
      <c r="BA110" s="295" t="str">
        <f t="shared" si="247"/>
        <v/>
      </c>
      <c r="BB110" s="296"/>
      <c r="BC110" s="289"/>
      <c r="BD110" s="318"/>
    </row>
    <row r="111" spans="2:56" s="280" customFormat="1" outlineLevel="2" x14ac:dyDescent="0.35">
      <c r="B111" s="281"/>
      <c r="C111" s="235" t="str">
        <f>IFERROR(BUDGET!C117,"")</f>
        <v>B5-08</v>
      </c>
      <c r="D111" s="297">
        <f>IFERROR(BUDGET!D117,"")</f>
        <v>0</v>
      </c>
      <c r="E111" s="283" t="str">
        <f>IFERROR(BUDGET!E117,"")</f>
        <v>x</v>
      </c>
      <c r="F111" s="284">
        <f>IF(OR(BUDGET!$N$14="",BUDGET!$N$14="Initial Budget"),BUDGET!N117,BUDGET!BA117)</f>
        <v>0</v>
      </c>
      <c r="G111" s="321"/>
      <c r="H111" s="286">
        <f>SUMIFS(EXPENSES!$I$12:$I4108,EXPENSES!$U$12:$U4108,FORECAST!C111)</f>
        <v>0</v>
      </c>
      <c r="I111" s="319">
        <f t="shared" si="206"/>
        <v>0</v>
      </c>
      <c r="J111" s="320"/>
      <c r="K111" s="288"/>
      <c r="L111" s="289"/>
      <c r="M111" s="298"/>
      <c r="N111" s="298"/>
      <c r="O111" s="298"/>
      <c r="P111" s="298"/>
      <c r="Q111" s="298"/>
      <c r="R111" s="298"/>
      <c r="S111" s="298"/>
      <c r="T111" s="298"/>
      <c r="U111" s="298"/>
      <c r="V111" s="298"/>
      <c r="W111" s="298"/>
      <c r="X111" s="298"/>
      <c r="Y111" s="298"/>
      <c r="Z111" s="298"/>
      <c r="AA111" s="298"/>
      <c r="AB111" s="298"/>
      <c r="AC111" s="298"/>
      <c r="AD111" s="298"/>
      <c r="AE111" s="298"/>
      <c r="AF111" s="298"/>
      <c r="AG111" s="298"/>
      <c r="AH111" s="298"/>
      <c r="AI111" s="298"/>
      <c r="AJ111" s="298"/>
      <c r="AK111" s="298"/>
      <c r="AL111" s="298"/>
      <c r="AM111" s="298"/>
      <c r="AN111" s="298"/>
      <c r="AO111" s="298"/>
      <c r="AP111" s="298"/>
      <c r="AQ111" s="298"/>
      <c r="AR111" s="298"/>
      <c r="AS111" s="298"/>
      <c r="AT111" s="298"/>
      <c r="AU111" s="298"/>
      <c r="AV111" s="298"/>
      <c r="AW111" s="299">
        <f t="shared" si="326"/>
        <v>0</v>
      </c>
      <c r="AX111" s="292"/>
      <c r="AY111" s="293">
        <f t="shared" si="245"/>
        <v>0</v>
      </c>
      <c r="AZ111" s="294" t="str">
        <f t="shared" si="246"/>
        <v/>
      </c>
      <c r="BA111" s="295" t="str">
        <f t="shared" si="247"/>
        <v/>
      </c>
      <c r="BB111" s="296"/>
      <c r="BC111" s="289"/>
      <c r="BD111" s="318"/>
    </row>
    <row r="112" spans="2:56" s="280" customFormat="1" outlineLevel="2" x14ac:dyDescent="0.35">
      <c r="B112" s="281"/>
      <c r="C112" s="235" t="str">
        <f>IFERROR(BUDGET!C118,"")</f>
        <v>B5-09</v>
      </c>
      <c r="D112" s="297">
        <f>IFERROR(BUDGET!D118,"")</f>
        <v>0</v>
      </c>
      <c r="E112" s="283" t="str">
        <f>IFERROR(BUDGET!E118,"")</f>
        <v>x</v>
      </c>
      <c r="F112" s="284">
        <f>IF(OR(BUDGET!$N$14="",BUDGET!$N$14="Initial Budget"),BUDGET!N118,BUDGET!BA118)</f>
        <v>0</v>
      </c>
      <c r="G112" s="321"/>
      <c r="H112" s="286">
        <f>SUMIFS(EXPENSES!$I$12:$I4109,EXPENSES!$U$12:$U4109,FORECAST!C112)</f>
        <v>0</v>
      </c>
      <c r="I112" s="319">
        <f t="shared" si="206"/>
        <v>0</v>
      </c>
      <c r="J112" s="320"/>
      <c r="K112" s="288"/>
      <c r="L112" s="289"/>
      <c r="M112" s="298"/>
      <c r="N112" s="298"/>
      <c r="O112" s="298"/>
      <c r="P112" s="298"/>
      <c r="Q112" s="298"/>
      <c r="R112" s="298"/>
      <c r="S112" s="298"/>
      <c r="T112" s="298"/>
      <c r="U112" s="298"/>
      <c r="V112" s="298"/>
      <c r="W112" s="298"/>
      <c r="X112" s="298"/>
      <c r="Y112" s="298"/>
      <c r="Z112" s="298"/>
      <c r="AA112" s="298"/>
      <c r="AB112" s="298"/>
      <c r="AC112" s="298"/>
      <c r="AD112" s="298"/>
      <c r="AE112" s="298"/>
      <c r="AF112" s="298"/>
      <c r="AG112" s="298"/>
      <c r="AH112" s="298"/>
      <c r="AI112" s="298"/>
      <c r="AJ112" s="298"/>
      <c r="AK112" s="298"/>
      <c r="AL112" s="298"/>
      <c r="AM112" s="298"/>
      <c r="AN112" s="298"/>
      <c r="AO112" s="298"/>
      <c r="AP112" s="298"/>
      <c r="AQ112" s="298"/>
      <c r="AR112" s="298"/>
      <c r="AS112" s="298"/>
      <c r="AT112" s="298"/>
      <c r="AU112" s="298"/>
      <c r="AV112" s="298"/>
      <c r="AW112" s="299">
        <f t="shared" si="326"/>
        <v>0</v>
      </c>
      <c r="AX112" s="292"/>
      <c r="AY112" s="293">
        <f t="shared" si="245"/>
        <v>0</v>
      </c>
      <c r="AZ112" s="294" t="str">
        <f t="shared" si="246"/>
        <v/>
      </c>
      <c r="BA112" s="295" t="str">
        <f t="shared" si="247"/>
        <v/>
      </c>
      <c r="BB112" s="296"/>
      <c r="BC112" s="289"/>
      <c r="BD112" s="318"/>
    </row>
    <row r="113" spans="2:56" s="280" customFormat="1" outlineLevel="2" x14ac:dyDescent="0.35">
      <c r="B113" s="281"/>
      <c r="C113" s="300" t="str">
        <f>IFERROR(BUDGET!C119,"")</f>
        <v>B5-10</v>
      </c>
      <c r="D113" s="301">
        <f>IFERROR(BUDGET!D119,"")</f>
        <v>0</v>
      </c>
      <c r="E113" s="302" t="str">
        <f>IFERROR(BUDGET!E119,"")</f>
        <v>x</v>
      </c>
      <c r="F113" s="303">
        <f>IF(OR(BUDGET!$N$14="",BUDGET!$N$14="Initial Budget"),BUDGET!N119,BUDGET!BA119)</f>
        <v>0</v>
      </c>
      <c r="G113" s="321"/>
      <c r="H113" s="305">
        <f>SUMIFS(EXPENSES!$I$12:$I4110,EXPENSES!$U$12:$U4110,FORECAST!C113)</f>
        <v>0</v>
      </c>
      <c r="I113" s="319">
        <f t="shared" si="206"/>
        <v>0</v>
      </c>
      <c r="J113" s="320"/>
      <c r="K113" s="288"/>
      <c r="L113" s="289"/>
      <c r="M113" s="307"/>
      <c r="N113" s="307"/>
      <c r="O113" s="307"/>
      <c r="P113" s="307"/>
      <c r="Q113" s="307"/>
      <c r="R113" s="307"/>
      <c r="S113" s="307"/>
      <c r="T113" s="307"/>
      <c r="U113" s="307"/>
      <c r="V113" s="307"/>
      <c r="W113" s="307"/>
      <c r="X113" s="307"/>
      <c r="Y113" s="307"/>
      <c r="Z113" s="307"/>
      <c r="AA113" s="307"/>
      <c r="AB113" s="307"/>
      <c r="AC113" s="307"/>
      <c r="AD113" s="307"/>
      <c r="AE113" s="307"/>
      <c r="AF113" s="307"/>
      <c r="AG113" s="307"/>
      <c r="AH113" s="307"/>
      <c r="AI113" s="307"/>
      <c r="AJ113" s="307"/>
      <c r="AK113" s="307"/>
      <c r="AL113" s="307"/>
      <c r="AM113" s="307"/>
      <c r="AN113" s="307"/>
      <c r="AO113" s="307"/>
      <c r="AP113" s="307"/>
      <c r="AQ113" s="307"/>
      <c r="AR113" s="307"/>
      <c r="AS113" s="307"/>
      <c r="AT113" s="307"/>
      <c r="AU113" s="307"/>
      <c r="AV113" s="307"/>
      <c r="AW113" s="308">
        <f t="shared" si="326"/>
        <v>0</v>
      </c>
      <c r="AX113" s="292"/>
      <c r="AY113" s="309">
        <f t="shared" si="245"/>
        <v>0</v>
      </c>
      <c r="AZ113" s="310" t="str">
        <f t="shared" si="246"/>
        <v/>
      </c>
      <c r="BA113" s="311" t="str">
        <f t="shared" si="247"/>
        <v/>
      </c>
      <c r="BB113" s="296"/>
      <c r="BC113" s="289"/>
      <c r="BD113" s="318"/>
    </row>
    <row r="114" spans="2:56" s="202" customFormat="1" outlineLevel="1" x14ac:dyDescent="0.35">
      <c r="B114" s="314"/>
      <c r="C114" s="315" t="str">
        <f>IFERROR(BUDGET!C120,"")</f>
        <v>B6</v>
      </c>
      <c r="D114" s="315"/>
      <c r="E114" s="215">
        <f>VLOOKUP($C114,BUDGET!$C:$E,3,FALSE)</f>
        <v>0</v>
      </c>
      <c r="F114" s="216">
        <f>SUM(F115:F124)</f>
        <v>0</v>
      </c>
      <c r="G114" s="313">
        <f>IF(OR(BUDGET!$N$14="",BUDGET!$N$14="Initial Budget"),FORECAST!F114-BUDGET!N120,FORECAST!F114-BUDGET!BA120)</f>
        <v>0</v>
      </c>
      <c r="H114" s="217">
        <f>SUM(H115:H124)</f>
        <v>0</v>
      </c>
      <c r="I114" s="217">
        <f t="shared" si="206"/>
        <v>0</v>
      </c>
      <c r="J114" s="218" t="str">
        <f t="shared" ref="J114" si="327">IF(OR(H114=0,F114=0),"-",H114/F114)</f>
        <v>-</v>
      </c>
      <c r="K114" s="243" t="str">
        <f>IF(ABS(H114-SUMIFS(REPORT!H:H,REPORT!C:C,C114))&gt;0.1,"PROB","OK")</f>
        <v>OK</v>
      </c>
      <c r="L114" s="60"/>
      <c r="M114" s="264">
        <f t="shared" ref="M114" si="328">SUM(M115:M124)</f>
        <v>0</v>
      </c>
      <c r="N114" s="264">
        <f t="shared" ref="N114" si="329">SUM(N115:N124)</f>
        <v>0</v>
      </c>
      <c r="O114" s="264">
        <f t="shared" ref="O114" si="330">SUM(O115:O124)</f>
        <v>0</v>
      </c>
      <c r="P114" s="264">
        <f t="shared" ref="P114" si="331">SUM(P115:P124)</f>
        <v>0</v>
      </c>
      <c r="Q114" s="264">
        <f t="shared" ref="Q114" si="332">SUM(Q115:Q124)</f>
        <v>0</v>
      </c>
      <c r="R114" s="264">
        <f t="shared" ref="R114" si="333">SUM(R115:R124)</f>
        <v>0</v>
      </c>
      <c r="S114" s="264">
        <f t="shared" ref="S114" si="334">SUM(S115:S124)</f>
        <v>0</v>
      </c>
      <c r="T114" s="264">
        <f t="shared" ref="T114" si="335">SUM(T115:T124)</f>
        <v>0</v>
      </c>
      <c r="U114" s="264">
        <f t="shared" ref="U114" si="336">SUM(U115:U124)</f>
        <v>0</v>
      </c>
      <c r="V114" s="264">
        <f t="shared" ref="V114" si="337">SUM(V115:V124)</f>
        <v>0</v>
      </c>
      <c r="W114" s="264">
        <f t="shared" ref="W114" si="338">SUM(W115:W124)</f>
        <v>0</v>
      </c>
      <c r="X114" s="264">
        <f t="shared" ref="X114" si="339">SUM(X115:X124)</f>
        <v>0</v>
      </c>
      <c r="Y114" s="264">
        <f t="shared" ref="Y114" si="340">SUM(Y115:Y124)</f>
        <v>0</v>
      </c>
      <c r="Z114" s="264">
        <f t="shared" ref="Z114" si="341">SUM(Z115:Z124)</f>
        <v>0</v>
      </c>
      <c r="AA114" s="264">
        <f t="shared" ref="AA114" si="342">SUM(AA115:AA124)</f>
        <v>0</v>
      </c>
      <c r="AB114" s="264">
        <f t="shared" ref="AB114" si="343">SUM(AB115:AB124)</f>
        <v>0</v>
      </c>
      <c r="AC114" s="264">
        <f t="shared" ref="AC114" si="344">SUM(AC115:AC124)</f>
        <v>0</v>
      </c>
      <c r="AD114" s="264">
        <f t="shared" ref="AD114" si="345">SUM(AD115:AD124)</f>
        <v>0</v>
      </c>
      <c r="AE114" s="264">
        <f t="shared" ref="AE114" si="346">SUM(AE115:AE124)</f>
        <v>0</v>
      </c>
      <c r="AF114" s="264">
        <f t="shared" ref="AF114" si="347">SUM(AF115:AF124)</f>
        <v>0</v>
      </c>
      <c r="AG114" s="264">
        <f t="shared" ref="AG114" si="348">SUM(AG115:AG124)</f>
        <v>0</v>
      </c>
      <c r="AH114" s="264">
        <f t="shared" ref="AH114" si="349">SUM(AH115:AH124)</f>
        <v>0</v>
      </c>
      <c r="AI114" s="264">
        <f t="shared" ref="AI114" si="350">SUM(AI115:AI124)</f>
        <v>0</v>
      </c>
      <c r="AJ114" s="264">
        <f t="shared" ref="AJ114" si="351">SUM(AJ115:AJ124)</f>
        <v>0</v>
      </c>
      <c r="AK114" s="264">
        <f t="shared" ref="AK114" si="352">SUM(AK115:AK124)</f>
        <v>0</v>
      </c>
      <c r="AL114" s="264">
        <f t="shared" ref="AL114" si="353">SUM(AL115:AL124)</f>
        <v>0</v>
      </c>
      <c r="AM114" s="264">
        <f t="shared" ref="AM114" si="354">SUM(AM115:AM124)</f>
        <v>0</v>
      </c>
      <c r="AN114" s="264">
        <f t="shared" ref="AN114" si="355">SUM(AN115:AN124)</f>
        <v>0</v>
      </c>
      <c r="AO114" s="264">
        <f t="shared" ref="AO114" si="356">SUM(AO115:AO124)</f>
        <v>0</v>
      </c>
      <c r="AP114" s="264">
        <f t="shared" ref="AP114" si="357">SUM(AP115:AP124)</f>
        <v>0</v>
      </c>
      <c r="AQ114" s="264">
        <f t="shared" ref="AQ114" si="358">SUM(AQ115:AQ124)</f>
        <v>0</v>
      </c>
      <c r="AR114" s="264">
        <f t="shared" ref="AR114" si="359">SUM(AR115:AR124)</f>
        <v>0</v>
      </c>
      <c r="AS114" s="264">
        <f t="shared" ref="AS114" si="360">SUM(AS115:AS124)</f>
        <v>0</v>
      </c>
      <c r="AT114" s="264">
        <f t="shared" ref="AT114" si="361">SUM(AT115:AT124)</f>
        <v>0</v>
      </c>
      <c r="AU114" s="264">
        <f t="shared" ref="AU114" si="362">SUM(AU115:AU124)</f>
        <v>0</v>
      </c>
      <c r="AV114" s="264">
        <f t="shared" ref="AV114" si="363">SUM(AV115:AV124)</f>
        <v>0</v>
      </c>
      <c r="AW114" s="274">
        <f t="shared" ref="AW114" si="364">SUM(AW115:AW124)</f>
        <v>0</v>
      </c>
      <c r="AX114" s="3"/>
      <c r="AY114" s="81">
        <f t="shared" si="245"/>
        <v>0</v>
      </c>
      <c r="AZ114" s="265" t="str">
        <f t="shared" si="246"/>
        <v/>
      </c>
      <c r="BA114" s="266" t="str">
        <f t="shared" si="247"/>
        <v/>
      </c>
      <c r="BB114" s="242"/>
      <c r="BC114" s="60"/>
      <c r="BD114" s="316"/>
    </row>
    <row r="115" spans="2:56" s="280" customFormat="1" outlineLevel="2" x14ac:dyDescent="0.35">
      <c r="B115" s="281"/>
      <c r="C115" s="235" t="str">
        <f>IFERROR(BUDGET!C121,"")</f>
        <v>B6-01</v>
      </c>
      <c r="D115" s="282">
        <f>IFERROR(BUDGET!D121,"")</f>
        <v>0</v>
      </c>
      <c r="E115" s="283" t="str">
        <f>IFERROR(BUDGET!E121,"")</f>
        <v>x</v>
      </c>
      <c r="F115" s="284">
        <f>IF(OR(BUDGET!$N$14="",BUDGET!$N$14="Initial Budget"),BUDGET!N121,BUDGET!BA121)</f>
        <v>0</v>
      </c>
      <c r="G115" s="321"/>
      <c r="H115" s="286">
        <f>SUMIFS(EXPENSES!$I$12:$I4112,EXPENSES!$U$12:$U4112,FORECAST!C115)</f>
        <v>0</v>
      </c>
      <c r="I115" s="319">
        <f t="shared" si="206"/>
        <v>0</v>
      </c>
      <c r="J115" s="320"/>
      <c r="K115" s="288"/>
      <c r="L115" s="289"/>
      <c r="M115" s="298"/>
      <c r="N115" s="290"/>
      <c r="O115" s="290"/>
      <c r="P115" s="290"/>
      <c r="Q115" s="298"/>
      <c r="R115" s="290"/>
      <c r="S115" s="290"/>
      <c r="T115" s="290"/>
      <c r="U115" s="290"/>
      <c r="V115" s="290"/>
      <c r="W115" s="290"/>
      <c r="X115" s="290"/>
      <c r="Y115" s="290"/>
      <c r="Z115" s="290"/>
      <c r="AA115" s="290"/>
      <c r="AB115" s="290"/>
      <c r="AC115" s="290"/>
      <c r="AD115" s="290"/>
      <c r="AE115" s="290"/>
      <c r="AF115" s="290"/>
      <c r="AG115" s="290"/>
      <c r="AH115" s="290"/>
      <c r="AI115" s="290"/>
      <c r="AJ115" s="290"/>
      <c r="AK115" s="290"/>
      <c r="AL115" s="290"/>
      <c r="AM115" s="290"/>
      <c r="AN115" s="290"/>
      <c r="AO115" s="290"/>
      <c r="AP115" s="290"/>
      <c r="AQ115" s="290"/>
      <c r="AR115" s="290"/>
      <c r="AS115" s="290"/>
      <c r="AT115" s="290"/>
      <c r="AU115" s="290"/>
      <c r="AV115" s="290"/>
      <c r="AW115" s="291">
        <f t="shared" ref="AW115:AW124" si="365">SUM(L115:AV115)</f>
        <v>0</v>
      </c>
      <c r="AX115" s="292"/>
      <c r="AY115" s="293">
        <f t="shared" si="245"/>
        <v>0</v>
      </c>
      <c r="AZ115" s="294" t="str">
        <f t="shared" si="246"/>
        <v/>
      </c>
      <c r="BA115" s="295" t="str">
        <f t="shared" si="247"/>
        <v/>
      </c>
      <c r="BB115" s="296"/>
      <c r="BC115" s="289"/>
      <c r="BD115" s="318"/>
    </row>
    <row r="116" spans="2:56" s="280" customFormat="1" outlineLevel="2" x14ac:dyDescent="0.35">
      <c r="B116" s="281"/>
      <c r="C116" s="235" t="str">
        <f>IFERROR(BUDGET!C122,"")</f>
        <v>B6-02</v>
      </c>
      <c r="D116" s="297">
        <f>IFERROR(BUDGET!D122,"")</f>
        <v>0</v>
      </c>
      <c r="E116" s="283" t="str">
        <f>IFERROR(BUDGET!E122,"")</f>
        <v>x</v>
      </c>
      <c r="F116" s="284">
        <f>IF(OR(BUDGET!$N$14="",BUDGET!$N$14="Initial Budget"),BUDGET!N122,BUDGET!BA122)</f>
        <v>0</v>
      </c>
      <c r="G116" s="321"/>
      <c r="H116" s="286">
        <f>SUMIFS(EXPENSES!$I$12:$I4113,EXPENSES!$U$12:$U4113,FORECAST!C116)</f>
        <v>0</v>
      </c>
      <c r="I116" s="319">
        <f t="shared" si="206"/>
        <v>0</v>
      </c>
      <c r="J116" s="320"/>
      <c r="K116" s="288"/>
      <c r="L116" s="289"/>
      <c r="M116" s="298"/>
      <c r="N116" s="298"/>
      <c r="O116" s="298"/>
      <c r="P116" s="298"/>
      <c r="Q116" s="298"/>
      <c r="R116" s="298"/>
      <c r="S116" s="298"/>
      <c r="T116" s="298"/>
      <c r="U116" s="298"/>
      <c r="V116" s="298"/>
      <c r="W116" s="298"/>
      <c r="X116" s="298"/>
      <c r="Y116" s="298"/>
      <c r="Z116" s="298"/>
      <c r="AA116" s="298"/>
      <c r="AB116" s="298"/>
      <c r="AC116" s="298"/>
      <c r="AD116" s="298"/>
      <c r="AE116" s="298"/>
      <c r="AF116" s="298"/>
      <c r="AG116" s="298"/>
      <c r="AH116" s="298"/>
      <c r="AI116" s="298"/>
      <c r="AJ116" s="298"/>
      <c r="AK116" s="298"/>
      <c r="AL116" s="298"/>
      <c r="AM116" s="298"/>
      <c r="AN116" s="298"/>
      <c r="AO116" s="298"/>
      <c r="AP116" s="298"/>
      <c r="AQ116" s="298"/>
      <c r="AR116" s="298"/>
      <c r="AS116" s="298"/>
      <c r="AT116" s="298"/>
      <c r="AU116" s="298"/>
      <c r="AV116" s="298"/>
      <c r="AW116" s="299">
        <f t="shared" si="365"/>
        <v>0</v>
      </c>
      <c r="AX116" s="292"/>
      <c r="AY116" s="293">
        <f t="shared" si="245"/>
        <v>0</v>
      </c>
      <c r="AZ116" s="294" t="str">
        <f t="shared" si="246"/>
        <v/>
      </c>
      <c r="BA116" s="295" t="str">
        <f t="shared" si="247"/>
        <v/>
      </c>
      <c r="BB116" s="296"/>
      <c r="BC116" s="289"/>
      <c r="BD116" s="318"/>
    </row>
    <row r="117" spans="2:56" s="280" customFormat="1" outlineLevel="2" x14ac:dyDescent="0.35">
      <c r="B117" s="281"/>
      <c r="C117" s="235" t="str">
        <f>IFERROR(BUDGET!C123,"")</f>
        <v>B6-03</v>
      </c>
      <c r="D117" s="297">
        <f>IFERROR(BUDGET!D123,"")</f>
        <v>0</v>
      </c>
      <c r="E117" s="283" t="str">
        <f>IFERROR(BUDGET!E123,"")</f>
        <v>x</v>
      </c>
      <c r="F117" s="284">
        <f>IF(OR(BUDGET!$N$14="",BUDGET!$N$14="Initial Budget"),BUDGET!N123,BUDGET!BA123)</f>
        <v>0</v>
      </c>
      <c r="G117" s="321"/>
      <c r="H117" s="286">
        <f>SUMIFS(EXPENSES!$I$12:$I4114,EXPENSES!$U$12:$U4114,FORECAST!C117)</f>
        <v>0</v>
      </c>
      <c r="I117" s="319">
        <f t="shared" si="206"/>
        <v>0</v>
      </c>
      <c r="J117" s="320"/>
      <c r="K117" s="288"/>
      <c r="L117" s="289"/>
      <c r="M117" s="298"/>
      <c r="N117" s="298"/>
      <c r="O117" s="298"/>
      <c r="P117" s="298"/>
      <c r="Q117" s="298"/>
      <c r="R117" s="298"/>
      <c r="S117" s="298"/>
      <c r="T117" s="298"/>
      <c r="U117" s="298"/>
      <c r="V117" s="298"/>
      <c r="W117" s="298"/>
      <c r="X117" s="298"/>
      <c r="Y117" s="298"/>
      <c r="Z117" s="298"/>
      <c r="AA117" s="298"/>
      <c r="AB117" s="298"/>
      <c r="AC117" s="298"/>
      <c r="AD117" s="298"/>
      <c r="AE117" s="298"/>
      <c r="AF117" s="298"/>
      <c r="AG117" s="298"/>
      <c r="AH117" s="298"/>
      <c r="AI117" s="298"/>
      <c r="AJ117" s="298"/>
      <c r="AK117" s="298"/>
      <c r="AL117" s="298"/>
      <c r="AM117" s="298"/>
      <c r="AN117" s="298"/>
      <c r="AO117" s="298"/>
      <c r="AP117" s="298"/>
      <c r="AQ117" s="298"/>
      <c r="AR117" s="298"/>
      <c r="AS117" s="298"/>
      <c r="AT117" s="298"/>
      <c r="AU117" s="298"/>
      <c r="AV117" s="298"/>
      <c r="AW117" s="299">
        <f t="shared" si="365"/>
        <v>0</v>
      </c>
      <c r="AX117" s="292"/>
      <c r="AY117" s="293">
        <f t="shared" si="245"/>
        <v>0</v>
      </c>
      <c r="AZ117" s="294" t="str">
        <f t="shared" si="246"/>
        <v/>
      </c>
      <c r="BA117" s="295" t="str">
        <f t="shared" si="247"/>
        <v/>
      </c>
      <c r="BB117" s="296"/>
      <c r="BC117" s="289"/>
      <c r="BD117" s="318"/>
    </row>
    <row r="118" spans="2:56" s="280" customFormat="1" outlineLevel="2" x14ac:dyDescent="0.35">
      <c r="B118" s="281"/>
      <c r="C118" s="235" t="str">
        <f>IFERROR(BUDGET!C124,"")</f>
        <v>B6-04</v>
      </c>
      <c r="D118" s="297">
        <f>IFERROR(BUDGET!D124,"")</f>
        <v>0</v>
      </c>
      <c r="E118" s="283" t="str">
        <f>IFERROR(BUDGET!E124,"")</f>
        <v>x</v>
      </c>
      <c r="F118" s="284">
        <f>IF(OR(BUDGET!$N$14="",BUDGET!$N$14="Initial Budget"),BUDGET!N124,BUDGET!BA124)</f>
        <v>0</v>
      </c>
      <c r="G118" s="321"/>
      <c r="H118" s="286">
        <f>SUMIFS(EXPENSES!$I$12:$I4115,EXPENSES!$U$12:$U4115,FORECAST!C118)</f>
        <v>0</v>
      </c>
      <c r="I118" s="319">
        <f t="shared" si="206"/>
        <v>0</v>
      </c>
      <c r="J118" s="320"/>
      <c r="K118" s="288"/>
      <c r="L118" s="289"/>
      <c r="M118" s="298"/>
      <c r="N118" s="298"/>
      <c r="O118" s="298"/>
      <c r="P118" s="298"/>
      <c r="Q118" s="298"/>
      <c r="R118" s="298"/>
      <c r="S118" s="298"/>
      <c r="T118" s="298"/>
      <c r="U118" s="298"/>
      <c r="V118" s="298"/>
      <c r="W118" s="298"/>
      <c r="X118" s="298"/>
      <c r="Y118" s="298"/>
      <c r="Z118" s="298"/>
      <c r="AA118" s="298"/>
      <c r="AB118" s="298"/>
      <c r="AC118" s="298"/>
      <c r="AD118" s="298"/>
      <c r="AE118" s="298"/>
      <c r="AF118" s="298"/>
      <c r="AG118" s="298"/>
      <c r="AH118" s="298"/>
      <c r="AI118" s="298"/>
      <c r="AJ118" s="298"/>
      <c r="AK118" s="298"/>
      <c r="AL118" s="298"/>
      <c r="AM118" s="298"/>
      <c r="AN118" s="298"/>
      <c r="AO118" s="298"/>
      <c r="AP118" s="298"/>
      <c r="AQ118" s="298"/>
      <c r="AR118" s="298"/>
      <c r="AS118" s="298"/>
      <c r="AT118" s="298"/>
      <c r="AU118" s="298"/>
      <c r="AV118" s="298"/>
      <c r="AW118" s="299">
        <f t="shared" si="365"/>
        <v>0</v>
      </c>
      <c r="AX118" s="292"/>
      <c r="AY118" s="293">
        <f t="shared" si="245"/>
        <v>0</v>
      </c>
      <c r="AZ118" s="294" t="str">
        <f t="shared" si="246"/>
        <v/>
      </c>
      <c r="BA118" s="295" t="str">
        <f t="shared" si="247"/>
        <v/>
      </c>
      <c r="BB118" s="296"/>
      <c r="BC118" s="289"/>
      <c r="BD118" s="318"/>
    </row>
    <row r="119" spans="2:56" s="280" customFormat="1" outlineLevel="2" x14ac:dyDescent="0.35">
      <c r="B119" s="281"/>
      <c r="C119" s="235" t="str">
        <f>IFERROR(BUDGET!C125,"")</f>
        <v>B6-05</v>
      </c>
      <c r="D119" s="297">
        <f>IFERROR(BUDGET!D125,"")</f>
        <v>0</v>
      </c>
      <c r="E119" s="283" t="str">
        <f>IFERROR(BUDGET!E125,"")</f>
        <v>x</v>
      </c>
      <c r="F119" s="284">
        <f>IF(OR(BUDGET!$N$14="",BUDGET!$N$14="Initial Budget"),BUDGET!N125,BUDGET!BA125)</f>
        <v>0</v>
      </c>
      <c r="G119" s="321"/>
      <c r="H119" s="286">
        <f>SUMIFS(EXPENSES!$I$12:$I4116,EXPENSES!$U$12:$U4116,FORECAST!C119)</f>
        <v>0</v>
      </c>
      <c r="I119" s="319">
        <f t="shared" si="206"/>
        <v>0</v>
      </c>
      <c r="J119" s="320"/>
      <c r="K119" s="288"/>
      <c r="L119" s="289"/>
      <c r="M119" s="298"/>
      <c r="N119" s="298"/>
      <c r="O119" s="298"/>
      <c r="P119" s="298"/>
      <c r="Q119" s="298"/>
      <c r="R119" s="298"/>
      <c r="S119" s="298"/>
      <c r="T119" s="298"/>
      <c r="U119" s="298"/>
      <c r="V119" s="298"/>
      <c r="W119" s="298"/>
      <c r="X119" s="298"/>
      <c r="Y119" s="298"/>
      <c r="Z119" s="298"/>
      <c r="AA119" s="298"/>
      <c r="AB119" s="298"/>
      <c r="AC119" s="298"/>
      <c r="AD119" s="298"/>
      <c r="AE119" s="298"/>
      <c r="AF119" s="298"/>
      <c r="AG119" s="298"/>
      <c r="AH119" s="298"/>
      <c r="AI119" s="298"/>
      <c r="AJ119" s="298"/>
      <c r="AK119" s="298"/>
      <c r="AL119" s="298"/>
      <c r="AM119" s="298"/>
      <c r="AN119" s="298"/>
      <c r="AO119" s="298"/>
      <c r="AP119" s="298"/>
      <c r="AQ119" s="298"/>
      <c r="AR119" s="298"/>
      <c r="AS119" s="298"/>
      <c r="AT119" s="298"/>
      <c r="AU119" s="298"/>
      <c r="AV119" s="298"/>
      <c r="AW119" s="299">
        <f t="shared" si="365"/>
        <v>0</v>
      </c>
      <c r="AX119" s="292"/>
      <c r="AY119" s="293">
        <f t="shared" si="245"/>
        <v>0</v>
      </c>
      <c r="AZ119" s="294" t="str">
        <f t="shared" si="246"/>
        <v/>
      </c>
      <c r="BA119" s="295" t="str">
        <f t="shared" si="247"/>
        <v/>
      </c>
      <c r="BB119" s="296"/>
      <c r="BC119" s="289"/>
      <c r="BD119" s="318"/>
    </row>
    <row r="120" spans="2:56" s="280" customFormat="1" outlineLevel="2" x14ac:dyDescent="0.35">
      <c r="B120" s="281"/>
      <c r="C120" s="235" t="str">
        <f>IFERROR(BUDGET!C126,"")</f>
        <v>B6-06</v>
      </c>
      <c r="D120" s="297">
        <f>IFERROR(BUDGET!D126,"")</f>
        <v>0</v>
      </c>
      <c r="E120" s="283" t="str">
        <f>IFERROR(BUDGET!E126,"")</f>
        <v>x</v>
      </c>
      <c r="F120" s="284">
        <f>IF(OR(BUDGET!$N$14="",BUDGET!$N$14="Initial Budget"),BUDGET!N126,BUDGET!BA126)</f>
        <v>0</v>
      </c>
      <c r="G120" s="321"/>
      <c r="H120" s="286">
        <f>SUMIFS(EXPENSES!$I$12:$I4117,EXPENSES!$U$12:$U4117,FORECAST!C120)</f>
        <v>0</v>
      </c>
      <c r="I120" s="319">
        <f t="shared" si="206"/>
        <v>0</v>
      </c>
      <c r="J120" s="320"/>
      <c r="K120" s="288"/>
      <c r="L120" s="289"/>
      <c r="M120" s="298"/>
      <c r="N120" s="298"/>
      <c r="O120" s="298"/>
      <c r="P120" s="298"/>
      <c r="Q120" s="298"/>
      <c r="R120" s="298"/>
      <c r="S120" s="298"/>
      <c r="T120" s="298"/>
      <c r="U120" s="298"/>
      <c r="V120" s="298"/>
      <c r="W120" s="298"/>
      <c r="X120" s="298"/>
      <c r="Y120" s="298"/>
      <c r="Z120" s="298"/>
      <c r="AA120" s="298"/>
      <c r="AB120" s="298"/>
      <c r="AC120" s="298"/>
      <c r="AD120" s="298"/>
      <c r="AE120" s="298"/>
      <c r="AF120" s="298"/>
      <c r="AG120" s="298"/>
      <c r="AH120" s="298"/>
      <c r="AI120" s="298"/>
      <c r="AJ120" s="298"/>
      <c r="AK120" s="298"/>
      <c r="AL120" s="298"/>
      <c r="AM120" s="298"/>
      <c r="AN120" s="298"/>
      <c r="AO120" s="298"/>
      <c r="AP120" s="298"/>
      <c r="AQ120" s="298"/>
      <c r="AR120" s="298"/>
      <c r="AS120" s="298"/>
      <c r="AT120" s="298"/>
      <c r="AU120" s="298"/>
      <c r="AV120" s="298"/>
      <c r="AW120" s="299">
        <f t="shared" si="365"/>
        <v>0</v>
      </c>
      <c r="AX120" s="292"/>
      <c r="AY120" s="293">
        <f t="shared" si="245"/>
        <v>0</v>
      </c>
      <c r="AZ120" s="294" t="str">
        <f t="shared" si="246"/>
        <v/>
      </c>
      <c r="BA120" s="295" t="str">
        <f t="shared" si="247"/>
        <v/>
      </c>
      <c r="BB120" s="296"/>
      <c r="BC120" s="289"/>
      <c r="BD120" s="318"/>
    </row>
    <row r="121" spans="2:56" s="280" customFormat="1" outlineLevel="2" x14ac:dyDescent="0.35">
      <c r="B121" s="281"/>
      <c r="C121" s="235" t="str">
        <f>IFERROR(BUDGET!C127,"")</f>
        <v>B6-07</v>
      </c>
      <c r="D121" s="297">
        <f>IFERROR(BUDGET!D127,"")</f>
        <v>0</v>
      </c>
      <c r="E121" s="283" t="str">
        <f>IFERROR(BUDGET!E127,"")</f>
        <v>x</v>
      </c>
      <c r="F121" s="284">
        <f>IF(OR(BUDGET!$N$14="",BUDGET!$N$14="Initial Budget"),BUDGET!N127,BUDGET!BA127)</f>
        <v>0</v>
      </c>
      <c r="G121" s="321"/>
      <c r="H121" s="286">
        <f>SUMIFS(EXPENSES!$I$12:$I4118,EXPENSES!$U$12:$U4118,FORECAST!C121)</f>
        <v>0</v>
      </c>
      <c r="I121" s="319">
        <f t="shared" si="206"/>
        <v>0</v>
      </c>
      <c r="J121" s="320"/>
      <c r="K121" s="288"/>
      <c r="L121" s="289"/>
      <c r="M121" s="298"/>
      <c r="N121" s="298"/>
      <c r="O121" s="298"/>
      <c r="P121" s="298"/>
      <c r="Q121" s="298"/>
      <c r="R121" s="298"/>
      <c r="S121" s="298"/>
      <c r="T121" s="298"/>
      <c r="U121" s="298"/>
      <c r="V121" s="298"/>
      <c r="W121" s="298"/>
      <c r="X121" s="298"/>
      <c r="Y121" s="298"/>
      <c r="Z121" s="298"/>
      <c r="AA121" s="298"/>
      <c r="AB121" s="298"/>
      <c r="AC121" s="298"/>
      <c r="AD121" s="298"/>
      <c r="AE121" s="298"/>
      <c r="AF121" s="298"/>
      <c r="AG121" s="298"/>
      <c r="AH121" s="298"/>
      <c r="AI121" s="298"/>
      <c r="AJ121" s="298"/>
      <c r="AK121" s="298"/>
      <c r="AL121" s="298"/>
      <c r="AM121" s="298"/>
      <c r="AN121" s="298"/>
      <c r="AO121" s="298"/>
      <c r="AP121" s="298"/>
      <c r="AQ121" s="298"/>
      <c r="AR121" s="298"/>
      <c r="AS121" s="298"/>
      <c r="AT121" s="298"/>
      <c r="AU121" s="298"/>
      <c r="AV121" s="298"/>
      <c r="AW121" s="299">
        <f t="shared" si="365"/>
        <v>0</v>
      </c>
      <c r="AX121" s="292"/>
      <c r="AY121" s="293">
        <f t="shared" si="245"/>
        <v>0</v>
      </c>
      <c r="AZ121" s="294" t="str">
        <f t="shared" si="246"/>
        <v/>
      </c>
      <c r="BA121" s="295" t="str">
        <f t="shared" si="247"/>
        <v/>
      </c>
      <c r="BB121" s="296"/>
      <c r="BC121" s="289"/>
      <c r="BD121" s="318"/>
    </row>
    <row r="122" spans="2:56" s="280" customFormat="1" outlineLevel="2" x14ac:dyDescent="0.35">
      <c r="B122" s="281"/>
      <c r="C122" s="235" t="str">
        <f>IFERROR(BUDGET!C128,"")</f>
        <v>B6-08</v>
      </c>
      <c r="D122" s="297">
        <f>IFERROR(BUDGET!D128,"")</f>
        <v>0</v>
      </c>
      <c r="E122" s="283" t="str">
        <f>IFERROR(BUDGET!E128,"")</f>
        <v>x</v>
      </c>
      <c r="F122" s="284">
        <f>IF(OR(BUDGET!$N$14="",BUDGET!$N$14="Initial Budget"),BUDGET!N128,BUDGET!BA128)</f>
        <v>0</v>
      </c>
      <c r="G122" s="321"/>
      <c r="H122" s="286">
        <f>SUMIFS(EXPENSES!$I$12:$I4119,EXPENSES!$U$12:$U4119,FORECAST!C122)</f>
        <v>0</v>
      </c>
      <c r="I122" s="319">
        <f t="shared" si="206"/>
        <v>0</v>
      </c>
      <c r="J122" s="320"/>
      <c r="K122" s="288"/>
      <c r="L122" s="289"/>
      <c r="M122" s="298"/>
      <c r="N122" s="298"/>
      <c r="O122" s="298"/>
      <c r="P122" s="298"/>
      <c r="Q122" s="298"/>
      <c r="R122" s="298"/>
      <c r="S122" s="298"/>
      <c r="T122" s="298"/>
      <c r="U122" s="298"/>
      <c r="V122" s="298"/>
      <c r="W122" s="298"/>
      <c r="X122" s="298"/>
      <c r="Y122" s="298"/>
      <c r="Z122" s="298"/>
      <c r="AA122" s="298"/>
      <c r="AB122" s="298"/>
      <c r="AC122" s="298"/>
      <c r="AD122" s="298"/>
      <c r="AE122" s="298"/>
      <c r="AF122" s="298"/>
      <c r="AG122" s="298"/>
      <c r="AH122" s="298"/>
      <c r="AI122" s="298"/>
      <c r="AJ122" s="298"/>
      <c r="AK122" s="298"/>
      <c r="AL122" s="298"/>
      <c r="AM122" s="298"/>
      <c r="AN122" s="298"/>
      <c r="AO122" s="298"/>
      <c r="AP122" s="298"/>
      <c r="AQ122" s="298"/>
      <c r="AR122" s="298"/>
      <c r="AS122" s="298"/>
      <c r="AT122" s="298"/>
      <c r="AU122" s="298"/>
      <c r="AV122" s="298"/>
      <c r="AW122" s="299">
        <f t="shared" si="365"/>
        <v>0</v>
      </c>
      <c r="AX122" s="292"/>
      <c r="AY122" s="293">
        <f t="shared" si="245"/>
        <v>0</v>
      </c>
      <c r="AZ122" s="294" t="str">
        <f t="shared" si="246"/>
        <v/>
      </c>
      <c r="BA122" s="295" t="str">
        <f t="shared" si="247"/>
        <v/>
      </c>
      <c r="BB122" s="296"/>
      <c r="BC122" s="289"/>
      <c r="BD122" s="318"/>
    </row>
    <row r="123" spans="2:56" s="280" customFormat="1" outlineLevel="2" x14ac:dyDescent="0.35">
      <c r="B123" s="281"/>
      <c r="C123" s="235" t="str">
        <f>IFERROR(BUDGET!C129,"")</f>
        <v>B6-09</v>
      </c>
      <c r="D123" s="297">
        <f>IFERROR(BUDGET!D129,"")</f>
        <v>0</v>
      </c>
      <c r="E123" s="283" t="str">
        <f>IFERROR(BUDGET!E129,"")</f>
        <v>x</v>
      </c>
      <c r="F123" s="284">
        <f>IF(OR(BUDGET!$N$14="",BUDGET!$N$14="Initial Budget"),BUDGET!N129,BUDGET!BA129)</f>
        <v>0</v>
      </c>
      <c r="G123" s="321"/>
      <c r="H123" s="286">
        <f>SUMIFS(EXPENSES!$I$12:$I4120,EXPENSES!$U$12:$U4120,FORECAST!C123)</f>
        <v>0</v>
      </c>
      <c r="I123" s="319">
        <f t="shared" si="206"/>
        <v>0</v>
      </c>
      <c r="J123" s="320"/>
      <c r="K123" s="288"/>
      <c r="L123" s="289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8"/>
      <c r="AG123" s="298"/>
      <c r="AH123" s="298"/>
      <c r="AI123" s="298"/>
      <c r="AJ123" s="298"/>
      <c r="AK123" s="298"/>
      <c r="AL123" s="298"/>
      <c r="AM123" s="298"/>
      <c r="AN123" s="298"/>
      <c r="AO123" s="298"/>
      <c r="AP123" s="298"/>
      <c r="AQ123" s="298"/>
      <c r="AR123" s="298"/>
      <c r="AS123" s="298"/>
      <c r="AT123" s="298"/>
      <c r="AU123" s="298"/>
      <c r="AV123" s="298"/>
      <c r="AW123" s="299">
        <f t="shared" si="365"/>
        <v>0</v>
      </c>
      <c r="AX123" s="292"/>
      <c r="AY123" s="293">
        <f t="shared" si="245"/>
        <v>0</v>
      </c>
      <c r="AZ123" s="294" t="str">
        <f t="shared" si="246"/>
        <v/>
      </c>
      <c r="BA123" s="295" t="str">
        <f t="shared" si="247"/>
        <v/>
      </c>
      <c r="BB123" s="296"/>
      <c r="BC123" s="289"/>
      <c r="BD123" s="318"/>
    </row>
    <row r="124" spans="2:56" s="280" customFormat="1" outlineLevel="2" x14ac:dyDescent="0.35">
      <c r="B124" s="281"/>
      <c r="C124" s="300" t="str">
        <f>IFERROR(BUDGET!C130,"")</f>
        <v>B6-10</v>
      </c>
      <c r="D124" s="301">
        <f>IFERROR(BUDGET!D130,"")</f>
        <v>0</v>
      </c>
      <c r="E124" s="302" t="str">
        <f>IFERROR(BUDGET!E130,"")</f>
        <v>x</v>
      </c>
      <c r="F124" s="303">
        <f>IF(OR(BUDGET!$N$14="",BUDGET!$N$14="Initial Budget"),BUDGET!N130,BUDGET!BA130)</f>
        <v>0</v>
      </c>
      <c r="G124" s="321"/>
      <c r="H124" s="305">
        <f>SUMIFS(EXPENSES!$I$12:$I4121,EXPENSES!$U$12:$U4121,FORECAST!C124)</f>
        <v>0</v>
      </c>
      <c r="I124" s="319">
        <f t="shared" si="206"/>
        <v>0</v>
      </c>
      <c r="J124" s="320"/>
      <c r="K124" s="288"/>
      <c r="L124" s="289"/>
      <c r="M124" s="307"/>
      <c r="N124" s="307"/>
      <c r="O124" s="307"/>
      <c r="P124" s="307"/>
      <c r="Q124" s="307"/>
      <c r="R124" s="307"/>
      <c r="S124" s="307"/>
      <c r="T124" s="307"/>
      <c r="U124" s="307"/>
      <c r="V124" s="307"/>
      <c r="W124" s="307"/>
      <c r="X124" s="307"/>
      <c r="Y124" s="307"/>
      <c r="Z124" s="307"/>
      <c r="AA124" s="307"/>
      <c r="AB124" s="307"/>
      <c r="AC124" s="307"/>
      <c r="AD124" s="307"/>
      <c r="AE124" s="307"/>
      <c r="AF124" s="307"/>
      <c r="AG124" s="307"/>
      <c r="AH124" s="307"/>
      <c r="AI124" s="307"/>
      <c r="AJ124" s="307"/>
      <c r="AK124" s="307"/>
      <c r="AL124" s="307"/>
      <c r="AM124" s="307"/>
      <c r="AN124" s="307"/>
      <c r="AO124" s="307"/>
      <c r="AP124" s="307"/>
      <c r="AQ124" s="307"/>
      <c r="AR124" s="307"/>
      <c r="AS124" s="307"/>
      <c r="AT124" s="307"/>
      <c r="AU124" s="307"/>
      <c r="AV124" s="307"/>
      <c r="AW124" s="308">
        <f t="shared" si="365"/>
        <v>0</v>
      </c>
      <c r="AX124" s="292"/>
      <c r="AY124" s="309">
        <f t="shared" si="245"/>
        <v>0</v>
      </c>
      <c r="AZ124" s="310" t="str">
        <f t="shared" si="246"/>
        <v/>
      </c>
      <c r="BA124" s="311" t="str">
        <f t="shared" si="247"/>
        <v/>
      </c>
      <c r="BB124" s="296"/>
      <c r="BC124" s="289"/>
      <c r="BD124" s="318"/>
    </row>
    <row r="125" spans="2:56" s="202" customFormat="1" outlineLevel="1" x14ac:dyDescent="0.35">
      <c r="B125" s="314"/>
      <c r="C125" s="315" t="str">
        <f>IFERROR(BUDGET!C131,"")</f>
        <v>B7</v>
      </c>
      <c r="D125" s="315"/>
      <c r="E125" s="215">
        <f>VLOOKUP($C125,BUDGET!$C:$E,3,FALSE)</f>
        <v>0</v>
      </c>
      <c r="F125" s="216">
        <f>SUM(F126:F135)</f>
        <v>0</v>
      </c>
      <c r="G125" s="313">
        <f>IF(OR(BUDGET!$N$14="",BUDGET!$N$14="Initial Budget"),FORECAST!F125-BUDGET!N131,FORECAST!F125-BUDGET!BA131)</f>
        <v>0</v>
      </c>
      <c r="H125" s="217">
        <f>SUM(H126:H135)</f>
        <v>0</v>
      </c>
      <c r="I125" s="217">
        <f t="shared" si="206"/>
        <v>0</v>
      </c>
      <c r="J125" s="218" t="str">
        <f t="shared" ref="J125" si="366">IF(OR(H125=0,F125=0),"-",H125/F125)</f>
        <v>-</v>
      </c>
      <c r="K125" s="243" t="str">
        <f>IF(ABS(H125-SUMIFS(REPORT!H:H,REPORT!C:C,C125))&gt;0.1,"PROB","OK")</f>
        <v>OK</v>
      </c>
      <c r="L125" s="60"/>
      <c r="M125" s="264">
        <f t="shared" ref="M125" si="367">SUM(M126:M135)</f>
        <v>0</v>
      </c>
      <c r="N125" s="264">
        <f t="shared" ref="N125" si="368">SUM(N126:N135)</f>
        <v>0</v>
      </c>
      <c r="O125" s="264">
        <f t="shared" ref="O125" si="369">SUM(O126:O135)</f>
        <v>0</v>
      </c>
      <c r="P125" s="264">
        <f t="shared" ref="P125" si="370">SUM(P126:P135)</f>
        <v>0</v>
      </c>
      <c r="Q125" s="264">
        <f t="shared" ref="Q125" si="371">SUM(Q126:Q135)</f>
        <v>0</v>
      </c>
      <c r="R125" s="264">
        <f t="shared" ref="R125" si="372">SUM(R126:R135)</f>
        <v>0</v>
      </c>
      <c r="S125" s="264">
        <f t="shared" ref="S125" si="373">SUM(S126:S135)</f>
        <v>0</v>
      </c>
      <c r="T125" s="264">
        <f t="shared" ref="T125" si="374">SUM(T126:T135)</f>
        <v>0</v>
      </c>
      <c r="U125" s="264">
        <f t="shared" ref="U125" si="375">SUM(U126:U135)</f>
        <v>0</v>
      </c>
      <c r="V125" s="264">
        <f t="shared" ref="V125" si="376">SUM(V126:V135)</f>
        <v>0</v>
      </c>
      <c r="W125" s="264">
        <f t="shared" ref="W125" si="377">SUM(W126:W135)</f>
        <v>0</v>
      </c>
      <c r="X125" s="264">
        <f t="shared" ref="X125" si="378">SUM(X126:X135)</f>
        <v>0</v>
      </c>
      <c r="Y125" s="264">
        <f t="shared" ref="Y125" si="379">SUM(Y126:Y135)</f>
        <v>0</v>
      </c>
      <c r="Z125" s="264">
        <f t="shared" ref="Z125" si="380">SUM(Z126:Z135)</f>
        <v>0</v>
      </c>
      <c r="AA125" s="264">
        <f t="shared" ref="AA125" si="381">SUM(AA126:AA135)</f>
        <v>0</v>
      </c>
      <c r="AB125" s="264">
        <f t="shared" ref="AB125" si="382">SUM(AB126:AB135)</f>
        <v>0</v>
      </c>
      <c r="AC125" s="264">
        <f t="shared" ref="AC125" si="383">SUM(AC126:AC135)</f>
        <v>0</v>
      </c>
      <c r="AD125" s="264">
        <f t="shared" ref="AD125" si="384">SUM(AD126:AD135)</f>
        <v>0</v>
      </c>
      <c r="AE125" s="264">
        <f t="shared" ref="AE125" si="385">SUM(AE126:AE135)</f>
        <v>0</v>
      </c>
      <c r="AF125" s="264">
        <f t="shared" ref="AF125" si="386">SUM(AF126:AF135)</f>
        <v>0</v>
      </c>
      <c r="AG125" s="264">
        <f t="shared" ref="AG125" si="387">SUM(AG126:AG135)</f>
        <v>0</v>
      </c>
      <c r="AH125" s="264">
        <f t="shared" ref="AH125" si="388">SUM(AH126:AH135)</f>
        <v>0</v>
      </c>
      <c r="AI125" s="264">
        <f t="shared" ref="AI125" si="389">SUM(AI126:AI135)</f>
        <v>0</v>
      </c>
      <c r="AJ125" s="264">
        <f t="shared" ref="AJ125" si="390">SUM(AJ126:AJ135)</f>
        <v>0</v>
      </c>
      <c r="AK125" s="264">
        <f t="shared" ref="AK125" si="391">SUM(AK126:AK135)</f>
        <v>0</v>
      </c>
      <c r="AL125" s="264">
        <f t="shared" ref="AL125" si="392">SUM(AL126:AL135)</f>
        <v>0</v>
      </c>
      <c r="AM125" s="264">
        <f t="shared" ref="AM125" si="393">SUM(AM126:AM135)</f>
        <v>0</v>
      </c>
      <c r="AN125" s="264">
        <f t="shared" ref="AN125" si="394">SUM(AN126:AN135)</f>
        <v>0</v>
      </c>
      <c r="AO125" s="264">
        <f t="shared" ref="AO125" si="395">SUM(AO126:AO135)</f>
        <v>0</v>
      </c>
      <c r="AP125" s="264">
        <f t="shared" ref="AP125" si="396">SUM(AP126:AP135)</f>
        <v>0</v>
      </c>
      <c r="AQ125" s="264">
        <f t="shared" ref="AQ125" si="397">SUM(AQ126:AQ135)</f>
        <v>0</v>
      </c>
      <c r="AR125" s="264">
        <f t="shared" ref="AR125" si="398">SUM(AR126:AR135)</f>
        <v>0</v>
      </c>
      <c r="AS125" s="264">
        <f t="shared" ref="AS125" si="399">SUM(AS126:AS135)</f>
        <v>0</v>
      </c>
      <c r="AT125" s="264">
        <f t="shared" ref="AT125" si="400">SUM(AT126:AT135)</f>
        <v>0</v>
      </c>
      <c r="AU125" s="264">
        <f t="shared" ref="AU125" si="401">SUM(AU126:AU135)</f>
        <v>0</v>
      </c>
      <c r="AV125" s="264">
        <f t="shared" ref="AV125" si="402">SUM(AV126:AV135)</f>
        <v>0</v>
      </c>
      <c r="AW125" s="274">
        <f t="shared" ref="AW125" si="403">SUM(AW126:AW135)</f>
        <v>0</v>
      </c>
      <c r="AX125" s="3"/>
      <c r="AY125" s="81">
        <f t="shared" si="245"/>
        <v>0</v>
      </c>
      <c r="AZ125" s="265" t="str">
        <f t="shared" si="246"/>
        <v/>
      </c>
      <c r="BA125" s="266" t="str">
        <f t="shared" si="247"/>
        <v/>
      </c>
      <c r="BB125" s="242"/>
      <c r="BC125" s="60"/>
      <c r="BD125" s="316"/>
    </row>
    <row r="126" spans="2:56" s="280" customFormat="1" outlineLevel="2" x14ac:dyDescent="0.35">
      <c r="B126" s="281"/>
      <c r="C126" s="235" t="str">
        <f>IFERROR(BUDGET!C132,"")</f>
        <v>B7-01</v>
      </c>
      <c r="D126" s="282">
        <f>IFERROR(BUDGET!D132,"")</f>
        <v>0</v>
      </c>
      <c r="E126" s="283" t="str">
        <f>IFERROR(BUDGET!E132,"")</f>
        <v>x</v>
      </c>
      <c r="F126" s="284">
        <f>IF(OR(BUDGET!$N$14="",BUDGET!$N$14="Initial Budget"),BUDGET!N132,BUDGET!BA132)</f>
        <v>0</v>
      </c>
      <c r="G126" s="321"/>
      <c r="H126" s="286">
        <f>SUMIFS(EXPENSES!$I$12:$I4123,EXPENSES!$U$12:$U4123,FORECAST!C126)</f>
        <v>0</v>
      </c>
      <c r="I126" s="319">
        <f t="shared" si="206"/>
        <v>0</v>
      </c>
      <c r="J126" s="320"/>
      <c r="K126" s="288"/>
      <c r="L126" s="289"/>
      <c r="M126" s="298"/>
      <c r="N126" s="290"/>
      <c r="O126" s="290"/>
      <c r="P126" s="290"/>
      <c r="Q126" s="298"/>
      <c r="R126" s="290"/>
      <c r="S126" s="290"/>
      <c r="T126" s="290"/>
      <c r="U126" s="290"/>
      <c r="V126" s="290"/>
      <c r="W126" s="290"/>
      <c r="X126" s="290"/>
      <c r="Y126" s="290"/>
      <c r="Z126" s="290"/>
      <c r="AA126" s="290"/>
      <c r="AB126" s="290"/>
      <c r="AC126" s="290"/>
      <c r="AD126" s="290"/>
      <c r="AE126" s="290"/>
      <c r="AF126" s="290"/>
      <c r="AG126" s="290"/>
      <c r="AH126" s="290"/>
      <c r="AI126" s="290"/>
      <c r="AJ126" s="290"/>
      <c r="AK126" s="290"/>
      <c r="AL126" s="290"/>
      <c r="AM126" s="290"/>
      <c r="AN126" s="290"/>
      <c r="AO126" s="290"/>
      <c r="AP126" s="290"/>
      <c r="AQ126" s="290"/>
      <c r="AR126" s="290"/>
      <c r="AS126" s="290"/>
      <c r="AT126" s="290"/>
      <c r="AU126" s="290"/>
      <c r="AV126" s="290"/>
      <c r="AW126" s="291">
        <f t="shared" ref="AW126:AW135" si="404">SUM(L126:AV126)</f>
        <v>0</v>
      </c>
      <c r="AX126" s="292"/>
      <c r="AY126" s="293">
        <f t="shared" si="245"/>
        <v>0</v>
      </c>
      <c r="AZ126" s="294" t="str">
        <f t="shared" si="246"/>
        <v/>
      </c>
      <c r="BA126" s="295" t="str">
        <f t="shared" si="247"/>
        <v/>
      </c>
      <c r="BB126" s="296"/>
      <c r="BC126" s="289"/>
      <c r="BD126" s="318"/>
    </row>
    <row r="127" spans="2:56" s="280" customFormat="1" outlineLevel="2" x14ac:dyDescent="0.35">
      <c r="B127" s="281"/>
      <c r="C127" s="235" t="str">
        <f>IFERROR(BUDGET!C133,"")</f>
        <v>B7-02</v>
      </c>
      <c r="D127" s="297">
        <f>IFERROR(BUDGET!D133,"")</f>
        <v>0</v>
      </c>
      <c r="E127" s="283" t="str">
        <f>IFERROR(BUDGET!E133,"")</f>
        <v>x</v>
      </c>
      <c r="F127" s="284">
        <f>IF(OR(BUDGET!$N$14="",BUDGET!$N$14="Initial Budget"),BUDGET!N133,BUDGET!BA133)</f>
        <v>0</v>
      </c>
      <c r="G127" s="321"/>
      <c r="H127" s="286">
        <f>SUMIFS(EXPENSES!$I$12:$I4124,EXPENSES!$U$12:$U4124,FORECAST!C127)</f>
        <v>0</v>
      </c>
      <c r="I127" s="319">
        <f t="shared" si="206"/>
        <v>0</v>
      </c>
      <c r="J127" s="320"/>
      <c r="K127" s="288"/>
      <c r="L127" s="289"/>
      <c r="M127" s="298"/>
      <c r="N127" s="298"/>
      <c r="O127" s="298"/>
      <c r="P127" s="298"/>
      <c r="Q127" s="298"/>
      <c r="R127" s="298"/>
      <c r="S127" s="298"/>
      <c r="T127" s="298"/>
      <c r="U127" s="298"/>
      <c r="V127" s="298"/>
      <c r="W127" s="298"/>
      <c r="X127" s="298"/>
      <c r="Y127" s="298"/>
      <c r="Z127" s="298"/>
      <c r="AA127" s="298"/>
      <c r="AB127" s="298"/>
      <c r="AC127" s="298"/>
      <c r="AD127" s="298"/>
      <c r="AE127" s="298"/>
      <c r="AF127" s="298"/>
      <c r="AG127" s="298"/>
      <c r="AH127" s="298"/>
      <c r="AI127" s="298"/>
      <c r="AJ127" s="298"/>
      <c r="AK127" s="298"/>
      <c r="AL127" s="298"/>
      <c r="AM127" s="298"/>
      <c r="AN127" s="298"/>
      <c r="AO127" s="298"/>
      <c r="AP127" s="298"/>
      <c r="AQ127" s="298"/>
      <c r="AR127" s="298"/>
      <c r="AS127" s="298"/>
      <c r="AT127" s="298"/>
      <c r="AU127" s="298"/>
      <c r="AV127" s="298"/>
      <c r="AW127" s="299">
        <f t="shared" si="404"/>
        <v>0</v>
      </c>
      <c r="AX127" s="292"/>
      <c r="AY127" s="293">
        <f t="shared" si="245"/>
        <v>0</v>
      </c>
      <c r="AZ127" s="294" t="str">
        <f t="shared" si="246"/>
        <v/>
      </c>
      <c r="BA127" s="295" t="str">
        <f t="shared" si="247"/>
        <v/>
      </c>
      <c r="BB127" s="296"/>
      <c r="BC127" s="289"/>
      <c r="BD127" s="318"/>
    </row>
    <row r="128" spans="2:56" s="280" customFormat="1" outlineLevel="2" x14ac:dyDescent="0.35">
      <c r="B128" s="281"/>
      <c r="C128" s="235" t="str">
        <f>IFERROR(BUDGET!C134,"")</f>
        <v>B7-03</v>
      </c>
      <c r="D128" s="297">
        <f>IFERROR(BUDGET!D134,"")</f>
        <v>0</v>
      </c>
      <c r="E128" s="283" t="str">
        <f>IFERROR(BUDGET!E134,"")</f>
        <v>x</v>
      </c>
      <c r="F128" s="284">
        <f>IF(OR(BUDGET!$N$14="",BUDGET!$N$14="Initial Budget"),BUDGET!N134,BUDGET!BA134)</f>
        <v>0</v>
      </c>
      <c r="G128" s="321"/>
      <c r="H128" s="286">
        <f>SUMIFS(EXPENSES!$I$12:$I4125,EXPENSES!$U$12:$U4125,FORECAST!C128)</f>
        <v>0</v>
      </c>
      <c r="I128" s="319">
        <f t="shared" si="206"/>
        <v>0</v>
      </c>
      <c r="J128" s="320"/>
      <c r="K128" s="288"/>
      <c r="L128" s="289"/>
      <c r="M128" s="298"/>
      <c r="N128" s="298"/>
      <c r="O128" s="298"/>
      <c r="P128" s="298"/>
      <c r="Q128" s="298"/>
      <c r="R128" s="298"/>
      <c r="S128" s="298"/>
      <c r="T128" s="298"/>
      <c r="U128" s="298"/>
      <c r="V128" s="298"/>
      <c r="W128" s="298"/>
      <c r="X128" s="298"/>
      <c r="Y128" s="298"/>
      <c r="Z128" s="298"/>
      <c r="AA128" s="298"/>
      <c r="AB128" s="298"/>
      <c r="AC128" s="298"/>
      <c r="AD128" s="298"/>
      <c r="AE128" s="298"/>
      <c r="AF128" s="298"/>
      <c r="AG128" s="298"/>
      <c r="AH128" s="298"/>
      <c r="AI128" s="298"/>
      <c r="AJ128" s="298"/>
      <c r="AK128" s="298"/>
      <c r="AL128" s="298"/>
      <c r="AM128" s="298"/>
      <c r="AN128" s="298"/>
      <c r="AO128" s="298"/>
      <c r="AP128" s="298"/>
      <c r="AQ128" s="298"/>
      <c r="AR128" s="298"/>
      <c r="AS128" s="298"/>
      <c r="AT128" s="298"/>
      <c r="AU128" s="298"/>
      <c r="AV128" s="298"/>
      <c r="AW128" s="299">
        <f t="shared" si="404"/>
        <v>0</v>
      </c>
      <c r="AX128" s="292"/>
      <c r="AY128" s="293">
        <f t="shared" si="245"/>
        <v>0</v>
      </c>
      <c r="AZ128" s="294" t="str">
        <f t="shared" si="246"/>
        <v/>
      </c>
      <c r="BA128" s="295" t="str">
        <f t="shared" si="247"/>
        <v/>
      </c>
      <c r="BB128" s="296"/>
      <c r="BC128" s="289"/>
      <c r="BD128" s="318"/>
    </row>
    <row r="129" spans="2:56" s="280" customFormat="1" outlineLevel="2" x14ac:dyDescent="0.35">
      <c r="B129" s="281"/>
      <c r="C129" s="235" t="str">
        <f>IFERROR(BUDGET!C135,"")</f>
        <v>B7-04</v>
      </c>
      <c r="D129" s="297">
        <f>IFERROR(BUDGET!D135,"")</f>
        <v>0</v>
      </c>
      <c r="E129" s="283" t="str">
        <f>IFERROR(BUDGET!E135,"")</f>
        <v>x</v>
      </c>
      <c r="F129" s="284">
        <f>IF(OR(BUDGET!$N$14="",BUDGET!$N$14="Initial Budget"),BUDGET!N135,BUDGET!BA135)</f>
        <v>0</v>
      </c>
      <c r="G129" s="321"/>
      <c r="H129" s="286">
        <f>SUMIFS(EXPENSES!$I$12:$I4126,EXPENSES!$U$12:$U4126,FORECAST!C129)</f>
        <v>0</v>
      </c>
      <c r="I129" s="319">
        <f t="shared" si="206"/>
        <v>0</v>
      </c>
      <c r="J129" s="320"/>
      <c r="K129" s="288"/>
      <c r="L129" s="289"/>
      <c r="M129" s="298"/>
      <c r="N129" s="298"/>
      <c r="O129" s="298"/>
      <c r="P129" s="298"/>
      <c r="Q129" s="298"/>
      <c r="R129" s="298"/>
      <c r="S129" s="298"/>
      <c r="T129" s="298"/>
      <c r="U129" s="298"/>
      <c r="V129" s="298"/>
      <c r="W129" s="298"/>
      <c r="X129" s="298"/>
      <c r="Y129" s="298"/>
      <c r="Z129" s="298"/>
      <c r="AA129" s="298"/>
      <c r="AB129" s="298"/>
      <c r="AC129" s="298"/>
      <c r="AD129" s="298"/>
      <c r="AE129" s="298"/>
      <c r="AF129" s="298"/>
      <c r="AG129" s="298"/>
      <c r="AH129" s="298"/>
      <c r="AI129" s="298"/>
      <c r="AJ129" s="298"/>
      <c r="AK129" s="298"/>
      <c r="AL129" s="298"/>
      <c r="AM129" s="298"/>
      <c r="AN129" s="298"/>
      <c r="AO129" s="298"/>
      <c r="AP129" s="298"/>
      <c r="AQ129" s="298"/>
      <c r="AR129" s="298"/>
      <c r="AS129" s="298"/>
      <c r="AT129" s="298"/>
      <c r="AU129" s="298"/>
      <c r="AV129" s="298"/>
      <c r="AW129" s="299">
        <f t="shared" si="404"/>
        <v>0</v>
      </c>
      <c r="AX129" s="292"/>
      <c r="AY129" s="293">
        <f t="shared" si="245"/>
        <v>0</v>
      </c>
      <c r="AZ129" s="294" t="str">
        <f t="shared" si="246"/>
        <v/>
      </c>
      <c r="BA129" s="295" t="str">
        <f t="shared" si="247"/>
        <v/>
      </c>
      <c r="BB129" s="296"/>
      <c r="BC129" s="289"/>
      <c r="BD129" s="318"/>
    </row>
    <row r="130" spans="2:56" s="280" customFormat="1" outlineLevel="2" x14ac:dyDescent="0.35">
      <c r="B130" s="281"/>
      <c r="C130" s="235" t="str">
        <f>IFERROR(BUDGET!C136,"")</f>
        <v>B7-05</v>
      </c>
      <c r="D130" s="297">
        <f>IFERROR(BUDGET!D136,"")</f>
        <v>0</v>
      </c>
      <c r="E130" s="283" t="str">
        <f>IFERROR(BUDGET!E136,"")</f>
        <v>x</v>
      </c>
      <c r="F130" s="284">
        <f>IF(OR(BUDGET!$N$14="",BUDGET!$N$14="Initial Budget"),BUDGET!N136,BUDGET!BA136)</f>
        <v>0</v>
      </c>
      <c r="G130" s="321"/>
      <c r="H130" s="286">
        <f>SUMIFS(EXPENSES!$I$12:$I4127,EXPENSES!$U$12:$U4127,FORECAST!C130)</f>
        <v>0</v>
      </c>
      <c r="I130" s="319">
        <f t="shared" si="206"/>
        <v>0</v>
      </c>
      <c r="J130" s="320"/>
      <c r="K130" s="288"/>
      <c r="L130" s="289"/>
      <c r="M130" s="298"/>
      <c r="N130" s="298"/>
      <c r="O130" s="298"/>
      <c r="P130" s="298"/>
      <c r="Q130" s="298"/>
      <c r="R130" s="298"/>
      <c r="S130" s="298"/>
      <c r="T130" s="298"/>
      <c r="U130" s="298"/>
      <c r="V130" s="298"/>
      <c r="W130" s="298"/>
      <c r="X130" s="298"/>
      <c r="Y130" s="298"/>
      <c r="Z130" s="298"/>
      <c r="AA130" s="298"/>
      <c r="AB130" s="298"/>
      <c r="AC130" s="298"/>
      <c r="AD130" s="298"/>
      <c r="AE130" s="298"/>
      <c r="AF130" s="298"/>
      <c r="AG130" s="298"/>
      <c r="AH130" s="298"/>
      <c r="AI130" s="298"/>
      <c r="AJ130" s="298"/>
      <c r="AK130" s="298"/>
      <c r="AL130" s="298"/>
      <c r="AM130" s="298"/>
      <c r="AN130" s="298"/>
      <c r="AO130" s="298"/>
      <c r="AP130" s="298"/>
      <c r="AQ130" s="298"/>
      <c r="AR130" s="298"/>
      <c r="AS130" s="298"/>
      <c r="AT130" s="298"/>
      <c r="AU130" s="298"/>
      <c r="AV130" s="298"/>
      <c r="AW130" s="299">
        <f t="shared" si="404"/>
        <v>0</v>
      </c>
      <c r="AX130" s="292"/>
      <c r="AY130" s="293">
        <f t="shared" si="245"/>
        <v>0</v>
      </c>
      <c r="AZ130" s="294" t="str">
        <f t="shared" si="246"/>
        <v/>
      </c>
      <c r="BA130" s="295" t="str">
        <f t="shared" si="247"/>
        <v/>
      </c>
      <c r="BB130" s="296"/>
      <c r="BC130" s="289"/>
      <c r="BD130" s="318"/>
    </row>
    <row r="131" spans="2:56" s="280" customFormat="1" outlineLevel="2" x14ac:dyDescent="0.35">
      <c r="B131" s="281"/>
      <c r="C131" s="235" t="str">
        <f>IFERROR(BUDGET!C137,"")</f>
        <v>B7-06</v>
      </c>
      <c r="D131" s="297">
        <f>IFERROR(BUDGET!D137,"")</f>
        <v>0</v>
      </c>
      <c r="E131" s="283" t="str">
        <f>IFERROR(BUDGET!E137,"")</f>
        <v>x</v>
      </c>
      <c r="F131" s="284">
        <f>IF(OR(BUDGET!$N$14="",BUDGET!$N$14="Initial Budget"),BUDGET!N137,BUDGET!BA137)</f>
        <v>0</v>
      </c>
      <c r="G131" s="321"/>
      <c r="H131" s="286">
        <f>SUMIFS(EXPENSES!$I$12:$I4128,EXPENSES!$U$12:$U4128,FORECAST!C131)</f>
        <v>0</v>
      </c>
      <c r="I131" s="319">
        <f t="shared" si="206"/>
        <v>0</v>
      </c>
      <c r="J131" s="320"/>
      <c r="K131" s="288"/>
      <c r="L131" s="289"/>
      <c r="M131" s="298"/>
      <c r="N131" s="298"/>
      <c r="O131" s="298"/>
      <c r="P131" s="298"/>
      <c r="Q131" s="298"/>
      <c r="R131" s="298"/>
      <c r="S131" s="298"/>
      <c r="T131" s="298"/>
      <c r="U131" s="298"/>
      <c r="V131" s="298"/>
      <c r="W131" s="298"/>
      <c r="X131" s="298"/>
      <c r="Y131" s="298"/>
      <c r="Z131" s="298"/>
      <c r="AA131" s="298"/>
      <c r="AB131" s="298"/>
      <c r="AC131" s="298"/>
      <c r="AD131" s="298"/>
      <c r="AE131" s="298"/>
      <c r="AF131" s="298"/>
      <c r="AG131" s="298"/>
      <c r="AH131" s="298"/>
      <c r="AI131" s="298"/>
      <c r="AJ131" s="298"/>
      <c r="AK131" s="298"/>
      <c r="AL131" s="298"/>
      <c r="AM131" s="298"/>
      <c r="AN131" s="298"/>
      <c r="AO131" s="298"/>
      <c r="AP131" s="298"/>
      <c r="AQ131" s="298"/>
      <c r="AR131" s="298"/>
      <c r="AS131" s="298"/>
      <c r="AT131" s="298"/>
      <c r="AU131" s="298"/>
      <c r="AV131" s="298"/>
      <c r="AW131" s="299">
        <f t="shared" si="404"/>
        <v>0</v>
      </c>
      <c r="AX131" s="292"/>
      <c r="AY131" s="293">
        <f t="shared" si="245"/>
        <v>0</v>
      </c>
      <c r="AZ131" s="294" t="str">
        <f t="shared" si="246"/>
        <v/>
      </c>
      <c r="BA131" s="295" t="str">
        <f t="shared" si="247"/>
        <v/>
      </c>
      <c r="BB131" s="296"/>
      <c r="BC131" s="289"/>
      <c r="BD131" s="318"/>
    </row>
    <row r="132" spans="2:56" s="280" customFormat="1" outlineLevel="2" x14ac:dyDescent="0.35">
      <c r="B132" s="281"/>
      <c r="C132" s="235" t="str">
        <f>IFERROR(BUDGET!C138,"")</f>
        <v>B7-07</v>
      </c>
      <c r="D132" s="297">
        <f>IFERROR(BUDGET!D138,"")</f>
        <v>0</v>
      </c>
      <c r="E132" s="283" t="str">
        <f>IFERROR(BUDGET!E138,"")</f>
        <v>x</v>
      </c>
      <c r="F132" s="284">
        <f>IF(OR(BUDGET!$N$14="",BUDGET!$N$14="Initial Budget"),BUDGET!N138,BUDGET!BA138)</f>
        <v>0</v>
      </c>
      <c r="G132" s="321"/>
      <c r="H132" s="286">
        <f>SUMIFS(EXPENSES!$I$12:$I4129,EXPENSES!$U$12:$U4129,FORECAST!C132)</f>
        <v>0</v>
      </c>
      <c r="I132" s="319">
        <f t="shared" si="206"/>
        <v>0</v>
      </c>
      <c r="J132" s="320"/>
      <c r="K132" s="288"/>
      <c r="L132" s="289"/>
      <c r="M132" s="298"/>
      <c r="N132" s="298"/>
      <c r="O132" s="298"/>
      <c r="P132" s="298"/>
      <c r="Q132" s="298"/>
      <c r="R132" s="298"/>
      <c r="S132" s="298"/>
      <c r="T132" s="298"/>
      <c r="U132" s="298"/>
      <c r="V132" s="298"/>
      <c r="W132" s="298"/>
      <c r="X132" s="298"/>
      <c r="Y132" s="298"/>
      <c r="Z132" s="298"/>
      <c r="AA132" s="298"/>
      <c r="AB132" s="298"/>
      <c r="AC132" s="298"/>
      <c r="AD132" s="298"/>
      <c r="AE132" s="298"/>
      <c r="AF132" s="298"/>
      <c r="AG132" s="298"/>
      <c r="AH132" s="298"/>
      <c r="AI132" s="298"/>
      <c r="AJ132" s="298"/>
      <c r="AK132" s="298"/>
      <c r="AL132" s="298"/>
      <c r="AM132" s="298"/>
      <c r="AN132" s="298"/>
      <c r="AO132" s="298"/>
      <c r="AP132" s="298"/>
      <c r="AQ132" s="298"/>
      <c r="AR132" s="298"/>
      <c r="AS132" s="298"/>
      <c r="AT132" s="298"/>
      <c r="AU132" s="298"/>
      <c r="AV132" s="298"/>
      <c r="AW132" s="299">
        <f t="shared" si="404"/>
        <v>0</v>
      </c>
      <c r="AX132" s="292"/>
      <c r="AY132" s="293">
        <f t="shared" si="245"/>
        <v>0</v>
      </c>
      <c r="AZ132" s="294" t="str">
        <f t="shared" si="246"/>
        <v/>
      </c>
      <c r="BA132" s="295" t="str">
        <f t="shared" si="247"/>
        <v/>
      </c>
      <c r="BB132" s="296"/>
      <c r="BC132" s="289"/>
      <c r="BD132" s="318"/>
    </row>
    <row r="133" spans="2:56" s="280" customFormat="1" outlineLevel="2" x14ac:dyDescent="0.35">
      <c r="B133" s="281"/>
      <c r="C133" s="235" t="str">
        <f>IFERROR(BUDGET!C139,"")</f>
        <v>B7-08</v>
      </c>
      <c r="D133" s="297">
        <f>IFERROR(BUDGET!D139,"")</f>
        <v>0</v>
      </c>
      <c r="E133" s="283" t="str">
        <f>IFERROR(BUDGET!E139,"")</f>
        <v>x</v>
      </c>
      <c r="F133" s="284">
        <f>IF(OR(BUDGET!$N$14="",BUDGET!$N$14="Initial Budget"),BUDGET!N139,BUDGET!BA139)</f>
        <v>0</v>
      </c>
      <c r="G133" s="321"/>
      <c r="H133" s="286">
        <f>SUMIFS(EXPENSES!$I$12:$I4130,EXPENSES!$U$12:$U4130,FORECAST!C133)</f>
        <v>0</v>
      </c>
      <c r="I133" s="319">
        <f t="shared" si="206"/>
        <v>0</v>
      </c>
      <c r="J133" s="320"/>
      <c r="K133" s="288"/>
      <c r="L133" s="289"/>
      <c r="M133" s="298"/>
      <c r="N133" s="298"/>
      <c r="O133" s="298"/>
      <c r="P133" s="298"/>
      <c r="Q133" s="298"/>
      <c r="R133" s="298"/>
      <c r="S133" s="298"/>
      <c r="T133" s="298"/>
      <c r="U133" s="298"/>
      <c r="V133" s="298"/>
      <c r="W133" s="298"/>
      <c r="X133" s="298"/>
      <c r="Y133" s="298"/>
      <c r="Z133" s="298"/>
      <c r="AA133" s="298"/>
      <c r="AB133" s="298"/>
      <c r="AC133" s="298"/>
      <c r="AD133" s="298"/>
      <c r="AE133" s="298"/>
      <c r="AF133" s="298"/>
      <c r="AG133" s="298"/>
      <c r="AH133" s="298"/>
      <c r="AI133" s="298"/>
      <c r="AJ133" s="298"/>
      <c r="AK133" s="298"/>
      <c r="AL133" s="298"/>
      <c r="AM133" s="298"/>
      <c r="AN133" s="298"/>
      <c r="AO133" s="298"/>
      <c r="AP133" s="298"/>
      <c r="AQ133" s="298"/>
      <c r="AR133" s="298"/>
      <c r="AS133" s="298"/>
      <c r="AT133" s="298"/>
      <c r="AU133" s="298"/>
      <c r="AV133" s="298"/>
      <c r="AW133" s="299">
        <f t="shared" si="404"/>
        <v>0</v>
      </c>
      <c r="AX133" s="292"/>
      <c r="AY133" s="293">
        <f t="shared" si="245"/>
        <v>0</v>
      </c>
      <c r="AZ133" s="294" t="str">
        <f t="shared" si="246"/>
        <v/>
      </c>
      <c r="BA133" s="295" t="str">
        <f t="shared" si="247"/>
        <v/>
      </c>
      <c r="BB133" s="296"/>
      <c r="BC133" s="289"/>
      <c r="BD133" s="318"/>
    </row>
    <row r="134" spans="2:56" s="280" customFormat="1" outlineLevel="2" x14ac:dyDescent="0.35">
      <c r="B134" s="281"/>
      <c r="C134" s="235" t="str">
        <f>IFERROR(BUDGET!C140,"")</f>
        <v>B7-09</v>
      </c>
      <c r="D134" s="297">
        <f>IFERROR(BUDGET!D140,"")</f>
        <v>0</v>
      </c>
      <c r="E134" s="283" t="str">
        <f>IFERROR(BUDGET!E140,"")</f>
        <v>x</v>
      </c>
      <c r="F134" s="284">
        <f>IF(OR(BUDGET!$N$14="",BUDGET!$N$14="Initial Budget"),BUDGET!N140,BUDGET!BA140)</f>
        <v>0</v>
      </c>
      <c r="G134" s="321"/>
      <c r="H134" s="286">
        <f>SUMIFS(EXPENSES!$I$12:$I4131,EXPENSES!$U$12:$U4131,FORECAST!C134)</f>
        <v>0</v>
      </c>
      <c r="I134" s="319">
        <f t="shared" si="206"/>
        <v>0</v>
      </c>
      <c r="J134" s="320"/>
      <c r="K134" s="288"/>
      <c r="L134" s="289"/>
      <c r="M134" s="298"/>
      <c r="N134" s="298"/>
      <c r="O134" s="298"/>
      <c r="P134" s="298"/>
      <c r="Q134" s="298"/>
      <c r="R134" s="298"/>
      <c r="S134" s="298"/>
      <c r="T134" s="298"/>
      <c r="U134" s="298"/>
      <c r="V134" s="298"/>
      <c r="W134" s="298"/>
      <c r="X134" s="298"/>
      <c r="Y134" s="298"/>
      <c r="Z134" s="298"/>
      <c r="AA134" s="298"/>
      <c r="AB134" s="298"/>
      <c r="AC134" s="298"/>
      <c r="AD134" s="298"/>
      <c r="AE134" s="298"/>
      <c r="AF134" s="298"/>
      <c r="AG134" s="298"/>
      <c r="AH134" s="298"/>
      <c r="AI134" s="298"/>
      <c r="AJ134" s="298"/>
      <c r="AK134" s="298"/>
      <c r="AL134" s="298"/>
      <c r="AM134" s="298"/>
      <c r="AN134" s="298"/>
      <c r="AO134" s="298"/>
      <c r="AP134" s="298"/>
      <c r="AQ134" s="298"/>
      <c r="AR134" s="298"/>
      <c r="AS134" s="298"/>
      <c r="AT134" s="298"/>
      <c r="AU134" s="298"/>
      <c r="AV134" s="298"/>
      <c r="AW134" s="299">
        <f t="shared" si="404"/>
        <v>0</v>
      </c>
      <c r="AX134" s="292"/>
      <c r="AY134" s="293">
        <f t="shared" si="245"/>
        <v>0</v>
      </c>
      <c r="AZ134" s="294" t="str">
        <f t="shared" si="246"/>
        <v/>
      </c>
      <c r="BA134" s="295" t="str">
        <f t="shared" si="247"/>
        <v/>
      </c>
      <c r="BB134" s="296"/>
      <c r="BC134" s="289"/>
      <c r="BD134" s="318"/>
    </row>
    <row r="135" spans="2:56" s="280" customFormat="1" outlineLevel="2" x14ac:dyDescent="0.35">
      <c r="B135" s="281"/>
      <c r="C135" s="300" t="str">
        <f>IFERROR(BUDGET!C141,"")</f>
        <v>B7-10</v>
      </c>
      <c r="D135" s="301">
        <f>IFERROR(BUDGET!D141,"")</f>
        <v>0</v>
      </c>
      <c r="E135" s="302" t="str">
        <f>IFERROR(BUDGET!E141,"")</f>
        <v>x</v>
      </c>
      <c r="F135" s="303">
        <f>IF(OR(BUDGET!$N$14="",BUDGET!$N$14="Initial Budget"),BUDGET!N141,BUDGET!BA141)</f>
        <v>0</v>
      </c>
      <c r="G135" s="321"/>
      <c r="H135" s="305">
        <f>SUMIFS(EXPENSES!$I$12:$I4132,EXPENSES!$U$12:$U4132,FORECAST!C135)</f>
        <v>0</v>
      </c>
      <c r="I135" s="319">
        <f t="shared" si="206"/>
        <v>0</v>
      </c>
      <c r="J135" s="320"/>
      <c r="K135" s="288"/>
      <c r="L135" s="289"/>
      <c r="M135" s="307"/>
      <c r="N135" s="307"/>
      <c r="O135" s="307"/>
      <c r="P135" s="307"/>
      <c r="Q135" s="307"/>
      <c r="R135" s="307"/>
      <c r="S135" s="307"/>
      <c r="T135" s="307"/>
      <c r="U135" s="307"/>
      <c r="V135" s="307"/>
      <c r="W135" s="307"/>
      <c r="X135" s="307"/>
      <c r="Y135" s="307"/>
      <c r="Z135" s="307"/>
      <c r="AA135" s="307"/>
      <c r="AB135" s="307"/>
      <c r="AC135" s="307"/>
      <c r="AD135" s="307"/>
      <c r="AE135" s="307"/>
      <c r="AF135" s="307"/>
      <c r="AG135" s="307"/>
      <c r="AH135" s="307"/>
      <c r="AI135" s="307"/>
      <c r="AJ135" s="307"/>
      <c r="AK135" s="307"/>
      <c r="AL135" s="307"/>
      <c r="AM135" s="307"/>
      <c r="AN135" s="307"/>
      <c r="AO135" s="307"/>
      <c r="AP135" s="307"/>
      <c r="AQ135" s="307"/>
      <c r="AR135" s="307"/>
      <c r="AS135" s="307"/>
      <c r="AT135" s="307"/>
      <c r="AU135" s="307"/>
      <c r="AV135" s="307"/>
      <c r="AW135" s="308">
        <f t="shared" si="404"/>
        <v>0</v>
      </c>
      <c r="AX135" s="292"/>
      <c r="AY135" s="309">
        <f t="shared" si="245"/>
        <v>0</v>
      </c>
      <c r="AZ135" s="310" t="str">
        <f t="shared" si="246"/>
        <v/>
      </c>
      <c r="BA135" s="311" t="str">
        <f t="shared" si="247"/>
        <v/>
      </c>
      <c r="BB135" s="296"/>
      <c r="BC135" s="289"/>
      <c r="BD135" s="318"/>
    </row>
    <row r="136" spans="2:56" s="202" customFormat="1" outlineLevel="1" x14ac:dyDescent="0.35">
      <c r="B136" s="314"/>
      <c r="C136" s="315" t="str">
        <f>IFERROR(BUDGET!C142,"")</f>
        <v>B8</v>
      </c>
      <c r="D136" s="315"/>
      <c r="E136" s="215">
        <f>VLOOKUP($C136,BUDGET!$C:$E,3,FALSE)</f>
        <v>0</v>
      </c>
      <c r="F136" s="216">
        <f>SUM(F137:F146)</f>
        <v>0</v>
      </c>
      <c r="G136" s="313">
        <f>IF(OR(BUDGET!$N$14="",BUDGET!$N$14="Initial Budget"),FORECAST!F136-BUDGET!N142,FORECAST!F136-BUDGET!BA142)</f>
        <v>0</v>
      </c>
      <c r="H136" s="217">
        <f>SUM(H137:H146)</f>
        <v>0</v>
      </c>
      <c r="I136" s="217">
        <f t="shared" si="206"/>
        <v>0</v>
      </c>
      <c r="J136" s="218" t="str">
        <f t="shared" ref="J136" si="405">IF(OR(H136=0,F136=0),"-",H136/F136)</f>
        <v>-</v>
      </c>
      <c r="K136" s="243" t="str">
        <f>IF(ABS(H136-SUMIFS(REPORT!H:H,REPORT!C:C,C136))&gt;0.1,"PROB","OK")</f>
        <v>OK</v>
      </c>
      <c r="L136" s="60"/>
      <c r="M136" s="264">
        <f t="shared" ref="M136" si="406">SUM(M137:M146)</f>
        <v>0</v>
      </c>
      <c r="N136" s="264">
        <f t="shared" ref="N136" si="407">SUM(N137:N146)</f>
        <v>0</v>
      </c>
      <c r="O136" s="264">
        <f t="shared" ref="O136" si="408">SUM(O137:O146)</f>
        <v>0</v>
      </c>
      <c r="P136" s="264">
        <f t="shared" ref="P136" si="409">SUM(P137:P146)</f>
        <v>0</v>
      </c>
      <c r="Q136" s="264">
        <f t="shared" ref="Q136" si="410">SUM(Q137:Q146)</f>
        <v>0</v>
      </c>
      <c r="R136" s="264">
        <f t="shared" ref="R136" si="411">SUM(R137:R146)</f>
        <v>0</v>
      </c>
      <c r="S136" s="264">
        <f t="shared" ref="S136" si="412">SUM(S137:S146)</f>
        <v>0</v>
      </c>
      <c r="T136" s="264">
        <f t="shared" ref="T136" si="413">SUM(T137:T146)</f>
        <v>0</v>
      </c>
      <c r="U136" s="264">
        <f t="shared" ref="U136" si="414">SUM(U137:U146)</f>
        <v>0</v>
      </c>
      <c r="V136" s="264">
        <f t="shared" ref="V136" si="415">SUM(V137:V146)</f>
        <v>0</v>
      </c>
      <c r="W136" s="264">
        <f t="shared" ref="W136" si="416">SUM(W137:W146)</f>
        <v>0</v>
      </c>
      <c r="X136" s="264">
        <f t="shared" ref="X136" si="417">SUM(X137:X146)</f>
        <v>0</v>
      </c>
      <c r="Y136" s="264">
        <f t="shared" ref="Y136" si="418">SUM(Y137:Y146)</f>
        <v>0</v>
      </c>
      <c r="Z136" s="264">
        <f t="shared" ref="Z136" si="419">SUM(Z137:Z146)</f>
        <v>0</v>
      </c>
      <c r="AA136" s="264">
        <f t="shared" ref="AA136" si="420">SUM(AA137:AA146)</f>
        <v>0</v>
      </c>
      <c r="AB136" s="264">
        <f t="shared" ref="AB136" si="421">SUM(AB137:AB146)</f>
        <v>0</v>
      </c>
      <c r="AC136" s="264">
        <f t="shared" ref="AC136" si="422">SUM(AC137:AC146)</f>
        <v>0</v>
      </c>
      <c r="AD136" s="264">
        <f t="shared" ref="AD136" si="423">SUM(AD137:AD146)</f>
        <v>0</v>
      </c>
      <c r="AE136" s="264">
        <f t="shared" ref="AE136" si="424">SUM(AE137:AE146)</f>
        <v>0</v>
      </c>
      <c r="AF136" s="264">
        <f t="shared" ref="AF136" si="425">SUM(AF137:AF146)</f>
        <v>0</v>
      </c>
      <c r="AG136" s="264">
        <f t="shared" ref="AG136" si="426">SUM(AG137:AG146)</f>
        <v>0</v>
      </c>
      <c r="AH136" s="264">
        <f t="shared" ref="AH136" si="427">SUM(AH137:AH146)</f>
        <v>0</v>
      </c>
      <c r="AI136" s="264">
        <f t="shared" ref="AI136" si="428">SUM(AI137:AI146)</f>
        <v>0</v>
      </c>
      <c r="AJ136" s="264">
        <f t="shared" ref="AJ136" si="429">SUM(AJ137:AJ146)</f>
        <v>0</v>
      </c>
      <c r="AK136" s="264">
        <f t="shared" ref="AK136" si="430">SUM(AK137:AK146)</f>
        <v>0</v>
      </c>
      <c r="AL136" s="264">
        <f t="shared" ref="AL136" si="431">SUM(AL137:AL146)</f>
        <v>0</v>
      </c>
      <c r="AM136" s="264">
        <f t="shared" ref="AM136" si="432">SUM(AM137:AM146)</f>
        <v>0</v>
      </c>
      <c r="AN136" s="264">
        <f t="shared" ref="AN136" si="433">SUM(AN137:AN146)</f>
        <v>0</v>
      </c>
      <c r="AO136" s="264">
        <f t="shared" ref="AO136" si="434">SUM(AO137:AO146)</f>
        <v>0</v>
      </c>
      <c r="AP136" s="264">
        <f t="shared" ref="AP136" si="435">SUM(AP137:AP146)</f>
        <v>0</v>
      </c>
      <c r="AQ136" s="264">
        <f t="shared" ref="AQ136" si="436">SUM(AQ137:AQ146)</f>
        <v>0</v>
      </c>
      <c r="AR136" s="264">
        <f t="shared" ref="AR136" si="437">SUM(AR137:AR146)</f>
        <v>0</v>
      </c>
      <c r="AS136" s="264">
        <f t="shared" ref="AS136" si="438">SUM(AS137:AS146)</f>
        <v>0</v>
      </c>
      <c r="AT136" s="264">
        <f t="shared" ref="AT136" si="439">SUM(AT137:AT146)</f>
        <v>0</v>
      </c>
      <c r="AU136" s="264">
        <f t="shared" ref="AU136" si="440">SUM(AU137:AU146)</f>
        <v>0</v>
      </c>
      <c r="AV136" s="264">
        <f t="shared" ref="AV136" si="441">SUM(AV137:AV146)</f>
        <v>0</v>
      </c>
      <c r="AW136" s="274">
        <f t="shared" ref="AW136" si="442">SUM(AW137:AW146)</f>
        <v>0</v>
      </c>
      <c r="AX136" s="3"/>
      <c r="AY136" s="81">
        <f t="shared" si="245"/>
        <v>0</v>
      </c>
      <c r="AZ136" s="265" t="str">
        <f t="shared" si="246"/>
        <v/>
      </c>
      <c r="BA136" s="266" t="str">
        <f t="shared" si="247"/>
        <v/>
      </c>
      <c r="BB136" s="242"/>
      <c r="BC136" s="60"/>
      <c r="BD136" s="316"/>
    </row>
    <row r="137" spans="2:56" s="280" customFormat="1" outlineLevel="2" x14ac:dyDescent="0.35">
      <c r="B137" s="281"/>
      <c r="C137" s="235" t="str">
        <f>IFERROR(BUDGET!C143,"")</f>
        <v>B8-01</v>
      </c>
      <c r="D137" s="282">
        <f>IFERROR(BUDGET!D143,"")</f>
        <v>0</v>
      </c>
      <c r="E137" s="283" t="str">
        <f>IFERROR(BUDGET!E143,"")</f>
        <v>x</v>
      </c>
      <c r="F137" s="284">
        <f>IF(OR(BUDGET!$N$14="",BUDGET!$N$14="Initial Budget"),BUDGET!N143,BUDGET!BA143)</f>
        <v>0</v>
      </c>
      <c r="G137" s="321"/>
      <c r="H137" s="286">
        <f>SUMIFS(EXPENSES!$I$12:$I4134,EXPENSES!$U$12:$U4134,FORECAST!C137)</f>
        <v>0</v>
      </c>
      <c r="I137" s="319">
        <f t="shared" si="206"/>
        <v>0</v>
      </c>
      <c r="J137" s="320"/>
      <c r="K137" s="288"/>
      <c r="L137" s="289"/>
      <c r="M137" s="298"/>
      <c r="N137" s="290"/>
      <c r="O137" s="290"/>
      <c r="P137" s="290"/>
      <c r="Q137" s="298"/>
      <c r="R137" s="290"/>
      <c r="S137" s="290"/>
      <c r="T137" s="290"/>
      <c r="U137" s="290"/>
      <c r="V137" s="290"/>
      <c r="W137" s="290"/>
      <c r="X137" s="290"/>
      <c r="Y137" s="290"/>
      <c r="Z137" s="290"/>
      <c r="AA137" s="290"/>
      <c r="AB137" s="290"/>
      <c r="AC137" s="290"/>
      <c r="AD137" s="290"/>
      <c r="AE137" s="290"/>
      <c r="AF137" s="290"/>
      <c r="AG137" s="290"/>
      <c r="AH137" s="290"/>
      <c r="AI137" s="290"/>
      <c r="AJ137" s="290"/>
      <c r="AK137" s="290"/>
      <c r="AL137" s="290"/>
      <c r="AM137" s="290"/>
      <c r="AN137" s="290"/>
      <c r="AO137" s="290"/>
      <c r="AP137" s="290"/>
      <c r="AQ137" s="290"/>
      <c r="AR137" s="290"/>
      <c r="AS137" s="290"/>
      <c r="AT137" s="290"/>
      <c r="AU137" s="290"/>
      <c r="AV137" s="290"/>
      <c r="AW137" s="291">
        <f t="shared" ref="AW137:AW146" si="443">SUM(L137:AV137)</f>
        <v>0</v>
      </c>
      <c r="AX137" s="292"/>
      <c r="AY137" s="293">
        <f t="shared" si="245"/>
        <v>0</v>
      </c>
      <c r="AZ137" s="294" t="str">
        <f t="shared" si="246"/>
        <v/>
      </c>
      <c r="BA137" s="295" t="str">
        <f t="shared" si="247"/>
        <v/>
      </c>
      <c r="BB137" s="296"/>
      <c r="BC137" s="289"/>
      <c r="BD137" s="318"/>
    </row>
    <row r="138" spans="2:56" s="280" customFormat="1" outlineLevel="2" x14ac:dyDescent="0.35">
      <c r="B138" s="281"/>
      <c r="C138" s="235" t="str">
        <f>IFERROR(BUDGET!C144,"")</f>
        <v>B8-02</v>
      </c>
      <c r="D138" s="297">
        <f>IFERROR(BUDGET!D144,"")</f>
        <v>0</v>
      </c>
      <c r="E138" s="283" t="str">
        <f>IFERROR(BUDGET!E144,"")</f>
        <v>x</v>
      </c>
      <c r="F138" s="284">
        <f>IF(OR(BUDGET!$N$14="",BUDGET!$N$14="Initial Budget"),BUDGET!N144,BUDGET!BA144)</f>
        <v>0</v>
      </c>
      <c r="G138" s="321"/>
      <c r="H138" s="286">
        <f>SUMIFS(EXPENSES!$I$12:$I4135,EXPENSES!$U$12:$U4135,FORECAST!C138)</f>
        <v>0</v>
      </c>
      <c r="I138" s="319">
        <f t="shared" si="206"/>
        <v>0</v>
      </c>
      <c r="J138" s="320"/>
      <c r="K138" s="288"/>
      <c r="L138" s="289"/>
      <c r="M138" s="298"/>
      <c r="N138" s="298"/>
      <c r="O138" s="298"/>
      <c r="P138" s="298"/>
      <c r="Q138" s="298"/>
      <c r="R138" s="298"/>
      <c r="S138" s="298"/>
      <c r="T138" s="298"/>
      <c r="U138" s="298"/>
      <c r="V138" s="298"/>
      <c r="W138" s="298"/>
      <c r="X138" s="298"/>
      <c r="Y138" s="298"/>
      <c r="Z138" s="298"/>
      <c r="AA138" s="298"/>
      <c r="AB138" s="298"/>
      <c r="AC138" s="298"/>
      <c r="AD138" s="298"/>
      <c r="AE138" s="298"/>
      <c r="AF138" s="298"/>
      <c r="AG138" s="298"/>
      <c r="AH138" s="298"/>
      <c r="AI138" s="298"/>
      <c r="AJ138" s="298"/>
      <c r="AK138" s="298"/>
      <c r="AL138" s="298"/>
      <c r="AM138" s="298"/>
      <c r="AN138" s="298"/>
      <c r="AO138" s="298"/>
      <c r="AP138" s="298"/>
      <c r="AQ138" s="298"/>
      <c r="AR138" s="298"/>
      <c r="AS138" s="298"/>
      <c r="AT138" s="298"/>
      <c r="AU138" s="298"/>
      <c r="AV138" s="298"/>
      <c r="AW138" s="299">
        <f t="shared" si="443"/>
        <v>0</v>
      </c>
      <c r="AX138" s="292"/>
      <c r="AY138" s="293">
        <f t="shared" si="245"/>
        <v>0</v>
      </c>
      <c r="AZ138" s="294" t="str">
        <f t="shared" si="246"/>
        <v/>
      </c>
      <c r="BA138" s="295" t="str">
        <f t="shared" si="247"/>
        <v/>
      </c>
      <c r="BB138" s="296"/>
      <c r="BC138" s="289"/>
      <c r="BD138" s="318"/>
    </row>
    <row r="139" spans="2:56" s="280" customFormat="1" outlineLevel="2" x14ac:dyDescent="0.35">
      <c r="B139" s="281"/>
      <c r="C139" s="235" t="str">
        <f>IFERROR(BUDGET!C145,"")</f>
        <v>B8-03</v>
      </c>
      <c r="D139" s="297">
        <f>IFERROR(BUDGET!D145,"")</f>
        <v>0</v>
      </c>
      <c r="E139" s="283" t="str">
        <f>IFERROR(BUDGET!E145,"")</f>
        <v>x</v>
      </c>
      <c r="F139" s="284">
        <f>IF(OR(BUDGET!$N$14="",BUDGET!$N$14="Initial Budget"),BUDGET!N145,BUDGET!BA145)</f>
        <v>0</v>
      </c>
      <c r="G139" s="321"/>
      <c r="H139" s="286">
        <f>SUMIFS(EXPENSES!$I$12:$I4136,EXPENSES!$U$12:$U4136,FORECAST!C139)</f>
        <v>0</v>
      </c>
      <c r="I139" s="319">
        <f t="shared" si="206"/>
        <v>0</v>
      </c>
      <c r="J139" s="320"/>
      <c r="K139" s="288"/>
      <c r="L139" s="289"/>
      <c r="M139" s="298"/>
      <c r="N139" s="298"/>
      <c r="O139" s="298"/>
      <c r="P139" s="298"/>
      <c r="Q139" s="298"/>
      <c r="R139" s="298"/>
      <c r="S139" s="298"/>
      <c r="T139" s="298"/>
      <c r="U139" s="298"/>
      <c r="V139" s="298"/>
      <c r="W139" s="298"/>
      <c r="X139" s="298"/>
      <c r="Y139" s="298"/>
      <c r="Z139" s="298"/>
      <c r="AA139" s="298"/>
      <c r="AB139" s="298"/>
      <c r="AC139" s="298"/>
      <c r="AD139" s="298"/>
      <c r="AE139" s="298"/>
      <c r="AF139" s="298"/>
      <c r="AG139" s="298"/>
      <c r="AH139" s="298"/>
      <c r="AI139" s="298"/>
      <c r="AJ139" s="298"/>
      <c r="AK139" s="298"/>
      <c r="AL139" s="298"/>
      <c r="AM139" s="298"/>
      <c r="AN139" s="298"/>
      <c r="AO139" s="298"/>
      <c r="AP139" s="298"/>
      <c r="AQ139" s="298"/>
      <c r="AR139" s="298"/>
      <c r="AS139" s="298"/>
      <c r="AT139" s="298"/>
      <c r="AU139" s="298"/>
      <c r="AV139" s="298"/>
      <c r="AW139" s="299">
        <f t="shared" si="443"/>
        <v>0</v>
      </c>
      <c r="AX139" s="292"/>
      <c r="AY139" s="293">
        <f t="shared" si="245"/>
        <v>0</v>
      </c>
      <c r="AZ139" s="294" t="str">
        <f t="shared" si="246"/>
        <v/>
      </c>
      <c r="BA139" s="295" t="str">
        <f t="shared" si="247"/>
        <v/>
      </c>
      <c r="BB139" s="296"/>
      <c r="BC139" s="289"/>
      <c r="BD139" s="318"/>
    </row>
    <row r="140" spans="2:56" s="280" customFormat="1" outlineLevel="2" x14ac:dyDescent="0.35">
      <c r="B140" s="281"/>
      <c r="C140" s="235" t="str">
        <f>IFERROR(BUDGET!C146,"")</f>
        <v>B8-04</v>
      </c>
      <c r="D140" s="297">
        <f>IFERROR(BUDGET!D146,"")</f>
        <v>0</v>
      </c>
      <c r="E140" s="283" t="str">
        <f>IFERROR(BUDGET!E146,"")</f>
        <v>x</v>
      </c>
      <c r="F140" s="284">
        <f>IF(OR(BUDGET!$N$14="",BUDGET!$N$14="Initial Budget"),BUDGET!N146,BUDGET!BA146)</f>
        <v>0</v>
      </c>
      <c r="G140" s="321"/>
      <c r="H140" s="286">
        <f>SUMIFS(EXPENSES!$I$12:$I4137,EXPENSES!$U$12:$U4137,FORECAST!C140)</f>
        <v>0</v>
      </c>
      <c r="I140" s="319">
        <f t="shared" si="206"/>
        <v>0</v>
      </c>
      <c r="J140" s="320"/>
      <c r="K140" s="288"/>
      <c r="L140" s="289"/>
      <c r="M140" s="298"/>
      <c r="N140" s="298"/>
      <c r="O140" s="298"/>
      <c r="P140" s="298"/>
      <c r="Q140" s="298"/>
      <c r="R140" s="298"/>
      <c r="S140" s="298"/>
      <c r="T140" s="298"/>
      <c r="U140" s="298"/>
      <c r="V140" s="298"/>
      <c r="W140" s="298"/>
      <c r="X140" s="298"/>
      <c r="Y140" s="298"/>
      <c r="Z140" s="298"/>
      <c r="AA140" s="298"/>
      <c r="AB140" s="298"/>
      <c r="AC140" s="298"/>
      <c r="AD140" s="298"/>
      <c r="AE140" s="298"/>
      <c r="AF140" s="298"/>
      <c r="AG140" s="298"/>
      <c r="AH140" s="298"/>
      <c r="AI140" s="298"/>
      <c r="AJ140" s="298"/>
      <c r="AK140" s="298"/>
      <c r="AL140" s="298"/>
      <c r="AM140" s="298"/>
      <c r="AN140" s="298"/>
      <c r="AO140" s="298"/>
      <c r="AP140" s="298"/>
      <c r="AQ140" s="298"/>
      <c r="AR140" s="298"/>
      <c r="AS140" s="298"/>
      <c r="AT140" s="298"/>
      <c r="AU140" s="298"/>
      <c r="AV140" s="298"/>
      <c r="AW140" s="299">
        <f t="shared" si="443"/>
        <v>0</v>
      </c>
      <c r="AX140" s="292"/>
      <c r="AY140" s="293">
        <f t="shared" si="245"/>
        <v>0</v>
      </c>
      <c r="AZ140" s="294" t="str">
        <f t="shared" si="246"/>
        <v/>
      </c>
      <c r="BA140" s="295" t="str">
        <f t="shared" si="247"/>
        <v/>
      </c>
      <c r="BB140" s="296"/>
      <c r="BC140" s="289"/>
      <c r="BD140" s="318"/>
    </row>
    <row r="141" spans="2:56" s="280" customFormat="1" outlineLevel="2" x14ac:dyDescent="0.35">
      <c r="B141" s="281"/>
      <c r="C141" s="235" t="str">
        <f>IFERROR(BUDGET!C147,"")</f>
        <v>B8-05</v>
      </c>
      <c r="D141" s="297">
        <f>IFERROR(BUDGET!D147,"")</f>
        <v>0</v>
      </c>
      <c r="E141" s="283" t="str">
        <f>IFERROR(BUDGET!E147,"")</f>
        <v>x</v>
      </c>
      <c r="F141" s="284">
        <f>IF(OR(BUDGET!$N$14="",BUDGET!$N$14="Initial Budget"),BUDGET!N147,BUDGET!BA147)</f>
        <v>0</v>
      </c>
      <c r="G141" s="321"/>
      <c r="H141" s="286">
        <f>SUMIFS(EXPENSES!$I$12:$I4138,EXPENSES!$U$12:$U4138,FORECAST!C141)</f>
        <v>0</v>
      </c>
      <c r="I141" s="319">
        <f t="shared" si="206"/>
        <v>0</v>
      </c>
      <c r="J141" s="320"/>
      <c r="K141" s="288"/>
      <c r="L141" s="289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298"/>
      <c r="AE141" s="298"/>
      <c r="AF141" s="298"/>
      <c r="AG141" s="298"/>
      <c r="AH141" s="298"/>
      <c r="AI141" s="298"/>
      <c r="AJ141" s="298"/>
      <c r="AK141" s="298"/>
      <c r="AL141" s="298"/>
      <c r="AM141" s="298"/>
      <c r="AN141" s="298"/>
      <c r="AO141" s="298"/>
      <c r="AP141" s="298"/>
      <c r="AQ141" s="298"/>
      <c r="AR141" s="298"/>
      <c r="AS141" s="298"/>
      <c r="AT141" s="298"/>
      <c r="AU141" s="298"/>
      <c r="AV141" s="298"/>
      <c r="AW141" s="299">
        <f t="shared" si="443"/>
        <v>0</v>
      </c>
      <c r="AX141" s="292"/>
      <c r="AY141" s="293">
        <f t="shared" si="245"/>
        <v>0</v>
      </c>
      <c r="AZ141" s="294" t="str">
        <f t="shared" si="246"/>
        <v/>
      </c>
      <c r="BA141" s="295" t="str">
        <f t="shared" si="247"/>
        <v/>
      </c>
      <c r="BB141" s="296"/>
      <c r="BC141" s="289"/>
      <c r="BD141" s="318"/>
    </row>
    <row r="142" spans="2:56" s="280" customFormat="1" outlineLevel="2" x14ac:dyDescent="0.35">
      <c r="B142" s="281"/>
      <c r="C142" s="235" t="str">
        <f>IFERROR(BUDGET!C148,"")</f>
        <v>B8-06</v>
      </c>
      <c r="D142" s="297">
        <f>IFERROR(BUDGET!D148,"")</f>
        <v>0</v>
      </c>
      <c r="E142" s="283" t="str">
        <f>IFERROR(BUDGET!E148,"")</f>
        <v>x</v>
      </c>
      <c r="F142" s="284">
        <f>IF(OR(BUDGET!$N$14="",BUDGET!$N$14="Initial Budget"),BUDGET!N148,BUDGET!BA148)</f>
        <v>0</v>
      </c>
      <c r="G142" s="321"/>
      <c r="H142" s="286">
        <f>SUMIFS(EXPENSES!$I$12:$I4139,EXPENSES!$U$12:$U4139,FORECAST!C142)</f>
        <v>0</v>
      </c>
      <c r="I142" s="319">
        <f t="shared" ref="I142:I183" si="444">F142-H142</f>
        <v>0</v>
      </c>
      <c r="J142" s="320"/>
      <c r="K142" s="288"/>
      <c r="L142" s="289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298"/>
      <c r="AE142" s="298"/>
      <c r="AF142" s="298"/>
      <c r="AG142" s="298"/>
      <c r="AH142" s="298"/>
      <c r="AI142" s="298"/>
      <c r="AJ142" s="298"/>
      <c r="AK142" s="298"/>
      <c r="AL142" s="298"/>
      <c r="AM142" s="298"/>
      <c r="AN142" s="298"/>
      <c r="AO142" s="298"/>
      <c r="AP142" s="298"/>
      <c r="AQ142" s="298"/>
      <c r="AR142" s="298"/>
      <c r="AS142" s="298"/>
      <c r="AT142" s="298"/>
      <c r="AU142" s="298"/>
      <c r="AV142" s="298"/>
      <c r="AW142" s="299">
        <f t="shared" si="443"/>
        <v>0</v>
      </c>
      <c r="AX142" s="292"/>
      <c r="AY142" s="293">
        <f t="shared" si="245"/>
        <v>0</v>
      </c>
      <c r="AZ142" s="294" t="str">
        <f t="shared" si="246"/>
        <v/>
      </c>
      <c r="BA142" s="295" t="str">
        <f t="shared" si="247"/>
        <v/>
      </c>
      <c r="BB142" s="296"/>
      <c r="BC142" s="289"/>
      <c r="BD142" s="318"/>
    </row>
    <row r="143" spans="2:56" s="280" customFormat="1" outlineLevel="2" x14ac:dyDescent="0.35">
      <c r="B143" s="281"/>
      <c r="C143" s="235" t="str">
        <f>IFERROR(BUDGET!C149,"")</f>
        <v>B8-07</v>
      </c>
      <c r="D143" s="297">
        <f>IFERROR(BUDGET!D149,"")</f>
        <v>0</v>
      </c>
      <c r="E143" s="283" t="str">
        <f>IFERROR(BUDGET!E149,"")</f>
        <v>x</v>
      </c>
      <c r="F143" s="284">
        <f>IF(OR(BUDGET!$N$14="",BUDGET!$N$14="Initial Budget"),BUDGET!N149,BUDGET!BA149)</f>
        <v>0</v>
      </c>
      <c r="G143" s="321"/>
      <c r="H143" s="286">
        <f>SUMIFS(EXPENSES!$I$12:$I4140,EXPENSES!$U$12:$U4140,FORECAST!C143)</f>
        <v>0</v>
      </c>
      <c r="I143" s="319">
        <f t="shared" si="444"/>
        <v>0</v>
      </c>
      <c r="J143" s="320"/>
      <c r="K143" s="288"/>
      <c r="L143" s="289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298"/>
      <c r="AE143" s="298"/>
      <c r="AF143" s="298"/>
      <c r="AG143" s="298"/>
      <c r="AH143" s="298"/>
      <c r="AI143" s="298"/>
      <c r="AJ143" s="298"/>
      <c r="AK143" s="298"/>
      <c r="AL143" s="298"/>
      <c r="AM143" s="298"/>
      <c r="AN143" s="298"/>
      <c r="AO143" s="298"/>
      <c r="AP143" s="298"/>
      <c r="AQ143" s="298"/>
      <c r="AR143" s="298"/>
      <c r="AS143" s="298"/>
      <c r="AT143" s="298"/>
      <c r="AU143" s="298"/>
      <c r="AV143" s="298"/>
      <c r="AW143" s="299">
        <f t="shared" si="443"/>
        <v>0</v>
      </c>
      <c r="AX143" s="292"/>
      <c r="AY143" s="293">
        <f t="shared" si="245"/>
        <v>0</v>
      </c>
      <c r="AZ143" s="294" t="str">
        <f t="shared" si="246"/>
        <v/>
      </c>
      <c r="BA143" s="295" t="str">
        <f t="shared" si="247"/>
        <v/>
      </c>
      <c r="BB143" s="296"/>
      <c r="BC143" s="289"/>
      <c r="BD143" s="318"/>
    </row>
    <row r="144" spans="2:56" s="280" customFormat="1" outlineLevel="2" x14ac:dyDescent="0.35">
      <c r="B144" s="281"/>
      <c r="C144" s="235" t="str">
        <f>IFERROR(BUDGET!C150,"")</f>
        <v>B8-08</v>
      </c>
      <c r="D144" s="297">
        <f>IFERROR(BUDGET!D150,"")</f>
        <v>0</v>
      </c>
      <c r="E144" s="283" t="str">
        <f>IFERROR(BUDGET!E150,"")</f>
        <v>x</v>
      </c>
      <c r="F144" s="284">
        <f>IF(OR(BUDGET!$N$14="",BUDGET!$N$14="Initial Budget"),BUDGET!N150,BUDGET!BA150)</f>
        <v>0</v>
      </c>
      <c r="G144" s="321"/>
      <c r="H144" s="286">
        <f>SUMIFS(EXPENSES!$I$12:$I4141,EXPENSES!$U$12:$U4141,FORECAST!C144)</f>
        <v>0</v>
      </c>
      <c r="I144" s="319">
        <f t="shared" si="444"/>
        <v>0</v>
      </c>
      <c r="J144" s="320"/>
      <c r="K144" s="288"/>
      <c r="L144" s="289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298"/>
      <c r="AE144" s="298"/>
      <c r="AF144" s="298"/>
      <c r="AG144" s="298"/>
      <c r="AH144" s="298"/>
      <c r="AI144" s="298"/>
      <c r="AJ144" s="298"/>
      <c r="AK144" s="298"/>
      <c r="AL144" s="298"/>
      <c r="AM144" s="298"/>
      <c r="AN144" s="298"/>
      <c r="AO144" s="298"/>
      <c r="AP144" s="298"/>
      <c r="AQ144" s="298"/>
      <c r="AR144" s="298"/>
      <c r="AS144" s="298"/>
      <c r="AT144" s="298"/>
      <c r="AU144" s="298"/>
      <c r="AV144" s="298"/>
      <c r="AW144" s="299">
        <f t="shared" si="443"/>
        <v>0</v>
      </c>
      <c r="AX144" s="292"/>
      <c r="AY144" s="293">
        <f t="shared" si="245"/>
        <v>0</v>
      </c>
      <c r="AZ144" s="294" t="str">
        <f t="shared" si="246"/>
        <v/>
      </c>
      <c r="BA144" s="295" t="str">
        <f t="shared" si="247"/>
        <v/>
      </c>
      <c r="BB144" s="296"/>
      <c r="BC144" s="289"/>
      <c r="BD144" s="318"/>
    </row>
    <row r="145" spans="2:56" s="280" customFormat="1" outlineLevel="2" x14ac:dyDescent="0.35">
      <c r="B145" s="281"/>
      <c r="C145" s="235" t="str">
        <f>IFERROR(BUDGET!C151,"")</f>
        <v>B8-09</v>
      </c>
      <c r="D145" s="297">
        <f>IFERROR(BUDGET!D151,"")</f>
        <v>0</v>
      </c>
      <c r="E145" s="283" t="str">
        <f>IFERROR(BUDGET!E151,"")</f>
        <v>x</v>
      </c>
      <c r="F145" s="284">
        <f>IF(OR(BUDGET!$N$14="",BUDGET!$N$14="Initial Budget"),BUDGET!N151,BUDGET!BA151)</f>
        <v>0</v>
      </c>
      <c r="G145" s="321"/>
      <c r="H145" s="286">
        <f>SUMIFS(EXPENSES!$I$12:$I4142,EXPENSES!$U$12:$U4142,FORECAST!C145)</f>
        <v>0</v>
      </c>
      <c r="I145" s="319">
        <f t="shared" si="444"/>
        <v>0</v>
      </c>
      <c r="J145" s="320"/>
      <c r="K145" s="288"/>
      <c r="L145" s="289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298"/>
      <c r="AE145" s="298"/>
      <c r="AF145" s="298"/>
      <c r="AG145" s="298"/>
      <c r="AH145" s="298"/>
      <c r="AI145" s="298"/>
      <c r="AJ145" s="298"/>
      <c r="AK145" s="298"/>
      <c r="AL145" s="298"/>
      <c r="AM145" s="298"/>
      <c r="AN145" s="298"/>
      <c r="AO145" s="298"/>
      <c r="AP145" s="298"/>
      <c r="AQ145" s="298"/>
      <c r="AR145" s="298"/>
      <c r="AS145" s="298"/>
      <c r="AT145" s="298"/>
      <c r="AU145" s="298"/>
      <c r="AV145" s="298"/>
      <c r="AW145" s="299">
        <f t="shared" si="443"/>
        <v>0</v>
      </c>
      <c r="AX145" s="292"/>
      <c r="AY145" s="293">
        <f t="shared" ref="AY145:AY146" si="445">H145+AW145</f>
        <v>0</v>
      </c>
      <c r="AZ145" s="294" t="str">
        <f t="shared" ref="AZ145:AZ146" si="446">IF(AY145-F145=0,"",AY145-F145)</f>
        <v/>
      </c>
      <c r="BA145" s="295" t="str">
        <f t="shared" ref="BA145:BA146" si="447">IF(AZ145="","",IF(F145=0,"-",AZ145/F145))</f>
        <v/>
      </c>
      <c r="BB145" s="296"/>
      <c r="BC145" s="289"/>
      <c r="BD145" s="318"/>
    </row>
    <row r="146" spans="2:56" s="280" customFormat="1" outlineLevel="2" x14ac:dyDescent="0.35">
      <c r="B146" s="281"/>
      <c r="C146" s="300" t="str">
        <f>IFERROR(BUDGET!C152,"")</f>
        <v>B8-10</v>
      </c>
      <c r="D146" s="301">
        <f>IFERROR(BUDGET!D152,"")</f>
        <v>0</v>
      </c>
      <c r="E146" s="302" t="str">
        <f>IFERROR(BUDGET!E152,"")</f>
        <v>x</v>
      </c>
      <c r="F146" s="303">
        <f>IF(OR(BUDGET!$N$14="",BUDGET!$N$14="Initial Budget"),BUDGET!N152,BUDGET!BA152)</f>
        <v>0</v>
      </c>
      <c r="G146" s="321"/>
      <c r="H146" s="305">
        <f>SUMIFS(EXPENSES!$I$12:$I4143,EXPENSES!$U$12:$U4143,FORECAST!C146)</f>
        <v>0</v>
      </c>
      <c r="I146" s="319">
        <f t="shared" si="444"/>
        <v>0</v>
      </c>
      <c r="J146" s="320"/>
      <c r="K146" s="288"/>
      <c r="L146" s="289"/>
      <c r="M146" s="307"/>
      <c r="N146" s="307"/>
      <c r="O146" s="307"/>
      <c r="P146" s="307"/>
      <c r="Q146" s="307"/>
      <c r="R146" s="307"/>
      <c r="S146" s="307"/>
      <c r="T146" s="307"/>
      <c r="U146" s="307"/>
      <c r="V146" s="307"/>
      <c r="W146" s="307"/>
      <c r="X146" s="307"/>
      <c r="Y146" s="307"/>
      <c r="Z146" s="307"/>
      <c r="AA146" s="307"/>
      <c r="AB146" s="307"/>
      <c r="AC146" s="307"/>
      <c r="AD146" s="307"/>
      <c r="AE146" s="307"/>
      <c r="AF146" s="307"/>
      <c r="AG146" s="307"/>
      <c r="AH146" s="307"/>
      <c r="AI146" s="307"/>
      <c r="AJ146" s="307"/>
      <c r="AK146" s="307"/>
      <c r="AL146" s="307"/>
      <c r="AM146" s="307"/>
      <c r="AN146" s="307"/>
      <c r="AO146" s="307"/>
      <c r="AP146" s="307"/>
      <c r="AQ146" s="307"/>
      <c r="AR146" s="307"/>
      <c r="AS146" s="307"/>
      <c r="AT146" s="307"/>
      <c r="AU146" s="307"/>
      <c r="AV146" s="307"/>
      <c r="AW146" s="308">
        <f t="shared" si="443"/>
        <v>0</v>
      </c>
      <c r="AX146" s="292"/>
      <c r="AY146" s="309">
        <f t="shared" si="445"/>
        <v>0</v>
      </c>
      <c r="AZ146" s="310" t="str">
        <f t="shared" si="446"/>
        <v/>
      </c>
      <c r="BA146" s="311" t="str">
        <f t="shared" si="447"/>
        <v/>
      </c>
      <c r="BB146" s="296"/>
      <c r="BC146" s="289"/>
      <c r="BD146" s="318"/>
    </row>
    <row r="147" spans="2:56" s="202" customFormat="1" outlineLevel="1" x14ac:dyDescent="0.35">
      <c r="B147" s="314"/>
      <c r="C147" s="315" t="str">
        <f>IFERROR(BUDGET!C153,"")</f>
        <v>B9</v>
      </c>
      <c r="D147" s="315"/>
      <c r="E147" s="215">
        <f>VLOOKUP($C147,BUDGET!$C:$E,3,FALSE)</f>
        <v>0</v>
      </c>
      <c r="F147" s="216">
        <f>SUM(F148:F157)</f>
        <v>0</v>
      </c>
      <c r="G147" s="313">
        <f>IF(OR(BUDGET!$N$14="",BUDGET!$N$14="Initial Budget"),FORECAST!F147-BUDGET!N153,FORECAST!F147-BUDGET!BA153)</f>
        <v>0</v>
      </c>
      <c r="H147" s="217">
        <f>SUM(H148:H157)</f>
        <v>0</v>
      </c>
      <c r="I147" s="217">
        <f t="shared" si="444"/>
        <v>0</v>
      </c>
      <c r="J147" s="218" t="str">
        <f t="shared" ref="J147" si="448">IF(OR(H147=0,F147=0),"-",H147/F147)</f>
        <v>-</v>
      </c>
      <c r="K147" s="243" t="str">
        <f>IF(ABS(H147-SUMIFS(REPORT!H:H,REPORT!C:C,C147))&gt;0.1,"PROB","OK")</f>
        <v>OK</v>
      </c>
      <c r="L147" s="60"/>
      <c r="M147" s="264">
        <f t="shared" ref="M147" si="449">SUM(M148:M157)</f>
        <v>0</v>
      </c>
      <c r="N147" s="264">
        <f t="shared" ref="N147" si="450">SUM(N148:N157)</f>
        <v>0</v>
      </c>
      <c r="O147" s="264">
        <f t="shared" ref="O147" si="451">SUM(O148:O157)</f>
        <v>0</v>
      </c>
      <c r="P147" s="264">
        <f t="shared" ref="P147" si="452">SUM(P148:P157)</f>
        <v>0</v>
      </c>
      <c r="Q147" s="264">
        <f t="shared" ref="Q147" si="453">SUM(Q148:Q157)</f>
        <v>0</v>
      </c>
      <c r="R147" s="264">
        <f t="shared" ref="R147" si="454">SUM(R148:R157)</f>
        <v>0</v>
      </c>
      <c r="S147" s="264">
        <f t="shared" ref="S147" si="455">SUM(S148:S157)</f>
        <v>0</v>
      </c>
      <c r="T147" s="264">
        <f t="shared" ref="T147" si="456">SUM(T148:T157)</f>
        <v>0</v>
      </c>
      <c r="U147" s="264">
        <f t="shared" ref="U147" si="457">SUM(U148:U157)</f>
        <v>0</v>
      </c>
      <c r="V147" s="264">
        <f t="shared" ref="V147" si="458">SUM(V148:V157)</f>
        <v>0</v>
      </c>
      <c r="W147" s="264">
        <f t="shared" ref="W147" si="459">SUM(W148:W157)</f>
        <v>0</v>
      </c>
      <c r="X147" s="264">
        <f t="shared" ref="X147" si="460">SUM(X148:X157)</f>
        <v>0</v>
      </c>
      <c r="Y147" s="264">
        <f t="shared" ref="Y147" si="461">SUM(Y148:Y157)</f>
        <v>0</v>
      </c>
      <c r="Z147" s="264">
        <f t="shared" ref="Z147" si="462">SUM(Z148:Z157)</f>
        <v>0</v>
      </c>
      <c r="AA147" s="264">
        <f t="shared" ref="AA147" si="463">SUM(AA148:AA157)</f>
        <v>0</v>
      </c>
      <c r="AB147" s="264">
        <f t="shared" ref="AB147" si="464">SUM(AB148:AB157)</f>
        <v>0</v>
      </c>
      <c r="AC147" s="264">
        <f t="shared" ref="AC147" si="465">SUM(AC148:AC157)</f>
        <v>0</v>
      </c>
      <c r="AD147" s="264">
        <f t="shared" ref="AD147" si="466">SUM(AD148:AD157)</f>
        <v>0</v>
      </c>
      <c r="AE147" s="264">
        <f t="shared" ref="AE147" si="467">SUM(AE148:AE157)</f>
        <v>0</v>
      </c>
      <c r="AF147" s="264">
        <f t="shared" ref="AF147" si="468">SUM(AF148:AF157)</f>
        <v>0</v>
      </c>
      <c r="AG147" s="264">
        <f t="shared" ref="AG147" si="469">SUM(AG148:AG157)</f>
        <v>0</v>
      </c>
      <c r="AH147" s="264">
        <f t="shared" ref="AH147" si="470">SUM(AH148:AH157)</f>
        <v>0</v>
      </c>
      <c r="AI147" s="264">
        <f t="shared" ref="AI147" si="471">SUM(AI148:AI157)</f>
        <v>0</v>
      </c>
      <c r="AJ147" s="264">
        <f t="shared" ref="AJ147" si="472">SUM(AJ148:AJ157)</f>
        <v>0</v>
      </c>
      <c r="AK147" s="264">
        <f t="shared" ref="AK147" si="473">SUM(AK148:AK157)</f>
        <v>0</v>
      </c>
      <c r="AL147" s="264">
        <f t="shared" ref="AL147" si="474">SUM(AL148:AL157)</f>
        <v>0</v>
      </c>
      <c r="AM147" s="264">
        <f t="shared" ref="AM147" si="475">SUM(AM148:AM157)</f>
        <v>0</v>
      </c>
      <c r="AN147" s="264">
        <f t="shared" ref="AN147" si="476">SUM(AN148:AN157)</f>
        <v>0</v>
      </c>
      <c r="AO147" s="264">
        <f t="shared" ref="AO147" si="477">SUM(AO148:AO157)</f>
        <v>0</v>
      </c>
      <c r="AP147" s="264">
        <f t="shared" ref="AP147" si="478">SUM(AP148:AP157)</f>
        <v>0</v>
      </c>
      <c r="AQ147" s="264">
        <f t="shared" ref="AQ147" si="479">SUM(AQ148:AQ157)</f>
        <v>0</v>
      </c>
      <c r="AR147" s="264">
        <f t="shared" ref="AR147" si="480">SUM(AR148:AR157)</f>
        <v>0</v>
      </c>
      <c r="AS147" s="264">
        <f t="shared" ref="AS147" si="481">SUM(AS148:AS157)</f>
        <v>0</v>
      </c>
      <c r="AT147" s="264">
        <f t="shared" ref="AT147" si="482">SUM(AT148:AT157)</f>
        <v>0</v>
      </c>
      <c r="AU147" s="264">
        <f t="shared" ref="AU147" si="483">SUM(AU148:AU157)</f>
        <v>0</v>
      </c>
      <c r="AV147" s="264">
        <f t="shared" ref="AV147" si="484">SUM(AV148:AV157)</f>
        <v>0</v>
      </c>
      <c r="AW147" s="274">
        <f t="shared" ref="AW147" si="485">SUM(AW148:AW157)</f>
        <v>0</v>
      </c>
      <c r="AX147" s="3"/>
      <c r="AY147" s="81">
        <f t="shared" ref="AY147:AY168" si="486">H147+AW147</f>
        <v>0</v>
      </c>
      <c r="AZ147" s="265" t="str">
        <f t="shared" ref="AZ147:AZ168" si="487">IF(AY147-F147=0,"",AY147-F147)</f>
        <v/>
      </c>
      <c r="BA147" s="266" t="str">
        <f t="shared" ref="BA147:BA168" si="488">IF(AZ147="","",IF(F147=0,"-",AZ147/F147))</f>
        <v/>
      </c>
      <c r="BB147" s="242"/>
      <c r="BC147" s="60"/>
      <c r="BD147" s="316"/>
    </row>
    <row r="148" spans="2:56" s="280" customFormat="1" outlineLevel="2" x14ac:dyDescent="0.35">
      <c r="B148" s="281"/>
      <c r="C148" s="235" t="str">
        <f>IFERROR(BUDGET!C154,"")</f>
        <v>B9-01</v>
      </c>
      <c r="D148" s="282">
        <f>IFERROR(BUDGET!D154,"")</f>
        <v>0</v>
      </c>
      <c r="E148" s="283" t="str">
        <f>IFERROR(BUDGET!E154,"")</f>
        <v>x</v>
      </c>
      <c r="F148" s="284">
        <f>IF(OR(BUDGET!$N$14="",BUDGET!$N$14="Initial Budget"),BUDGET!N154,BUDGET!BA154)</f>
        <v>0</v>
      </c>
      <c r="G148" s="321"/>
      <c r="H148" s="286">
        <f>SUMIFS(EXPENSES!$I$12:$I4145,EXPENSES!$U$12:$U4145,FORECAST!C148)</f>
        <v>0</v>
      </c>
      <c r="I148" s="319">
        <f t="shared" si="444"/>
        <v>0</v>
      </c>
      <c r="J148" s="320"/>
      <c r="K148" s="288"/>
      <c r="L148" s="289"/>
      <c r="M148" s="298"/>
      <c r="N148" s="290"/>
      <c r="O148" s="290"/>
      <c r="P148" s="290"/>
      <c r="Q148" s="298"/>
      <c r="R148" s="290"/>
      <c r="S148" s="290"/>
      <c r="T148" s="290"/>
      <c r="U148" s="290"/>
      <c r="V148" s="290"/>
      <c r="W148" s="290"/>
      <c r="X148" s="290"/>
      <c r="Y148" s="290"/>
      <c r="Z148" s="290"/>
      <c r="AA148" s="290"/>
      <c r="AB148" s="290"/>
      <c r="AC148" s="290"/>
      <c r="AD148" s="290"/>
      <c r="AE148" s="290"/>
      <c r="AF148" s="290"/>
      <c r="AG148" s="290"/>
      <c r="AH148" s="290"/>
      <c r="AI148" s="290"/>
      <c r="AJ148" s="290"/>
      <c r="AK148" s="290"/>
      <c r="AL148" s="290"/>
      <c r="AM148" s="290"/>
      <c r="AN148" s="290"/>
      <c r="AO148" s="290"/>
      <c r="AP148" s="290"/>
      <c r="AQ148" s="290"/>
      <c r="AR148" s="290"/>
      <c r="AS148" s="290"/>
      <c r="AT148" s="290"/>
      <c r="AU148" s="290"/>
      <c r="AV148" s="290"/>
      <c r="AW148" s="291">
        <f t="shared" ref="AW148:AW157" si="489">SUM(L148:AV148)</f>
        <v>0</v>
      </c>
      <c r="AX148" s="292"/>
      <c r="AY148" s="293">
        <f t="shared" si="486"/>
        <v>0</v>
      </c>
      <c r="AZ148" s="294" t="str">
        <f t="shared" si="487"/>
        <v/>
      </c>
      <c r="BA148" s="295" t="str">
        <f t="shared" si="488"/>
        <v/>
      </c>
      <c r="BB148" s="296"/>
      <c r="BC148" s="289"/>
      <c r="BD148" s="318"/>
    </row>
    <row r="149" spans="2:56" s="280" customFormat="1" outlineLevel="2" x14ac:dyDescent="0.35">
      <c r="B149" s="281"/>
      <c r="C149" s="235" t="str">
        <f>IFERROR(BUDGET!C155,"")</f>
        <v>B9-02</v>
      </c>
      <c r="D149" s="297">
        <f>IFERROR(BUDGET!D155,"")</f>
        <v>0</v>
      </c>
      <c r="E149" s="283" t="str">
        <f>IFERROR(BUDGET!E155,"")</f>
        <v>x</v>
      </c>
      <c r="F149" s="284">
        <f>IF(OR(BUDGET!$N$14="",BUDGET!$N$14="Initial Budget"),BUDGET!N155,BUDGET!BA155)</f>
        <v>0</v>
      </c>
      <c r="G149" s="321"/>
      <c r="H149" s="286">
        <f>SUMIFS(EXPENSES!$I$12:$I4146,EXPENSES!$U$12:$U4146,FORECAST!C149)</f>
        <v>0</v>
      </c>
      <c r="I149" s="319">
        <f t="shared" si="444"/>
        <v>0</v>
      </c>
      <c r="J149" s="320"/>
      <c r="K149" s="288"/>
      <c r="L149" s="289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298"/>
      <c r="AE149" s="298"/>
      <c r="AF149" s="298"/>
      <c r="AG149" s="298"/>
      <c r="AH149" s="298"/>
      <c r="AI149" s="298"/>
      <c r="AJ149" s="298"/>
      <c r="AK149" s="298"/>
      <c r="AL149" s="298"/>
      <c r="AM149" s="298"/>
      <c r="AN149" s="298"/>
      <c r="AO149" s="298"/>
      <c r="AP149" s="298"/>
      <c r="AQ149" s="298"/>
      <c r="AR149" s="298"/>
      <c r="AS149" s="298"/>
      <c r="AT149" s="298"/>
      <c r="AU149" s="298"/>
      <c r="AV149" s="298"/>
      <c r="AW149" s="299">
        <f t="shared" si="489"/>
        <v>0</v>
      </c>
      <c r="AX149" s="292"/>
      <c r="AY149" s="293">
        <f t="shared" si="486"/>
        <v>0</v>
      </c>
      <c r="AZ149" s="294" t="str">
        <f t="shared" si="487"/>
        <v/>
      </c>
      <c r="BA149" s="295" t="str">
        <f t="shared" si="488"/>
        <v/>
      </c>
      <c r="BB149" s="296"/>
      <c r="BC149" s="289"/>
      <c r="BD149" s="318"/>
    </row>
    <row r="150" spans="2:56" s="280" customFormat="1" outlineLevel="2" x14ac:dyDescent="0.35">
      <c r="B150" s="281"/>
      <c r="C150" s="235" t="str">
        <f>IFERROR(BUDGET!C156,"")</f>
        <v>B9-03</v>
      </c>
      <c r="D150" s="297">
        <f>IFERROR(BUDGET!D156,"")</f>
        <v>0</v>
      </c>
      <c r="E150" s="283" t="str">
        <f>IFERROR(BUDGET!E156,"")</f>
        <v>x</v>
      </c>
      <c r="F150" s="284">
        <f>IF(OR(BUDGET!$N$14="",BUDGET!$N$14="Initial Budget"),BUDGET!N156,BUDGET!BA156)</f>
        <v>0</v>
      </c>
      <c r="G150" s="321"/>
      <c r="H150" s="286">
        <f>SUMIFS(EXPENSES!$I$12:$I4147,EXPENSES!$U$12:$U4147,FORECAST!C150)</f>
        <v>0</v>
      </c>
      <c r="I150" s="319">
        <f t="shared" si="444"/>
        <v>0</v>
      </c>
      <c r="J150" s="320"/>
      <c r="K150" s="288"/>
      <c r="L150" s="289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  <c r="AD150" s="298"/>
      <c r="AE150" s="298"/>
      <c r="AF150" s="298"/>
      <c r="AG150" s="298"/>
      <c r="AH150" s="298"/>
      <c r="AI150" s="298"/>
      <c r="AJ150" s="298"/>
      <c r="AK150" s="298"/>
      <c r="AL150" s="298"/>
      <c r="AM150" s="298"/>
      <c r="AN150" s="298"/>
      <c r="AO150" s="298"/>
      <c r="AP150" s="298"/>
      <c r="AQ150" s="298"/>
      <c r="AR150" s="298"/>
      <c r="AS150" s="298"/>
      <c r="AT150" s="298"/>
      <c r="AU150" s="298"/>
      <c r="AV150" s="298"/>
      <c r="AW150" s="299">
        <f t="shared" si="489"/>
        <v>0</v>
      </c>
      <c r="AX150" s="292"/>
      <c r="AY150" s="293">
        <f t="shared" si="486"/>
        <v>0</v>
      </c>
      <c r="AZ150" s="294" t="str">
        <f t="shared" si="487"/>
        <v/>
      </c>
      <c r="BA150" s="295" t="str">
        <f t="shared" si="488"/>
        <v/>
      </c>
      <c r="BB150" s="296"/>
      <c r="BC150" s="289"/>
      <c r="BD150" s="318"/>
    </row>
    <row r="151" spans="2:56" s="280" customFormat="1" outlineLevel="2" x14ac:dyDescent="0.35">
      <c r="B151" s="281"/>
      <c r="C151" s="235" t="str">
        <f>IFERROR(BUDGET!C157,"")</f>
        <v>B9-04</v>
      </c>
      <c r="D151" s="297">
        <f>IFERROR(BUDGET!D157,"")</f>
        <v>0</v>
      </c>
      <c r="E151" s="283" t="str">
        <f>IFERROR(BUDGET!E157,"")</f>
        <v>x</v>
      </c>
      <c r="F151" s="284">
        <f>IF(OR(BUDGET!$N$14="",BUDGET!$N$14="Initial Budget"),BUDGET!N157,BUDGET!BA157)</f>
        <v>0</v>
      </c>
      <c r="G151" s="321"/>
      <c r="H151" s="286">
        <f>SUMIFS(EXPENSES!$I$12:$I4148,EXPENSES!$U$12:$U4148,FORECAST!C151)</f>
        <v>0</v>
      </c>
      <c r="I151" s="319">
        <f t="shared" si="444"/>
        <v>0</v>
      </c>
      <c r="J151" s="320"/>
      <c r="K151" s="288"/>
      <c r="L151" s="289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298"/>
      <c r="AE151" s="298"/>
      <c r="AF151" s="298"/>
      <c r="AG151" s="298"/>
      <c r="AH151" s="298"/>
      <c r="AI151" s="298"/>
      <c r="AJ151" s="298"/>
      <c r="AK151" s="298"/>
      <c r="AL151" s="298"/>
      <c r="AM151" s="298"/>
      <c r="AN151" s="298"/>
      <c r="AO151" s="298"/>
      <c r="AP151" s="298"/>
      <c r="AQ151" s="298"/>
      <c r="AR151" s="298"/>
      <c r="AS151" s="298"/>
      <c r="AT151" s="298"/>
      <c r="AU151" s="298"/>
      <c r="AV151" s="298"/>
      <c r="AW151" s="299">
        <f t="shared" si="489"/>
        <v>0</v>
      </c>
      <c r="AX151" s="292"/>
      <c r="AY151" s="293">
        <f t="shared" si="486"/>
        <v>0</v>
      </c>
      <c r="AZ151" s="294" t="str">
        <f t="shared" si="487"/>
        <v/>
      </c>
      <c r="BA151" s="295" t="str">
        <f t="shared" si="488"/>
        <v/>
      </c>
      <c r="BB151" s="296"/>
      <c r="BC151" s="289"/>
      <c r="BD151" s="318"/>
    </row>
    <row r="152" spans="2:56" s="280" customFormat="1" outlineLevel="2" x14ac:dyDescent="0.35">
      <c r="B152" s="281"/>
      <c r="C152" s="235" t="str">
        <f>IFERROR(BUDGET!C158,"")</f>
        <v>B9-05</v>
      </c>
      <c r="D152" s="297">
        <f>IFERROR(BUDGET!D158,"")</f>
        <v>0</v>
      </c>
      <c r="E152" s="283" t="str">
        <f>IFERROR(BUDGET!E158,"")</f>
        <v>x</v>
      </c>
      <c r="F152" s="284">
        <f>IF(OR(BUDGET!$N$14="",BUDGET!$N$14="Initial Budget"),BUDGET!N158,BUDGET!BA158)</f>
        <v>0</v>
      </c>
      <c r="G152" s="321"/>
      <c r="H152" s="286">
        <f>SUMIFS(EXPENSES!$I$12:$I4149,EXPENSES!$U$12:$U4149,FORECAST!C152)</f>
        <v>0</v>
      </c>
      <c r="I152" s="319">
        <f t="shared" si="444"/>
        <v>0</v>
      </c>
      <c r="J152" s="320"/>
      <c r="K152" s="288"/>
      <c r="L152" s="289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  <c r="AD152" s="298"/>
      <c r="AE152" s="298"/>
      <c r="AF152" s="298"/>
      <c r="AG152" s="298"/>
      <c r="AH152" s="298"/>
      <c r="AI152" s="298"/>
      <c r="AJ152" s="298"/>
      <c r="AK152" s="298"/>
      <c r="AL152" s="298"/>
      <c r="AM152" s="298"/>
      <c r="AN152" s="298"/>
      <c r="AO152" s="298"/>
      <c r="AP152" s="298"/>
      <c r="AQ152" s="298"/>
      <c r="AR152" s="298"/>
      <c r="AS152" s="298"/>
      <c r="AT152" s="298"/>
      <c r="AU152" s="298"/>
      <c r="AV152" s="298"/>
      <c r="AW152" s="299">
        <f t="shared" si="489"/>
        <v>0</v>
      </c>
      <c r="AX152" s="292"/>
      <c r="AY152" s="293">
        <f t="shared" si="486"/>
        <v>0</v>
      </c>
      <c r="AZ152" s="294" t="str">
        <f t="shared" si="487"/>
        <v/>
      </c>
      <c r="BA152" s="295" t="str">
        <f t="shared" si="488"/>
        <v/>
      </c>
      <c r="BB152" s="296"/>
      <c r="BC152" s="289"/>
      <c r="BD152" s="318"/>
    </row>
    <row r="153" spans="2:56" s="280" customFormat="1" outlineLevel="2" x14ac:dyDescent="0.35">
      <c r="B153" s="281"/>
      <c r="C153" s="235" t="str">
        <f>IFERROR(BUDGET!C159,"")</f>
        <v>B9-06</v>
      </c>
      <c r="D153" s="297">
        <f>IFERROR(BUDGET!D159,"")</f>
        <v>0</v>
      </c>
      <c r="E153" s="283" t="str">
        <f>IFERROR(BUDGET!E159,"")</f>
        <v>x</v>
      </c>
      <c r="F153" s="284">
        <f>IF(OR(BUDGET!$N$14="",BUDGET!$N$14="Initial Budget"),BUDGET!N159,BUDGET!BA159)</f>
        <v>0</v>
      </c>
      <c r="G153" s="321"/>
      <c r="H153" s="286">
        <f>SUMIFS(EXPENSES!$I$12:$I4150,EXPENSES!$U$12:$U4150,FORECAST!C153)</f>
        <v>0</v>
      </c>
      <c r="I153" s="319">
        <f t="shared" si="444"/>
        <v>0</v>
      </c>
      <c r="J153" s="320"/>
      <c r="K153" s="288"/>
      <c r="L153" s="289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  <c r="AD153" s="298"/>
      <c r="AE153" s="298"/>
      <c r="AF153" s="298"/>
      <c r="AG153" s="298"/>
      <c r="AH153" s="298"/>
      <c r="AI153" s="298"/>
      <c r="AJ153" s="298"/>
      <c r="AK153" s="298"/>
      <c r="AL153" s="298"/>
      <c r="AM153" s="298"/>
      <c r="AN153" s="298"/>
      <c r="AO153" s="298"/>
      <c r="AP153" s="298"/>
      <c r="AQ153" s="298"/>
      <c r="AR153" s="298"/>
      <c r="AS153" s="298"/>
      <c r="AT153" s="298"/>
      <c r="AU153" s="298"/>
      <c r="AV153" s="298"/>
      <c r="AW153" s="299">
        <f t="shared" si="489"/>
        <v>0</v>
      </c>
      <c r="AX153" s="292"/>
      <c r="AY153" s="293">
        <f t="shared" si="486"/>
        <v>0</v>
      </c>
      <c r="AZ153" s="294" t="str">
        <f t="shared" si="487"/>
        <v/>
      </c>
      <c r="BA153" s="295" t="str">
        <f t="shared" si="488"/>
        <v/>
      </c>
      <c r="BB153" s="296"/>
      <c r="BC153" s="289"/>
      <c r="BD153" s="318"/>
    </row>
    <row r="154" spans="2:56" s="280" customFormat="1" outlineLevel="2" x14ac:dyDescent="0.35">
      <c r="B154" s="281"/>
      <c r="C154" s="235" t="str">
        <f>IFERROR(BUDGET!C160,"")</f>
        <v>B9-07</v>
      </c>
      <c r="D154" s="297">
        <f>IFERROR(BUDGET!D160,"")</f>
        <v>0</v>
      </c>
      <c r="E154" s="283" t="str">
        <f>IFERROR(BUDGET!E160,"")</f>
        <v>x</v>
      </c>
      <c r="F154" s="284">
        <f>IF(OR(BUDGET!$N$14="",BUDGET!$N$14="Initial Budget"),BUDGET!N160,BUDGET!BA160)</f>
        <v>0</v>
      </c>
      <c r="G154" s="321"/>
      <c r="H154" s="286">
        <f>SUMIFS(EXPENSES!$I$12:$I4151,EXPENSES!$U$12:$U4151,FORECAST!C154)</f>
        <v>0</v>
      </c>
      <c r="I154" s="319">
        <f t="shared" si="444"/>
        <v>0</v>
      </c>
      <c r="J154" s="320"/>
      <c r="K154" s="288"/>
      <c r="L154" s="289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298"/>
      <c r="AE154" s="298"/>
      <c r="AF154" s="298"/>
      <c r="AG154" s="298"/>
      <c r="AH154" s="298"/>
      <c r="AI154" s="298"/>
      <c r="AJ154" s="298"/>
      <c r="AK154" s="298"/>
      <c r="AL154" s="298"/>
      <c r="AM154" s="298"/>
      <c r="AN154" s="298"/>
      <c r="AO154" s="298"/>
      <c r="AP154" s="298"/>
      <c r="AQ154" s="298"/>
      <c r="AR154" s="298"/>
      <c r="AS154" s="298"/>
      <c r="AT154" s="298"/>
      <c r="AU154" s="298"/>
      <c r="AV154" s="298"/>
      <c r="AW154" s="299">
        <f t="shared" si="489"/>
        <v>0</v>
      </c>
      <c r="AX154" s="292"/>
      <c r="AY154" s="293">
        <f t="shared" si="486"/>
        <v>0</v>
      </c>
      <c r="AZ154" s="294" t="str">
        <f t="shared" si="487"/>
        <v/>
      </c>
      <c r="BA154" s="295" t="str">
        <f t="shared" si="488"/>
        <v/>
      </c>
      <c r="BB154" s="296"/>
      <c r="BC154" s="289"/>
      <c r="BD154" s="318"/>
    </row>
    <row r="155" spans="2:56" s="280" customFormat="1" outlineLevel="2" x14ac:dyDescent="0.35">
      <c r="B155" s="281"/>
      <c r="C155" s="235" t="str">
        <f>IFERROR(BUDGET!C161,"")</f>
        <v>B9-08</v>
      </c>
      <c r="D155" s="297">
        <f>IFERROR(BUDGET!D161,"")</f>
        <v>0</v>
      </c>
      <c r="E155" s="283" t="str">
        <f>IFERROR(BUDGET!E161,"")</f>
        <v>x</v>
      </c>
      <c r="F155" s="284">
        <f>IF(OR(BUDGET!$N$14="",BUDGET!$N$14="Initial Budget"),BUDGET!N161,BUDGET!BA161)</f>
        <v>0</v>
      </c>
      <c r="G155" s="321"/>
      <c r="H155" s="286">
        <f>SUMIFS(EXPENSES!$I$12:$I4152,EXPENSES!$U$12:$U4152,FORECAST!C155)</f>
        <v>0</v>
      </c>
      <c r="I155" s="319">
        <f t="shared" si="444"/>
        <v>0</v>
      </c>
      <c r="J155" s="320"/>
      <c r="K155" s="288"/>
      <c r="L155" s="289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  <c r="AD155" s="298"/>
      <c r="AE155" s="298"/>
      <c r="AF155" s="298"/>
      <c r="AG155" s="298"/>
      <c r="AH155" s="298"/>
      <c r="AI155" s="298"/>
      <c r="AJ155" s="298"/>
      <c r="AK155" s="298"/>
      <c r="AL155" s="298"/>
      <c r="AM155" s="298"/>
      <c r="AN155" s="298"/>
      <c r="AO155" s="298"/>
      <c r="AP155" s="298"/>
      <c r="AQ155" s="298"/>
      <c r="AR155" s="298"/>
      <c r="AS155" s="298"/>
      <c r="AT155" s="298"/>
      <c r="AU155" s="298"/>
      <c r="AV155" s="298"/>
      <c r="AW155" s="299">
        <f t="shared" si="489"/>
        <v>0</v>
      </c>
      <c r="AX155" s="292"/>
      <c r="AY155" s="293">
        <f t="shared" si="486"/>
        <v>0</v>
      </c>
      <c r="AZ155" s="294" t="str">
        <f t="shared" si="487"/>
        <v/>
      </c>
      <c r="BA155" s="295" t="str">
        <f t="shared" si="488"/>
        <v/>
      </c>
      <c r="BB155" s="296"/>
      <c r="BC155" s="289"/>
      <c r="BD155" s="318"/>
    </row>
    <row r="156" spans="2:56" s="280" customFormat="1" outlineLevel="2" x14ac:dyDescent="0.35">
      <c r="B156" s="281"/>
      <c r="C156" s="235" t="str">
        <f>IFERROR(BUDGET!C162,"")</f>
        <v>B9-09</v>
      </c>
      <c r="D156" s="297">
        <f>IFERROR(BUDGET!D162,"")</f>
        <v>0</v>
      </c>
      <c r="E156" s="283" t="str">
        <f>IFERROR(BUDGET!E162,"")</f>
        <v>x</v>
      </c>
      <c r="F156" s="284">
        <f>IF(OR(BUDGET!$N$14="",BUDGET!$N$14="Initial Budget"),BUDGET!N162,BUDGET!BA162)</f>
        <v>0</v>
      </c>
      <c r="G156" s="321"/>
      <c r="H156" s="286">
        <f>SUMIFS(EXPENSES!$I$12:$I4153,EXPENSES!$U$12:$U4153,FORECAST!C156)</f>
        <v>0</v>
      </c>
      <c r="I156" s="319">
        <f t="shared" si="444"/>
        <v>0</v>
      </c>
      <c r="J156" s="320"/>
      <c r="K156" s="288"/>
      <c r="L156" s="289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298"/>
      <c r="AE156" s="298"/>
      <c r="AF156" s="298"/>
      <c r="AG156" s="298"/>
      <c r="AH156" s="298"/>
      <c r="AI156" s="298"/>
      <c r="AJ156" s="298"/>
      <c r="AK156" s="298"/>
      <c r="AL156" s="298"/>
      <c r="AM156" s="298"/>
      <c r="AN156" s="298"/>
      <c r="AO156" s="298"/>
      <c r="AP156" s="298"/>
      <c r="AQ156" s="298"/>
      <c r="AR156" s="298"/>
      <c r="AS156" s="298"/>
      <c r="AT156" s="298"/>
      <c r="AU156" s="298"/>
      <c r="AV156" s="298"/>
      <c r="AW156" s="299">
        <f t="shared" si="489"/>
        <v>0</v>
      </c>
      <c r="AX156" s="292"/>
      <c r="AY156" s="293">
        <f t="shared" si="486"/>
        <v>0</v>
      </c>
      <c r="AZ156" s="294" t="str">
        <f t="shared" si="487"/>
        <v/>
      </c>
      <c r="BA156" s="295" t="str">
        <f t="shared" si="488"/>
        <v/>
      </c>
      <c r="BB156" s="296"/>
      <c r="BC156" s="289"/>
      <c r="BD156" s="318"/>
    </row>
    <row r="157" spans="2:56" s="280" customFormat="1" outlineLevel="2" x14ac:dyDescent="0.35">
      <c r="B157" s="281"/>
      <c r="C157" s="300" t="str">
        <f>IFERROR(BUDGET!C163,"")</f>
        <v>B9-10</v>
      </c>
      <c r="D157" s="301">
        <f>IFERROR(BUDGET!D163,"")</f>
        <v>0</v>
      </c>
      <c r="E157" s="302" t="str">
        <f>IFERROR(BUDGET!E163,"")</f>
        <v>x</v>
      </c>
      <c r="F157" s="303">
        <f>IF(OR(BUDGET!$N$14="",BUDGET!$N$14="Initial Budget"),BUDGET!N163,BUDGET!BA163)</f>
        <v>0</v>
      </c>
      <c r="G157" s="321"/>
      <c r="H157" s="305">
        <f>SUMIFS(EXPENSES!$I$12:$I4154,EXPENSES!$U$12:$U4154,FORECAST!C157)</f>
        <v>0</v>
      </c>
      <c r="I157" s="319">
        <f t="shared" si="444"/>
        <v>0</v>
      </c>
      <c r="J157" s="320"/>
      <c r="K157" s="288"/>
      <c r="L157" s="289"/>
      <c r="M157" s="307"/>
      <c r="N157" s="307"/>
      <c r="O157" s="307"/>
      <c r="P157" s="307"/>
      <c r="Q157" s="307"/>
      <c r="R157" s="307"/>
      <c r="S157" s="307"/>
      <c r="T157" s="307"/>
      <c r="U157" s="307"/>
      <c r="V157" s="307"/>
      <c r="W157" s="307"/>
      <c r="X157" s="307"/>
      <c r="Y157" s="307"/>
      <c r="Z157" s="307"/>
      <c r="AA157" s="307"/>
      <c r="AB157" s="307"/>
      <c r="AC157" s="307"/>
      <c r="AD157" s="307"/>
      <c r="AE157" s="307"/>
      <c r="AF157" s="307"/>
      <c r="AG157" s="307"/>
      <c r="AH157" s="307"/>
      <c r="AI157" s="307"/>
      <c r="AJ157" s="307"/>
      <c r="AK157" s="307"/>
      <c r="AL157" s="307"/>
      <c r="AM157" s="307"/>
      <c r="AN157" s="307"/>
      <c r="AO157" s="307"/>
      <c r="AP157" s="307"/>
      <c r="AQ157" s="307"/>
      <c r="AR157" s="307"/>
      <c r="AS157" s="307"/>
      <c r="AT157" s="307"/>
      <c r="AU157" s="307"/>
      <c r="AV157" s="307"/>
      <c r="AW157" s="308">
        <f t="shared" si="489"/>
        <v>0</v>
      </c>
      <c r="AX157" s="292"/>
      <c r="AY157" s="309">
        <f t="shared" si="486"/>
        <v>0</v>
      </c>
      <c r="AZ157" s="310" t="str">
        <f t="shared" si="487"/>
        <v/>
      </c>
      <c r="BA157" s="311" t="str">
        <f t="shared" si="488"/>
        <v/>
      </c>
      <c r="BB157" s="296"/>
      <c r="BC157" s="289"/>
      <c r="BD157" s="318"/>
    </row>
    <row r="158" spans="2:56" s="202" customFormat="1" outlineLevel="1" x14ac:dyDescent="0.35">
      <c r="B158" s="314"/>
      <c r="C158" s="315" t="str">
        <f>IFERROR(BUDGET!C164,"")</f>
        <v>B10</v>
      </c>
      <c r="D158" s="315"/>
      <c r="E158" s="215">
        <f>VLOOKUP($C158,BUDGET!$C:$E,3,FALSE)</f>
        <v>0</v>
      </c>
      <c r="F158" s="216">
        <f>SUM(F159:F168)</f>
        <v>0</v>
      </c>
      <c r="G158" s="313">
        <f>IF(OR(BUDGET!$N$14="",BUDGET!$N$14="Initial Budget"),FORECAST!F158-BUDGET!N164,FORECAST!F158-BUDGET!BA164)</f>
        <v>0</v>
      </c>
      <c r="H158" s="217">
        <f>SUM(H159:H168)</f>
        <v>0</v>
      </c>
      <c r="I158" s="217">
        <f t="shared" si="444"/>
        <v>0</v>
      </c>
      <c r="J158" s="218" t="str">
        <f t="shared" ref="J158" si="490">IF(OR(H158=0,F158=0),"-",H158/F158)</f>
        <v>-</v>
      </c>
      <c r="K158" s="243" t="str">
        <f>IF(ABS(H158-SUMIFS(REPORT!H:H,REPORT!C:C,C158))&gt;0.1,"PROB","OK")</f>
        <v>OK</v>
      </c>
      <c r="L158" s="60"/>
      <c r="M158" s="264">
        <f t="shared" ref="M158" si="491">SUM(M159:M168)</f>
        <v>0</v>
      </c>
      <c r="N158" s="264">
        <f t="shared" ref="N158" si="492">SUM(N159:N168)</f>
        <v>0</v>
      </c>
      <c r="O158" s="264">
        <f t="shared" ref="O158" si="493">SUM(O159:O168)</f>
        <v>0</v>
      </c>
      <c r="P158" s="264">
        <f t="shared" ref="P158" si="494">SUM(P159:P168)</f>
        <v>0</v>
      </c>
      <c r="Q158" s="264">
        <f t="shared" ref="Q158" si="495">SUM(Q159:Q168)</f>
        <v>0</v>
      </c>
      <c r="R158" s="264">
        <f t="shared" ref="R158" si="496">SUM(R159:R168)</f>
        <v>0</v>
      </c>
      <c r="S158" s="264">
        <f t="shared" ref="S158" si="497">SUM(S159:S168)</f>
        <v>0</v>
      </c>
      <c r="T158" s="264">
        <f t="shared" ref="T158" si="498">SUM(T159:T168)</f>
        <v>0</v>
      </c>
      <c r="U158" s="264">
        <f t="shared" ref="U158" si="499">SUM(U159:U168)</f>
        <v>0</v>
      </c>
      <c r="V158" s="264">
        <f t="shared" ref="V158" si="500">SUM(V159:V168)</f>
        <v>0</v>
      </c>
      <c r="W158" s="264">
        <f t="shared" ref="W158" si="501">SUM(W159:W168)</f>
        <v>0</v>
      </c>
      <c r="X158" s="264">
        <f t="shared" ref="X158" si="502">SUM(X159:X168)</f>
        <v>0</v>
      </c>
      <c r="Y158" s="264">
        <f t="shared" ref="Y158" si="503">SUM(Y159:Y168)</f>
        <v>0</v>
      </c>
      <c r="Z158" s="264">
        <f t="shared" ref="Z158" si="504">SUM(Z159:Z168)</f>
        <v>0</v>
      </c>
      <c r="AA158" s="264">
        <f t="shared" ref="AA158" si="505">SUM(AA159:AA168)</f>
        <v>0</v>
      </c>
      <c r="AB158" s="264">
        <f t="shared" ref="AB158" si="506">SUM(AB159:AB168)</f>
        <v>0</v>
      </c>
      <c r="AC158" s="264">
        <f t="shared" ref="AC158" si="507">SUM(AC159:AC168)</f>
        <v>0</v>
      </c>
      <c r="AD158" s="264">
        <f t="shared" ref="AD158" si="508">SUM(AD159:AD168)</f>
        <v>0</v>
      </c>
      <c r="AE158" s="264">
        <f t="shared" ref="AE158" si="509">SUM(AE159:AE168)</f>
        <v>0</v>
      </c>
      <c r="AF158" s="264">
        <f t="shared" ref="AF158" si="510">SUM(AF159:AF168)</f>
        <v>0</v>
      </c>
      <c r="AG158" s="264">
        <f t="shared" ref="AG158" si="511">SUM(AG159:AG168)</f>
        <v>0</v>
      </c>
      <c r="AH158" s="264">
        <f t="shared" ref="AH158" si="512">SUM(AH159:AH168)</f>
        <v>0</v>
      </c>
      <c r="AI158" s="264">
        <f t="shared" ref="AI158" si="513">SUM(AI159:AI168)</f>
        <v>0</v>
      </c>
      <c r="AJ158" s="264">
        <f t="shared" ref="AJ158" si="514">SUM(AJ159:AJ168)</f>
        <v>0</v>
      </c>
      <c r="AK158" s="264">
        <f t="shared" ref="AK158" si="515">SUM(AK159:AK168)</f>
        <v>0</v>
      </c>
      <c r="AL158" s="264">
        <f t="shared" ref="AL158" si="516">SUM(AL159:AL168)</f>
        <v>0</v>
      </c>
      <c r="AM158" s="264">
        <f t="shared" ref="AM158" si="517">SUM(AM159:AM168)</f>
        <v>0</v>
      </c>
      <c r="AN158" s="264">
        <f t="shared" ref="AN158" si="518">SUM(AN159:AN168)</f>
        <v>0</v>
      </c>
      <c r="AO158" s="264">
        <f t="shared" ref="AO158" si="519">SUM(AO159:AO168)</f>
        <v>0</v>
      </c>
      <c r="AP158" s="264">
        <f t="shared" ref="AP158" si="520">SUM(AP159:AP168)</f>
        <v>0</v>
      </c>
      <c r="AQ158" s="264">
        <f t="shared" ref="AQ158" si="521">SUM(AQ159:AQ168)</f>
        <v>0</v>
      </c>
      <c r="AR158" s="264">
        <f t="shared" ref="AR158" si="522">SUM(AR159:AR168)</f>
        <v>0</v>
      </c>
      <c r="AS158" s="264">
        <f t="shared" ref="AS158" si="523">SUM(AS159:AS168)</f>
        <v>0</v>
      </c>
      <c r="AT158" s="264">
        <f t="shared" ref="AT158" si="524">SUM(AT159:AT168)</f>
        <v>0</v>
      </c>
      <c r="AU158" s="264">
        <f t="shared" ref="AU158" si="525">SUM(AU159:AU168)</f>
        <v>0</v>
      </c>
      <c r="AV158" s="264">
        <f t="shared" ref="AV158" si="526">SUM(AV159:AV168)</f>
        <v>0</v>
      </c>
      <c r="AW158" s="274">
        <f t="shared" ref="AW158" si="527">SUM(AW159:AW168)</f>
        <v>0</v>
      </c>
      <c r="AX158" s="3"/>
      <c r="AY158" s="81">
        <f t="shared" si="486"/>
        <v>0</v>
      </c>
      <c r="AZ158" s="265" t="str">
        <f t="shared" si="487"/>
        <v/>
      </c>
      <c r="BA158" s="266" t="str">
        <f t="shared" si="488"/>
        <v/>
      </c>
      <c r="BB158" s="242"/>
      <c r="BC158" s="60"/>
      <c r="BD158" s="316"/>
    </row>
    <row r="159" spans="2:56" s="280" customFormat="1" outlineLevel="2" x14ac:dyDescent="0.35">
      <c r="B159" s="281"/>
      <c r="C159" s="235" t="str">
        <f>IFERROR(BUDGET!C165,"")</f>
        <v>B10-01</v>
      </c>
      <c r="D159" s="282">
        <f>IFERROR(BUDGET!D165,"")</f>
        <v>0</v>
      </c>
      <c r="E159" s="283" t="str">
        <f>IFERROR(BUDGET!E165,"")</f>
        <v>x</v>
      </c>
      <c r="F159" s="284">
        <f>IF(OR(BUDGET!$N$14="",BUDGET!$N$14="Initial Budget"),BUDGET!N165,BUDGET!BA165)</f>
        <v>0</v>
      </c>
      <c r="G159" s="321"/>
      <c r="H159" s="286">
        <f>SUMIFS(EXPENSES!$I$12:$I4156,EXPENSES!$U$12:$U4156,FORECAST!C159)</f>
        <v>0</v>
      </c>
      <c r="I159" s="319">
        <f t="shared" si="444"/>
        <v>0</v>
      </c>
      <c r="J159" s="320"/>
      <c r="K159" s="288"/>
      <c r="L159" s="289"/>
      <c r="M159" s="298"/>
      <c r="N159" s="290"/>
      <c r="O159" s="290"/>
      <c r="P159" s="290"/>
      <c r="Q159" s="298"/>
      <c r="R159" s="290"/>
      <c r="S159" s="290"/>
      <c r="T159" s="290"/>
      <c r="U159" s="290"/>
      <c r="V159" s="290"/>
      <c r="W159" s="290"/>
      <c r="X159" s="290"/>
      <c r="Y159" s="290"/>
      <c r="Z159" s="290"/>
      <c r="AA159" s="290"/>
      <c r="AB159" s="290"/>
      <c r="AC159" s="290"/>
      <c r="AD159" s="290"/>
      <c r="AE159" s="290"/>
      <c r="AF159" s="290"/>
      <c r="AG159" s="290"/>
      <c r="AH159" s="290"/>
      <c r="AI159" s="290"/>
      <c r="AJ159" s="290"/>
      <c r="AK159" s="290"/>
      <c r="AL159" s="290"/>
      <c r="AM159" s="290"/>
      <c r="AN159" s="290"/>
      <c r="AO159" s="290"/>
      <c r="AP159" s="290"/>
      <c r="AQ159" s="290"/>
      <c r="AR159" s="290"/>
      <c r="AS159" s="290"/>
      <c r="AT159" s="290"/>
      <c r="AU159" s="290"/>
      <c r="AV159" s="290"/>
      <c r="AW159" s="291">
        <f t="shared" ref="AW159:AW168" si="528">SUM(L159:AV159)</f>
        <v>0</v>
      </c>
      <c r="AX159" s="292"/>
      <c r="AY159" s="293">
        <f t="shared" si="486"/>
        <v>0</v>
      </c>
      <c r="AZ159" s="294" t="str">
        <f t="shared" si="487"/>
        <v/>
      </c>
      <c r="BA159" s="295" t="str">
        <f t="shared" si="488"/>
        <v/>
      </c>
      <c r="BB159" s="296"/>
      <c r="BC159" s="289"/>
      <c r="BD159" s="318"/>
    </row>
    <row r="160" spans="2:56" s="280" customFormat="1" outlineLevel="2" x14ac:dyDescent="0.35">
      <c r="B160" s="281"/>
      <c r="C160" s="235" t="str">
        <f>IFERROR(BUDGET!C166,"")</f>
        <v>B10-02</v>
      </c>
      <c r="D160" s="297">
        <f>IFERROR(BUDGET!D166,"")</f>
        <v>0</v>
      </c>
      <c r="E160" s="283" t="str">
        <f>IFERROR(BUDGET!E166,"")</f>
        <v>x</v>
      </c>
      <c r="F160" s="284">
        <f>IF(OR(BUDGET!$N$14="",BUDGET!$N$14="Initial Budget"),BUDGET!N166,BUDGET!BA166)</f>
        <v>0</v>
      </c>
      <c r="G160" s="321"/>
      <c r="H160" s="286">
        <f>SUMIFS(EXPENSES!$I$12:$I4157,EXPENSES!$U$12:$U4157,FORECAST!C160)</f>
        <v>0</v>
      </c>
      <c r="I160" s="319">
        <f t="shared" si="444"/>
        <v>0</v>
      </c>
      <c r="J160" s="320"/>
      <c r="K160" s="288"/>
      <c r="L160" s="289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  <c r="AD160" s="298"/>
      <c r="AE160" s="298"/>
      <c r="AF160" s="298"/>
      <c r="AG160" s="298"/>
      <c r="AH160" s="298"/>
      <c r="AI160" s="298"/>
      <c r="AJ160" s="298"/>
      <c r="AK160" s="298"/>
      <c r="AL160" s="298"/>
      <c r="AM160" s="298"/>
      <c r="AN160" s="298"/>
      <c r="AO160" s="298"/>
      <c r="AP160" s="298"/>
      <c r="AQ160" s="298"/>
      <c r="AR160" s="298"/>
      <c r="AS160" s="298"/>
      <c r="AT160" s="298"/>
      <c r="AU160" s="298"/>
      <c r="AV160" s="298"/>
      <c r="AW160" s="299">
        <f t="shared" si="528"/>
        <v>0</v>
      </c>
      <c r="AX160" s="292"/>
      <c r="AY160" s="293">
        <f t="shared" si="486"/>
        <v>0</v>
      </c>
      <c r="AZ160" s="294" t="str">
        <f t="shared" si="487"/>
        <v/>
      </c>
      <c r="BA160" s="295" t="str">
        <f t="shared" si="488"/>
        <v/>
      </c>
      <c r="BB160" s="296"/>
      <c r="BC160" s="289"/>
      <c r="BD160" s="318"/>
    </row>
    <row r="161" spans="1:56" s="280" customFormat="1" outlineLevel="2" x14ac:dyDescent="0.35">
      <c r="B161" s="281"/>
      <c r="C161" s="235" t="str">
        <f>IFERROR(BUDGET!C167,"")</f>
        <v>B10-03</v>
      </c>
      <c r="D161" s="297">
        <f>IFERROR(BUDGET!D167,"")</f>
        <v>0</v>
      </c>
      <c r="E161" s="283" t="str">
        <f>IFERROR(BUDGET!E167,"")</f>
        <v>x</v>
      </c>
      <c r="F161" s="284">
        <f>IF(OR(BUDGET!$N$14="",BUDGET!$N$14="Initial Budget"),BUDGET!N167,BUDGET!BA167)</f>
        <v>0</v>
      </c>
      <c r="G161" s="321"/>
      <c r="H161" s="286">
        <f>SUMIFS(EXPENSES!$I$12:$I4158,EXPENSES!$U$12:$U4158,FORECAST!C161)</f>
        <v>0</v>
      </c>
      <c r="I161" s="319">
        <f t="shared" si="444"/>
        <v>0</v>
      </c>
      <c r="J161" s="320"/>
      <c r="K161" s="288"/>
      <c r="L161" s="289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  <c r="AD161" s="298"/>
      <c r="AE161" s="298"/>
      <c r="AF161" s="298"/>
      <c r="AG161" s="298"/>
      <c r="AH161" s="298"/>
      <c r="AI161" s="298"/>
      <c r="AJ161" s="298"/>
      <c r="AK161" s="298"/>
      <c r="AL161" s="298"/>
      <c r="AM161" s="298"/>
      <c r="AN161" s="298"/>
      <c r="AO161" s="298"/>
      <c r="AP161" s="298"/>
      <c r="AQ161" s="298"/>
      <c r="AR161" s="298"/>
      <c r="AS161" s="298"/>
      <c r="AT161" s="298"/>
      <c r="AU161" s="298"/>
      <c r="AV161" s="298"/>
      <c r="AW161" s="299">
        <f t="shared" si="528"/>
        <v>0</v>
      </c>
      <c r="AX161" s="292"/>
      <c r="AY161" s="293">
        <f t="shared" si="486"/>
        <v>0</v>
      </c>
      <c r="AZ161" s="294" t="str">
        <f t="shared" si="487"/>
        <v/>
      </c>
      <c r="BA161" s="295" t="str">
        <f t="shared" si="488"/>
        <v/>
      </c>
      <c r="BB161" s="296"/>
      <c r="BC161" s="289"/>
      <c r="BD161" s="318"/>
    </row>
    <row r="162" spans="1:56" s="280" customFormat="1" outlineLevel="2" x14ac:dyDescent="0.35">
      <c r="B162" s="281"/>
      <c r="C162" s="235" t="str">
        <f>IFERROR(BUDGET!C168,"")</f>
        <v>B10-04</v>
      </c>
      <c r="D162" s="297">
        <f>IFERROR(BUDGET!D168,"")</f>
        <v>0</v>
      </c>
      <c r="E162" s="283" t="str">
        <f>IFERROR(BUDGET!E168,"")</f>
        <v>x</v>
      </c>
      <c r="F162" s="284">
        <f>IF(OR(BUDGET!$N$14="",BUDGET!$N$14="Initial Budget"),BUDGET!N168,BUDGET!BA168)</f>
        <v>0</v>
      </c>
      <c r="G162" s="321"/>
      <c r="H162" s="286">
        <f>SUMIFS(EXPENSES!$I$12:$I4159,EXPENSES!$U$12:$U4159,FORECAST!C162)</f>
        <v>0</v>
      </c>
      <c r="I162" s="319">
        <f t="shared" si="444"/>
        <v>0</v>
      </c>
      <c r="J162" s="320"/>
      <c r="K162" s="288"/>
      <c r="L162" s="289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298"/>
      <c r="AE162" s="298"/>
      <c r="AF162" s="298"/>
      <c r="AG162" s="298"/>
      <c r="AH162" s="298"/>
      <c r="AI162" s="298"/>
      <c r="AJ162" s="298"/>
      <c r="AK162" s="298"/>
      <c r="AL162" s="298"/>
      <c r="AM162" s="298"/>
      <c r="AN162" s="298"/>
      <c r="AO162" s="298"/>
      <c r="AP162" s="298"/>
      <c r="AQ162" s="298"/>
      <c r="AR162" s="298"/>
      <c r="AS162" s="298"/>
      <c r="AT162" s="298"/>
      <c r="AU162" s="298"/>
      <c r="AV162" s="298"/>
      <c r="AW162" s="299">
        <f t="shared" si="528"/>
        <v>0</v>
      </c>
      <c r="AX162" s="292"/>
      <c r="AY162" s="293">
        <f t="shared" si="486"/>
        <v>0</v>
      </c>
      <c r="AZ162" s="294" t="str">
        <f t="shared" si="487"/>
        <v/>
      </c>
      <c r="BA162" s="295" t="str">
        <f t="shared" si="488"/>
        <v/>
      </c>
      <c r="BB162" s="296"/>
      <c r="BC162" s="289"/>
      <c r="BD162" s="318"/>
    </row>
    <row r="163" spans="1:56" s="280" customFormat="1" outlineLevel="2" x14ac:dyDescent="0.35">
      <c r="B163" s="281"/>
      <c r="C163" s="235" t="str">
        <f>IFERROR(BUDGET!C169,"")</f>
        <v>B10-05</v>
      </c>
      <c r="D163" s="297">
        <f>IFERROR(BUDGET!D169,"")</f>
        <v>0</v>
      </c>
      <c r="E163" s="283" t="str">
        <f>IFERROR(BUDGET!E169,"")</f>
        <v>x</v>
      </c>
      <c r="F163" s="284">
        <f>IF(OR(BUDGET!$N$14="",BUDGET!$N$14="Initial Budget"),BUDGET!N169,BUDGET!BA169)</f>
        <v>0</v>
      </c>
      <c r="G163" s="321"/>
      <c r="H163" s="286">
        <f>SUMIFS(EXPENSES!$I$12:$I4160,EXPENSES!$U$12:$U4160,FORECAST!C163)</f>
        <v>0</v>
      </c>
      <c r="I163" s="319">
        <f t="shared" si="444"/>
        <v>0</v>
      </c>
      <c r="J163" s="320"/>
      <c r="K163" s="288"/>
      <c r="L163" s="289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298"/>
      <c r="AE163" s="298"/>
      <c r="AF163" s="298"/>
      <c r="AG163" s="298"/>
      <c r="AH163" s="298"/>
      <c r="AI163" s="298"/>
      <c r="AJ163" s="298"/>
      <c r="AK163" s="298"/>
      <c r="AL163" s="298"/>
      <c r="AM163" s="298"/>
      <c r="AN163" s="298"/>
      <c r="AO163" s="298"/>
      <c r="AP163" s="298"/>
      <c r="AQ163" s="298"/>
      <c r="AR163" s="298"/>
      <c r="AS163" s="298"/>
      <c r="AT163" s="298"/>
      <c r="AU163" s="298"/>
      <c r="AV163" s="298"/>
      <c r="AW163" s="299">
        <f t="shared" si="528"/>
        <v>0</v>
      </c>
      <c r="AX163" s="292"/>
      <c r="AY163" s="293">
        <f t="shared" si="486"/>
        <v>0</v>
      </c>
      <c r="AZ163" s="294" t="str">
        <f t="shared" si="487"/>
        <v/>
      </c>
      <c r="BA163" s="295" t="str">
        <f t="shared" si="488"/>
        <v/>
      </c>
      <c r="BB163" s="296"/>
      <c r="BC163" s="289"/>
      <c r="BD163" s="318"/>
    </row>
    <row r="164" spans="1:56" s="280" customFormat="1" outlineLevel="2" x14ac:dyDescent="0.35">
      <c r="B164" s="281"/>
      <c r="C164" s="235" t="str">
        <f>IFERROR(BUDGET!C170,"")</f>
        <v>B10-06</v>
      </c>
      <c r="D164" s="297">
        <f>IFERROR(BUDGET!D170,"")</f>
        <v>0</v>
      </c>
      <c r="E164" s="283" t="str">
        <f>IFERROR(BUDGET!E170,"")</f>
        <v>x</v>
      </c>
      <c r="F164" s="284">
        <f>IF(OR(BUDGET!$N$14="",BUDGET!$N$14="Initial Budget"),BUDGET!N170,BUDGET!BA170)</f>
        <v>0</v>
      </c>
      <c r="G164" s="321"/>
      <c r="H164" s="286">
        <f>SUMIFS(EXPENSES!$I$12:$I4161,EXPENSES!$U$12:$U4161,FORECAST!C164)</f>
        <v>0</v>
      </c>
      <c r="I164" s="319">
        <f t="shared" si="444"/>
        <v>0</v>
      </c>
      <c r="J164" s="320"/>
      <c r="K164" s="288"/>
      <c r="L164" s="289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  <c r="AD164" s="298"/>
      <c r="AE164" s="298"/>
      <c r="AF164" s="298"/>
      <c r="AG164" s="298"/>
      <c r="AH164" s="298"/>
      <c r="AI164" s="298"/>
      <c r="AJ164" s="298"/>
      <c r="AK164" s="298"/>
      <c r="AL164" s="298"/>
      <c r="AM164" s="298"/>
      <c r="AN164" s="298"/>
      <c r="AO164" s="298"/>
      <c r="AP164" s="298"/>
      <c r="AQ164" s="298"/>
      <c r="AR164" s="298"/>
      <c r="AS164" s="298"/>
      <c r="AT164" s="298"/>
      <c r="AU164" s="298"/>
      <c r="AV164" s="298"/>
      <c r="AW164" s="299">
        <f t="shared" si="528"/>
        <v>0</v>
      </c>
      <c r="AX164" s="292"/>
      <c r="AY164" s="293">
        <f t="shared" si="486"/>
        <v>0</v>
      </c>
      <c r="AZ164" s="294" t="str">
        <f t="shared" si="487"/>
        <v/>
      </c>
      <c r="BA164" s="295" t="str">
        <f t="shared" si="488"/>
        <v/>
      </c>
      <c r="BB164" s="296"/>
      <c r="BC164" s="289"/>
      <c r="BD164" s="318"/>
    </row>
    <row r="165" spans="1:56" s="280" customFormat="1" outlineLevel="2" x14ac:dyDescent="0.35">
      <c r="B165" s="281"/>
      <c r="C165" s="235" t="str">
        <f>IFERROR(BUDGET!C171,"")</f>
        <v>B10-07</v>
      </c>
      <c r="D165" s="297">
        <f>IFERROR(BUDGET!D171,"")</f>
        <v>0</v>
      </c>
      <c r="E165" s="283" t="str">
        <f>IFERROR(BUDGET!E171,"")</f>
        <v>x</v>
      </c>
      <c r="F165" s="284">
        <f>IF(OR(BUDGET!$N$14="",BUDGET!$N$14="Initial Budget"),BUDGET!N171,BUDGET!BA171)</f>
        <v>0</v>
      </c>
      <c r="G165" s="321"/>
      <c r="H165" s="286">
        <f>SUMIFS(EXPENSES!$I$12:$I4162,EXPENSES!$U$12:$U4162,FORECAST!C165)</f>
        <v>0</v>
      </c>
      <c r="I165" s="319">
        <f t="shared" si="444"/>
        <v>0</v>
      </c>
      <c r="J165" s="320"/>
      <c r="K165" s="288"/>
      <c r="L165" s="289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  <c r="AD165" s="298"/>
      <c r="AE165" s="298"/>
      <c r="AF165" s="298"/>
      <c r="AG165" s="298"/>
      <c r="AH165" s="298"/>
      <c r="AI165" s="298"/>
      <c r="AJ165" s="298"/>
      <c r="AK165" s="298"/>
      <c r="AL165" s="298"/>
      <c r="AM165" s="298"/>
      <c r="AN165" s="298"/>
      <c r="AO165" s="298"/>
      <c r="AP165" s="298"/>
      <c r="AQ165" s="298"/>
      <c r="AR165" s="298"/>
      <c r="AS165" s="298"/>
      <c r="AT165" s="298"/>
      <c r="AU165" s="298"/>
      <c r="AV165" s="298"/>
      <c r="AW165" s="299">
        <f t="shared" si="528"/>
        <v>0</v>
      </c>
      <c r="AX165" s="292"/>
      <c r="AY165" s="293">
        <f t="shared" si="486"/>
        <v>0</v>
      </c>
      <c r="AZ165" s="294" t="str">
        <f t="shared" si="487"/>
        <v/>
      </c>
      <c r="BA165" s="295" t="str">
        <f t="shared" si="488"/>
        <v/>
      </c>
      <c r="BB165" s="296"/>
      <c r="BC165" s="289"/>
      <c r="BD165" s="318"/>
    </row>
    <row r="166" spans="1:56" s="280" customFormat="1" outlineLevel="2" x14ac:dyDescent="0.35">
      <c r="B166" s="281"/>
      <c r="C166" s="235" t="str">
        <f>IFERROR(BUDGET!C172,"")</f>
        <v>B10-08</v>
      </c>
      <c r="D166" s="297">
        <f>IFERROR(BUDGET!D172,"")</f>
        <v>0</v>
      </c>
      <c r="E166" s="283" t="str">
        <f>IFERROR(BUDGET!E172,"")</f>
        <v>x</v>
      </c>
      <c r="F166" s="284">
        <f>IF(OR(BUDGET!$N$14="",BUDGET!$N$14="Initial Budget"),BUDGET!N172,BUDGET!BA172)</f>
        <v>0</v>
      </c>
      <c r="G166" s="321"/>
      <c r="H166" s="286">
        <f>SUMIFS(EXPENSES!$I$12:$I4163,EXPENSES!$U$12:$U4163,FORECAST!C166)</f>
        <v>0</v>
      </c>
      <c r="I166" s="319">
        <f t="shared" si="444"/>
        <v>0</v>
      </c>
      <c r="J166" s="320"/>
      <c r="K166" s="288"/>
      <c r="L166" s="289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  <c r="AD166" s="298"/>
      <c r="AE166" s="298"/>
      <c r="AF166" s="298"/>
      <c r="AG166" s="298"/>
      <c r="AH166" s="298"/>
      <c r="AI166" s="298"/>
      <c r="AJ166" s="298"/>
      <c r="AK166" s="298"/>
      <c r="AL166" s="298"/>
      <c r="AM166" s="298"/>
      <c r="AN166" s="298"/>
      <c r="AO166" s="298"/>
      <c r="AP166" s="298"/>
      <c r="AQ166" s="298"/>
      <c r="AR166" s="298"/>
      <c r="AS166" s="298"/>
      <c r="AT166" s="298"/>
      <c r="AU166" s="298"/>
      <c r="AV166" s="298"/>
      <c r="AW166" s="299">
        <f t="shared" si="528"/>
        <v>0</v>
      </c>
      <c r="AX166" s="292"/>
      <c r="AY166" s="293">
        <f t="shared" si="486"/>
        <v>0</v>
      </c>
      <c r="AZ166" s="294" t="str">
        <f t="shared" si="487"/>
        <v/>
      </c>
      <c r="BA166" s="295" t="str">
        <f t="shared" si="488"/>
        <v/>
      </c>
      <c r="BB166" s="296"/>
      <c r="BC166" s="289"/>
      <c r="BD166" s="318"/>
    </row>
    <row r="167" spans="1:56" s="280" customFormat="1" outlineLevel="2" x14ac:dyDescent="0.35">
      <c r="B167" s="281"/>
      <c r="C167" s="235" t="str">
        <f>IFERROR(BUDGET!C173,"")</f>
        <v>B10-09</v>
      </c>
      <c r="D167" s="297">
        <f>IFERROR(BUDGET!D173,"")</f>
        <v>0</v>
      </c>
      <c r="E167" s="283" t="str">
        <f>IFERROR(BUDGET!E173,"")</f>
        <v>x</v>
      </c>
      <c r="F167" s="284">
        <f>IF(OR(BUDGET!$N$14="",BUDGET!$N$14="Initial Budget"),BUDGET!N173,BUDGET!BA173)</f>
        <v>0</v>
      </c>
      <c r="G167" s="321"/>
      <c r="H167" s="286">
        <f>SUMIFS(EXPENSES!$I$12:$I4164,EXPENSES!$U$12:$U4164,FORECAST!C167)</f>
        <v>0</v>
      </c>
      <c r="I167" s="319">
        <f t="shared" si="444"/>
        <v>0</v>
      </c>
      <c r="J167" s="320"/>
      <c r="K167" s="288"/>
      <c r="L167" s="289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298"/>
      <c r="AE167" s="298"/>
      <c r="AF167" s="298"/>
      <c r="AG167" s="298"/>
      <c r="AH167" s="298"/>
      <c r="AI167" s="298"/>
      <c r="AJ167" s="298"/>
      <c r="AK167" s="298"/>
      <c r="AL167" s="298"/>
      <c r="AM167" s="298"/>
      <c r="AN167" s="298"/>
      <c r="AO167" s="298"/>
      <c r="AP167" s="298"/>
      <c r="AQ167" s="298"/>
      <c r="AR167" s="298"/>
      <c r="AS167" s="298"/>
      <c r="AT167" s="298"/>
      <c r="AU167" s="298"/>
      <c r="AV167" s="298"/>
      <c r="AW167" s="299">
        <f t="shared" si="528"/>
        <v>0</v>
      </c>
      <c r="AX167" s="292"/>
      <c r="AY167" s="293">
        <f t="shared" si="486"/>
        <v>0</v>
      </c>
      <c r="AZ167" s="294" t="str">
        <f t="shared" si="487"/>
        <v/>
      </c>
      <c r="BA167" s="295" t="str">
        <f t="shared" si="488"/>
        <v/>
      </c>
      <c r="BB167" s="296"/>
      <c r="BC167" s="289"/>
      <c r="BD167" s="318"/>
    </row>
    <row r="168" spans="1:56" s="280" customFormat="1" outlineLevel="2" x14ac:dyDescent="0.35">
      <c r="B168" s="281"/>
      <c r="C168" s="300" t="str">
        <f>IFERROR(BUDGET!C174,"")</f>
        <v>B10-10</v>
      </c>
      <c r="D168" s="301">
        <f>IFERROR(BUDGET!D174,"")</f>
        <v>0</v>
      </c>
      <c r="E168" s="302" t="str">
        <f>IFERROR(BUDGET!E174,"")</f>
        <v>x</v>
      </c>
      <c r="F168" s="303">
        <f>IF(OR(BUDGET!$N$14="",BUDGET!$N$14="Initial Budget"),BUDGET!N174,BUDGET!BA174)</f>
        <v>0</v>
      </c>
      <c r="G168" s="321"/>
      <c r="H168" s="305">
        <f>SUMIFS(EXPENSES!$I$12:$I4165,EXPENSES!$U$12:$U4165,FORECAST!C168)</f>
        <v>0</v>
      </c>
      <c r="I168" s="319">
        <f t="shared" si="444"/>
        <v>0</v>
      </c>
      <c r="J168" s="320"/>
      <c r="K168" s="288"/>
      <c r="L168" s="289"/>
      <c r="M168" s="307"/>
      <c r="N168" s="307"/>
      <c r="O168" s="307"/>
      <c r="P168" s="307"/>
      <c r="Q168" s="307"/>
      <c r="R168" s="307"/>
      <c r="S168" s="307"/>
      <c r="T168" s="307"/>
      <c r="U168" s="307"/>
      <c r="V168" s="307"/>
      <c r="W168" s="307"/>
      <c r="X168" s="307"/>
      <c r="Y168" s="307"/>
      <c r="Z168" s="307"/>
      <c r="AA168" s="307"/>
      <c r="AB168" s="307"/>
      <c r="AC168" s="307"/>
      <c r="AD168" s="307"/>
      <c r="AE168" s="307"/>
      <c r="AF168" s="307"/>
      <c r="AG168" s="307"/>
      <c r="AH168" s="307"/>
      <c r="AI168" s="307"/>
      <c r="AJ168" s="307"/>
      <c r="AK168" s="307"/>
      <c r="AL168" s="307"/>
      <c r="AM168" s="307"/>
      <c r="AN168" s="307"/>
      <c r="AO168" s="307"/>
      <c r="AP168" s="307"/>
      <c r="AQ168" s="307"/>
      <c r="AR168" s="307"/>
      <c r="AS168" s="307"/>
      <c r="AT168" s="307"/>
      <c r="AU168" s="307"/>
      <c r="AV168" s="307"/>
      <c r="AW168" s="308">
        <f t="shared" si="528"/>
        <v>0</v>
      </c>
      <c r="AX168" s="292"/>
      <c r="AY168" s="309">
        <f t="shared" si="486"/>
        <v>0</v>
      </c>
      <c r="AZ168" s="310" t="str">
        <f t="shared" si="487"/>
        <v/>
      </c>
      <c r="BA168" s="311" t="str">
        <f t="shared" si="488"/>
        <v/>
      </c>
      <c r="BB168" s="296"/>
      <c r="BC168" s="289"/>
      <c r="BD168" s="318"/>
    </row>
    <row r="169" spans="1:56" s="202" customFormat="1" ht="19.899999999999999" customHeight="1" x14ac:dyDescent="0.35">
      <c r="A169" s="5"/>
      <c r="B169" s="244" t="str">
        <f>IFERROR(BUDGET!B175,"")</f>
        <v>C</v>
      </c>
      <c r="C169" s="214" t="str">
        <f>VLOOKUP(B169,BUDGET!$B:$C,2,FALSE)</f>
        <v>PARTNER SUPPORT COSTS</v>
      </c>
      <c r="D169" s="24"/>
      <c r="E169" s="317"/>
      <c r="F169" s="104">
        <f>SUM(F170:F213)/2</f>
        <v>0</v>
      </c>
      <c r="G169" s="804">
        <f>IF(OR(BUDGET!$N$14="",BUDGET!$N$14="Initial Budget"),FORECAST!F169-BUDGET!N175,FORECAST!F169-BUDGET!BA175)</f>
        <v>0</v>
      </c>
      <c r="H169" s="62">
        <f>SUM(H170:H213)/2</f>
        <v>0</v>
      </c>
      <c r="I169" s="62">
        <f t="shared" si="444"/>
        <v>0</v>
      </c>
      <c r="J169" s="63" t="str">
        <f t="shared" ref="J169:J170" si="529">IF(OR(H169=0,F169=0),"-",H169/F169)</f>
        <v>-</v>
      </c>
      <c r="K169" s="243" t="str">
        <f>IF(ABS(H169-SUMIFS(REPORT!H:H,REPORT!B:B,B169))&gt;0.1,"PROB","OK")</f>
        <v>OK</v>
      </c>
      <c r="L169" s="263">
        <f>SUM(L170:L213)</f>
        <v>0</v>
      </c>
      <c r="M169" s="25">
        <f t="shared" ref="M169:AW169" si="530">SUM(M170:M213)/2</f>
        <v>0</v>
      </c>
      <c r="N169" s="25">
        <f t="shared" si="530"/>
        <v>0</v>
      </c>
      <c r="O169" s="25">
        <f t="shared" si="530"/>
        <v>0</v>
      </c>
      <c r="P169" s="25">
        <f t="shared" si="530"/>
        <v>0</v>
      </c>
      <c r="Q169" s="25">
        <f t="shared" si="530"/>
        <v>0</v>
      </c>
      <c r="R169" s="25">
        <f t="shared" si="530"/>
        <v>0</v>
      </c>
      <c r="S169" s="25">
        <f t="shared" si="530"/>
        <v>0</v>
      </c>
      <c r="T169" s="25">
        <f t="shared" si="530"/>
        <v>0</v>
      </c>
      <c r="U169" s="25">
        <f t="shared" si="530"/>
        <v>0</v>
      </c>
      <c r="V169" s="25">
        <f t="shared" si="530"/>
        <v>0</v>
      </c>
      <c r="W169" s="25">
        <f t="shared" si="530"/>
        <v>0</v>
      </c>
      <c r="X169" s="25">
        <f t="shared" si="530"/>
        <v>0</v>
      </c>
      <c r="Y169" s="25">
        <f t="shared" si="530"/>
        <v>0</v>
      </c>
      <c r="Z169" s="25">
        <f t="shared" si="530"/>
        <v>0</v>
      </c>
      <c r="AA169" s="25">
        <f t="shared" si="530"/>
        <v>0</v>
      </c>
      <c r="AB169" s="25">
        <f t="shared" si="530"/>
        <v>0</v>
      </c>
      <c r="AC169" s="25">
        <f t="shared" si="530"/>
        <v>0</v>
      </c>
      <c r="AD169" s="25">
        <f t="shared" si="530"/>
        <v>0</v>
      </c>
      <c r="AE169" s="25">
        <f t="shared" si="530"/>
        <v>0</v>
      </c>
      <c r="AF169" s="25">
        <f t="shared" si="530"/>
        <v>0</v>
      </c>
      <c r="AG169" s="25">
        <f t="shared" si="530"/>
        <v>0</v>
      </c>
      <c r="AH169" s="25">
        <f t="shared" si="530"/>
        <v>0</v>
      </c>
      <c r="AI169" s="25">
        <f t="shared" si="530"/>
        <v>0</v>
      </c>
      <c r="AJ169" s="25">
        <f t="shared" si="530"/>
        <v>0</v>
      </c>
      <c r="AK169" s="25">
        <f t="shared" si="530"/>
        <v>0</v>
      </c>
      <c r="AL169" s="25">
        <f t="shared" si="530"/>
        <v>0</v>
      </c>
      <c r="AM169" s="25">
        <f t="shared" si="530"/>
        <v>0</v>
      </c>
      <c r="AN169" s="25">
        <f t="shared" si="530"/>
        <v>0</v>
      </c>
      <c r="AO169" s="25">
        <f t="shared" si="530"/>
        <v>0</v>
      </c>
      <c r="AP169" s="25">
        <f t="shared" si="530"/>
        <v>0</v>
      </c>
      <c r="AQ169" s="25">
        <f t="shared" si="530"/>
        <v>0</v>
      </c>
      <c r="AR169" s="25">
        <f t="shared" si="530"/>
        <v>0</v>
      </c>
      <c r="AS169" s="25">
        <f t="shared" si="530"/>
        <v>0</v>
      </c>
      <c r="AT169" s="25">
        <f t="shared" si="530"/>
        <v>0</v>
      </c>
      <c r="AU169" s="25">
        <f t="shared" si="530"/>
        <v>0</v>
      </c>
      <c r="AV169" s="25">
        <f t="shared" si="530"/>
        <v>0</v>
      </c>
      <c r="AW169" s="273">
        <f t="shared" si="530"/>
        <v>0</v>
      </c>
      <c r="AX169" s="3"/>
      <c r="AY169" s="25">
        <f t="shared" si="48"/>
        <v>0</v>
      </c>
      <c r="AZ169" s="65" t="str">
        <f t="shared" si="3"/>
        <v/>
      </c>
      <c r="BA169" s="69" t="str">
        <f t="shared" si="4"/>
        <v/>
      </c>
      <c r="BB169" s="242"/>
      <c r="BC169" s="25"/>
    </row>
    <row r="170" spans="1:56" s="202" customFormat="1" outlineLevel="1" x14ac:dyDescent="0.35">
      <c r="B170" s="314"/>
      <c r="C170" s="315" t="str">
        <f>IFERROR(BUDGET!C176,"")</f>
        <v>C1</v>
      </c>
      <c r="D170" s="315"/>
      <c r="E170" s="215">
        <f>VLOOKUP($C170,BUDGET!$C:$E,3,FALSE)</f>
        <v>0</v>
      </c>
      <c r="F170" s="216">
        <f>SUM(F171:F180)</f>
        <v>0</v>
      </c>
      <c r="G170" s="313">
        <f>IF(OR(BUDGET!$N$14="",BUDGET!$N$14="Initial Budget"),FORECAST!F170-BUDGET!N176,FORECAST!F170-BUDGET!BA176)</f>
        <v>0</v>
      </c>
      <c r="H170" s="217">
        <f>SUM(H171:H180)</f>
        <v>0</v>
      </c>
      <c r="I170" s="217">
        <f t="shared" si="444"/>
        <v>0</v>
      </c>
      <c r="J170" s="218" t="str">
        <f t="shared" si="529"/>
        <v>-</v>
      </c>
      <c r="K170" s="243" t="str">
        <f>IF(ABS(H170-SUMIFS(REPORT!H:H,REPORT!C:C,C170))&gt;0.1,"PROB","OK")</f>
        <v>OK</v>
      </c>
      <c r="L170" s="60"/>
      <c r="M170" s="264">
        <f t="shared" ref="M170" si="531">SUM(M171:M180)</f>
        <v>0</v>
      </c>
      <c r="N170" s="264">
        <f t="shared" ref="N170" si="532">SUM(N171:N180)</f>
        <v>0</v>
      </c>
      <c r="O170" s="264">
        <f t="shared" ref="O170" si="533">SUM(O171:O180)</f>
        <v>0</v>
      </c>
      <c r="P170" s="264">
        <f t="shared" ref="P170" si="534">SUM(P171:P180)</f>
        <v>0</v>
      </c>
      <c r="Q170" s="264">
        <f t="shared" ref="Q170" si="535">SUM(Q171:Q180)</f>
        <v>0</v>
      </c>
      <c r="R170" s="264">
        <f t="shared" ref="R170" si="536">SUM(R171:R180)</f>
        <v>0</v>
      </c>
      <c r="S170" s="264">
        <f t="shared" ref="S170" si="537">SUM(S171:S180)</f>
        <v>0</v>
      </c>
      <c r="T170" s="264">
        <f t="shared" ref="T170" si="538">SUM(T171:T180)</f>
        <v>0</v>
      </c>
      <c r="U170" s="264">
        <f t="shared" ref="U170" si="539">SUM(U171:U180)</f>
        <v>0</v>
      </c>
      <c r="V170" s="264">
        <f t="shared" ref="V170" si="540">SUM(V171:V180)</f>
        <v>0</v>
      </c>
      <c r="W170" s="264">
        <f t="shared" ref="W170" si="541">SUM(W171:W180)</f>
        <v>0</v>
      </c>
      <c r="X170" s="264">
        <f t="shared" ref="X170" si="542">SUM(X171:X180)</f>
        <v>0</v>
      </c>
      <c r="Y170" s="264">
        <f t="shared" ref="Y170" si="543">SUM(Y171:Y180)</f>
        <v>0</v>
      </c>
      <c r="Z170" s="264">
        <f t="shared" ref="Z170" si="544">SUM(Z171:Z180)</f>
        <v>0</v>
      </c>
      <c r="AA170" s="264">
        <f t="shared" ref="AA170" si="545">SUM(AA171:AA180)</f>
        <v>0</v>
      </c>
      <c r="AB170" s="264">
        <f t="shared" ref="AB170" si="546">SUM(AB171:AB180)</f>
        <v>0</v>
      </c>
      <c r="AC170" s="264">
        <f t="shared" ref="AC170" si="547">SUM(AC171:AC180)</f>
        <v>0</v>
      </c>
      <c r="AD170" s="264">
        <f t="shared" ref="AD170" si="548">SUM(AD171:AD180)</f>
        <v>0</v>
      </c>
      <c r="AE170" s="264">
        <f t="shared" ref="AE170" si="549">SUM(AE171:AE180)</f>
        <v>0</v>
      </c>
      <c r="AF170" s="264">
        <f t="shared" ref="AF170" si="550">SUM(AF171:AF180)</f>
        <v>0</v>
      </c>
      <c r="AG170" s="264">
        <f t="shared" ref="AG170" si="551">SUM(AG171:AG180)</f>
        <v>0</v>
      </c>
      <c r="AH170" s="264">
        <f t="shared" ref="AH170" si="552">SUM(AH171:AH180)</f>
        <v>0</v>
      </c>
      <c r="AI170" s="264">
        <f t="shared" ref="AI170" si="553">SUM(AI171:AI180)</f>
        <v>0</v>
      </c>
      <c r="AJ170" s="264">
        <f t="shared" ref="AJ170" si="554">SUM(AJ171:AJ180)</f>
        <v>0</v>
      </c>
      <c r="AK170" s="264">
        <f t="shared" ref="AK170" si="555">SUM(AK171:AK180)</f>
        <v>0</v>
      </c>
      <c r="AL170" s="264">
        <f t="shared" ref="AL170" si="556">SUM(AL171:AL180)</f>
        <v>0</v>
      </c>
      <c r="AM170" s="264">
        <f t="shared" ref="AM170" si="557">SUM(AM171:AM180)</f>
        <v>0</v>
      </c>
      <c r="AN170" s="264">
        <f t="shared" ref="AN170" si="558">SUM(AN171:AN180)</f>
        <v>0</v>
      </c>
      <c r="AO170" s="264">
        <f t="shared" ref="AO170" si="559">SUM(AO171:AO180)</f>
        <v>0</v>
      </c>
      <c r="AP170" s="264">
        <f t="shared" ref="AP170" si="560">SUM(AP171:AP180)</f>
        <v>0</v>
      </c>
      <c r="AQ170" s="264">
        <f t="shared" ref="AQ170" si="561">SUM(AQ171:AQ180)</f>
        <v>0</v>
      </c>
      <c r="AR170" s="264">
        <f t="shared" ref="AR170" si="562">SUM(AR171:AR180)</f>
        <v>0</v>
      </c>
      <c r="AS170" s="264">
        <f t="shared" ref="AS170" si="563">SUM(AS171:AS180)</f>
        <v>0</v>
      </c>
      <c r="AT170" s="264">
        <f t="shared" ref="AT170" si="564">SUM(AT171:AT180)</f>
        <v>0</v>
      </c>
      <c r="AU170" s="264">
        <f t="shared" ref="AU170" si="565">SUM(AU171:AU180)</f>
        <v>0</v>
      </c>
      <c r="AV170" s="264">
        <f t="shared" ref="AV170" si="566">SUM(AV171:AV180)</f>
        <v>0</v>
      </c>
      <c r="AW170" s="274">
        <f t="shared" ref="AW170" si="567">SUM(AW171:AW180)</f>
        <v>0</v>
      </c>
      <c r="AX170" s="3"/>
      <c r="AY170" s="81">
        <f t="shared" si="48"/>
        <v>0</v>
      </c>
      <c r="AZ170" s="265" t="str">
        <f t="shared" si="3"/>
        <v/>
      </c>
      <c r="BA170" s="266" t="str">
        <f t="shared" si="4"/>
        <v/>
      </c>
      <c r="BB170" s="242"/>
      <c r="BC170" s="60"/>
      <c r="BD170" s="316"/>
    </row>
    <row r="171" spans="1:56" s="280" customFormat="1" outlineLevel="2" x14ac:dyDescent="0.35">
      <c r="B171" s="281"/>
      <c r="C171" s="235" t="str">
        <f>IFERROR(BUDGET!C177,"")</f>
        <v>C1-01</v>
      </c>
      <c r="D171" s="282">
        <f>IFERROR(BUDGET!D177,"")</f>
        <v>0</v>
      </c>
      <c r="E171" s="283" t="str">
        <f>IFERROR(BUDGET!E177,"")</f>
        <v>x</v>
      </c>
      <c r="F171" s="284">
        <f>IF(OR(BUDGET!$N$14="",BUDGET!$N$14="Initial Budget"),BUDGET!N177,BUDGET!BA177)</f>
        <v>0</v>
      </c>
      <c r="G171" s="321"/>
      <c r="H171" s="286">
        <f>SUMIFS(EXPENSES!$I$12:$I4190,EXPENSES!$U$12:$U4190,FORECAST!C171)</f>
        <v>0</v>
      </c>
      <c r="I171" s="319">
        <f t="shared" si="444"/>
        <v>0</v>
      </c>
      <c r="J171" s="320"/>
      <c r="K171" s="288"/>
      <c r="L171" s="289"/>
      <c r="M171" s="298"/>
      <c r="N171" s="290"/>
      <c r="O171" s="290"/>
      <c r="P171" s="290"/>
      <c r="Q171" s="298"/>
      <c r="R171" s="290"/>
      <c r="S171" s="290"/>
      <c r="T171" s="290"/>
      <c r="U171" s="290"/>
      <c r="V171" s="290"/>
      <c r="W171" s="290"/>
      <c r="X171" s="290"/>
      <c r="Y171" s="290"/>
      <c r="Z171" s="290"/>
      <c r="AA171" s="290"/>
      <c r="AB171" s="290"/>
      <c r="AC171" s="290"/>
      <c r="AD171" s="290"/>
      <c r="AE171" s="290"/>
      <c r="AF171" s="290"/>
      <c r="AG171" s="290"/>
      <c r="AH171" s="290"/>
      <c r="AI171" s="290"/>
      <c r="AJ171" s="290"/>
      <c r="AK171" s="290"/>
      <c r="AL171" s="290"/>
      <c r="AM171" s="290"/>
      <c r="AN171" s="290"/>
      <c r="AO171" s="290"/>
      <c r="AP171" s="290"/>
      <c r="AQ171" s="290"/>
      <c r="AR171" s="290"/>
      <c r="AS171" s="290"/>
      <c r="AT171" s="290"/>
      <c r="AU171" s="290"/>
      <c r="AV171" s="290"/>
      <c r="AW171" s="291">
        <f t="shared" ref="AW171:AW180" si="568">SUM(L171:AV171)</f>
        <v>0</v>
      </c>
      <c r="AX171" s="292"/>
      <c r="AY171" s="293">
        <f t="shared" si="48"/>
        <v>0</v>
      </c>
      <c r="AZ171" s="294" t="str">
        <f t="shared" si="3"/>
        <v/>
      </c>
      <c r="BA171" s="295" t="str">
        <f t="shared" si="4"/>
        <v/>
      </c>
      <c r="BB171" s="296"/>
      <c r="BC171" s="289"/>
      <c r="BD171" s="318"/>
    </row>
    <row r="172" spans="1:56" s="280" customFormat="1" outlineLevel="2" x14ac:dyDescent="0.35">
      <c r="B172" s="281"/>
      <c r="C172" s="235" t="str">
        <f>IFERROR(BUDGET!C178,"")</f>
        <v>C1-02</v>
      </c>
      <c r="D172" s="297">
        <f>IFERROR(BUDGET!D178,"")</f>
        <v>0</v>
      </c>
      <c r="E172" s="283" t="str">
        <f>IFERROR(BUDGET!E178,"")</f>
        <v>x</v>
      </c>
      <c r="F172" s="284">
        <f>IF(OR(BUDGET!$N$14="",BUDGET!$N$14="Initial Budget"),BUDGET!N178,BUDGET!BA178)</f>
        <v>0</v>
      </c>
      <c r="G172" s="321"/>
      <c r="H172" s="286">
        <f>SUMIFS(EXPENSES!$I$12:$I4191,EXPENSES!$U$12:$U4191,FORECAST!C172)</f>
        <v>0</v>
      </c>
      <c r="I172" s="319">
        <f t="shared" si="444"/>
        <v>0</v>
      </c>
      <c r="J172" s="320"/>
      <c r="K172" s="288"/>
      <c r="L172" s="289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  <c r="AD172" s="298"/>
      <c r="AE172" s="298"/>
      <c r="AF172" s="298"/>
      <c r="AG172" s="298"/>
      <c r="AH172" s="298"/>
      <c r="AI172" s="298"/>
      <c r="AJ172" s="298"/>
      <c r="AK172" s="298"/>
      <c r="AL172" s="298"/>
      <c r="AM172" s="298"/>
      <c r="AN172" s="298"/>
      <c r="AO172" s="298"/>
      <c r="AP172" s="298"/>
      <c r="AQ172" s="298"/>
      <c r="AR172" s="298"/>
      <c r="AS172" s="298"/>
      <c r="AT172" s="298"/>
      <c r="AU172" s="298"/>
      <c r="AV172" s="298"/>
      <c r="AW172" s="299">
        <f t="shared" si="568"/>
        <v>0</v>
      </c>
      <c r="AX172" s="292"/>
      <c r="AY172" s="293">
        <f t="shared" si="48"/>
        <v>0</v>
      </c>
      <c r="AZ172" s="294" t="str">
        <f t="shared" si="3"/>
        <v/>
      </c>
      <c r="BA172" s="295" t="str">
        <f t="shared" si="4"/>
        <v/>
      </c>
      <c r="BB172" s="296"/>
      <c r="BC172" s="289"/>
      <c r="BD172" s="318"/>
    </row>
    <row r="173" spans="1:56" s="280" customFormat="1" outlineLevel="2" x14ac:dyDescent="0.35">
      <c r="B173" s="281"/>
      <c r="C173" s="235" t="str">
        <f>IFERROR(BUDGET!C179,"")</f>
        <v>C1-03</v>
      </c>
      <c r="D173" s="297">
        <f>IFERROR(BUDGET!D179,"")</f>
        <v>0</v>
      </c>
      <c r="E173" s="283" t="str">
        <f>IFERROR(BUDGET!E179,"")</f>
        <v>x</v>
      </c>
      <c r="F173" s="284">
        <f>IF(OR(BUDGET!$N$14="",BUDGET!$N$14="Initial Budget"),BUDGET!N179,BUDGET!BA179)</f>
        <v>0</v>
      </c>
      <c r="G173" s="321"/>
      <c r="H173" s="286">
        <f>SUMIFS(EXPENSES!$I$12:$I4192,EXPENSES!$U$12:$U4192,FORECAST!C173)</f>
        <v>0</v>
      </c>
      <c r="I173" s="319">
        <f t="shared" si="444"/>
        <v>0</v>
      </c>
      <c r="J173" s="320"/>
      <c r="K173" s="288"/>
      <c r="L173" s="289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  <c r="AD173" s="298"/>
      <c r="AE173" s="298"/>
      <c r="AF173" s="298"/>
      <c r="AG173" s="298"/>
      <c r="AH173" s="298"/>
      <c r="AI173" s="298"/>
      <c r="AJ173" s="298"/>
      <c r="AK173" s="298"/>
      <c r="AL173" s="298"/>
      <c r="AM173" s="298"/>
      <c r="AN173" s="298"/>
      <c r="AO173" s="298"/>
      <c r="AP173" s="298"/>
      <c r="AQ173" s="298"/>
      <c r="AR173" s="298"/>
      <c r="AS173" s="298"/>
      <c r="AT173" s="298"/>
      <c r="AU173" s="298"/>
      <c r="AV173" s="298"/>
      <c r="AW173" s="299">
        <f t="shared" si="568"/>
        <v>0</v>
      </c>
      <c r="AX173" s="292"/>
      <c r="AY173" s="293">
        <f t="shared" si="48"/>
        <v>0</v>
      </c>
      <c r="AZ173" s="294" t="str">
        <f t="shared" si="3"/>
        <v/>
      </c>
      <c r="BA173" s="295" t="str">
        <f t="shared" si="4"/>
        <v/>
      </c>
      <c r="BB173" s="296"/>
      <c r="BC173" s="289"/>
      <c r="BD173" s="318"/>
    </row>
    <row r="174" spans="1:56" s="280" customFormat="1" outlineLevel="2" x14ac:dyDescent="0.35">
      <c r="B174" s="281"/>
      <c r="C174" s="235" t="str">
        <f>IFERROR(BUDGET!C180,"")</f>
        <v>C1-04</v>
      </c>
      <c r="D174" s="297">
        <f>IFERROR(BUDGET!D180,"")</f>
        <v>0</v>
      </c>
      <c r="E174" s="283" t="str">
        <f>IFERROR(BUDGET!E180,"")</f>
        <v>x</v>
      </c>
      <c r="F174" s="284">
        <f>IF(OR(BUDGET!$N$14="",BUDGET!$N$14="Initial Budget"),BUDGET!N180,BUDGET!BA180)</f>
        <v>0</v>
      </c>
      <c r="G174" s="321"/>
      <c r="H174" s="286">
        <f>SUMIFS(EXPENSES!$I$12:$I4193,EXPENSES!$U$12:$U4193,FORECAST!C174)</f>
        <v>0</v>
      </c>
      <c r="I174" s="319">
        <f t="shared" si="444"/>
        <v>0</v>
      </c>
      <c r="J174" s="320"/>
      <c r="K174" s="288"/>
      <c r="L174" s="289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  <c r="AD174" s="298"/>
      <c r="AE174" s="298"/>
      <c r="AF174" s="298"/>
      <c r="AG174" s="298"/>
      <c r="AH174" s="298"/>
      <c r="AI174" s="298"/>
      <c r="AJ174" s="298"/>
      <c r="AK174" s="298"/>
      <c r="AL174" s="298"/>
      <c r="AM174" s="298"/>
      <c r="AN174" s="298"/>
      <c r="AO174" s="298"/>
      <c r="AP174" s="298"/>
      <c r="AQ174" s="298"/>
      <c r="AR174" s="298"/>
      <c r="AS174" s="298"/>
      <c r="AT174" s="298"/>
      <c r="AU174" s="298"/>
      <c r="AV174" s="298"/>
      <c r="AW174" s="299">
        <f t="shared" si="568"/>
        <v>0</v>
      </c>
      <c r="AX174" s="292"/>
      <c r="AY174" s="293">
        <f t="shared" si="48"/>
        <v>0</v>
      </c>
      <c r="AZ174" s="294" t="str">
        <f t="shared" si="3"/>
        <v/>
      </c>
      <c r="BA174" s="295" t="str">
        <f t="shared" si="4"/>
        <v/>
      </c>
      <c r="BB174" s="296"/>
      <c r="BC174" s="289"/>
      <c r="BD174" s="318"/>
    </row>
    <row r="175" spans="1:56" s="280" customFormat="1" outlineLevel="2" x14ac:dyDescent="0.35">
      <c r="B175" s="281"/>
      <c r="C175" s="235" t="str">
        <f>IFERROR(BUDGET!C181,"")</f>
        <v>C1-05</v>
      </c>
      <c r="D175" s="297">
        <f>IFERROR(BUDGET!D181,"")</f>
        <v>0</v>
      </c>
      <c r="E175" s="283" t="str">
        <f>IFERROR(BUDGET!E181,"")</f>
        <v>x</v>
      </c>
      <c r="F175" s="284">
        <f>IF(OR(BUDGET!$N$14="",BUDGET!$N$14="Initial Budget"),BUDGET!N181,BUDGET!BA181)</f>
        <v>0</v>
      </c>
      <c r="G175" s="321"/>
      <c r="H175" s="286">
        <f>SUMIFS(EXPENSES!$I$12:$I4194,EXPENSES!$U$12:$U4194,FORECAST!C175)</f>
        <v>0</v>
      </c>
      <c r="I175" s="319">
        <f t="shared" si="444"/>
        <v>0</v>
      </c>
      <c r="J175" s="320"/>
      <c r="K175" s="288"/>
      <c r="L175" s="289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  <c r="AD175" s="298"/>
      <c r="AE175" s="298"/>
      <c r="AF175" s="298"/>
      <c r="AG175" s="298"/>
      <c r="AH175" s="298"/>
      <c r="AI175" s="298"/>
      <c r="AJ175" s="298"/>
      <c r="AK175" s="298"/>
      <c r="AL175" s="298"/>
      <c r="AM175" s="298"/>
      <c r="AN175" s="298"/>
      <c r="AO175" s="298"/>
      <c r="AP175" s="298"/>
      <c r="AQ175" s="298"/>
      <c r="AR175" s="298"/>
      <c r="AS175" s="298"/>
      <c r="AT175" s="298"/>
      <c r="AU175" s="298"/>
      <c r="AV175" s="298"/>
      <c r="AW175" s="299">
        <f t="shared" si="568"/>
        <v>0</v>
      </c>
      <c r="AX175" s="292"/>
      <c r="AY175" s="293">
        <f t="shared" si="48"/>
        <v>0</v>
      </c>
      <c r="AZ175" s="294" t="str">
        <f t="shared" si="3"/>
        <v/>
      </c>
      <c r="BA175" s="295" t="str">
        <f t="shared" si="4"/>
        <v/>
      </c>
      <c r="BB175" s="296"/>
      <c r="BC175" s="289"/>
      <c r="BD175" s="318"/>
    </row>
    <row r="176" spans="1:56" s="280" customFormat="1" outlineLevel="2" x14ac:dyDescent="0.35">
      <c r="B176" s="281"/>
      <c r="C176" s="235" t="str">
        <f>IFERROR(BUDGET!C182,"")</f>
        <v>C1-06</v>
      </c>
      <c r="D176" s="297">
        <f>IFERROR(BUDGET!D182,"")</f>
        <v>0</v>
      </c>
      <c r="E176" s="283" t="str">
        <f>IFERROR(BUDGET!E182,"")</f>
        <v>x</v>
      </c>
      <c r="F176" s="284">
        <f>IF(OR(BUDGET!$N$14="",BUDGET!$N$14="Initial Budget"),BUDGET!N182,BUDGET!BA182)</f>
        <v>0</v>
      </c>
      <c r="G176" s="321"/>
      <c r="H176" s="286">
        <f>SUMIFS(EXPENSES!$I$12:$I4195,EXPENSES!$U$12:$U4195,FORECAST!C176)</f>
        <v>0</v>
      </c>
      <c r="I176" s="319">
        <f t="shared" si="444"/>
        <v>0</v>
      </c>
      <c r="J176" s="320"/>
      <c r="K176" s="288"/>
      <c r="L176" s="289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  <c r="AD176" s="298"/>
      <c r="AE176" s="298"/>
      <c r="AF176" s="298"/>
      <c r="AG176" s="298"/>
      <c r="AH176" s="298"/>
      <c r="AI176" s="298"/>
      <c r="AJ176" s="298"/>
      <c r="AK176" s="298"/>
      <c r="AL176" s="298"/>
      <c r="AM176" s="298"/>
      <c r="AN176" s="298"/>
      <c r="AO176" s="298"/>
      <c r="AP176" s="298"/>
      <c r="AQ176" s="298"/>
      <c r="AR176" s="298"/>
      <c r="AS176" s="298"/>
      <c r="AT176" s="298"/>
      <c r="AU176" s="298"/>
      <c r="AV176" s="298"/>
      <c r="AW176" s="299">
        <f t="shared" si="568"/>
        <v>0</v>
      </c>
      <c r="AX176" s="292"/>
      <c r="AY176" s="293">
        <f t="shared" si="48"/>
        <v>0</v>
      </c>
      <c r="AZ176" s="294" t="str">
        <f t="shared" si="3"/>
        <v/>
      </c>
      <c r="BA176" s="295" t="str">
        <f t="shared" si="4"/>
        <v/>
      </c>
      <c r="BB176" s="296"/>
      <c r="BC176" s="289"/>
      <c r="BD176" s="318"/>
    </row>
    <row r="177" spans="2:56" s="280" customFormat="1" outlineLevel="2" x14ac:dyDescent="0.35">
      <c r="B177" s="281"/>
      <c r="C177" s="235" t="str">
        <f>IFERROR(BUDGET!C183,"")</f>
        <v>C1-07</v>
      </c>
      <c r="D177" s="297">
        <f>IFERROR(BUDGET!D183,"")</f>
        <v>0</v>
      </c>
      <c r="E177" s="283" t="str">
        <f>IFERROR(BUDGET!E183,"")</f>
        <v>x</v>
      </c>
      <c r="F177" s="284">
        <f>IF(OR(BUDGET!$N$14="",BUDGET!$N$14="Initial Budget"),BUDGET!N183,BUDGET!BA183)</f>
        <v>0</v>
      </c>
      <c r="G177" s="321"/>
      <c r="H177" s="286">
        <f>SUMIFS(EXPENSES!$I$12:$I4196,EXPENSES!$U$12:$U4196,FORECAST!C177)</f>
        <v>0</v>
      </c>
      <c r="I177" s="319">
        <f t="shared" si="444"/>
        <v>0</v>
      </c>
      <c r="J177" s="320"/>
      <c r="K177" s="288"/>
      <c r="L177" s="289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298"/>
      <c r="AE177" s="298"/>
      <c r="AF177" s="298"/>
      <c r="AG177" s="298"/>
      <c r="AH177" s="298"/>
      <c r="AI177" s="298"/>
      <c r="AJ177" s="298"/>
      <c r="AK177" s="298"/>
      <c r="AL177" s="298"/>
      <c r="AM177" s="298"/>
      <c r="AN177" s="298"/>
      <c r="AO177" s="298"/>
      <c r="AP177" s="298"/>
      <c r="AQ177" s="298"/>
      <c r="AR177" s="298"/>
      <c r="AS177" s="298"/>
      <c r="AT177" s="298"/>
      <c r="AU177" s="298"/>
      <c r="AV177" s="298"/>
      <c r="AW177" s="299">
        <f t="shared" si="568"/>
        <v>0</v>
      </c>
      <c r="AX177" s="292"/>
      <c r="AY177" s="293">
        <f t="shared" si="48"/>
        <v>0</v>
      </c>
      <c r="AZ177" s="294" t="str">
        <f t="shared" si="3"/>
        <v/>
      </c>
      <c r="BA177" s="295" t="str">
        <f t="shared" si="4"/>
        <v/>
      </c>
      <c r="BB177" s="296"/>
      <c r="BC177" s="289"/>
      <c r="BD177" s="318"/>
    </row>
    <row r="178" spans="2:56" s="280" customFormat="1" outlineLevel="2" x14ac:dyDescent="0.35">
      <c r="B178" s="281"/>
      <c r="C178" s="235" t="str">
        <f>IFERROR(BUDGET!C184,"")</f>
        <v>C1-08</v>
      </c>
      <c r="D178" s="297">
        <f>IFERROR(BUDGET!D184,"")</f>
        <v>0</v>
      </c>
      <c r="E178" s="283" t="str">
        <f>IFERROR(BUDGET!E184,"")</f>
        <v>x</v>
      </c>
      <c r="F178" s="284">
        <f>IF(OR(BUDGET!$N$14="",BUDGET!$N$14="Initial Budget"),BUDGET!N184,BUDGET!BA184)</f>
        <v>0</v>
      </c>
      <c r="G178" s="321"/>
      <c r="H178" s="286">
        <f>SUMIFS(EXPENSES!$I$12:$I4197,EXPENSES!$U$12:$U4197,FORECAST!C178)</f>
        <v>0</v>
      </c>
      <c r="I178" s="319">
        <f t="shared" si="444"/>
        <v>0</v>
      </c>
      <c r="J178" s="320"/>
      <c r="K178" s="288"/>
      <c r="L178" s="289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  <c r="AD178" s="298"/>
      <c r="AE178" s="298"/>
      <c r="AF178" s="298"/>
      <c r="AG178" s="298"/>
      <c r="AH178" s="298"/>
      <c r="AI178" s="298"/>
      <c r="AJ178" s="298"/>
      <c r="AK178" s="298"/>
      <c r="AL178" s="298"/>
      <c r="AM178" s="298"/>
      <c r="AN178" s="298"/>
      <c r="AO178" s="298"/>
      <c r="AP178" s="298"/>
      <c r="AQ178" s="298"/>
      <c r="AR178" s="298"/>
      <c r="AS178" s="298"/>
      <c r="AT178" s="298"/>
      <c r="AU178" s="298"/>
      <c r="AV178" s="298"/>
      <c r="AW178" s="299">
        <f t="shared" si="568"/>
        <v>0</v>
      </c>
      <c r="AX178" s="292"/>
      <c r="AY178" s="293">
        <f t="shared" si="48"/>
        <v>0</v>
      </c>
      <c r="AZ178" s="294" t="str">
        <f t="shared" si="3"/>
        <v/>
      </c>
      <c r="BA178" s="295" t="str">
        <f t="shared" si="4"/>
        <v/>
      </c>
      <c r="BB178" s="296"/>
      <c r="BC178" s="289"/>
      <c r="BD178" s="318"/>
    </row>
    <row r="179" spans="2:56" s="280" customFormat="1" outlineLevel="2" x14ac:dyDescent="0.35">
      <c r="B179" s="281"/>
      <c r="C179" s="235" t="str">
        <f>IFERROR(BUDGET!C185,"")</f>
        <v>C1-09</v>
      </c>
      <c r="D179" s="297">
        <f>IFERROR(BUDGET!D185,"")</f>
        <v>0</v>
      </c>
      <c r="E179" s="283" t="str">
        <f>IFERROR(BUDGET!E185,"")</f>
        <v>x</v>
      </c>
      <c r="F179" s="284">
        <f>IF(OR(BUDGET!$N$14="",BUDGET!$N$14="Initial Budget"),BUDGET!N185,BUDGET!BA185)</f>
        <v>0</v>
      </c>
      <c r="G179" s="321"/>
      <c r="H179" s="286">
        <f>SUMIFS(EXPENSES!$I$12:$I4198,EXPENSES!$U$12:$U4198,FORECAST!C179)</f>
        <v>0</v>
      </c>
      <c r="I179" s="319">
        <f t="shared" si="444"/>
        <v>0</v>
      </c>
      <c r="J179" s="320"/>
      <c r="K179" s="288"/>
      <c r="L179" s="289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  <c r="AD179" s="298"/>
      <c r="AE179" s="298"/>
      <c r="AF179" s="298"/>
      <c r="AG179" s="298"/>
      <c r="AH179" s="298"/>
      <c r="AI179" s="298"/>
      <c r="AJ179" s="298"/>
      <c r="AK179" s="298"/>
      <c r="AL179" s="298"/>
      <c r="AM179" s="298"/>
      <c r="AN179" s="298"/>
      <c r="AO179" s="298"/>
      <c r="AP179" s="298"/>
      <c r="AQ179" s="298"/>
      <c r="AR179" s="298"/>
      <c r="AS179" s="298"/>
      <c r="AT179" s="298"/>
      <c r="AU179" s="298"/>
      <c r="AV179" s="298"/>
      <c r="AW179" s="299">
        <f t="shared" si="568"/>
        <v>0</v>
      </c>
      <c r="AX179" s="292"/>
      <c r="AY179" s="293">
        <f t="shared" si="48"/>
        <v>0</v>
      </c>
      <c r="AZ179" s="294" t="str">
        <f t="shared" si="3"/>
        <v/>
      </c>
      <c r="BA179" s="295" t="str">
        <f t="shared" si="4"/>
        <v/>
      </c>
      <c r="BB179" s="296"/>
      <c r="BC179" s="289"/>
      <c r="BD179" s="318"/>
    </row>
    <row r="180" spans="2:56" s="280" customFormat="1" outlineLevel="2" x14ac:dyDescent="0.35">
      <c r="B180" s="281"/>
      <c r="C180" s="300" t="str">
        <f>IFERROR(BUDGET!C186,"")</f>
        <v>C1-10</v>
      </c>
      <c r="D180" s="301">
        <f>IFERROR(BUDGET!D186,"")</f>
        <v>0</v>
      </c>
      <c r="E180" s="302" t="str">
        <f>IFERROR(BUDGET!E186,"")</f>
        <v>x</v>
      </c>
      <c r="F180" s="303">
        <f>IF(OR(BUDGET!$N$14="",BUDGET!$N$14="Initial Budget"),BUDGET!N186,BUDGET!BA186)</f>
        <v>0</v>
      </c>
      <c r="G180" s="321"/>
      <c r="H180" s="305">
        <f>SUMIFS(EXPENSES!$I$12:$I4199,EXPENSES!$U$12:$U4199,FORECAST!C180)</f>
        <v>0</v>
      </c>
      <c r="I180" s="319">
        <f t="shared" si="444"/>
        <v>0</v>
      </c>
      <c r="J180" s="320"/>
      <c r="K180" s="288"/>
      <c r="L180" s="289"/>
      <c r="M180" s="307"/>
      <c r="N180" s="307"/>
      <c r="O180" s="307"/>
      <c r="P180" s="307"/>
      <c r="Q180" s="307"/>
      <c r="R180" s="307"/>
      <c r="S180" s="307"/>
      <c r="T180" s="307"/>
      <c r="U180" s="307"/>
      <c r="V180" s="307"/>
      <c r="W180" s="307"/>
      <c r="X180" s="307"/>
      <c r="Y180" s="307"/>
      <c r="Z180" s="307"/>
      <c r="AA180" s="307"/>
      <c r="AB180" s="307"/>
      <c r="AC180" s="307"/>
      <c r="AD180" s="307"/>
      <c r="AE180" s="307"/>
      <c r="AF180" s="307"/>
      <c r="AG180" s="307"/>
      <c r="AH180" s="307"/>
      <c r="AI180" s="307"/>
      <c r="AJ180" s="307"/>
      <c r="AK180" s="307"/>
      <c r="AL180" s="307"/>
      <c r="AM180" s="307"/>
      <c r="AN180" s="307"/>
      <c r="AO180" s="307"/>
      <c r="AP180" s="307"/>
      <c r="AQ180" s="307"/>
      <c r="AR180" s="307"/>
      <c r="AS180" s="307"/>
      <c r="AT180" s="307"/>
      <c r="AU180" s="307"/>
      <c r="AV180" s="307"/>
      <c r="AW180" s="308">
        <f t="shared" si="568"/>
        <v>0</v>
      </c>
      <c r="AX180" s="292"/>
      <c r="AY180" s="309">
        <f t="shared" si="48"/>
        <v>0</v>
      </c>
      <c r="AZ180" s="310" t="str">
        <f t="shared" si="3"/>
        <v/>
      </c>
      <c r="BA180" s="311" t="str">
        <f t="shared" si="4"/>
        <v/>
      </c>
      <c r="BB180" s="296"/>
      <c r="BC180" s="289"/>
      <c r="BD180" s="318"/>
    </row>
    <row r="181" spans="2:56" s="202" customFormat="1" outlineLevel="1" x14ac:dyDescent="0.35">
      <c r="B181" s="314"/>
      <c r="C181" s="315" t="str">
        <f>IFERROR(BUDGET!C187,"")</f>
        <v>C2</v>
      </c>
      <c r="D181" s="315"/>
      <c r="E181" s="215">
        <f>VLOOKUP($C181,BUDGET!$C:$E,3,FALSE)</f>
        <v>0</v>
      </c>
      <c r="F181" s="216">
        <f>SUM(F182:F191)</f>
        <v>0</v>
      </c>
      <c r="G181" s="313">
        <f>IF(OR(BUDGET!$N$14="",BUDGET!$N$14="Initial Budget"),FORECAST!F181-BUDGET!N187,FORECAST!F181-BUDGET!BA187)</f>
        <v>0</v>
      </c>
      <c r="H181" s="217">
        <f>SUM(H182:H191)</f>
        <v>0</v>
      </c>
      <c r="I181" s="217">
        <f t="shared" si="444"/>
        <v>0</v>
      </c>
      <c r="J181" s="218" t="str">
        <f t="shared" ref="J181" si="569">IF(OR(H181=0,F181=0),"-",H181/F181)</f>
        <v>-</v>
      </c>
      <c r="K181" s="243" t="str">
        <f>IF(ABS(H181-SUMIFS(REPORT!H:H,REPORT!C:C,C181))&gt;0.1,"PROB","OK")</f>
        <v>OK</v>
      </c>
      <c r="L181" s="60"/>
      <c r="M181" s="264">
        <f t="shared" ref="M181" si="570">SUM(M182:M191)</f>
        <v>0</v>
      </c>
      <c r="N181" s="264">
        <f t="shared" ref="N181" si="571">SUM(N182:N191)</f>
        <v>0</v>
      </c>
      <c r="O181" s="264">
        <f t="shared" ref="O181" si="572">SUM(O182:O191)</f>
        <v>0</v>
      </c>
      <c r="P181" s="264">
        <f t="shared" ref="P181" si="573">SUM(P182:P191)</f>
        <v>0</v>
      </c>
      <c r="Q181" s="264">
        <f t="shared" ref="Q181" si="574">SUM(Q182:Q191)</f>
        <v>0</v>
      </c>
      <c r="R181" s="264">
        <f t="shared" ref="R181" si="575">SUM(R182:R191)</f>
        <v>0</v>
      </c>
      <c r="S181" s="264">
        <f t="shared" ref="S181" si="576">SUM(S182:S191)</f>
        <v>0</v>
      </c>
      <c r="T181" s="264">
        <f t="shared" ref="T181" si="577">SUM(T182:T191)</f>
        <v>0</v>
      </c>
      <c r="U181" s="264">
        <f t="shared" ref="U181" si="578">SUM(U182:U191)</f>
        <v>0</v>
      </c>
      <c r="V181" s="264">
        <f t="shared" ref="V181" si="579">SUM(V182:V191)</f>
        <v>0</v>
      </c>
      <c r="W181" s="264">
        <f t="shared" ref="W181" si="580">SUM(W182:W191)</f>
        <v>0</v>
      </c>
      <c r="X181" s="264">
        <f t="shared" ref="X181" si="581">SUM(X182:X191)</f>
        <v>0</v>
      </c>
      <c r="Y181" s="264">
        <f t="shared" ref="Y181" si="582">SUM(Y182:Y191)</f>
        <v>0</v>
      </c>
      <c r="Z181" s="264">
        <f t="shared" ref="Z181" si="583">SUM(Z182:Z191)</f>
        <v>0</v>
      </c>
      <c r="AA181" s="264">
        <f t="shared" ref="AA181" si="584">SUM(AA182:AA191)</f>
        <v>0</v>
      </c>
      <c r="AB181" s="264">
        <f t="shared" ref="AB181" si="585">SUM(AB182:AB191)</f>
        <v>0</v>
      </c>
      <c r="AC181" s="264">
        <f t="shared" ref="AC181" si="586">SUM(AC182:AC191)</f>
        <v>0</v>
      </c>
      <c r="AD181" s="264">
        <f t="shared" ref="AD181" si="587">SUM(AD182:AD191)</f>
        <v>0</v>
      </c>
      <c r="AE181" s="264">
        <f t="shared" ref="AE181" si="588">SUM(AE182:AE191)</f>
        <v>0</v>
      </c>
      <c r="AF181" s="264">
        <f t="shared" ref="AF181" si="589">SUM(AF182:AF191)</f>
        <v>0</v>
      </c>
      <c r="AG181" s="264">
        <f t="shared" ref="AG181" si="590">SUM(AG182:AG191)</f>
        <v>0</v>
      </c>
      <c r="AH181" s="264">
        <f t="shared" ref="AH181" si="591">SUM(AH182:AH191)</f>
        <v>0</v>
      </c>
      <c r="AI181" s="264">
        <f t="shared" ref="AI181" si="592">SUM(AI182:AI191)</f>
        <v>0</v>
      </c>
      <c r="AJ181" s="264">
        <f t="shared" ref="AJ181" si="593">SUM(AJ182:AJ191)</f>
        <v>0</v>
      </c>
      <c r="AK181" s="264">
        <f t="shared" ref="AK181" si="594">SUM(AK182:AK191)</f>
        <v>0</v>
      </c>
      <c r="AL181" s="264">
        <f t="shared" ref="AL181" si="595">SUM(AL182:AL191)</f>
        <v>0</v>
      </c>
      <c r="AM181" s="264">
        <f t="shared" ref="AM181" si="596">SUM(AM182:AM191)</f>
        <v>0</v>
      </c>
      <c r="AN181" s="264">
        <f t="shared" ref="AN181" si="597">SUM(AN182:AN191)</f>
        <v>0</v>
      </c>
      <c r="AO181" s="264">
        <f t="shared" ref="AO181" si="598">SUM(AO182:AO191)</f>
        <v>0</v>
      </c>
      <c r="AP181" s="264">
        <f t="shared" ref="AP181" si="599">SUM(AP182:AP191)</f>
        <v>0</v>
      </c>
      <c r="AQ181" s="264">
        <f t="shared" ref="AQ181" si="600">SUM(AQ182:AQ191)</f>
        <v>0</v>
      </c>
      <c r="AR181" s="264">
        <f t="shared" ref="AR181" si="601">SUM(AR182:AR191)</f>
        <v>0</v>
      </c>
      <c r="AS181" s="264">
        <f t="shared" ref="AS181" si="602">SUM(AS182:AS191)</f>
        <v>0</v>
      </c>
      <c r="AT181" s="264">
        <f t="shared" ref="AT181" si="603">SUM(AT182:AT191)</f>
        <v>0</v>
      </c>
      <c r="AU181" s="264">
        <f t="shared" ref="AU181" si="604">SUM(AU182:AU191)</f>
        <v>0</v>
      </c>
      <c r="AV181" s="264">
        <f t="shared" ref="AV181" si="605">SUM(AV182:AV191)</f>
        <v>0</v>
      </c>
      <c r="AW181" s="274">
        <f t="shared" ref="AW181" si="606">SUM(AW182:AW191)</f>
        <v>0</v>
      </c>
      <c r="AX181" s="3"/>
      <c r="AY181" s="81">
        <f t="shared" si="48"/>
        <v>0</v>
      </c>
      <c r="AZ181" s="265" t="str">
        <f t="shared" si="3"/>
        <v/>
      </c>
      <c r="BA181" s="266" t="str">
        <f t="shared" si="4"/>
        <v/>
      </c>
      <c r="BB181" s="242"/>
      <c r="BC181" s="60"/>
      <c r="BD181" s="316"/>
    </row>
    <row r="182" spans="2:56" s="280" customFormat="1" outlineLevel="2" x14ac:dyDescent="0.35">
      <c r="B182" s="281"/>
      <c r="C182" s="235" t="str">
        <f>IFERROR(BUDGET!C188,"")</f>
        <v>C2-01</v>
      </c>
      <c r="D182" s="282">
        <f>IFERROR(BUDGET!D188,"")</f>
        <v>0</v>
      </c>
      <c r="E182" s="283" t="str">
        <f>IFERROR(BUDGET!E188,"")</f>
        <v>x</v>
      </c>
      <c r="F182" s="284">
        <f>IF(OR(BUDGET!$N$14="",BUDGET!$N$14="Initial Budget"),BUDGET!N188,BUDGET!BA188)</f>
        <v>0</v>
      </c>
      <c r="G182" s="321"/>
      <c r="H182" s="286">
        <f>SUMIFS(EXPENSES!$I$12:$I4201,EXPENSES!$U$12:$U4201,FORECAST!C182)</f>
        <v>0</v>
      </c>
      <c r="I182" s="319">
        <f t="shared" si="444"/>
        <v>0</v>
      </c>
      <c r="J182" s="320"/>
      <c r="K182" s="288"/>
      <c r="L182" s="289"/>
      <c r="M182" s="298"/>
      <c r="N182" s="290"/>
      <c r="O182" s="290"/>
      <c r="P182" s="290"/>
      <c r="Q182" s="298"/>
      <c r="R182" s="290"/>
      <c r="S182" s="290"/>
      <c r="T182" s="290"/>
      <c r="U182" s="290"/>
      <c r="V182" s="290"/>
      <c r="W182" s="290"/>
      <c r="X182" s="290"/>
      <c r="Y182" s="290"/>
      <c r="Z182" s="290"/>
      <c r="AA182" s="290"/>
      <c r="AB182" s="290"/>
      <c r="AC182" s="290"/>
      <c r="AD182" s="290"/>
      <c r="AE182" s="290"/>
      <c r="AF182" s="290"/>
      <c r="AG182" s="290"/>
      <c r="AH182" s="290"/>
      <c r="AI182" s="290"/>
      <c r="AJ182" s="290"/>
      <c r="AK182" s="290"/>
      <c r="AL182" s="290"/>
      <c r="AM182" s="290"/>
      <c r="AN182" s="290"/>
      <c r="AO182" s="290"/>
      <c r="AP182" s="290"/>
      <c r="AQ182" s="290"/>
      <c r="AR182" s="290"/>
      <c r="AS182" s="290"/>
      <c r="AT182" s="290"/>
      <c r="AU182" s="290"/>
      <c r="AV182" s="290"/>
      <c r="AW182" s="291">
        <f t="shared" ref="AW182:AW191" si="607">SUM(L182:AV182)</f>
        <v>0</v>
      </c>
      <c r="AX182" s="292"/>
      <c r="AY182" s="293">
        <f t="shared" si="48"/>
        <v>0</v>
      </c>
      <c r="AZ182" s="294" t="str">
        <f t="shared" si="3"/>
        <v/>
      </c>
      <c r="BA182" s="295" t="str">
        <f t="shared" si="4"/>
        <v/>
      </c>
      <c r="BB182" s="296"/>
      <c r="BC182" s="289"/>
      <c r="BD182" s="318"/>
    </row>
    <row r="183" spans="2:56" s="280" customFormat="1" outlineLevel="2" x14ac:dyDescent="0.35">
      <c r="B183" s="281"/>
      <c r="C183" s="235" t="str">
        <f>IFERROR(BUDGET!C189,"")</f>
        <v>C2-02</v>
      </c>
      <c r="D183" s="297">
        <f>IFERROR(BUDGET!D189,"")</f>
        <v>0</v>
      </c>
      <c r="E183" s="283" t="str">
        <f>IFERROR(BUDGET!E189,"")</f>
        <v>x</v>
      </c>
      <c r="F183" s="284">
        <f>IF(OR(BUDGET!$N$14="",BUDGET!$N$14="Initial Budget"),BUDGET!N189,BUDGET!BA189)</f>
        <v>0</v>
      </c>
      <c r="G183" s="321"/>
      <c r="H183" s="286">
        <f>SUMIFS(EXPENSES!$I$12:$I4202,EXPENSES!$U$12:$U4202,FORECAST!C183)</f>
        <v>0</v>
      </c>
      <c r="I183" s="319">
        <f t="shared" si="444"/>
        <v>0</v>
      </c>
      <c r="J183" s="320"/>
      <c r="K183" s="288"/>
      <c r="L183" s="289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298"/>
      <c r="AE183" s="298"/>
      <c r="AF183" s="298"/>
      <c r="AG183" s="298"/>
      <c r="AH183" s="298"/>
      <c r="AI183" s="298"/>
      <c r="AJ183" s="298"/>
      <c r="AK183" s="298"/>
      <c r="AL183" s="298"/>
      <c r="AM183" s="298"/>
      <c r="AN183" s="298"/>
      <c r="AO183" s="298"/>
      <c r="AP183" s="298"/>
      <c r="AQ183" s="298"/>
      <c r="AR183" s="298"/>
      <c r="AS183" s="298"/>
      <c r="AT183" s="298"/>
      <c r="AU183" s="298"/>
      <c r="AV183" s="298"/>
      <c r="AW183" s="299">
        <f t="shared" si="607"/>
        <v>0</v>
      </c>
      <c r="AX183" s="292"/>
      <c r="AY183" s="293">
        <f t="shared" si="48"/>
        <v>0</v>
      </c>
      <c r="AZ183" s="294" t="str">
        <f t="shared" si="3"/>
        <v/>
      </c>
      <c r="BA183" s="295" t="str">
        <f t="shared" si="4"/>
        <v/>
      </c>
      <c r="BB183" s="296"/>
      <c r="BC183" s="289"/>
      <c r="BD183" s="318"/>
    </row>
    <row r="184" spans="2:56" s="280" customFormat="1" outlineLevel="2" x14ac:dyDescent="0.35">
      <c r="B184" s="281"/>
      <c r="C184" s="235" t="str">
        <f>IFERROR(BUDGET!C190,"")</f>
        <v>C2-03</v>
      </c>
      <c r="D184" s="297">
        <f>IFERROR(BUDGET!D190,"")</f>
        <v>0</v>
      </c>
      <c r="E184" s="283" t="str">
        <f>IFERROR(BUDGET!E190,"")</f>
        <v>x</v>
      </c>
      <c r="F184" s="284">
        <f>IF(OR(BUDGET!$N$14="",BUDGET!$N$14="Initial Budget"),BUDGET!N190,BUDGET!BA190)</f>
        <v>0</v>
      </c>
      <c r="G184" s="321"/>
      <c r="H184" s="286">
        <f>SUMIFS(EXPENSES!$I$12:$I4203,EXPENSES!$U$12:$U4203,FORECAST!C184)</f>
        <v>0</v>
      </c>
      <c r="I184" s="319">
        <f t="shared" ref="I184:I213" si="608">F184-H184</f>
        <v>0</v>
      </c>
      <c r="J184" s="320"/>
      <c r="K184" s="288"/>
      <c r="L184" s="289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  <c r="AD184" s="298"/>
      <c r="AE184" s="298"/>
      <c r="AF184" s="298"/>
      <c r="AG184" s="298"/>
      <c r="AH184" s="298"/>
      <c r="AI184" s="298"/>
      <c r="AJ184" s="298"/>
      <c r="AK184" s="298"/>
      <c r="AL184" s="298"/>
      <c r="AM184" s="298"/>
      <c r="AN184" s="298"/>
      <c r="AO184" s="298"/>
      <c r="AP184" s="298"/>
      <c r="AQ184" s="298"/>
      <c r="AR184" s="298"/>
      <c r="AS184" s="298"/>
      <c r="AT184" s="298"/>
      <c r="AU184" s="298"/>
      <c r="AV184" s="298"/>
      <c r="AW184" s="299">
        <f t="shared" si="607"/>
        <v>0</v>
      </c>
      <c r="AX184" s="292"/>
      <c r="AY184" s="293">
        <f t="shared" si="48"/>
        <v>0</v>
      </c>
      <c r="AZ184" s="294" t="str">
        <f t="shared" si="3"/>
        <v/>
      </c>
      <c r="BA184" s="295" t="str">
        <f t="shared" si="4"/>
        <v/>
      </c>
      <c r="BB184" s="296"/>
      <c r="BC184" s="289"/>
      <c r="BD184" s="318"/>
    </row>
    <row r="185" spans="2:56" s="280" customFormat="1" outlineLevel="2" x14ac:dyDescent="0.35">
      <c r="B185" s="281"/>
      <c r="C185" s="235" t="str">
        <f>IFERROR(BUDGET!C191,"")</f>
        <v>C2-04</v>
      </c>
      <c r="D185" s="297">
        <f>IFERROR(BUDGET!D191,"")</f>
        <v>0</v>
      </c>
      <c r="E185" s="283" t="str">
        <f>IFERROR(BUDGET!E191,"")</f>
        <v>x</v>
      </c>
      <c r="F185" s="284">
        <f>IF(OR(BUDGET!$N$14="",BUDGET!$N$14="Initial Budget"),BUDGET!N191,BUDGET!BA191)</f>
        <v>0</v>
      </c>
      <c r="G185" s="321"/>
      <c r="H185" s="286">
        <f>SUMIFS(EXPENSES!$I$12:$I4204,EXPENSES!$U$12:$U4204,FORECAST!C185)</f>
        <v>0</v>
      </c>
      <c r="I185" s="319">
        <f t="shared" si="608"/>
        <v>0</v>
      </c>
      <c r="J185" s="320"/>
      <c r="K185" s="288"/>
      <c r="L185" s="289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  <c r="AD185" s="298"/>
      <c r="AE185" s="298"/>
      <c r="AF185" s="298"/>
      <c r="AG185" s="298"/>
      <c r="AH185" s="298"/>
      <c r="AI185" s="298"/>
      <c r="AJ185" s="298"/>
      <c r="AK185" s="298"/>
      <c r="AL185" s="298"/>
      <c r="AM185" s="298"/>
      <c r="AN185" s="298"/>
      <c r="AO185" s="298"/>
      <c r="AP185" s="298"/>
      <c r="AQ185" s="298"/>
      <c r="AR185" s="298"/>
      <c r="AS185" s="298"/>
      <c r="AT185" s="298"/>
      <c r="AU185" s="298"/>
      <c r="AV185" s="298"/>
      <c r="AW185" s="299">
        <f t="shared" si="607"/>
        <v>0</v>
      </c>
      <c r="AX185" s="292"/>
      <c r="AY185" s="293">
        <f t="shared" si="48"/>
        <v>0</v>
      </c>
      <c r="AZ185" s="294" t="str">
        <f t="shared" si="3"/>
        <v/>
      </c>
      <c r="BA185" s="295" t="str">
        <f t="shared" si="4"/>
        <v/>
      </c>
      <c r="BB185" s="296"/>
      <c r="BC185" s="289"/>
      <c r="BD185" s="318"/>
    </row>
    <row r="186" spans="2:56" s="280" customFormat="1" outlineLevel="2" x14ac:dyDescent="0.35">
      <c r="B186" s="281"/>
      <c r="C186" s="235" t="str">
        <f>IFERROR(BUDGET!C192,"")</f>
        <v>C2-05</v>
      </c>
      <c r="D186" s="297">
        <f>IFERROR(BUDGET!D192,"")</f>
        <v>0</v>
      </c>
      <c r="E186" s="283" t="str">
        <f>IFERROR(BUDGET!E192,"")</f>
        <v>x</v>
      </c>
      <c r="F186" s="284">
        <f>IF(OR(BUDGET!$N$14="",BUDGET!$N$14="Initial Budget"),BUDGET!N192,BUDGET!BA192)</f>
        <v>0</v>
      </c>
      <c r="G186" s="321"/>
      <c r="H186" s="286">
        <f>SUMIFS(EXPENSES!$I$12:$I4205,EXPENSES!$U$12:$U4205,FORECAST!C186)</f>
        <v>0</v>
      </c>
      <c r="I186" s="319">
        <f t="shared" si="608"/>
        <v>0</v>
      </c>
      <c r="J186" s="320"/>
      <c r="K186" s="288"/>
      <c r="L186" s="289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  <c r="AD186" s="298"/>
      <c r="AE186" s="298"/>
      <c r="AF186" s="298"/>
      <c r="AG186" s="298"/>
      <c r="AH186" s="298"/>
      <c r="AI186" s="298"/>
      <c r="AJ186" s="298"/>
      <c r="AK186" s="298"/>
      <c r="AL186" s="298"/>
      <c r="AM186" s="298"/>
      <c r="AN186" s="298"/>
      <c r="AO186" s="298"/>
      <c r="AP186" s="298"/>
      <c r="AQ186" s="298"/>
      <c r="AR186" s="298"/>
      <c r="AS186" s="298"/>
      <c r="AT186" s="298"/>
      <c r="AU186" s="298"/>
      <c r="AV186" s="298"/>
      <c r="AW186" s="299">
        <f t="shared" si="607"/>
        <v>0</v>
      </c>
      <c r="AX186" s="292"/>
      <c r="AY186" s="293">
        <f t="shared" si="48"/>
        <v>0</v>
      </c>
      <c r="AZ186" s="294" t="str">
        <f t="shared" si="3"/>
        <v/>
      </c>
      <c r="BA186" s="295" t="str">
        <f t="shared" si="4"/>
        <v/>
      </c>
      <c r="BB186" s="296"/>
      <c r="BC186" s="289"/>
      <c r="BD186" s="318"/>
    </row>
    <row r="187" spans="2:56" s="280" customFormat="1" outlineLevel="2" x14ac:dyDescent="0.35">
      <c r="B187" s="281"/>
      <c r="C187" s="235" t="str">
        <f>IFERROR(BUDGET!C193,"")</f>
        <v>C2-06</v>
      </c>
      <c r="D187" s="297">
        <f>IFERROR(BUDGET!D193,"")</f>
        <v>0</v>
      </c>
      <c r="E187" s="283" t="str">
        <f>IFERROR(BUDGET!E193,"")</f>
        <v>x</v>
      </c>
      <c r="F187" s="284">
        <f>IF(OR(BUDGET!$N$14="",BUDGET!$N$14="Initial Budget"),BUDGET!N193,BUDGET!BA193)</f>
        <v>0</v>
      </c>
      <c r="G187" s="321"/>
      <c r="H187" s="286">
        <f>SUMIFS(EXPENSES!$I$12:$I4206,EXPENSES!$U$12:$U4206,FORECAST!C187)</f>
        <v>0</v>
      </c>
      <c r="I187" s="319">
        <f t="shared" si="608"/>
        <v>0</v>
      </c>
      <c r="J187" s="320"/>
      <c r="K187" s="288"/>
      <c r="L187" s="289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  <c r="AD187" s="298"/>
      <c r="AE187" s="298"/>
      <c r="AF187" s="298"/>
      <c r="AG187" s="298"/>
      <c r="AH187" s="298"/>
      <c r="AI187" s="298"/>
      <c r="AJ187" s="298"/>
      <c r="AK187" s="298"/>
      <c r="AL187" s="298"/>
      <c r="AM187" s="298"/>
      <c r="AN187" s="298"/>
      <c r="AO187" s="298"/>
      <c r="AP187" s="298"/>
      <c r="AQ187" s="298"/>
      <c r="AR187" s="298"/>
      <c r="AS187" s="298"/>
      <c r="AT187" s="298"/>
      <c r="AU187" s="298"/>
      <c r="AV187" s="298"/>
      <c r="AW187" s="299">
        <f t="shared" si="607"/>
        <v>0</v>
      </c>
      <c r="AX187" s="292"/>
      <c r="AY187" s="293">
        <f t="shared" si="48"/>
        <v>0</v>
      </c>
      <c r="AZ187" s="294" t="str">
        <f t="shared" si="3"/>
        <v/>
      </c>
      <c r="BA187" s="295" t="str">
        <f t="shared" si="4"/>
        <v/>
      </c>
      <c r="BB187" s="296"/>
      <c r="BC187" s="289"/>
      <c r="BD187" s="318"/>
    </row>
    <row r="188" spans="2:56" s="280" customFormat="1" outlineLevel="2" x14ac:dyDescent="0.35">
      <c r="B188" s="281"/>
      <c r="C188" s="235" t="str">
        <f>IFERROR(BUDGET!C194,"")</f>
        <v>C2-07</v>
      </c>
      <c r="D188" s="297">
        <f>IFERROR(BUDGET!D194,"")</f>
        <v>0</v>
      </c>
      <c r="E188" s="283" t="str">
        <f>IFERROR(BUDGET!E194,"")</f>
        <v>x</v>
      </c>
      <c r="F188" s="284">
        <f>IF(OR(BUDGET!$N$14="",BUDGET!$N$14="Initial Budget"),BUDGET!N194,BUDGET!BA194)</f>
        <v>0</v>
      </c>
      <c r="G188" s="321"/>
      <c r="H188" s="286">
        <f>SUMIFS(EXPENSES!$I$12:$I4207,EXPENSES!$U$12:$U4207,FORECAST!C188)</f>
        <v>0</v>
      </c>
      <c r="I188" s="319">
        <f t="shared" si="608"/>
        <v>0</v>
      </c>
      <c r="J188" s="320"/>
      <c r="K188" s="288"/>
      <c r="L188" s="289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  <c r="AD188" s="298"/>
      <c r="AE188" s="298"/>
      <c r="AF188" s="298"/>
      <c r="AG188" s="298"/>
      <c r="AH188" s="298"/>
      <c r="AI188" s="298"/>
      <c r="AJ188" s="298"/>
      <c r="AK188" s="298"/>
      <c r="AL188" s="298"/>
      <c r="AM188" s="298"/>
      <c r="AN188" s="298"/>
      <c r="AO188" s="298"/>
      <c r="AP188" s="298"/>
      <c r="AQ188" s="298"/>
      <c r="AR188" s="298"/>
      <c r="AS188" s="298"/>
      <c r="AT188" s="298"/>
      <c r="AU188" s="298"/>
      <c r="AV188" s="298"/>
      <c r="AW188" s="299">
        <f t="shared" si="607"/>
        <v>0</v>
      </c>
      <c r="AX188" s="292"/>
      <c r="AY188" s="293">
        <f t="shared" si="48"/>
        <v>0</v>
      </c>
      <c r="AZ188" s="294" t="str">
        <f t="shared" si="3"/>
        <v/>
      </c>
      <c r="BA188" s="295" t="str">
        <f t="shared" si="4"/>
        <v/>
      </c>
      <c r="BB188" s="296"/>
      <c r="BC188" s="289"/>
      <c r="BD188" s="318"/>
    </row>
    <row r="189" spans="2:56" s="280" customFormat="1" outlineLevel="2" x14ac:dyDescent="0.35">
      <c r="B189" s="281"/>
      <c r="C189" s="235" t="str">
        <f>IFERROR(BUDGET!C195,"")</f>
        <v>C2-08</v>
      </c>
      <c r="D189" s="297">
        <f>IFERROR(BUDGET!D195,"")</f>
        <v>0</v>
      </c>
      <c r="E189" s="283" t="str">
        <f>IFERROR(BUDGET!E195,"")</f>
        <v>x</v>
      </c>
      <c r="F189" s="284">
        <f>IF(OR(BUDGET!$N$14="",BUDGET!$N$14="Initial Budget"),BUDGET!N195,BUDGET!BA195)</f>
        <v>0</v>
      </c>
      <c r="G189" s="321"/>
      <c r="H189" s="286">
        <f>SUMIFS(EXPENSES!$I$12:$I4208,EXPENSES!$U$12:$U4208,FORECAST!C189)</f>
        <v>0</v>
      </c>
      <c r="I189" s="319">
        <f t="shared" si="608"/>
        <v>0</v>
      </c>
      <c r="J189" s="320"/>
      <c r="K189" s="288"/>
      <c r="L189" s="289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  <c r="AD189" s="298"/>
      <c r="AE189" s="298"/>
      <c r="AF189" s="298"/>
      <c r="AG189" s="298"/>
      <c r="AH189" s="298"/>
      <c r="AI189" s="298"/>
      <c r="AJ189" s="298"/>
      <c r="AK189" s="298"/>
      <c r="AL189" s="298"/>
      <c r="AM189" s="298"/>
      <c r="AN189" s="298"/>
      <c r="AO189" s="298"/>
      <c r="AP189" s="298"/>
      <c r="AQ189" s="298"/>
      <c r="AR189" s="298"/>
      <c r="AS189" s="298"/>
      <c r="AT189" s="298"/>
      <c r="AU189" s="298"/>
      <c r="AV189" s="298"/>
      <c r="AW189" s="299">
        <f t="shared" si="607"/>
        <v>0</v>
      </c>
      <c r="AX189" s="292"/>
      <c r="AY189" s="293">
        <f t="shared" si="48"/>
        <v>0</v>
      </c>
      <c r="AZ189" s="294" t="str">
        <f t="shared" si="3"/>
        <v/>
      </c>
      <c r="BA189" s="295" t="str">
        <f t="shared" si="4"/>
        <v/>
      </c>
      <c r="BB189" s="296"/>
      <c r="BC189" s="289"/>
      <c r="BD189" s="318"/>
    </row>
    <row r="190" spans="2:56" s="280" customFormat="1" outlineLevel="2" x14ac:dyDescent="0.35">
      <c r="B190" s="281"/>
      <c r="C190" s="235" t="str">
        <f>IFERROR(BUDGET!C196,"")</f>
        <v>C2-09</v>
      </c>
      <c r="D190" s="297">
        <f>IFERROR(BUDGET!D196,"")</f>
        <v>0</v>
      </c>
      <c r="E190" s="283" t="str">
        <f>IFERROR(BUDGET!E196,"")</f>
        <v>x</v>
      </c>
      <c r="F190" s="284">
        <f>IF(OR(BUDGET!$N$14="",BUDGET!$N$14="Initial Budget"),BUDGET!N196,BUDGET!BA196)</f>
        <v>0</v>
      </c>
      <c r="G190" s="321"/>
      <c r="H190" s="286">
        <f>SUMIFS(EXPENSES!$I$12:$I4209,EXPENSES!$U$12:$U4209,FORECAST!C190)</f>
        <v>0</v>
      </c>
      <c r="I190" s="319">
        <f t="shared" si="608"/>
        <v>0</v>
      </c>
      <c r="J190" s="320"/>
      <c r="K190" s="288"/>
      <c r="L190" s="289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298"/>
      <c r="AE190" s="298"/>
      <c r="AF190" s="298"/>
      <c r="AG190" s="298"/>
      <c r="AH190" s="298"/>
      <c r="AI190" s="298"/>
      <c r="AJ190" s="298"/>
      <c r="AK190" s="298"/>
      <c r="AL190" s="298"/>
      <c r="AM190" s="298"/>
      <c r="AN190" s="298"/>
      <c r="AO190" s="298"/>
      <c r="AP190" s="298"/>
      <c r="AQ190" s="298"/>
      <c r="AR190" s="298"/>
      <c r="AS190" s="298"/>
      <c r="AT190" s="298"/>
      <c r="AU190" s="298"/>
      <c r="AV190" s="298"/>
      <c r="AW190" s="299">
        <f t="shared" si="607"/>
        <v>0</v>
      </c>
      <c r="AX190" s="292"/>
      <c r="AY190" s="293">
        <f t="shared" si="48"/>
        <v>0</v>
      </c>
      <c r="AZ190" s="294" t="str">
        <f t="shared" si="3"/>
        <v/>
      </c>
      <c r="BA190" s="295" t="str">
        <f t="shared" si="4"/>
        <v/>
      </c>
      <c r="BB190" s="296"/>
      <c r="BC190" s="289"/>
      <c r="BD190" s="318"/>
    </row>
    <row r="191" spans="2:56" s="280" customFormat="1" outlineLevel="2" x14ac:dyDescent="0.35">
      <c r="B191" s="281"/>
      <c r="C191" s="300" t="str">
        <f>IFERROR(BUDGET!C197,"")</f>
        <v>C2-10</v>
      </c>
      <c r="D191" s="301">
        <f>IFERROR(BUDGET!D197,"")</f>
        <v>0</v>
      </c>
      <c r="E191" s="302" t="str">
        <f>IFERROR(BUDGET!E197,"")</f>
        <v>x</v>
      </c>
      <c r="F191" s="303">
        <f>IF(OR(BUDGET!$N$14="",BUDGET!$N$14="Initial Budget"),BUDGET!N197,BUDGET!BA197)</f>
        <v>0</v>
      </c>
      <c r="G191" s="321"/>
      <c r="H191" s="305">
        <f>SUMIFS(EXPENSES!$I$12:$I4210,EXPENSES!$U$12:$U4210,FORECAST!C191)</f>
        <v>0</v>
      </c>
      <c r="I191" s="319">
        <f t="shared" si="608"/>
        <v>0</v>
      </c>
      <c r="J191" s="320"/>
      <c r="K191" s="288"/>
      <c r="L191" s="289"/>
      <c r="M191" s="307"/>
      <c r="N191" s="307"/>
      <c r="O191" s="307"/>
      <c r="P191" s="307"/>
      <c r="Q191" s="307"/>
      <c r="R191" s="307"/>
      <c r="S191" s="307"/>
      <c r="T191" s="307"/>
      <c r="U191" s="307"/>
      <c r="V191" s="307"/>
      <c r="W191" s="307"/>
      <c r="X191" s="307"/>
      <c r="Y191" s="307"/>
      <c r="Z191" s="307"/>
      <c r="AA191" s="307"/>
      <c r="AB191" s="307"/>
      <c r="AC191" s="307"/>
      <c r="AD191" s="307"/>
      <c r="AE191" s="307"/>
      <c r="AF191" s="307"/>
      <c r="AG191" s="307"/>
      <c r="AH191" s="307"/>
      <c r="AI191" s="307"/>
      <c r="AJ191" s="307"/>
      <c r="AK191" s="307"/>
      <c r="AL191" s="307"/>
      <c r="AM191" s="307"/>
      <c r="AN191" s="307"/>
      <c r="AO191" s="307"/>
      <c r="AP191" s="307"/>
      <c r="AQ191" s="307"/>
      <c r="AR191" s="307"/>
      <c r="AS191" s="307"/>
      <c r="AT191" s="307"/>
      <c r="AU191" s="307"/>
      <c r="AV191" s="307"/>
      <c r="AW191" s="308">
        <f t="shared" si="607"/>
        <v>0</v>
      </c>
      <c r="AX191" s="292"/>
      <c r="AY191" s="309">
        <f t="shared" si="48"/>
        <v>0</v>
      </c>
      <c r="AZ191" s="310" t="str">
        <f t="shared" si="3"/>
        <v/>
      </c>
      <c r="BA191" s="311" t="str">
        <f t="shared" si="4"/>
        <v/>
      </c>
      <c r="BB191" s="296"/>
      <c r="BC191" s="289"/>
      <c r="BD191" s="318"/>
    </row>
    <row r="192" spans="2:56" s="202" customFormat="1" outlineLevel="1" x14ac:dyDescent="0.35">
      <c r="B192" s="314"/>
      <c r="C192" s="315" t="str">
        <f>IFERROR(BUDGET!C198,"")</f>
        <v>C3</v>
      </c>
      <c r="D192" s="315"/>
      <c r="E192" s="215">
        <f>VLOOKUP($C192,BUDGET!$C:$E,3,FALSE)</f>
        <v>0</v>
      </c>
      <c r="F192" s="216">
        <f>SUM(F193:F202)</f>
        <v>0</v>
      </c>
      <c r="G192" s="313">
        <f>IF(OR(BUDGET!$N$14="",BUDGET!$N$14="Initial Budget"),FORECAST!F192-BUDGET!N198,FORECAST!F192-BUDGET!BA198)</f>
        <v>0</v>
      </c>
      <c r="H192" s="217">
        <f>SUM(H193:H202)</f>
        <v>0</v>
      </c>
      <c r="I192" s="217">
        <f t="shared" si="608"/>
        <v>0</v>
      </c>
      <c r="J192" s="218" t="str">
        <f t="shared" ref="J192" si="609">IF(OR(H192=0,F192=0),"-",H192/F192)</f>
        <v>-</v>
      </c>
      <c r="K192" s="243" t="str">
        <f>IF(ABS(H192-SUMIFS(REPORT!H:H,REPORT!C:C,C192))&gt;0.1,"PROB","OK")</f>
        <v>OK</v>
      </c>
      <c r="L192" s="60"/>
      <c r="M192" s="264">
        <f t="shared" ref="M192" si="610">SUM(M193:M202)</f>
        <v>0</v>
      </c>
      <c r="N192" s="264">
        <f t="shared" ref="N192" si="611">SUM(N193:N202)</f>
        <v>0</v>
      </c>
      <c r="O192" s="264">
        <f t="shared" ref="O192" si="612">SUM(O193:O202)</f>
        <v>0</v>
      </c>
      <c r="P192" s="264">
        <f t="shared" ref="P192" si="613">SUM(P193:P202)</f>
        <v>0</v>
      </c>
      <c r="Q192" s="264">
        <f t="shared" ref="Q192" si="614">SUM(Q193:Q202)</f>
        <v>0</v>
      </c>
      <c r="R192" s="264">
        <f t="shared" ref="R192" si="615">SUM(R193:R202)</f>
        <v>0</v>
      </c>
      <c r="S192" s="264">
        <f t="shared" ref="S192" si="616">SUM(S193:S202)</f>
        <v>0</v>
      </c>
      <c r="T192" s="264">
        <f t="shared" ref="T192" si="617">SUM(T193:T202)</f>
        <v>0</v>
      </c>
      <c r="U192" s="264">
        <f t="shared" ref="U192" si="618">SUM(U193:U202)</f>
        <v>0</v>
      </c>
      <c r="V192" s="264">
        <f t="shared" ref="V192" si="619">SUM(V193:V202)</f>
        <v>0</v>
      </c>
      <c r="W192" s="264">
        <f t="shared" ref="W192" si="620">SUM(W193:W202)</f>
        <v>0</v>
      </c>
      <c r="X192" s="264">
        <f t="shared" ref="X192" si="621">SUM(X193:X202)</f>
        <v>0</v>
      </c>
      <c r="Y192" s="264">
        <f t="shared" ref="Y192" si="622">SUM(Y193:Y202)</f>
        <v>0</v>
      </c>
      <c r="Z192" s="264">
        <f t="shared" ref="Z192" si="623">SUM(Z193:Z202)</f>
        <v>0</v>
      </c>
      <c r="AA192" s="264">
        <f t="shared" ref="AA192" si="624">SUM(AA193:AA202)</f>
        <v>0</v>
      </c>
      <c r="AB192" s="264">
        <f t="shared" ref="AB192" si="625">SUM(AB193:AB202)</f>
        <v>0</v>
      </c>
      <c r="AC192" s="264">
        <f t="shared" ref="AC192" si="626">SUM(AC193:AC202)</f>
        <v>0</v>
      </c>
      <c r="AD192" s="264">
        <f t="shared" ref="AD192" si="627">SUM(AD193:AD202)</f>
        <v>0</v>
      </c>
      <c r="AE192" s="264">
        <f t="shared" ref="AE192" si="628">SUM(AE193:AE202)</f>
        <v>0</v>
      </c>
      <c r="AF192" s="264">
        <f t="shared" ref="AF192" si="629">SUM(AF193:AF202)</f>
        <v>0</v>
      </c>
      <c r="AG192" s="264">
        <f t="shared" ref="AG192" si="630">SUM(AG193:AG202)</f>
        <v>0</v>
      </c>
      <c r="AH192" s="264">
        <f t="shared" ref="AH192" si="631">SUM(AH193:AH202)</f>
        <v>0</v>
      </c>
      <c r="AI192" s="264">
        <f t="shared" ref="AI192" si="632">SUM(AI193:AI202)</f>
        <v>0</v>
      </c>
      <c r="AJ192" s="264">
        <f t="shared" ref="AJ192" si="633">SUM(AJ193:AJ202)</f>
        <v>0</v>
      </c>
      <c r="AK192" s="264">
        <f t="shared" ref="AK192" si="634">SUM(AK193:AK202)</f>
        <v>0</v>
      </c>
      <c r="AL192" s="264">
        <f t="shared" ref="AL192" si="635">SUM(AL193:AL202)</f>
        <v>0</v>
      </c>
      <c r="AM192" s="264">
        <f t="shared" ref="AM192" si="636">SUM(AM193:AM202)</f>
        <v>0</v>
      </c>
      <c r="AN192" s="264">
        <f t="shared" ref="AN192" si="637">SUM(AN193:AN202)</f>
        <v>0</v>
      </c>
      <c r="AO192" s="264">
        <f t="shared" ref="AO192" si="638">SUM(AO193:AO202)</f>
        <v>0</v>
      </c>
      <c r="AP192" s="264">
        <f t="shared" ref="AP192" si="639">SUM(AP193:AP202)</f>
        <v>0</v>
      </c>
      <c r="AQ192" s="264">
        <f t="shared" ref="AQ192" si="640">SUM(AQ193:AQ202)</f>
        <v>0</v>
      </c>
      <c r="AR192" s="264">
        <f t="shared" ref="AR192" si="641">SUM(AR193:AR202)</f>
        <v>0</v>
      </c>
      <c r="AS192" s="264">
        <f t="shared" ref="AS192" si="642">SUM(AS193:AS202)</f>
        <v>0</v>
      </c>
      <c r="AT192" s="264">
        <f t="shared" ref="AT192" si="643">SUM(AT193:AT202)</f>
        <v>0</v>
      </c>
      <c r="AU192" s="264">
        <f t="shared" ref="AU192" si="644">SUM(AU193:AU202)</f>
        <v>0</v>
      </c>
      <c r="AV192" s="264">
        <f t="shared" ref="AV192" si="645">SUM(AV193:AV202)</f>
        <v>0</v>
      </c>
      <c r="AW192" s="274">
        <f t="shared" ref="AW192" si="646">SUM(AW193:AW202)</f>
        <v>0</v>
      </c>
      <c r="AX192" s="3"/>
      <c r="AY192" s="81">
        <f t="shared" si="48"/>
        <v>0</v>
      </c>
      <c r="AZ192" s="265" t="str">
        <f t="shared" si="3"/>
        <v/>
      </c>
      <c r="BA192" s="266" t="str">
        <f t="shared" si="4"/>
        <v/>
      </c>
      <c r="BB192" s="242"/>
      <c r="BC192" s="60"/>
      <c r="BD192" s="316"/>
    </row>
    <row r="193" spans="2:56" s="280" customFormat="1" outlineLevel="2" x14ac:dyDescent="0.35">
      <c r="B193" s="281"/>
      <c r="C193" s="235" t="str">
        <f>IFERROR(BUDGET!C199,"")</f>
        <v>C3-01</v>
      </c>
      <c r="D193" s="282">
        <f>IFERROR(BUDGET!D199,"")</f>
        <v>0</v>
      </c>
      <c r="E193" s="283" t="str">
        <f>IFERROR(BUDGET!E199,"")</f>
        <v>x</v>
      </c>
      <c r="F193" s="284">
        <f>IF(OR(BUDGET!$N$14="",BUDGET!$N$14="Initial Budget"),BUDGET!N199,BUDGET!BA199)</f>
        <v>0</v>
      </c>
      <c r="G193" s="321"/>
      <c r="H193" s="286">
        <f>SUMIFS(EXPENSES!$I$12:$I4212,EXPENSES!$U$12:$U4212,FORECAST!C193)</f>
        <v>0</v>
      </c>
      <c r="I193" s="319">
        <f t="shared" si="608"/>
        <v>0</v>
      </c>
      <c r="J193" s="320"/>
      <c r="K193" s="288"/>
      <c r="L193" s="289"/>
      <c r="M193" s="298"/>
      <c r="N193" s="290"/>
      <c r="O193" s="290"/>
      <c r="P193" s="290"/>
      <c r="Q193" s="298"/>
      <c r="R193" s="290"/>
      <c r="S193" s="290"/>
      <c r="T193" s="290"/>
      <c r="U193" s="290"/>
      <c r="V193" s="290"/>
      <c r="W193" s="290"/>
      <c r="X193" s="290"/>
      <c r="Y193" s="290"/>
      <c r="Z193" s="290"/>
      <c r="AA193" s="290"/>
      <c r="AB193" s="290"/>
      <c r="AC193" s="290"/>
      <c r="AD193" s="290"/>
      <c r="AE193" s="290"/>
      <c r="AF193" s="290"/>
      <c r="AG193" s="290"/>
      <c r="AH193" s="290"/>
      <c r="AI193" s="290"/>
      <c r="AJ193" s="290"/>
      <c r="AK193" s="290"/>
      <c r="AL193" s="290"/>
      <c r="AM193" s="290"/>
      <c r="AN193" s="290"/>
      <c r="AO193" s="290"/>
      <c r="AP193" s="290"/>
      <c r="AQ193" s="290"/>
      <c r="AR193" s="290"/>
      <c r="AS193" s="290"/>
      <c r="AT193" s="290"/>
      <c r="AU193" s="290"/>
      <c r="AV193" s="290"/>
      <c r="AW193" s="291">
        <f t="shared" ref="AW193:AW202" si="647">SUM(L193:AV193)</f>
        <v>0</v>
      </c>
      <c r="AX193" s="292"/>
      <c r="AY193" s="293">
        <f t="shared" si="48"/>
        <v>0</v>
      </c>
      <c r="AZ193" s="294" t="str">
        <f t="shared" si="3"/>
        <v/>
      </c>
      <c r="BA193" s="295" t="str">
        <f t="shared" si="4"/>
        <v/>
      </c>
      <c r="BB193" s="296"/>
      <c r="BC193" s="289"/>
      <c r="BD193" s="318"/>
    </row>
    <row r="194" spans="2:56" s="280" customFormat="1" outlineLevel="2" x14ac:dyDescent="0.35">
      <c r="B194" s="281"/>
      <c r="C194" s="235" t="str">
        <f>IFERROR(BUDGET!C200,"")</f>
        <v>C3-02</v>
      </c>
      <c r="D194" s="297">
        <f>IFERROR(BUDGET!D200,"")</f>
        <v>0</v>
      </c>
      <c r="E194" s="283" t="str">
        <f>IFERROR(BUDGET!E200,"")</f>
        <v>x</v>
      </c>
      <c r="F194" s="284">
        <f>IF(OR(BUDGET!$N$14="",BUDGET!$N$14="Initial Budget"),BUDGET!N200,BUDGET!BA200)</f>
        <v>0</v>
      </c>
      <c r="G194" s="321"/>
      <c r="H194" s="286">
        <f>SUMIFS(EXPENSES!$I$12:$I4213,EXPENSES!$U$12:$U4213,FORECAST!C194)</f>
        <v>0</v>
      </c>
      <c r="I194" s="319">
        <f t="shared" si="608"/>
        <v>0</v>
      </c>
      <c r="J194" s="320"/>
      <c r="K194" s="288"/>
      <c r="L194" s="289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  <c r="AD194" s="298"/>
      <c r="AE194" s="298"/>
      <c r="AF194" s="298"/>
      <c r="AG194" s="298"/>
      <c r="AH194" s="298"/>
      <c r="AI194" s="298"/>
      <c r="AJ194" s="298"/>
      <c r="AK194" s="298"/>
      <c r="AL194" s="298"/>
      <c r="AM194" s="298"/>
      <c r="AN194" s="298"/>
      <c r="AO194" s="298"/>
      <c r="AP194" s="298"/>
      <c r="AQ194" s="298"/>
      <c r="AR194" s="298"/>
      <c r="AS194" s="298"/>
      <c r="AT194" s="298"/>
      <c r="AU194" s="298"/>
      <c r="AV194" s="298"/>
      <c r="AW194" s="299">
        <f t="shared" si="647"/>
        <v>0</v>
      </c>
      <c r="AX194" s="292"/>
      <c r="AY194" s="293">
        <f t="shared" si="48"/>
        <v>0</v>
      </c>
      <c r="AZ194" s="294" t="str">
        <f t="shared" si="3"/>
        <v/>
      </c>
      <c r="BA194" s="295" t="str">
        <f t="shared" si="4"/>
        <v/>
      </c>
      <c r="BB194" s="296"/>
      <c r="BC194" s="289"/>
      <c r="BD194" s="318"/>
    </row>
    <row r="195" spans="2:56" s="280" customFormat="1" outlineLevel="2" x14ac:dyDescent="0.35">
      <c r="B195" s="281"/>
      <c r="C195" s="235" t="str">
        <f>IFERROR(BUDGET!C201,"")</f>
        <v>C3-03</v>
      </c>
      <c r="D195" s="297">
        <f>IFERROR(BUDGET!D201,"")</f>
        <v>0</v>
      </c>
      <c r="E195" s="283" t="str">
        <f>IFERROR(BUDGET!E201,"")</f>
        <v>x</v>
      </c>
      <c r="F195" s="284">
        <f>IF(OR(BUDGET!$N$14="",BUDGET!$N$14="Initial Budget"),BUDGET!N201,BUDGET!BA201)</f>
        <v>0</v>
      </c>
      <c r="G195" s="321"/>
      <c r="H195" s="286">
        <f>SUMIFS(EXPENSES!$I$12:$I4214,EXPENSES!$U$12:$U4214,FORECAST!C195)</f>
        <v>0</v>
      </c>
      <c r="I195" s="319">
        <f t="shared" si="608"/>
        <v>0</v>
      </c>
      <c r="J195" s="320"/>
      <c r="K195" s="288"/>
      <c r="L195" s="289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  <c r="AD195" s="298"/>
      <c r="AE195" s="298"/>
      <c r="AF195" s="298"/>
      <c r="AG195" s="298"/>
      <c r="AH195" s="298"/>
      <c r="AI195" s="298"/>
      <c r="AJ195" s="298"/>
      <c r="AK195" s="298"/>
      <c r="AL195" s="298"/>
      <c r="AM195" s="298"/>
      <c r="AN195" s="298"/>
      <c r="AO195" s="298"/>
      <c r="AP195" s="298"/>
      <c r="AQ195" s="298"/>
      <c r="AR195" s="298"/>
      <c r="AS195" s="298"/>
      <c r="AT195" s="298"/>
      <c r="AU195" s="298"/>
      <c r="AV195" s="298"/>
      <c r="AW195" s="299">
        <f t="shared" si="647"/>
        <v>0</v>
      </c>
      <c r="AX195" s="292"/>
      <c r="AY195" s="293">
        <f t="shared" si="48"/>
        <v>0</v>
      </c>
      <c r="AZ195" s="294" t="str">
        <f t="shared" si="3"/>
        <v/>
      </c>
      <c r="BA195" s="295" t="str">
        <f t="shared" si="4"/>
        <v/>
      </c>
      <c r="BB195" s="296"/>
      <c r="BC195" s="289"/>
      <c r="BD195" s="318"/>
    </row>
    <row r="196" spans="2:56" s="280" customFormat="1" outlineLevel="2" x14ac:dyDescent="0.35">
      <c r="B196" s="281"/>
      <c r="C196" s="235" t="str">
        <f>IFERROR(BUDGET!C202,"")</f>
        <v>C3-04</v>
      </c>
      <c r="D196" s="297">
        <f>IFERROR(BUDGET!D202,"")</f>
        <v>0</v>
      </c>
      <c r="E196" s="283" t="str">
        <f>IFERROR(BUDGET!E202,"")</f>
        <v>x</v>
      </c>
      <c r="F196" s="284">
        <f>IF(OR(BUDGET!$N$14="",BUDGET!$N$14="Initial Budget"),BUDGET!N202,BUDGET!BA202)</f>
        <v>0</v>
      </c>
      <c r="G196" s="321"/>
      <c r="H196" s="286">
        <f>SUMIFS(EXPENSES!$I$12:$I4215,EXPENSES!$U$12:$U4215,FORECAST!C196)</f>
        <v>0</v>
      </c>
      <c r="I196" s="319">
        <f t="shared" si="608"/>
        <v>0</v>
      </c>
      <c r="J196" s="320"/>
      <c r="K196" s="288"/>
      <c r="L196" s="289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  <c r="AD196" s="298"/>
      <c r="AE196" s="298"/>
      <c r="AF196" s="298"/>
      <c r="AG196" s="298"/>
      <c r="AH196" s="298"/>
      <c r="AI196" s="298"/>
      <c r="AJ196" s="298"/>
      <c r="AK196" s="298"/>
      <c r="AL196" s="298"/>
      <c r="AM196" s="298"/>
      <c r="AN196" s="298"/>
      <c r="AO196" s="298"/>
      <c r="AP196" s="298"/>
      <c r="AQ196" s="298"/>
      <c r="AR196" s="298"/>
      <c r="AS196" s="298"/>
      <c r="AT196" s="298"/>
      <c r="AU196" s="298"/>
      <c r="AV196" s="298"/>
      <c r="AW196" s="299">
        <f t="shared" si="647"/>
        <v>0</v>
      </c>
      <c r="AX196" s="292"/>
      <c r="AY196" s="293">
        <f t="shared" si="48"/>
        <v>0</v>
      </c>
      <c r="AZ196" s="294" t="str">
        <f t="shared" si="3"/>
        <v/>
      </c>
      <c r="BA196" s="295" t="str">
        <f t="shared" si="4"/>
        <v/>
      </c>
      <c r="BB196" s="296"/>
      <c r="BC196" s="289"/>
      <c r="BD196" s="318"/>
    </row>
    <row r="197" spans="2:56" s="280" customFormat="1" outlineLevel="2" x14ac:dyDescent="0.35">
      <c r="B197" s="281"/>
      <c r="C197" s="235" t="str">
        <f>IFERROR(BUDGET!C203,"")</f>
        <v>C3-05</v>
      </c>
      <c r="D197" s="297">
        <f>IFERROR(BUDGET!D203,"")</f>
        <v>0</v>
      </c>
      <c r="E197" s="283" t="str">
        <f>IFERROR(BUDGET!E203,"")</f>
        <v>x</v>
      </c>
      <c r="F197" s="284">
        <f>IF(OR(BUDGET!$N$14="",BUDGET!$N$14="Initial Budget"),BUDGET!N203,BUDGET!BA203)</f>
        <v>0</v>
      </c>
      <c r="G197" s="321"/>
      <c r="H197" s="286">
        <f>SUMIFS(EXPENSES!$I$12:$I4216,EXPENSES!$U$12:$U4216,FORECAST!C197)</f>
        <v>0</v>
      </c>
      <c r="I197" s="319">
        <f t="shared" si="608"/>
        <v>0</v>
      </c>
      <c r="J197" s="320"/>
      <c r="K197" s="288"/>
      <c r="L197" s="289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  <c r="AD197" s="298"/>
      <c r="AE197" s="298"/>
      <c r="AF197" s="298"/>
      <c r="AG197" s="298"/>
      <c r="AH197" s="298"/>
      <c r="AI197" s="298"/>
      <c r="AJ197" s="298"/>
      <c r="AK197" s="298"/>
      <c r="AL197" s="298"/>
      <c r="AM197" s="298"/>
      <c r="AN197" s="298"/>
      <c r="AO197" s="298"/>
      <c r="AP197" s="298"/>
      <c r="AQ197" s="298"/>
      <c r="AR197" s="298"/>
      <c r="AS197" s="298"/>
      <c r="AT197" s="298"/>
      <c r="AU197" s="298"/>
      <c r="AV197" s="298"/>
      <c r="AW197" s="299">
        <f t="shared" si="647"/>
        <v>0</v>
      </c>
      <c r="AX197" s="292"/>
      <c r="AY197" s="293">
        <f t="shared" si="48"/>
        <v>0</v>
      </c>
      <c r="AZ197" s="294" t="str">
        <f t="shared" si="3"/>
        <v/>
      </c>
      <c r="BA197" s="295" t="str">
        <f t="shared" si="4"/>
        <v/>
      </c>
      <c r="BB197" s="296"/>
      <c r="BC197" s="289"/>
      <c r="BD197" s="318"/>
    </row>
    <row r="198" spans="2:56" s="280" customFormat="1" outlineLevel="2" x14ac:dyDescent="0.35">
      <c r="B198" s="281"/>
      <c r="C198" s="235" t="str">
        <f>IFERROR(BUDGET!C204,"")</f>
        <v>C3-06</v>
      </c>
      <c r="D198" s="297">
        <f>IFERROR(BUDGET!D204,"")</f>
        <v>0</v>
      </c>
      <c r="E198" s="283" t="str">
        <f>IFERROR(BUDGET!E204,"")</f>
        <v>x</v>
      </c>
      <c r="F198" s="284">
        <f>IF(OR(BUDGET!$N$14="",BUDGET!$N$14="Initial Budget"),BUDGET!N204,BUDGET!BA204)</f>
        <v>0</v>
      </c>
      <c r="G198" s="321"/>
      <c r="H198" s="286">
        <f>SUMIFS(EXPENSES!$I$12:$I4217,EXPENSES!$U$12:$U4217,FORECAST!C198)</f>
        <v>0</v>
      </c>
      <c r="I198" s="319">
        <f t="shared" si="608"/>
        <v>0</v>
      </c>
      <c r="J198" s="320"/>
      <c r="K198" s="288"/>
      <c r="L198" s="289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  <c r="AD198" s="298"/>
      <c r="AE198" s="298"/>
      <c r="AF198" s="298"/>
      <c r="AG198" s="298"/>
      <c r="AH198" s="298"/>
      <c r="AI198" s="298"/>
      <c r="AJ198" s="298"/>
      <c r="AK198" s="298"/>
      <c r="AL198" s="298"/>
      <c r="AM198" s="298"/>
      <c r="AN198" s="298"/>
      <c r="AO198" s="298"/>
      <c r="AP198" s="298"/>
      <c r="AQ198" s="298"/>
      <c r="AR198" s="298"/>
      <c r="AS198" s="298"/>
      <c r="AT198" s="298"/>
      <c r="AU198" s="298"/>
      <c r="AV198" s="298"/>
      <c r="AW198" s="299">
        <f t="shared" si="647"/>
        <v>0</v>
      </c>
      <c r="AX198" s="292"/>
      <c r="AY198" s="293">
        <f t="shared" si="48"/>
        <v>0</v>
      </c>
      <c r="AZ198" s="294" t="str">
        <f t="shared" si="3"/>
        <v/>
      </c>
      <c r="BA198" s="295" t="str">
        <f t="shared" si="4"/>
        <v/>
      </c>
      <c r="BB198" s="296"/>
      <c r="BC198" s="289"/>
      <c r="BD198" s="318"/>
    </row>
    <row r="199" spans="2:56" s="280" customFormat="1" outlineLevel="2" x14ac:dyDescent="0.35">
      <c r="B199" s="281"/>
      <c r="C199" s="235" t="str">
        <f>IFERROR(BUDGET!C205,"")</f>
        <v>C3-07</v>
      </c>
      <c r="D199" s="297">
        <f>IFERROR(BUDGET!D205,"")</f>
        <v>0</v>
      </c>
      <c r="E199" s="283" t="str">
        <f>IFERROR(BUDGET!E205,"")</f>
        <v>x</v>
      </c>
      <c r="F199" s="284">
        <f>IF(OR(BUDGET!$N$14="",BUDGET!$N$14="Initial Budget"),BUDGET!N205,BUDGET!BA205)</f>
        <v>0</v>
      </c>
      <c r="G199" s="321"/>
      <c r="H199" s="286">
        <f>SUMIFS(EXPENSES!$I$12:$I4218,EXPENSES!$U$12:$U4218,FORECAST!C199)</f>
        <v>0</v>
      </c>
      <c r="I199" s="319">
        <f t="shared" si="608"/>
        <v>0</v>
      </c>
      <c r="J199" s="320"/>
      <c r="K199" s="288"/>
      <c r="L199" s="289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  <c r="AD199" s="298"/>
      <c r="AE199" s="298"/>
      <c r="AF199" s="298"/>
      <c r="AG199" s="298"/>
      <c r="AH199" s="298"/>
      <c r="AI199" s="298"/>
      <c r="AJ199" s="298"/>
      <c r="AK199" s="298"/>
      <c r="AL199" s="298"/>
      <c r="AM199" s="298"/>
      <c r="AN199" s="298"/>
      <c r="AO199" s="298"/>
      <c r="AP199" s="298"/>
      <c r="AQ199" s="298"/>
      <c r="AR199" s="298"/>
      <c r="AS199" s="298"/>
      <c r="AT199" s="298"/>
      <c r="AU199" s="298"/>
      <c r="AV199" s="298"/>
      <c r="AW199" s="299">
        <f t="shared" si="647"/>
        <v>0</v>
      </c>
      <c r="AX199" s="292"/>
      <c r="AY199" s="293">
        <f t="shared" si="48"/>
        <v>0</v>
      </c>
      <c r="AZ199" s="294" t="str">
        <f t="shared" si="3"/>
        <v/>
      </c>
      <c r="BA199" s="295" t="str">
        <f t="shared" si="4"/>
        <v/>
      </c>
      <c r="BB199" s="296"/>
      <c r="BC199" s="289"/>
      <c r="BD199" s="318"/>
    </row>
    <row r="200" spans="2:56" s="280" customFormat="1" outlineLevel="2" x14ac:dyDescent="0.35">
      <c r="B200" s="281"/>
      <c r="C200" s="235" t="str">
        <f>IFERROR(BUDGET!C206,"")</f>
        <v>C3-08</v>
      </c>
      <c r="D200" s="297">
        <f>IFERROR(BUDGET!D206,"")</f>
        <v>0</v>
      </c>
      <c r="E200" s="283" t="str">
        <f>IFERROR(BUDGET!E206,"")</f>
        <v>x</v>
      </c>
      <c r="F200" s="284">
        <f>IF(OR(BUDGET!$N$14="",BUDGET!$N$14="Initial Budget"),BUDGET!N206,BUDGET!BA206)</f>
        <v>0</v>
      </c>
      <c r="G200" s="321"/>
      <c r="H200" s="286">
        <f>SUMIFS(EXPENSES!$I$12:$I4219,EXPENSES!$U$12:$U4219,FORECAST!C200)</f>
        <v>0</v>
      </c>
      <c r="I200" s="319">
        <f t="shared" si="608"/>
        <v>0</v>
      </c>
      <c r="J200" s="320"/>
      <c r="K200" s="288"/>
      <c r="L200" s="289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  <c r="AD200" s="298"/>
      <c r="AE200" s="298"/>
      <c r="AF200" s="298"/>
      <c r="AG200" s="298"/>
      <c r="AH200" s="298"/>
      <c r="AI200" s="298"/>
      <c r="AJ200" s="298"/>
      <c r="AK200" s="298"/>
      <c r="AL200" s="298"/>
      <c r="AM200" s="298"/>
      <c r="AN200" s="298"/>
      <c r="AO200" s="298"/>
      <c r="AP200" s="298"/>
      <c r="AQ200" s="298"/>
      <c r="AR200" s="298"/>
      <c r="AS200" s="298"/>
      <c r="AT200" s="298"/>
      <c r="AU200" s="298"/>
      <c r="AV200" s="298"/>
      <c r="AW200" s="299">
        <f t="shared" si="647"/>
        <v>0</v>
      </c>
      <c r="AX200" s="292"/>
      <c r="AY200" s="293">
        <f t="shared" si="48"/>
        <v>0</v>
      </c>
      <c r="AZ200" s="294" t="str">
        <f t="shared" si="3"/>
        <v/>
      </c>
      <c r="BA200" s="295" t="str">
        <f t="shared" si="4"/>
        <v/>
      </c>
      <c r="BB200" s="296"/>
      <c r="BC200" s="289"/>
      <c r="BD200" s="318"/>
    </row>
    <row r="201" spans="2:56" s="280" customFormat="1" outlineLevel="2" x14ac:dyDescent="0.35">
      <c r="B201" s="281"/>
      <c r="C201" s="235" t="str">
        <f>IFERROR(BUDGET!C207,"")</f>
        <v>C3-09</v>
      </c>
      <c r="D201" s="297">
        <f>IFERROR(BUDGET!D207,"")</f>
        <v>0</v>
      </c>
      <c r="E201" s="283" t="str">
        <f>IFERROR(BUDGET!E207,"")</f>
        <v>x</v>
      </c>
      <c r="F201" s="284">
        <f>IF(OR(BUDGET!$N$14="",BUDGET!$N$14="Initial Budget"),BUDGET!N207,BUDGET!BA207)</f>
        <v>0</v>
      </c>
      <c r="G201" s="321"/>
      <c r="H201" s="286">
        <f>SUMIFS(EXPENSES!$I$12:$I4220,EXPENSES!$U$12:$U4220,FORECAST!C201)</f>
        <v>0</v>
      </c>
      <c r="I201" s="319">
        <f t="shared" si="608"/>
        <v>0</v>
      </c>
      <c r="J201" s="320"/>
      <c r="K201" s="288"/>
      <c r="L201" s="289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  <c r="AD201" s="298"/>
      <c r="AE201" s="298"/>
      <c r="AF201" s="298"/>
      <c r="AG201" s="298"/>
      <c r="AH201" s="298"/>
      <c r="AI201" s="298"/>
      <c r="AJ201" s="298"/>
      <c r="AK201" s="298"/>
      <c r="AL201" s="298"/>
      <c r="AM201" s="298"/>
      <c r="AN201" s="298"/>
      <c r="AO201" s="298"/>
      <c r="AP201" s="298"/>
      <c r="AQ201" s="298"/>
      <c r="AR201" s="298"/>
      <c r="AS201" s="298"/>
      <c r="AT201" s="298"/>
      <c r="AU201" s="298"/>
      <c r="AV201" s="298"/>
      <c r="AW201" s="299">
        <f t="shared" si="647"/>
        <v>0</v>
      </c>
      <c r="AX201" s="292"/>
      <c r="AY201" s="293">
        <f t="shared" si="48"/>
        <v>0</v>
      </c>
      <c r="AZ201" s="294" t="str">
        <f t="shared" si="3"/>
        <v/>
      </c>
      <c r="BA201" s="295" t="str">
        <f t="shared" si="4"/>
        <v/>
      </c>
      <c r="BB201" s="296"/>
      <c r="BC201" s="289"/>
      <c r="BD201" s="318"/>
    </row>
    <row r="202" spans="2:56" s="280" customFormat="1" outlineLevel="2" x14ac:dyDescent="0.35">
      <c r="B202" s="281"/>
      <c r="C202" s="300" t="str">
        <f>IFERROR(BUDGET!C208,"")</f>
        <v>C3-10</v>
      </c>
      <c r="D202" s="301">
        <f>IFERROR(BUDGET!D208,"")</f>
        <v>0</v>
      </c>
      <c r="E202" s="302" t="str">
        <f>IFERROR(BUDGET!E208,"")</f>
        <v>x</v>
      </c>
      <c r="F202" s="303">
        <f>IF(OR(BUDGET!$N$14="",BUDGET!$N$14="Initial Budget"),BUDGET!N208,BUDGET!BA208)</f>
        <v>0</v>
      </c>
      <c r="G202" s="321"/>
      <c r="H202" s="305">
        <f>SUMIFS(EXPENSES!$I$12:$I4221,EXPENSES!$U$12:$U4221,FORECAST!C202)</f>
        <v>0</v>
      </c>
      <c r="I202" s="319">
        <f t="shared" si="608"/>
        <v>0</v>
      </c>
      <c r="J202" s="320"/>
      <c r="K202" s="288"/>
      <c r="L202" s="289"/>
      <c r="M202" s="307"/>
      <c r="N202" s="307"/>
      <c r="O202" s="307"/>
      <c r="P202" s="307"/>
      <c r="Q202" s="307"/>
      <c r="R202" s="307"/>
      <c r="S202" s="307"/>
      <c r="T202" s="307"/>
      <c r="U202" s="307"/>
      <c r="V202" s="307"/>
      <c r="W202" s="307"/>
      <c r="X202" s="307"/>
      <c r="Y202" s="307"/>
      <c r="Z202" s="307"/>
      <c r="AA202" s="307"/>
      <c r="AB202" s="307"/>
      <c r="AC202" s="307"/>
      <c r="AD202" s="307"/>
      <c r="AE202" s="307"/>
      <c r="AF202" s="307"/>
      <c r="AG202" s="307"/>
      <c r="AH202" s="307"/>
      <c r="AI202" s="307"/>
      <c r="AJ202" s="307"/>
      <c r="AK202" s="307"/>
      <c r="AL202" s="307"/>
      <c r="AM202" s="307"/>
      <c r="AN202" s="307"/>
      <c r="AO202" s="307"/>
      <c r="AP202" s="307"/>
      <c r="AQ202" s="307"/>
      <c r="AR202" s="307"/>
      <c r="AS202" s="307"/>
      <c r="AT202" s="307"/>
      <c r="AU202" s="307"/>
      <c r="AV202" s="307"/>
      <c r="AW202" s="308">
        <f t="shared" si="647"/>
        <v>0</v>
      </c>
      <c r="AX202" s="292"/>
      <c r="AY202" s="309">
        <f t="shared" si="48"/>
        <v>0</v>
      </c>
      <c r="AZ202" s="310" t="str">
        <f t="shared" si="3"/>
        <v/>
      </c>
      <c r="BA202" s="311" t="str">
        <f t="shared" si="4"/>
        <v/>
      </c>
      <c r="BB202" s="296"/>
      <c r="BC202" s="289"/>
      <c r="BD202" s="318"/>
    </row>
    <row r="203" spans="2:56" s="202" customFormat="1" outlineLevel="1" x14ac:dyDescent="0.35">
      <c r="B203" s="314"/>
      <c r="C203" s="315" t="str">
        <f>IFERROR(BUDGET!C209,"")</f>
        <v>C4</v>
      </c>
      <c r="D203" s="315"/>
      <c r="E203" s="215">
        <f>VLOOKUP($C203,BUDGET!$C:$E,3,FALSE)</f>
        <v>0</v>
      </c>
      <c r="F203" s="216">
        <f>SUM(F204:F213)</f>
        <v>0</v>
      </c>
      <c r="G203" s="313">
        <f>IF(OR(BUDGET!$N$14="",BUDGET!$N$14="Initial Budget"),FORECAST!F203-BUDGET!N209,FORECAST!F203-BUDGET!BA209)</f>
        <v>0</v>
      </c>
      <c r="H203" s="217">
        <f>SUM(H204:H213)</f>
        <v>0</v>
      </c>
      <c r="I203" s="217">
        <f t="shared" si="608"/>
        <v>0</v>
      </c>
      <c r="J203" s="218" t="str">
        <f t="shared" ref="J203" si="648">IF(OR(H203=0,F203=0),"-",H203/F203)</f>
        <v>-</v>
      </c>
      <c r="K203" s="243" t="str">
        <f>IF(ABS(H203-SUMIFS(REPORT!H:H,REPORT!C:C,C203))&gt;0.1,"PROB","OK")</f>
        <v>OK</v>
      </c>
      <c r="L203" s="60"/>
      <c r="M203" s="264">
        <f t="shared" ref="M203" si="649">SUM(M204:M213)</f>
        <v>0</v>
      </c>
      <c r="N203" s="264">
        <f t="shared" ref="N203" si="650">SUM(N204:N213)</f>
        <v>0</v>
      </c>
      <c r="O203" s="264">
        <f t="shared" ref="O203" si="651">SUM(O204:O213)</f>
        <v>0</v>
      </c>
      <c r="P203" s="264">
        <f t="shared" ref="P203" si="652">SUM(P204:P213)</f>
        <v>0</v>
      </c>
      <c r="Q203" s="264">
        <f t="shared" ref="Q203" si="653">SUM(Q204:Q213)</f>
        <v>0</v>
      </c>
      <c r="R203" s="264">
        <f t="shared" ref="R203" si="654">SUM(R204:R213)</f>
        <v>0</v>
      </c>
      <c r="S203" s="264">
        <f t="shared" ref="S203" si="655">SUM(S204:S213)</f>
        <v>0</v>
      </c>
      <c r="T203" s="264">
        <f t="shared" ref="T203" si="656">SUM(T204:T213)</f>
        <v>0</v>
      </c>
      <c r="U203" s="264">
        <f t="shared" ref="U203" si="657">SUM(U204:U213)</f>
        <v>0</v>
      </c>
      <c r="V203" s="264">
        <f t="shared" ref="V203" si="658">SUM(V204:V213)</f>
        <v>0</v>
      </c>
      <c r="W203" s="264">
        <f t="shared" ref="W203" si="659">SUM(W204:W213)</f>
        <v>0</v>
      </c>
      <c r="X203" s="264">
        <f t="shared" ref="X203" si="660">SUM(X204:X213)</f>
        <v>0</v>
      </c>
      <c r="Y203" s="264">
        <f t="shared" ref="Y203" si="661">SUM(Y204:Y213)</f>
        <v>0</v>
      </c>
      <c r="Z203" s="264">
        <f t="shared" ref="Z203" si="662">SUM(Z204:Z213)</f>
        <v>0</v>
      </c>
      <c r="AA203" s="264">
        <f t="shared" ref="AA203" si="663">SUM(AA204:AA213)</f>
        <v>0</v>
      </c>
      <c r="AB203" s="264">
        <f t="shared" ref="AB203" si="664">SUM(AB204:AB213)</f>
        <v>0</v>
      </c>
      <c r="AC203" s="264">
        <f t="shared" ref="AC203" si="665">SUM(AC204:AC213)</f>
        <v>0</v>
      </c>
      <c r="AD203" s="264">
        <f t="shared" ref="AD203" si="666">SUM(AD204:AD213)</f>
        <v>0</v>
      </c>
      <c r="AE203" s="264">
        <f t="shared" ref="AE203" si="667">SUM(AE204:AE213)</f>
        <v>0</v>
      </c>
      <c r="AF203" s="264">
        <f t="shared" ref="AF203" si="668">SUM(AF204:AF213)</f>
        <v>0</v>
      </c>
      <c r="AG203" s="264">
        <f t="shared" ref="AG203" si="669">SUM(AG204:AG213)</f>
        <v>0</v>
      </c>
      <c r="AH203" s="264">
        <f t="shared" ref="AH203" si="670">SUM(AH204:AH213)</f>
        <v>0</v>
      </c>
      <c r="AI203" s="264">
        <f t="shared" ref="AI203" si="671">SUM(AI204:AI213)</f>
        <v>0</v>
      </c>
      <c r="AJ203" s="264">
        <f t="shared" ref="AJ203" si="672">SUM(AJ204:AJ213)</f>
        <v>0</v>
      </c>
      <c r="AK203" s="264">
        <f t="shared" ref="AK203" si="673">SUM(AK204:AK213)</f>
        <v>0</v>
      </c>
      <c r="AL203" s="264">
        <f t="shared" ref="AL203" si="674">SUM(AL204:AL213)</f>
        <v>0</v>
      </c>
      <c r="AM203" s="264">
        <f t="shared" ref="AM203" si="675">SUM(AM204:AM213)</f>
        <v>0</v>
      </c>
      <c r="AN203" s="264">
        <f t="shared" ref="AN203" si="676">SUM(AN204:AN213)</f>
        <v>0</v>
      </c>
      <c r="AO203" s="264">
        <f t="shared" ref="AO203" si="677">SUM(AO204:AO213)</f>
        <v>0</v>
      </c>
      <c r="AP203" s="264">
        <f t="shared" ref="AP203" si="678">SUM(AP204:AP213)</f>
        <v>0</v>
      </c>
      <c r="AQ203" s="264">
        <f t="shared" ref="AQ203" si="679">SUM(AQ204:AQ213)</f>
        <v>0</v>
      </c>
      <c r="AR203" s="264">
        <f t="shared" ref="AR203" si="680">SUM(AR204:AR213)</f>
        <v>0</v>
      </c>
      <c r="AS203" s="264">
        <f t="shared" ref="AS203" si="681">SUM(AS204:AS213)</f>
        <v>0</v>
      </c>
      <c r="AT203" s="264">
        <f t="shared" ref="AT203" si="682">SUM(AT204:AT213)</f>
        <v>0</v>
      </c>
      <c r="AU203" s="264">
        <f t="shared" ref="AU203" si="683">SUM(AU204:AU213)</f>
        <v>0</v>
      </c>
      <c r="AV203" s="264">
        <f t="shared" ref="AV203" si="684">SUM(AV204:AV213)</f>
        <v>0</v>
      </c>
      <c r="AW203" s="274">
        <f t="shared" ref="AW203" si="685">SUM(AW204:AW213)</f>
        <v>0</v>
      </c>
      <c r="AX203" s="3"/>
      <c r="AY203" s="81">
        <f t="shared" si="48"/>
        <v>0</v>
      </c>
      <c r="AZ203" s="265" t="str">
        <f t="shared" si="3"/>
        <v/>
      </c>
      <c r="BA203" s="266" t="str">
        <f t="shared" si="4"/>
        <v/>
      </c>
      <c r="BB203" s="242"/>
      <c r="BC203" s="60"/>
      <c r="BD203" s="316"/>
    </row>
    <row r="204" spans="2:56" s="280" customFormat="1" outlineLevel="2" x14ac:dyDescent="0.35">
      <c r="B204" s="281"/>
      <c r="C204" s="322" t="str">
        <f>IFERROR(BUDGET!C210,"")</f>
        <v>C4-01</v>
      </c>
      <c r="D204" s="282">
        <f>IFERROR(BUDGET!D210,"")</f>
        <v>0</v>
      </c>
      <c r="E204" s="283" t="str">
        <f>IFERROR(BUDGET!E210,"")</f>
        <v>x</v>
      </c>
      <c r="F204" s="284">
        <f>IF(OR(BUDGET!$N$14="",BUDGET!$N$14="Initial Budget"),BUDGET!N210,BUDGET!BA210)</f>
        <v>0</v>
      </c>
      <c r="G204" s="321"/>
      <c r="H204" s="286">
        <f>SUMIFS(EXPENSES!$I$12:$I4223,EXPENSES!$U$12:$U4223,FORECAST!C204)</f>
        <v>0</v>
      </c>
      <c r="I204" s="319">
        <f t="shared" si="608"/>
        <v>0</v>
      </c>
      <c r="J204" s="320"/>
      <c r="K204" s="288"/>
      <c r="L204" s="289"/>
      <c r="M204" s="298"/>
      <c r="N204" s="290"/>
      <c r="O204" s="290"/>
      <c r="P204" s="290"/>
      <c r="Q204" s="298"/>
      <c r="R204" s="290"/>
      <c r="S204" s="290"/>
      <c r="T204" s="290"/>
      <c r="U204" s="290"/>
      <c r="V204" s="290"/>
      <c r="W204" s="290"/>
      <c r="X204" s="290"/>
      <c r="Y204" s="290"/>
      <c r="Z204" s="290"/>
      <c r="AA204" s="290"/>
      <c r="AB204" s="290"/>
      <c r="AC204" s="290"/>
      <c r="AD204" s="290"/>
      <c r="AE204" s="290"/>
      <c r="AF204" s="290"/>
      <c r="AG204" s="290"/>
      <c r="AH204" s="290"/>
      <c r="AI204" s="290"/>
      <c r="AJ204" s="290"/>
      <c r="AK204" s="290"/>
      <c r="AL204" s="290"/>
      <c r="AM204" s="290"/>
      <c r="AN204" s="290"/>
      <c r="AO204" s="290"/>
      <c r="AP204" s="290"/>
      <c r="AQ204" s="290"/>
      <c r="AR204" s="290"/>
      <c r="AS204" s="290"/>
      <c r="AT204" s="290"/>
      <c r="AU204" s="290"/>
      <c r="AV204" s="290"/>
      <c r="AW204" s="291">
        <f t="shared" ref="AW204:AW213" si="686">SUM(L204:AV204)</f>
        <v>0</v>
      </c>
      <c r="AX204" s="292"/>
      <c r="AY204" s="293">
        <f t="shared" ref="AY204:AY213" si="687">H204+AW204</f>
        <v>0</v>
      </c>
      <c r="AZ204" s="294" t="str">
        <f t="shared" ref="AZ204:AZ213" si="688">IF(AY204-F204=0,"",AY204-F204)</f>
        <v/>
      </c>
      <c r="BA204" s="295" t="str">
        <f t="shared" ref="BA204:BA213" si="689">IF(AZ204="","",IF(F204=0,"-",AZ204/F204))</f>
        <v/>
      </c>
      <c r="BB204" s="296"/>
      <c r="BC204" s="289"/>
      <c r="BD204" s="318"/>
    </row>
    <row r="205" spans="2:56" s="280" customFormat="1" outlineLevel="2" x14ac:dyDescent="0.35">
      <c r="B205" s="281"/>
      <c r="C205" s="235" t="str">
        <f>IFERROR(BUDGET!C211,"")</f>
        <v>C4-02</v>
      </c>
      <c r="D205" s="297">
        <f>IFERROR(BUDGET!D211,"")</f>
        <v>0</v>
      </c>
      <c r="E205" s="283" t="str">
        <f>IFERROR(BUDGET!E211,"")</f>
        <v>x</v>
      </c>
      <c r="F205" s="284">
        <f>IF(OR(BUDGET!$N$14="",BUDGET!$N$14="Initial Budget"),BUDGET!N211,BUDGET!BA211)</f>
        <v>0</v>
      </c>
      <c r="G205" s="321"/>
      <c r="H205" s="286">
        <f>SUMIFS(EXPENSES!$I$12:$I4224,EXPENSES!$U$12:$U4224,FORECAST!C205)</f>
        <v>0</v>
      </c>
      <c r="I205" s="319">
        <f t="shared" si="608"/>
        <v>0</v>
      </c>
      <c r="J205" s="320"/>
      <c r="K205" s="288"/>
      <c r="L205" s="289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  <c r="AA205" s="298"/>
      <c r="AB205" s="298"/>
      <c r="AC205" s="298"/>
      <c r="AD205" s="298"/>
      <c r="AE205" s="298"/>
      <c r="AF205" s="298"/>
      <c r="AG205" s="298"/>
      <c r="AH205" s="298"/>
      <c r="AI205" s="298"/>
      <c r="AJ205" s="298"/>
      <c r="AK205" s="298"/>
      <c r="AL205" s="298"/>
      <c r="AM205" s="298"/>
      <c r="AN205" s="298"/>
      <c r="AO205" s="298"/>
      <c r="AP205" s="298"/>
      <c r="AQ205" s="298"/>
      <c r="AR205" s="298"/>
      <c r="AS205" s="298"/>
      <c r="AT205" s="298"/>
      <c r="AU205" s="298"/>
      <c r="AV205" s="298"/>
      <c r="AW205" s="299">
        <f t="shared" si="686"/>
        <v>0</v>
      </c>
      <c r="AX205" s="292"/>
      <c r="AY205" s="293">
        <f t="shared" si="687"/>
        <v>0</v>
      </c>
      <c r="AZ205" s="294" t="str">
        <f t="shared" si="688"/>
        <v/>
      </c>
      <c r="BA205" s="295" t="str">
        <f t="shared" si="689"/>
        <v/>
      </c>
      <c r="BB205" s="296"/>
      <c r="BC205" s="289"/>
      <c r="BD205" s="318"/>
    </row>
    <row r="206" spans="2:56" s="280" customFormat="1" outlineLevel="2" x14ac:dyDescent="0.35">
      <c r="B206" s="281"/>
      <c r="C206" s="235" t="str">
        <f>IFERROR(BUDGET!C212,"")</f>
        <v>C4-03</v>
      </c>
      <c r="D206" s="297">
        <f>IFERROR(BUDGET!D212,"")</f>
        <v>0</v>
      </c>
      <c r="E206" s="283" t="str">
        <f>IFERROR(BUDGET!E212,"")</f>
        <v>x</v>
      </c>
      <c r="F206" s="284">
        <f>IF(OR(BUDGET!$N$14="",BUDGET!$N$14="Initial Budget"),BUDGET!N212,BUDGET!BA212)</f>
        <v>0</v>
      </c>
      <c r="G206" s="321"/>
      <c r="H206" s="286">
        <f>SUMIFS(EXPENSES!$I$12:$I4225,EXPENSES!$U$12:$U4225,FORECAST!C206)</f>
        <v>0</v>
      </c>
      <c r="I206" s="319">
        <f t="shared" si="608"/>
        <v>0</v>
      </c>
      <c r="J206" s="320"/>
      <c r="K206" s="288"/>
      <c r="L206" s="289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298"/>
      <c r="AE206" s="298"/>
      <c r="AF206" s="298"/>
      <c r="AG206" s="298"/>
      <c r="AH206" s="298"/>
      <c r="AI206" s="298"/>
      <c r="AJ206" s="298"/>
      <c r="AK206" s="298"/>
      <c r="AL206" s="298"/>
      <c r="AM206" s="298"/>
      <c r="AN206" s="298"/>
      <c r="AO206" s="298"/>
      <c r="AP206" s="298"/>
      <c r="AQ206" s="298"/>
      <c r="AR206" s="298"/>
      <c r="AS206" s="298"/>
      <c r="AT206" s="298"/>
      <c r="AU206" s="298"/>
      <c r="AV206" s="298"/>
      <c r="AW206" s="299">
        <f t="shared" si="686"/>
        <v>0</v>
      </c>
      <c r="AX206" s="292"/>
      <c r="AY206" s="293">
        <f t="shared" si="687"/>
        <v>0</v>
      </c>
      <c r="AZ206" s="294" t="str">
        <f t="shared" si="688"/>
        <v/>
      </c>
      <c r="BA206" s="295" t="str">
        <f t="shared" si="689"/>
        <v/>
      </c>
      <c r="BB206" s="296"/>
      <c r="BC206" s="289"/>
      <c r="BD206" s="318"/>
    </row>
    <row r="207" spans="2:56" s="280" customFormat="1" outlineLevel="2" x14ac:dyDescent="0.35">
      <c r="B207" s="281"/>
      <c r="C207" s="235" t="str">
        <f>IFERROR(BUDGET!C213,"")</f>
        <v>C4-04</v>
      </c>
      <c r="D207" s="297">
        <f>IFERROR(BUDGET!D213,"")</f>
        <v>0</v>
      </c>
      <c r="E207" s="283" t="str">
        <f>IFERROR(BUDGET!E213,"")</f>
        <v>x</v>
      </c>
      <c r="F207" s="284">
        <f>IF(OR(BUDGET!$N$14="",BUDGET!$N$14="Initial Budget"),BUDGET!N213,BUDGET!BA213)</f>
        <v>0</v>
      </c>
      <c r="G207" s="321"/>
      <c r="H207" s="286">
        <f>SUMIFS(EXPENSES!$I$12:$I4226,EXPENSES!$U$12:$U4226,FORECAST!C207)</f>
        <v>0</v>
      </c>
      <c r="I207" s="319">
        <f t="shared" si="608"/>
        <v>0</v>
      </c>
      <c r="J207" s="320"/>
      <c r="K207" s="288"/>
      <c r="L207" s="289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  <c r="AA207" s="298"/>
      <c r="AB207" s="298"/>
      <c r="AC207" s="298"/>
      <c r="AD207" s="298"/>
      <c r="AE207" s="298"/>
      <c r="AF207" s="298"/>
      <c r="AG207" s="298"/>
      <c r="AH207" s="298"/>
      <c r="AI207" s="298"/>
      <c r="AJ207" s="298"/>
      <c r="AK207" s="298"/>
      <c r="AL207" s="298"/>
      <c r="AM207" s="298"/>
      <c r="AN207" s="298"/>
      <c r="AO207" s="298"/>
      <c r="AP207" s="298"/>
      <c r="AQ207" s="298"/>
      <c r="AR207" s="298"/>
      <c r="AS207" s="298"/>
      <c r="AT207" s="298"/>
      <c r="AU207" s="298"/>
      <c r="AV207" s="298"/>
      <c r="AW207" s="299">
        <f t="shared" si="686"/>
        <v>0</v>
      </c>
      <c r="AX207" s="292"/>
      <c r="AY207" s="293">
        <f t="shared" si="687"/>
        <v>0</v>
      </c>
      <c r="AZ207" s="294" t="str">
        <f t="shared" si="688"/>
        <v/>
      </c>
      <c r="BA207" s="295" t="str">
        <f t="shared" si="689"/>
        <v/>
      </c>
      <c r="BB207" s="296"/>
      <c r="BC207" s="289"/>
      <c r="BD207" s="318"/>
    </row>
    <row r="208" spans="2:56" s="280" customFormat="1" outlineLevel="2" x14ac:dyDescent="0.35">
      <c r="B208" s="281"/>
      <c r="C208" s="235" t="str">
        <f>IFERROR(BUDGET!C214,"")</f>
        <v>C4-05</v>
      </c>
      <c r="D208" s="297">
        <f>IFERROR(BUDGET!D214,"")</f>
        <v>0</v>
      </c>
      <c r="E208" s="283" t="str">
        <f>IFERROR(BUDGET!E214,"")</f>
        <v>x</v>
      </c>
      <c r="F208" s="284">
        <f>IF(OR(BUDGET!$N$14="",BUDGET!$N$14="Initial Budget"),BUDGET!N214,BUDGET!BA214)</f>
        <v>0</v>
      </c>
      <c r="G208" s="321"/>
      <c r="H208" s="286">
        <f>SUMIFS(EXPENSES!$I$12:$I4227,EXPENSES!$U$12:$U4227,FORECAST!C208)</f>
        <v>0</v>
      </c>
      <c r="I208" s="319">
        <f t="shared" si="608"/>
        <v>0</v>
      </c>
      <c r="J208" s="320"/>
      <c r="K208" s="288"/>
      <c r="L208" s="289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  <c r="AA208" s="298"/>
      <c r="AB208" s="298"/>
      <c r="AC208" s="298"/>
      <c r="AD208" s="298"/>
      <c r="AE208" s="298"/>
      <c r="AF208" s="298"/>
      <c r="AG208" s="298"/>
      <c r="AH208" s="298"/>
      <c r="AI208" s="298"/>
      <c r="AJ208" s="298"/>
      <c r="AK208" s="298"/>
      <c r="AL208" s="298"/>
      <c r="AM208" s="298"/>
      <c r="AN208" s="298"/>
      <c r="AO208" s="298"/>
      <c r="AP208" s="298"/>
      <c r="AQ208" s="298"/>
      <c r="AR208" s="298"/>
      <c r="AS208" s="298"/>
      <c r="AT208" s="298"/>
      <c r="AU208" s="298"/>
      <c r="AV208" s="298"/>
      <c r="AW208" s="299">
        <f t="shared" si="686"/>
        <v>0</v>
      </c>
      <c r="AX208" s="292"/>
      <c r="AY208" s="293">
        <f t="shared" si="687"/>
        <v>0</v>
      </c>
      <c r="AZ208" s="294" t="str">
        <f t="shared" si="688"/>
        <v/>
      </c>
      <c r="BA208" s="295" t="str">
        <f t="shared" si="689"/>
        <v/>
      </c>
      <c r="BB208" s="296"/>
      <c r="BC208" s="289"/>
      <c r="BD208" s="318"/>
    </row>
    <row r="209" spans="2:56" s="280" customFormat="1" outlineLevel="2" x14ac:dyDescent="0.35">
      <c r="B209" s="281"/>
      <c r="C209" s="235" t="str">
        <f>IFERROR(BUDGET!C215,"")</f>
        <v>C4-06</v>
      </c>
      <c r="D209" s="297">
        <f>IFERROR(BUDGET!D215,"")</f>
        <v>0</v>
      </c>
      <c r="E209" s="283" t="str">
        <f>IFERROR(BUDGET!E215,"")</f>
        <v>x</v>
      </c>
      <c r="F209" s="284">
        <f>IF(OR(BUDGET!$N$14="",BUDGET!$N$14="Initial Budget"),BUDGET!N215,BUDGET!BA215)</f>
        <v>0</v>
      </c>
      <c r="G209" s="321"/>
      <c r="H209" s="286">
        <f>SUMIFS(EXPENSES!$I$12:$I4228,EXPENSES!$U$12:$U4228,FORECAST!C209)</f>
        <v>0</v>
      </c>
      <c r="I209" s="319">
        <f t="shared" si="608"/>
        <v>0</v>
      </c>
      <c r="J209" s="320"/>
      <c r="K209" s="288"/>
      <c r="L209" s="289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  <c r="AA209" s="298"/>
      <c r="AB209" s="298"/>
      <c r="AC209" s="298"/>
      <c r="AD209" s="298"/>
      <c r="AE209" s="298"/>
      <c r="AF209" s="298"/>
      <c r="AG209" s="298"/>
      <c r="AH209" s="298"/>
      <c r="AI209" s="298"/>
      <c r="AJ209" s="298"/>
      <c r="AK209" s="298"/>
      <c r="AL209" s="298"/>
      <c r="AM209" s="298"/>
      <c r="AN209" s="298"/>
      <c r="AO209" s="298"/>
      <c r="AP209" s="298"/>
      <c r="AQ209" s="298"/>
      <c r="AR209" s="298"/>
      <c r="AS209" s="298"/>
      <c r="AT209" s="298"/>
      <c r="AU209" s="298"/>
      <c r="AV209" s="298"/>
      <c r="AW209" s="299">
        <f t="shared" si="686"/>
        <v>0</v>
      </c>
      <c r="AX209" s="292"/>
      <c r="AY209" s="293">
        <f t="shared" si="687"/>
        <v>0</v>
      </c>
      <c r="AZ209" s="294" t="str">
        <f t="shared" si="688"/>
        <v/>
      </c>
      <c r="BA209" s="295" t="str">
        <f t="shared" si="689"/>
        <v/>
      </c>
      <c r="BB209" s="296"/>
      <c r="BC209" s="289"/>
      <c r="BD209" s="318"/>
    </row>
    <row r="210" spans="2:56" s="280" customFormat="1" outlineLevel="2" x14ac:dyDescent="0.35">
      <c r="B210" s="281"/>
      <c r="C210" s="235" t="str">
        <f>IFERROR(BUDGET!C216,"")</f>
        <v>C4-07</v>
      </c>
      <c r="D210" s="297">
        <f>IFERROR(BUDGET!D216,"")</f>
        <v>0</v>
      </c>
      <c r="E210" s="283" t="str">
        <f>IFERROR(BUDGET!E216,"")</f>
        <v>x</v>
      </c>
      <c r="F210" s="284">
        <f>IF(OR(BUDGET!$N$14="",BUDGET!$N$14="Initial Budget"),BUDGET!N216,BUDGET!BA216)</f>
        <v>0</v>
      </c>
      <c r="G210" s="321"/>
      <c r="H210" s="286">
        <f>SUMIFS(EXPENSES!$I$12:$I4229,EXPENSES!$U$12:$U4229,FORECAST!C210)</f>
        <v>0</v>
      </c>
      <c r="I210" s="319">
        <f t="shared" si="608"/>
        <v>0</v>
      </c>
      <c r="J210" s="320"/>
      <c r="K210" s="288"/>
      <c r="L210" s="289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  <c r="AA210" s="298"/>
      <c r="AB210" s="298"/>
      <c r="AC210" s="298"/>
      <c r="AD210" s="298"/>
      <c r="AE210" s="298"/>
      <c r="AF210" s="298"/>
      <c r="AG210" s="298"/>
      <c r="AH210" s="298"/>
      <c r="AI210" s="298"/>
      <c r="AJ210" s="298"/>
      <c r="AK210" s="298"/>
      <c r="AL210" s="298"/>
      <c r="AM210" s="298"/>
      <c r="AN210" s="298"/>
      <c r="AO210" s="298"/>
      <c r="AP210" s="298"/>
      <c r="AQ210" s="298"/>
      <c r="AR210" s="298"/>
      <c r="AS210" s="298"/>
      <c r="AT210" s="298"/>
      <c r="AU210" s="298"/>
      <c r="AV210" s="298"/>
      <c r="AW210" s="299">
        <f t="shared" si="686"/>
        <v>0</v>
      </c>
      <c r="AX210" s="292"/>
      <c r="AY210" s="293">
        <f t="shared" si="687"/>
        <v>0</v>
      </c>
      <c r="AZ210" s="294" t="str">
        <f t="shared" si="688"/>
        <v/>
      </c>
      <c r="BA210" s="295" t="str">
        <f t="shared" si="689"/>
        <v/>
      </c>
      <c r="BB210" s="296"/>
      <c r="BC210" s="289"/>
      <c r="BD210" s="318"/>
    </row>
    <row r="211" spans="2:56" s="280" customFormat="1" outlineLevel="2" x14ac:dyDescent="0.35">
      <c r="B211" s="281"/>
      <c r="C211" s="235" t="str">
        <f>IFERROR(BUDGET!C217,"")</f>
        <v>C4-08</v>
      </c>
      <c r="D211" s="297">
        <f>IFERROR(BUDGET!D217,"")</f>
        <v>0</v>
      </c>
      <c r="E211" s="283" t="str">
        <f>IFERROR(BUDGET!E217,"")</f>
        <v>x</v>
      </c>
      <c r="F211" s="284">
        <f>IF(OR(BUDGET!$N$14="",BUDGET!$N$14="Initial Budget"),BUDGET!N217,BUDGET!BA217)</f>
        <v>0</v>
      </c>
      <c r="G211" s="321"/>
      <c r="H211" s="286">
        <f>SUMIFS(EXPENSES!$I$12:$I4230,EXPENSES!$U$12:$U4230,FORECAST!C211)</f>
        <v>0</v>
      </c>
      <c r="I211" s="319">
        <f t="shared" si="608"/>
        <v>0</v>
      </c>
      <c r="J211" s="320"/>
      <c r="K211" s="288"/>
      <c r="L211" s="289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  <c r="AA211" s="298"/>
      <c r="AB211" s="298"/>
      <c r="AC211" s="298"/>
      <c r="AD211" s="298"/>
      <c r="AE211" s="298"/>
      <c r="AF211" s="298"/>
      <c r="AG211" s="298"/>
      <c r="AH211" s="298"/>
      <c r="AI211" s="298"/>
      <c r="AJ211" s="298"/>
      <c r="AK211" s="298"/>
      <c r="AL211" s="298"/>
      <c r="AM211" s="298"/>
      <c r="AN211" s="298"/>
      <c r="AO211" s="298"/>
      <c r="AP211" s="298"/>
      <c r="AQ211" s="298"/>
      <c r="AR211" s="298"/>
      <c r="AS211" s="298"/>
      <c r="AT211" s="298"/>
      <c r="AU211" s="298"/>
      <c r="AV211" s="298"/>
      <c r="AW211" s="299">
        <f t="shared" si="686"/>
        <v>0</v>
      </c>
      <c r="AX211" s="292"/>
      <c r="AY211" s="293">
        <f t="shared" si="687"/>
        <v>0</v>
      </c>
      <c r="AZ211" s="294" t="str">
        <f t="shared" si="688"/>
        <v/>
      </c>
      <c r="BA211" s="295" t="str">
        <f t="shared" si="689"/>
        <v/>
      </c>
      <c r="BB211" s="296"/>
      <c r="BC211" s="289"/>
      <c r="BD211" s="318"/>
    </row>
    <row r="212" spans="2:56" s="280" customFormat="1" outlineLevel="2" x14ac:dyDescent="0.35">
      <c r="B212" s="281"/>
      <c r="C212" s="235" t="str">
        <f>IFERROR(BUDGET!C218,"")</f>
        <v>C4-09</v>
      </c>
      <c r="D212" s="297">
        <f>IFERROR(BUDGET!D218,"")</f>
        <v>0</v>
      </c>
      <c r="E212" s="283" t="str">
        <f>IFERROR(BUDGET!E218,"")</f>
        <v>x</v>
      </c>
      <c r="F212" s="284">
        <f>IF(OR(BUDGET!$N$14="",BUDGET!$N$14="Initial Budget"),BUDGET!N218,BUDGET!BA218)</f>
        <v>0</v>
      </c>
      <c r="G212" s="321"/>
      <c r="H212" s="286">
        <f>SUMIFS(EXPENSES!$I$12:$I4231,EXPENSES!$U$12:$U4231,FORECAST!C212)</f>
        <v>0</v>
      </c>
      <c r="I212" s="319">
        <f t="shared" si="608"/>
        <v>0</v>
      </c>
      <c r="J212" s="320"/>
      <c r="K212" s="288"/>
      <c r="L212" s="289"/>
      <c r="M212" s="298"/>
      <c r="N212" s="298"/>
      <c r="O212" s="298"/>
      <c r="P212" s="298"/>
      <c r="Q212" s="298"/>
      <c r="R212" s="298"/>
      <c r="S212" s="298"/>
      <c r="T212" s="298"/>
      <c r="U212" s="298"/>
      <c r="V212" s="298"/>
      <c r="W212" s="298"/>
      <c r="X212" s="298"/>
      <c r="Y212" s="298"/>
      <c r="Z212" s="298"/>
      <c r="AA212" s="298"/>
      <c r="AB212" s="298"/>
      <c r="AC212" s="298"/>
      <c r="AD212" s="298"/>
      <c r="AE212" s="298"/>
      <c r="AF212" s="298"/>
      <c r="AG212" s="298"/>
      <c r="AH212" s="298"/>
      <c r="AI212" s="298"/>
      <c r="AJ212" s="298"/>
      <c r="AK212" s="298"/>
      <c r="AL212" s="298"/>
      <c r="AM212" s="298"/>
      <c r="AN212" s="298"/>
      <c r="AO212" s="298"/>
      <c r="AP212" s="298"/>
      <c r="AQ212" s="298"/>
      <c r="AR212" s="298"/>
      <c r="AS212" s="298"/>
      <c r="AT212" s="298"/>
      <c r="AU212" s="298"/>
      <c r="AV212" s="298"/>
      <c r="AW212" s="299">
        <f t="shared" si="686"/>
        <v>0</v>
      </c>
      <c r="AX212" s="292"/>
      <c r="AY212" s="323">
        <f t="shared" si="687"/>
        <v>0</v>
      </c>
      <c r="AZ212" s="324" t="str">
        <f t="shared" si="688"/>
        <v/>
      </c>
      <c r="BA212" s="325" t="str">
        <f t="shared" si="689"/>
        <v/>
      </c>
      <c r="BB212" s="296"/>
      <c r="BC212" s="289"/>
      <c r="BD212" s="318"/>
    </row>
    <row r="213" spans="2:56" s="280" customFormat="1" outlineLevel="2" x14ac:dyDescent="0.35">
      <c r="B213" s="281"/>
      <c r="C213" s="300" t="str">
        <f>IFERROR(BUDGET!C219,"")</f>
        <v>C4-10</v>
      </c>
      <c r="D213" s="301">
        <f>IFERROR(BUDGET!D219,"")</f>
        <v>0</v>
      </c>
      <c r="E213" s="302" t="str">
        <f>IFERROR(BUDGET!E219,"")</f>
        <v>x</v>
      </c>
      <c r="F213" s="303">
        <f>IF(OR(BUDGET!$N$14="",BUDGET!$N$14="Initial Budget"),BUDGET!N219,BUDGET!BA219)</f>
        <v>0</v>
      </c>
      <c r="G213" s="321"/>
      <c r="H213" s="305">
        <f>SUMIFS(EXPENSES!$I$12:$I4232,EXPENSES!$U$12:$U4232,FORECAST!C213)</f>
        <v>0</v>
      </c>
      <c r="I213" s="326">
        <f t="shared" si="608"/>
        <v>0</v>
      </c>
      <c r="J213" s="327"/>
      <c r="K213" s="288"/>
      <c r="L213" s="289"/>
      <c r="M213" s="307"/>
      <c r="N213" s="307"/>
      <c r="O213" s="307"/>
      <c r="P213" s="307"/>
      <c r="Q213" s="307"/>
      <c r="R213" s="307"/>
      <c r="S213" s="307"/>
      <c r="T213" s="307"/>
      <c r="U213" s="307"/>
      <c r="V213" s="307"/>
      <c r="W213" s="307"/>
      <c r="X213" s="307"/>
      <c r="Y213" s="307"/>
      <c r="Z213" s="307"/>
      <c r="AA213" s="307"/>
      <c r="AB213" s="307"/>
      <c r="AC213" s="307"/>
      <c r="AD213" s="307"/>
      <c r="AE213" s="307"/>
      <c r="AF213" s="307"/>
      <c r="AG213" s="307"/>
      <c r="AH213" s="307"/>
      <c r="AI213" s="307"/>
      <c r="AJ213" s="307"/>
      <c r="AK213" s="307"/>
      <c r="AL213" s="307"/>
      <c r="AM213" s="307"/>
      <c r="AN213" s="307"/>
      <c r="AO213" s="307"/>
      <c r="AP213" s="307"/>
      <c r="AQ213" s="307"/>
      <c r="AR213" s="307"/>
      <c r="AS213" s="307"/>
      <c r="AT213" s="307"/>
      <c r="AU213" s="307"/>
      <c r="AV213" s="307"/>
      <c r="AW213" s="308">
        <f t="shared" si="686"/>
        <v>0</v>
      </c>
      <c r="AX213" s="292"/>
      <c r="AY213" s="328">
        <f t="shared" si="687"/>
        <v>0</v>
      </c>
      <c r="AZ213" s="329" t="str">
        <f t="shared" si="688"/>
        <v/>
      </c>
      <c r="BA213" s="330" t="str">
        <f t="shared" si="689"/>
        <v/>
      </c>
      <c r="BB213" s="296"/>
      <c r="BC213" s="289"/>
      <c r="BD213" s="318"/>
    </row>
    <row r="214" spans="2:56" x14ac:dyDescent="0.35">
      <c r="B214" s="14"/>
      <c r="C214" s="50"/>
      <c r="D214" s="50"/>
      <c r="E214" s="77"/>
      <c r="F214" s="105"/>
      <c r="G214" s="256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105"/>
      <c r="AX214" s="77"/>
      <c r="AY214" s="77"/>
      <c r="AZ214" s="77"/>
      <c r="BA214" s="79"/>
      <c r="BB214" s="16"/>
      <c r="BC214" s="77"/>
      <c r="BD214" s="28"/>
    </row>
    <row r="215" spans="2:56" ht="15" x14ac:dyDescent="0.35">
      <c r="B215" s="14"/>
      <c r="C215" s="50"/>
      <c r="D215" s="50"/>
      <c r="E215" s="27" t="s">
        <v>128</v>
      </c>
      <c r="F215" s="106">
        <f>SUM(F13:F213)/3</f>
        <v>0</v>
      </c>
      <c r="G215" s="257"/>
      <c r="H215" s="106">
        <f>SUM(H13:H213)/3</f>
        <v>0</v>
      </c>
      <c r="I215" s="106" t="e">
        <f>SUM(I13:I213)/3</f>
        <v>#VALUE!</v>
      </c>
      <c r="J215" s="77"/>
      <c r="K215" s="51"/>
      <c r="L215" s="82">
        <f>SUM(L13:L213)/2</f>
        <v>0</v>
      </c>
      <c r="M215" s="82">
        <f t="shared" ref="M215:AW215" si="690">SUM(M13:M213)/3</f>
        <v>0</v>
      </c>
      <c r="N215" s="82">
        <f t="shared" si="690"/>
        <v>0</v>
      </c>
      <c r="O215" s="82">
        <f t="shared" si="690"/>
        <v>0</v>
      </c>
      <c r="P215" s="82">
        <f t="shared" si="690"/>
        <v>0</v>
      </c>
      <c r="Q215" s="82">
        <f t="shared" si="690"/>
        <v>0</v>
      </c>
      <c r="R215" s="82">
        <f t="shared" si="690"/>
        <v>0</v>
      </c>
      <c r="S215" s="82">
        <f t="shared" si="690"/>
        <v>0</v>
      </c>
      <c r="T215" s="82">
        <f t="shared" si="690"/>
        <v>0</v>
      </c>
      <c r="U215" s="82">
        <f t="shared" si="690"/>
        <v>0</v>
      </c>
      <c r="V215" s="82">
        <f t="shared" si="690"/>
        <v>0</v>
      </c>
      <c r="W215" s="82">
        <f t="shared" si="690"/>
        <v>0</v>
      </c>
      <c r="X215" s="82">
        <f t="shared" si="690"/>
        <v>0</v>
      </c>
      <c r="Y215" s="82">
        <f t="shared" si="690"/>
        <v>0</v>
      </c>
      <c r="Z215" s="82">
        <f t="shared" si="690"/>
        <v>0</v>
      </c>
      <c r="AA215" s="82">
        <f t="shared" si="690"/>
        <v>0</v>
      </c>
      <c r="AB215" s="82">
        <f t="shared" si="690"/>
        <v>0</v>
      </c>
      <c r="AC215" s="82">
        <f t="shared" si="690"/>
        <v>0</v>
      </c>
      <c r="AD215" s="82">
        <f t="shared" si="690"/>
        <v>0</v>
      </c>
      <c r="AE215" s="82">
        <f t="shared" si="690"/>
        <v>0</v>
      </c>
      <c r="AF215" s="82">
        <f t="shared" si="690"/>
        <v>0</v>
      </c>
      <c r="AG215" s="82">
        <f t="shared" si="690"/>
        <v>0</v>
      </c>
      <c r="AH215" s="82">
        <f t="shared" si="690"/>
        <v>0</v>
      </c>
      <c r="AI215" s="82">
        <f t="shared" si="690"/>
        <v>0</v>
      </c>
      <c r="AJ215" s="82">
        <f t="shared" si="690"/>
        <v>0</v>
      </c>
      <c r="AK215" s="82">
        <f t="shared" si="690"/>
        <v>0</v>
      </c>
      <c r="AL215" s="82">
        <f t="shared" si="690"/>
        <v>0</v>
      </c>
      <c r="AM215" s="82">
        <f t="shared" si="690"/>
        <v>0</v>
      </c>
      <c r="AN215" s="82">
        <f t="shared" si="690"/>
        <v>0</v>
      </c>
      <c r="AO215" s="82">
        <f t="shared" si="690"/>
        <v>0</v>
      </c>
      <c r="AP215" s="82">
        <f t="shared" si="690"/>
        <v>0</v>
      </c>
      <c r="AQ215" s="82">
        <f t="shared" si="690"/>
        <v>0</v>
      </c>
      <c r="AR215" s="82">
        <f t="shared" si="690"/>
        <v>0</v>
      </c>
      <c r="AS215" s="82">
        <f t="shared" si="690"/>
        <v>0</v>
      </c>
      <c r="AT215" s="82">
        <f t="shared" si="690"/>
        <v>0</v>
      </c>
      <c r="AU215" s="82">
        <f t="shared" si="690"/>
        <v>0</v>
      </c>
      <c r="AV215" s="82">
        <f t="shared" si="690"/>
        <v>0</v>
      </c>
      <c r="AW215" s="275">
        <f t="shared" si="690"/>
        <v>0</v>
      </c>
      <c r="AX215" s="3"/>
      <c r="AY215" s="81">
        <f>SUM(AY13:AY213)/3</f>
        <v>0</v>
      </c>
      <c r="AZ215" s="78"/>
      <c r="BA215" s="79"/>
      <c r="BB215" s="16"/>
      <c r="BC215" s="82"/>
      <c r="BD215" s="28"/>
    </row>
    <row r="216" spans="2:56" x14ac:dyDescent="0.35">
      <c r="B216" s="14"/>
      <c r="C216" s="50"/>
      <c r="D216" s="50"/>
      <c r="E216" s="77"/>
      <c r="F216" s="259">
        <f>BUDGET!P223</f>
        <v>0</v>
      </c>
      <c r="G216" s="256"/>
      <c r="H216" s="80"/>
      <c r="I216" s="80"/>
      <c r="J216" s="77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126"/>
      <c r="AX216" s="51"/>
      <c r="AY216" s="51"/>
      <c r="AZ216" s="51"/>
      <c r="BA216" s="51"/>
      <c r="BB216" s="16"/>
      <c r="BC216" s="51"/>
      <c r="BD216" s="28"/>
    </row>
    <row r="217" spans="2:56" ht="15" x14ac:dyDescent="0.35">
      <c r="B217" s="219" t="str">
        <f>IFERROR(BUDGET!B223,"")</f>
        <v>Z</v>
      </c>
      <c r="C217" s="114" t="str">
        <f>IFERROR(BUDGET!C223,"")</f>
        <v>Z1</v>
      </c>
      <c r="D217" s="237"/>
      <c r="E217" s="76" t="str">
        <f>CONCATENATE("Management costs ",BUDGET!P223*100,"%  ")</f>
        <v xml:space="preserve">Management costs 0%  </v>
      </c>
      <c r="F217" s="106">
        <f>F215*$F$216</f>
        <v>0</v>
      </c>
      <c r="G217" s="252"/>
      <c r="H217" s="35">
        <f>H215*$F$216</f>
        <v>0</v>
      </c>
      <c r="I217" s="35" t="e">
        <f>I215*$F$216</f>
        <v>#VALUE!</v>
      </c>
      <c r="J217" s="49"/>
      <c r="K217" s="51"/>
      <c r="L217" s="54">
        <f t="shared" ref="L217:AV217" si="691">L215*$F$216</f>
        <v>0</v>
      </c>
      <c r="M217" s="54">
        <f>M215*$F$216</f>
        <v>0</v>
      </c>
      <c r="N217" s="54">
        <f t="shared" ref="N217:P217" si="692">N215*$F$216</f>
        <v>0</v>
      </c>
      <c r="O217" s="54">
        <f t="shared" si="692"/>
        <v>0</v>
      </c>
      <c r="P217" s="54">
        <f t="shared" si="692"/>
        <v>0</v>
      </c>
      <c r="Q217" s="54">
        <f t="shared" si="691"/>
        <v>0</v>
      </c>
      <c r="R217" s="54">
        <f t="shared" si="691"/>
        <v>0</v>
      </c>
      <c r="S217" s="54">
        <f t="shared" si="691"/>
        <v>0</v>
      </c>
      <c r="T217" s="54">
        <f t="shared" si="691"/>
        <v>0</v>
      </c>
      <c r="U217" s="54">
        <f t="shared" si="691"/>
        <v>0</v>
      </c>
      <c r="V217" s="54">
        <f t="shared" si="691"/>
        <v>0</v>
      </c>
      <c r="W217" s="54">
        <f t="shared" si="691"/>
        <v>0</v>
      </c>
      <c r="X217" s="54">
        <f t="shared" si="691"/>
        <v>0</v>
      </c>
      <c r="Y217" s="54">
        <f t="shared" si="691"/>
        <v>0</v>
      </c>
      <c r="Z217" s="54">
        <f t="shared" si="691"/>
        <v>0</v>
      </c>
      <c r="AA217" s="54">
        <f t="shared" si="691"/>
        <v>0</v>
      </c>
      <c r="AB217" s="54">
        <f t="shared" si="691"/>
        <v>0</v>
      </c>
      <c r="AC217" s="54">
        <f t="shared" si="691"/>
        <v>0</v>
      </c>
      <c r="AD217" s="54">
        <f t="shared" si="691"/>
        <v>0</v>
      </c>
      <c r="AE217" s="54">
        <f t="shared" si="691"/>
        <v>0</v>
      </c>
      <c r="AF217" s="54">
        <f t="shared" si="691"/>
        <v>0</v>
      </c>
      <c r="AG217" s="54">
        <f t="shared" si="691"/>
        <v>0</v>
      </c>
      <c r="AH217" s="54">
        <f t="shared" si="691"/>
        <v>0</v>
      </c>
      <c r="AI217" s="54">
        <f t="shared" si="691"/>
        <v>0</v>
      </c>
      <c r="AJ217" s="54">
        <f t="shared" si="691"/>
        <v>0</v>
      </c>
      <c r="AK217" s="54">
        <f t="shared" si="691"/>
        <v>0</v>
      </c>
      <c r="AL217" s="54">
        <f t="shared" si="691"/>
        <v>0</v>
      </c>
      <c r="AM217" s="54">
        <f t="shared" si="691"/>
        <v>0</v>
      </c>
      <c r="AN217" s="54">
        <f t="shared" si="691"/>
        <v>0</v>
      </c>
      <c r="AO217" s="54">
        <f t="shared" si="691"/>
        <v>0</v>
      </c>
      <c r="AP217" s="54">
        <f t="shared" si="691"/>
        <v>0</v>
      </c>
      <c r="AQ217" s="54">
        <f t="shared" si="691"/>
        <v>0</v>
      </c>
      <c r="AR217" s="54">
        <f t="shared" si="691"/>
        <v>0</v>
      </c>
      <c r="AS217" s="54">
        <f t="shared" si="691"/>
        <v>0</v>
      </c>
      <c r="AT217" s="54">
        <f t="shared" si="691"/>
        <v>0</v>
      </c>
      <c r="AU217" s="54">
        <f t="shared" si="691"/>
        <v>0</v>
      </c>
      <c r="AV217" s="54">
        <f t="shared" si="691"/>
        <v>0</v>
      </c>
      <c r="AW217" s="276">
        <f t="shared" ref="AW217" si="693">AW215*$F$216</f>
        <v>0</v>
      </c>
      <c r="AX217" s="3"/>
      <c r="AY217" s="56">
        <f>AY215*$F$216</f>
        <v>0</v>
      </c>
      <c r="AZ217" s="67"/>
      <c r="BA217" s="71"/>
      <c r="BB217" s="16"/>
      <c r="BC217" s="54"/>
    </row>
    <row r="218" spans="2:56" ht="10.15" customHeight="1" x14ac:dyDescent="0.35">
      <c r="B218" s="17"/>
      <c r="C218" s="7"/>
      <c r="D218" s="7"/>
      <c r="E218" s="7"/>
      <c r="F218" s="107"/>
      <c r="G218" s="252"/>
      <c r="H218" s="38"/>
      <c r="I218" s="38"/>
      <c r="J218" s="7"/>
      <c r="K218" s="51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107"/>
      <c r="AX218" s="3"/>
      <c r="AY218" s="38"/>
      <c r="AZ218" s="68"/>
      <c r="BA218" s="71"/>
      <c r="BB218" s="16"/>
      <c r="BC218" s="7"/>
    </row>
    <row r="219" spans="2:56" ht="15" x14ac:dyDescent="0.35">
      <c r="B219" s="17"/>
      <c r="C219" s="7"/>
      <c r="D219" s="7"/>
      <c r="E219" s="27" t="s">
        <v>129</v>
      </c>
      <c r="F219" s="106">
        <f>F215+F217</f>
        <v>0</v>
      </c>
      <c r="G219" s="252"/>
      <c r="H219" s="35">
        <f>H215+H217</f>
        <v>0</v>
      </c>
      <c r="I219" s="35" t="e">
        <f>I215+I217</f>
        <v>#VALUE!</v>
      </c>
      <c r="J219" s="63" t="str">
        <f>IF(OR(H219=0,F219=0),"-",H219/F219)</f>
        <v>-</v>
      </c>
      <c r="K219" s="26" t="str">
        <f>IF(ABS(H219-REPORT!H242)&gt;0.1,"PROB","OK")</f>
        <v>OK</v>
      </c>
      <c r="L219" s="25">
        <f t="shared" ref="L219:AV219" si="694">L215+L217</f>
        <v>0</v>
      </c>
      <c r="M219" s="25">
        <f>M215+M217</f>
        <v>0</v>
      </c>
      <c r="N219" s="25">
        <f t="shared" ref="N219:P219" si="695">N215+N217</f>
        <v>0</v>
      </c>
      <c r="O219" s="25">
        <f t="shared" si="695"/>
        <v>0</v>
      </c>
      <c r="P219" s="25">
        <f t="shared" si="695"/>
        <v>0</v>
      </c>
      <c r="Q219" s="25">
        <f t="shared" si="694"/>
        <v>0</v>
      </c>
      <c r="R219" s="25">
        <f t="shared" si="694"/>
        <v>0</v>
      </c>
      <c r="S219" s="25">
        <f t="shared" si="694"/>
        <v>0</v>
      </c>
      <c r="T219" s="25">
        <f t="shared" si="694"/>
        <v>0</v>
      </c>
      <c r="U219" s="25">
        <f t="shared" si="694"/>
        <v>0</v>
      </c>
      <c r="V219" s="25">
        <f t="shared" si="694"/>
        <v>0</v>
      </c>
      <c r="W219" s="25">
        <f t="shared" si="694"/>
        <v>0</v>
      </c>
      <c r="X219" s="25">
        <f t="shared" si="694"/>
        <v>0</v>
      </c>
      <c r="Y219" s="25">
        <f t="shared" si="694"/>
        <v>0</v>
      </c>
      <c r="Z219" s="25">
        <f t="shared" si="694"/>
        <v>0</v>
      </c>
      <c r="AA219" s="25">
        <f t="shared" si="694"/>
        <v>0</v>
      </c>
      <c r="AB219" s="25">
        <f t="shared" si="694"/>
        <v>0</v>
      </c>
      <c r="AC219" s="25">
        <f t="shared" si="694"/>
        <v>0</v>
      </c>
      <c r="AD219" s="25">
        <f t="shared" si="694"/>
        <v>0</v>
      </c>
      <c r="AE219" s="25">
        <f t="shared" si="694"/>
        <v>0</v>
      </c>
      <c r="AF219" s="25">
        <f t="shared" si="694"/>
        <v>0</v>
      </c>
      <c r="AG219" s="25">
        <f t="shared" si="694"/>
        <v>0</v>
      </c>
      <c r="AH219" s="25">
        <f t="shared" si="694"/>
        <v>0</v>
      </c>
      <c r="AI219" s="25">
        <f t="shared" si="694"/>
        <v>0</v>
      </c>
      <c r="AJ219" s="25">
        <f t="shared" si="694"/>
        <v>0</v>
      </c>
      <c r="AK219" s="25">
        <f t="shared" si="694"/>
        <v>0</v>
      </c>
      <c r="AL219" s="25">
        <f t="shared" si="694"/>
        <v>0</v>
      </c>
      <c r="AM219" s="25">
        <f t="shared" si="694"/>
        <v>0</v>
      </c>
      <c r="AN219" s="25">
        <f t="shared" si="694"/>
        <v>0</v>
      </c>
      <c r="AO219" s="25">
        <f t="shared" si="694"/>
        <v>0</v>
      </c>
      <c r="AP219" s="25">
        <f t="shared" si="694"/>
        <v>0</v>
      </c>
      <c r="AQ219" s="25">
        <f t="shared" si="694"/>
        <v>0</v>
      </c>
      <c r="AR219" s="25">
        <f t="shared" si="694"/>
        <v>0</v>
      </c>
      <c r="AS219" s="25">
        <f t="shared" si="694"/>
        <v>0</v>
      </c>
      <c r="AT219" s="25">
        <f t="shared" si="694"/>
        <v>0</v>
      </c>
      <c r="AU219" s="25">
        <f t="shared" si="694"/>
        <v>0</v>
      </c>
      <c r="AV219" s="25">
        <f t="shared" si="694"/>
        <v>0</v>
      </c>
      <c r="AW219" s="277">
        <f t="shared" ref="AW219" si="696">AW215+AW217</f>
        <v>0</v>
      </c>
      <c r="AX219" s="3"/>
      <c r="AY219" s="35">
        <f>AY215+AY217</f>
        <v>0</v>
      </c>
      <c r="AZ219" s="66" t="str">
        <f>IF(AY219-F219=0,"",AY219-F219)</f>
        <v/>
      </c>
      <c r="BA219" s="70" t="str">
        <f>IF(AZ219="","",IF(F219=0,"-",AZ219/F219))</f>
        <v/>
      </c>
      <c r="BB219" s="16"/>
      <c r="BC219" s="25"/>
    </row>
    <row r="220" spans="2:56" ht="15.65" customHeight="1" x14ac:dyDescent="0.35">
      <c r="B220" s="17"/>
      <c r="C220" s="7"/>
      <c r="D220" s="7"/>
      <c r="E220" s="27"/>
      <c r="F220" s="108"/>
      <c r="G220" s="258"/>
      <c r="H220" s="72" t="str">
        <f>IFERROR(H219/$F219,"")</f>
        <v/>
      </c>
      <c r="I220" s="72" t="str">
        <f>IFERROR(I219/$F219,"")</f>
        <v/>
      </c>
      <c r="J220" s="36"/>
      <c r="K220" s="36"/>
      <c r="L220" s="73" t="str">
        <f t="shared" ref="L220:AV220" si="697">IF(L219=0,"",L219/$F219)</f>
        <v/>
      </c>
      <c r="M220" s="73" t="str">
        <f t="shared" si="697"/>
        <v/>
      </c>
      <c r="N220" s="73" t="str">
        <f t="shared" si="697"/>
        <v/>
      </c>
      <c r="O220" s="73" t="str">
        <f t="shared" si="697"/>
        <v/>
      </c>
      <c r="P220" s="73" t="str">
        <f t="shared" si="697"/>
        <v/>
      </c>
      <c r="Q220" s="73" t="str">
        <f t="shared" si="697"/>
        <v/>
      </c>
      <c r="R220" s="73" t="str">
        <f t="shared" si="697"/>
        <v/>
      </c>
      <c r="S220" s="73" t="str">
        <f t="shared" si="697"/>
        <v/>
      </c>
      <c r="T220" s="73" t="str">
        <f t="shared" si="697"/>
        <v/>
      </c>
      <c r="U220" s="73" t="str">
        <f t="shared" si="697"/>
        <v/>
      </c>
      <c r="V220" s="73" t="str">
        <f t="shared" si="697"/>
        <v/>
      </c>
      <c r="W220" s="73" t="str">
        <f t="shared" si="697"/>
        <v/>
      </c>
      <c r="X220" s="73" t="str">
        <f t="shared" si="697"/>
        <v/>
      </c>
      <c r="Y220" s="73" t="str">
        <f t="shared" si="697"/>
        <v/>
      </c>
      <c r="Z220" s="73" t="str">
        <f t="shared" si="697"/>
        <v/>
      </c>
      <c r="AA220" s="73" t="str">
        <f t="shared" si="697"/>
        <v/>
      </c>
      <c r="AB220" s="73" t="str">
        <f t="shared" si="697"/>
        <v/>
      </c>
      <c r="AC220" s="73" t="str">
        <f t="shared" si="697"/>
        <v/>
      </c>
      <c r="AD220" s="73" t="str">
        <f t="shared" si="697"/>
        <v/>
      </c>
      <c r="AE220" s="73" t="str">
        <f t="shared" si="697"/>
        <v/>
      </c>
      <c r="AF220" s="73" t="str">
        <f t="shared" si="697"/>
        <v/>
      </c>
      <c r="AG220" s="73" t="str">
        <f t="shared" si="697"/>
        <v/>
      </c>
      <c r="AH220" s="73" t="str">
        <f t="shared" si="697"/>
        <v/>
      </c>
      <c r="AI220" s="73" t="str">
        <f t="shared" si="697"/>
        <v/>
      </c>
      <c r="AJ220" s="73" t="str">
        <f t="shared" si="697"/>
        <v/>
      </c>
      <c r="AK220" s="73" t="str">
        <f t="shared" si="697"/>
        <v/>
      </c>
      <c r="AL220" s="73" t="str">
        <f t="shared" si="697"/>
        <v/>
      </c>
      <c r="AM220" s="73" t="str">
        <f t="shared" si="697"/>
        <v/>
      </c>
      <c r="AN220" s="73" t="str">
        <f t="shared" si="697"/>
        <v/>
      </c>
      <c r="AO220" s="73" t="str">
        <f t="shared" si="697"/>
        <v/>
      </c>
      <c r="AP220" s="73" t="str">
        <f t="shared" si="697"/>
        <v/>
      </c>
      <c r="AQ220" s="73" t="str">
        <f t="shared" si="697"/>
        <v/>
      </c>
      <c r="AR220" s="73" t="str">
        <f t="shared" si="697"/>
        <v/>
      </c>
      <c r="AS220" s="73" t="str">
        <f t="shared" si="697"/>
        <v/>
      </c>
      <c r="AT220" s="73" t="str">
        <f t="shared" si="697"/>
        <v/>
      </c>
      <c r="AU220" s="73" t="str">
        <f t="shared" si="697"/>
        <v/>
      </c>
      <c r="AV220" s="73" t="str">
        <f t="shared" si="697"/>
        <v/>
      </c>
      <c r="AW220" s="278" t="e">
        <f>AW219/$F219</f>
        <v>#DIV/0!</v>
      </c>
      <c r="AX220" s="36"/>
      <c r="AY220" s="72" t="e">
        <f>AY219/$F219</f>
        <v>#DIV/0!</v>
      </c>
      <c r="AZ220" s="36"/>
      <c r="BA220" s="36"/>
      <c r="BB220" s="16"/>
      <c r="BC220" s="73"/>
    </row>
    <row r="221" spans="2:56" ht="17.5" customHeight="1" x14ac:dyDescent="0.35">
      <c r="B221" s="18"/>
      <c r="C221" s="19"/>
      <c r="D221" s="19"/>
      <c r="E221" s="19"/>
      <c r="F221" s="109">
        <f>IF(OR(BUDGET!$N$14="",BUDGET!$N$14="Initial Budget"),FORECAST!F219-BUDGET!N225,FORECAST!F219-BUDGET!BA225)</f>
        <v>0</v>
      </c>
      <c r="G221" s="255"/>
      <c r="H221" s="109" t="str">
        <f>IF(ROUND(H219-REPORT!H242,0)=0,"OK","PROB")</f>
        <v>OK</v>
      </c>
      <c r="I221" s="10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279"/>
      <c r="AX221" s="19"/>
      <c r="AY221" s="19"/>
      <c r="AZ221" s="19"/>
      <c r="BA221" s="19"/>
      <c r="BB221" s="20"/>
      <c r="BC221" s="19"/>
    </row>
  </sheetData>
  <sheetProtection formatCells="0" autoFilter="0"/>
  <mergeCells count="12">
    <mergeCell ref="H2:J2"/>
    <mergeCell ref="H8:J8"/>
    <mergeCell ref="AY8:AY10"/>
    <mergeCell ref="AZ8:BA9"/>
    <mergeCell ref="AY6:BA7"/>
    <mergeCell ref="AZ10:AZ11"/>
    <mergeCell ref="BA10:BA11"/>
    <mergeCell ref="D10:D11"/>
    <mergeCell ref="C10:C11"/>
    <mergeCell ref="E10:E11"/>
    <mergeCell ref="E4:F4"/>
    <mergeCell ref="E6:F6"/>
  </mergeCells>
  <phoneticPr fontId="7" type="noConversion"/>
  <conditionalFormatting sqref="F221">
    <cfRule type="cellIs" dxfId="8" priority="15" operator="notEqual">
      <formula>0</formula>
    </cfRule>
  </conditionalFormatting>
  <conditionalFormatting sqref="I15:I213">
    <cfRule type="cellIs" dxfId="7" priority="16" operator="lessThan">
      <formula>0</formula>
    </cfRule>
  </conditionalFormatting>
  <conditionalFormatting sqref="K11">
    <cfRule type="cellIs" dxfId="6" priority="113" operator="equal">
      <formula>"PROB"</formula>
    </cfRule>
  </conditionalFormatting>
  <conditionalFormatting sqref="K13:K213 H221:I221">
    <cfRule type="cellIs" dxfId="5" priority="70" operator="equal">
      <formula>"PROB"</formula>
    </cfRule>
  </conditionalFormatting>
  <conditionalFormatting sqref="K215:K219 G220">
    <cfRule type="cellIs" dxfId="4" priority="112" operator="equal">
      <formula>"PROB"</formula>
    </cfRule>
  </conditionalFormatting>
  <conditionalFormatting sqref="M14:AV57">
    <cfRule type="cellIs" dxfId="3" priority="68" operator="lessThan">
      <formula>0</formula>
    </cfRule>
  </conditionalFormatting>
  <conditionalFormatting sqref="M59:AV168">
    <cfRule type="cellIs" dxfId="2" priority="5" operator="lessThan">
      <formula>0</formula>
    </cfRule>
  </conditionalFormatting>
  <conditionalFormatting sqref="M170:AV213">
    <cfRule type="cellIs" dxfId="1" priority="1" operator="lessThan">
      <formula>0</formula>
    </cfRule>
  </conditionalFormatting>
  <conditionalFormatting sqref="BC216">
    <cfRule type="cellIs" dxfId="0" priority="111" operator="equal">
      <formula>"PROB"</formula>
    </cfRule>
  </conditionalFormatting>
  <printOptions horizontalCentered="1" verticalCentered="1"/>
  <pageMargins left="0.15748031496062992" right="0.15748031496062992" top="0.19685039370078741" bottom="0.15748031496062992" header="0" footer="0"/>
  <pageSetup paperSize="9" scale="42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6EBA-95DD-4223-BB51-12C7E35DD0A5}">
  <sheetPr>
    <tabColor theme="0" tint="-0.249977111117893"/>
  </sheetPr>
  <dimension ref="A1"/>
  <sheetViews>
    <sheetView workbookViewId="0">
      <selection activeCell="G28" sqref="G28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5DF5E-FA85-4A8D-9515-572B7A6157DA}">
  <sheetPr>
    <tabColor theme="0" tint="-0.499984740745262"/>
  </sheetPr>
  <dimension ref="B2:G9"/>
  <sheetViews>
    <sheetView workbookViewId="0">
      <selection activeCell="D3" sqref="D3"/>
    </sheetView>
  </sheetViews>
  <sheetFormatPr defaultRowHeight="14.5" x14ac:dyDescent="0.35"/>
  <cols>
    <col min="2" max="2" width="14.7265625" customWidth="1"/>
    <col min="3" max="3" width="1.54296875" customWidth="1"/>
    <col min="4" max="4" width="14.7265625" customWidth="1"/>
    <col min="5" max="6" width="1.453125" customWidth="1"/>
    <col min="7" max="7" width="26.81640625" bestFit="1" customWidth="1"/>
  </cols>
  <sheetData>
    <row r="2" spans="2:7" s="86" customFormat="1" x14ac:dyDescent="0.35">
      <c r="B2" s="86" t="s">
        <v>167</v>
      </c>
      <c r="D2" s="86" t="s">
        <v>168</v>
      </c>
      <c r="G2" s="86" t="s">
        <v>169</v>
      </c>
    </row>
    <row r="3" spans="2:7" x14ac:dyDescent="0.35">
      <c r="B3" s="196" t="s">
        <v>170</v>
      </c>
      <c r="C3" s="196"/>
      <c r="D3" s="196" t="s">
        <v>171</v>
      </c>
      <c r="G3" t="s">
        <v>172</v>
      </c>
    </row>
    <row r="4" spans="2:7" x14ac:dyDescent="0.35">
      <c r="B4" s="196" t="s">
        <v>173</v>
      </c>
      <c r="C4" s="196"/>
      <c r="D4" s="196" t="s">
        <v>174</v>
      </c>
      <c r="G4" t="s">
        <v>175</v>
      </c>
    </row>
    <row r="5" spans="2:7" x14ac:dyDescent="0.35">
      <c r="B5" s="196" t="s">
        <v>176</v>
      </c>
      <c r="C5" s="196"/>
      <c r="D5" s="196" t="s">
        <v>177</v>
      </c>
      <c r="G5" t="s">
        <v>178</v>
      </c>
    </row>
    <row r="6" spans="2:7" x14ac:dyDescent="0.35">
      <c r="B6" s="196" t="s">
        <v>179</v>
      </c>
      <c r="C6" s="196"/>
      <c r="D6" s="196" t="s">
        <v>180</v>
      </c>
      <c r="G6" t="s">
        <v>181</v>
      </c>
    </row>
    <row r="7" spans="2:7" x14ac:dyDescent="0.35">
      <c r="B7" s="196" t="s">
        <v>182</v>
      </c>
      <c r="C7" s="196"/>
      <c r="D7" s="196" t="s">
        <v>183</v>
      </c>
      <c r="G7" t="s">
        <v>184</v>
      </c>
    </row>
    <row r="8" spans="2:7" x14ac:dyDescent="0.35">
      <c r="B8" s="196" t="s">
        <v>185</v>
      </c>
      <c r="C8" s="196"/>
      <c r="D8" s="196" t="s">
        <v>186</v>
      </c>
      <c r="G8" t="s">
        <v>187</v>
      </c>
    </row>
    <row r="9" spans="2:7" x14ac:dyDescent="0.35">
      <c r="B9" s="196"/>
      <c r="C9" s="196"/>
      <c r="D9" s="19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D8A5-B891-4374-A187-32099F546DFA}">
  <dimension ref="A2:C29"/>
  <sheetViews>
    <sheetView zoomScale="115" zoomScaleNormal="115" workbookViewId="0">
      <selection activeCell="H23" sqref="H23"/>
    </sheetView>
  </sheetViews>
  <sheetFormatPr defaultRowHeight="14.5" x14ac:dyDescent="0.35"/>
  <cols>
    <col min="2" max="2" width="36.81640625" bestFit="1" customWidth="1"/>
    <col min="3" max="3" width="47.1796875" bestFit="1" customWidth="1"/>
  </cols>
  <sheetData>
    <row r="2" spans="1:3" s="86" customFormat="1" x14ac:dyDescent="0.35">
      <c r="A2" s="86" t="s">
        <v>55</v>
      </c>
      <c r="B2" s="201" t="s">
        <v>188</v>
      </c>
      <c r="C2" s="86" t="s">
        <v>189</v>
      </c>
    </row>
    <row r="3" spans="1:3" x14ac:dyDescent="0.35">
      <c r="B3" t="s">
        <v>190</v>
      </c>
      <c r="C3" t="s">
        <v>191</v>
      </c>
    </row>
    <row r="4" spans="1:3" x14ac:dyDescent="0.35">
      <c r="B4" t="s">
        <v>190</v>
      </c>
      <c r="C4" t="s">
        <v>192</v>
      </c>
    </row>
    <row r="5" spans="1:3" x14ac:dyDescent="0.35">
      <c r="B5" t="s">
        <v>190</v>
      </c>
      <c r="C5" t="s">
        <v>193</v>
      </c>
    </row>
    <row r="6" spans="1:3" x14ac:dyDescent="0.35">
      <c r="B6" t="s">
        <v>190</v>
      </c>
      <c r="C6" s="202" t="s">
        <v>194</v>
      </c>
    </row>
    <row r="8" spans="1:3" s="86" customFormat="1" x14ac:dyDescent="0.35">
      <c r="A8" s="86" t="s">
        <v>67</v>
      </c>
      <c r="B8" s="201" t="s">
        <v>68</v>
      </c>
    </row>
    <row r="9" spans="1:3" x14ac:dyDescent="0.35">
      <c r="A9">
        <v>1</v>
      </c>
      <c r="B9" s="200" t="s">
        <v>195</v>
      </c>
      <c r="C9" t="s">
        <v>196</v>
      </c>
    </row>
    <row r="10" spans="1:3" x14ac:dyDescent="0.35">
      <c r="A10">
        <v>2</v>
      </c>
      <c r="B10" t="s">
        <v>195</v>
      </c>
      <c r="C10" t="s">
        <v>197</v>
      </c>
    </row>
    <row r="11" spans="1:3" x14ac:dyDescent="0.35">
      <c r="A11">
        <v>3</v>
      </c>
      <c r="B11" t="s">
        <v>195</v>
      </c>
      <c r="C11" t="s">
        <v>198</v>
      </c>
    </row>
    <row r="12" spans="1:3" x14ac:dyDescent="0.35">
      <c r="A12">
        <v>4</v>
      </c>
      <c r="B12" t="s">
        <v>195</v>
      </c>
      <c r="C12" t="s">
        <v>199</v>
      </c>
    </row>
    <row r="13" spans="1:3" x14ac:dyDescent="0.35">
      <c r="A13">
        <v>5</v>
      </c>
      <c r="B13" t="s">
        <v>195</v>
      </c>
      <c r="C13" t="s">
        <v>200</v>
      </c>
    </row>
    <row r="14" spans="1:3" x14ac:dyDescent="0.35">
      <c r="A14">
        <v>6</v>
      </c>
      <c r="B14" t="s">
        <v>195</v>
      </c>
      <c r="C14" t="s">
        <v>201</v>
      </c>
    </row>
    <row r="15" spans="1:3" x14ac:dyDescent="0.35">
      <c r="A15">
        <v>7</v>
      </c>
      <c r="B15" s="200" t="s">
        <v>202</v>
      </c>
      <c r="C15" t="s">
        <v>202</v>
      </c>
    </row>
    <row r="16" spans="1:3" x14ac:dyDescent="0.35">
      <c r="A16">
        <v>8</v>
      </c>
      <c r="B16" s="200" t="str">
        <f>C16</f>
        <v>Advocacy</v>
      </c>
      <c r="C16" t="s">
        <v>203</v>
      </c>
    </row>
    <row r="17" spans="1:3" x14ac:dyDescent="0.35">
      <c r="A17">
        <v>9</v>
      </c>
      <c r="B17" s="200" t="str">
        <f>C17</f>
        <v>Monitoring &amp; Evaluation</v>
      </c>
      <c r="C17" t="s">
        <v>204</v>
      </c>
    </row>
    <row r="18" spans="1:3" x14ac:dyDescent="0.35">
      <c r="A18">
        <v>10</v>
      </c>
      <c r="B18" s="200" t="s">
        <v>205</v>
      </c>
      <c r="C18" t="s">
        <v>206</v>
      </c>
    </row>
    <row r="19" spans="1:3" x14ac:dyDescent="0.35">
      <c r="B19" t="s">
        <v>205</v>
      </c>
      <c r="C19" t="s">
        <v>207</v>
      </c>
    </row>
    <row r="20" spans="1:3" x14ac:dyDescent="0.35">
      <c r="A20">
        <v>11</v>
      </c>
      <c r="B20" s="200" t="s">
        <v>208</v>
      </c>
      <c r="C20" t="s">
        <v>209</v>
      </c>
    </row>
    <row r="21" spans="1:3" x14ac:dyDescent="0.35">
      <c r="B21" s="202" t="s">
        <v>208</v>
      </c>
      <c r="C21" t="s">
        <v>210</v>
      </c>
    </row>
    <row r="22" spans="1:3" x14ac:dyDescent="0.35">
      <c r="B22" s="202" t="s">
        <v>208</v>
      </c>
      <c r="C22" t="s">
        <v>211</v>
      </c>
    </row>
    <row r="23" spans="1:3" s="86" customFormat="1" x14ac:dyDescent="0.35">
      <c r="A23"/>
      <c r="B23" s="202" t="s">
        <v>208</v>
      </c>
      <c r="C23" t="s">
        <v>212</v>
      </c>
    </row>
    <row r="24" spans="1:3" x14ac:dyDescent="0.35">
      <c r="B24" s="202" t="s">
        <v>208</v>
      </c>
      <c r="C24" t="s">
        <v>213</v>
      </c>
    </row>
    <row r="25" spans="1:3" x14ac:dyDescent="0.35">
      <c r="A25">
        <v>12</v>
      </c>
      <c r="B25" s="202" t="s">
        <v>208</v>
      </c>
      <c r="C25" t="s">
        <v>214</v>
      </c>
    </row>
    <row r="26" spans="1:3" x14ac:dyDescent="0.35">
      <c r="A26" s="86" t="s">
        <v>79</v>
      </c>
      <c r="B26" s="201" t="s">
        <v>80</v>
      </c>
      <c r="C26" s="86"/>
    </row>
    <row r="27" spans="1:3" x14ac:dyDescent="0.35">
      <c r="B27" t="s">
        <v>215</v>
      </c>
      <c r="C27" t="s">
        <v>216</v>
      </c>
    </row>
    <row r="28" spans="1:3" x14ac:dyDescent="0.35">
      <c r="B28" t="s">
        <v>215</v>
      </c>
      <c r="C28" t="s">
        <v>217</v>
      </c>
    </row>
    <row r="29" spans="1:3" x14ac:dyDescent="0.35">
      <c r="B29" t="s">
        <v>215</v>
      </c>
      <c r="C29" t="s">
        <v>218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D5DC-0F96-47C5-99BB-4E2B38774683}">
  <dimension ref="A1:S128"/>
  <sheetViews>
    <sheetView workbookViewId="0">
      <selection activeCell="D31" sqref="D31"/>
    </sheetView>
  </sheetViews>
  <sheetFormatPr defaultRowHeight="14.5" x14ac:dyDescent="0.35"/>
  <cols>
    <col min="1" max="1" width="11.1796875" bestFit="1" customWidth="1"/>
    <col min="2" max="2" width="11.81640625" bestFit="1" customWidth="1"/>
    <col min="3" max="3" width="41.1796875" bestFit="1" customWidth="1"/>
    <col min="4" max="4" width="11.1796875" bestFit="1" customWidth="1"/>
    <col min="5" max="5" width="28" bestFit="1" customWidth="1"/>
    <col min="6" max="6" width="11.26953125" bestFit="1" customWidth="1"/>
    <col min="7" max="7" width="11.7265625" bestFit="1" customWidth="1"/>
    <col min="8" max="8" width="30.54296875" bestFit="1" customWidth="1"/>
    <col min="9" max="9" width="41.26953125" bestFit="1" customWidth="1"/>
    <col min="10" max="10" width="23.453125" bestFit="1" customWidth="1"/>
    <col min="11" max="11" width="15.26953125" bestFit="1" customWidth="1"/>
    <col min="12" max="12" width="14.54296875" bestFit="1" customWidth="1"/>
    <col min="13" max="13" width="20" bestFit="1" customWidth="1"/>
    <col min="14" max="14" width="14.54296875" bestFit="1" customWidth="1"/>
    <col min="15" max="15" width="41.1796875" bestFit="1" customWidth="1"/>
    <col min="16" max="16" width="15.453125" bestFit="1" customWidth="1"/>
    <col min="17" max="17" width="15.26953125" bestFit="1" customWidth="1"/>
    <col min="18" max="18" width="16.1796875" bestFit="1" customWidth="1"/>
    <col min="19" max="19" width="13.453125" bestFit="1" customWidth="1"/>
  </cols>
  <sheetData>
    <row r="1" spans="1:19" x14ac:dyDescent="0.35">
      <c r="A1" t="s">
        <v>189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  <c r="H1" t="s">
        <v>225</v>
      </c>
      <c r="I1" t="s">
        <v>226</v>
      </c>
      <c r="J1" t="s">
        <v>227</v>
      </c>
      <c r="K1" t="s">
        <v>228</v>
      </c>
      <c r="L1" t="s">
        <v>229</v>
      </c>
      <c r="M1" t="s">
        <v>230</v>
      </c>
      <c r="N1" t="s">
        <v>231</v>
      </c>
      <c r="O1" t="s">
        <v>232</v>
      </c>
      <c r="P1" t="s">
        <v>233</v>
      </c>
      <c r="Q1" t="s">
        <v>234</v>
      </c>
      <c r="R1" t="s">
        <v>235</v>
      </c>
      <c r="S1" t="s">
        <v>236</v>
      </c>
    </row>
    <row r="2" spans="1:19" x14ac:dyDescent="0.35">
      <c r="B2" t="s">
        <v>237</v>
      </c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  <c r="R2" t="s">
        <v>253</v>
      </c>
      <c r="S2" t="s">
        <v>254</v>
      </c>
    </row>
    <row r="3" spans="1:19" x14ac:dyDescent="0.35">
      <c r="B3" t="s">
        <v>255</v>
      </c>
      <c r="C3" t="s">
        <v>256</v>
      </c>
      <c r="D3" t="s">
        <v>257</v>
      </c>
      <c r="E3" t="s">
        <v>258</v>
      </c>
      <c r="F3" t="s">
        <v>259</v>
      </c>
      <c r="G3" t="s">
        <v>259</v>
      </c>
      <c r="H3" t="s">
        <v>260</v>
      </c>
      <c r="I3" t="s">
        <v>261</v>
      </c>
      <c r="J3" t="s">
        <v>262</v>
      </c>
      <c r="K3" t="s">
        <v>262</v>
      </c>
      <c r="L3" t="s">
        <v>263</v>
      </c>
      <c r="M3" t="s">
        <v>263</v>
      </c>
      <c r="N3" t="s">
        <v>264</v>
      </c>
      <c r="O3" t="s">
        <v>256</v>
      </c>
      <c r="P3" t="s">
        <v>255</v>
      </c>
      <c r="Q3" t="s">
        <v>265</v>
      </c>
      <c r="R3" t="s">
        <v>259</v>
      </c>
    </row>
    <row r="4" spans="1:19" x14ac:dyDescent="0.35">
      <c r="B4" t="s">
        <v>266</v>
      </c>
      <c r="C4" t="s">
        <v>267</v>
      </c>
      <c r="D4" t="s">
        <v>257</v>
      </c>
      <c r="E4" t="s">
        <v>268</v>
      </c>
      <c r="F4" t="s">
        <v>269</v>
      </c>
      <c r="G4" t="s">
        <v>259</v>
      </c>
      <c r="H4" t="s">
        <v>270</v>
      </c>
      <c r="I4" t="s">
        <v>271</v>
      </c>
      <c r="J4" t="s">
        <v>272</v>
      </c>
      <c r="K4" t="s">
        <v>262</v>
      </c>
      <c r="L4" t="s">
        <v>271</v>
      </c>
      <c r="M4" t="s">
        <v>271</v>
      </c>
      <c r="N4" t="s">
        <v>273</v>
      </c>
      <c r="O4" t="s">
        <v>267</v>
      </c>
      <c r="P4" t="s">
        <v>266</v>
      </c>
      <c r="Q4" t="s">
        <v>265</v>
      </c>
      <c r="R4" t="s">
        <v>269</v>
      </c>
    </row>
    <row r="5" spans="1:19" x14ac:dyDescent="0.35">
      <c r="B5" t="s">
        <v>274</v>
      </c>
      <c r="C5" t="s">
        <v>275</v>
      </c>
      <c r="D5" t="s">
        <v>257</v>
      </c>
      <c r="E5" t="s">
        <v>276</v>
      </c>
      <c r="F5" t="s">
        <v>259</v>
      </c>
      <c r="G5" t="s">
        <v>259</v>
      </c>
      <c r="H5" t="s">
        <v>277</v>
      </c>
      <c r="I5" t="s">
        <v>261</v>
      </c>
      <c r="J5" t="s">
        <v>262</v>
      </c>
      <c r="K5" t="s">
        <v>262</v>
      </c>
      <c r="L5" t="s">
        <v>261</v>
      </c>
      <c r="M5" t="s">
        <v>261</v>
      </c>
      <c r="N5" t="s">
        <v>278</v>
      </c>
      <c r="O5" t="s">
        <v>275</v>
      </c>
      <c r="P5" t="s">
        <v>274</v>
      </c>
      <c r="Q5" t="s">
        <v>265</v>
      </c>
      <c r="R5" t="s">
        <v>259</v>
      </c>
    </row>
    <row r="6" spans="1:19" x14ac:dyDescent="0.35">
      <c r="B6" t="s">
        <v>279</v>
      </c>
      <c r="C6" t="s">
        <v>19</v>
      </c>
      <c r="D6" t="s">
        <v>257</v>
      </c>
      <c r="E6" t="s">
        <v>276</v>
      </c>
      <c r="F6" t="s">
        <v>259</v>
      </c>
      <c r="G6" t="s">
        <v>259</v>
      </c>
      <c r="H6" t="s">
        <v>277</v>
      </c>
      <c r="I6" t="s">
        <v>272</v>
      </c>
      <c r="J6" t="s">
        <v>262</v>
      </c>
      <c r="K6" t="s">
        <v>262</v>
      </c>
      <c r="L6" t="s">
        <v>261</v>
      </c>
      <c r="M6" t="s">
        <v>261</v>
      </c>
      <c r="N6" t="s">
        <v>280</v>
      </c>
      <c r="O6" t="s">
        <v>19</v>
      </c>
      <c r="P6" t="s">
        <v>279</v>
      </c>
      <c r="Q6" t="s">
        <v>265</v>
      </c>
      <c r="R6" t="s">
        <v>259</v>
      </c>
    </row>
    <row r="7" spans="1:19" x14ac:dyDescent="0.35">
      <c r="B7" t="s">
        <v>281</v>
      </c>
      <c r="C7" t="s">
        <v>282</v>
      </c>
      <c r="D7" t="s">
        <v>257</v>
      </c>
      <c r="E7" t="s">
        <v>258</v>
      </c>
      <c r="F7" t="s">
        <v>259</v>
      </c>
      <c r="G7" t="s">
        <v>259</v>
      </c>
      <c r="H7" t="s">
        <v>260</v>
      </c>
      <c r="I7" t="s">
        <v>263</v>
      </c>
      <c r="J7" t="s">
        <v>262</v>
      </c>
      <c r="K7" t="s">
        <v>262</v>
      </c>
      <c r="L7" t="s">
        <v>263</v>
      </c>
      <c r="M7" t="s">
        <v>263</v>
      </c>
      <c r="N7" t="s">
        <v>283</v>
      </c>
      <c r="O7" t="s">
        <v>282</v>
      </c>
      <c r="P7" t="s">
        <v>281</v>
      </c>
      <c r="Q7" t="s">
        <v>265</v>
      </c>
      <c r="R7" t="s">
        <v>259</v>
      </c>
    </row>
    <row r="8" spans="1:19" x14ac:dyDescent="0.35">
      <c r="B8" t="s">
        <v>284</v>
      </c>
      <c r="C8" t="s">
        <v>285</v>
      </c>
      <c r="D8" t="s">
        <v>257</v>
      </c>
      <c r="E8" t="s">
        <v>276</v>
      </c>
      <c r="F8" t="s">
        <v>259</v>
      </c>
      <c r="G8" t="s">
        <v>259</v>
      </c>
      <c r="H8" t="s">
        <v>270</v>
      </c>
      <c r="I8" t="s">
        <v>261</v>
      </c>
      <c r="J8" t="s">
        <v>262</v>
      </c>
      <c r="K8" t="s">
        <v>262</v>
      </c>
      <c r="L8" t="s">
        <v>261</v>
      </c>
      <c r="M8" t="s">
        <v>261</v>
      </c>
      <c r="N8" t="s">
        <v>286</v>
      </c>
      <c r="O8" t="s">
        <v>285</v>
      </c>
      <c r="P8" t="s">
        <v>284</v>
      </c>
      <c r="Q8" t="s">
        <v>265</v>
      </c>
      <c r="R8" t="s">
        <v>259</v>
      </c>
    </row>
    <row r="9" spans="1:19" x14ac:dyDescent="0.35">
      <c r="B9" t="s">
        <v>287</v>
      </c>
      <c r="C9" t="s">
        <v>288</v>
      </c>
      <c r="D9" t="s">
        <v>257</v>
      </c>
      <c r="E9" t="s">
        <v>276</v>
      </c>
      <c r="F9" t="s">
        <v>259</v>
      </c>
      <c r="G9" t="s">
        <v>259</v>
      </c>
      <c r="H9" t="s">
        <v>277</v>
      </c>
      <c r="I9" t="s">
        <v>289</v>
      </c>
      <c r="J9" t="s">
        <v>262</v>
      </c>
      <c r="K9" t="s">
        <v>262</v>
      </c>
      <c r="L9" t="s">
        <v>261</v>
      </c>
      <c r="M9" t="s">
        <v>261</v>
      </c>
      <c r="N9" t="s">
        <v>290</v>
      </c>
      <c r="O9" t="s">
        <v>288</v>
      </c>
      <c r="P9" t="s">
        <v>287</v>
      </c>
      <c r="Q9" t="s">
        <v>265</v>
      </c>
      <c r="R9" t="s">
        <v>259</v>
      </c>
    </row>
    <row r="10" spans="1:19" x14ac:dyDescent="0.35">
      <c r="B10" t="s">
        <v>291</v>
      </c>
      <c r="C10" t="s">
        <v>292</v>
      </c>
      <c r="D10" t="s">
        <v>257</v>
      </c>
      <c r="E10" t="s">
        <v>276</v>
      </c>
      <c r="F10" t="s">
        <v>259</v>
      </c>
      <c r="G10" t="s">
        <v>259</v>
      </c>
      <c r="H10" t="s">
        <v>270</v>
      </c>
      <c r="I10" t="s">
        <v>293</v>
      </c>
      <c r="J10" t="s">
        <v>262</v>
      </c>
      <c r="K10" t="s">
        <v>262</v>
      </c>
      <c r="L10" t="s">
        <v>261</v>
      </c>
      <c r="M10" t="s">
        <v>261</v>
      </c>
      <c r="N10" t="s">
        <v>294</v>
      </c>
      <c r="O10" t="s">
        <v>292</v>
      </c>
      <c r="P10" t="s">
        <v>291</v>
      </c>
      <c r="Q10" t="s">
        <v>265</v>
      </c>
      <c r="R10" t="s">
        <v>259</v>
      </c>
    </row>
    <row r="11" spans="1:19" x14ac:dyDescent="0.35">
      <c r="B11" t="s">
        <v>295</v>
      </c>
      <c r="C11" t="s">
        <v>296</v>
      </c>
      <c r="D11" t="s">
        <v>257</v>
      </c>
      <c r="E11" t="s">
        <v>276</v>
      </c>
      <c r="F11" t="s">
        <v>259</v>
      </c>
      <c r="G11" t="s">
        <v>259</v>
      </c>
      <c r="H11" t="s">
        <v>277</v>
      </c>
      <c r="I11" t="s">
        <v>297</v>
      </c>
      <c r="J11" t="s">
        <v>262</v>
      </c>
      <c r="K11" t="s">
        <v>262</v>
      </c>
      <c r="L11" t="s">
        <v>262</v>
      </c>
      <c r="M11" t="s">
        <v>262</v>
      </c>
      <c r="N11" t="s">
        <v>298</v>
      </c>
      <c r="O11" t="s">
        <v>296</v>
      </c>
      <c r="P11" t="s">
        <v>295</v>
      </c>
      <c r="Q11" t="s">
        <v>265</v>
      </c>
      <c r="R11" t="s">
        <v>259</v>
      </c>
    </row>
    <row r="12" spans="1:19" x14ac:dyDescent="0.35">
      <c r="B12" t="s">
        <v>299</v>
      </c>
      <c r="C12" t="s">
        <v>300</v>
      </c>
      <c r="D12" t="s">
        <v>257</v>
      </c>
      <c r="E12" t="s">
        <v>276</v>
      </c>
      <c r="F12" t="s">
        <v>259</v>
      </c>
      <c r="G12" t="s">
        <v>259</v>
      </c>
      <c r="H12" t="s">
        <v>277</v>
      </c>
      <c r="I12" t="s">
        <v>262</v>
      </c>
      <c r="J12" t="s">
        <v>272</v>
      </c>
      <c r="K12" t="s">
        <v>262</v>
      </c>
      <c r="L12" t="s">
        <v>262</v>
      </c>
      <c r="M12" t="s">
        <v>262</v>
      </c>
      <c r="N12" t="s">
        <v>301</v>
      </c>
      <c r="O12" t="s">
        <v>300</v>
      </c>
      <c r="P12" t="s">
        <v>299</v>
      </c>
      <c r="Q12" t="s">
        <v>265</v>
      </c>
      <c r="R12" t="s">
        <v>259</v>
      </c>
    </row>
    <row r="13" spans="1:19" x14ac:dyDescent="0.35">
      <c r="B13" t="s">
        <v>302</v>
      </c>
      <c r="C13" t="s">
        <v>303</v>
      </c>
      <c r="D13" t="s">
        <v>257</v>
      </c>
      <c r="E13" t="s">
        <v>276</v>
      </c>
      <c r="F13" t="s">
        <v>259</v>
      </c>
      <c r="G13" t="s">
        <v>259</v>
      </c>
      <c r="H13" t="s">
        <v>304</v>
      </c>
      <c r="I13" t="s">
        <v>272</v>
      </c>
      <c r="J13" t="s">
        <v>262</v>
      </c>
      <c r="K13" t="s">
        <v>262</v>
      </c>
      <c r="L13" t="s">
        <v>262</v>
      </c>
      <c r="M13" t="s">
        <v>262</v>
      </c>
      <c r="N13" t="s">
        <v>305</v>
      </c>
      <c r="O13" t="s">
        <v>303</v>
      </c>
      <c r="P13" t="s">
        <v>302</v>
      </c>
      <c r="Q13" t="s">
        <v>265</v>
      </c>
      <c r="R13" t="s">
        <v>259</v>
      </c>
    </row>
    <row r="14" spans="1:19" x14ac:dyDescent="0.35">
      <c r="B14" t="s">
        <v>306</v>
      </c>
      <c r="C14" t="s">
        <v>307</v>
      </c>
      <c r="D14" t="s">
        <v>257</v>
      </c>
      <c r="E14" t="s">
        <v>276</v>
      </c>
      <c r="F14" t="s">
        <v>259</v>
      </c>
      <c r="G14" t="s">
        <v>259</v>
      </c>
      <c r="H14" t="s">
        <v>270</v>
      </c>
      <c r="I14" t="s">
        <v>308</v>
      </c>
      <c r="J14" t="s">
        <v>262</v>
      </c>
      <c r="K14" t="s">
        <v>262</v>
      </c>
      <c r="L14" t="s">
        <v>308</v>
      </c>
      <c r="M14" t="s">
        <v>308</v>
      </c>
      <c r="N14" t="s">
        <v>309</v>
      </c>
      <c r="O14" t="s">
        <v>307</v>
      </c>
      <c r="P14" t="s">
        <v>306</v>
      </c>
      <c r="Q14" t="s">
        <v>265</v>
      </c>
      <c r="R14" t="s">
        <v>259</v>
      </c>
    </row>
    <row r="15" spans="1:19" x14ac:dyDescent="0.35">
      <c r="B15" t="s">
        <v>310</v>
      </c>
      <c r="C15" t="s">
        <v>311</v>
      </c>
      <c r="D15" t="s">
        <v>257</v>
      </c>
      <c r="E15" t="s">
        <v>258</v>
      </c>
      <c r="F15" t="s">
        <v>259</v>
      </c>
      <c r="G15" t="s">
        <v>259</v>
      </c>
      <c r="H15" t="s">
        <v>312</v>
      </c>
      <c r="I15" t="s">
        <v>313</v>
      </c>
      <c r="J15" t="s">
        <v>262</v>
      </c>
      <c r="K15" t="s">
        <v>262</v>
      </c>
      <c r="L15" t="s">
        <v>263</v>
      </c>
      <c r="M15" t="s">
        <v>263</v>
      </c>
      <c r="N15" t="s">
        <v>314</v>
      </c>
      <c r="O15" t="s">
        <v>311</v>
      </c>
      <c r="P15" t="s">
        <v>310</v>
      </c>
      <c r="Q15" t="s">
        <v>265</v>
      </c>
      <c r="R15" t="s">
        <v>259</v>
      </c>
    </row>
    <row r="16" spans="1:19" x14ac:dyDescent="0.35">
      <c r="B16" t="s">
        <v>315</v>
      </c>
      <c r="C16" t="s">
        <v>316</v>
      </c>
      <c r="D16" t="s">
        <v>257</v>
      </c>
      <c r="E16" t="s">
        <v>268</v>
      </c>
      <c r="F16" t="s">
        <v>259</v>
      </c>
      <c r="G16" t="s">
        <v>259</v>
      </c>
      <c r="H16" t="s">
        <v>304</v>
      </c>
      <c r="I16" t="s">
        <v>271</v>
      </c>
      <c r="J16" t="s">
        <v>272</v>
      </c>
      <c r="K16" t="s">
        <v>262</v>
      </c>
      <c r="L16" t="s">
        <v>271</v>
      </c>
      <c r="M16" t="s">
        <v>271</v>
      </c>
      <c r="N16" t="s">
        <v>317</v>
      </c>
      <c r="O16" t="s">
        <v>316</v>
      </c>
      <c r="P16" t="s">
        <v>315</v>
      </c>
      <c r="Q16" t="s">
        <v>265</v>
      </c>
      <c r="R16" t="s">
        <v>259</v>
      </c>
    </row>
    <row r="17" spans="2:19" x14ac:dyDescent="0.35">
      <c r="B17" t="s">
        <v>318</v>
      </c>
      <c r="C17" t="s">
        <v>319</v>
      </c>
      <c r="D17" t="s">
        <v>257</v>
      </c>
      <c r="E17" t="s">
        <v>268</v>
      </c>
      <c r="F17" t="s">
        <v>259</v>
      </c>
      <c r="G17" t="s">
        <v>259</v>
      </c>
      <c r="H17" t="s">
        <v>270</v>
      </c>
      <c r="I17" t="s">
        <v>320</v>
      </c>
      <c r="J17" t="s">
        <v>272</v>
      </c>
      <c r="K17" t="s">
        <v>272</v>
      </c>
      <c r="L17" t="s">
        <v>321</v>
      </c>
      <c r="M17" t="s">
        <v>321</v>
      </c>
      <c r="N17" t="s">
        <v>322</v>
      </c>
      <c r="O17" t="s">
        <v>319</v>
      </c>
      <c r="P17" t="s">
        <v>318</v>
      </c>
      <c r="Q17" t="s">
        <v>265</v>
      </c>
      <c r="R17" t="s">
        <v>259</v>
      </c>
    </row>
    <row r="18" spans="2:19" x14ac:dyDescent="0.35">
      <c r="B18" t="s">
        <v>323</v>
      </c>
      <c r="C18" t="s">
        <v>324</v>
      </c>
      <c r="D18" t="s">
        <v>257</v>
      </c>
      <c r="E18" t="s">
        <v>268</v>
      </c>
      <c r="F18" t="s">
        <v>259</v>
      </c>
      <c r="G18" t="s">
        <v>259</v>
      </c>
      <c r="H18" t="s">
        <v>325</v>
      </c>
      <c r="I18" t="s">
        <v>321</v>
      </c>
      <c r="J18" t="s">
        <v>272</v>
      </c>
      <c r="K18" t="s">
        <v>272</v>
      </c>
      <c r="L18" t="s">
        <v>321</v>
      </c>
      <c r="M18" t="s">
        <v>321</v>
      </c>
      <c r="N18" t="s">
        <v>326</v>
      </c>
      <c r="O18" t="s">
        <v>324</v>
      </c>
      <c r="P18" t="s">
        <v>323</v>
      </c>
      <c r="Q18" t="s">
        <v>265</v>
      </c>
      <c r="R18" t="s">
        <v>259</v>
      </c>
    </row>
    <row r="19" spans="2:19" x14ac:dyDescent="0.35">
      <c r="B19" t="s">
        <v>327</v>
      </c>
      <c r="C19" t="s">
        <v>328</v>
      </c>
      <c r="D19" t="s">
        <v>257</v>
      </c>
      <c r="E19" t="s">
        <v>268</v>
      </c>
      <c r="F19" t="s">
        <v>259</v>
      </c>
      <c r="G19" t="s">
        <v>259</v>
      </c>
      <c r="H19" t="s">
        <v>270</v>
      </c>
      <c r="I19" t="s">
        <v>263</v>
      </c>
      <c r="J19" t="s">
        <v>272</v>
      </c>
      <c r="K19" t="s">
        <v>272</v>
      </c>
      <c r="L19" t="s">
        <v>263</v>
      </c>
      <c r="M19" t="s">
        <v>263</v>
      </c>
      <c r="N19" t="s">
        <v>329</v>
      </c>
      <c r="O19" t="s">
        <v>328</v>
      </c>
      <c r="P19" t="s">
        <v>327</v>
      </c>
      <c r="Q19" t="s">
        <v>265</v>
      </c>
      <c r="R19" t="s">
        <v>259</v>
      </c>
    </row>
    <row r="20" spans="2:19" x14ac:dyDescent="0.35">
      <c r="B20" t="s">
        <v>330</v>
      </c>
      <c r="C20" t="s">
        <v>331</v>
      </c>
      <c r="D20" t="s">
        <v>257</v>
      </c>
      <c r="E20" t="s">
        <v>268</v>
      </c>
      <c r="F20" t="s">
        <v>259</v>
      </c>
      <c r="G20" t="s">
        <v>259</v>
      </c>
      <c r="H20" t="s">
        <v>332</v>
      </c>
      <c r="I20" t="s">
        <v>333</v>
      </c>
      <c r="J20" t="s">
        <v>272</v>
      </c>
      <c r="K20" t="s">
        <v>272</v>
      </c>
      <c r="L20" t="s">
        <v>333</v>
      </c>
      <c r="M20" t="s">
        <v>333</v>
      </c>
      <c r="N20" t="s">
        <v>334</v>
      </c>
      <c r="O20" t="s">
        <v>331</v>
      </c>
      <c r="P20" t="s">
        <v>330</v>
      </c>
      <c r="Q20" t="s">
        <v>265</v>
      </c>
      <c r="R20" t="s">
        <v>259</v>
      </c>
    </row>
    <row r="21" spans="2:19" x14ac:dyDescent="0.35">
      <c r="B21" t="s">
        <v>335</v>
      </c>
      <c r="C21" t="s">
        <v>336</v>
      </c>
      <c r="D21" t="s">
        <v>257</v>
      </c>
      <c r="E21" t="s">
        <v>268</v>
      </c>
      <c r="F21" t="s">
        <v>259</v>
      </c>
      <c r="G21" t="s">
        <v>259</v>
      </c>
      <c r="H21" t="s">
        <v>270</v>
      </c>
      <c r="I21" t="s">
        <v>337</v>
      </c>
      <c r="J21" t="s">
        <v>272</v>
      </c>
      <c r="K21" t="s">
        <v>262</v>
      </c>
      <c r="L21" t="s">
        <v>337</v>
      </c>
      <c r="M21" t="s">
        <v>337</v>
      </c>
      <c r="N21" t="s">
        <v>338</v>
      </c>
      <c r="O21" t="s">
        <v>336</v>
      </c>
      <c r="P21" t="s">
        <v>335</v>
      </c>
      <c r="Q21" t="s">
        <v>265</v>
      </c>
      <c r="R21" t="s">
        <v>259</v>
      </c>
    </row>
    <row r="22" spans="2:19" x14ac:dyDescent="0.35">
      <c r="B22" t="s">
        <v>339</v>
      </c>
      <c r="C22" t="s">
        <v>340</v>
      </c>
      <c r="D22" t="s">
        <v>257</v>
      </c>
      <c r="E22" t="s">
        <v>268</v>
      </c>
      <c r="F22" t="s">
        <v>259</v>
      </c>
      <c r="G22" t="s">
        <v>259</v>
      </c>
      <c r="H22" t="s">
        <v>270</v>
      </c>
      <c r="I22" t="s">
        <v>341</v>
      </c>
      <c r="J22" t="s">
        <v>342</v>
      </c>
      <c r="K22" t="s">
        <v>272</v>
      </c>
      <c r="L22" t="s">
        <v>343</v>
      </c>
      <c r="M22" t="s">
        <v>343</v>
      </c>
      <c r="N22" t="s">
        <v>344</v>
      </c>
      <c r="O22" t="s">
        <v>340</v>
      </c>
      <c r="P22" t="s">
        <v>339</v>
      </c>
      <c r="Q22" t="s">
        <v>265</v>
      </c>
      <c r="R22" t="s">
        <v>259</v>
      </c>
    </row>
    <row r="23" spans="2:19" x14ac:dyDescent="0.35">
      <c r="B23" t="s">
        <v>345</v>
      </c>
      <c r="C23" t="s">
        <v>346</v>
      </c>
      <c r="D23" t="s">
        <v>257</v>
      </c>
      <c r="E23" t="s">
        <v>276</v>
      </c>
      <c r="F23" t="s">
        <v>259</v>
      </c>
      <c r="G23" t="s">
        <v>259</v>
      </c>
      <c r="H23" t="s">
        <v>270</v>
      </c>
      <c r="I23" t="s">
        <v>262</v>
      </c>
      <c r="J23" t="s">
        <v>272</v>
      </c>
      <c r="K23" t="s">
        <v>262</v>
      </c>
      <c r="L23" t="s">
        <v>262</v>
      </c>
      <c r="M23" t="s">
        <v>262</v>
      </c>
      <c r="N23" t="s">
        <v>347</v>
      </c>
      <c r="O23" t="s">
        <v>346</v>
      </c>
      <c r="P23" t="s">
        <v>345</v>
      </c>
      <c r="Q23" t="s">
        <v>265</v>
      </c>
      <c r="R23" t="s">
        <v>259</v>
      </c>
    </row>
    <row r="24" spans="2:19" x14ac:dyDescent="0.35">
      <c r="B24" t="s">
        <v>348</v>
      </c>
      <c r="C24" t="s">
        <v>349</v>
      </c>
      <c r="D24" t="s">
        <v>350</v>
      </c>
      <c r="E24" t="s">
        <v>268</v>
      </c>
      <c r="F24" t="s">
        <v>269</v>
      </c>
      <c r="G24" t="s">
        <v>351</v>
      </c>
      <c r="H24" t="s">
        <v>270</v>
      </c>
      <c r="I24" t="s">
        <v>271</v>
      </c>
      <c r="J24" t="s">
        <v>272</v>
      </c>
      <c r="K24" t="s">
        <v>262</v>
      </c>
      <c r="L24" t="s">
        <v>271</v>
      </c>
      <c r="M24" t="s">
        <v>271</v>
      </c>
      <c r="N24" t="s">
        <v>352</v>
      </c>
      <c r="O24" t="s">
        <v>349</v>
      </c>
      <c r="P24" t="s">
        <v>348</v>
      </c>
      <c r="Q24" t="s">
        <v>351</v>
      </c>
      <c r="R24" t="s">
        <v>269</v>
      </c>
    </row>
    <row r="25" spans="2:19" x14ac:dyDescent="0.35">
      <c r="B25" t="s">
        <v>37</v>
      </c>
      <c r="C25" t="s">
        <v>349</v>
      </c>
      <c r="D25" t="s">
        <v>350</v>
      </c>
      <c r="E25" t="s">
        <v>268</v>
      </c>
      <c r="F25" t="s">
        <v>269</v>
      </c>
      <c r="G25" t="s">
        <v>351</v>
      </c>
      <c r="H25" t="s">
        <v>270</v>
      </c>
      <c r="I25" t="s">
        <v>271</v>
      </c>
      <c r="J25" t="s">
        <v>272</v>
      </c>
      <c r="K25" t="s">
        <v>262</v>
      </c>
      <c r="L25" t="s">
        <v>271</v>
      </c>
      <c r="M25" t="s">
        <v>271</v>
      </c>
      <c r="N25" t="s">
        <v>353</v>
      </c>
      <c r="O25" t="s">
        <v>349</v>
      </c>
      <c r="P25" t="s">
        <v>37</v>
      </c>
      <c r="Q25" t="s">
        <v>351</v>
      </c>
      <c r="R25" t="s">
        <v>269</v>
      </c>
    </row>
    <row r="26" spans="2:19" x14ac:dyDescent="0.35">
      <c r="B26" t="s">
        <v>354</v>
      </c>
      <c r="C26" t="s">
        <v>355</v>
      </c>
      <c r="D26" t="s">
        <v>257</v>
      </c>
      <c r="E26" t="s">
        <v>268</v>
      </c>
      <c r="F26" t="s">
        <v>269</v>
      </c>
      <c r="G26" t="s">
        <v>356</v>
      </c>
      <c r="H26" t="s">
        <v>332</v>
      </c>
      <c r="I26" t="s">
        <v>357</v>
      </c>
      <c r="J26" t="s">
        <v>358</v>
      </c>
      <c r="K26" t="s">
        <v>272</v>
      </c>
      <c r="L26" t="s">
        <v>333</v>
      </c>
      <c r="M26" t="s">
        <v>333</v>
      </c>
      <c r="N26" t="s">
        <v>359</v>
      </c>
      <c r="O26" t="s">
        <v>355</v>
      </c>
      <c r="P26" t="s">
        <v>354</v>
      </c>
      <c r="Q26" t="s">
        <v>265</v>
      </c>
      <c r="R26" t="s">
        <v>269</v>
      </c>
    </row>
    <row r="27" spans="2:19" x14ac:dyDescent="0.35">
      <c r="B27" t="s">
        <v>360</v>
      </c>
      <c r="C27" t="s">
        <v>361</v>
      </c>
      <c r="D27" t="s">
        <v>257</v>
      </c>
      <c r="E27" t="s">
        <v>268</v>
      </c>
      <c r="F27" t="s">
        <v>269</v>
      </c>
      <c r="G27" t="s">
        <v>356</v>
      </c>
      <c r="H27" t="s">
        <v>332</v>
      </c>
      <c r="I27" t="s">
        <v>333</v>
      </c>
      <c r="J27" t="s">
        <v>362</v>
      </c>
      <c r="K27" t="s">
        <v>272</v>
      </c>
      <c r="L27" t="s">
        <v>333</v>
      </c>
      <c r="M27" t="s">
        <v>333</v>
      </c>
      <c r="N27" t="s">
        <v>363</v>
      </c>
      <c r="O27" t="s">
        <v>361</v>
      </c>
      <c r="P27" t="s">
        <v>360</v>
      </c>
      <c r="Q27" t="s">
        <v>265</v>
      </c>
      <c r="R27" t="s">
        <v>269</v>
      </c>
    </row>
    <row r="28" spans="2:19" x14ac:dyDescent="0.35">
      <c r="B28" t="s">
        <v>364</v>
      </c>
      <c r="C28" t="s">
        <v>365</v>
      </c>
      <c r="D28" t="s">
        <v>257</v>
      </c>
      <c r="E28" t="s">
        <v>268</v>
      </c>
      <c r="F28" t="s">
        <v>269</v>
      </c>
      <c r="G28" t="s">
        <v>356</v>
      </c>
      <c r="H28" t="s">
        <v>332</v>
      </c>
      <c r="I28" t="s">
        <v>333</v>
      </c>
      <c r="J28" t="s">
        <v>362</v>
      </c>
      <c r="K28" t="s">
        <v>272</v>
      </c>
      <c r="L28" t="s">
        <v>333</v>
      </c>
      <c r="M28" t="s">
        <v>333</v>
      </c>
      <c r="N28" t="s">
        <v>366</v>
      </c>
      <c r="O28" t="s">
        <v>365</v>
      </c>
      <c r="P28" t="s">
        <v>364</v>
      </c>
      <c r="Q28" t="s">
        <v>265</v>
      </c>
      <c r="R28" t="s">
        <v>269</v>
      </c>
      <c r="S28" t="s">
        <v>367</v>
      </c>
    </row>
    <row r="29" spans="2:19" x14ac:dyDescent="0.35">
      <c r="B29" t="s">
        <v>368</v>
      </c>
      <c r="C29" t="s">
        <v>369</v>
      </c>
      <c r="D29" t="s">
        <v>370</v>
      </c>
      <c r="E29" t="s">
        <v>268</v>
      </c>
      <c r="F29" t="s">
        <v>269</v>
      </c>
      <c r="G29" t="s">
        <v>371</v>
      </c>
      <c r="H29" t="s">
        <v>332</v>
      </c>
      <c r="I29" t="s">
        <v>357</v>
      </c>
      <c r="J29" t="s">
        <v>358</v>
      </c>
      <c r="K29" t="s">
        <v>272</v>
      </c>
      <c r="L29" t="s">
        <v>333</v>
      </c>
      <c r="M29" t="s">
        <v>333</v>
      </c>
      <c r="N29" t="s">
        <v>372</v>
      </c>
      <c r="O29" t="s">
        <v>369</v>
      </c>
      <c r="P29" t="s">
        <v>368</v>
      </c>
      <c r="Q29" t="s">
        <v>373</v>
      </c>
      <c r="R29" t="s">
        <v>269</v>
      </c>
    </row>
    <row r="30" spans="2:19" x14ac:dyDescent="0.35">
      <c r="B30" t="s">
        <v>374</v>
      </c>
      <c r="C30" t="s">
        <v>375</v>
      </c>
      <c r="D30" t="s">
        <v>257</v>
      </c>
      <c r="E30" t="s">
        <v>268</v>
      </c>
      <c r="F30" t="s">
        <v>269</v>
      </c>
      <c r="G30" t="s">
        <v>356</v>
      </c>
      <c r="H30" t="s">
        <v>332</v>
      </c>
      <c r="I30" t="s">
        <v>333</v>
      </c>
      <c r="J30" t="s">
        <v>362</v>
      </c>
      <c r="K30" t="s">
        <v>272</v>
      </c>
      <c r="L30" t="s">
        <v>333</v>
      </c>
      <c r="M30" t="s">
        <v>333</v>
      </c>
      <c r="N30" t="s">
        <v>376</v>
      </c>
      <c r="O30" t="s">
        <v>375</v>
      </c>
      <c r="P30" t="s">
        <v>374</v>
      </c>
      <c r="Q30" t="s">
        <v>265</v>
      </c>
      <c r="R30" t="s">
        <v>269</v>
      </c>
      <c r="S30" t="s">
        <v>367</v>
      </c>
    </row>
    <row r="31" spans="2:19" x14ac:dyDescent="0.35">
      <c r="B31" t="s">
        <v>377</v>
      </c>
      <c r="C31" t="s">
        <v>378</v>
      </c>
      <c r="D31" t="s">
        <v>379</v>
      </c>
      <c r="E31" t="s">
        <v>268</v>
      </c>
      <c r="F31" t="s">
        <v>269</v>
      </c>
      <c r="G31" t="s">
        <v>356</v>
      </c>
      <c r="H31" t="s">
        <v>332</v>
      </c>
      <c r="I31" t="s">
        <v>380</v>
      </c>
      <c r="J31" t="s">
        <v>381</v>
      </c>
      <c r="K31" t="s">
        <v>272</v>
      </c>
      <c r="L31" t="s">
        <v>333</v>
      </c>
      <c r="M31" t="s">
        <v>333</v>
      </c>
      <c r="N31" t="s">
        <v>382</v>
      </c>
      <c r="O31" t="s">
        <v>378</v>
      </c>
      <c r="P31" t="s">
        <v>377</v>
      </c>
      <c r="Q31" t="s">
        <v>383</v>
      </c>
      <c r="R31" t="s">
        <v>269</v>
      </c>
    </row>
    <row r="32" spans="2:19" x14ac:dyDescent="0.35">
      <c r="B32" t="s">
        <v>384</v>
      </c>
      <c r="C32" t="s">
        <v>385</v>
      </c>
      <c r="D32" t="s">
        <v>379</v>
      </c>
      <c r="E32" t="s">
        <v>268</v>
      </c>
      <c r="F32" t="s">
        <v>269</v>
      </c>
      <c r="G32" t="s">
        <v>371</v>
      </c>
      <c r="H32" t="s">
        <v>332</v>
      </c>
      <c r="I32" t="s">
        <v>380</v>
      </c>
      <c r="J32" t="s">
        <v>381</v>
      </c>
      <c r="K32" t="s">
        <v>272</v>
      </c>
      <c r="L32" t="s">
        <v>333</v>
      </c>
      <c r="M32" t="s">
        <v>333</v>
      </c>
      <c r="N32" t="s">
        <v>386</v>
      </c>
      <c r="O32" t="s">
        <v>385</v>
      </c>
      <c r="P32" t="s">
        <v>384</v>
      </c>
      <c r="Q32" t="s">
        <v>383</v>
      </c>
      <c r="R32" t="s">
        <v>269</v>
      </c>
    </row>
    <row r="33" spans="2:19" x14ac:dyDescent="0.35">
      <c r="B33" t="s">
        <v>387</v>
      </c>
      <c r="C33" t="s">
        <v>388</v>
      </c>
      <c r="D33" t="s">
        <v>389</v>
      </c>
      <c r="E33" t="s">
        <v>268</v>
      </c>
      <c r="F33" t="s">
        <v>269</v>
      </c>
      <c r="G33" t="s">
        <v>356</v>
      </c>
      <c r="H33" t="s">
        <v>332</v>
      </c>
      <c r="I33" t="s">
        <v>343</v>
      </c>
      <c r="J33" t="s">
        <v>362</v>
      </c>
      <c r="K33" t="s">
        <v>272</v>
      </c>
      <c r="L33" t="s">
        <v>333</v>
      </c>
      <c r="M33" t="s">
        <v>333</v>
      </c>
      <c r="N33" t="s">
        <v>390</v>
      </c>
      <c r="O33" t="s">
        <v>388</v>
      </c>
      <c r="P33" t="s">
        <v>387</v>
      </c>
      <c r="Q33" t="s">
        <v>391</v>
      </c>
      <c r="R33" t="s">
        <v>269</v>
      </c>
    </row>
    <row r="34" spans="2:19" x14ac:dyDescent="0.35">
      <c r="B34" t="s">
        <v>392</v>
      </c>
      <c r="C34" t="s">
        <v>393</v>
      </c>
      <c r="D34" t="s">
        <v>370</v>
      </c>
      <c r="E34" t="s">
        <v>268</v>
      </c>
      <c r="F34" t="s">
        <v>269</v>
      </c>
      <c r="G34" t="s">
        <v>356</v>
      </c>
      <c r="H34" t="s">
        <v>325</v>
      </c>
      <c r="I34" t="s">
        <v>357</v>
      </c>
      <c r="J34" t="s">
        <v>358</v>
      </c>
      <c r="K34" t="s">
        <v>272</v>
      </c>
      <c r="L34" t="s">
        <v>321</v>
      </c>
      <c r="M34" t="s">
        <v>321</v>
      </c>
      <c r="N34" t="s">
        <v>394</v>
      </c>
      <c r="O34" t="s">
        <v>393</v>
      </c>
      <c r="P34" t="s">
        <v>392</v>
      </c>
      <c r="Q34" t="s">
        <v>373</v>
      </c>
      <c r="R34" t="s">
        <v>269</v>
      </c>
    </row>
    <row r="35" spans="2:19" x14ac:dyDescent="0.35">
      <c r="B35" t="s">
        <v>395</v>
      </c>
      <c r="C35" t="s">
        <v>396</v>
      </c>
      <c r="D35" t="s">
        <v>379</v>
      </c>
      <c r="E35" t="s">
        <v>268</v>
      </c>
      <c r="F35" t="s">
        <v>269</v>
      </c>
      <c r="G35" t="s">
        <v>356</v>
      </c>
      <c r="H35" t="s">
        <v>325</v>
      </c>
      <c r="I35" t="s">
        <v>380</v>
      </c>
      <c r="J35" t="s">
        <v>381</v>
      </c>
      <c r="K35" t="s">
        <v>272</v>
      </c>
      <c r="L35" t="s">
        <v>321</v>
      </c>
      <c r="M35" t="s">
        <v>321</v>
      </c>
      <c r="N35" t="s">
        <v>397</v>
      </c>
      <c r="O35" t="s">
        <v>396</v>
      </c>
      <c r="P35" t="s">
        <v>395</v>
      </c>
      <c r="Q35" t="s">
        <v>383</v>
      </c>
      <c r="R35" t="s">
        <v>269</v>
      </c>
    </row>
    <row r="36" spans="2:19" x14ac:dyDescent="0.35">
      <c r="B36" t="s">
        <v>398</v>
      </c>
      <c r="C36" t="s">
        <v>399</v>
      </c>
      <c r="D36" t="s">
        <v>389</v>
      </c>
      <c r="E36" t="s">
        <v>268</v>
      </c>
      <c r="F36" t="s">
        <v>269</v>
      </c>
      <c r="G36" t="s">
        <v>356</v>
      </c>
      <c r="H36" t="s">
        <v>400</v>
      </c>
      <c r="I36" t="s">
        <v>343</v>
      </c>
      <c r="J36" t="s">
        <v>342</v>
      </c>
      <c r="K36" t="s">
        <v>272</v>
      </c>
      <c r="L36" t="s">
        <v>343</v>
      </c>
      <c r="M36" t="s">
        <v>343</v>
      </c>
      <c r="N36" t="s">
        <v>401</v>
      </c>
      <c r="O36" t="s">
        <v>399</v>
      </c>
      <c r="P36" t="s">
        <v>398</v>
      </c>
      <c r="Q36" t="s">
        <v>391</v>
      </c>
      <c r="R36" t="s">
        <v>269</v>
      </c>
    </row>
    <row r="37" spans="2:19" x14ac:dyDescent="0.35">
      <c r="B37" t="s">
        <v>402</v>
      </c>
      <c r="C37" t="s">
        <v>403</v>
      </c>
      <c r="D37" t="s">
        <v>404</v>
      </c>
      <c r="E37" t="s">
        <v>405</v>
      </c>
      <c r="F37" t="s">
        <v>406</v>
      </c>
      <c r="G37" t="s">
        <v>407</v>
      </c>
      <c r="H37" t="s">
        <v>408</v>
      </c>
      <c r="I37" t="s">
        <v>341</v>
      </c>
      <c r="J37" t="s">
        <v>342</v>
      </c>
      <c r="K37" t="s">
        <v>272</v>
      </c>
      <c r="L37" t="s">
        <v>271</v>
      </c>
      <c r="M37" t="s">
        <v>271</v>
      </c>
      <c r="N37" t="s">
        <v>409</v>
      </c>
      <c r="O37" t="s">
        <v>403</v>
      </c>
      <c r="P37" t="s">
        <v>402</v>
      </c>
      <c r="Q37" t="s">
        <v>410</v>
      </c>
      <c r="R37" t="s">
        <v>406</v>
      </c>
      <c r="S37" t="s">
        <v>367</v>
      </c>
    </row>
    <row r="38" spans="2:19" x14ac:dyDescent="0.35">
      <c r="B38" t="s">
        <v>411</v>
      </c>
      <c r="C38" t="s">
        <v>412</v>
      </c>
      <c r="D38" t="s">
        <v>379</v>
      </c>
      <c r="E38" t="s">
        <v>413</v>
      </c>
      <c r="F38" t="s">
        <v>414</v>
      </c>
      <c r="G38" t="s">
        <v>415</v>
      </c>
      <c r="H38" t="s">
        <v>325</v>
      </c>
      <c r="I38" t="s">
        <v>380</v>
      </c>
      <c r="J38" t="s">
        <v>381</v>
      </c>
      <c r="K38" t="s">
        <v>272</v>
      </c>
      <c r="L38" t="s">
        <v>416</v>
      </c>
      <c r="M38" t="s">
        <v>380</v>
      </c>
      <c r="N38" t="s">
        <v>417</v>
      </c>
      <c r="O38" t="s">
        <v>412</v>
      </c>
      <c r="P38" t="s">
        <v>411</v>
      </c>
      <c r="Q38" t="s">
        <v>383</v>
      </c>
      <c r="R38" t="s">
        <v>414</v>
      </c>
      <c r="S38" t="s">
        <v>367</v>
      </c>
    </row>
    <row r="39" spans="2:19" x14ac:dyDescent="0.35">
      <c r="B39" t="s">
        <v>418</v>
      </c>
      <c r="C39" t="s">
        <v>419</v>
      </c>
      <c r="D39" t="s">
        <v>379</v>
      </c>
      <c r="E39" t="s">
        <v>413</v>
      </c>
      <c r="F39" t="s">
        <v>414</v>
      </c>
      <c r="G39" t="s">
        <v>420</v>
      </c>
      <c r="H39" t="s">
        <v>421</v>
      </c>
      <c r="I39" t="s">
        <v>380</v>
      </c>
      <c r="J39" t="s">
        <v>381</v>
      </c>
      <c r="K39" t="s">
        <v>272</v>
      </c>
      <c r="L39" t="s">
        <v>416</v>
      </c>
      <c r="M39" t="s">
        <v>380</v>
      </c>
      <c r="N39" t="s">
        <v>422</v>
      </c>
      <c r="O39" t="s">
        <v>419</v>
      </c>
      <c r="P39" t="s">
        <v>418</v>
      </c>
      <c r="Q39" t="s">
        <v>383</v>
      </c>
      <c r="R39" t="s">
        <v>414</v>
      </c>
      <c r="S39" t="s">
        <v>367</v>
      </c>
    </row>
    <row r="40" spans="2:19" x14ac:dyDescent="0.35">
      <c r="B40" t="s">
        <v>423</v>
      </c>
      <c r="C40" t="s">
        <v>424</v>
      </c>
      <c r="D40" t="s">
        <v>379</v>
      </c>
      <c r="E40" t="s">
        <v>413</v>
      </c>
      <c r="F40" t="s">
        <v>414</v>
      </c>
      <c r="G40" t="s">
        <v>407</v>
      </c>
      <c r="H40" t="s">
        <v>408</v>
      </c>
      <c r="I40" t="s">
        <v>341</v>
      </c>
      <c r="J40" t="s">
        <v>381</v>
      </c>
      <c r="K40" t="s">
        <v>272</v>
      </c>
      <c r="L40" t="s">
        <v>416</v>
      </c>
      <c r="M40" t="s">
        <v>380</v>
      </c>
      <c r="N40" t="s">
        <v>425</v>
      </c>
      <c r="O40" t="s">
        <v>424</v>
      </c>
      <c r="P40" t="s">
        <v>423</v>
      </c>
      <c r="Q40" t="s">
        <v>383</v>
      </c>
      <c r="R40" t="s">
        <v>414</v>
      </c>
    </row>
    <row r="41" spans="2:19" x14ac:dyDescent="0.35">
      <c r="B41" t="s">
        <v>426</v>
      </c>
      <c r="C41" t="s">
        <v>427</v>
      </c>
      <c r="D41" t="s">
        <v>370</v>
      </c>
      <c r="E41" t="s">
        <v>428</v>
      </c>
      <c r="F41" t="s">
        <v>429</v>
      </c>
      <c r="G41" t="s">
        <v>420</v>
      </c>
      <c r="H41" t="s">
        <v>421</v>
      </c>
      <c r="I41" t="s">
        <v>337</v>
      </c>
      <c r="J41" t="s">
        <v>362</v>
      </c>
      <c r="K41" t="s">
        <v>272</v>
      </c>
      <c r="L41" t="s">
        <v>430</v>
      </c>
      <c r="M41" t="s">
        <v>337</v>
      </c>
      <c r="N41" t="s">
        <v>431</v>
      </c>
      <c r="O41" t="s">
        <v>427</v>
      </c>
      <c r="P41" t="s">
        <v>426</v>
      </c>
      <c r="Q41" t="s">
        <v>373</v>
      </c>
      <c r="R41" t="s">
        <v>429</v>
      </c>
    </row>
    <row r="42" spans="2:19" x14ac:dyDescent="0.35">
      <c r="B42" t="s">
        <v>432</v>
      </c>
      <c r="C42" t="s">
        <v>433</v>
      </c>
      <c r="D42" t="s">
        <v>370</v>
      </c>
      <c r="E42" t="s">
        <v>428</v>
      </c>
      <c r="F42" t="s">
        <v>429</v>
      </c>
      <c r="G42" t="s">
        <v>407</v>
      </c>
      <c r="H42" t="s">
        <v>408</v>
      </c>
      <c r="I42" t="s">
        <v>341</v>
      </c>
      <c r="J42" t="s">
        <v>362</v>
      </c>
      <c r="K42" t="s">
        <v>272</v>
      </c>
      <c r="L42" t="s">
        <v>430</v>
      </c>
      <c r="M42" t="s">
        <v>337</v>
      </c>
      <c r="N42" t="s">
        <v>434</v>
      </c>
      <c r="O42" t="s">
        <v>433</v>
      </c>
      <c r="P42" t="s">
        <v>432</v>
      </c>
      <c r="Q42" t="s">
        <v>373</v>
      </c>
      <c r="R42" t="s">
        <v>429</v>
      </c>
    </row>
    <row r="43" spans="2:19" x14ac:dyDescent="0.35">
      <c r="B43" t="s">
        <v>435</v>
      </c>
      <c r="C43" t="s">
        <v>436</v>
      </c>
      <c r="D43" t="s">
        <v>370</v>
      </c>
      <c r="E43" t="s">
        <v>437</v>
      </c>
      <c r="F43" t="s">
        <v>438</v>
      </c>
      <c r="G43" t="s">
        <v>415</v>
      </c>
      <c r="H43" t="s">
        <v>325</v>
      </c>
      <c r="I43" t="s">
        <v>321</v>
      </c>
      <c r="J43" t="s">
        <v>342</v>
      </c>
      <c r="K43" t="s">
        <v>272</v>
      </c>
      <c r="L43" t="s">
        <v>439</v>
      </c>
      <c r="M43" t="s">
        <v>337</v>
      </c>
      <c r="N43" t="s">
        <v>440</v>
      </c>
      <c r="O43" t="s">
        <v>436</v>
      </c>
      <c r="P43" t="s">
        <v>435</v>
      </c>
      <c r="Q43" t="s">
        <v>373</v>
      </c>
      <c r="R43" t="s">
        <v>438</v>
      </c>
    </row>
    <row r="44" spans="2:19" x14ac:dyDescent="0.35">
      <c r="B44" t="s">
        <v>441</v>
      </c>
      <c r="C44" t="s">
        <v>442</v>
      </c>
      <c r="D44" t="s">
        <v>370</v>
      </c>
      <c r="E44" t="s">
        <v>437</v>
      </c>
      <c r="F44" t="s">
        <v>438</v>
      </c>
      <c r="G44" t="s">
        <v>415</v>
      </c>
      <c r="H44" t="s">
        <v>325</v>
      </c>
      <c r="I44" t="s">
        <v>321</v>
      </c>
      <c r="J44" t="s">
        <v>342</v>
      </c>
      <c r="K44" t="s">
        <v>272</v>
      </c>
      <c r="L44" t="s">
        <v>439</v>
      </c>
      <c r="M44" t="s">
        <v>337</v>
      </c>
      <c r="N44" t="s">
        <v>443</v>
      </c>
      <c r="O44" t="s">
        <v>442</v>
      </c>
      <c r="P44" t="s">
        <v>441</v>
      </c>
      <c r="Q44" t="s">
        <v>373</v>
      </c>
      <c r="R44" t="s">
        <v>438</v>
      </c>
    </row>
    <row r="45" spans="2:19" x14ac:dyDescent="0.35">
      <c r="B45" t="s">
        <v>444</v>
      </c>
      <c r="C45" t="s">
        <v>445</v>
      </c>
      <c r="D45" t="s">
        <v>370</v>
      </c>
      <c r="E45" t="s">
        <v>437</v>
      </c>
      <c r="F45" t="s">
        <v>438</v>
      </c>
      <c r="G45" t="s">
        <v>415</v>
      </c>
      <c r="H45" t="s">
        <v>325</v>
      </c>
      <c r="I45" t="s">
        <v>321</v>
      </c>
      <c r="J45" t="s">
        <v>342</v>
      </c>
      <c r="K45" t="s">
        <v>272</v>
      </c>
      <c r="L45" t="s">
        <v>439</v>
      </c>
      <c r="M45" t="s">
        <v>337</v>
      </c>
      <c r="N45" t="s">
        <v>446</v>
      </c>
      <c r="O45" t="s">
        <v>445</v>
      </c>
      <c r="P45" t="s">
        <v>444</v>
      </c>
      <c r="Q45" t="s">
        <v>373</v>
      </c>
      <c r="R45" t="s">
        <v>438</v>
      </c>
    </row>
    <row r="46" spans="2:19" x14ac:dyDescent="0.35">
      <c r="B46" t="s">
        <v>447</v>
      </c>
      <c r="C46" t="s">
        <v>448</v>
      </c>
      <c r="D46" t="s">
        <v>370</v>
      </c>
      <c r="E46" t="s">
        <v>437</v>
      </c>
      <c r="F46" t="s">
        <v>438</v>
      </c>
      <c r="G46" t="s">
        <v>420</v>
      </c>
      <c r="H46" t="s">
        <v>421</v>
      </c>
      <c r="I46" t="s">
        <v>439</v>
      </c>
      <c r="J46" t="s">
        <v>342</v>
      </c>
      <c r="K46" t="s">
        <v>272</v>
      </c>
      <c r="L46" t="s">
        <v>439</v>
      </c>
      <c r="M46" t="s">
        <v>337</v>
      </c>
      <c r="N46" t="s">
        <v>449</v>
      </c>
      <c r="O46" t="s">
        <v>448</v>
      </c>
      <c r="P46" t="s">
        <v>447</v>
      </c>
      <c r="Q46" t="s">
        <v>373</v>
      </c>
      <c r="R46" t="s">
        <v>438</v>
      </c>
    </row>
    <row r="47" spans="2:19" x14ac:dyDescent="0.35">
      <c r="B47" t="s">
        <v>450</v>
      </c>
      <c r="C47" t="s">
        <v>451</v>
      </c>
      <c r="D47" t="s">
        <v>370</v>
      </c>
      <c r="E47" t="s">
        <v>437</v>
      </c>
      <c r="F47" t="s">
        <v>438</v>
      </c>
      <c r="G47" t="s">
        <v>407</v>
      </c>
      <c r="H47" t="s">
        <v>408</v>
      </c>
      <c r="I47" t="s">
        <v>341</v>
      </c>
      <c r="J47" t="s">
        <v>342</v>
      </c>
      <c r="K47" t="s">
        <v>272</v>
      </c>
      <c r="L47" t="s">
        <v>439</v>
      </c>
      <c r="M47" t="s">
        <v>337</v>
      </c>
      <c r="N47" t="s">
        <v>452</v>
      </c>
      <c r="O47" t="s">
        <v>451</v>
      </c>
      <c r="P47" t="s">
        <v>450</v>
      </c>
      <c r="Q47" t="s">
        <v>373</v>
      </c>
      <c r="R47" t="s">
        <v>438</v>
      </c>
    </row>
    <row r="48" spans="2:19" x14ac:dyDescent="0.35">
      <c r="B48" t="s">
        <v>453</v>
      </c>
      <c r="C48" t="s">
        <v>454</v>
      </c>
      <c r="D48" t="s">
        <v>370</v>
      </c>
      <c r="E48" t="s">
        <v>455</v>
      </c>
      <c r="F48" t="s">
        <v>456</v>
      </c>
      <c r="G48" t="s">
        <v>415</v>
      </c>
      <c r="H48" t="s">
        <v>325</v>
      </c>
      <c r="I48" t="s">
        <v>357</v>
      </c>
      <c r="J48" t="s">
        <v>342</v>
      </c>
      <c r="K48" t="s">
        <v>272</v>
      </c>
      <c r="L48" t="s">
        <v>457</v>
      </c>
      <c r="M48" t="s">
        <v>357</v>
      </c>
      <c r="N48" t="s">
        <v>458</v>
      </c>
      <c r="O48" t="s">
        <v>454</v>
      </c>
      <c r="P48" t="s">
        <v>453</v>
      </c>
      <c r="Q48" t="s">
        <v>373</v>
      </c>
      <c r="R48" t="s">
        <v>456</v>
      </c>
    </row>
    <row r="49" spans="2:19" x14ac:dyDescent="0.35">
      <c r="B49" t="s">
        <v>459</v>
      </c>
      <c r="C49" t="s">
        <v>460</v>
      </c>
      <c r="D49" t="s">
        <v>370</v>
      </c>
      <c r="E49" t="s">
        <v>455</v>
      </c>
      <c r="F49" t="s">
        <v>456</v>
      </c>
      <c r="G49" t="s">
        <v>420</v>
      </c>
      <c r="H49" t="s">
        <v>461</v>
      </c>
      <c r="I49" t="s">
        <v>439</v>
      </c>
      <c r="J49" t="s">
        <v>342</v>
      </c>
      <c r="K49" t="s">
        <v>272</v>
      </c>
      <c r="L49" t="s">
        <v>457</v>
      </c>
      <c r="M49" t="s">
        <v>357</v>
      </c>
      <c r="N49" t="s">
        <v>462</v>
      </c>
      <c r="O49" t="s">
        <v>460</v>
      </c>
      <c r="P49" t="s">
        <v>459</v>
      </c>
      <c r="Q49" t="s">
        <v>373</v>
      </c>
      <c r="R49" t="s">
        <v>456</v>
      </c>
    </row>
    <row r="50" spans="2:19" x14ac:dyDescent="0.35">
      <c r="B50" t="s">
        <v>463</v>
      </c>
      <c r="C50" t="s">
        <v>464</v>
      </c>
      <c r="D50" t="s">
        <v>370</v>
      </c>
      <c r="E50" t="s">
        <v>455</v>
      </c>
      <c r="F50" t="s">
        <v>456</v>
      </c>
      <c r="G50" t="s">
        <v>407</v>
      </c>
      <c r="H50" t="s">
        <v>408</v>
      </c>
      <c r="I50" t="s">
        <v>341</v>
      </c>
      <c r="J50" t="s">
        <v>342</v>
      </c>
      <c r="K50" t="s">
        <v>272</v>
      </c>
      <c r="L50" t="s">
        <v>457</v>
      </c>
      <c r="M50" t="s">
        <v>357</v>
      </c>
      <c r="N50" t="s">
        <v>465</v>
      </c>
      <c r="O50" t="s">
        <v>464</v>
      </c>
      <c r="P50" t="s">
        <v>463</v>
      </c>
      <c r="Q50" t="s">
        <v>373</v>
      </c>
      <c r="R50" t="s">
        <v>456</v>
      </c>
    </row>
    <row r="51" spans="2:19" x14ac:dyDescent="0.35">
      <c r="B51" t="s">
        <v>466</v>
      </c>
      <c r="C51" t="s">
        <v>467</v>
      </c>
      <c r="D51" t="s">
        <v>370</v>
      </c>
      <c r="E51" t="s">
        <v>468</v>
      </c>
      <c r="F51" t="s">
        <v>469</v>
      </c>
      <c r="G51" t="s">
        <v>420</v>
      </c>
      <c r="H51" t="s">
        <v>421</v>
      </c>
      <c r="I51" t="s">
        <v>337</v>
      </c>
      <c r="J51" t="s">
        <v>362</v>
      </c>
      <c r="K51" t="s">
        <v>272</v>
      </c>
      <c r="L51" t="s">
        <v>470</v>
      </c>
      <c r="M51" t="s">
        <v>337</v>
      </c>
      <c r="N51" t="s">
        <v>471</v>
      </c>
      <c r="O51" t="s">
        <v>467</v>
      </c>
      <c r="P51" t="s">
        <v>466</v>
      </c>
      <c r="Q51" t="s">
        <v>373</v>
      </c>
      <c r="R51" t="s">
        <v>469</v>
      </c>
    </row>
    <row r="52" spans="2:19" x14ac:dyDescent="0.35">
      <c r="B52" t="s">
        <v>472</v>
      </c>
      <c r="C52" t="s">
        <v>473</v>
      </c>
      <c r="D52" t="s">
        <v>370</v>
      </c>
      <c r="E52" t="s">
        <v>468</v>
      </c>
      <c r="F52" t="s">
        <v>469</v>
      </c>
      <c r="G52" t="s">
        <v>407</v>
      </c>
      <c r="H52" t="s">
        <v>408</v>
      </c>
      <c r="I52" t="s">
        <v>341</v>
      </c>
      <c r="J52" t="s">
        <v>362</v>
      </c>
      <c r="K52" t="s">
        <v>272</v>
      </c>
      <c r="L52" t="s">
        <v>470</v>
      </c>
      <c r="M52" t="s">
        <v>337</v>
      </c>
      <c r="N52" t="s">
        <v>474</v>
      </c>
      <c r="O52" t="s">
        <v>473</v>
      </c>
      <c r="P52" t="s">
        <v>472</v>
      </c>
      <c r="Q52" t="s">
        <v>373</v>
      </c>
      <c r="R52" t="s">
        <v>469</v>
      </c>
    </row>
    <row r="53" spans="2:19" x14ac:dyDescent="0.35">
      <c r="B53" t="s">
        <v>475</v>
      </c>
      <c r="C53" t="s">
        <v>476</v>
      </c>
      <c r="D53" t="s">
        <v>389</v>
      </c>
      <c r="E53" t="s">
        <v>477</v>
      </c>
      <c r="F53" t="s">
        <v>478</v>
      </c>
      <c r="G53" t="s">
        <v>479</v>
      </c>
      <c r="H53" t="s">
        <v>480</v>
      </c>
      <c r="I53" t="s">
        <v>481</v>
      </c>
      <c r="J53" t="s">
        <v>482</v>
      </c>
      <c r="K53" t="s">
        <v>272</v>
      </c>
      <c r="L53" t="s">
        <v>483</v>
      </c>
      <c r="M53" t="s">
        <v>343</v>
      </c>
      <c r="N53" t="s">
        <v>484</v>
      </c>
      <c r="O53" t="s">
        <v>476</v>
      </c>
      <c r="P53" t="s">
        <v>475</v>
      </c>
      <c r="Q53" t="s">
        <v>391</v>
      </c>
      <c r="R53" t="s">
        <v>478</v>
      </c>
      <c r="S53" t="s">
        <v>367</v>
      </c>
    </row>
    <row r="54" spans="2:19" x14ac:dyDescent="0.35">
      <c r="B54" t="s">
        <v>485</v>
      </c>
      <c r="C54" t="s">
        <v>486</v>
      </c>
      <c r="D54" t="s">
        <v>389</v>
      </c>
      <c r="E54" t="s">
        <v>477</v>
      </c>
      <c r="F54" t="s">
        <v>478</v>
      </c>
      <c r="G54" t="s">
        <v>420</v>
      </c>
      <c r="H54" t="s">
        <v>461</v>
      </c>
      <c r="I54" t="s">
        <v>483</v>
      </c>
      <c r="J54" t="s">
        <v>482</v>
      </c>
      <c r="K54" t="s">
        <v>272</v>
      </c>
      <c r="L54" t="s">
        <v>483</v>
      </c>
      <c r="M54" t="s">
        <v>343</v>
      </c>
      <c r="N54" t="s">
        <v>487</v>
      </c>
      <c r="O54" t="s">
        <v>486</v>
      </c>
      <c r="P54" t="s">
        <v>485</v>
      </c>
      <c r="Q54" t="s">
        <v>391</v>
      </c>
      <c r="R54" t="s">
        <v>478</v>
      </c>
    </row>
    <row r="55" spans="2:19" x14ac:dyDescent="0.35">
      <c r="B55" t="s">
        <v>488</v>
      </c>
      <c r="C55" t="s">
        <v>489</v>
      </c>
      <c r="D55" t="s">
        <v>389</v>
      </c>
      <c r="E55" t="s">
        <v>477</v>
      </c>
      <c r="F55" t="s">
        <v>478</v>
      </c>
      <c r="G55" t="s">
        <v>407</v>
      </c>
      <c r="H55" t="s">
        <v>408</v>
      </c>
      <c r="I55" t="s">
        <v>341</v>
      </c>
      <c r="J55" t="s">
        <v>482</v>
      </c>
      <c r="K55" t="s">
        <v>272</v>
      </c>
      <c r="L55" t="s">
        <v>483</v>
      </c>
      <c r="M55" t="s">
        <v>343</v>
      </c>
      <c r="N55" t="s">
        <v>490</v>
      </c>
      <c r="O55" t="s">
        <v>489</v>
      </c>
      <c r="P55" t="s">
        <v>488</v>
      </c>
      <c r="Q55" t="s">
        <v>391</v>
      </c>
      <c r="R55" t="s">
        <v>478</v>
      </c>
    </row>
    <row r="56" spans="2:19" x14ac:dyDescent="0.35">
      <c r="B56" t="s">
        <v>491</v>
      </c>
      <c r="C56" t="s">
        <v>492</v>
      </c>
      <c r="D56" t="s">
        <v>370</v>
      </c>
      <c r="E56" t="s">
        <v>493</v>
      </c>
      <c r="F56" t="s">
        <v>494</v>
      </c>
      <c r="G56" t="s">
        <v>420</v>
      </c>
      <c r="H56" t="s">
        <v>421</v>
      </c>
      <c r="I56" t="s">
        <v>337</v>
      </c>
      <c r="J56" t="s">
        <v>358</v>
      </c>
      <c r="K56" t="s">
        <v>272</v>
      </c>
      <c r="L56" t="s">
        <v>271</v>
      </c>
      <c r="M56" t="s">
        <v>271</v>
      </c>
      <c r="N56" t="s">
        <v>495</v>
      </c>
      <c r="O56" t="s">
        <v>492</v>
      </c>
      <c r="P56" t="s">
        <v>491</v>
      </c>
      <c r="Q56" t="s">
        <v>373</v>
      </c>
      <c r="R56" t="s">
        <v>494</v>
      </c>
      <c r="S56" t="s">
        <v>367</v>
      </c>
    </row>
    <row r="57" spans="2:19" x14ac:dyDescent="0.35">
      <c r="B57" t="s">
        <v>496</v>
      </c>
      <c r="C57" t="s">
        <v>497</v>
      </c>
      <c r="D57" t="s">
        <v>370</v>
      </c>
      <c r="E57" t="s">
        <v>493</v>
      </c>
      <c r="F57" t="s">
        <v>494</v>
      </c>
      <c r="G57" t="s">
        <v>407</v>
      </c>
      <c r="H57" t="s">
        <v>408</v>
      </c>
      <c r="I57" t="s">
        <v>341</v>
      </c>
      <c r="J57" t="s">
        <v>358</v>
      </c>
      <c r="K57" t="s">
        <v>272</v>
      </c>
      <c r="L57" t="s">
        <v>271</v>
      </c>
      <c r="M57" t="s">
        <v>271</v>
      </c>
      <c r="N57" t="s">
        <v>498</v>
      </c>
      <c r="O57" t="s">
        <v>497</v>
      </c>
      <c r="P57" t="s">
        <v>496</v>
      </c>
      <c r="Q57" t="s">
        <v>373</v>
      </c>
      <c r="R57" t="s">
        <v>494</v>
      </c>
      <c r="S57" t="s">
        <v>367</v>
      </c>
    </row>
    <row r="58" spans="2:19" x14ac:dyDescent="0.35">
      <c r="B58" t="s">
        <v>499</v>
      </c>
      <c r="C58" t="s">
        <v>500</v>
      </c>
      <c r="D58" t="s">
        <v>370</v>
      </c>
      <c r="E58" t="s">
        <v>501</v>
      </c>
      <c r="F58" t="s">
        <v>502</v>
      </c>
      <c r="G58" t="s">
        <v>415</v>
      </c>
      <c r="H58" t="s">
        <v>325</v>
      </c>
      <c r="I58" t="s">
        <v>503</v>
      </c>
      <c r="J58" t="s">
        <v>342</v>
      </c>
      <c r="K58" t="s">
        <v>272</v>
      </c>
      <c r="L58" t="s">
        <v>439</v>
      </c>
      <c r="M58" t="s">
        <v>337</v>
      </c>
      <c r="N58" t="s">
        <v>504</v>
      </c>
      <c r="O58" t="s">
        <v>500</v>
      </c>
      <c r="P58" t="s">
        <v>499</v>
      </c>
      <c r="Q58" t="s">
        <v>373</v>
      </c>
      <c r="R58" t="s">
        <v>502</v>
      </c>
    </row>
    <row r="59" spans="2:19" x14ac:dyDescent="0.35">
      <c r="B59" t="s">
        <v>505</v>
      </c>
      <c r="C59" t="s">
        <v>506</v>
      </c>
      <c r="D59" t="s">
        <v>370</v>
      </c>
      <c r="E59" t="s">
        <v>501</v>
      </c>
      <c r="F59" t="s">
        <v>502</v>
      </c>
      <c r="G59" t="s">
        <v>371</v>
      </c>
      <c r="H59" t="s">
        <v>332</v>
      </c>
      <c r="I59" t="s">
        <v>481</v>
      </c>
      <c r="J59" t="s">
        <v>342</v>
      </c>
      <c r="K59" t="s">
        <v>272</v>
      </c>
      <c r="L59" t="s">
        <v>439</v>
      </c>
      <c r="M59" t="s">
        <v>337</v>
      </c>
      <c r="N59" t="s">
        <v>507</v>
      </c>
      <c r="O59" t="s">
        <v>506</v>
      </c>
      <c r="P59" t="s">
        <v>505</v>
      </c>
      <c r="Q59" t="s">
        <v>373</v>
      </c>
      <c r="R59" t="s">
        <v>502</v>
      </c>
      <c r="S59" t="s">
        <v>367</v>
      </c>
    </row>
    <row r="60" spans="2:19" x14ac:dyDescent="0.35">
      <c r="B60" t="s">
        <v>508</v>
      </c>
      <c r="C60" t="s">
        <v>509</v>
      </c>
      <c r="D60" t="s">
        <v>370</v>
      </c>
      <c r="E60" t="s">
        <v>501</v>
      </c>
      <c r="F60" t="s">
        <v>502</v>
      </c>
      <c r="G60" t="s">
        <v>420</v>
      </c>
      <c r="H60" t="s">
        <v>461</v>
      </c>
      <c r="I60" t="s">
        <v>439</v>
      </c>
      <c r="J60" t="s">
        <v>342</v>
      </c>
      <c r="K60" t="s">
        <v>272</v>
      </c>
      <c r="L60" t="s">
        <v>439</v>
      </c>
      <c r="M60" t="s">
        <v>337</v>
      </c>
      <c r="N60" t="s">
        <v>510</v>
      </c>
      <c r="O60" t="s">
        <v>509</v>
      </c>
      <c r="P60" t="s">
        <v>508</v>
      </c>
      <c r="Q60" t="s">
        <v>373</v>
      </c>
      <c r="R60" t="s">
        <v>502</v>
      </c>
    </row>
    <row r="61" spans="2:19" x14ac:dyDescent="0.35">
      <c r="B61" t="s">
        <v>511</v>
      </c>
      <c r="C61" t="s">
        <v>512</v>
      </c>
      <c r="D61" t="s">
        <v>370</v>
      </c>
      <c r="E61" t="s">
        <v>501</v>
      </c>
      <c r="F61" t="s">
        <v>502</v>
      </c>
      <c r="G61" t="s">
        <v>407</v>
      </c>
      <c r="H61" t="s">
        <v>408</v>
      </c>
      <c r="I61" t="s">
        <v>341</v>
      </c>
      <c r="J61" t="s">
        <v>342</v>
      </c>
      <c r="K61" t="s">
        <v>272</v>
      </c>
      <c r="L61" t="s">
        <v>439</v>
      </c>
      <c r="M61" t="s">
        <v>337</v>
      </c>
      <c r="N61" t="s">
        <v>513</v>
      </c>
      <c r="O61" t="s">
        <v>512</v>
      </c>
      <c r="P61" t="s">
        <v>511</v>
      </c>
      <c r="Q61" t="s">
        <v>373</v>
      </c>
      <c r="R61" t="s">
        <v>502</v>
      </c>
    </row>
    <row r="62" spans="2:19" x14ac:dyDescent="0.35">
      <c r="B62" t="s">
        <v>514</v>
      </c>
      <c r="C62" t="s">
        <v>515</v>
      </c>
      <c r="D62" t="s">
        <v>389</v>
      </c>
      <c r="E62" t="s">
        <v>516</v>
      </c>
      <c r="F62" t="s">
        <v>517</v>
      </c>
      <c r="G62" t="s">
        <v>415</v>
      </c>
      <c r="H62" t="s">
        <v>325</v>
      </c>
      <c r="I62" t="s">
        <v>321</v>
      </c>
      <c r="J62" t="s">
        <v>362</v>
      </c>
      <c r="K62" t="s">
        <v>272</v>
      </c>
      <c r="L62" t="s">
        <v>518</v>
      </c>
      <c r="M62" t="s">
        <v>519</v>
      </c>
      <c r="N62" t="s">
        <v>520</v>
      </c>
      <c r="O62" t="s">
        <v>515</v>
      </c>
      <c r="P62" t="s">
        <v>514</v>
      </c>
      <c r="Q62" t="s">
        <v>391</v>
      </c>
      <c r="R62" t="s">
        <v>517</v>
      </c>
    </row>
    <row r="63" spans="2:19" x14ac:dyDescent="0.35">
      <c r="B63" t="s">
        <v>521</v>
      </c>
      <c r="C63" t="s">
        <v>522</v>
      </c>
      <c r="D63" t="s">
        <v>389</v>
      </c>
      <c r="E63" t="s">
        <v>516</v>
      </c>
      <c r="F63" t="s">
        <v>517</v>
      </c>
      <c r="G63" t="s">
        <v>420</v>
      </c>
      <c r="H63" t="s">
        <v>421</v>
      </c>
      <c r="I63" t="s">
        <v>343</v>
      </c>
      <c r="J63" t="s">
        <v>362</v>
      </c>
      <c r="K63" t="s">
        <v>272</v>
      </c>
      <c r="L63" t="s">
        <v>518</v>
      </c>
      <c r="M63" t="s">
        <v>519</v>
      </c>
      <c r="N63" t="s">
        <v>523</v>
      </c>
      <c r="O63" t="s">
        <v>522</v>
      </c>
      <c r="P63" t="s">
        <v>521</v>
      </c>
      <c r="Q63" t="s">
        <v>391</v>
      </c>
      <c r="R63" t="s">
        <v>517</v>
      </c>
    </row>
    <row r="64" spans="2:19" x14ac:dyDescent="0.35">
      <c r="B64" t="s">
        <v>524</v>
      </c>
      <c r="C64" t="s">
        <v>525</v>
      </c>
      <c r="D64" t="s">
        <v>389</v>
      </c>
      <c r="E64" t="s">
        <v>516</v>
      </c>
      <c r="F64" t="s">
        <v>517</v>
      </c>
      <c r="G64" t="s">
        <v>407</v>
      </c>
      <c r="H64" t="s">
        <v>408</v>
      </c>
      <c r="I64" t="s">
        <v>341</v>
      </c>
      <c r="J64" t="s">
        <v>362</v>
      </c>
      <c r="K64" t="s">
        <v>272</v>
      </c>
      <c r="L64" t="s">
        <v>518</v>
      </c>
      <c r="M64" t="s">
        <v>519</v>
      </c>
      <c r="N64" t="s">
        <v>526</v>
      </c>
      <c r="O64" t="s">
        <v>525</v>
      </c>
      <c r="P64" t="s">
        <v>524</v>
      </c>
      <c r="Q64" t="s">
        <v>391</v>
      </c>
      <c r="R64" t="s">
        <v>517</v>
      </c>
    </row>
    <row r="65" spans="2:19" x14ac:dyDescent="0.35">
      <c r="B65" t="s">
        <v>527</v>
      </c>
      <c r="C65" t="s">
        <v>528</v>
      </c>
      <c r="D65" t="s">
        <v>529</v>
      </c>
      <c r="E65" t="s">
        <v>530</v>
      </c>
      <c r="F65" t="s">
        <v>531</v>
      </c>
      <c r="G65" t="s">
        <v>415</v>
      </c>
      <c r="H65" t="s">
        <v>325</v>
      </c>
      <c r="I65" t="s">
        <v>321</v>
      </c>
      <c r="J65" t="s">
        <v>362</v>
      </c>
      <c r="K65" t="s">
        <v>272</v>
      </c>
      <c r="L65" t="s">
        <v>337</v>
      </c>
      <c r="M65" t="s">
        <v>337</v>
      </c>
      <c r="N65" t="s">
        <v>532</v>
      </c>
      <c r="O65" t="s">
        <v>528</v>
      </c>
      <c r="P65" t="s">
        <v>527</v>
      </c>
      <c r="Q65" t="s">
        <v>533</v>
      </c>
      <c r="R65" t="s">
        <v>531</v>
      </c>
    </row>
    <row r="66" spans="2:19" x14ac:dyDescent="0.35">
      <c r="B66" t="s">
        <v>534</v>
      </c>
      <c r="C66" t="s">
        <v>535</v>
      </c>
      <c r="D66" t="s">
        <v>529</v>
      </c>
      <c r="E66" t="s">
        <v>530</v>
      </c>
      <c r="F66" t="s">
        <v>531</v>
      </c>
      <c r="G66" t="s">
        <v>420</v>
      </c>
      <c r="H66" t="s">
        <v>461</v>
      </c>
      <c r="I66" t="s">
        <v>337</v>
      </c>
      <c r="J66" t="s">
        <v>362</v>
      </c>
      <c r="K66" t="s">
        <v>272</v>
      </c>
      <c r="L66" t="s">
        <v>337</v>
      </c>
      <c r="M66" t="s">
        <v>337</v>
      </c>
      <c r="N66" t="s">
        <v>536</v>
      </c>
      <c r="O66" t="s">
        <v>535</v>
      </c>
      <c r="P66" t="s">
        <v>534</v>
      </c>
      <c r="Q66" t="s">
        <v>533</v>
      </c>
      <c r="R66" t="s">
        <v>531</v>
      </c>
    </row>
    <row r="67" spans="2:19" x14ac:dyDescent="0.35">
      <c r="B67" t="s">
        <v>537</v>
      </c>
      <c r="C67" t="s">
        <v>538</v>
      </c>
      <c r="D67" t="s">
        <v>529</v>
      </c>
      <c r="E67" t="s">
        <v>530</v>
      </c>
      <c r="F67" t="s">
        <v>531</v>
      </c>
      <c r="G67" t="s">
        <v>407</v>
      </c>
      <c r="H67" t="s">
        <v>408</v>
      </c>
      <c r="I67" t="s">
        <v>341</v>
      </c>
      <c r="J67" t="s">
        <v>362</v>
      </c>
      <c r="K67" t="s">
        <v>272</v>
      </c>
      <c r="L67" t="s">
        <v>337</v>
      </c>
      <c r="M67" t="s">
        <v>337</v>
      </c>
      <c r="N67" t="s">
        <v>539</v>
      </c>
      <c r="O67" t="s">
        <v>538</v>
      </c>
      <c r="P67" t="s">
        <v>537</v>
      </c>
      <c r="Q67" t="s">
        <v>533</v>
      </c>
      <c r="R67" t="s">
        <v>531</v>
      </c>
    </row>
    <row r="68" spans="2:19" x14ac:dyDescent="0.35">
      <c r="B68" t="s">
        <v>540</v>
      </c>
      <c r="C68" t="s">
        <v>541</v>
      </c>
      <c r="D68" t="s">
        <v>370</v>
      </c>
      <c r="E68" t="s">
        <v>542</v>
      </c>
      <c r="F68" t="s">
        <v>543</v>
      </c>
      <c r="G68" t="s">
        <v>420</v>
      </c>
      <c r="H68" t="s">
        <v>421</v>
      </c>
      <c r="I68" t="s">
        <v>357</v>
      </c>
      <c r="J68" t="s">
        <v>358</v>
      </c>
      <c r="K68" t="s">
        <v>272</v>
      </c>
      <c r="L68" t="s">
        <v>544</v>
      </c>
      <c r="M68" t="s">
        <v>544</v>
      </c>
      <c r="N68" t="s">
        <v>545</v>
      </c>
      <c r="O68" t="s">
        <v>541</v>
      </c>
      <c r="P68" t="s">
        <v>540</v>
      </c>
      <c r="Q68" t="s">
        <v>373</v>
      </c>
      <c r="R68" t="s">
        <v>543</v>
      </c>
      <c r="S68" t="s">
        <v>367</v>
      </c>
    </row>
    <row r="69" spans="2:19" x14ac:dyDescent="0.35">
      <c r="B69" t="s">
        <v>546</v>
      </c>
      <c r="C69" t="s">
        <v>547</v>
      </c>
      <c r="D69" t="s">
        <v>370</v>
      </c>
      <c r="E69" t="s">
        <v>542</v>
      </c>
      <c r="F69" t="s">
        <v>543</v>
      </c>
      <c r="G69" t="s">
        <v>407</v>
      </c>
      <c r="H69" t="s">
        <v>408</v>
      </c>
      <c r="I69" t="s">
        <v>341</v>
      </c>
      <c r="J69" t="s">
        <v>358</v>
      </c>
      <c r="K69" t="s">
        <v>272</v>
      </c>
      <c r="L69" t="s">
        <v>544</v>
      </c>
      <c r="M69" t="s">
        <v>544</v>
      </c>
      <c r="N69" t="s">
        <v>548</v>
      </c>
      <c r="O69" t="s">
        <v>547</v>
      </c>
      <c r="P69" t="s">
        <v>546</v>
      </c>
      <c r="Q69" t="s">
        <v>373</v>
      </c>
      <c r="R69" t="s">
        <v>543</v>
      </c>
      <c r="S69" t="s">
        <v>367</v>
      </c>
    </row>
    <row r="70" spans="2:19" x14ac:dyDescent="0.35">
      <c r="B70" t="s">
        <v>549</v>
      </c>
      <c r="C70" t="s">
        <v>550</v>
      </c>
      <c r="D70" t="s">
        <v>379</v>
      </c>
      <c r="E70" t="s">
        <v>551</v>
      </c>
      <c r="F70" t="s">
        <v>552</v>
      </c>
      <c r="G70" t="s">
        <v>415</v>
      </c>
      <c r="H70" t="s">
        <v>325</v>
      </c>
      <c r="I70" t="s">
        <v>380</v>
      </c>
      <c r="J70" t="s">
        <v>381</v>
      </c>
      <c r="K70" t="s">
        <v>272</v>
      </c>
      <c r="L70" t="s">
        <v>553</v>
      </c>
      <c r="M70" t="s">
        <v>380</v>
      </c>
      <c r="N70" t="s">
        <v>554</v>
      </c>
      <c r="O70" t="s">
        <v>550</v>
      </c>
      <c r="P70" t="s">
        <v>549</v>
      </c>
      <c r="Q70" t="s">
        <v>383</v>
      </c>
      <c r="R70" t="s">
        <v>552</v>
      </c>
    </row>
    <row r="71" spans="2:19" x14ac:dyDescent="0.35">
      <c r="B71" t="s">
        <v>555</v>
      </c>
      <c r="C71" t="s">
        <v>556</v>
      </c>
      <c r="D71" t="s">
        <v>379</v>
      </c>
      <c r="E71" t="s">
        <v>551</v>
      </c>
      <c r="F71" t="s">
        <v>552</v>
      </c>
      <c r="G71" t="s">
        <v>420</v>
      </c>
      <c r="H71" t="s">
        <v>421</v>
      </c>
      <c r="I71" t="s">
        <v>380</v>
      </c>
      <c r="J71" t="s">
        <v>381</v>
      </c>
      <c r="K71" t="s">
        <v>272</v>
      </c>
      <c r="L71" t="s">
        <v>553</v>
      </c>
      <c r="M71" t="s">
        <v>380</v>
      </c>
      <c r="N71" t="s">
        <v>557</v>
      </c>
      <c r="O71" t="s">
        <v>556</v>
      </c>
      <c r="P71" t="s">
        <v>555</v>
      </c>
      <c r="Q71" t="s">
        <v>383</v>
      </c>
      <c r="R71" t="s">
        <v>552</v>
      </c>
    </row>
    <row r="72" spans="2:19" x14ac:dyDescent="0.35">
      <c r="B72" t="s">
        <v>558</v>
      </c>
      <c r="C72" t="s">
        <v>559</v>
      </c>
      <c r="D72" t="s">
        <v>379</v>
      </c>
      <c r="E72" t="s">
        <v>551</v>
      </c>
      <c r="F72" t="s">
        <v>552</v>
      </c>
      <c r="G72" t="s">
        <v>407</v>
      </c>
      <c r="H72" t="s">
        <v>408</v>
      </c>
      <c r="I72" t="s">
        <v>341</v>
      </c>
      <c r="J72" t="s">
        <v>381</v>
      </c>
      <c r="K72" t="s">
        <v>272</v>
      </c>
      <c r="L72" t="s">
        <v>553</v>
      </c>
      <c r="M72" t="s">
        <v>380</v>
      </c>
      <c r="N72" t="s">
        <v>560</v>
      </c>
      <c r="O72" t="s">
        <v>559</v>
      </c>
      <c r="P72" t="s">
        <v>558</v>
      </c>
      <c r="Q72" t="s">
        <v>383</v>
      </c>
      <c r="R72" t="s">
        <v>552</v>
      </c>
    </row>
    <row r="73" spans="2:19" x14ac:dyDescent="0.35">
      <c r="B73" t="s">
        <v>561</v>
      </c>
      <c r="C73" t="s">
        <v>562</v>
      </c>
      <c r="D73" t="s">
        <v>379</v>
      </c>
      <c r="E73" t="s">
        <v>563</v>
      </c>
      <c r="F73" t="s">
        <v>564</v>
      </c>
      <c r="G73" t="s">
        <v>420</v>
      </c>
      <c r="H73" t="s">
        <v>421</v>
      </c>
      <c r="I73" t="s">
        <v>380</v>
      </c>
      <c r="J73" t="s">
        <v>381</v>
      </c>
      <c r="K73" t="s">
        <v>272</v>
      </c>
      <c r="L73" t="s">
        <v>341</v>
      </c>
      <c r="M73" t="s">
        <v>380</v>
      </c>
      <c r="N73" t="s">
        <v>565</v>
      </c>
      <c r="O73" t="s">
        <v>562</v>
      </c>
      <c r="P73" t="s">
        <v>561</v>
      </c>
      <c r="Q73" t="s">
        <v>383</v>
      </c>
      <c r="R73" t="s">
        <v>564</v>
      </c>
    </row>
    <row r="74" spans="2:19" x14ac:dyDescent="0.35">
      <c r="B74" t="s">
        <v>566</v>
      </c>
      <c r="C74" t="s">
        <v>567</v>
      </c>
      <c r="D74" t="s">
        <v>379</v>
      </c>
      <c r="E74" t="s">
        <v>563</v>
      </c>
      <c r="F74" t="s">
        <v>564</v>
      </c>
      <c r="G74" t="s">
        <v>407</v>
      </c>
      <c r="H74" t="s">
        <v>408</v>
      </c>
      <c r="I74" t="s">
        <v>341</v>
      </c>
      <c r="J74" t="s">
        <v>381</v>
      </c>
      <c r="K74" t="s">
        <v>272</v>
      </c>
      <c r="L74" t="s">
        <v>341</v>
      </c>
      <c r="M74" t="s">
        <v>380</v>
      </c>
      <c r="N74" t="s">
        <v>568</v>
      </c>
      <c r="O74" t="s">
        <v>567</v>
      </c>
      <c r="P74" t="s">
        <v>566</v>
      </c>
      <c r="Q74" t="s">
        <v>383</v>
      </c>
      <c r="R74" t="s">
        <v>564</v>
      </c>
    </row>
    <row r="75" spans="2:19" x14ac:dyDescent="0.35">
      <c r="B75" t="s">
        <v>569</v>
      </c>
      <c r="C75" t="s">
        <v>570</v>
      </c>
      <c r="D75" t="s">
        <v>529</v>
      </c>
      <c r="E75" t="s">
        <v>571</v>
      </c>
      <c r="F75" t="s">
        <v>572</v>
      </c>
      <c r="G75" t="s">
        <v>407</v>
      </c>
      <c r="H75" t="s">
        <v>408</v>
      </c>
      <c r="I75" t="s">
        <v>544</v>
      </c>
      <c r="J75" t="s">
        <v>544</v>
      </c>
      <c r="K75" t="s">
        <v>272</v>
      </c>
      <c r="L75" t="s">
        <v>271</v>
      </c>
      <c r="M75" t="s">
        <v>271</v>
      </c>
      <c r="N75" t="s">
        <v>573</v>
      </c>
      <c r="O75" t="s">
        <v>570</v>
      </c>
      <c r="P75" t="s">
        <v>569</v>
      </c>
      <c r="Q75" t="s">
        <v>533</v>
      </c>
      <c r="R75" t="s">
        <v>572</v>
      </c>
      <c r="S75" t="s">
        <v>367</v>
      </c>
    </row>
    <row r="76" spans="2:19" x14ac:dyDescent="0.35">
      <c r="B76" t="s">
        <v>574</v>
      </c>
      <c r="C76" t="s">
        <v>575</v>
      </c>
      <c r="D76" t="s">
        <v>370</v>
      </c>
      <c r="E76" t="s">
        <v>576</v>
      </c>
      <c r="F76" t="s">
        <v>577</v>
      </c>
      <c r="G76" t="s">
        <v>420</v>
      </c>
      <c r="H76" t="s">
        <v>421</v>
      </c>
      <c r="I76" t="s">
        <v>481</v>
      </c>
      <c r="J76" t="s">
        <v>358</v>
      </c>
      <c r="K76" t="s">
        <v>272</v>
      </c>
      <c r="L76" t="s">
        <v>578</v>
      </c>
      <c r="M76" t="s">
        <v>544</v>
      </c>
      <c r="N76" t="s">
        <v>579</v>
      </c>
      <c r="O76" t="s">
        <v>575</v>
      </c>
      <c r="P76" t="s">
        <v>574</v>
      </c>
      <c r="Q76" t="s">
        <v>373</v>
      </c>
      <c r="R76" t="s">
        <v>577</v>
      </c>
    </row>
    <row r="77" spans="2:19" x14ac:dyDescent="0.35">
      <c r="B77" t="s">
        <v>580</v>
      </c>
      <c r="C77" t="s">
        <v>581</v>
      </c>
      <c r="D77" t="s">
        <v>370</v>
      </c>
      <c r="E77" t="s">
        <v>576</v>
      </c>
      <c r="F77" t="s">
        <v>577</v>
      </c>
      <c r="G77" t="s">
        <v>407</v>
      </c>
      <c r="H77" t="s">
        <v>408</v>
      </c>
      <c r="I77" t="s">
        <v>341</v>
      </c>
      <c r="J77" t="s">
        <v>358</v>
      </c>
      <c r="K77" t="s">
        <v>272</v>
      </c>
      <c r="L77" t="s">
        <v>578</v>
      </c>
      <c r="M77" t="s">
        <v>544</v>
      </c>
      <c r="N77" t="s">
        <v>582</v>
      </c>
      <c r="O77" t="s">
        <v>581</v>
      </c>
      <c r="P77" t="s">
        <v>580</v>
      </c>
      <c r="Q77" t="s">
        <v>373</v>
      </c>
      <c r="R77" t="s">
        <v>577</v>
      </c>
    </row>
    <row r="78" spans="2:19" x14ac:dyDescent="0.35">
      <c r="B78" t="s">
        <v>583</v>
      </c>
      <c r="C78" t="s">
        <v>584</v>
      </c>
      <c r="D78" t="s">
        <v>379</v>
      </c>
      <c r="E78" t="s">
        <v>585</v>
      </c>
      <c r="F78" t="s">
        <v>414</v>
      </c>
      <c r="G78" t="s">
        <v>415</v>
      </c>
      <c r="H78" t="s">
        <v>325</v>
      </c>
      <c r="I78" t="s">
        <v>380</v>
      </c>
      <c r="J78" t="s">
        <v>342</v>
      </c>
      <c r="K78" t="s">
        <v>272</v>
      </c>
      <c r="L78" t="s">
        <v>416</v>
      </c>
      <c r="M78" t="s">
        <v>380</v>
      </c>
      <c r="N78" t="s">
        <v>586</v>
      </c>
      <c r="O78" t="s">
        <v>584</v>
      </c>
      <c r="P78" t="s">
        <v>583</v>
      </c>
      <c r="Q78" t="s">
        <v>383</v>
      </c>
      <c r="R78" t="s">
        <v>414</v>
      </c>
    </row>
    <row r="79" spans="2:19" x14ac:dyDescent="0.35">
      <c r="B79" t="s">
        <v>587</v>
      </c>
      <c r="C79" t="s">
        <v>588</v>
      </c>
      <c r="D79" t="s">
        <v>379</v>
      </c>
      <c r="E79" t="s">
        <v>585</v>
      </c>
      <c r="F79" t="s">
        <v>589</v>
      </c>
      <c r="G79" t="s">
        <v>415</v>
      </c>
      <c r="H79" t="s">
        <v>325</v>
      </c>
      <c r="I79" t="s">
        <v>380</v>
      </c>
      <c r="J79" t="s">
        <v>342</v>
      </c>
      <c r="K79" t="s">
        <v>272</v>
      </c>
      <c r="L79" t="s">
        <v>416</v>
      </c>
      <c r="M79" t="s">
        <v>380</v>
      </c>
      <c r="N79" t="s">
        <v>590</v>
      </c>
      <c r="O79" t="s">
        <v>588</v>
      </c>
      <c r="P79" t="s">
        <v>587</v>
      </c>
      <c r="Q79" t="s">
        <v>383</v>
      </c>
      <c r="R79" t="s">
        <v>589</v>
      </c>
      <c r="S79" t="s">
        <v>367</v>
      </c>
    </row>
    <row r="80" spans="2:19" x14ac:dyDescent="0.35">
      <c r="B80" t="s">
        <v>591</v>
      </c>
      <c r="C80" t="s">
        <v>592</v>
      </c>
      <c r="D80" t="s">
        <v>379</v>
      </c>
      <c r="E80" t="s">
        <v>585</v>
      </c>
      <c r="F80" t="s">
        <v>414</v>
      </c>
      <c r="G80" t="s">
        <v>371</v>
      </c>
      <c r="H80" t="s">
        <v>332</v>
      </c>
      <c r="I80" t="s">
        <v>380</v>
      </c>
      <c r="J80" t="s">
        <v>342</v>
      </c>
      <c r="K80" t="s">
        <v>272</v>
      </c>
      <c r="L80" t="s">
        <v>416</v>
      </c>
      <c r="M80" t="s">
        <v>380</v>
      </c>
      <c r="N80" t="s">
        <v>593</v>
      </c>
      <c r="O80" t="s">
        <v>592</v>
      </c>
      <c r="P80" t="s">
        <v>591</v>
      </c>
      <c r="Q80" t="s">
        <v>383</v>
      </c>
      <c r="R80" t="s">
        <v>414</v>
      </c>
      <c r="S80" t="s">
        <v>367</v>
      </c>
    </row>
    <row r="81" spans="2:19" x14ac:dyDescent="0.35">
      <c r="B81" t="s">
        <v>594</v>
      </c>
      <c r="C81" t="s">
        <v>595</v>
      </c>
      <c r="D81" t="s">
        <v>379</v>
      </c>
      <c r="E81" t="s">
        <v>585</v>
      </c>
      <c r="F81" t="s">
        <v>414</v>
      </c>
      <c r="G81" t="s">
        <v>420</v>
      </c>
      <c r="H81" t="s">
        <v>421</v>
      </c>
      <c r="I81" t="s">
        <v>380</v>
      </c>
      <c r="J81" t="s">
        <v>342</v>
      </c>
      <c r="K81" t="s">
        <v>272</v>
      </c>
      <c r="L81" t="s">
        <v>416</v>
      </c>
      <c r="M81" t="s">
        <v>380</v>
      </c>
      <c r="N81" t="s">
        <v>596</v>
      </c>
      <c r="O81" t="s">
        <v>595</v>
      </c>
      <c r="P81" t="s">
        <v>594</v>
      </c>
      <c r="Q81" t="s">
        <v>383</v>
      </c>
      <c r="R81" t="s">
        <v>414</v>
      </c>
    </row>
    <row r="82" spans="2:19" x14ac:dyDescent="0.35">
      <c r="B82" t="s">
        <v>597</v>
      </c>
      <c r="C82" t="s">
        <v>598</v>
      </c>
      <c r="D82" t="s">
        <v>379</v>
      </c>
      <c r="E82" t="s">
        <v>585</v>
      </c>
      <c r="F82" t="s">
        <v>414</v>
      </c>
      <c r="G82" t="s">
        <v>407</v>
      </c>
      <c r="H82" t="s">
        <v>408</v>
      </c>
      <c r="I82" t="s">
        <v>341</v>
      </c>
      <c r="J82" t="s">
        <v>342</v>
      </c>
      <c r="K82" t="s">
        <v>272</v>
      </c>
      <c r="L82" t="s">
        <v>416</v>
      </c>
      <c r="M82" t="s">
        <v>380</v>
      </c>
      <c r="N82" t="s">
        <v>599</v>
      </c>
      <c r="O82" t="s">
        <v>598</v>
      </c>
      <c r="P82" t="s">
        <v>597</v>
      </c>
      <c r="Q82" t="s">
        <v>383</v>
      </c>
      <c r="R82" t="s">
        <v>414</v>
      </c>
      <c r="S82" t="s">
        <v>367</v>
      </c>
    </row>
    <row r="83" spans="2:19" x14ac:dyDescent="0.35">
      <c r="B83" t="s">
        <v>600</v>
      </c>
      <c r="C83" t="s">
        <v>601</v>
      </c>
      <c r="D83" t="s">
        <v>370</v>
      </c>
      <c r="E83" t="s">
        <v>602</v>
      </c>
      <c r="F83" t="s">
        <v>603</v>
      </c>
      <c r="G83" t="s">
        <v>415</v>
      </c>
      <c r="H83" t="s">
        <v>325</v>
      </c>
      <c r="I83" t="s">
        <v>357</v>
      </c>
      <c r="J83" t="s">
        <v>604</v>
      </c>
      <c r="K83" t="s">
        <v>272</v>
      </c>
      <c r="L83" t="s">
        <v>605</v>
      </c>
      <c r="M83" t="s">
        <v>357</v>
      </c>
      <c r="N83" t="s">
        <v>606</v>
      </c>
      <c r="O83" t="s">
        <v>601</v>
      </c>
      <c r="P83" t="s">
        <v>600</v>
      </c>
      <c r="Q83" t="s">
        <v>373</v>
      </c>
      <c r="R83" t="s">
        <v>603</v>
      </c>
    </row>
    <row r="84" spans="2:19" x14ac:dyDescent="0.35">
      <c r="B84" t="s">
        <v>607</v>
      </c>
      <c r="C84" t="s">
        <v>608</v>
      </c>
      <c r="D84" t="s">
        <v>370</v>
      </c>
      <c r="E84" t="s">
        <v>602</v>
      </c>
      <c r="F84" t="s">
        <v>603</v>
      </c>
      <c r="G84" t="s">
        <v>420</v>
      </c>
      <c r="H84" t="s">
        <v>421</v>
      </c>
      <c r="I84" t="s">
        <v>357</v>
      </c>
      <c r="J84" t="s">
        <v>604</v>
      </c>
      <c r="K84" t="s">
        <v>272</v>
      </c>
      <c r="L84" t="s">
        <v>605</v>
      </c>
      <c r="M84" t="s">
        <v>357</v>
      </c>
      <c r="N84" t="s">
        <v>609</v>
      </c>
      <c r="O84" t="s">
        <v>608</v>
      </c>
      <c r="P84" t="s">
        <v>607</v>
      </c>
      <c r="Q84" t="s">
        <v>373</v>
      </c>
      <c r="R84" t="s">
        <v>603</v>
      </c>
    </row>
    <row r="85" spans="2:19" x14ac:dyDescent="0.35">
      <c r="B85" t="s">
        <v>610</v>
      </c>
      <c r="C85" t="s">
        <v>611</v>
      </c>
      <c r="D85" t="s">
        <v>370</v>
      </c>
      <c r="E85" t="s">
        <v>602</v>
      </c>
      <c r="F85" t="s">
        <v>603</v>
      </c>
      <c r="G85" t="s">
        <v>407</v>
      </c>
      <c r="H85" t="s">
        <v>408</v>
      </c>
      <c r="I85" t="s">
        <v>341</v>
      </c>
      <c r="J85" t="s">
        <v>604</v>
      </c>
      <c r="K85" t="s">
        <v>272</v>
      </c>
      <c r="L85" t="s">
        <v>605</v>
      </c>
      <c r="M85" t="s">
        <v>357</v>
      </c>
      <c r="N85" t="s">
        <v>612</v>
      </c>
      <c r="O85" t="s">
        <v>611</v>
      </c>
      <c r="P85" t="s">
        <v>610</v>
      </c>
      <c r="Q85" t="s">
        <v>373</v>
      </c>
      <c r="R85" t="s">
        <v>603</v>
      </c>
    </row>
    <row r="86" spans="2:19" x14ac:dyDescent="0.35">
      <c r="B86" t="s">
        <v>613</v>
      </c>
      <c r="C86" t="s">
        <v>614</v>
      </c>
      <c r="D86" t="s">
        <v>379</v>
      </c>
      <c r="E86" t="s">
        <v>615</v>
      </c>
      <c r="F86" t="s">
        <v>616</v>
      </c>
      <c r="G86" t="s">
        <v>415</v>
      </c>
      <c r="H86" t="s">
        <v>325</v>
      </c>
      <c r="I86" t="s">
        <v>380</v>
      </c>
      <c r="J86" t="s">
        <v>381</v>
      </c>
      <c r="K86" t="s">
        <v>272</v>
      </c>
      <c r="L86" t="s">
        <v>617</v>
      </c>
      <c r="M86" t="s">
        <v>380</v>
      </c>
      <c r="N86" t="s">
        <v>618</v>
      </c>
      <c r="O86" t="s">
        <v>614</v>
      </c>
      <c r="P86" t="s">
        <v>613</v>
      </c>
      <c r="Q86" t="s">
        <v>383</v>
      </c>
      <c r="R86" t="s">
        <v>616</v>
      </c>
    </row>
    <row r="87" spans="2:19" x14ac:dyDescent="0.35">
      <c r="B87" t="s">
        <v>619</v>
      </c>
      <c r="C87" t="s">
        <v>620</v>
      </c>
      <c r="D87" t="s">
        <v>379</v>
      </c>
      <c r="E87" t="s">
        <v>615</v>
      </c>
      <c r="F87" t="s">
        <v>616</v>
      </c>
      <c r="G87" t="s">
        <v>420</v>
      </c>
      <c r="H87" t="s">
        <v>421</v>
      </c>
      <c r="I87" t="s">
        <v>380</v>
      </c>
      <c r="J87" t="s">
        <v>381</v>
      </c>
      <c r="K87" t="s">
        <v>272</v>
      </c>
      <c r="L87" t="s">
        <v>617</v>
      </c>
      <c r="M87" t="s">
        <v>380</v>
      </c>
      <c r="N87" t="s">
        <v>621</v>
      </c>
      <c r="O87" t="s">
        <v>620</v>
      </c>
      <c r="P87" t="s">
        <v>619</v>
      </c>
      <c r="Q87" t="s">
        <v>383</v>
      </c>
      <c r="R87" t="s">
        <v>616</v>
      </c>
    </row>
    <row r="88" spans="2:19" x14ac:dyDescent="0.35">
      <c r="B88" t="s">
        <v>622</v>
      </c>
      <c r="C88" t="s">
        <v>623</v>
      </c>
      <c r="D88" t="s">
        <v>379</v>
      </c>
      <c r="E88" t="s">
        <v>615</v>
      </c>
      <c r="F88" t="s">
        <v>616</v>
      </c>
      <c r="G88" t="s">
        <v>407</v>
      </c>
      <c r="H88" t="s">
        <v>408</v>
      </c>
      <c r="I88" t="s">
        <v>341</v>
      </c>
      <c r="J88" t="s">
        <v>381</v>
      </c>
      <c r="K88" t="s">
        <v>272</v>
      </c>
      <c r="L88" t="s">
        <v>617</v>
      </c>
      <c r="M88" t="s">
        <v>380</v>
      </c>
      <c r="N88" t="s">
        <v>624</v>
      </c>
      <c r="O88" t="s">
        <v>623</v>
      </c>
      <c r="P88" t="s">
        <v>622</v>
      </c>
      <c r="Q88" t="s">
        <v>383</v>
      </c>
      <c r="R88" t="s">
        <v>616</v>
      </c>
    </row>
    <row r="89" spans="2:19" x14ac:dyDescent="0.35">
      <c r="B89" t="s">
        <v>625</v>
      </c>
      <c r="C89" t="s">
        <v>626</v>
      </c>
      <c r="D89" t="s">
        <v>379</v>
      </c>
      <c r="E89" t="s">
        <v>627</v>
      </c>
      <c r="F89" t="s">
        <v>628</v>
      </c>
      <c r="G89" t="s">
        <v>407</v>
      </c>
      <c r="H89" t="s">
        <v>408</v>
      </c>
      <c r="I89" t="s">
        <v>544</v>
      </c>
      <c r="J89" t="s">
        <v>544</v>
      </c>
      <c r="K89" t="s">
        <v>272</v>
      </c>
      <c r="L89" t="s">
        <v>271</v>
      </c>
      <c r="M89" t="s">
        <v>271</v>
      </c>
      <c r="N89" t="s">
        <v>629</v>
      </c>
      <c r="O89" t="s">
        <v>626</v>
      </c>
      <c r="P89" t="s">
        <v>625</v>
      </c>
      <c r="Q89" t="s">
        <v>383</v>
      </c>
      <c r="R89" t="s">
        <v>628</v>
      </c>
      <c r="S89" t="s">
        <v>367</v>
      </c>
    </row>
    <row r="90" spans="2:19" x14ac:dyDescent="0.35">
      <c r="B90" t="s">
        <v>630</v>
      </c>
      <c r="C90" t="s">
        <v>631</v>
      </c>
      <c r="D90" t="s">
        <v>370</v>
      </c>
      <c r="E90" t="s">
        <v>632</v>
      </c>
      <c r="F90" t="s">
        <v>633</v>
      </c>
      <c r="G90" t="s">
        <v>415</v>
      </c>
      <c r="H90" t="s">
        <v>325</v>
      </c>
      <c r="I90" t="s">
        <v>634</v>
      </c>
      <c r="J90" t="s">
        <v>362</v>
      </c>
      <c r="K90" t="s">
        <v>272</v>
      </c>
      <c r="L90" t="s">
        <v>357</v>
      </c>
      <c r="M90" t="s">
        <v>519</v>
      </c>
      <c r="N90" t="s">
        <v>635</v>
      </c>
      <c r="O90" t="s">
        <v>631</v>
      </c>
      <c r="P90" t="s">
        <v>630</v>
      </c>
      <c r="Q90" t="s">
        <v>373</v>
      </c>
      <c r="R90" t="s">
        <v>633</v>
      </c>
    </row>
    <row r="91" spans="2:19" x14ac:dyDescent="0.35">
      <c r="B91" t="s">
        <v>636</v>
      </c>
      <c r="C91" t="s">
        <v>637</v>
      </c>
      <c r="D91" t="s">
        <v>370</v>
      </c>
      <c r="E91" t="s">
        <v>632</v>
      </c>
      <c r="F91" t="s">
        <v>633</v>
      </c>
      <c r="G91" t="s">
        <v>420</v>
      </c>
      <c r="H91" t="s">
        <v>421</v>
      </c>
      <c r="I91" t="s">
        <v>357</v>
      </c>
      <c r="J91" t="s">
        <v>362</v>
      </c>
      <c r="K91" t="s">
        <v>272</v>
      </c>
      <c r="L91" t="s">
        <v>357</v>
      </c>
      <c r="M91" t="s">
        <v>519</v>
      </c>
      <c r="N91" t="s">
        <v>638</v>
      </c>
      <c r="O91" t="s">
        <v>637</v>
      </c>
      <c r="P91" t="s">
        <v>636</v>
      </c>
      <c r="Q91" t="s">
        <v>373</v>
      </c>
      <c r="R91" t="s">
        <v>633</v>
      </c>
    </row>
    <row r="92" spans="2:19" x14ac:dyDescent="0.35">
      <c r="B92" t="s">
        <v>639</v>
      </c>
      <c r="C92" t="s">
        <v>640</v>
      </c>
      <c r="D92" t="s">
        <v>370</v>
      </c>
      <c r="E92" t="s">
        <v>632</v>
      </c>
      <c r="F92" t="s">
        <v>641</v>
      </c>
      <c r="G92" t="s">
        <v>407</v>
      </c>
      <c r="H92" t="s">
        <v>408</v>
      </c>
      <c r="I92" t="s">
        <v>341</v>
      </c>
      <c r="J92" t="s">
        <v>362</v>
      </c>
      <c r="K92" t="s">
        <v>272</v>
      </c>
      <c r="L92" t="s">
        <v>357</v>
      </c>
      <c r="M92" t="s">
        <v>519</v>
      </c>
      <c r="N92" t="s">
        <v>642</v>
      </c>
      <c r="O92" t="s">
        <v>640</v>
      </c>
      <c r="P92" t="s">
        <v>639</v>
      </c>
      <c r="Q92" t="s">
        <v>373</v>
      </c>
      <c r="R92" t="s">
        <v>641</v>
      </c>
    </row>
    <row r="93" spans="2:19" x14ac:dyDescent="0.35">
      <c r="B93" t="s">
        <v>643</v>
      </c>
      <c r="C93" t="s">
        <v>644</v>
      </c>
      <c r="D93" t="s">
        <v>370</v>
      </c>
      <c r="E93" t="s">
        <v>632</v>
      </c>
      <c r="F93" t="s">
        <v>633</v>
      </c>
      <c r="G93" t="s">
        <v>415</v>
      </c>
      <c r="H93" t="s">
        <v>325</v>
      </c>
      <c r="I93" t="s">
        <v>634</v>
      </c>
      <c r="J93" t="s">
        <v>362</v>
      </c>
      <c r="K93" t="s">
        <v>272</v>
      </c>
      <c r="L93" t="s">
        <v>357</v>
      </c>
      <c r="M93" t="s">
        <v>519</v>
      </c>
      <c r="N93" t="s">
        <v>645</v>
      </c>
      <c r="O93" t="s">
        <v>644</v>
      </c>
      <c r="P93" t="s">
        <v>643</v>
      </c>
      <c r="Q93" t="s">
        <v>373</v>
      </c>
      <c r="R93" t="s">
        <v>633</v>
      </c>
    </row>
    <row r="94" spans="2:19" x14ac:dyDescent="0.35">
      <c r="B94" t="s">
        <v>646</v>
      </c>
      <c r="C94" t="s">
        <v>647</v>
      </c>
      <c r="D94" t="s">
        <v>370</v>
      </c>
      <c r="E94" t="s">
        <v>648</v>
      </c>
      <c r="F94" t="s">
        <v>649</v>
      </c>
      <c r="G94" t="s">
        <v>415</v>
      </c>
      <c r="H94" t="s">
        <v>325</v>
      </c>
      <c r="I94" t="s">
        <v>357</v>
      </c>
      <c r="J94" t="s">
        <v>604</v>
      </c>
      <c r="K94" t="s">
        <v>272</v>
      </c>
      <c r="L94" t="s">
        <v>650</v>
      </c>
      <c r="M94" t="s">
        <v>357</v>
      </c>
      <c r="N94" t="s">
        <v>651</v>
      </c>
      <c r="O94" t="s">
        <v>647</v>
      </c>
      <c r="P94" t="s">
        <v>646</v>
      </c>
      <c r="Q94" t="s">
        <v>373</v>
      </c>
      <c r="R94" t="s">
        <v>649</v>
      </c>
    </row>
    <row r="95" spans="2:19" x14ac:dyDescent="0.35">
      <c r="B95" t="s">
        <v>652</v>
      </c>
      <c r="C95" t="s">
        <v>653</v>
      </c>
      <c r="D95" t="s">
        <v>370</v>
      </c>
      <c r="E95" t="s">
        <v>648</v>
      </c>
      <c r="F95" t="s">
        <v>649</v>
      </c>
      <c r="G95" t="s">
        <v>415</v>
      </c>
      <c r="H95" t="s">
        <v>325</v>
      </c>
      <c r="I95" t="s">
        <v>357</v>
      </c>
      <c r="J95" t="s">
        <v>604</v>
      </c>
      <c r="K95" t="s">
        <v>272</v>
      </c>
      <c r="L95" t="s">
        <v>650</v>
      </c>
      <c r="M95" t="s">
        <v>357</v>
      </c>
      <c r="N95" t="s">
        <v>654</v>
      </c>
      <c r="O95" t="s">
        <v>653</v>
      </c>
      <c r="P95" t="s">
        <v>652</v>
      </c>
      <c r="Q95" t="s">
        <v>373</v>
      </c>
      <c r="R95" t="s">
        <v>649</v>
      </c>
    </row>
    <row r="96" spans="2:19" x14ac:dyDescent="0.35">
      <c r="B96" t="s">
        <v>655</v>
      </c>
      <c r="C96" t="s">
        <v>656</v>
      </c>
      <c r="D96" t="s">
        <v>370</v>
      </c>
      <c r="E96" t="s">
        <v>648</v>
      </c>
      <c r="F96" t="s">
        <v>649</v>
      </c>
      <c r="G96" t="s">
        <v>415</v>
      </c>
      <c r="H96" t="s">
        <v>325</v>
      </c>
      <c r="I96" t="s">
        <v>357</v>
      </c>
      <c r="J96" t="s">
        <v>604</v>
      </c>
      <c r="K96" t="s">
        <v>272</v>
      </c>
      <c r="L96" t="s">
        <v>650</v>
      </c>
      <c r="M96" t="s">
        <v>357</v>
      </c>
      <c r="N96" t="s">
        <v>657</v>
      </c>
      <c r="O96" t="s">
        <v>656</v>
      </c>
      <c r="P96" t="s">
        <v>655</v>
      </c>
      <c r="Q96" t="s">
        <v>373</v>
      </c>
      <c r="R96" t="s">
        <v>649</v>
      </c>
    </row>
    <row r="97" spans="2:19" x14ac:dyDescent="0.35">
      <c r="B97" t="s">
        <v>658</v>
      </c>
      <c r="C97" t="s">
        <v>659</v>
      </c>
      <c r="D97" t="s">
        <v>370</v>
      </c>
      <c r="E97" t="s">
        <v>648</v>
      </c>
      <c r="F97" t="s">
        <v>649</v>
      </c>
      <c r="G97" t="s">
        <v>420</v>
      </c>
      <c r="H97" t="s">
        <v>421</v>
      </c>
      <c r="I97" t="s">
        <v>357</v>
      </c>
      <c r="J97" t="s">
        <v>604</v>
      </c>
      <c r="K97" t="s">
        <v>272</v>
      </c>
      <c r="L97" t="s">
        <v>650</v>
      </c>
      <c r="M97" t="s">
        <v>357</v>
      </c>
      <c r="N97" t="s">
        <v>660</v>
      </c>
      <c r="O97" t="s">
        <v>659</v>
      </c>
      <c r="P97" t="s">
        <v>658</v>
      </c>
      <c r="Q97" t="s">
        <v>373</v>
      </c>
      <c r="R97" t="s">
        <v>649</v>
      </c>
    </row>
    <row r="98" spans="2:19" x14ac:dyDescent="0.35">
      <c r="B98" t="s">
        <v>661</v>
      </c>
      <c r="C98" t="s">
        <v>662</v>
      </c>
      <c r="D98" t="s">
        <v>370</v>
      </c>
      <c r="E98" t="s">
        <v>648</v>
      </c>
      <c r="F98" t="s">
        <v>649</v>
      </c>
      <c r="G98" t="s">
        <v>407</v>
      </c>
      <c r="H98" t="s">
        <v>408</v>
      </c>
      <c r="I98" t="s">
        <v>341</v>
      </c>
      <c r="J98" t="s">
        <v>604</v>
      </c>
      <c r="K98" t="s">
        <v>272</v>
      </c>
      <c r="L98" t="s">
        <v>650</v>
      </c>
      <c r="M98" t="s">
        <v>357</v>
      </c>
      <c r="N98" t="s">
        <v>663</v>
      </c>
      <c r="O98" t="s">
        <v>662</v>
      </c>
      <c r="P98" t="s">
        <v>661</v>
      </c>
      <c r="Q98" t="s">
        <v>373</v>
      </c>
      <c r="R98" t="s">
        <v>649</v>
      </c>
    </row>
    <row r="99" spans="2:19" x14ac:dyDescent="0.35">
      <c r="B99" t="s">
        <v>664</v>
      </c>
      <c r="C99" t="s">
        <v>665</v>
      </c>
      <c r="D99" t="s">
        <v>389</v>
      </c>
      <c r="E99" t="s">
        <v>666</v>
      </c>
      <c r="F99" t="s">
        <v>667</v>
      </c>
      <c r="G99" t="s">
        <v>420</v>
      </c>
      <c r="H99" t="s">
        <v>421</v>
      </c>
      <c r="I99" t="s">
        <v>343</v>
      </c>
      <c r="J99" t="s">
        <v>362</v>
      </c>
      <c r="K99" t="s">
        <v>272</v>
      </c>
      <c r="L99" t="s">
        <v>341</v>
      </c>
      <c r="M99" t="s">
        <v>343</v>
      </c>
      <c r="N99" t="s">
        <v>668</v>
      </c>
      <c r="O99" t="s">
        <v>665</v>
      </c>
      <c r="P99" t="s">
        <v>664</v>
      </c>
      <c r="Q99" t="s">
        <v>391</v>
      </c>
      <c r="R99" t="s">
        <v>667</v>
      </c>
    </row>
    <row r="100" spans="2:19" x14ac:dyDescent="0.35">
      <c r="B100" t="s">
        <v>669</v>
      </c>
      <c r="C100" t="s">
        <v>670</v>
      </c>
      <c r="D100" t="s">
        <v>389</v>
      </c>
      <c r="E100" t="s">
        <v>666</v>
      </c>
      <c r="F100" t="s">
        <v>667</v>
      </c>
      <c r="G100" t="s">
        <v>407</v>
      </c>
      <c r="H100" t="s">
        <v>408</v>
      </c>
      <c r="I100" t="s">
        <v>341</v>
      </c>
      <c r="J100" t="s">
        <v>362</v>
      </c>
      <c r="K100" t="s">
        <v>272</v>
      </c>
      <c r="L100" t="s">
        <v>341</v>
      </c>
      <c r="M100" t="s">
        <v>343</v>
      </c>
      <c r="N100" t="s">
        <v>671</v>
      </c>
      <c r="O100" t="s">
        <v>670</v>
      </c>
      <c r="P100" t="s">
        <v>669</v>
      </c>
      <c r="Q100" t="s">
        <v>391</v>
      </c>
      <c r="R100" t="s">
        <v>667</v>
      </c>
    </row>
    <row r="101" spans="2:19" x14ac:dyDescent="0.35">
      <c r="B101" t="s">
        <v>672</v>
      </c>
      <c r="C101" t="s">
        <v>673</v>
      </c>
      <c r="D101" t="s">
        <v>529</v>
      </c>
      <c r="E101" t="s">
        <v>674</v>
      </c>
      <c r="F101" t="s">
        <v>675</v>
      </c>
      <c r="G101" t="s">
        <v>415</v>
      </c>
      <c r="H101" t="s">
        <v>325</v>
      </c>
      <c r="I101" t="s">
        <v>676</v>
      </c>
      <c r="J101" t="s">
        <v>362</v>
      </c>
      <c r="K101" t="s">
        <v>272</v>
      </c>
      <c r="L101" t="s">
        <v>676</v>
      </c>
      <c r="M101" t="s">
        <v>343</v>
      </c>
      <c r="N101" t="s">
        <v>677</v>
      </c>
      <c r="O101" t="s">
        <v>673</v>
      </c>
      <c r="P101" t="s">
        <v>672</v>
      </c>
      <c r="Q101" t="s">
        <v>533</v>
      </c>
      <c r="R101" t="s">
        <v>675</v>
      </c>
    </row>
    <row r="102" spans="2:19" x14ac:dyDescent="0.35">
      <c r="B102" t="s">
        <v>678</v>
      </c>
      <c r="C102" t="s">
        <v>679</v>
      </c>
      <c r="D102" t="s">
        <v>529</v>
      </c>
      <c r="E102" t="s">
        <v>674</v>
      </c>
      <c r="F102" t="s">
        <v>675</v>
      </c>
      <c r="G102" t="s">
        <v>415</v>
      </c>
      <c r="H102" t="s">
        <v>325</v>
      </c>
      <c r="I102" t="s">
        <v>676</v>
      </c>
      <c r="J102" t="s">
        <v>362</v>
      </c>
      <c r="K102" t="s">
        <v>272</v>
      </c>
      <c r="L102" t="s">
        <v>676</v>
      </c>
      <c r="M102" t="s">
        <v>343</v>
      </c>
      <c r="N102" t="s">
        <v>680</v>
      </c>
      <c r="O102" t="s">
        <v>679</v>
      </c>
      <c r="P102" t="s">
        <v>678</v>
      </c>
      <c r="Q102" t="s">
        <v>533</v>
      </c>
      <c r="R102" t="s">
        <v>675</v>
      </c>
    </row>
    <row r="103" spans="2:19" x14ac:dyDescent="0.35">
      <c r="B103" t="s">
        <v>681</v>
      </c>
      <c r="C103" t="s">
        <v>682</v>
      </c>
      <c r="D103" t="s">
        <v>529</v>
      </c>
      <c r="E103" t="s">
        <v>674</v>
      </c>
      <c r="F103" t="s">
        <v>675</v>
      </c>
      <c r="G103" t="s">
        <v>415</v>
      </c>
      <c r="H103" t="s">
        <v>325</v>
      </c>
      <c r="I103" t="s">
        <v>676</v>
      </c>
      <c r="J103" t="s">
        <v>362</v>
      </c>
      <c r="K103" t="s">
        <v>272</v>
      </c>
      <c r="L103" t="s">
        <v>676</v>
      </c>
      <c r="M103" t="s">
        <v>343</v>
      </c>
      <c r="N103" t="s">
        <v>683</v>
      </c>
      <c r="O103" t="s">
        <v>682</v>
      </c>
      <c r="P103" t="s">
        <v>681</v>
      </c>
      <c r="Q103" t="s">
        <v>533</v>
      </c>
      <c r="R103" t="s">
        <v>675</v>
      </c>
    </row>
    <row r="104" spans="2:19" x14ac:dyDescent="0.35">
      <c r="B104" t="s">
        <v>684</v>
      </c>
      <c r="C104" t="s">
        <v>685</v>
      </c>
      <c r="D104" t="s">
        <v>529</v>
      </c>
      <c r="E104" t="s">
        <v>674</v>
      </c>
      <c r="F104" t="s">
        <v>675</v>
      </c>
      <c r="G104" t="s">
        <v>371</v>
      </c>
      <c r="H104" t="s">
        <v>332</v>
      </c>
      <c r="I104" t="s">
        <v>676</v>
      </c>
      <c r="J104" t="s">
        <v>362</v>
      </c>
      <c r="K104" t="s">
        <v>272</v>
      </c>
      <c r="L104" t="s">
        <v>676</v>
      </c>
      <c r="M104" t="s">
        <v>343</v>
      </c>
      <c r="N104" t="s">
        <v>686</v>
      </c>
      <c r="O104" t="s">
        <v>685</v>
      </c>
      <c r="P104" t="s">
        <v>684</v>
      </c>
      <c r="Q104" t="s">
        <v>533</v>
      </c>
      <c r="R104" t="s">
        <v>675</v>
      </c>
    </row>
    <row r="105" spans="2:19" x14ac:dyDescent="0.35">
      <c r="B105" t="s">
        <v>687</v>
      </c>
      <c r="C105" t="s">
        <v>688</v>
      </c>
      <c r="D105" t="s">
        <v>529</v>
      </c>
      <c r="E105" t="s">
        <v>674</v>
      </c>
      <c r="F105" t="s">
        <v>675</v>
      </c>
      <c r="G105" t="s">
        <v>420</v>
      </c>
      <c r="H105" t="s">
        <v>421</v>
      </c>
      <c r="I105" t="s">
        <v>676</v>
      </c>
      <c r="J105" t="s">
        <v>362</v>
      </c>
      <c r="K105" t="s">
        <v>272</v>
      </c>
      <c r="L105" t="s">
        <v>676</v>
      </c>
      <c r="M105" t="s">
        <v>343</v>
      </c>
      <c r="N105" t="s">
        <v>689</v>
      </c>
      <c r="O105" t="s">
        <v>688</v>
      </c>
      <c r="P105" t="s">
        <v>687</v>
      </c>
      <c r="Q105" t="s">
        <v>533</v>
      </c>
      <c r="R105" t="s">
        <v>675</v>
      </c>
    </row>
    <row r="106" spans="2:19" x14ac:dyDescent="0.35">
      <c r="B106" t="s">
        <v>690</v>
      </c>
      <c r="C106" t="s">
        <v>691</v>
      </c>
      <c r="D106" t="s">
        <v>529</v>
      </c>
      <c r="E106" t="s">
        <v>674</v>
      </c>
      <c r="F106" t="s">
        <v>675</v>
      </c>
      <c r="G106" t="s">
        <v>407</v>
      </c>
      <c r="H106" t="s">
        <v>408</v>
      </c>
      <c r="I106" t="s">
        <v>341</v>
      </c>
      <c r="J106" t="s">
        <v>362</v>
      </c>
      <c r="K106" t="s">
        <v>272</v>
      </c>
      <c r="L106" t="s">
        <v>676</v>
      </c>
      <c r="M106" t="s">
        <v>343</v>
      </c>
      <c r="N106" t="s">
        <v>692</v>
      </c>
      <c r="O106" t="s">
        <v>691</v>
      </c>
      <c r="P106" t="s">
        <v>690</v>
      </c>
      <c r="Q106" t="s">
        <v>533</v>
      </c>
      <c r="R106" t="s">
        <v>675</v>
      </c>
      <c r="S106" t="s">
        <v>367</v>
      </c>
    </row>
    <row r="107" spans="2:19" x14ac:dyDescent="0.35">
      <c r="B107" t="s">
        <v>693</v>
      </c>
      <c r="C107" t="s">
        <v>631</v>
      </c>
      <c r="D107" t="s">
        <v>370</v>
      </c>
      <c r="E107" t="s">
        <v>632</v>
      </c>
      <c r="F107" t="s">
        <v>633</v>
      </c>
      <c r="G107" t="s">
        <v>415</v>
      </c>
      <c r="H107" t="s">
        <v>325</v>
      </c>
      <c r="I107" t="s">
        <v>634</v>
      </c>
      <c r="J107" t="s">
        <v>362</v>
      </c>
      <c r="K107" t="s">
        <v>272</v>
      </c>
      <c r="L107" t="s">
        <v>357</v>
      </c>
      <c r="M107" t="s">
        <v>519</v>
      </c>
      <c r="N107" t="s">
        <v>694</v>
      </c>
      <c r="O107" t="s">
        <v>631</v>
      </c>
      <c r="P107" t="s">
        <v>693</v>
      </c>
      <c r="Q107" t="s">
        <v>373</v>
      </c>
      <c r="R107" t="s">
        <v>633</v>
      </c>
    </row>
    <row r="108" spans="2:19" x14ac:dyDescent="0.35">
      <c r="B108" t="s">
        <v>695</v>
      </c>
      <c r="C108" t="s">
        <v>696</v>
      </c>
      <c r="D108" t="s">
        <v>370</v>
      </c>
      <c r="E108" t="s">
        <v>697</v>
      </c>
      <c r="F108" t="s">
        <v>633</v>
      </c>
      <c r="G108" t="s">
        <v>420</v>
      </c>
      <c r="H108" t="s">
        <v>421</v>
      </c>
      <c r="I108" t="s">
        <v>544</v>
      </c>
      <c r="J108" t="s">
        <v>362</v>
      </c>
      <c r="K108" t="s">
        <v>272</v>
      </c>
      <c r="L108" t="s">
        <v>321</v>
      </c>
      <c r="M108" t="s">
        <v>321</v>
      </c>
      <c r="N108" t="s">
        <v>698</v>
      </c>
      <c r="O108" t="s">
        <v>696</v>
      </c>
      <c r="P108" t="s">
        <v>695</v>
      </c>
      <c r="Q108" t="s">
        <v>373</v>
      </c>
      <c r="R108" t="s">
        <v>633</v>
      </c>
      <c r="S108" t="s">
        <v>367</v>
      </c>
    </row>
    <row r="109" spans="2:19" x14ac:dyDescent="0.35">
      <c r="B109" t="s">
        <v>699</v>
      </c>
      <c r="C109" t="s">
        <v>700</v>
      </c>
      <c r="D109" t="s">
        <v>370</v>
      </c>
      <c r="E109" t="s">
        <v>697</v>
      </c>
      <c r="F109" t="s">
        <v>633</v>
      </c>
      <c r="G109" t="s">
        <v>407</v>
      </c>
      <c r="H109" t="s">
        <v>408</v>
      </c>
      <c r="I109" t="s">
        <v>544</v>
      </c>
      <c r="J109" t="s">
        <v>362</v>
      </c>
      <c r="K109" t="s">
        <v>272</v>
      </c>
      <c r="L109" t="s">
        <v>321</v>
      </c>
      <c r="M109" t="s">
        <v>321</v>
      </c>
      <c r="N109" t="s">
        <v>701</v>
      </c>
      <c r="O109" t="s">
        <v>700</v>
      </c>
      <c r="P109" t="s">
        <v>699</v>
      </c>
      <c r="Q109" t="s">
        <v>373</v>
      </c>
      <c r="R109" t="s">
        <v>633</v>
      </c>
      <c r="S109" t="s">
        <v>367</v>
      </c>
    </row>
    <row r="110" spans="2:19" x14ac:dyDescent="0.35">
      <c r="B110" t="s">
        <v>702</v>
      </c>
      <c r="C110" t="s">
        <v>703</v>
      </c>
      <c r="D110" t="s">
        <v>379</v>
      </c>
      <c r="E110" t="s">
        <v>704</v>
      </c>
      <c r="F110" t="s">
        <v>705</v>
      </c>
      <c r="G110" t="s">
        <v>415</v>
      </c>
      <c r="H110" t="s">
        <v>325</v>
      </c>
      <c r="I110" t="s">
        <v>380</v>
      </c>
      <c r="J110" t="s">
        <v>381</v>
      </c>
      <c r="K110" t="s">
        <v>272</v>
      </c>
      <c r="L110" t="s">
        <v>553</v>
      </c>
      <c r="M110" t="s">
        <v>380</v>
      </c>
      <c r="N110" t="s">
        <v>706</v>
      </c>
      <c r="O110" t="s">
        <v>703</v>
      </c>
      <c r="P110" t="s">
        <v>702</v>
      </c>
      <c r="Q110" t="s">
        <v>383</v>
      </c>
      <c r="R110" t="s">
        <v>705</v>
      </c>
    </row>
    <row r="111" spans="2:19" x14ac:dyDescent="0.35">
      <c r="B111" t="s">
        <v>707</v>
      </c>
      <c r="C111" t="s">
        <v>708</v>
      </c>
      <c r="D111" t="s">
        <v>379</v>
      </c>
      <c r="E111" t="s">
        <v>704</v>
      </c>
      <c r="F111" t="s">
        <v>705</v>
      </c>
      <c r="G111" t="s">
        <v>420</v>
      </c>
      <c r="H111" t="s">
        <v>421</v>
      </c>
      <c r="I111" t="s">
        <v>380</v>
      </c>
      <c r="J111" t="s">
        <v>381</v>
      </c>
      <c r="K111" t="s">
        <v>272</v>
      </c>
      <c r="L111" t="s">
        <v>553</v>
      </c>
      <c r="M111" t="s">
        <v>380</v>
      </c>
      <c r="N111" t="s">
        <v>709</v>
      </c>
      <c r="O111" t="s">
        <v>708</v>
      </c>
      <c r="P111" t="s">
        <v>707</v>
      </c>
      <c r="Q111" t="s">
        <v>383</v>
      </c>
      <c r="R111" t="s">
        <v>705</v>
      </c>
    </row>
    <row r="112" spans="2:19" x14ac:dyDescent="0.35">
      <c r="B112" t="s">
        <v>710</v>
      </c>
      <c r="C112" t="s">
        <v>711</v>
      </c>
      <c r="D112" t="s">
        <v>379</v>
      </c>
      <c r="E112" t="s">
        <v>704</v>
      </c>
      <c r="F112" t="s">
        <v>705</v>
      </c>
      <c r="G112" t="s">
        <v>407</v>
      </c>
      <c r="H112" t="s">
        <v>408</v>
      </c>
      <c r="I112" t="s">
        <v>341</v>
      </c>
      <c r="J112" t="s">
        <v>381</v>
      </c>
      <c r="K112" t="s">
        <v>272</v>
      </c>
      <c r="L112" t="s">
        <v>553</v>
      </c>
      <c r="M112" t="s">
        <v>380</v>
      </c>
      <c r="N112" t="s">
        <v>712</v>
      </c>
      <c r="O112" t="s">
        <v>711</v>
      </c>
      <c r="P112" t="s">
        <v>710</v>
      </c>
      <c r="Q112" t="s">
        <v>383</v>
      </c>
      <c r="R112" t="s">
        <v>705</v>
      </c>
    </row>
    <row r="113" spans="2:19" x14ac:dyDescent="0.35">
      <c r="B113" t="s">
        <v>713</v>
      </c>
      <c r="C113" t="s">
        <v>714</v>
      </c>
      <c r="D113" t="s">
        <v>404</v>
      </c>
      <c r="E113" t="s">
        <v>715</v>
      </c>
      <c r="F113" t="s">
        <v>716</v>
      </c>
      <c r="G113" t="s">
        <v>479</v>
      </c>
      <c r="H113" t="s">
        <v>480</v>
      </c>
      <c r="I113" t="s">
        <v>717</v>
      </c>
      <c r="J113" t="s">
        <v>342</v>
      </c>
      <c r="K113" t="s">
        <v>272</v>
      </c>
      <c r="L113" t="s">
        <v>717</v>
      </c>
      <c r="M113" t="s">
        <v>343</v>
      </c>
      <c r="N113" t="s">
        <v>718</v>
      </c>
      <c r="O113" t="s">
        <v>714</v>
      </c>
      <c r="P113" t="s">
        <v>713</v>
      </c>
      <c r="Q113" t="s">
        <v>410</v>
      </c>
      <c r="R113" t="s">
        <v>716</v>
      </c>
    </row>
    <row r="114" spans="2:19" x14ac:dyDescent="0.35">
      <c r="B114" t="s">
        <v>719</v>
      </c>
      <c r="C114" t="s">
        <v>720</v>
      </c>
      <c r="D114" t="s">
        <v>404</v>
      </c>
      <c r="E114" t="s">
        <v>715</v>
      </c>
      <c r="F114" t="s">
        <v>716</v>
      </c>
      <c r="G114" t="s">
        <v>371</v>
      </c>
      <c r="H114" t="s">
        <v>332</v>
      </c>
      <c r="I114" t="s">
        <v>721</v>
      </c>
      <c r="J114" t="s">
        <v>342</v>
      </c>
      <c r="K114" t="s">
        <v>272</v>
      </c>
      <c r="L114" t="s">
        <v>717</v>
      </c>
      <c r="M114" t="s">
        <v>343</v>
      </c>
      <c r="N114" t="s">
        <v>722</v>
      </c>
      <c r="O114" t="s">
        <v>720</v>
      </c>
      <c r="P114" t="s">
        <v>719</v>
      </c>
      <c r="Q114" t="s">
        <v>410</v>
      </c>
      <c r="R114" t="s">
        <v>716</v>
      </c>
    </row>
    <row r="115" spans="2:19" x14ac:dyDescent="0.35">
      <c r="B115" t="s">
        <v>723</v>
      </c>
      <c r="C115" t="s">
        <v>724</v>
      </c>
      <c r="D115" t="s">
        <v>404</v>
      </c>
      <c r="E115" t="s">
        <v>715</v>
      </c>
      <c r="F115" t="s">
        <v>716</v>
      </c>
      <c r="G115" t="s">
        <v>420</v>
      </c>
      <c r="H115" t="s">
        <v>461</v>
      </c>
      <c r="I115" t="s">
        <v>717</v>
      </c>
      <c r="J115" t="s">
        <v>342</v>
      </c>
      <c r="K115" t="s">
        <v>272</v>
      </c>
      <c r="L115" t="s">
        <v>717</v>
      </c>
      <c r="M115" t="s">
        <v>343</v>
      </c>
      <c r="N115" t="s">
        <v>725</v>
      </c>
      <c r="O115" t="s">
        <v>724</v>
      </c>
      <c r="P115" t="s">
        <v>723</v>
      </c>
      <c r="Q115" t="s">
        <v>410</v>
      </c>
      <c r="R115" t="s">
        <v>716</v>
      </c>
    </row>
    <row r="116" spans="2:19" x14ac:dyDescent="0.35">
      <c r="B116" t="s">
        <v>726</v>
      </c>
      <c r="C116" t="s">
        <v>727</v>
      </c>
      <c r="D116" t="s">
        <v>404</v>
      </c>
      <c r="E116" t="s">
        <v>715</v>
      </c>
      <c r="F116" t="s">
        <v>716</v>
      </c>
      <c r="G116" t="s">
        <v>420</v>
      </c>
      <c r="H116" t="s">
        <v>461</v>
      </c>
      <c r="I116" t="s">
        <v>717</v>
      </c>
      <c r="J116" t="s">
        <v>342</v>
      </c>
      <c r="K116" t="s">
        <v>272</v>
      </c>
      <c r="L116" t="s">
        <v>717</v>
      </c>
      <c r="M116" t="s">
        <v>343</v>
      </c>
      <c r="N116" t="s">
        <v>728</v>
      </c>
      <c r="O116" t="s">
        <v>727</v>
      </c>
      <c r="P116" t="s">
        <v>726</v>
      </c>
      <c r="Q116" t="s">
        <v>410</v>
      </c>
      <c r="R116" t="s">
        <v>716</v>
      </c>
    </row>
    <row r="117" spans="2:19" x14ac:dyDescent="0.35">
      <c r="B117" t="s">
        <v>729</v>
      </c>
      <c r="C117" t="s">
        <v>730</v>
      </c>
      <c r="D117" t="s">
        <v>404</v>
      </c>
      <c r="E117" t="s">
        <v>715</v>
      </c>
      <c r="F117" t="s">
        <v>716</v>
      </c>
      <c r="G117" t="s">
        <v>407</v>
      </c>
      <c r="H117" t="s">
        <v>408</v>
      </c>
      <c r="I117" t="s">
        <v>341</v>
      </c>
      <c r="J117" t="s">
        <v>342</v>
      </c>
      <c r="K117" t="s">
        <v>272</v>
      </c>
      <c r="L117" t="s">
        <v>717</v>
      </c>
      <c r="M117" t="s">
        <v>343</v>
      </c>
      <c r="N117" t="s">
        <v>731</v>
      </c>
      <c r="O117" t="s">
        <v>730</v>
      </c>
      <c r="P117" t="s">
        <v>729</v>
      </c>
      <c r="Q117" t="s">
        <v>410</v>
      </c>
      <c r="R117" t="s">
        <v>716</v>
      </c>
    </row>
    <row r="118" spans="2:19" x14ac:dyDescent="0.35">
      <c r="B118" t="s">
        <v>732</v>
      </c>
      <c r="C118" t="s">
        <v>733</v>
      </c>
      <c r="D118" t="s">
        <v>370</v>
      </c>
      <c r="E118" t="s">
        <v>734</v>
      </c>
      <c r="F118" t="s">
        <v>735</v>
      </c>
      <c r="G118" t="s">
        <v>420</v>
      </c>
      <c r="H118" t="s">
        <v>421</v>
      </c>
      <c r="I118" t="s">
        <v>357</v>
      </c>
      <c r="J118" t="s">
        <v>358</v>
      </c>
      <c r="K118" t="s">
        <v>272</v>
      </c>
      <c r="L118" t="s">
        <v>439</v>
      </c>
      <c r="M118" t="s">
        <v>357</v>
      </c>
      <c r="N118" t="s">
        <v>736</v>
      </c>
      <c r="O118" t="s">
        <v>733</v>
      </c>
      <c r="P118" t="s">
        <v>732</v>
      </c>
      <c r="Q118" t="s">
        <v>373</v>
      </c>
      <c r="R118" t="s">
        <v>735</v>
      </c>
    </row>
    <row r="119" spans="2:19" x14ac:dyDescent="0.35">
      <c r="B119" t="s">
        <v>737</v>
      </c>
      <c r="C119" t="s">
        <v>738</v>
      </c>
      <c r="D119" t="s">
        <v>370</v>
      </c>
      <c r="E119" t="s">
        <v>734</v>
      </c>
      <c r="F119" t="s">
        <v>735</v>
      </c>
      <c r="G119" t="s">
        <v>407</v>
      </c>
      <c r="H119" t="s">
        <v>408</v>
      </c>
      <c r="I119" t="s">
        <v>341</v>
      </c>
      <c r="J119" t="s">
        <v>358</v>
      </c>
      <c r="K119" t="s">
        <v>272</v>
      </c>
      <c r="L119" t="s">
        <v>439</v>
      </c>
      <c r="M119" t="s">
        <v>357</v>
      </c>
      <c r="N119" t="s">
        <v>739</v>
      </c>
      <c r="O119" t="s">
        <v>738</v>
      </c>
      <c r="P119" t="s">
        <v>737</v>
      </c>
      <c r="Q119" t="s">
        <v>373</v>
      </c>
      <c r="R119" t="s">
        <v>735</v>
      </c>
    </row>
    <row r="120" spans="2:19" x14ac:dyDescent="0.35">
      <c r="B120" t="s">
        <v>740</v>
      </c>
      <c r="C120" t="s">
        <v>741</v>
      </c>
      <c r="D120" t="s">
        <v>529</v>
      </c>
      <c r="E120" t="s">
        <v>742</v>
      </c>
      <c r="F120" t="s">
        <v>743</v>
      </c>
      <c r="G120" t="s">
        <v>420</v>
      </c>
      <c r="H120" t="s">
        <v>421</v>
      </c>
      <c r="I120" t="s">
        <v>439</v>
      </c>
      <c r="J120" t="s">
        <v>362</v>
      </c>
      <c r="K120" t="s">
        <v>272</v>
      </c>
      <c r="L120" t="s">
        <v>439</v>
      </c>
      <c r="M120" t="s">
        <v>337</v>
      </c>
      <c r="N120" t="s">
        <v>744</v>
      </c>
      <c r="O120" t="s">
        <v>741</v>
      </c>
      <c r="P120" t="s">
        <v>740</v>
      </c>
      <c r="Q120" t="s">
        <v>533</v>
      </c>
      <c r="R120" t="s">
        <v>743</v>
      </c>
    </row>
    <row r="121" spans="2:19" x14ac:dyDescent="0.35">
      <c r="B121" t="s">
        <v>745</v>
      </c>
      <c r="C121" t="s">
        <v>746</v>
      </c>
      <c r="D121" t="s">
        <v>529</v>
      </c>
      <c r="E121" t="s">
        <v>742</v>
      </c>
      <c r="F121" t="s">
        <v>743</v>
      </c>
      <c r="G121" t="s">
        <v>407</v>
      </c>
      <c r="H121" t="s">
        <v>408</v>
      </c>
      <c r="I121" t="s">
        <v>341</v>
      </c>
      <c r="J121" t="s">
        <v>362</v>
      </c>
      <c r="K121" t="s">
        <v>272</v>
      </c>
      <c r="L121" t="s">
        <v>439</v>
      </c>
      <c r="M121" t="s">
        <v>337</v>
      </c>
      <c r="N121" t="s">
        <v>747</v>
      </c>
      <c r="O121" t="s">
        <v>746</v>
      </c>
      <c r="P121" t="s">
        <v>745</v>
      </c>
      <c r="Q121" t="s">
        <v>533</v>
      </c>
      <c r="R121" t="s">
        <v>743</v>
      </c>
    </row>
    <row r="122" spans="2:19" x14ac:dyDescent="0.35">
      <c r="B122" t="s">
        <v>748</v>
      </c>
      <c r="C122" t="s">
        <v>749</v>
      </c>
      <c r="D122" t="s">
        <v>370</v>
      </c>
      <c r="E122" t="s">
        <v>734</v>
      </c>
      <c r="F122" t="s">
        <v>735</v>
      </c>
      <c r="G122" t="s">
        <v>415</v>
      </c>
      <c r="H122" t="s">
        <v>325</v>
      </c>
      <c r="I122" t="s">
        <v>481</v>
      </c>
      <c r="J122" t="s">
        <v>358</v>
      </c>
      <c r="K122" t="s">
        <v>272</v>
      </c>
      <c r="L122" t="s">
        <v>439</v>
      </c>
      <c r="M122" t="s">
        <v>357</v>
      </c>
      <c r="N122" t="s">
        <v>750</v>
      </c>
      <c r="O122" t="s">
        <v>749</v>
      </c>
      <c r="P122" t="s">
        <v>748</v>
      </c>
      <c r="Q122" t="s">
        <v>373</v>
      </c>
      <c r="R122" t="s">
        <v>735</v>
      </c>
    </row>
    <row r="123" spans="2:19" x14ac:dyDescent="0.35">
      <c r="B123" t="s">
        <v>751</v>
      </c>
      <c r="C123" t="s">
        <v>752</v>
      </c>
      <c r="D123" t="s">
        <v>529</v>
      </c>
      <c r="E123" t="s">
        <v>742</v>
      </c>
      <c r="F123" t="s">
        <v>743</v>
      </c>
      <c r="G123" t="s">
        <v>415</v>
      </c>
      <c r="H123" t="s">
        <v>408</v>
      </c>
      <c r="I123" t="s">
        <v>481</v>
      </c>
      <c r="J123" t="s">
        <v>362</v>
      </c>
      <c r="K123" t="s">
        <v>272</v>
      </c>
      <c r="L123" t="s">
        <v>439</v>
      </c>
      <c r="M123" t="s">
        <v>337</v>
      </c>
      <c r="N123" t="s">
        <v>753</v>
      </c>
      <c r="O123" t="s">
        <v>752</v>
      </c>
      <c r="P123" t="s">
        <v>751</v>
      </c>
      <c r="Q123" t="s">
        <v>533</v>
      </c>
      <c r="R123" t="s">
        <v>743</v>
      </c>
    </row>
    <row r="124" spans="2:19" x14ac:dyDescent="0.35">
      <c r="B124" t="s">
        <v>754</v>
      </c>
      <c r="C124" t="s">
        <v>755</v>
      </c>
      <c r="D124" t="s">
        <v>389</v>
      </c>
      <c r="E124" t="s">
        <v>666</v>
      </c>
      <c r="F124" t="s">
        <v>667</v>
      </c>
      <c r="G124" t="s">
        <v>415</v>
      </c>
      <c r="H124" t="s">
        <v>408</v>
      </c>
      <c r="I124" t="s">
        <v>481</v>
      </c>
      <c r="J124" t="s">
        <v>362</v>
      </c>
      <c r="K124" t="s">
        <v>272</v>
      </c>
      <c r="L124" t="s">
        <v>341</v>
      </c>
      <c r="M124" t="s">
        <v>343</v>
      </c>
      <c r="N124" t="s">
        <v>756</v>
      </c>
      <c r="O124" t="s">
        <v>755</v>
      </c>
      <c r="P124" t="s">
        <v>754</v>
      </c>
      <c r="Q124" t="s">
        <v>391</v>
      </c>
      <c r="R124" t="s">
        <v>667</v>
      </c>
    </row>
    <row r="125" spans="2:19" x14ac:dyDescent="0.35">
      <c r="B125" t="s">
        <v>757</v>
      </c>
      <c r="C125" t="s">
        <v>758</v>
      </c>
      <c r="D125" t="s">
        <v>379</v>
      </c>
      <c r="E125" t="s">
        <v>563</v>
      </c>
      <c r="F125" t="s">
        <v>564</v>
      </c>
      <c r="G125" t="s">
        <v>415</v>
      </c>
      <c r="H125" t="s">
        <v>408</v>
      </c>
      <c r="I125" t="s">
        <v>481</v>
      </c>
      <c r="J125" t="s">
        <v>381</v>
      </c>
      <c r="K125" t="s">
        <v>272</v>
      </c>
      <c r="L125" t="s">
        <v>341</v>
      </c>
      <c r="M125" t="s">
        <v>380</v>
      </c>
      <c r="N125" t="s">
        <v>759</v>
      </c>
      <c r="O125" t="s">
        <v>758</v>
      </c>
      <c r="P125" t="s">
        <v>757</v>
      </c>
      <c r="Q125" t="s">
        <v>383</v>
      </c>
      <c r="R125" t="s">
        <v>564</v>
      </c>
    </row>
    <row r="126" spans="2:19" x14ac:dyDescent="0.35">
      <c r="B126" t="s">
        <v>760</v>
      </c>
      <c r="C126" t="s">
        <v>761</v>
      </c>
      <c r="D126" t="s">
        <v>404</v>
      </c>
      <c r="E126" t="s">
        <v>405</v>
      </c>
      <c r="F126" t="s">
        <v>406</v>
      </c>
      <c r="G126" t="s">
        <v>420</v>
      </c>
      <c r="H126" t="s">
        <v>421</v>
      </c>
      <c r="I126" t="s">
        <v>544</v>
      </c>
      <c r="J126" t="s">
        <v>342</v>
      </c>
      <c r="K126" t="s">
        <v>272</v>
      </c>
      <c r="L126" t="s">
        <v>271</v>
      </c>
      <c r="M126" t="s">
        <v>271</v>
      </c>
      <c r="N126" t="s">
        <v>762</v>
      </c>
      <c r="O126" t="s">
        <v>761</v>
      </c>
      <c r="P126" t="s">
        <v>760</v>
      </c>
      <c r="Q126" t="s">
        <v>410</v>
      </c>
      <c r="R126" t="s">
        <v>406</v>
      </c>
      <c r="S126" t="s">
        <v>367</v>
      </c>
    </row>
    <row r="127" spans="2:19" x14ac:dyDescent="0.35">
      <c r="B127" t="s">
        <v>763</v>
      </c>
      <c r="C127" t="s">
        <v>764</v>
      </c>
      <c r="D127" t="s">
        <v>370</v>
      </c>
      <c r="E127" t="s">
        <v>765</v>
      </c>
      <c r="F127" t="s">
        <v>766</v>
      </c>
      <c r="G127" t="s">
        <v>420</v>
      </c>
      <c r="H127" t="s">
        <v>325</v>
      </c>
      <c r="I127" t="s">
        <v>544</v>
      </c>
      <c r="J127" t="s">
        <v>358</v>
      </c>
      <c r="K127" t="s">
        <v>272</v>
      </c>
      <c r="L127" t="s">
        <v>357</v>
      </c>
      <c r="M127" t="s">
        <v>357</v>
      </c>
      <c r="N127" t="s">
        <v>767</v>
      </c>
      <c r="O127" t="s">
        <v>764</v>
      </c>
      <c r="P127" t="s">
        <v>763</v>
      </c>
      <c r="Q127" t="s">
        <v>373</v>
      </c>
      <c r="R127" t="s">
        <v>766</v>
      </c>
    </row>
    <row r="128" spans="2:19" x14ac:dyDescent="0.35">
      <c r="B128" t="s">
        <v>768</v>
      </c>
      <c r="C128" t="s">
        <v>769</v>
      </c>
      <c r="D128" t="s">
        <v>370</v>
      </c>
      <c r="E128" t="s">
        <v>765</v>
      </c>
      <c r="F128" t="s">
        <v>766</v>
      </c>
      <c r="G128" t="s">
        <v>407</v>
      </c>
      <c r="H128" t="s">
        <v>408</v>
      </c>
      <c r="I128" t="s">
        <v>341</v>
      </c>
      <c r="J128" t="s">
        <v>358</v>
      </c>
      <c r="K128" t="s">
        <v>272</v>
      </c>
      <c r="L128" t="s">
        <v>357</v>
      </c>
      <c r="M128" t="s">
        <v>357</v>
      </c>
      <c r="N128" t="s">
        <v>770</v>
      </c>
      <c r="O128" t="s">
        <v>769</v>
      </c>
      <c r="P128" t="s">
        <v>768</v>
      </c>
      <c r="Q128" t="s">
        <v>373</v>
      </c>
      <c r="R128" t="s">
        <v>766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1413-CC31-478A-9DC4-A391F68FDC66}">
  <dimension ref="A1:H35"/>
  <sheetViews>
    <sheetView workbookViewId="0">
      <selection activeCell="D3" sqref="D3"/>
    </sheetView>
  </sheetViews>
  <sheetFormatPr defaultRowHeight="14.5" x14ac:dyDescent="0.35"/>
  <cols>
    <col min="1" max="1" width="12.7265625" bestFit="1" customWidth="1"/>
    <col min="2" max="2" width="38" bestFit="1" customWidth="1"/>
    <col min="3" max="3" width="12.7265625" bestFit="1" customWidth="1"/>
    <col min="4" max="4" width="22.54296875" bestFit="1" customWidth="1"/>
    <col min="5" max="5" width="13.81640625" bestFit="1" customWidth="1"/>
    <col min="6" max="6" width="23.453125" bestFit="1" customWidth="1"/>
    <col min="7" max="7" width="18.54296875" bestFit="1" customWidth="1"/>
    <col min="8" max="8" width="16.1796875" bestFit="1" customWidth="1"/>
  </cols>
  <sheetData>
    <row r="1" spans="1:8" x14ac:dyDescent="0.35">
      <c r="A1" t="s">
        <v>771</v>
      </c>
      <c r="B1" t="s">
        <v>772</v>
      </c>
      <c r="C1" t="s">
        <v>220</v>
      </c>
      <c r="D1" t="s">
        <v>773</v>
      </c>
      <c r="E1" t="s">
        <v>222</v>
      </c>
      <c r="F1" t="s">
        <v>223</v>
      </c>
      <c r="G1" t="s">
        <v>224</v>
      </c>
      <c r="H1" t="s">
        <v>774</v>
      </c>
    </row>
    <row r="2" spans="1:8" x14ac:dyDescent="0.35">
      <c r="A2" t="s">
        <v>775</v>
      </c>
      <c r="B2" t="s">
        <v>776</v>
      </c>
      <c r="C2" t="s">
        <v>777</v>
      </c>
      <c r="D2" t="s">
        <v>225</v>
      </c>
      <c r="E2" t="s">
        <v>778</v>
      </c>
      <c r="F2" t="s">
        <v>779</v>
      </c>
      <c r="G2" t="s">
        <v>780</v>
      </c>
      <c r="H2" t="s">
        <v>781</v>
      </c>
    </row>
    <row r="3" spans="1:8" x14ac:dyDescent="0.35">
      <c r="A3" t="s">
        <v>782</v>
      </c>
      <c r="B3" t="s">
        <v>783</v>
      </c>
      <c r="C3" t="s">
        <v>784</v>
      </c>
      <c r="D3" t="s">
        <v>260</v>
      </c>
      <c r="E3" t="s">
        <v>263</v>
      </c>
      <c r="F3" t="s">
        <v>262</v>
      </c>
      <c r="H3" t="s">
        <v>785</v>
      </c>
    </row>
    <row r="4" spans="1:8" x14ac:dyDescent="0.35">
      <c r="A4" t="s">
        <v>786</v>
      </c>
      <c r="B4" t="s">
        <v>787</v>
      </c>
      <c r="C4" t="s">
        <v>784</v>
      </c>
      <c r="D4" t="s">
        <v>260</v>
      </c>
      <c r="E4" t="s">
        <v>261</v>
      </c>
      <c r="F4" t="s">
        <v>262</v>
      </c>
      <c r="H4" t="s">
        <v>788</v>
      </c>
    </row>
    <row r="5" spans="1:8" x14ac:dyDescent="0.35">
      <c r="A5" t="s">
        <v>789</v>
      </c>
      <c r="B5" t="s">
        <v>790</v>
      </c>
      <c r="C5" t="s">
        <v>791</v>
      </c>
      <c r="D5" t="s">
        <v>277</v>
      </c>
      <c r="E5" t="s">
        <v>261</v>
      </c>
      <c r="F5" t="s">
        <v>262</v>
      </c>
      <c r="H5" t="s">
        <v>792</v>
      </c>
    </row>
    <row r="6" spans="1:8" x14ac:dyDescent="0.35">
      <c r="A6" t="s">
        <v>793</v>
      </c>
      <c r="B6" t="s">
        <v>794</v>
      </c>
      <c r="C6" t="s">
        <v>791</v>
      </c>
      <c r="D6" t="s">
        <v>277</v>
      </c>
      <c r="E6" t="s">
        <v>261</v>
      </c>
      <c r="F6" t="s">
        <v>262</v>
      </c>
      <c r="H6" t="s">
        <v>795</v>
      </c>
    </row>
    <row r="7" spans="1:8" x14ac:dyDescent="0.35">
      <c r="A7" t="s">
        <v>796</v>
      </c>
      <c r="B7" t="s">
        <v>797</v>
      </c>
      <c r="C7" t="s">
        <v>791</v>
      </c>
      <c r="D7" t="s">
        <v>277</v>
      </c>
      <c r="E7" t="s">
        <v>262</v>
      </c>
      <c r="F7" t="s">
        <v>272</v>
      </c>
      <c r="H7" t="s">
        <v>798</v>
      </c>
    </row>
    <row r="8" spans="1:8" x14ac:dyDescent="0.35">
      <c r="A8" t="s">
        <v>799</v>
      </c>
      <c r="B8" t="s">
        <v>800</v>
      </c>
      <c r="C8" t="s">
        <v>791</v>
      </c>
      <c r="D8" t="s">
        <v>277</v>
      </c>
      <c r="E8" t="s">
        <v>262</v>
      </c>
      <c r="F8" t="s">
        <v>272</v>
      </c>
      <c r="H8" t="s">
        <v>801</v>
      </c>
    </row>
    <row r="9" spans="1:8" x14ac:dyDescent="0.35">
      <c r="A9" t="s">
        <v>802</v>
      </c>
      <c r="B9" t="s">
        <v>803</v>
      </c>
      <c r="C9" t="s">
        <v>791</v>
      </c>
      <c r="D9" t="s">
        <v>277</v>
      </c>
      <c r="E9" t="s">
        <v>263</v>
      </c>
      <c r="F9" t="s">
        <v>262</v>
      </c>
      <c r="H9" t="s">
        <v>804</v>
      </c>
    </row>
    <row r="10" spans="1:8" x14ac:dyDescent="0.35">
      <c r="A10" t="s">
        <v>805</v>
      </c>
      <c r="B10" t="s">
        <v>806</v>
      </c>
      <c r="C10" t="s">
        <v>791</v>
      </c>
      <c r="D10" t="s">
        <v>277</v>
      </c>
      <c r="E10" t="s">
        <v>308</v>
      </c>
      <c r="F10" t="s">
        <v>262</v>
      </c>
      <c r="H10" t="s">
        <v>807</v>
      </c>
    </row>
    <row r="11" spans="1:8" x14ac:dyDescent="0.35">
      <c r="A11" t="s">
        <v>808</v>
      </c>
      <c r="B11" t="s">
        <v>809</v>
      </c>
      <c r="C11" t="s">
        <v>311</v>
      </c>
      <c r="D11" t="s">
        <v>312</v>
      </c>
      <c r="E11" t="s">
        <v>263</v>
      </c>
      <c r="F11" t="s">
        <v>262</v>
      </c>
      <c r="H11" t="s">
        <v>810</v>
      </c>
    </row>
    <row r="12" spans="1:8" x14ac:dyDescent="0.35">
      <c r="A12" t="s">
        <v>811</v>
      </c>
      <c r="B12" t="s">
        <v>812</v>
      </c>
      <c r="C12" t="s">
        <v>813</v>
      </c>
      <c r="D12" t="s">
        <v>325</v>
      </c>
      <c r="E12" t="s">
        <v>321</v>
      </c>
      <c r="F12" t="s">
        <v>272</v>
      </c>
      <c r="H12" t="s">
        <v>814</v>
      </c>
    </row>
    <row r="13" spans="1:8" x14ac:dyDescent="0.35">
      <c r="A13" t="s">
        <v>815</v>
      </c>
      <c r="B13" t="s">
        <v>816</v>
      </c>
      <c r="C13" t="s">
        <v>813</v>
      </c>
      <c r="D13" t="s">
        <v>325</v>
      </c>
      <c r="E13" t="s">
        <v>321</v>
      </c>
      <c r="F13" t="s">
        <v>272</v>
      </c>
      <c r="H13" t="s">
        <v>817</v>
      </c>
    </row>
    <row r="14" spans="1:8" x14ac:dyDescent="0.35">
      <c r="A14" t="s">
        <v>818</v>
      </c>
      <c r="B14" t="s">
        <v>819</v>
      </c>
      <c r="C14" t="s">
        <v>813</v>
      </c>
      <c r="D14" t="s">
        <v>325</v>
      </c>
      <c r="E14" t="s">
        <v>321</v>
      </c>
      <c r="F14" t="s">
        <v>272</v>
      </c>
      <c r="H14" t="s">
        <v>820</v>
      </c>
    </row>
    <row r="15" spans="1:8" x14ac:dyDescent="0.35">
      <c r="A15" t="s">
        <v>821</v>
      </c>
      <c r="B15" t="s">
        <v>822</v>
      </c>
      <c r="C15" t="s">
        <v>813</v>
      </c>
      <c r="D15" t="s">
        <v>325</v>
      </c>
      <c r="E15" t="s">
        <v>271</v>
      </c>
      <c r="F15" t="s">
        <v>272</v>
      </c>
      <c r="H15" t="s">
        <v>823</v>
      </c>
    </row>
    <row r="16" spans="1:8" x14ac:dyDescent="0.35">
      <c r="A16" t="s">
        <v>824</v>
      </c>
      <c r="B16" t="s">
        <v>825</v>
      </c>
      <c r="C16" t="s">
        <v>813</v>
      </c>
      <c r="D16" t="s">
        <v>325</v>
      </c>
      <c r="E16" t="s">
        <v>271</v>
      </c>
      <c r="F16" t="s">
        <v>272</v>
      </c>
      <c r="H16" t="s">
        <v>826</v>
      </c>
    </row>
    <row r="17" spans="1:8" x14ac:dyDescent="0.35">
      <c r="A17" t="s">
        <v>827</v>
      </c>
      <c r="B17" t="s">
        <v>828</v>
      </c>
      <c r="C17" t="s">
        <v>813</v>
      </c>
      <c r="D17" t="s">
        <v>480</v>
      </c>
      <c r="E17" t="s">
        <v>343</v>
      </c>
      <c r="F17" t="s">
        <v>342</v>
      </c>
      <c r="H17" t="s">
        <v>829</v>
      </c>
    </row>
    <row r="18" spans="1:8" x14ac:dyDescent="0.35">
      <c r="A18" t="s">
        <v>830</v>
      </c>
      <c r="B18" t="s">
        <v>831</v>
      </c>
      <c r="C18" t="s">
        <v>813</v>
      </c>
      <c r="D18" t="s">
        <v>325</v>
      </c>
      <c r="E18" t="s">
        <v>321</v>
      </c>
      <c r="F18" t="s">
        <v>272</v>
      </c>
      <c r="H18" t="s">
        <v>832</v>
      </c>
    </row>
    <row r="19" spans="1:8" x14ac:dyDescent="0.35">
      <c r="A19" t="s">
        <v>833</v>
      </c>
      <c r="B19" t="s">
        <v>834</v>
      </c>
      <c r="C19" t="s">
        <v>813</v>
      </c>
      <c r="D19" t="s">
        <v>325</v>
      </c>
      <c r="E19" t="s">
        <v>321</v>
      </c>
      <c r="F19" t="s">
        <v>272</v>
      </c>
      <c r="H19" t="s">
        <v>835</v>
      </c>
    </row>
    <row r="20" spans="1:8" x14ac:dyDescent="0.35">
      <c r="A20" t="s">
        <v>836</v>
      </c>
      <c r="B20" t="s">
        <v>837</v>
      </c>
      <c r="C20" t="s">
        <v>813</v>
      </c>
      <c r="D20" t="s">
        <v>480</v>
      </c>
      <c r="E20" t="s">
        <v>343</v>
      </c>
      <c r="F20" t="s">
        <v>272</v>
      </c>
      <c r="H20" t="s">
        <v>838</v>
      </c>
    </row>
    <row r="21" spans="1:8" x14ac:dyDescent="0.35">
      <c r="A21" t="s">
        <v>839</v>
      </c>
      <c r="B21" t="s">
        <v>840</v>
      </c>
      <c r="C21" t="s">
        <v>813</v>
      </c>
      <c r="D21" t="s">
        <v>332</v>
      </c>
      <c r="E21" t="s">
        <v>333</v>
      </c>
      <c r="F21" t="s">
        <v>362</v>
      </c>
      <c r="H21" t="s">
        <v>841</v>
      </c>
    </row>
    <row r="22" spans="1:8" x14ac:dyDescent="0.35">
      <c r="A22" t="s">
        <v>842</v>
      </c>
      <c r="B22" t="s">
        <v>843</v>
      </c>
      <c r="C22" t="s">
        <v>813</v>
      </c>
      <c r="D22" t="s">
        <v>332</v>
      </c>
      <c r="E22" t="s">
        <v>333</v>
      </c>
      <c r="F22" t="s">
        <v>362</v>
      </c>
      <c r="H22" t="s">
        <v>844</v>
      </c>
    </row>
    <row r="23" spans="1:8" x14ac:dyDescent="0.35">
      <c r="A23" t="s">
        <v>845</v>
      </c>
      <c r="B23" t="s">
        <v>846</v>
      </c>
      <c r="C23" t="s">
        <v>813</v>
      </c>
      <c r="D23" t="s">
        <v>332</v>
      </c>
      <c r="E23" t="s">
        <v>333</v>
      </c>
      <c r="F23" t="s">
        <v>362</v>
      </c>
      <c r="H23" t="s">
        <v>847</v>
      </c>
    </row>
    <row r="24" spans="1:8" x14ac:dyDescent="0.35">
      <c r="A24" t="s">
        <v>848</v>
      </c>
      <c r="B24" t="s">
        <v>849</v>
      </c>
      <c r="C24" t="s">
        <v>813</v>
      </c>
      <c r="D24" t="s">
        <v>332</v>
      </c>
      <c r="E24" t="s">
        <v>333</v>
      </c>
      <c r="F24" t="s">
        <v>362</v>
      </c>
      <c r="H24" t="s">
        <v>850</v>
      </c>
    </row>
    <row r="25" spans="1:8" x14ac:dyDescent="0.35">
      <c r="A25" t="s">
        <v>851</v>
      </c>
      <c r="B25" t="s">
        <v>852</v>
      </c>
      <c r="C25" t="s">
        <v>813</v>
      </c>
      <c r="D25" t="s">
        <v>332</v>
      </c>
      <c r="E25" t="s">
        <v>333</v>
      </c>
      <c r="F25" t="s">
        <v>362</v>
      </c>
      <c r="H25" t="s">
        <v>853</v>
      </c>
    </row>
    <row r="26" spans="1:8" x14ac:dyDescent="0.35">
      <c r="A26" t="s">
        <v>854</v>
      </c>
      <c r="B26" t="s">
        <v>855</v>
      </c>
      <c r="C26" t="s">
        <v>813</v>
      </c>
      <c r="D26" t="s">
        <v>421</v>
      </c>
      <c r="E26" t="s">
        <v>337</v>
      </c>
      <c r="F26" t="s">
        <v>482</v>
      </c>
      <c r="H26" t="s">
        <v>856</v>
      </c>
    </row>
    <row r="27" spans="1:8" x14ac:dyDescent="0.35">
      <c r="A27" t="s">
        <v>857</v>
      </c>
      <c r="B27" t="s">
        <v>858</v>
      </c>
      <c r="C27" t="s">
        <v>813</v>
      </c>
      <c r="D27" t="s">
        <v>461</v>
      </c>
      <c r="E27" t="s">
        <v>337</v>
      </c>
      <c r="F27" t="s">
        <v>482</v>
      </c>
      <c r="H27" t="s">
        <v>859</v>
      </c>
    </row>
    <row r="28" spans="1:8" x14ac:dyDescent="0.35">
      <c r="A28" t="s">
        <v>860</v>
      </c>
      <c r="B28" t="s">
        <v>861</v>
      </c>
      <c r="C28" t="s">
        <v>813</v>
      </c>
      <c r="D28" t="s">
        <v>408</v>
      </c>
      <c r="E28" t="s">
        <v>341</v>
      </c>
      <c r="F28" t="s">
        <v>342</v>
      </c>
      <c r="H28" t="s">
        <v>862</v>
      </c>
    </row>
    <row r="29" spans="1:8" x14ac:dyDescent="0.35">
      <c r="A29" t="s">
        <v>863</v>
      </c>
      <c r="B29" t="s">
        <v>864</v>
      </c>
      <c r="C29" t="s">
        <v>813</v>
      </c>
      <c r="D29" t="s">
        <v>400</v>
      </c>
      <c r="E29" t="s">
        <v>343</v>
      </c>
      <c r="F29" t="s">
        <v>342</v>
      </c>
      <c r="H29" t="s">
        <v>865</v>
      </c>
    </row>
    <row r="30" spans="1:8" x14ac:dyDescent="0.35">
      <c r="A30" t="s">
        <v>866</v>
      </c>
      <c r="B30" t="s">
        <v>867</v>
      </c>
      <c r="C30" t="s">
        <v>813</v>
      </c>
      <c r="D30" t="s">
        <v>304</v>
      </c>
      <c r="E30" t="s">
        <v>271</v>
      </c>
      <c r="F30" t="s">
        <v>272</v>
      </c>
      <c r="H30" t="s">
        <v>868</v>
      </c>
    </row>
    <row r="31" spans="1:8" x14ac:dyDescent="0.35">
      <c r="A31" t="s">
        <v>869</v>
      </c>
      <c r="B31" t="s">
        <v>870</v>
      </c>
      <c r="C31" t="s">
        <v>813</v>
      </c>
      <c r="D31" t="s">
        <v>304</v>
      </c>
      <c r="E31" t="s">
        <v>271</v>
      </c>
      <c r="F31" t="s">
        <v>272</v>
      </c>
      <c r="H31" t="s">
        <v>871</v>
      </c>
    </row>
    <row r="32" spans="1:8" x14ac:dyDescent="0.35">
      <c r="A32" t="s">
        <v>872</v>
      </c>
      <c r="B32" t="s">
        <v>873</v>
      </c>
      <c r="C32" t="s">
        <v>813</v>
      </c>
      <c r="D32" t="s">
        <v>304</v>
      </c>
      <c r="E32" t="s">
        <v>272</v>
      </c>
      <c r="F32" t="s">
        <v>262</v>
      </c>
      <c r="H32" t="s">
        <v>874</v>
      </c>
    </row>
    <row r="33" spans="1:8" x14ac:dyDescent="0.35">
      <c r="A33" t="s">
        <v>875</v>
      </c>
      <c r="B33" t="s">
        <v>876</v>
      </c>
      <c r="C33" t="s">
        <v>813</v>
      </c>
      <c r="D33" t="s">
        <v>304</v>
      </c>
      <c r="E33" t="s">
        <v>308</v>
      </c>
      <c r="F33" t="s">
        <v>262</v>
      </c>
      <c r="H33" t="s">
        <v>877</v>
      </c>
    </row>
    <row r="34" spans="1:8" x14ac:dyDescent="0.35">
      <c r="A34">
        <v>-1</v>
      </c>
      <c r="D34" t="s">
        <v>878</v>
      </c>
      <c r="E34" t="s">
        <v>878</v>
      </c>
      <c r="F34" t="s">
        <v>878</v>
      </c>
      <c r="H34" t="s">
        <v>879</v>
      </c>
    </row>
    <row r="35" spans="1:8" x14ac:dyDescent="0.35">
      <c r="A35" t="s">
        <v>37</v>
      </c>
      <c r="D35" t="s">
        <v>878</v>
      </c>
      <c r="E35" t="s">
        <v>878</v>
      </c>
      <c r="F35" t="s">
        <v>878</v>
      </c>
      <c r="H35" t="s">
        <v>879</v>
      </c>
    </row>
  </sheetData>
  <phoneticPr fontId="7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C1D9-D585-452B-AD06-A500808F4625}">
  <dimension ref="A1:AQ302"/>
  <sheetViews>
    <sheetView topLeftCell="B1" workbookViewId="0">
      <selection activeCell="D3" sqref="D3"/>
    </sheetView>
  </sheetViews>
  <sheetFormatPr defaultRowHeight="14.5" x14ac:dyDescent="0.35"/>
  <cols>
    <col min="1" max="1" width="22.7265625" bestFit="1" customWidth="1"/>
    <col min="2" max="2" width="81.1796875" bestFit="1" customWidth="1"/>
    <col min="3" max="3" width="22.7265625" bestFit="1" customWidth="1"/>
    <col min="4" max="4" width="25.26953125" bestFit="1" customWidth="1"/>
    <col min="5" max="5" width="24.81640625" bestFit="1" customWidth="1"/>
    <col min="6" max="6" width="25.54296875" bestFit="1" customWidth="1"/>
    <col min="7" max="7" width="13.81640625" bestFit="1" customWidth="1"/>
    <col min="8" max="8" width="21.54296875" bestFit="1" customWidth="1"/>
    <col min="9" max="9" width="12" bestFit="1" customWidth="1"/>
    <col min="10" max="10" width="11" bestFit="1" customWidth="1"/>
    <col min="11" max="11" width="24.81640625" bestFit="1" customWidth="1"/>
    <col min="12" max="12" width="11.1796875" bestFit="1" customWidth="1"/>
    <col min="13" max="13" width="20.26953125" bestFit="1" customWidth="1"/>
    <col min="14" max="40" width="19" bestFit="1" customWidth="1"/>
    <col min="41" max="42" width="12.1796875" bestFit="1" customWidth="1"/>
    <col min="43" max="43" width="81.1796875" bestFit="1" customWidth="1"/>
  </cols>
  <sheetData>
    <row r="1" spans="1:43" x14ac:dyDescent="0.35">
      <c r="A1" t="s">
        <v>880</v>
      </c>
      <c r="B1" t="s">
        <v>881</v>
      </c>
      <c r="C1" t="s">
        <v>882</v>
      </c>
      <c r="D1" t="s">
        <v>883</v>
      </c>
      <c r="E1" t="s">
        <v>884</v>
      </c>
      <c r="F1" t="s">
        <v>885</v>
      </c>
      <c r="G1" t="s">
        <v>886</v>
      </c>
      <c r="H1" t="s">
        <v>887</v>
      </c>
      <c r="I1" t="s">
        <v>888</v>
      </c>
      <c r="J1" t="s">
        <v>889</v>
      </c>
      <c r="K1" t="s">
        <v>890</v>
      </c>
      <c r="L1" t="s">
        <v>891</v>
      </c>
      <c r="M1" t="s">
        <v>892</v>
      </c>
      <c r="N1" t="s">
        <v>893</v>
      </c>
      <c r="O1" t="s">
        <v>894</v>
      </c>
      <c r="P1" t="s">
        <v>895</v>
      </c>
      <c r="Q1" t="s">
        <v>896</v>
      </c>
      <c r="R1" t="s">
        <v>897</v>
      </c>
      <c r="S1" t="s">
        <v>898</v>
      </c>
      <c r="T1" t="s">
        <v>899</v>
      </c>
      <c r="U1" t="s">
        <v>900</v>
      </c>
      <c r="V1" t="s">
        <v>901</v>
      </c>
      <c r="W1" t="s">
        <v>902</v>
      </c>
      <c r="X1" t="s">
        <v>903</v>
      </c>
      <c r="Y1" t="s">
        <v>904</v>
      </c>
      <c r="Z1" t="s">
        <v>905</v>
      </c>
      <c r="AA1" t="s">
        <v>906</v>
      </c>
      <c r="AB1" t="s">
        <v>907</v>
      </c>
      <c r="AC1" t="s">
        <v>908</v>
      </c>
      <c r="AD1" t="s">
        <v>909</v>
      </c>
      <c r="AE1" t="s">
        <v>910</v>
      </c>
      <c r="AF1" t="s">
        <v>911</v>
      </c>
      <c r="AG1" t="s">
        <v>912</v>
      </c>
      <c r="AH1" t="s">
        <v>913</v>
      </c>
      <c r="AI1" t="s">
        <v>914</v>
      </c>
      <c r="AJ1" t="s">
        <v>915</v>
      </c>
      <c r="AK1" t="s">
        <v>916</v>
      </c>
      <c r="AL1" t="s">
        <v>917</v>
      </c>
      <c r="AM1" t="s">
        <v>918</v>
      </c>
      <c r="AN1" t="s">
        <v>919</v>
      </c>
      <c r="AO1" t="s">
        <v>920</v>
      </c>
      <c r="AP1" t="s">
        <v>921</v>
      </c>
      <c r="AQ1" t="s">
        <v>922</v>
      </c>
    </row>
    <row r="2" spans="1:43" x14ac:dyDescent="0.35">
      <c r="A2" t="s">
        <v>37</v>
      </c>
      <c r="B2" t="s">
        <v>923</v>
      </c>
      <c r="C2" t="s">
        <v>37</v>
      </c>
      <c r="G2" s="120"/>
      <c r="I2" s="120"/>
      <c r="J2" s="120"/>
      <c r="AO2" t="s">
        <v>37</v>
      </c>
      <c r="AQ2" t="s">
        <v>924</v>
      </c>
    </row>
    <row r="3" spans="1:43" x14ac:dyDescent="0.35">
      <c r="A3" t="s">
        <v>925</v>
      </c>
      <c r="B3" t="s">
        <v>926</v>
      </c>
      <c r="C3" t="s">
        <v>37</v>
      </c>
      <c r="G3" s="120"/>
      <c r="I3" s="120"/>
      <c r="J3" s="120"/>
      <c r="AO3" t="s">
        <v>925</v>
      </c>
      <c r="AQ3" t="s">
        <v>924</v>
      </c>
    </row>
    <row r="4" spans="1:43" x14ac:dyDescent="0.35">
      <c r="G4" s="120"/>
      <c r="I4" s="120"/>
      <c r="J4" s="120"/>
      <c r="AO4">
        <v>0</v>
      </c>
    </row>
    <row r="5" spans="1:43" x14ac:dyDescent="0.35">
      <c r="A5" t="s">
        <v>927</v>
      </c>
      <c r="B5" t="s">
        <v>928</v>
      </c>
      <c r="C5" t="s">
        <v>929</v>
      </c>
      <c r="D5" t="s">
        <v>818</v>
      </c>
      <c r="E5" t="s">
        <v>499</v>
      </c>
      <c r="F5" t="s">
        <v>930</v>
      </c>
      <c r="G5" s="120">
        <v>43871</v>
      </c>
      <c r="H5">
        <v>4</v>
      </c>
      <c r="I5" s="120">
        <v>43831</v>
      </c>
      <c r="J5" s="120">
        <v>45016</v>
      </c>
      <c r="K5">
        <v>35352</v>
      </c>
      <c r="L5" t="s">
        <v>410</v>
      </c>
      <c r="M5">
        <v>37881.85</v>
      </c>
      <c r="N5">
        <v>13907.689999999999</v>
      </c>
      <c r="O5">
        <v>0</v>
      </c>
      <c r="P5">
        <v>26901.527399999999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-2927.3673999999955</v>
      </c>
      <c r="AA5">
        <v>0</v>
      </c>
      <c r="AB5">
        <v>0</v>
      </c>
      <c r="AO5" t="s">
        <v>927</v>
      </c>
      <c r="AQ5" t="s">
        <v>931</v>
      </c>
    </row>
    <row r="6" spans="1:43" x14ac:dyDescent="0.35">
      <c r="A6" t="s">
        <v>932</v>
      </c>
      <c r="B6" t="s">
        <v>933</v>
      </c>
      <c r="C6" t="s">
        <v>929</v>
      </c>
      <c r="D6" t="s">
        <v>818</v>
      </c>
      <c r="E6" t="s">
        <v>435</v>
      </c>
      <c r="F6" t="s">
        <v>934</v>
      </c>
      <c r="G6" s="120">
        <v>44179</v>
      </c>
      <c r="H6">
        <v>4</v>
      </c>
      <c r="I6" s="120">
        <v>44136</v>
      </c>
      <c r="J6" s="120">
        <v>45291</v>
      </c>
      <c r="K6">
        <v>144481.51999999999</v>
      </c>
      <c r="L6" t="s">
        <v>410</v>
      </c>
      <c r="M6">
        <v>150337.28</v>
      </c>
      <c r="N6">
        <v>0</v>
      </c>
      <c r="O6">
        <v>0</v>
      </c>
      <c r="P6">
        <v>155416.97339999999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-5079.6933999999892</v>
      </c>
      <c r="AO6" t="s">
        <v>932</v>
      </c>
      <c r="AQ6" t="s">
        <v>931</v>
      </c>
    </row>
    <row r="7" spans="1:43" x14ac:dyDescent="0.35">
      <c r="A7" t="s">
        <v>935</v>
      </c>
      <c r="B7" t="s">
        <v>936</v>
      </c>
      <c r="C7" t="s">
        <v>929</v>
      </c>
      <c r="D7" t="s">
        <v>818</v>
      </c>
      <c r="E7" t="s">
        <v>527</v>
      </c>
      <c r="F7" t="s">
        <v>937</v>
      </c>
      <c r="G7" s="120">
        <v>44179</v>
      </c>
      <c r="H7">
        <v>3</v>
      </c>
      <c r="I7" s="120">
        <v>44440</v>
      </c>
      <c r="J7" s="120">
        <v>44865</v>
      </c>
      <c r="K7">
        <v>67993.34</v>
      </c>
      <c r="L7" t="s">
        <v>410</v>
      </c>
      <c r="M7">
        <v>70873.62000000001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74240.3753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-3366.7552999999898</v>
      </c>
      <c r="AB7">
        <v>0</v>
      </c>
      <c r="AO7" t="s">
        <v>935</v>
      </c>
      <c r="AQ7" t="s">
        <v>931</v>
      </c>
    </row>
    <row r="8" spans="1:43" x14ac:dyDescent="0.35">
      <c r="A8" t="s">
        <v>938</v>
      </c>
      <c r="B8" t="s">
        <v>939</v>
      </c>
      <c r="C8" t="s">
        <v>940</v>
      </c>
      <c r="D8" t="s">
        <v>818</v>
      </c>
      <c r="E8" t="s">
        <v>527</v>
      </c>
      <c r="F8" t="s">
        <v>937</v>
      </c>
      <c r="G8" s="120">
        <v>44467</v>
      </c>
      <c r="H8">
        <v>1</v>
      </c>
      <c r="I8" s="120">
        <v>44440</v>
      </c>
      <c r="J8" s="120">
        <v>44834</v>
      </c>
      <c r="K8">
        <v>16651</v>
      </c>
      <c r="L8" t="s">
        <v>8</v>
      </c>
      <c r="M8">
        <v>15751.859999999999</v>
      </c>
      <c r="N8">
        <v>0</v>
      </c>
      <c r="O8">
        <v>0</v>
      </c>
      <c r="P8">
        <v>0</v>
      </c>
      <c r="Q8">
        <v>0</v>
      </c>
      <c r="R8">
        <v>0</v>
      </c>
      <c r="S8">
        <v>16154.501549999999</v>
      </c>
      <c r="T8">
        <v>0</v>
      </c>
      <c r="U8">
        <v>0</v>
      </c>
      <c r="V8">
        <v>0</v>
      </c>
      <c r="W8">
        <v>0</v>
      </c>
      <c r="X8">
        <v>-402.64155000000028</v>
      </c>
      <c r="Y8">
        <v>0</v>
      </c>
      <c r="Z8">
        <v>0</v>
      </c>
      <c r="AA8">
        <v>0</v>
      </c>
      <c r="AB8">
        <v>0</v>
      </c>
      <c r="AO8" t="s">
        <v>938</v>
      </c>
      <c r="AQ8" t="s">
        <v>941</v>
      </c>
    </row>
    <row r="9" spans="1:43" x14ac:dyDescent="0.35">
      <c r="G9" s="120"/>
      <c r="I9" s="120"/>
      <c r="J9" s="120"/>
      <c r="AO9">
        <v>0</v>
      </c>
    </row>
    <row r="10" spans="1:43" x14ac:dyDescent="0.35">
      <c r="A10" t="s">
        <v>942</v>
      </c>
      <c r="B10" t="s">
        <v>943</v>
      </c>
      <c r="C10" t="s">
        <v>944</v>
      </c>
      <c r="D10" t="s">
        <v>860</v>
      </c>
      <c r="E10" t="s">
        <v>463</v>
      </c>
      <c r="F10" t="s">
        <v>945</v>
      </c>
      <c r="G10" s="120">
        <v>44372</v>
      </c>
      <c r="H10">
        <v>1</v>
      </c>
      <c r="I10" s="120">
        <v>44375</v>
      </c>
      <c r="J10" s="120">
        <v>44592</v>
      </c>
      <c r="K10">
        <v>12775000</v>
      </c>
      <c r="L10" t="s">
        <v>946</v>
      </c>
      <c r="M10">
        <v>21337.3</v>
      </c>
      <c r="N10">
        <v>0</v>
      </c>
      <c r="O10">
        <v>0</v>
      </c>
      <c r="P10">
        <v>0</v>
      </c>
      <c r="Q10">
        <v>0</v>
      </c>
      <c r="R10">
        <v>25169.552373780018</v>
      </c>
      <c r="S10">
        <v>0</v>
      </c>
      <c r="T10">
        <v>0</v>
      </c>
      <c r="U10">
        <v>0</v>
      </c>
      <c r="V10">
        <v>0</v>
      </c>
      <c r="W10">
        <v>0</v>
      </c>
      <c r="X10">
        <v>-3832.2523737800184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 t="s">
        <v>942</v>
      </c>
      <c r="AQ10" t="s">
        <v>947</v>
      </c>
    </row>
    <row r="11" spans="1:43" x14ac:dyDescent="0.35">
      <c r="A11" t="s">
        <v>948</v>
      </c>
      <c r="B11" t="s">
        <v>949</v>
      </c>
      <c r="C11" t="s">
        <v>950</v>
      </c>
      <c r="D11" t="s">
        <v>860</v>
      </c>
      <c r="E11" t="s">
        <v>432</v>
      </c>
      <c r="F11" t="s">
        <v>428</v>
      </c>
      <c r="G11" s="120">
        <v>44531</v>
      </c>
      <c r="H11">
        <v>1</v>
      </c>
      <c r="I11" s="120">
        <v>44508</v>
      </c>
      <c r="J11" s="120">
        <v>44561</v>
      </c>
      <c r="K11">
        <v>7143</v>
      </c>
      <c r="L11" t="s">
        <v>8</v>
      </c>
      <c r="M11">
        <v>6729.619999999999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6453.2442000000001</v>
      </c>
      <c r="U11">
        <v>276.37579999999889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 t="s">
        <v>948</v>
      </c>
      <c r="AQ11" t="s">
        <v>951</v>
      </c>
    </row>
    <row r="12" spans="1:43" x14ac:dyDescent="0.35">
      <c r="A12" t="s">
        <v>952</v>
      </c>
      <c r="B12" t="s">
        <v>953</v>
      </c>
      <c r="C12" t="s">
        <v>954</v>
      </c>
      <c r="D12" t="s">
        <v>860</v>
      </c>
      <c r="E12" t="s">
        <v>488</v>
      </c>
      <c r="F12" t="s">
        <v>477</v>
      </c>
      <c r="G12" s="120">
        <v>44406</v>
      </c>
      <c r="H12">
        <v>3</v>
      </c>
      <c r="I12" s="120">
        <v>44409</v>
      </c>
      <c r="J12" s="120">
        <v>44834</v>
      </c>
      <c r="K12">
        <v>7067.4</v>
      </c>
      <c r="L12" t="s">
        <v>8</v>
      </c>
      <c r="M12">
        <v>6736.3899999999994</v>
      </c>
      <c r="N12">
        <v>0</v>
      </c>
      <c r="O12">
        <v>0</v>
      </c>
      <c r="P12">
        <v>0</v>
      </c>
      <c r="Q12">
        <v>0</v>
      </c>
      <c r="R12">
        <v>0</v>
      </c>
      <c r="S12">
        <v>5278.6662799999995</v>
      </c>
      <c r="T12">
        <v>0</v>
      </c>
      <c r="U12">
        <v>862.81598538989783</v>
      </c>
      <c r="V12">
        <v>0</v>
      </c>
      <c r="W12">
        <v>677.6172724448586</v>
      </c>
      <c r="X12">
        <v>-82.709537834756702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 t="s">
        <v>952</v>
      </c>
      <c r="AQ12" t="s">
        <v>955</v>
      </c>
    </row>
    <row r="13" spans="1:43" x14ac:dyDescent="0.35">
      <c r="A13" t="s">
        <v>956</v>
      </c>
      <c r="B13" t="s">
        <v>957</v>
      </c>
      <c r="C13" t="s">
        <v>958</v>
      </c>
      <c r="D13" t="s">
        <v>860</v>
      </c>
      <c r="E13" t="s">
        <v>488</v>
      </c>
      <c r="F13" t="s">
        <v>959</v>
      </c>
      <c r="G13" s="120">
        <v>44400</v>
      </c>
      <c r="H13">
        <v>1</v>
      </c>
      <c r="I13" s="120">
        <v>44396</v>
      </c>
      <c r="J13" s="120">
        <v>44651</v>
      </c>
      <c r="K13">
        <v>9712</v>
      </c>
      <c r="L13" t="s">
        <v>8</v>
      </c>
      <c r="M13">
        <v>9049.58</v>
      </c>
      <c r="N13">
        <v>0</v>
      </c>
      <c r="O13">
        <v>0</v>
      </c>
      <c r="P13">
        <v>0</v>
      </c>
      <c r="Q13">
        <v>0</v>
      </c>
      <c r="R13">
        <v>0</v>
      </c>
      <c r="S13">
        <v>9543.6589199999999</v>
      </c>
      <c r="T13">
        <v>0</v>
      </c>
      <c r="U13">
        <v>-494.07891999999993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 t="s">
        <v>956</v>
      </c>
      <c r="AQ13" t="s">
        <v>960</v>
      </c>
    </row>
    <row r="14" spans="1:43" x14ac:dyDescent="0.35">
      <c r="A14" t="s">
        <v>961</v>
      </c>
      <c r="B14" t="s">
        <v>962</v>
      </c>
      <c r="C14" t="s">
        <v>963</v>
      </c>
      <c r="D14" t="s">
        <v>860</v>
      </c>
      <c r="E14" t="s">
        <v>488</v>
      </c>
      <c r="F14" t="s">
        <v>959</v>
      </c>
      <c r="G14" s="120">
        <v>44398</v>
      </c>
      <c r="H14">
        <v>0</v>
      </c>
      <c r="I14" s="120">
        <v>44398</v>
      </c>
      <c r="J14" s="120">
        <v>44454</v>
      </c>
      <c r="K14">
        <v>4838</v>
      </c>
      <c r="L14" t="s">
        <v>7</v>
      </c>
      <c r="M14">
        <v>4838</v>
      </c>
      <c r="N14">
        <v>0</v>
      </c>
      <c r="O14">
        <v>0</v>
      </c>
      <c r="P14">
        <v>0</v>
      </c>
      <c r="Q14">
        <v>0</v>
      </c>
      <c r="R14">
        <v>0</v>
      </c>
      <c r="S14">
        <v>4838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 t="s">
        <v>961</v>
      </c>
      <c r="AQ14" t="s">
        <v>964</v>
      </c>
    </row>
    <row r="15" spans="1:43" x14ac:dyDescent="0.35">
      <c r="A15" t="s">
        <v>965</v>
      </c>
      <c r="B15" t="s">
        <v>966</v>
      </c>
      <c r="C15" t="s">
        <v>967</v>
      </c>
      <c r="D15" t="s">
        <v>860</v>
      </c>
      <c r="E15" t="s">
        <v>546</v>
      </c>
      <c r="F15" t="s">
        <v>968</v>
      </c>
      <c r="G15" s="120">
        <v>44271</v>
      </c>
      <c r="H15">
        <v>2</v>
      </c>
      <c r="I15" s="120">
        <v>44256</v>
      </c>
      <c r="J15" s="120">
        <v>44377</v>
      </c>
      <c r="K15">
        <v>24462</v>
      </c>
      <c r="L15" t="s">
        <v>8</v>
      </c>
      <c r="M15">
        <v>22761.019999999997</v>
      </c>
      <c r="N15">
        <v>0</v>
      </c>
      <c r="O15">
        <v>0</v>
      </c>
      <c r="P15">
        <v>0</v>
      </c>
      <c r="Q15">
        <v>14884.83829</v>
      </c>
      <c r="R15">
        <v>7250.9874499999996</v>
      </c>
      <c r="S15">
        <v>0</v>
      </c>
      <c r="T15">
        <v>0</v>
      </c>
      <c r="U15">
        <v>0</v>
      </c>
      <c r="V15">
        <v>0</v>
      </c>
      <c r="W15">
        <v>0</v>
      </c>
      <c r="X15">
        <v>625.19425999999658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 t="s">
        <v>965</v>
      </c>
      <c r="AQ15" t="s">
        <v>969</v>
      </c>
    </row>
    <row r="16" spans="1:43" x14ac:dyDescent="0.35">
      <c r="A16" t="s">
        <v>970</v>
      </c>
      <c r="B16" t="s">
        <v>971</v>
      </c>
      <c r="C16" t="s">
        <v>972</v>
      </c>
      <c r="D16" t="s">
        <v>860</v>
      </c>
      <c r="E16" t="s">
        <v>472</v>
      </c>
      <c r="F16" t="s">
        <v>973</v>
      </c>
      <c r="G16" s="120">
        <v>44494</v>
      </c>
      <c r="H16">
        <v>2</v>
      </c>
      <c r="I16" s="120">
        <v>44467</v>
      </c>
      <c r="J16" s="120">
        <v>44712</v>
      </c>
      <c r="K16">
        <v>23012</v>
      </c>
      <c r="L16" t="s">
        <v>410</v>
      </c>
      <c r="M16">
        <v>24684.13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24695.534499999998</v>
      </c>
      <c r="U16">
        <v>216.108</v>
      </c>
      <c r="V16">
        <v>-227.51249999999709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 t="s">
        <v>970</v>
      </c>
      <c r="AQ16" t="s">
        <v>974</v>
      </c>
    </row>
    <row r="17" spans="1:43" x14ac:dyDescent="0.35">
      <c r="A17" t="s">
        <v>975</v>
      </c>
      <c r="B17" t="s">
        <v>976</v>
      </c>
      <c r="C17" t="s">
        <v>977</v>
      </c>
      <c r="D17" t="s">
        <v>860</v>
      </c>
      <c r="E17" t="s">
        <v>690</v>
      </c>
      <c r="F17" t="s">
        <v>978</v>
      </c>
      <c r="G17" s="120">
        <v>44251</v>
      </c>
      <c r="H17">
        <v>1</v>
      </c>
      <c r="I17" s="120">
        <v>44230</v>
      </c>
      <c r="J17" s="120">
        <v>44561</v>
      </c>
      <c r="K17">
        <v>16418</v>
      </c>
      <c r="L17" t="s">
        <v>8</v>
      </c>
      <c r="M17">
        <v>15104.56</v>
      </c>
      <c r="N17">
        <v>0</v>
      </c>
      <c r="O17">
        <v>0</v>
      </c>
      <c r="P17">
        <v>0</v>
      </c>
      <c r="Q17">
        <v>17212.126</v>
      </c>
      <c r="R17">
        <v>0</v>
      </c>
      <c r="S17">
        <v>0</v>
      </c>
      <c r="T17">
        <v>0</v>
      </c>
      <c r="U17">
        <v>-2107.5660000000007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 t="s">
        <v>975</v>
      </c>
      <c r="AQ17" t="s">
        <v>979</v>
      </c>
    </row>
    <row r="18" spans="1:43" x14ac:dyDescent="0.35">
      <c r="A18" t="s">
        <v>980</v>
      </c>
      <c r="B18" t="s">
        <v>981</v>
      </c>
      <c r="C18" t="s">
        <v>982</v>
      </c>
      <c r="D18" t="s">
        <v>860</v>
      </c>
      <c r="E18" t="s">
        <v>423</v>
      </c>
      <c r="F18" t="s">
        <v>413</v>
      </c>
      <c r="G18" s="120">
        <v>44624</v>
      </c>
      <c r="H18">
        <v>3</v>
      </c>
      <c r="I18" s="120">
        <v>44562</v>
      </c>
      <c r="J18" s="120">
        <v>46101</v>
      </c>
      <c r="K18">
        <v>69093.300000000017</v>
      </c>
      <c r="L18" t="s">
        <v>7</v>
      </c>
      <c r="M18">
        <v>69093.300000000017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64480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4613.3000000000175</v>
      </c>
      <c r="AM18">
        <v>0</v>
      </c>
      <c r="AN18">
        <v>0</v>
      </c>
      <c r="AO18" t="s">
        <v>980</v>
      </c>
      <c r="AQ18" t="s">
        <v>983</v>
      </c>
    </row>
    <row r="19" spans="1:43" x14ac:dyDescent="0.35">
      <c r="A19" t="s">
        <v>984</v>
      </c>
      <c r="B19" t="s">
        <v>985</v>
      </c>
      <c r="C19" t="s">
        <v>982</v>
      </c>
      <c r="D19" t="s">
        <v>860</v>
      </c>
      <c r="E19" t="s">
        <v>558</v>
      </c>
      <c r="F19" t="s">
        <v>551</v>
      </c>
      <c r="G19" s="120">
        <v>44302</v>
      </c>
      <c r="H19">
        <v>3</v>
      </c>
      <c r="I19" s="120">
        <v>44197</v>
      </c>
      <c r="J19" s="120">
        <v>45077</v>
      </c>
      <c r="K19">
        <v>56929</v>
      </c>
      <c r="L19" t="s">
        <v>7</v>
      </c>
      <c r="M19">
        <v>56929</v>
      </c>
      <c r="N19">
        <v>0</v>
      </c>
      <c r="O19">
        <v>0</v>
      </c>
      <c r="P19">
        <v>0</v>
      </c>
      <c r="Q19">
        <v>0</v>
      </c>
      <c r="R19">
        <v>41289</v>
      </c>
      <c r="S19">
        <v>0</v>
      </c>
      <c r="T19">
        <v>0</v>
      </c>
      <c r="U19">
        <v>15640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 t="s">
        <v>984</v>
      </c>
      <c r="AQ19" t="s">
        <v>983</v>
      </c>
    </row>
    <row r="20" spans="1:43" x14ac:dyDescent="0.35">
      <c r="A20" t="s">
        <v>986</v>
      </c>
      <c r="B20" t="s">
        <v>987</v>
      </c>
      <c r="C20" t="s">
        <v>982</v>
      </c>
      <c r="D20" t="s">
        <v>860</v>
      </c>
      <c r="E20" t="s">
        <v>699</v>
      </c>
      <c r="F20" t="s">
        <v>697</v>
      </c>
      <c r="G20" s="120">
        <v>44287</v>
      </c>
      <c r="H20">
        <v>3</v>
      </c>
      <c r="I20" s="120">
        <v>44197</v>
      </c>
      <c r="J20" s="120">
        <v>45107</v>
      </c>
      <c r="K20">
        <v>47096</v>
      </c>
      <c r="L20" t="s">
        <v>7</v>
      </c>
      <c r="M20">
        <v>47096</v>
      </c>
      <c r="N20">
        <v>0</v>
      </c>
      <c r="O20">
        <v>0</v>
      </c>
      <c r="P20">
        <v>0</v>
      </c>
      <c r="Q20">
        <v>0</v>
      </c>
      <c r="R20">
        <v>42514</v>
      </c>
      <c r="S20">
        <v>0</v>
      </c>
      <c r="T20">
        <v>0</v>
      </c>
      <c r="U20">
        <v>12657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-8075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 t="s">
        <v>986</v>
      </c>
      <c r="AQ20" t="s">
        <v>983</v>
      </c>
    </row>
    <row r="21" spans="1:43" x14ac:dyDescent="0.35">
      <c r="A21" t="s">
        <v>988</v>
      </c>
      <c r="B21" t="s">
        <v>989</v>
      </c>
      <c r="C21" t="s">
        <v>990</v>
      </c>
      <c r="D21" t="s">
        <v>860</v>
      </c>
      <c r="E21" t="s">
        <v>737</v>
      </c>
      <c r="F21" t="s">
        <v>734</v>
      </c>
      <c r="G21" s="120">
        <v>44250</v>
      </c>
      <c r="H21">
        <v>2</v>
      </c>
      <c r="I21" s="120">
        <v>44197</v>
      </c>
      <c r="J21" s="120">
        <v>45077</v>
      </c>
      <c r="K21">
        <v>48649</v>
      </c>
      <c r="L21" t="s">
        <v>8</v>
      </c>
      <c r="M21">
        <v>44766.770000000004</v>
      </c>
      <c r="N21">
        <v>0</v>
      </c>
      <c r="O21">
        <v>0</v>
      </c>
      <c r="P21">
        <v>0</v>
      </c>
      <c r="Q21">
        <v>50360.183579999997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-5593.4135799999931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 t="s">
        <v>988</v>
      </c>
      <c r="AQ21" t="s">
        <v>991</v>
      </c>
    </row>
    <row r="22" spans="1:43" x14ac:dyDescent="0.35">
      <c r="A22" t="s">
        <v>992</v>
      </c>
      <c r="B22" t="s">
        <v>993</v>
      </c>
      <c r="C22" t="s">
        <v>990</v>
      </c>
      <c r="D22" t="s">
        <v>860</v>
      </c>
      <c r="E22" t="s">
        <v>622</v>
      </c>
      <c r="F22" t="s">
        <v>615</v>
      </c>
      <c r="G22" s="120">
        <v>44250</v>
      </c>
      <c r="H22">
        <v>3</v>
      </c>
      <c r="I22" s="120">
        <v>44197</v>
      </c>
      <c r="J22" s="120">
        <v>45291</v>
      </c>
      <c r="K22">
        <v>57749</v>
      </c>
      <c r="L22" t="s">
        <v>8</v>
      </c>
      <c r="M22">
        <v>52747.26</v>
      </c>
      <c r="N22">
        <v>0</v>
      </c>
      <c r="O22">
        <v>0</v>
      </c>
      <c r="P22">
        <v>0</v>
      </c>
      <c r="Q22">
        <v>46635.051439999996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13755.19135444112</v>
      </c>
      <c r="AA22">
        <v>0</v>
      </c>
      <c r="AB22">
        <v>0</v>
      </c>
      <c r="AC22">
        <v>-7642.9827944411154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 t="s">
        <v>992</v>
      </c>
      <c r="AQ22" t="s">
        <v>991</v>
      </c>
    </row>
    <row r="23" spans="1:43" x14ac:dyDescent="0.35">
      <c r="A23" t="s">
        <v>994</v>
      </c>
      <c r="B23" t="s">
        <v>995</v>
      </c>
      <c r="C23" t="s">
        <v>990</v>
      </c>
      <c r="D23" t="s">
        <v>860</v>
      </c>
      <c r="E23" t="s">
        <v>496</v>
      </c>
      <c r="F23" t="s">
        <v>493</v>
      </c>
      <c r="G23" s="120">
        <v>44250</v>
      </c>
      <c r="H23">
        <v>1</v>
      </c>
      <c r="I23" s="120">
        <v>44197</v>
      </c>
      <c r="J23" s="120">
        <v>44926</v>
      </c>
      <c r="K23">
        <v>46886</v>
      </c>
      <c r="L23" t="s">
        <v>8</v>
      </c>
      <c r="M23">
        <v>43147.35</v>
      </c>
      <c r="N23">
        <v>0</v>
      </c>
      <c r="O23">
        <v>0</v>
      </c>
      <c r="P23">
        <v>0</v>
      </c>
      <c r="Q23">
        <v>43872.193079999997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-724.84307999999874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 t="s">
        <v>994</v>
      </c>
      <c r="AQ23" t="s">
        <v>991</v>
      </c>
    </row>
    <row r="24" spans="1:43" x14ac:dyDescent="0.35">
      <c r="A24" t="s">
        <v>996</v>
      </c>
      <c r="B24" t="s">
        <v>997</v>
      </c>
      <c r="C24" t="s">
        <v>998</v>
      </c>
      <c r="D24" t="s">
        <v>860</v>
      </c>
      <c r="E24" t="s">
        <v>402</v>
      </c>
      <c r="F24" t="s">
        <v>405</v>
      </c>
      <c r="G24" s="120">
        <v>44244</v>
      </c>
      <c r="H24">
        <v>2</v>
      </c>
      <c r="I24" s="120">
        <v>44242</v>
      </c>
      <c r="J24" s="120">
        <v>44651</v>
      </c>
      <c r="K24">
        <v>37067</v>
      </c>
      <c r="L24" t="s">
        <v>7</v>
      </c>
      <c r="M24">
        <v>37067</v>
      </c>
      <c r="N24">
        <v>0</v>
      </c>
      <c r="O24">
        <v>0</v>
      </c>
      <c r="P24">
        <v>0</v>
      </c>
      <c r="Q24">
        <v>32242</v>
      </c>
      <c r="R24">
        <v>0</v>
      </c>
      <c r="S24">
        <v>0</v>
      </c>
      <c r="T24">
        <v>4728</v>
      </c>
      <c r="U24">
        <v>0</v>
      </c>
      <c r="V24">
        <v>97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 t="s">
        <v>996</v>
      </c>
      <c r="AQ24" t="s">
        <v>999</v>
      </c>
    </row>
    <row r="25" spans="1:43" x14ac:dyDescent="0.35">
      <c r="A25" t="s">
        <v>1000</v>
      </c>
      <c r="B25" t="s">
        <v>1001</v>
      </c>
      <c r="C25" t="s">
        <v>1002</v>
      </c>
      <c r="D25" t="s">
        <v>860</v>
      </c>
      <c r="E25" t="s">
        <v>729</v>
      </c>
      <c r="F25" t="s">
        <v>715</v>
      </c>
      <c r="G25" s="120">
        <v>44341</v>
      </c>
      <c r="H25">
        <v>1</v>
      </c>
      <c r="I25" s="120">
        <v>44317</v>
      </c>
      <c r="J25" s="120">
        <v>44469</v>
      </c>
      <c r="K25">
        <v>11095</v>
      </c>
      <c r="L25" t="s">
        <v>410</v>
      </c>
      <c r="M25">
        <v>12252.25</v>
      </c>
      <c r="N25">
        <v>0</v>
      </c>
      <c r="O25">
        <v>0</v>
      </c>
      <c r="P25">
        <v>0</v>
      </c>
      <c r="Q25">
        <v>0</v>
      </c>
      <c r="R25">
        <v>12691.734</v>
      </c>
      <c r="S25">
        <v>0</v>
      </c>
      <c r="T25">
        <v>-439.48400000000038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 t="s">
        <v>1000</v>
      </c>
      <c r="AQ25" t="s">
        <v>1003</v>
      </c>
    </row>
    <row r="26" spans="1:43" x14ac:dyDescent="0.35">
      <c r="A26" t="s">
        <v>1004</v>
      </c>
      <c r="B26" t="s">
        <v>1005</v>
      </c>
      <c r="C26" t="s">
        <v>1006</v>
      </c>
      <c r="D26" t="s">
        <v>860</v>
      </c>
      <c r="E26" t="s">
        <v>729</v>
      </c>
      <c r="F26" t="s">
        <v>715</v>
      </c>
      <c r="G26" s="120">
        <v>44341</v>
      </c>
      <c r="H26">
        <v>1</v>
      </c>
      <c r="I26" s="120">
        <v>44317</v>
      </c>
      <c r="J26" s="120">
        <v>44530</v>
      </c>
      <c r="K26">
        <v>10000</v>
      </c>
      <c r="L26" t="s">
        <v>410</v>
      </c>
      <c r="M26">
        <v>11069.6</v>
      </c>
      <c r="N26">
        <v>0</v>
      </c>
      <c r="O26">
        <v>0</v>
      </c>
      <c r="P26">
        <v>0</v>
      </c>
      <c r="Q26">
        <v>0</v>
      </c>
      <c r="R26">
        <v>13173.308000000001</v>
      </c>
      <c r="S26">
        <v>0</v>
      </c>
      <c r="T26">
        <v>-2103.7080000000005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 t="s">
        <v>1004</v>
      </c>
      <c r="AQ26" t="s">
        <v>1007</v>
      </c>
    </row>
    <row r="27" spans="1:43" x14ac:dyDescent="0.35">
      <c r="A27" t="s">
        <v>1008</v>
      </c>
      <c r="B27" t="s">
        <v>1009</v>
      </c>
      <c r="C27" t="s">
        <v>1010</v>
      </c>
      <c r="D27" t="s">
        <v>860</v>
      </c>
      <c r="E27" t="s">
        <v>546</v>
      </c>
      <c r="F27" t="s">
        <v>542</v>
      </c>
      <c r="G27" s="120">
        <v>44269</v>
      </c>
      <c r="H27">
        <v>2</v>
      </c>
      <c r="I27" s="120">
        <v>44270</v>
      </c>
      <c r="J27" s="120">
        <v>44926</v>
      </c>
      <c r="K27">
        <v>12800</v>
      </c>
      <c r="L27" t="s">
        <v>8</v>
      </c>
      <c r="M27">
        <v>12144.51</v>
      </c>
      <c r="N27">
        <v>0</v>
      </c>
      <c r="O27">
        <v>0</v>
      </c>
      <c r="P27">
        <v>0</v>
      </c>
      <c r="Q27">
        <v>14450.8595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-2306.3495000000007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 t="s">
        <v>1008</v>
      </c>
      <c r="AQ27" t="s">
        <v>1011</v>
      </c>
    </row>
    <row r="28" spans="1:43" x14ac:dyDescent="0.35">
      <c r="A28" t="s">
        <v>1012</v>
      </c>
      <c r="B28" t="s">
        <v>1013</v>
      </c>
      <c r="C28" t="s">
        <v>1014</v>
      </c>
      <c r="D28" t="s">
        <v>860</v>
      </c>
      <c r="E28" t="s">
        <v>488</v>
      </c>
      <c r="F28" t="s">
        <v>477</v>
      </c>
      <c r="G28" s="120">
        <v>44390</v>
      </c>
      <c r="H28">
        <v>1</v>
      </c>
      <c r="I28" s="120">
        <v>44378</v>
      </c>
      <c r="J28" s="120">
        <v>44469</v>
      </c>
      <c r="K28">
        <v>6046</v>
      </c>
      <c r="L28" t="s">
        <v>8</v>
      </c>
      <c r="M28">
        <v>5606.6799999999994</v>
      </c>
      <c r="N28">
        <v>0</v>
      </c>
      <c r="O28">
        <v>0</v>
      </c>
      <c r="P28">
        <v>0</v>
      </c>
      <c r="Q28">
        <v>0</v>
      </c>
      <c r="R28">
        <v>0</v>
      </c>
      <c r="S28">
        <v>5606.6799999999994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 t="s">
        <v>1012</v>
      </c>
      <c r="AQ28" t="s">
        <v>1015</v>
      </c>
    </row>
    <row r="29" spans="1:43" x14ac:dyDescent="0.35">
      <c r="A29" t="s">
        <v>1016</v>
      </c>
      <c r="B29" t="s">
        <v>1017</v>
      </c>
      <c r="C29" t="s">
        <v>982</v>
      </c>
      <c r="D29" t="s">
        <v>860</v>
      </c>
      <c r="E29" t="s">
        <v>597</v>
      </c>
      <c r="F29" t="s">
        <v>1018</v>
      </c>
      <c r="G29" s="120">
        <v>44608</v>
      </c>
      <c r="H29">
        <v>2</v>
      </c>
      <c r="I29" s="120">
        <v>44562</v>
      </c>
      <c r="J29" s="120">
        <v>45107</v>
      </c>
      <c r="K29">
        <v>18000</v>
      </c>
      <c r="L29" t="s">
        <v>7</v>
      </c>
      <c r="M29">
        <v>18000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20000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-2000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 t="s">
        <v>1016</v>
      </c>
      <c r="AQ29" t="s">
        <v>983</v>
      </c>
    </row>
    <row r="30" spans="1:43" x14ac:dyDescent="0.35">
      <c r="A30" t="s">
        <v>1019</v>
      </c>
      <c r="B30" t="s">
        <v>1020</v>
      </c>
      <c r="C30" t="s">
        <v>1021</v>
      </c>
      <c r="D30" t="s">
        <v>860</v>
      </c>
      <c r="E30" t="s">
        <v>690</v>
      </c>
      <c r="F30" t="s">
        <v>674</v>
      </c>
      <c r="G30" s="120">
        <v>44255</v>
      </c>
      <c r="H30">
        <v>2</v>
      </c>
      <c r="I30" s="120">
        <v>44232</v>
      </c>
      <c r="J30" s="120">
        <v>44985</v>
      </c>
      <c r="K30">
        <v>18951.29</v>
      </c>
      <c r="L30" t="s">
        <v>410</v>
      </c>
      <c r="M30">
        <v>20480.559999999998</v>
      </c>
      <c r="N30">
        <v>0</v>
      </c>
      <c r="O30">
        <v>0</v>
      </c>
      <c r="P30">
        <v>0</v>
      </c>
      <c r="Q30">
        <v>18287.968000000001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-541.00849362141162</v>
      </c>
      <c r="Y30">
        <v>0</v>
      </c>
      <c r="Z30">
        <v>2733.6004936214085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 t="s">
        <v>1019</v>
      </c>
      <c r="AQ30" t="s">
        <v>1022</v>
      </c>
    </row>
    <row r="31" spans="1:43" x14ac:dyDescent="0.35">
      <c r="A31" t="s">
        <v>1023</v>
      </c>
      <c r="B31" t="s">
        <v>1024</v>
      </c>
      <c r="C31" t="s">
        <v>1025</v>
      </c>
      <c r="D31" t="s">
        <v>860</v>
      </c>
      <c r="E31" t="s">
        <v>580</v>
      </c>
      <c r="F31" t="s">
        <v>576</v>
      </c>
      <c r="G31" s="120">
        <v>44841</v>
      </c>
      <c r="H31">
        <v>1</v>
      </c>
      <c r="I31" s="120">
        <v>44835</v>
      </c>
      <c r="J31" s="120">
        <v>44957</v>
      </c>
      <c r="K31">
        <v>17846</v>
      </c>
      <c r="L31" t="s">
        <v>410</v>
      </c>
      <c r="M31">
        <v>17443.690000000002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18885.200869863798</v>
      </c>
      <c r="Y31">
        <v>0</v>
      </c>
      <c r="Z31">
        <v>-1441.510869863796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 t="s">
        <v>1023</v>
      </c>
      <c r="AQ31" t="s">
        <v>1026</v>
      </c>
    </row>
    <row r="32" spans="1:43" x14ac:dyDescent="0.35">
      <c r="A32" t="s">
        <v>1027</v>
      </c>
      <c r="B32" t="s">
        <v>1028</v>
      </c>
      <c r="C32" t="s">
        <v>1029</v>
      </c>
      <c r="D32" t="s">
        <v>860</v>
      </c>
      <c r="E32" t="s">
        <v>524</v>
      </c>
      <c r="F32" t="s">
        <v>516</v>
      </c>
      <c r="G32" s="120">
        <v>44955</v>
      </c>
      <c r="H32">
        <v>1</v>
      </c>
      <c r="I32" s="120">
        <v>44927</v>
      </c>
      <c r="J32" s="120">
        <v>45000</v>
      </c>
      <c r="K32">
        <v>16474</v>
      </c>
      <c r="L32" t="s">
        <v>8</v>
      </c>
      <c r="M32">
        <v>15125.279999999999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15224.31828</v>
      </c>
      <c r="Z32">
        <v>-99.038280000000668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 t="s">
        <v>1027</v>
      </c>
      <c r="AQ32" t="s">
        <v>1030</v>
      </c>
    </row>
    <row r="33" spans="1:43" x14ac:dyDescent="0.35">
      <c r="A33" t="s">
        <v>1031</v>
      </c>
      <c r="B33" t="s">
        <v>1032</v>
      </c>
      <c r="C33" t="s">
        <v>1033</v>
      </c>
      <c r="D33" t="s">
        <v>860</v>
      </c>
      <c r="E33" t="s">
        <v>580</v>
      </c>
      <c r="F33" t="s">
        <v>576</v>
      </c>
      <c r="G33" s="120">
        <v>44841</v>
      </c>
      <c r="H33">
        <v>1</v>
      </c>
      <c r="I33" s="120">
        <v>44835</v>
      </c>
      <c r="J33" s="120">
        <v>44957</v>
      </c>
      <c r="K33">
        <v>7895</v>
      </c>
      <c r="L33" t="s">
        <v>410</v>
      </c>
      <c r="M33">
        <v>7719.75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8689.0999961848083</v>
      </c>
      <c r="Y33">
        <v>0</v>
      </c>
      <c r="Z33">
        <v>-969.34999618480833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 t="s">
        <v>1031</v>
      </c>
      <c r="AQ33" t="s">
        <v>1034</v>
      </c>
    </row>
    <row r="34" spans="1:43" x14ac:dyDescent="0.35">
      <c r="A34" t="s">
        <v>1035</v>
      </c>
      <c r="B34" t="s">
        <v>1036</v>
      </c>
      <c r="C34" t="s">
        <v>1037</v>
      </c>
      <c r="D34" t="s">
        <v>860</v>
      </c>
      <c r="E34" t="s">
        <v>580</v>
      </c>
      <c r="F34" t="s">
        <v>576</v>
      </c>
      <c r="G34" s="120">
        <v>44845</v>
      </c>
      <c r="H34">
        <v>1</v>
      </c>
      <c r="I34" s="120">
        <v>44835</v>
      </c>
      <c r="J34" s="120">
        <v>44957</v>
      </c>
      <c r="K34">
        <v>10511</v>
      </c>
      <c r="L34" t="s">
        <v>410</v>
      </c>
      <c r="M34">
        <v>10324.34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10179.886307275572</v>
      </c>
      <c r="Y34">
        <v>144.45369272442804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 t="s">
        <v>1035</v>
      </c>
      <c r="AQ34" t="s">
        <v>1038</v>
      </c>
    </row>
    <row r="35" spans="1:43" x14ac:dyDescent="0.35">
      <c r="A35" t="s">
        <v>1039</v>
      </c>
      <c r="B35" t="s">
        <v>1040</v>
      </c>
      <c r="C35" t="s">
        <v>1041</v>
      </c>
      <c r="D35" t="s">
        <v>860</v>
      </c>
      <c r="E35" t="s">
        <v>580</v>
      </c>
      <c r="F35" t="s">
        <v>576</v>
      </c>
      <c r="G35" s="120">
        <v>44511</v>
      </c>
      <c r="H35">
        <v>1</v>
      </c>
      <c r="I35" s="120">
        <v>44501</v>
      </c>
      <c r="J35" s="120">
        <v>44712</v>
      </c>
      <c r="K35">
        <v>10760241</v>
      </c>
      <c r="L35" t="s">
        <v>1042</v>
      </c>
      <c r="M35">
        <v>17467.05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27345.373199999998</v>
      </c>
      <c r="U35">
        <v>0</v>
      </c>
      <c r="V35">
        <v>0</v>
      </c>
      <c r="W35">
        <v>0</v>
      </c>
      <c r="X35">
        <v>-9878.3231999999989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 t="s">
        <v>1039</v>
      </c>
      <c r="AQ35" t="s">
        <v>1043</v>
      </c>
    </row>
    <row r="36" spans="1:43" x14ac:dyDescent="0.35">
      <c r="A36" t="s">
        <v>1044</v>
      </c>
      <c r="B36" t="s">
        <v>1045</v>
      </c>
      <c r="C36" t="s">
        <v>1046</v>
      </c>
      <c r="D36" t="s">
        <v>860</v>
      </c>
      <c r="E36" t="s">
        <v>661</v>
      </c>
      <c r="F36" t="s">
        <v>648</v>
      </c>
      <c r="G36" s="120">
        <v>44217</v>
      </c>
      <c r="H36">
        <v>1</v>
      </c>
      <c r="I36" s="120">
        <v>44200</v>
      </c>
      <c r="J36" s="120">
        <v>44469</v>
      </c>
      <c r="K36">
        <v>78029</v>
      </c>
      <c r="L36" t="s">
        <v>7</v>
      </c>
      <c r="M36">
        <v>78029</v>
      </c>
      <c r="N36">
        <v>0</v>
      </c>
      <c r="O36">
        <v>0</v>
      </c>
      <c r="P36">
        <v>0</v>
      </c>
      <c r="Q36">
        <v>77565</v>
      </c>
      <c r="R36">
        <v>0</v>
      </c>
      <c r="S36">
        <v>0</v>
      </c>
      <c r="T36">
        <v>464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 t="s">
        <v>1044</v>
      </c>
      <c r="AQ36" t="s">
        <v>1047</v>
      </c>
    </row>
    <row r="37" spans="1:43" x14ac:dyDescent="0.35">
      <c r="A37" t="s">
        <v>1048</v>
      </c>
      <c r="B37" t="s">
        <v>1049</v>
      </c>
      <c r="C37" t="s">
        <v>1046</v>
      </c>
      <c r="D37" t="s">
        <v>860</v>
      </c>
      <c r="E37" t="s">
        <v>639</v>
      </c>
      <c r="F37" t="s">
        <v>1050</v>
      </c>
      <c r="G37" s="120">
        <v>44524</v>
      </c>
      <c r="H37">
        <v>3</v>
      </c>
      <c r="I37" s="120">
        <v>44470</v>
      </c>
      <c r="J37" s="120">
        <v>44834</v>
      </c>
      <c r="K37">
        <v>71530</v>
      </c>
      <c r="L37" t="s">
        <v>7</v>
      </c>
      <c r="M37">
        <v>71530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47808</v>
      </c>
      <c r="U37">
        <v>0</v>
      </c>
      <c r="V37">
        <v>0</v>
      </c>
      <c r="W37">
        <v>21998</v>
      </c>
      <c r="X37">
        <v>1724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1048</v>
      </c>
      <c r="AQ37" t="s">
        <v>1047</v>
      </c>
    </row>
    <row r="38" spans="1:43" x14ac:dyDescent="0.35">
      <c r="A38" t="s">
        <v>1051</v>
      </c>
      <c r="B38" t="s">
        <v>1052</v>
      </c>
      <c r="C38" t="s">
        <v>1053</v>
      </c>
      <c r="D38" t="s">
        <v>860</v>
      </c>
      <c r="E38" t="s">
        <v>610</v>
      </c>
      <c r="F38" t="s">
        <v>602</v>
      </c>
      <c r="G38" s="120">
        <v>0</v>
      </c>
      <c r="H38">
        <v>0</v>
      </c>
      <c r="I38" s="120">
        <v>0</v>
      </c>
      <c r="J38" s="120">
        <v>0</v>
      </c>
      <c r="K38">
        <v>0</v>
      </c>
      <c r="L38" t="s">
        <v>8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 t="s">
        <v>1051</v>
      </c>
      <c r="AQ38" t="s">
        <v>1054</v>
      </c>
    </row>
    <row r="39" spans="1:43" x14ac:dyDescent="0.35">
      <c r="A39" t="s">
        <v>1055</v>
      </c>
      <c r="B39" t="s">
        <v>1056</v>
      </c>
      <c r="C39" t="s">
        <v>1057</v>
      </c>
      <c r="D39" t="s">
        <v>860</v>
      </c>
      <c r="E39" t="s">
        <v>710</v>
      </c>
      <c r="F39" t="s">
        <v>704</v>
      </c>
      <c r="G39" s="120">
        <v>44676</v>
      </c>
      <c r="H39">
        <v>2</v>
      </c>
      <c r="I39" s="120">
        <v>44682</v>
      </c>
      <c r="J39" s="120">
        <v>45036</v>
      </c>
      <c r="K39">
        <v>46069</v>
      </c>
      <c r="L39" t="s">
        <v>8</v>
      </c>
      <c r="M39">
        <v>44164.73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59971.316680000004</v>
      </c>
      <c r="W39">
        <v>0</v>
      </c>
      <c r="X39">
        <v>0</v>
      </c>
      <c r="Y39">
        <v>0</v>
      </c>
      <c r="Z39">
        <v>-8787.0290829872683</v>
      </c>
      <c r="AA39">
        <v>-7019.557597012732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 t="s">
        <v>1055</v>
      </c>
      <c r="AQ39" t="s">
        <v>1058</v>
      </c>
    </row>
    <row r="40" spans="1:43" x14ac:dyDescent="0.35">
      <c r="A40" t="s">
        <v>1059</v>
      </c>
      <c r="B40" t="s">
        <v>1060</v>
      </c>
      <c r="C40" t="s">
        <v>1061</v>
      </c>
      <c r="D40" t="s">
        <v>860</v>
      </c>
      <c r="E40" t="s">
        <v>566</v>
      </c>
      <c r="F40" t="s">
        <v>563</v>
      </c>
      <c r="G40" s="120">
        <v>44750</v>
      </c>
      <c r="H40">
        <v>3</v>
      </c>
      <c r="I40" s="120">
        <v>44743</v>
      </c>
      <c r="J40" s="120">
        <v>45777</v>
      </c>
      <c r="K40">
        <v>71880</v>
      </c>
      <c r="L40" t="s">
        <v>1062</v>
      </c>
      <c r="M40">
        <v>85310.149470000004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73115.78645</v>
      </c>
      <c r="X40">
        <v>0</v>
      </c>
      <c r="Y40">
        <v>0</v>
      </c>
      <c r="Z40">
        <v>0</v>
      </c>
      <c r="AA40">
        <v>6481.0938000000006</v>
      </c>
      <c r="AB40">
        <v>0</v>
      </c>
      <c r="AC40">
        <v>5713.2692200000001</v>
      </c>
      <c r="AD40">
        <v>0</v>
      </c>
      <c r="AE40">
        <v>0</v>
      </c>
      <c r="AF40">
        <v>0</v>
      </c>
      <c r="AG40">
        <v>0</v>
      </c>
      <c r="AH40">
        <v>-3728.2694699999993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 t="s">
        <v>1059</v>
      </c>
      <c r="AQ40" t="s">
        <v>1063</v>
      </c>
    </row>
    <row r="41" spans="1:43" x14ac:dyDescent="0.35">
      <c r="A41" t="s">
        <v>1064</v>
      </c>
      <c r="B41" t="s">
        <v>1065</v>
      </c>
      <c r="C41" t="s">
        <v>1066</v>
      </c>
      <c r="D41" t="s">
        <v>860</v>
      </c>
      <c r="E41" t="s">
        <v>639</v>
      </c>
      <c r="F41" t="s">
        <v>1050</v>
      </c>
      <c r="G41" s="120">
        <v>45075</v>
      </c>
      <c r="H41">
        <v>1</v>
      </c>
      <c r="I41" s="120">
        <v>44941</v>
      </c>
      <c r="J41" s="120">
        <v>45199</v>
      </c>
      <c r="K41">
        <v>12547.7</v>
      </c>
      <c r="L41" t="s">
        <v>1062</v>
      </c>
      <c r="M41">
        <v>14001.95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14290.941639999999</v>
      </c>
      <c r="AA41">
        <v>-288.99163999999837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 t="s">
        <v>1064</v>
      </c>
      <c r="AQ41" t="s">
        <v>1047</v>
      </c>
    </row>
    <row r="42" spans="1:43" x14ac:dyDescent="0.35">
      <c r="A42" t="s">
        <v>1067</v>
      </c>
      <c r="B42" t="s">
        <v>949</v>
      </c>
      <c r="C42" t="s">
        <v>950</v>
      </c>
      <c r="D42" t="s">
        <v>860</v>
      </c>
      <c r="E42" t="s">
        <v>432</v>
      </c>
      <c r="F42" t="s">
        <v>428</v>
      </c>
      <c r="G42" s="120">
        <v>44764</v>
      </c>
      <c r="H42">
        <v>1</v>
      </c>
      <c r="I42" s="120">
        <v>44762</v>
      </c>
      <c r="J42" s="120">
        <v>44804</v>
      </c>
      <c r="K42">
        <v>5635</v>
      </c>
      <c r="L42" t="s">
        <v>8</v>
      </c>
      <c r="M42">
        <v>5527.87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5527.87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 t="s">
        <v>1067</v>
      </c>
      <c r="AQ42" t="s">
        <v>951</v>
      </c>
    </row>
    <row r="43" spans="1:43" x14ac:dyDescent="0.35">
      <c r="A43" t="s">
        <v>1068</v>
      </c>
      <c r="B43" t="s">
        <v>1069</v>
      </c>
      <c r="C43" t="s">
        <v>37</v>
      </c>
      <c r="D43" t="s">
        <v>860</v>
      </c>
      <c r="E43" t="s">
        <v>348</v>
      </c>
      <c r="F43" t="s">
        <v>349</v>
      </c>
      <c r="G43" s="120">
        <v>0</v>
      </c>
      <c r="H43">
        <v>0</v>
      </c>
      <c r="I43" s="120">
        <v>0</v>
      </c>
      <c r="J43" s="120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 t="s">
        <v>1068</v>
      </c>
      <c r="AQ43" t="s">
        <v>924</v>
      </c>
    </row>
    <row r="44" spans="1:43" x14ac:dyDescent="0.35">
      <c r="A44" t="s">
        <v>1070</v>
      </c>
      <c r="B44" t="s">
        <v>1040</v>
      </c>
      <c r="C44" t="s">
        <v>1041</v>
      </c>
      <c r="D44" t="s">
        <v>860</v>
      </c>
      <c r="E44" t="s">
        <v>580</v>
      </c>
      <c r="F44" t="s">
        <v>576</v>
      </c>
      <c r="G44" s="120">
        <v>44894</v>
      </c>
      <c r="H44">
        <v>3</v>
      </c>
      <c r="I44" s="120">
        <v>44757</v>
      </c>
      <c r="J44" s="120">
        <v>45138</v>
      </c>
      <c r="K44">
        <v>8859781.0800000001</v>
      </c>
      <c r="L44" t="s">
        <v>1042</v>
      </c>
      <c r="M44">
        <v>13199.3153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14892.895238629293</v>
      </c>
      <c r="Y44">
        <v>0</v>
      </c>
      <c r="Z44">
        <v>0</v>
      </c>
      <c r="AA44">
        <v>0</v>
      </c>
      <c r="AB44">
        <v>-1693.5799386292929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 t="s">
        <v>1070</v>
      </c>
      <c r="AQ44" t="s">
        <v>1043</v>
      </c>
    </row>
    <row r="45" spans="1:43" x14ac:dyDescent="0.35">
      <c r="A45" t="s">
        <v>1071</v>
      </c>
      <c r="B45" t="s">
        <v>1072</v>
      </c>
      <c r="C45" t="s">
        <v>1073</v>
      </c>
      <c r="D45" t="s">
        <v>860</v>
      </c>
      <c r="E45" t="s">
        <v>610</v>
      </c>
      <c r="F45" t="s">
        <v>602</v>
      </c>
      <c r="G45" s="120">
        <v>45109</v>
      </c>
      <c r="H45">
        <v>3</v>
      </c>
      <c r="I45" s="120">
        <v>45108</v>
      </c>
      <c r="J45" s="120">
        <v>45657</v>
      </c>
      <c r="K45">
        <v>28135950</v>
      </c>
      <c r="L45" t="s">
        <v>1074</v>
      </c>
      <c r="M45">
        <v>28062.990000000005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35677.019999999997</v>
      </c>
      <c r="AB45">
        <v>0</v>
      </c>
      <c r="AC45">
        <v>0</v>
      </c>
      <c r="AD45">
        <v>0</v>
      </c>
      <c r="AE45">
        <v>-7614.0299999999916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 t="s">
        <v>1071</v>
      </c>
      <c r="AQ45" t="s">
        <v>1075</v>
      </c>
    </row>
    <row r="46" spans="1:43" x14ac:dyDescent="0.35">
      <c r="A46" t="s">
        <v>1076</v>
      </c>
      <c r="B46" t="s">
        <v>1077</v>
      </c>
      <c r="C46" t="s">
        <v>1078</v>
      </c>
      <c r="D46" t="s">
        <v>860</v>
      </c>
      <c r="E46" t="s">
        <v>524</v>
      </c>
      <c r="F46" t="s">
        <v>516</v>
      </c>
      <c r="G46" s="120">
        <v>45180</v>
      </c>
      <c r="H46">
        <v>2</v>
      </c>
      <c r="I46" s="120">
        <v>45180</v>
      </c>
      <c r="J46" s="120">
        <v>45291</v>
      </c>
      <c r="K46">
        <v>68513</v>
      </c>
      <c r="L46" t="s">
        <v>1079</v>
      </c>
      <c r="M46">
        <v>7780.79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9203.2811795417492</v>
      </c>
      <c r="AB46">
        <v>-137.92096999999998</v>
      </c>
      <c r="AC46">
        <v>-1284.57020954175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 t="s">
        <v>1076</v>
      </c>
      <c r="AQ46" t="s">
        <v>1080</v>
      </c>
    </row>
    <row r="47" spans="1:43" x14ac:dyDescent="0.35">
      <c r="A47" t="s">
        <v>1081</v>
      </c>
      <c r="B47" t="s">
        <v>1082</v>
      </c>
      <c r="C47" t="s">
        <v>1083</v>
      </c>
      <c r="D47" t="s">
        <v>860</v>
      </c>
      <c r="E47" t="s">
        <v>669</v>
      </c>
      <c r="F47" t="s">
        <v>666</v>
      </c>
      <c r="G47" s="120">
        <v>45282</v>
      </c>
      <c r="H47">
        <v>2</v>
      </c>
      <c r="I47" s="120">
        <v>45261</v>
      </c>
      <c r="J47" s="120">
        <v>45838</v>
      </c>
      <c r="K47">
        <v>67951.17</v>
      </c>
      <c r="L47" t="s">
        <v>8</v>
      </c>
      <c r="M47">
        <v>56891.100000000006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66014.843930000003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-9123.7439299999969</v>
      </c>
      <c r="AK47">
        <v>0</v>
      </c>
      <c r="AL47">
        <v>0</v>
      </c>
      <c r="AM47">
        <v>0</v>
      </c>
      <c r="AN47">
        <v>0</v>
      </c>
      <c r="AO47" t="s">
        <v>1081</v>
      </c>
      <c r="AQ47" t="s">
        <v>1084</v>
      </c>
    </row>
    <row r="48" spans="1:43" x14ac:dyDescent="0.35">
      <c r="A48" t="s">
        <v>1085</v>
      </c>
      <c r="B48" t="s">
        <v>1024</v>
      </c>
      <c r="C48" t="s">
        <v>1025</v>
      </c>
      <c r="D48" t="s">
        <v>860</v>
      </c>
      <c r="E48" t="s">
        <v>580</v>
      </c>
      <c r="F48" t="s">
        <v>576</v>
      </c>
      <c r="G48" s="120">
        <v>45287</v>
      </c>
      <c r="H48">
        <v>1</v>
      </c>
      <c r="I48" s="120">
        <v>45292</v>
      </c>
      <c r="J48" s="120">
        <v>45449</v>
      </c>
      <c r="K48">
        <v>3943500</v>
      </c>
      <c r="L48" t="s">
        <v>1042</v>
      </c>
      <c r="M48">
        <v>5740.8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5788.19</v>
      </c>
      <c r="AC48">
        <v>0</v>
      </c>
      <c r="AD48">
        <v>-47.389999999999418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1085</v>
      </c>
      <c r="AQ48" t="s">
        <v>1026</v>
      </c>
    </row>
    <row r="49" spans="1:43" x14ac:dyDescent="0.35">
      <c r="A49" t="s">
        <v>1086</v>
      </c>
      <c r="B49" t="s">
        <v>1036</v>
      </c>
      <c r="C49" t="s">
        <v>1037</v>
      </c>
      <c r="D49" t="s">
        <v>860</v>
      </c>
      <c r="E49" t="s">
        <v>580</v>
      </c>
      <c r="F49" t="s">
        <v>576</v>
      </c>
      <c r="G49" s="120">
        <v>45287</v>
      </c>
      <c r="H49">
        <v>1</v>
      </c>
      <c r="I49" s="120">
        <v>45292</v>
      </c>
      <c r="J49" s="120">
        <v>45449</v>
      </c>
      <c r="K49">
        <v>3185160</v>
      </c>
      <c r="L49" t="s">
        <v>1042</v>
      </c>
      <c r="M49">
        <v>4632.49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4787.16</v>
      </c>
      <c r="AC49">
        <v>0</v>
      </c>
      <c r="AD49">
        <v>-154.67000000000007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 t="s">
        <v>1086</v>
      </c>
      <c r="AQ49" t="s">
        <v>1038</v>
      </c>
    </row>
    <row r="50" spans="1:43" x14ac:dyDescent="0.35">
      <c r="A50" t="s">
        <v>1087</v>
      </c>
      <c r="B50" t="s">
        <v>1032</v>
      </c>
      <c r="C50" t="s">
        <v>1033</v>
      </c>
      <c r="D50" t="s">
        <v>860</v>
      </c>
      <c r="E50" t="s">
        <v>580</v>
      </c>
      <c r="F50" t="s">
        <v>576</v>
      </c>
      <c r="G50" s="120">
        <v>45287</v>
      </c>
      <c r="H50">
        <v>1</v>
      </c>
      <c r="I50" s="120">
        <v>45292</v>
      </c>
      <c r="J50" s="120">
        <v>45449</v>
      </c>
      <c r="K50">
        <v>1908500</v>
      </c>
      <c r="L50" t="s">
        <v>1042</v>
      </c>
      <c r="M50">
        <v>2776.46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2801.26</v>
      </c>
      <c r="AC50">
        <v>0</v>
      </c>
      <c r="AD50">
        <v>-24.800000000000182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 t="s">
        <v>1087</v>
      </c>
      <c r="AQ50" t="s">
        <v>1034</v>
      </c>
    </row>
    <row r="51" spans="1:43" x14ac:dyDescent="0.35">
      <c r="A51" t="s">
        <v>1088</v>
      </c>
      <c r="B51" t="s">
        <v>1028</v>
      </c>
      <c r="C51" t="s">
        <v>1029</v>
      </c>
      <c r="D51" t="s">
        <v>860</v>
      </c>
      <c r="E51" t="s">
        <v>524</v>
      </c>
      <c r="F51" t="s">
        <v>516</v>
      </c>
      <c r="G51" s="120">
        <v>45359</v>
      </c>
      <c r="H51">
        <v>1</v>
      </c>
      <c r="I51" s="120">
        <v>45369</v>
      </c>
      <c r="J51" s="120">
        <v>45372</v>
      </c>
      <c r="K51">
        <v>6048</v>
      </c>
      <c r="L51" t="s">
        <v>8</v>
      </c>
      <c r="M51">
        <v>5353.52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6273.2712600000004</v>
      </c>
      <c r="AD51">
        <v>0</v>
      </c>
      <c r="AE51">
        <v>-919.75126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 t="s">
        <v>1088</v>
      </c>
      <c r="AQ51" t="s">
        <v>1030</v>
      </c>
    </row>
    <row r="52" spans="1:43" x14ac:dyDescent="0.35">
      <c r="A52" t="s">
        <v>1089</v>
      </c>
      <c r="B52" t="s">
        <v>1090</v>
      </c>
      <c r="C52" t="s">
        <v>37</v>
      </c>
      <c r="D52" t="s">
        <v>860</v>
      </c>
      <c r="E52" t="s">
        <v>339</v>
      </c>
      <c r="F52" t="s">
        <v>1091</v>
      </c>
      <c r="G52" s="120">
        <v>0</v>
      </c>
      <c r="H52">
        <v>0</v>
      </c>
      <c r="I52" s="120">
        <v>46113</v>
      </c>
      <c r="J52" s="120">
        <v>46295</v>
      </c>
      <c r="K52">
        <v>20000</v>
      </c>
      <c r="L52" t="s">
        <v>7</v>
      </c>
      <c r="M52">
        <v>20000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 t="s">
        <v>1089</v>
      </c>
      <c r="AQ52" t="s">
        <v>924</v>
      </c>
    </row>
    <row r="53" spans="1:43" x14ac:dyDescent="0.35">
      <c r="A53" t="s">
        <v>1092</v>
      </c>
      <c r="B53" t="s">
        <v>1069</v>
      </c>
      <c r="C53" t="s">
        <v>37</v>
      </c>
      <c r="D53" t="s">
        <v>860</v>
      </c>
      <c r="E53" t="s">
        <v>348</v>
      </c>
      <c r="F53" t="s">
        <v>349</v>
      </c>
      <c r="G53" s="120">
        <v>0</v>
      </c>
      <c r="H53">
        <v>0</v>
      </c>
      <c r="I53" s="120">
        <v>0</v>
      </c>
      <c r="J53" s="120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 t="s">
        <v>1092</v>
      </c>
      <c r="AQ53" t="s">
        <v>924</v>
      </c>
    </row>
    <row r="54" spans="1:43" x14ac:dyDescent="0.35">
      <c r="A54" t="s">
        <v>1093</v>
      </c>
      <c r="B54" t="s">
        <v>1069</v>
      </c>
      <c r="C54" t="s">
        <v>37</v>
      </c>
      <c r="D54" t="s">
        <v>860</v>
      </c>
      <c r="E54" t="s">
        <v>348</v>
      </c>
      <c r="F54" t="s">
        <v>349</v>
      </c>
      <c r="G54" s="120">
        <v>0</v>
      </c>
      <c r="H54">
        <v>0</v>
      </c>
      <c r="I54" s="120">
        <v>0</v>
      </c>
      <c r="J54" s="120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 t="s">
        <v>1093</v>
      </c>
      <c r="AQ54" t="s">
        <v>924</v>
      </c>
    </row>
    <row r="55" spans="1:43" x14ac:dyDescent="0.35">
      <c r="A55" t="s">
        <v>1094</v>
      </c>
      <c r="B55" t="s">
        <v>1069</v>
      </c>
      <c r="C55" t="s">
        <v>37</v>
      </c>
      <c r="D55" t="s">
        <v>860</v>
      </c>
      <c r="E55" t="s">
        <v>348</v>
      </c>
      <c r="F55" t="s">
        <v>349</v>
      </c>
      <c r="G55" s="120">
        <v>0</v>
      </c>
      <c r="H55">
        <v>0</v>
      </c>
      <c r="I55" s="120">
        <v>0</v>
      </c>
      <c r="J55" s="120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 t="s">
        <v>1094</v>
      </c>
      <c r="AQ55" t="s">
        <v>924</v>
      </c>
    </row>
    <row r="56" spans="1:43" x14ac:dyDescent="0.35">
      <c r="A56" t="s">
        <v>1095</v>
      </c>
      <c r="B56" t="s">
        <v>1069</v>
      </c>
      <c r="C56" t="s">
        <v>37</v>
      </c>
      <c r="D56" t="s">
        <v>860</v>
      </c>
      <c r="E56" t="s">
        <v>348</v>
      </c>
      <c r="F56" t="s">
        <v>349</v>
      </c>
      <c r="G56" s="120">
        <v>0</v>
      </c>
      <c r="H56">
        <v>0</v>
      </c>
      <c r="I56" s="120">
        <v>0</v>
      </c>
      <c r="J56" s="120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 t="s">
        <v>1095</v>
      </c>
      <c r="AQ56" t="s">
        <v>924</v>
      </c>
    </row>
    <row r="57" spans="1:43" x14ac:dyDescent="0.35">
      <c r="A57" t="s">
        <v>1096</v>
      </c>
      <c r="B57" t="s">
        <v>1069</v>
      </c>
      <c r="C57" t="s">
        <v>37</v>
      </c>
      <c r="D57" t="s">
        <v>860</v>
      </c>
      <c r="E57" t="s">
        <v>348</v>
      </c>
      <c r="F57" t="s">
        <v>349</v>
      </c>
      <c r="G57" s="120">
        <v>0</v>
      </c>
      <c r="H57">
        <v>0</v>
      </c>
      <c r="I57" s="120">
        <v>0</v>
      </c>
      <c r="J57" s="120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 t="s">
        <v>1096</v>
      </c>
      <c r="AQ57" t="s">
        <v>924</v>
      </c>
    </row>
    <row r="58" spans="1:43" x14ac:dyDescent="0.35">
      <c r="A58" t="s">
        <v>1097</v>
      </c>
      <c r="B58" t="s">
        <v>1069</v>
      </c>
      <c r="C58" t="s">
        <v>37</v>
      </c>
      <c r="D58" t="s">
        <v>860</v>
      </c>
      <c r="E58" t="s">
        <v>348</v>
      </c>
      <c r="F58" t="s">
        <v>349</v>
      </c>
      <c r="G58" s="120">
        <v>0</v>
      </c>
      <c r="H58">
        <v>0</v>
      </c>
      <c r="I58" s="120">
        <v>0</v>
      </c>
      <c r="J58" s="120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 t="s">
        <v>1097</v>
      </c>
      <c r="AQ58" t="s">
        <v>924</v>
      </c>
    </row>
    <row r="59" spans="1:43" x14ac:dyDescent="0.35">
      <c r="A59" t="s">
        <v>1098</v>
      </c>
      <c r="B59" t="s">
        <v>1069</v>
      </c>
      <c r="C59" t="s">
        <v>37</v>
      </c>
      <c r="D59" t="s">
        <v>860</v>
      </c>
      <c r="E59" t="s">
        <v>348</v>
      </c>
      <c r="F59" t="s">
        <v>349</v>
      </c>
      <c r="G59" s="120">
        <v>0</v>
      </c>
      <c r="H59">
        <v>0</v>
      </c>
      <c r="I59" s="120">
        <v>0</v>
      </c>
      <c r="J59" s="120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 t="s">
        <v>1098</v>
      </c>
      <c r="AQ59" t="s">
        <v>924</v>
      </c>
    </row>
    <row r="60" spans="1:43" x14ac:dyDescent="0.35">
      <c r="G60" s="120"/>
      <c r="I60" s="120"/>
      <c r="J60" s="120"/>
      <c r="AO60">
        <v>0</v>
      </c>
    </row>
    <row r="61" spans="1:43" x14ac:dyDescent="0.35">
      <c r="A61" t="s">
        <v>1099</v>
      </c>
      <c r="B61" t="s">
        <v>1100</v>
      </c>
      <c r="C61" t="s">
        <v>1101</v>
      </c>
      <c r="D61" t="s">
        <v>815</v>
      </c>
      <c r="E61" t="s">
        <v>499</v>
      </c>
      <c r="F61" t="s">
        <v>930</v>
      </c>
      <c r="G61" s="120">
        <v>44011</v>
      </c>
      <c r="H61">
        <v>5</v>
      </c>
      <c r="I61" s="120">
        <v>43983</v>
      </c>
      <c r="J61" s="120">
        <v>45169</v>
      </c>
      <c r="K61">
        <v>462133.6</v>
      </c>
      <c r="L61" t="s">
        <v>410</v>
      </c>
      <c r="M61">
        <v>490034.91999999993</v>
      </c>
      <c r="N61">
        <v>288694.21914900001</v>
      </c>
      <c r="O61">
        <v>0</v>
      </c>
      <c r="P61">
        <v>0</v>
      </c>
      <c r="Q61">
        <v>35009.133750999972</v>
      </c>
      <c r="R61">
        <v>0</v>
      </c>
      <c r="S61">
        <v>0</v>
      </c>
      <c r="T61">
        <v>48773.577600000004</v>
      </c>
      <c r="U61">
        <v>41502.659800000001</v>
      </c>
      <c r="V61">
        <v>0</v>
      </c>
      <c r="W61">
        <v>0</v>
      </c>
      <c r="X61">
        <v>37359.392200000002</v>
      </c>
      <c r="Y61">
        <v>0</v>
      </c>
      <c r="Z61">
        <v>0</v>
      </c>
      <c r="AA61">
        <v>38695.937499999884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 t="s">
        <v>1099</v>
      </c>
      <c r="AQ61" t="s">
        <v>1102</v>
      </c>
    </row>
    <row r="62" spans="1:43" x14ac:dyDescent="0.35">
      <c r="A62" t="s">
        <v>1103</v>
      </c>
      <c r="B62" t="s">
        <v>1104</v>
      </c>
      <c r="C62" t="s">
        <v>1105</v>
      </c>
      <c r="D62" t="s">
        <v>815</v>
      </c>
      <c r="E62" t="s">
        <v>435</v>
      </c>
      <c r="F62" t="s">
        <v>934</v>
      </c>
      <c r="G62" s="120">
        <v>44496</v>
      </c>
      <c r="H62">
        <v>4</v>
      </c>
      <c r="I62" s="120">
        <v>44287</v>
      </c>
      <c r="J62" s="120">
        <v>45351</v>
      </c>
      <c r="K62">
        <v>2369138</v>
      </c>
      <c r="L62" t="s">
        <v>8</v>
      </c>
      <c r="M62">
        <v>2214626.16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1410942.19872</v>
      </c>
      <c r="U62">
        <v>0</v>
      </c>
      <c r="V62">
        <v>433940.91811199998</v>
      </c>
      <c r="W62">
        <v>0</v>
      </c>
      <c r="X62">
        <v>0</v>
      </c>
      <c r="Y62">
        <v>361690.20150119998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8052.84166679997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 t="s">
        <v>1103</v>
      </c>
      <c r="AQ62" t="s">
        <v>1106</v>
      </c>
    </row>
    <row r="63" spans="1:43" x14ac:dyDescent="0.35">
      <c r="A63" t="s">
        <v>1107</v>
      </c>
      <c r="B63" t="s">
        <v>1108</v>
      </c>
      <c r="C63" t="s">
        <v>940</v>
      </c>
      <c r="D63" t="s">
        <v>815</v>
      </c>
      <c r="E63" t="s">
        <v>527</v>
      </c>
      <c r="F63" t="s">
        <v>937</v>
      </c>
      <c r="G63" s="120">
        <v>44082</v>
      </c>
      <c r="H63">
        <v>2</v>
      </c>
      <c r="I63" s="120">
        <v>44075</v>
      </c>
      <c r="J63" s="120">
        <v>44196</v>
      </c>
      <c r="K63">
        <v>24766</v>
      </c>
      <c r="L63" t="s">
        <v>8</v>
      </c>
      <c r="M63">
        <v>23192.399999999998</v>
      </c>
      <c r="N63">
        <v>0</v>
      </c>
      <c r="O63">
        <v>21073.686000000002</v>
      </c>
      <c r="P63">
        <v>0</v>
      </c>
      <c r="Q63">
        <v>2118.7139999999963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 t="s">
        <v>1107</v>
      </c>
      <c r="AQ63" t="s">
        <v>941</v>
      </c>
    </row>
    <row r="64" spans="1:43" x14ac:dyDescent="0.35">
      <c r="A64" t="s">
        <v>1109</v>
      </c>
      <c r="B64" t="s">
        <v>1110</v>
      </c>
      <c r="C64" t="s">
        <v>940</v>
      </c>
      <c r="D64" t="s">
        <v>815</v>
      </c>
      <c r="E64" t="s">
        <v>527</v>
      </c>
      <c r="F64" t="s">
        <v>937</v>
      </c>
      <c r="G64" s="120">
        <v>44328</v>
      </c>
      <c r="H64">
        <v>4</v>
      </c>
      <c r="I64" s="120">
        <v>44197</v>
      </c>
      <c r="J64" s="120">
        <v>45351</v>
      </c>
      <c r="K64">
        <v>2304089.2000000002</v>
      </c>
      <c r="L64" t="s">
        <v>8</v>
      </c>
      <c r="M64">
        <v>2160427.02</v>
      </c>
      <c r="N64">
        <v>0</v>
      </c>
      <c r="O64">
        <v>0</v>
      </c>
      <c r="P64">
        <v>0</v>
      </c>
      <c r="Q64">
        <v>0</v>
      </c>
      <c r="R64">
        <v>1808473.1507699999</v>
      </c>
      <c r="S64">
        <v>0</v>
      </c>
      <c r="T64">
        <v>173989.46291999999</v>
      </c>
      <c r="U64">
        <v>0</v>
      </c>
      <c r="V64">
        <v>0</v>
      </c>
      <c r="W64">
        <v>0</v>
      </c>
      <c r="X64">
        <v>479001.75378000003</v>
      </c>
      <c r="Y64">
        <v>0</v>
      </c>
      <c r="Z64">
        <v>0</v>
      </c>
      <c r="AA64">
        <v>0</v>
      </c>
      <c r="AB64">
        <v>-375075.96179999999</v>
      </c>
      <c r="AC64">
        <v>0</v>
      </c>
      <c r="AD64">
        <v>74038.614330000011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 t="s">
        <v>1109</v>
      </c>
      <c r="AQ64" t="s">
        <v>941</v>
      </c>
    </row>
    <row r="65" spans="1:43" x14ac:dyDescent="0.35">
      <c r="A65" t="s">
        <v>1111</v>
      </c>
      <c r="B65" t="s">
        <v>1112</v>
      </c>
      <c r="C65" t="s">
        <v>977</v>
      </c>
      <c r="D65" t="s">
        <v>815</v>
      </c>
      <c r="E65" t="s">
        <v>672</v>
      </c>
      <c r="F65" t="s">
        <v>978</v>
      </c>
      <c r="G65" s="120">
        <v>44561</v>
      </c>
      <c r="H65">
        <v>1</v>
      </c>
      <c r="I65" s="120">
        <v>44555</v>
      </c>
      <c r="J65" s="120">
        <v>44651</v>
      </c>
      <c r="K65">
        <v>7907</v>
      </c>
      <c r="L65" t="s">
        <v>410</v>
      </c>
      <c r="M65">
        <v>8314.7000000000007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8653.7160000000003</v>
      </c>
      <c r="U65">
        <v>0</v>
      </c>
      <c r="V65">
        <v>-339.01599999999962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 t="s">
        <v>1111</v>
      </c>
      <c r="AQ65" t="s">
        <v>979</v>
      </c>
    </row>
    <row r="66" spans="1:43" x14ac:dyDescent="0.35">
      <c r="A66" t="s">
        <v>1113</v>
      </c>
      <c r="B66" t="s">
        <v>1114</v>
      </c>
      <c r="C66" t="s">
        <v>1057</v>
      </c>
      <c r="D66" t="s">
        <v>815</v>
      </c>
      <c r="E66" t="s">
        <v>702</v>
      </c>
      <c r="F66" t="s">
        <v>1115</v>
      </c>
      <c r="G66" s="120">
        <v>44676</v>
      </c>
      <c r="H66">
        <v>2</v>
      </c>
      <c r="I66" s="120">
        <v>44682</v>
      </c>
      <c r="J66" s="120">
        <v>45036</v>
      </c>
      <c r="K66">
        <v>73133</v>
      </c>
      <c r="L66" t="s">
        <v>8</v>
      </c>
      <c r="M66">
        <v>66896.13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47103.112520000002</v>
      </c>
      <c r="W66">
        <v>0</v>
      </c>
      <c r="X66">
        <v>0</v>
      </c>
      <c r="Y66">
        <v>0</v>
      </c>
      <c r="Z66">
        <v>8052.0574022550882</v>
      </c>
      <c r="AA66">
        <v>11740.960077744916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 t="s">
        <v>1113</v>
      </c>
      <c r="AQ66" t="s">
        <v>1058</v>
      </c>
    </row>
    <row r="67" spans="1:43" x14ac:dyDescent="0.35">
      <c r="A67" t="s">
        <v>1116</v>
      </c>
      <c r="B67" t="s">
        <v>1117</v>
      </c>
      <c r="C67" t="s">
        <v>977</v>
      </c>
      <c r="D67" t="s">
        <v>815</v>
      </c>
      <c r="E67" t="s">
        <v>672</v>
      </c>
      <c r="F67" t="s">
        <v>978</v>
      </c>
      <c r="G67" s="120">
        <v>44713</v>
      </c>
      <c r="H67">
        <v>2</v>
      </c>
      <c r="I67" s="120">
        <v>44713</v>
      </c>
      <c r="J67" s="120">
        <v>45107</v>
      </c>
      <c r="K67">
        <v>733148</v>
      </c>
      <c r="L67" t="s">
        <v>8</v>
      </c>
      <c r="M67">
        <v>679796.10999999987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264123.7794</v>
      </c>
      <c r="W67">
        <v>0</v>
      </c>
      <c r="X67">
        <v>0</v>
      </c>
      <c r="Y67">
        <v>448349.7072095999</v>
      </c>
      <c r="Z67">
        <v>0</v>
      </c>
      <c r="AA67">
        <v>-32677.376609600033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 t="s">
        <v>1116</v>
      </c>
      <c r="AQ67" t="s">
        <v>979</v>
      </c>
    </row>
    <row r="68" spans="1:43" x14ac:dyDescent="0.35">
      <c r="A68" t="s">
        <v>1118</v>
      </c>
      <c r="B68" t="s">
        <v>1119</v>
      </c>
      <c r="C68" t="s">
        <v>1120</v>
      </c>
      <c r="D68" t="s">
        <v>815</v>
      </c>
      <c r="E68" t="s">
        <v>672</v>
      </c>
      <c r="F68" t="s">
        <v>978</v>
      </c>
      <c r="G68" s="120">
        <v>44810</v>
      </c>
      <c r="H68">
        <v>3</v>
      </c>
      <c r="I68" s="120">
        <v>44805</v>
      </c>
      <c r="J68" s="120">
        <v>45596</v>
      </c>
      <c r="K68">
        <v>199139.97910000003</v>
      </c>
      <c r="L68" t="s">
        <v>8</v>
      </c>
      <c r="M68">
        <v>181735.66000000003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176987.51879999999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15262.027924549764</v>
      </c>
      <c r="AF68">
        <v>0</v>
      </c>
      <c r="AG68">
        <v>-10513.886724549724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 t="s">
        <v>1118</v>
      </c>
      <c r="AQ68" t="s">
        <v>1121</v>
      </c>
    </row>
    <row r="69" spans="1:43" x14ac:dyDescent="0.35">
      <c r="A69" t="s">
        <v>1122</v>
      </c>
      <c r="B69" t="s">
        <v>1123</v>
      </c>
      <c r="C69" t="s">
        <v>1124</v>
      </c>
      <c r="D69" t="s">
        <v>815</v>
      </c>
      <c r="E69" t="s">
        <v>600</v>
      </c>
      <c r="F69" t="s">
        <v>1125</v>
      </c>
      <c r="G69" s="120">
        <v>44741</v>
      </c>
      <c r="H69">
        <v>1</v>
      </c>
      <c r="I69" s="120">
        <v>44743</v>
      </c>
      <c r="J69" s="120">
        <v>44895</v>
      </c>
      <c r="K69">
        <v>32762202</v>
      </c>
      <c r="L69" t="s">
        <v>1074</v>
      </c>
      <c r="M69">
        <v>75154.399999999994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77568.030057595388</v>
      </c>
      <c r="W69">
        <v>0</v>
      </c>
      <c r="X69">
        <v>0</v>
      </c>
      <c r="Y69">
        <v>0</v>
      </c>
      <c r="Z69">
        <v>0</v>
      </c>
      <c r="AA69">
        <v>-2413.6300575953937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 t="s">
        <v>1122</v>
      </c>
      <c r="AQ69" t="s">
        <v>1126</v>
      </c>
    </row>
    <row r="70" spans="1:43" x14ac:dyDescent="0.35">
      <c r="A70" t="s">
        <v>1127</v>
      </c>
      <c r="B70" t="s">
        <v>1128</v>
      </c>
      <c r="C70" t="s">
        <v>1129</v>
      </c>
      <c r="D70" t="s">
        <v>815</v>
      </c>
      <c r="E70" t="s">
        <v>453</v>
      </c>
      <c r="F70" t="s">
        <v>945</v>
      </c>
      <c r="G70" s="120">
        <v>44741</v>
      </c>
      <c r="H70">
        <v>3</v>
      </c>
      <c r="I70" s="120">
        <v>44805</v>
      </c>
      <c r="J70" s="120">
        <v>45169</v>
      </c>
      <c r="K70">
        <v>32342750</v>
      </c>
      <c r="L70" t="s">
        <v>946</v>
      </c>
      <c r="M70">
        <v>48629.479999999996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49054.938969763585</v>
      </c>
      <c r="Y70">
        <v>0</v>
      </c>
      <c r="Z70">
        <v>0</v>
      </c>
      <c r="AA70">
        <v>-425.45896976358927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 t="s">
        <v>1127</v>
      </c>
      <c r="AQ70" t="s">
        <v>1130</v>
      </c>
    </row>
    <row r="71" spans="1:43" x14ac:dyDescent="0.35">
      <c r="A71" t="s">
        <v>1131</v>
      </c>
      <c r="B71" t="s">
        <v>1132</v>
      </c>
      <c r="C71" t="s">
        <v>1129</v>
      </c>
      <c r="D71" t="s">
        <v>815</v>
      </c>
      <c r="E71" t="s">
        <v>453</v>
      </c>
      <c r="F71" t="s">
        <v>945</v>
      </c>
      <c r="G71" s="120">
        <v>44741</v>
      </c>
      <c r="H71">
        <v>4</v>
      </c>
      <c r="I71" s="120">
        <v>44958</v>
      </c>
      <c r="J71" s="120">
        <v>45838</v>
      </c>
      <c r="K71">
        <v>294817845</v>
      </c>
      <c r="L71" t="s">
        <v>946</v>
      </c>
      <c r="M71">
        <v>434539.47000000009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332585.54023636883</v>
      </c>
      <c r="Z71">
        <v>0</v>
      </c>
      <c r="AA71">
        <v>0</v>
      </c>
      <c r="AB71">
        <v>0</v>
      </c>
      <c r="AC71">
        <v>110835.98811366541</v>
      </c>
      <c r="AD71">
        <v>0</v>
      </c>
      <c r="AE71">
        <v>0</v>
      </c>
      <c r="AF71">
        <v>0</v>
      </c>
      <c r="AG71">
        <v>0</v>
      </c>
      <c r="AH71">
        <v>-8882.0583500341745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 t="s">
        <v>1131</v>
      </c>
      <c r="AQ71" t="s">
        <v>1130</v>
      </c>
    </row>
    <row r="72" spans="1:43" x14ac:dyDescent="0.35">
      <c r="A72" t="s">
        <v>1133</v>
      </c>
      <c r="B72" t="s">
        <v>1134</v>
      </c>
      <c r="C72" t="s">
        <v>1135</v>
      </c>
      <c r="D72" t="s">
        <v>815</v>
      </c>
      <c r="E72" t="s">
        <v>453</v>
      </c>
      <c r="F72" t="s">
        <v>945</v>
      </c>
      <c r="G72" s="120">
        <v>44741</v>
      </c>
      <c r="H72">
        <v>3</v>
      </c>
      <c r="I72" s="120">
        <v>44958</v>
      </c>
      <c r="J72" s="120">
        <v>45412</v>
      </c>
      <c r="K72">
        <v>395708</v>
      </c>
      <c r="L72" t="s">
        <v>410</v>
      </c>
      <c r="M72">
        <v>386338.78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317325.96980000002</v>
      </c>
      <c r="Z72">
        <v>0</v>
      </c>
      <c r="AA72">
        <v>0</v>
      </c>
      <c r="AB72">
        <v>0</v>
      </c>
      <c r="AC72">
        <v>0</v>
      </c>
      <c r="AD72">
        <v>81349.39573199999</v>
      </c>
      <c r="AE72">
        <v>-12336.585531999997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 t="s">
        <v>1133</v>
      </c>
      <c r="AQ72" t="s">
        <v>1136</v>
      </c>
    </row>
    <row r="73" spans="1:43" x14ac:dyDescent="0.35">
      <c r="A73" t="s">
        <v>1137</v>
      </c>
      <c r="B73" t="s">
        <v>1138</v>
      </c>
      <c r="C73" t="s">
        <v>1139</v>
      </c>
      <c r="D73" t="s">
        <v>815</v>
      </c>
      <c r="E73" t="s">
        <v>600</v>
      </c>
      <c r="F73" t="s">
        <v>1125</v>
      </c>
      <c r="G73" s="120">
        <v>45338</v>
      </c>
      <c r="H73">
        <v>1</v>
      </c>
      <c r="I73" s="120">
        <v>45323</v>
      </c>
      <c r="J73" s="120">
        <v>45535</v>
      </c>
      <c r="K73">
        <v>62868715.920000002</v>
      </c>
      <c r="L73" t="s">
        <v>1074</v>
      </c>
      <c r="M73">
        <v>36552.19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66428</v>
      </c>
      <c r="AD73">
        <v>0</v>
      </c>
      <c r="AE73">
        <v>0</v>
      </c>
      <c r="AF73">
        <v>-29875.809999999998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 t="s">
        <v>1137</v>
      </c>
      <c r="AQ73" t="s">
        <v>1140</v>
      </c>
    </row>
    <row r="74" spans="1:43" x14ac:dyDescent="0.35">
      <c r="A74" t="s">
        <v>1141</v>
      </c>
      <c r="B74" t="s">
        <v>1142</v>
      </c>
      <c r="C74" t="s">
        <v>925</v>
      </c>
      <c r="D74" t="s">
        <v>815</v>
      </c>
      <c r="E74" t="s">
        <v>613</v>
      </c>
      <c r="F74" t="s">
        <v>1143</v>
      </c>
      <c r="G74" s="120">
        <v>44942</v>
      </c>
      <c r="H74">
        <v>1</v>
      </c>
      <c r="I74" s="120">
        <v>44940</v>
      </c>
      <c r="J74" s="120">
        <v>44972</v>
      </c>
      <c r="K74">
        <v>1480175</v>
      </c>
      <c r="L74" t="s">
        <v>1144</v>
      </c>
      <c r="M74">
        <v>10535.84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10535.84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 t="s">
        <v>1141</v>
      </c>
      <c r="AQ74" t="s">
        <v>1145</v>
      </c>
    </row>
    <row r="75" spans="1:43" x14ac:dyDescent="0.35">
      <c r="A75" t="s">
        <v>1146</v>
      </c>
      <c r="B75" t="s">
        <v>1147</v>
      </c>
      <c r="C75" t="s">
        <v>1148</v>
      </c>
      <c r="D75" t="s">
        <v>815</v>
      </c>
      <c r="E75" t="s">
        <v>646</v>
      </c>
      <c r="F75" t="s">
        <v>1149</v>
      </c>
      <c r="G75" s="120">
        <v>44953</v>
      </c>
      <c r="H75">
        <v>1</v>
      </c>
      <c r="I75" s="120">
        <v>44958</v>
      </c>
      <c r="J75" s="120">
        <v>45137</v>
      </c>
      <c r="K75">
        <v>10500</v>
      </c>
      <c r="L75" t="s">
        <v>8</v>
      </c>
      <c r="M75">
        <v>9619.2999999999993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11180.763000000001</v>
      </c>
      <c r="Z75">
        <v>0</v>
      </c>
      <c r="AA75">
        <v>-1561.4630000000016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 t="s">
        <v>1146</v>
      </c>
      <c r="AQ75" t="s">
        <v>1150</v>
      </c>
    </row>
    <row r="76" spans="1:43" x14ac:dyDescent="0.35">
      <c r="A76" t="s">
        <v>1151</v>
      </c>
      <c r="B76" t="s">
        <v>1152</v>
      </c>
      <c r="C76" t="s">
        <v>925</v>
      </c>
      <c r="D76" t="s">
        <v>815</v>
      </c>
      <c r="E76" t="s">
        <v>613</v>
      </c>
      <c r="F76" t="s">
        <v>1143</v>
      </c>
      <c r="G76" s="120">
        <v>45012</v>
      </c>
      <c r="H76">
        <v>1</v>
      </c>
      <c r="I76" s="120">
        <v>45005</v>
      </c>
      <c r="J76" s="120">
        <v>45097</v>
      </c>
      <c r="K76">
        <v>1310488</v>
      </c>
      <c r="L76" t="s">
        <v>1144</v>
      </c>
      <c r="M76">
        <v>9158.8900000000012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14029.099112734482</v>
      </c>
      <c r="Z76">
        <v>0</v>
      </c>
      <c r="AA76">
        <v>0</v>
      </c>
      <c r="AB76">
        <v>0</v>
      </c>
      <c r="AC76">
        <v>-4870.2091127344811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 t="s">
        <v>1151</v>
      </c>
      <c r="AQ76" t="s">
        <v>1145</v>
      </c>
    </row>
    <row r="77" spans="1:43" x14ac:dyDescent="0.35">
      <c r="A77" t="s">
        <v>1153</v>
      </c>
      <c r="B77" t="s">
        <v>1154</v>
      </c>
      <c r="C77" t="s">
        <v>1155</v>
      </c>
      <c r="D77" t="s">
        <v>815</v>
      </c>
      <c r="E77" t="s">
        <v>549</v>
      </c>
      <c r="F77" t="s">
        <v>1156</v>
      </c>
      <c r="G77" s="120">
        <v>45021</v>
      </c>
      <c r="H77">
        <v>1</v>
      </c>
      <c r="I77" s="120">
        <v>45047</v>
      </c>
      <c r="J77" s="120">
        <v>45107</v>
      </c>
      <c r="K77">
        <v>5860</v>
      </c>
      <c r="L77" t="s">
        <v>8</v>
      </c>
      <c r="M77">
        <v>5267.09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5743.4498330119004</v>
      </c>
      <c r="AA77">
        <v>-476.35983301190026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 t="s">
        <v>1153</v>
      </c>
      <c r="AQ77" t="s">
        <v>1157</v>
      </c>
    </row>
    <row r="78" spans="1:43" x14ac:dyDescent="0.35">
      <c r="A78" t="s">
        <v>1158</v>
      </c>
      <c r="B78" t="s">
        <v>1159</v>
      </c>
      <c r="C78" t="s">
        <v>1124</v>
      </c>
      <c r="D78" t="s">
        <v>815</v>
      </c>
      <c r="E78" t="s">
        <v>600</v>
      </c>
      <c r="F78" t="s">
        <v>1125</v>
      </c>
      <c r="G78" s="120">
        <v>45146</v>
      </c>
      <c r="H78">
        <v>2</v>
      </c>
      <c r="I78" s="120">
        <v>45170</v>
      </c>
      <c r="J78" s="120">
        <v>45443</v>
      </c>
      <c r="K78">
        <v>105101370.72</v>
      </c>
      <c r="L78" t="s">
        <v>1074</v>
      </c>
      <c r="M78">
        <v>116644.68193832767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232185.33662663982</v>
      </c>
      <c r="AB78">
        <v>0</v>
      </c>
      <c r="AC78">
        <v>0</v>
      </c>
      <c r="AD78">
        <v>-115540.60806167233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 t="s">
        <v>1158</v>
      </c>
      <c r="AQ78" t="s">
        <v>1126</v>
      </c>
    </row>
    <row r="79" spans="1:43" x14ac:dyDescent="0.35">
      <c r="A79" t="s">
        <v>1160</v>
      </c>
      <c r="B79" t="s">
        <v>1161</v>
      </c>
      <c r="C79" t="s">
        <v>925</v>
      </c>
      <c r="D79" t="s">
        <v>815</v>
      </c>
      <c r="E79" t="s">
        <v>613</v>
      </c>
      <c r="F79" t="s">
        <v>1143</v>
      </c>
      <c r="G79" s="120">
        <v>45322</v>
      </c>
      <c r="H79">
        <v>3</v>
      </c>
      <c r="I79" s="120">
        <v>45323</v>
      </c>
      <c r="J79" s="120">
        <v>45716</v>
      </c>
      <c r="K79">
        <v>46390212</v>
      </c>
      <c r="L79" t="s">
        <v>1144</v>
      </c>
      <c r="M79">
        <v>305622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254049.70824513689</v>
      </c>
      <c r="AD79">
        <v>0</v>
      </c>
      <c r="AE79">
        <v>0</v>
      </c>
      <c r="AF79">
        <v>55818.984470000003</v>
      </c>
      <c r="AG79">
        <v>0</v>
      </c>
      <c r="AH79">
        <v>-4246.6927151369164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 t="s">
        <v>1160</v>
      </c>
      <c r="AQ79" t="s">
        <v>1145</v>
      </c>
    </row>
    <row r="80" spans="1:43" x14ac:dyDescent="0.35">
      <c r="A80" t="s">
        <v>1162</v>
      </c>
      <c r="B80" t="s">
        <v>1163</v>
      </c>
      <c r="C80" t="s">
        <v>977</v>
      </c>
      <c r="D80" t="s">
        <v>815</v>
      </c>
      <c r="E80" t="s">
        <v>672</v>
      </c>
      <c r="F80" t="s">
        <v>978</v>
      </c>
      <c r="G80" s="120">
        <v>45153</v>
      </c>
      <c r="H80">
        <v>2</v>
      </c>
      <c r="I80" s="120">
        <v>45108</v>
      </c>
      <c r="J80" s="120">
        <v>45657</v>
      </c>
      <c r="K80">
        <v>2873158.8292</v>
      </c>
      <c r="L80" t="s">
        <v>8</v>
      </c>
      <c r="M80">
        <v>2542530.8499999996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2559196.9242400001</v>
      </c>
      <c r="AB80">
        <v>0</v>
      </c>
      <c r="AC80">
        <v>0</v>
      </c>
      <c r="AD80">
        <v>0</v>
      </c>
      <c r="AE80">
        <v>-14915.276422790826</v>
      </c>
      <c r="AF80">
        <v>0</v>
      </c>
      <c r="AG80">
        <v>0</v>
      </c>
      <c r="AH80">
        <v>-1750.7978172097355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 t="s">
        <v>1162</v>
      </c>
      <c r="AQ80" t="s">
        <v>979</v>
      </c>
    </row>
    <row r="81" spans="1:43" x14ac:dyDescent="0.35">
      <c r="A81" t="s">
        <v>1164</v>
      </c>
      <c r="B81" t="s">
        <v>1165</v>
      </c>
      <c r="C81" t="s">
        <v>1101</v>
      </c>
      <c r="D81" t="s">
        <v>815</v>
      </c>
      <c r="E81" t="s">
        <v>499</v>
      </c>
      <c r="F81" t="s">
        <v>930</v>
      </c>
      <c r="G81" s="120">
        <v>45168</v>
      </c>
      <c r="H81">
        <v>2</v>
      </c>
      <c r="I81" s="120">
        <v>45163</v>
      </c>
      <c r="J81" s="120">
        <v>45596</v>
      </c>
      <c r="K81">
        <v>344087095</v>
      </c>
      <c r="L81" t="s">
        <v>1166</v>
      </c>
      <c r="M81">
        <v>35038.589999999997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36512.965671631988</v>
      </c>
      <c r="AB81">
        <v>-1478.5856716319904</v>
      </c>
      <c r="AC81">
        <v>0</v>
      </c>
      <c r="AD81">
        <v>0</v>
      </c>
      <c r="AE81">
        <v>0</v>
      </c>
      <c r="AF81">
        <v>4.2099999999991269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 t="s">
        <v>1164</v>
      </c>
      <c r="AQ81" t="s">
        <v>1102</v>
      </c>
    </row>
    <row r="82" spans="1:43" x14ac:dyDescent="0.35">
      <c r="A82" t="s">
        <v>1167</v>
      </c>
      <c r="B82" t="s">
        <v>1168</v>
      </c>
      <c r="C82" t="s">
        <v>1057</v>
      </c>
      <c r="D82" t="s">
        <v>815</v>
      </c>
      <c r="E82" t="s">
        <v>702</v>
      </c>
      <c r="F82" t="s">
        <v>1115</v>
      </c>
      <c r="G82" s="120">
        <v>45199</v>
      </c>
      <c r="H82">
        <v>3</v>
      </c>
      <c r="I82" s="120">
        <v>45200</v>
      </c>
      <c r="J82" s="120">
        <v>45535</v>
      </c>
      <c r="K82">
        <v>359158</v>
      </c>
      <c r="L82" t="s">
        <v>8</v>
      </c>
      <c r="M82">
        <v>319463.72000000003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309632.09719</v>
      </c>
      <c r="AB82">
        <v>0</v>
      </c>
      <c r="AC82">
        <v>0</v>
      </c>
      <c r="AD82">
        <v>0</v>
      </c>
      <c r="AE82">
        <v>6193.7685193499156</v>
      </c>
      <c r="AF82">
        <v>3637.8542906501098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 t="s">
        <v>1167</v>
      </c>
      <c r="AQ82" t="s">
        <v>1058</v>
      </c>
    </row>
    <row r="83" spans="1:43" x14ac:dyDescent="0.35">
      <c r="A83" t="s">
        <v>1169</v>
      </c>
      <c r="B83" t="s">
        <v>1170</v>
      </c>
      <c r="C83" t="s">
        <v>1148</v>
      </c>
      <c r="D83" t="s">
        <v>815</v>
      </c>
      <c r="E83" t="s">
        <v>646</v>
      </c>
      <c r="F83" t="s">
        <v>1149</v>
      </c>
      <c r="G83" s="120">
        <v>45183</v>
      </c>
      <c r="H83">
        <v>1</v>
      </c>
      <c r="I83" s="120">
        <v>45184</v>
      </c>
      <c r="J83" s="120">
        <v>45306</v>
      </c>
      <c r="K83">
        <v>54165.364000000009</v>
      </c>
      <c r="L83" t="s">
        <v>8</v>
      </c>
      <c r="M83">
        <v>48302.02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50582.421499999997</v>
      </c>
      <c r="AB83">
        <v>0</v>
      </c>
      <c r="AC83">
        <v>0</v>
      </c>
      <c r="AD83">
        <v>-2280.4014999999999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 t="s">
        <v>1169</v>
      </c>
      <c r="AQ83" t="s">
        <v>1150</v>
      </c>
    </row>
    <row r="84" spans="1:43" x14ac:dyDescent="0.35">
      <c r="A84" t="s">
        <v>1171</v>
      </c>
      <c r="B84" t="s">
        <v>1172</v>
      </c>
      <c r="C84" t="s">
        <v>1155</v>
      </c>
      <c r="D84" t="s">
        <v>815</v>
      </c>
      <c r="E84" t="s">
        <v>549</v>
      </c>
      <c r="F84" t="s">
        <v>1156</v>
      </c>
      <c r="G84" s="120">
        <v>45323</v>
      </c>
      <c r="H84">
        <v>2</v>
      </c>
      <c r="I84" s="120">
        <v>45323</v>
      </c>
      <c r="J84" s="120">
        <v>45565</v>
      </c>
      <c r="K84">
        <v>37941</v>
      </c>
      <c r="L84" t="s">
        <v>8</v>
      </c>
      <c r="M84">
        <v>32899.65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33904.071904761819</v>
      </c>
      <c r="AD84">
        <v>0</v>
      </c>
      <c r="AE84">
        <v>0</v>
      </c>
      <c r="AF84">
        <v>-1004.4219047618171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 t="s">
        <v>1171</v>
      </c>
      <c r="AQ84" t="s">
        <v>1157</v>
      </c>
    </row>
    <row r="85" spans="1:43" x14ac:dyDescent="0.35">
      <c r="A85" t="s">
        <v>1173</v>
      </c>
      <c r="B85" t="s">
        <v>1174</v>
      </c>
      <c r="C85" t="s">
        <v>1175</v>
      </c>
      <c r="D85" t="s">
        <v>815</v>
      </c>
      <c r="E85" t="s">
        <v>441</v>
      </c>
      <c r="F85" t="s">
        <v>934</v>
      </c>
      <c r="G85" s="120">
        <v>45323</v>
      </c>
      <c r="H85">
        <v>1</v>
      </c>
      <c r="I85" s="120">
        <v>45323</v>
      </c>
      <c r="J85" s="120">
        <v>45382</v>
      </c>
      <c r="K85">
        <v>10568</v>
      </c>
      <c r="L85" t="s">
        <v>410</v>
      </c>
      <c r="M85">
        <v>10067.5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11744.646500000001</v>
      </c>
      <c r="AD85">
        <v>-1677.1465000000007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 t="s">
        <v>1173</v>
      </c>
      <c r="AQ85" t="s">
        <v>1176</v>
      </c>
    </row>
    <row r="86" spans="1:43" x14ac:dyDescent="0.35">
      <c r="A86" t="s">
        <v>1177</v>
      </c>
      <c r="B86" t="s">
        <v>1178</v>
      </c>
      <c r="C86" t="s">
        <v>1105</v>
      </c>
      <c r="D86" t="s">
        <v>815</v>
      </c>
      <c r="E86" t="s">
        <v>435</v>
      </c>
      <c r="F86" t="s">
        <v>934</v>
      </c>
      <c r="G86" s="120">
        <v>45393</v>
      </c>
      <c r="H86">
        <v>2</v>
      </c>
      <c r="I86" s="120">
        <v>45383</v>
      </c>
      <c r="J86" s="120">
        <v>45777</v>
      </c>
      <c r="K86">
        <v>73879</v>
      </c>
      <c r="L86" t="s">
        <v>8</v>
      </c>
      <c r="M86">
        <v>67116.239999999991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82171.650250000006</v>
      </c>
      <c r="AE86">
        <v>0</v>
      </c>
      <c r="AF86">
        <v>0</v>
      </c>
      <c r="AG86">
        <v>0</v>
      </c>
      <c r="AH86">
        <v>-15055.410250000015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 t="s">
        <v>1177</v>
      </c>
      <c r="AQ86" t="s">
        <v>1106</v>
      </c>
    </row>
    <row r="87" spans="1:43" x14ac:dyDescent="0.35">
      <c r="A87" t="s">
        <v>1179</v>
      </c>
      <c r="B87" t="s">
        <v>1180</v>
      </c>
      <c r="C87" t="s">
        <v>1181</v>
      </c>
      <c r="D87" t="s">
        <v>827</v>
      </c>
      <c r="E87" t="s">
        <v>713</v>
      </c>
      <c r="F87" t="s">
        <v>1182</v>
      </c>
      <c r="G87" s="120">
        <v>45428</v>
      </c>
      <c r="H87">
        <v>4</v>
      </c>
      <c r="I87" s="120">
        <v>45413</v>
      </c>
      <c r="J87" s="120">
        <v>46022</v>
      </c>
      <c r="K87">
        <v>2427280</v>
      </c>
      <c r="L87" t="s">
        <v>410</v>
      </c>
      <c r="M87">
        <v>2301415.56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1606147.92</v>
      </c>
      <c r="AE87">
        <v>0</v>
      </c>
      <c r="AF87">
        <v>337975.00840000005</v>
      </c>
      <c r="AG87">
        <v>235786.45499999999</v>
      </c>
      <c r="AH87">
        <v>73477.362399999998</v>
      </c>
      <c r="AI87">
        <v>86757.93</v>
      </c>
      <c r="AJ87">
        <v>-38729.115800000262</v>
      </c>
      <c r="AK87">
        <v>0</v>
      </c>
      <c r="AL87">
        <v>0</v>
      </c>
      <c r="AM87">
        <v>0</v>
      </c>
      <c r="AN87">
        <v>0</v>
      </c>
      <c r="AO87" t="s">
        <v>1179</v>
      </c>
      <c r="AQ87" t="s">
        <v>1183</v>
      </c>
    </row>
    <row r="88" spans="1:43" x14ac:dyDescent="0.35">
      <c r="A88" t="s">
        <v>1184</v>
      </c>
      <c r="B88" t="s">
        <v>1185</v>
      </c>
      <c r="C88" t="s">
        <v>1002</v>
      </c>
      <c r="D88" t="s">
        <v>827</v>
      </c>
      <c r="E88" t="s">
        <v>713</v>
      </c>
      <c r="F88" t="s">
        <v>1182</v>
      </c>
      <c r="G88" s="120">
        <v>45415</v>
      </c>
      <c r="H88">
        <v>4</v>
      </c>
      <c r="I88" s="120">
        <v>45413</v>
      </c>
      <c r="J88" s="120">
        <v>45900</v>
      </c>
      <c r="K88">
        <v>47520</v>
      </c>
      <c r="L88" t="s">
        <v>410</v>
      </c>
      <c r="M88">
        <v>45061.270000000004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17420.832000000002</v>
      </c>
      <c r="AE88">
        <v>0</v>
      </c>
      <c r="AF88">
        <v>5595.48</v>
      </c>
      <c r="AG88">
        <v>16788.222000000002</v>
      </c>
      <c r="AH88">
        <v>5575.2839999999997</v>
      </c>
      <c r="AI88">
        <v>-318.5480000000025</v>
      </c>
      <c r="AJ88">
        <v>0</v>
      </c>
      <c r="AK88">
        <v>0</v>
      </c>
      <c r="AL88">
        <v>0</v>
      </c>
      <c r="AM88">
        <v>0</v>
      </c>
      <c r="AN88">
        <v>0</v>
      </c>
      <c r="AO88" t="s">
        <v>1184</v>
      </c>
      <c r="AQ88" t="s">
        <v>1003</v>
      </c>
    </row>
    <row r="89" spans="1:43" x14ac:dyDescent="0.35">
      <c r="A89" t="s">
        <v>1186</v>
      </c>
      <c r="B89" t="s">
        <v>1187</v>
      </c>
      <c r="C89" t="s">
        <v>1188</v>
      </c>
      <c r="D89" t="s">
        <v>827</v>
      </c>
      <c r="E89" t="s">
        <v>713</v>
      </c>
      <c r="F89" t="s">
        <v>1182</v>
      </c>
      <c r="G89" s="120">
        <v>45425</v>
      </c>
      <c r="H89">
        <v>4</v>
      </c>
      <c r="I89" s="120">
        <v>45413</v>
      </c>
      <c r="J89" s="120">
        <v>45900</v>
      </c>
      <c r="K89">
        <v>45100</v>
      </c>
      <c r="L89" t="s">
        <v>410</v>
      </c>
      <c r="M89">
        <v>42964.34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17420.832000000002</v>
      </c>
      <c r="AE89">
        <v>0</v>
      </c>
      <c r="AF89">
        <v>5595.48</v>
      </c>
      <c r="AG89">
        <v>16788.222000000002</v>
      </c>
      <c r="AH89">
        <v>3303.8719999999998</v>
      </c>
      <c r="AI89">
        <v>-144.06600000001345</v>
      </c>
      <c r="AJ89">
        <v>0</v>
      </c>
      <c r="AK89">
        <v>0</v>
      </c>
      <c r="AL89">
        <v>0</v>
      </c>
      <c r="AM89">
        <v>0</v>
      </c>
      <c r="AN89">
        <v>0</v>
      </c>
      <c r="AO89" t="s">
        <v>1186</v>
      </c>
      <c r="AQ89" t="s">
        <v>1189</v>
      </c>
    </row>
    <row r="90" spans="1:43" x14ac:dyDescent="0.35">
      <c r="A90" t="s">
        <v>1190</v>
      </c>
      <c r="B90" t="s">
        <v>1191</v>
      </c>
      <c r="C90" t="s">
        <v>1192</v>
      </c>
      <c r="D90" t="s">
        <v>827</v>
      </c>
      <c r="E90" t="s">
        <v>713</v>
      </c>
      <c r="F90" t="s">
        <v>1182</v>
      </c>
      <c r="G90" s="120">
        <v>45420</v>
      </c>
      <c r="H90">
        <v>4</v>
      </c>
      <c r="I90" s="120">
        <v>45413</v>
      </c>
      <c r="J90" s="120">
        <v>45900</v>
      </c>
      <c r="K90">
        <v>84040</v>
      </c>
      <c r="L90" t="s">
        <v>410</v>
      </c>
      <c r="M90">
        <v>80023.149999999994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39358.175999999999</v>
      </c>
      <c r="AE90">
        <v>0</v>
      </c>
      <c r="AF90">
        <v>12019.92</v>
      </c>
      <c r="AG90">
        <v>23627.868000000002</v>
      </c>
      <c r="AH90">
        <v>5575.2839999999997</v>
      </c>
      <c r="AI90">
        <v>-558.09799999999814</v>
      </c>
      <c r="AJ90">
        <v>0</v>
      </c>
      <c r="AK90">
        <v>0</v>
      </c>
      <c r="AL90">
        <v>0</v>
      </c>
      <c r="AM90">
        <v>0</v>
      </c>
      <c r="AN90">
        <v>0</v>
      </c>
      <c r="AO90" t="s">
        <v>1190</v>
      </c>
      <c r="AQ90" t="s">
        <v>1193</v>
      </c>
    </row>
    <row r="91" spans="1:43" x14ac:dyDescent="0.35">
      <c r="A91" t="s">
        <v>1194</v>
      </c>
      <c r="B91" t="s">
        <v>1195</v>
      </c>
      <c r="C91" t="s">
        <v>1196</v>
      </c>
      <c r="D91" t="s">
        <v>815</v>
      </c>
      <c r="E91" t="s">
        <v>655</v>
      </c>
      <c r="F91" t="s">
        <v>1149</v>
      </c>
      <c r="G91" s="120">
        <v>0</v>
      </c>
      <c r="H91">
        <v>0</v>
      </c>
      <c r="I91" s="120">
        <v>46113</v>
      </c>
      <c r="J91" s="120">
        <v>47118</v>
      </c>
      <c r="K91">
        <v>400000</v>
      </c>
      <c r="L91" t="s">
        <v>410</v>
      </c>
      <c r="M91">
        <v>376000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 t="s">
        <v>1194</v>
      </c>
      <c r="AQ91" t="s">
        <v>1197</v>
      </c>
    </row>
    <row r="92" spans="1:43" x14ac:dyDescent="0.35">
      <c r="A92" t="s">
        <v>1198</v>
      </c>
      <c r="B92" t="s">
        <v>1199</v>
      </c>
      <c r="C92" t="s">
        <v>1135</v>
      </c>
      <c r="D92" t="s">
        <v>815</v>
      </c>
      <c r="E92" t="s">
        <v>453</v>
      </c>
      <c r="F92" t="s">
        <v>945</v>
      </c>
      <c r="G92" s="120">
        <v>45517</v>
      </c>
      <c r="H92">
        <v>2</v>
      </c>
      <c r="I92" s="120">
        <v>45505</v>
      </c>
      <c r="J92" s="120">
        <v>46053</v>
      </c>
      <c r="K92">
        <v>1133068</v>
      </c>
      <c r="L92" t="s">
        <v>410</v>
      </c>
      <c r="M92">
        <v>1105235.1826600002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1740468.4000000001</v>
      </c>
      <c r="AF92">
        <v>0</v>
      </c>
      <c r="AG92">
        <v>-208759.10922999991</v>
      </c>
      <c r="AH92">
        <v>0</v>
      </c>
      <c r="AI92">
        <v>0</v>
      </c>
      <c r="AJ92">
        <v>-426474.10811000009</v>
      </c>
      <c r="AK92">
        <v>0</v>
      </c>
      <c r="AL92">
        <v>0</v>
      </c>
      <c r="AM92">
        <v>0</v>
      </c>
      <c r="AN92">
        <v>0</v>
      </c>
      <c r="AO92" t="s">
        <v>1198</v>
      </c>
      <c r="AQ92" t="s">
        <v>1136</v>
      </c>
    </row>
    <row r="93" spans="1:43" x14ac:dyDescent="0.35">
      <c r="A93" t="s">
        <v>1200</v>
      </c>
      <c r="B93" t="s">
        <v>1201</v>
      </c>
      <c r="C93" t="s">
        <v>1105</v>
      </c>
      <c r="D93" t="s">
        <v>815</v>
      </c>
      <c r="E93" t="s">
        <v>435</v>
      </c>
      <c r="F93" t="s">
        <v>934</v>
      </c>
      <c r="G93" s="120">
        <v>45531</v>
      </c>
      <c r="H93">
        <v>1</v>
      </c>
      <c r="I93" s="120">
        <v>45536</v>
      </c>
      <c r="J93" s="120">
        <v>45657</v>
      </c>
      <c r="K93">
        <v>11971</v>
      </c>
      <c r="L93" t="s">
        <v>8</v>
      </c>
      <c r="M93">
        <v>10200.02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10784.810599999999</v>
      </c>
      <c r="AF93">
        <v>-584.79059999999845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 t="s">
        <v>1200</v>
      </c>
      <c r="AQ93" t="s">
        <v>1106</v>
      </c>
    </row>
    <row r="94" spans="1:43" x14ac:dyDescent="0.35">
      <c r="A94" t="s">
        <v>1202</v>
      </c>
      <c r="B94" t="s">
        <v>1203</v>
      </c>
      <c r="C94" t="s">
        <v>1204</v>
      </c>
      <c r="D94" t="s">
        <v>815</v>
      </c>
      <c r="E94" t="s">
        <v>600</v>
      </c>
      <c r="F94" t="s">
        <v>1125</v>
      </c>
      <c r="G94" s="120">
        <v>45428</v>
      </c>
      <c r="H94">
        <v>1</v>
      </c>
      <c r="I94" s="120">
        <v>45383</v>
      </c>
      <c r="J94" s="120">
        <v>45535</v>
      </c>
      <c r="K94">
        <v>71897720.040000007</v>
      </c>
      <c r="L94" t="s">
        <v>1074</v>
      </c>
      <c r="M94">
        <v>56119.698061672345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57334</v>
      </c>
      <c r="AE94">
        <v>0</v>
      </c>
      <c r="AF94">
        <v>-1214.3019383276551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 t="s">
        <v>1202</v>
      </c>
      <c r="AQ94" t="s">
        <v>1205</v>
      </c>
    </row>
    <row r="95" spans="1:43" x14ac:dyDescent="0.35">
      <c r="A95" t="s">
        <v>1206</v>
      </c>
      <c r="B95" t="s">
        <v>1207</v>
      </c>
      <c r="C95" t="s">
        <v>1148</v>
      </c>
      <c r="D95" t="s">
        <v>815</v>
      </c>
      <c r="E95" t="s">
        <v>646</v>
      </c>
      <c r="F95" t="s">
        <v>1149</v>
      </c>
      <c r="G95" s="120">
        <v>45520</v>
      </c>
      <c r="H95">
        <v>2</v>
      </c>
      <c r="I95" s="120">
        <v>45498</v>
      </c>
      <c r="J95" s="120">
        <v>45808</v>
      </c>
      <c r="K95">
        <v>699894</v>
      </c>
      <c r="L95" t="s">
        <v>8</v>
      </c>
      <c r="M95">
        <v>608383.91999999993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618394.12760000001</v>
      </c>
      <c r="AF95">
        <v>0</v>
      </c>
      <c r="AG95">
        <v>0</v>
      </c>
      <c r="AH95">
        <v>9688.5202399999998</v>
      </c>
      <c r="AI95">
        <v>0</v>
      </c>
      <c r="AJ95">
        <v>-19698.727840000065</v>
      </c>
      <c r="AK95">
        <v>0</v>
      </c>
      <c r="AL95">
        <v>0</v>
      </c>
      <c r="AM95">
        <v>0</v>
      </c>
      <c r="AN95">
        <v>0</v>
      </c>
      <c r="AO95" t="s">
        <v>1206</v>
      </c>
      <c r="AQ95" t="s">
        <v>1150</v>
      </c>
    </row>
    <row r="96" spans="1:43" x14ac:dyDescent="0.35">
      <c r="A96" t="s">
        <v>1208</v>
      </c>
      <c r="B96" t="s">
        <v>1209</v>
      </c>
      <c r="C96" t="s">
        <v>1057</v>
      </c>
      <c r="D96" t="s">
        <v>815</v>
      </c>
      <c r="E96" t="s">
        <v>583</v>
      </c>
      <c r="F96" t="s">
        <v>1210</v>
      </c>
      <c r="G96" s="120">
        <v>46014</v>
      </c>
      <c r="H96">
        <v>1</v>
      </c>
      <c r="I96" s="120">
        <v>46023</v>
      </c>
      <c r="J96" s="120">
        <v>46477</v>
      </c>
      <c r="K96">
        <v>319761</v>
      </c>
      <c r="L96" t="s">
        <v>8</v>
      </c>
      <c r="M96">
        <v>257690.97488052741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257690.97488052741</v>
      </c>
      <c r="AK96">
        <v>0</v>
      </c>
      <c r="AL96">
        <v>0</v>
      </c>
      <c r="AM96">
        <v>0</v>
      </c>
      <c r="AN96">
        <v>0</v>
      </c>
      <c r="AO96" t="s">
        <v>1208</v>
      </c>
      <c r="AQ96" t="s">
        <v>1058</v>
      </c>
    </row>
    <row r="97" spans="1:43" x14ac:dyDescent="0.35">
      <c r="A97" t="s">
        <v>1211</v>
      </c>
      <c r="B97" t="s">
        <v>1212</v>
      </c>
      <c r="C97">
        <v>0</v>
      </c>
      <c r="D97" t="s">
        <v>815</v>
      </c>
      <c r="E97">
        <v>0</v>
      </c>
      <c r="F97" t="s">
        <v>481</v>
      </c>
      <c r="G97" s="120">
        <v>0</v>
      </c>
      <c r="H97">
        <v>0</v>
      </c>
      <c r="I97" s="120">
        <v>0</v>
      </c>
      <c r="J97" s="120">
        <v>0</v>
      </c>
      <c r="K97">
        <v>0</v>
      </c>
      <c r="L97" t="s">
        <v>7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 t="s">
        <v>1211</v>
      </c>
    </row>
    <row r="98" spans="1:43" x14ac:dyDescent="0.35">
      <c r="A98" t="s">
        <v>1213</v>
      </c>
      <c r="B98" t="s">
        <v>1214</v>
      </c>
      <c r="C98" t="s">
        <v>37</v>
      </c>
      <c r="D98" t="s">
        <v>815</v>
      </c>
      <c r="E98" t="s">
        <v>583</v>
      </c>
      <c r="F98" t="s">
        <v>1210</v>
      </c>
      <c r="G98" s="120">
        <v>0</v>
      </c>
      <c r="H98">
        <v>0</v>
      </c>
      <c r="I98" s="120">
        <v>46235</v>
      </c>
      <c r="J98" s="120">
        <v>46568</v>
      </c>
      <c r="K98">
        <v>142000</v>
      </c>
      <c r="L98" t="s">
        <v>7</v>
      </c>
      <c r="M98">
        <v>142000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 t="s">
        <v>1213</v>
      </c>
      <c r="AQ98" t="s">
        <v>924</v>
      </c>
    </row>
    <row r="99" spans="1:43" x14ac:dyDescent="0.35">
      <c r="A99" t="s">
        <v>1215</v>
      </c>
      <c r="B99" t="s">
        <v>1216</v>
      </c>
      <c r="C99" t="s">
        <v>1029</v>
      </c>
      <c r="D99" t="s">
        <v>815</v>
      </c>
      <c r="E99" t="s">
        <v>514</v>
      </c>
      <c r="F99" t="s">
        <v>1217</v>
      </c>
      <c r="G99" s="120">
        <v>45743</v>
      </c>
      <c r="H99">
        <v>2</v>
      </c>
      <c r="I99" s="120">
        <v>45741</v>
      </c>
      <c r="J99" s="120">
        <v>45900</v>
      </c>
      <c r="K99">
        <v>195967.76</v>
      </c>
      <c r="L99" t="s">
        <v>1079</v>
      </c>
      <c r="M99">
        <v>21904.62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21875.345502790209</v>
      </c>
      <c r="AH99">
        <v>0</v>
      </c>
      <c r="AI99">
        <v>952.33994934026225</v>
      </c>
      <c r="AJ99">
        <v>-923.06545213047139</v>
      </c>
      <c r="AK99">
        <v>0</v>
      </c>
      <c r="AL99">
        <v>0</v>
      </c>
      <c r="AM99">
        <v>0</v>
      </c>
      <c r="AN99">
        <v>0</v>
      </c>
      <c r="AO99" t="s">
        <v>1215</v>
      </c>
      <c r="AQ99" t="s">
        <v>1030</v>
      </c>
    </row>
    <row r="100" spans="1:43" x14ac:dyDescent="0.35">
      <c r="A100" t="s">
        <v>1218</v>
      </c>
      <c r="B100" t="s">
        <v>1219</v>
      </c>
      <c r="C100" t="s">
        <v>1220</v>
      </c>
      <c r="D100" t="s">
        <v>815</v>
      </c>
      <c r="E100" t="s">
        <v>549</v>
      </c>
      <c r="F100" t="s">
        <v>1156</v>
      </c>
      <c r="G100" s="120">
        <v>45618</v>
      </c>
      <c r="H100">
        <v>1</v>
      </c>
      <c r="I100" s="120">
        <v>45627</v>
      </c>
      <c r="J100" s="120">
        <v>45869</v>
      </c>
      <c r="K100">
        <v>300156.26</v>
      </c>
      <c r="L100" t="s">
        <v>8</v>
      </c>
      <c r="M100">
        <v>257138.86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294573.04347826092</v>
      </c>
      <c r="AG100">
        <v>0</v>
      </c>
      <c r="AH100">
        <v>0</v>
      </c>
      <c r="AI100">
        <v>-37434.183478260937</v>
      </c>
      <c r="AJ100">
        <v>0</v>
      </c>
      <c r="AK100">
        <v>0</v>
      </c>
      <c r="AL100">
        <v>0</v>
      </c>
      <c r="AM100">
        <v>0</v>
      </c>
      <c r="AN100">
        <v>0</v>
      </c>
      <c r="AO100" t="s">
        <v>1218</v>
      </c>
      <c r="AQ100" t="s">
        <v>1221</v>
      </c>
    </row>
    <row r="101" spans="1:43" x14ac:dyDescent="0.35">
      <c r="A101" t="s">
        <v>1222</v>
      </c>
      <c r="B101" t="s">
        <v>1223</v>
      </c>
      <c r="C101" t="s">
        <v>1224</v>
      </c>
      <c r="D101" t="s">
        <v>815</v>
      </c>
      <c r="E101" t="s">
        <v>600</v>
      </c>
      <c r="F101" t="s">
        <v>1125</v>
      </c>
      <c r="G101" s="120">
        <v>45625</v>
      </c>
      <c r="H101">
        <v>3</v>
      </c>
      <c r="I101" s="120">
        <v>45627</v>
      </c>
      <c r="J101" s="120">
        <v>45900</v>
      </c>
      <c r="K101">
        <v>161612</v>
      </c>
      <c r="L101" t="s">
        <v>8</v>
      </c>
      <c r="M101">
        <v>135060.66999999998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83692</v>
      </c>
      <c r="AG101">
        <v>0</v>
      </c>
      <c r="AH101">
        <v>0</v>
      </c>
      <c r="AI101">
        <v>58430.494440000002</v>
      </c>
      <c r="AJ101">
        <v>-7061.8244400000258</v>
      </c>
      <c r="AK101">
        <v>0</v>
      </c>
      <c r="AL101">
        <v>0</v>
      </c>
      <c r="AM101">
        <v>0</v>
      </c>
      <c r="AN101">
        <v>0</v>
      </c>
      <c r="AO101" t="s">
        <v>1222</v>
      </c>
      <c r="AQ101" t="s">
        <v>1225</v>
      </c>
    </row>
    <row r="102" spans="1:43" x14ac:dyDescent="0.35">
      <c r="A102" t="s">
        <v>1226</v>
      </c>
      <c r="B102" t="s">
        <v>1227</v>
      </c>
      <c r="C102" t="s">
        <v>1204</v>
      </c>
      <c r="D102" t="s">
        <v>815</v>
      </c>
      <c r="E102" t="s">
        <v>600</v>
      </c>
      <c r="F102" t="s">
        <v>1125</v>
      </c>
      <c r="G102" s="120">
        <v>45566</v>
      </c>
      <c r="H102">
        <v>4</v>
      </c>
      <c r="I102" s="120">
        <v>45536</v>
      </c>
      <c r="J102" s="120">
        <v>46053</v>
      </c>
      <c r="K102">
        <v>783638</v>
      </c>
      <c r="L102" t="s">
        <v>8</v>
      </c>
      <c r="M102">
        <v>766771.35599453875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1085141</v>
      </c>
      <c r="AG102">
        <v>0</v>
      </c>
      <c r="AH102">
        <v>0</v>
      </c>
      <c r="AI102">
        <v>-61556.731817731299</v>
      </c>
      <c r="AJ102">
        <v>0</v>
      </c>
      <c r="AK102">
        <v>-256812.91218772999</v>
      </c>
      <c r="AL102">
        <v>0</v>
      </c>
      <c r="AM102">
        <v>0</v>
      </c>
      <c r="AN102">
        <v>0</v>
      </c>
      <c r="AO102" t="s">
        <v>1226</v>
      </c>
      <c r="AQ102" t="s">
        <v>1205</v>
      </c>
    </row>
    <row r="103" spans="1:43" x14ac:dyDescent="0.35">
      <c r="A103" t="s">
        <v>1228</v>
      </c>
      <c r="B103" t="s">
        <v>1229</v>
      </c>
      <c r="C103" t="s">
        <v>1230</v>
      </c>
      <c r="D103" t="s">
        <v>815</v>
      </c>
      <c r="E103" t="s">
        <v>453</v>
      </c>
      <c r="F103" t="s">
        <v>945</v>
      </c>
      <c r="G103" s="120">
        <v>45687</v>
      </c>
      <c r="H103">
        <v>2</v>
      </c>
      <c r="I103" s="120">
        <v>45658</v>
      </c>
      <c r="J103" s="120">
        <v>46112</v>
      </c>
      <c r="K103">
        <v>199775702</v>
      </c>
      <c r="L103" t="s">
        <v>946</v>
      </c>
      <c r="M103">
        <v>287341.38941399998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275202.91972800001</v>
      </c>
      <c r="AH103">
        <v>0</v>
      </c>
      <c r="AI103">
        <v>0</v>
      </c>
      <c r="AJ103">
        <v>0</v>
      </c>
      <c r="AK103">
        <v>12138.469686000017</v>
      </c>
      <c r="AL103">
        <v>0</v>
      </c>
      <c r="AM103">
        <v>0</v>
      </c>
      <c r="AN103">
        <v>0</v>
      </c>
      <c r="AO103" t="s">
        <v>1228</v>
      </c>
      <c r="AQ103" t="s">
        <v>1231</v>
      </c>
    </row>
    <row r="104" spans="1:43" x14ac:dyDescent="0.35">
      <c r="A104" t="s">
        <v>1232</v>
      </c>
      <c r="B104" t="s">
        <v>1233</v>
      </c>
      <c r="C104" t="s">
        <v>1234</v>
      </c>
      <c r="D104" t="s">
        <v>815</v>
      </c>
      <c r="E104" t="s">
        <v>453</v>
      </c>
      <c r="F104" t="s">
        <v>945</v>
      </c>
      <c r="G104" s="120">
        <v>45687</v>
      </c>
      <c r="H104">
        <v>3</v>
      </c>
      <c r="I104" s="120">
        <v>45658</v>
      </c>
      <c r="J104" s="120">
        <v>46112</v>
      </c>
      <c r="K104">
        <v>215602287.185</v>
      </c>
      <c r="L104" t="s">
        <v>946</v>
      </c>
      <c r="M104">
        <v>308515.64999999997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283373.42457600002</v>
      </c>
      <c r="AH104">
        <v>0</v>
      </c>
      <c r="AI104">
        <v>0</v>
      </c>
      <c r="AJ104">
        <v>19529.875001999993</v>
      </c>
      <c r="AK104">
        <v>7346.15</v>
      </c>
      <c r="AL104">
        <v>-1733.7995780000929</v>
      </c>
      <c r="AM104">
        <v>0</v>
      </c>
      <c r="AN104">
        <v>0</v>
      </c>
      <c r="AO104" t="s">
        <v>1232</v>
      </c>
      <c r="AQ104" t="s">
        <v>1235</v>
      </c>
    </row>
    <row r="105" spans="1:43" x14ac:dyDescent="0.35">
      <c r="A105" t="s">
        <v>1236</v>
      </c>
      <c r="B105" t="s">
        <v>1237</v>
      </c>
      <c r="C105" t="s">
        <v>1238</v>
      </c>
      <c r="D105" t="s">
        <v>815</v>
      </c>
      <c r="E105" t="s">
        <v>600</v>
      </c>
      <c r="F105" t="s">
        <v>1125</v>
      </c>
      <c r="G105" s="120">
        <v>45602</v>
      </c>
      <c r="H105">
        <v>0</v>
      </c>
      <c r="I105" s="120">
        <v>45536</v>
      </c>
      <c r="J105" s="120">
        <v>47361</v>
      </c>
      <c r="K105">
        <v>993626.89931634557</v>
      </c>
      <c r="L105" t="s">
        <v>8</v>
      </c>
      <c r="M105">
        <v>836300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836300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 t="s">
        <v>1236</v>
      </c>
      <c r="AQ105" t="s">
        <v>1140</v>
      </c>
    </row>
    <row r="106" spans="1:43" x14ac:dyDescent="0.35">
      <c r="A106" t="s">
        <v>1239</v>
      </c>
      <c r="B106" t="s">
        <v>1240</v>
      </c>
      <c r="C106" t="s">
        <v>925</v>
      </c>
      <c r="D106" t="s">
        <v>821</v>
      </c>
      <c r="E106" t="s">
        <v>395</v>
      </c>
      <c r="F106" t="s">
        <v>1241</v>
      </c>
      <c r="G106" s="120">
        <v>46174</v>
      </c>
      <c r="H106">
        <v>0</v>
      </c>
      <c r="I106" s="120">
        <v>46174</v>
      </c>
      <c r="J106" s="120">
        <v>46387</v>
      </c>
      <c r="K106">
        <v>32000</v>
      </c>
      <c r="L106" t="s">
        <v>7</v>
      </c>
      <c r="M106">
        <v>32000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32000</v>
      </c>
      <c r="AM106">
        <v>0</v>
      </c>
      <c r="AN106">
        <v>0</v>
      </c>
      <c r="AO106" t="s">
        <v>1239</v>
      </c>
      <c r="AQ106" t="s">
        <v>1145</v>
      </c>
    </row>
    <row r="107" spans="1:43" x14ac:dyDescent="0.35">
      <c r="A107" t="s">
        <v>1242</v>
      </c>
      <c r="B107" t="s">
        <v>1243</v>
      </c>
      <c r="C107" t="s">
        <v>1057</v>
      </c>
      <c r="D107" t="s">
        <v>815</v>
      </c>
      <c r="E107" t="s">
        <v>702</v>
      </c>
      <c r="F107" t="s">
        <v>1115</v>
      </c>
      <c r="G107" s="120">
        <v>45567</v>
      </c>
      <c r="H107">
        <v>2</v>
      </c>
      <c r="I107" s="120">
        <v>45536</v>
      </c>
      <c r="J107" s="120">
        <v>46112</v>
      </c>
      <c r="K107">
        <v>1492645.41</v>
      </c>
      <c r="L107" t="s">
        <v>8</v>
      </c>
      <c r="M107">
        <v>1355976.0397733999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1401558.0917700001</v>
      </c>
      <c r="AG107">
        <v>0</v>
      </c>
      <c r="AH107">
        <v>0</v>
      </c>
      <c r="AI107">
        <v>0</v>
      </c>
      <c r="AJ107">
        <v>0</v>
      </c>
      <c r="AK107">
        <v>-40813.667376600009</v>
      </c>
      <c r="AL107">
        <v>-4768.3846200000589</v>
      </c>
      <c r="AM107">
        <v>0</v>
      </c>
      <c r="AN107">
        <v>0</v>
      </c>
      <c r="AO107" t="s">
        <v>1242</v>
      </c>
      <c r="AQ107" t="s">
        <v>1058</v>
      </c>
    </row>
    <row r="108" spans="1:43" x14ac:dyDescent="0.35">
      <c r="A108" t="s">
        <v>1244</v>
      </c>
      <c r="B108" t="s">
        <v>1212</v>
      </c>
      <c r="C108">
        <v>0</v>
      </c>
      <c r="D108" t="s">
        <v>815</v>
      </c>
      <c r="E108">
        <v>0</v>
      </c>
      <c r="F108" t="s">
        <v>481</v>
      </c>
      <c r="G108" s="120">
        <v>0</v>
      </c>
      <c r="H108">
        <v>0</v>
      </c>
      <c r="I108" s="120">
        <v>0</v>
      </c>
      <c r="J108" s="120">
        <v>0</v>
      </c>
      <c r="K108">
        <v>0</v>
      </c>
      <c r="L108" t="s">
        <v>410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 t="s">
        <v>1244</v>
      </c>
    </row>
    <row r="109" spans="1:43" x14ac:dyDescent="0.35">
      <c r="A109" t="s">
        <v>1245</v>
      </c>
      <c r="B109" t="s">
        <v>1212</v>
      </c>
      <c r="C109">
        <v>0</v>
      </c>
      <c r="D109" t="s">
        <v>815</v>
      </c>
      <c r="E109">
        <v>0</v>
      </c>
      <c r="F109" t="s">
        <v>481</v>
      </c>
      <c r="G109" s="120">
        <v>0</v>
      </c>
      <c r="H109">
        <v>0</v>
      </c>
      <c r="I109" s="120">
        <v>0</v>
      </c>
      <c r="J109" s="120">
        <v>0</v>
      </c>
      <c r="K109">
        <v>0</v>
      </c>
      <c r="L109" t="s">
        <v>410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 t="s">
        <v>1245</v>
      </c>
    </row>
    <row r="110" spans="1:43" x14ac:dyDescent="0.35">
      <c r="A110" t="s">
        <v>1246</v>
      </c>
      <c r="B110" t="s">
        <v>1247</v>
      </c>
      <c r="C110" t="s">
        <v>1181</v>
      </c>
      <c r="D110" t="s">
        <v>827</v>
      </c>
      <c r="E110" t="s">
        <v>713</v>
      </c>
      <c r="F110" t="s">
        <v>1182</v>
      </c>
      <c r="G110" s="120">
        <v>46037</v>
      </c>
      <c r="H110">
        <v>0</v>
      </c>
      <c r="I110" s="120">
        <v>46023</v>
      </c>
      <c r="J110" s="120">
        <v>46387</v>
      </c>
      <c r="K110">
        <v>1217000</v>
      </c>
      <c r="L110" t="s">
        <v>410</v>
      </c>
      <c r="M110">
        <v>1130958.1000000001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1130958.1000000001</v>
      </c>
      <c r="AL110">
        <v>0</v>
      </c>
      <c r="AM110">
        <v>0</v>
      </c>
      <c r="AN110">
        <v>0</v>
      </c>
      <c r="AO110" t="s">
        <v>1246</v>
      </c>
      <c r="AQ110" t="s">
        <v>1183</v>
      </c>
    </row>
    <row r="111" spans="1:43" x14ac:dyDescent="0.35">
      <c r="A111" t="s">
        <v>1248</v>
      </c>
      <c r="B111" t="s">
        <v>1249</v>
      </c>
      <c r="C111" t="s">
        <v>1250</v>
      </c>
      <c r="D111" t="s">
        <v>830</v>
      </c>
      <c r="E111" t="s">
        <v>630</v>
      </c>
      <c r="F111" t="s">
        <v>1251</v>
      </c>
      <c r="G111" s="120">
        <v>45715</v>
      </c>
      <c r="H111">
        <v>2</v>
      </c>
      <c r="I111" s="120">
        <v>45713</v>
      </c>
      <c r="J111" s="120">
        <v>46006</v>
      </c>
      <c r="K111">
        <v>13577025</v>
      </c>
      <c r="L111" t="s">
        <v>946</v>
      </c>
      <c r="M111">
        <v>19294.78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20002.793575966236</v>
      </c>
      <c r="AH111">
        <v>0</v>
      </c>
      <c r="AI111">
        <v>0</v>
      </c>
      <c r="AJ111">
        <v>0</v>
      </c>
      <c r="AK111">
        <v>0</v>
      </c>
      <c r="AL111">
        <v>-708.01357596623711</v>
      </c>
      <c r="AM111">
        <v>0</v>
      </c>
      <c r="AN111">
        <v>0</v>
      </c>
      <c r="AO111" t="s">
        <v>1248</v>
      </c>
      <c r="AQ111" t="s">
        <v>1252</v>
      </c>
    </row>
    <row r="112" spans="1:43" x14ac:dyDescent="0.35">
      <c r="A112" t="s">
        <v>1253</v>
      </c>
      <c r="B112" t="s">
        <v>1212</v>
      </c>
      <c r="C112">
        <v>0</v>
      </c>
      <c r="D112">
        <v>0</v>
      </c>
      <c r="E112">
        <v>0</v>
      </c>
      <c r="F112" t="s">
        <v>481</v>
      </c>
      <c r="G112" s="120">
        <v>0</v>
      </c>
      <c r="H112">
        <v>0</v>
      </c>
      <c r="I112" s="120">
        <v>0</v>
      </c>
      <c r="J112" s="120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 t="s">
        <v>1253</v>
      </c>
    </row>
    <row r="113" spans="1:43" x14ac:dyDescent="0.35">
      <c r="A113" t="s">
        <v>1254</v>
      </c>
      <c r="B113" t="s">
        <v>1255</v>
      </c>
      <c r="C113" t="s">
        <v>977</v>
      </c>
      <c r="D113" t="s">
        <v>830</v>
      </c>
      <c r="E113" t="s">
        <v>678</v>
      </c>
      <c r="F113" t="s">
        <v>978</v>
      </c>
      <c r="G113" s="120">
        <v>45693</v>
      </c>
      <c r="H113">
        <v>2</v>
      </c>
      <c r="I113" s="120">
        <v>45689</v>
      </c>
      <c r="J113" s="120">
        <v>45869</v>
      </c>
      <c r="K113">
        <v>122485</v>
      </c>
      <c r="L113" t="s">
        <v>8</v>
      </c>
      <c r="M113">
        <v>106593.4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110628.23600999991</v>
      </c>
      <c r="AH113">
        <v>0</v>
      </c>
      <c r="AI113">
        <v>-4034.8360099999118</v>
      </c>
      <c r="AJ113">
        <v>0</v>
      </c>
      <c r="AK113">
        <v>0</v>
      </c>
      <c r="AL113">
        <v>0</v>
      </c>
      <c r="AM113">
        <v>0</v>
      </c>
      <c r="AN113">
        <v>0</v>
      </c>
      <c r="AO113" t="s">
        <v>1254</v>
      </c>
      <c r="AQ113" t="s">
        <v>979</v>
      </c>
    </row>
    <row r="114" spans="1:43" x14ac:dyDescent="0.35">
      <c r="A114" t="s">
        <v>1256</v>
      </c>
      <c r="B114" t="s">
        <v>1257</v>
      </c>
      <c r="C114" t="s">
        <v>1258</v>
      </c>
      <c r="D114" t="s">
        <v>815</v>
      </c>
      <c r="E114" t="s">
        <v>600</v>
      </c>
      <c r="F114" t="s">
        <v>1125</v>
      </c>
      <c r="G114" s="120">
        <v>45777</v>
      </c>
      <c r="H114">
        <v>0</v>
      </c>
      <c r="I114" s="120">
        <v>45778</v>
      </c>
      <c r="J114" s="120">
        <v>46142</v>
      </c>
      <c r="K114">
        <v>40227</v>
      </c>
      <c r="L114" t="s">
        <v>8</v>
      </c>
      <c r="M114">
        <v>35488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35488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 t="s">
        <v>1256</v>
      </c>
      <c r="AQ114" t="s">
        <v>1259</v>
      </c>
    </row>
    <row r="115" spans="1:43" x14ac:dyDescent="0.35">
      <c r="A115" t="s">
        <v>1260</v>
      </c>
      <c r="B115" t="s">
        <v>1261</v>
      </c>
      <c r="C115" t="s">
        <v>925</v>
      </c>
      <c r="D115" t="s">
        <v>815</v>
      </c>
      <c r="E115" t="s">
        <v>613</v>
      </c>
      <c r="F115" t="s">
        <v>1143</v>
      </c>
      <c r="G115" s="120">
        <v>45719</v>
      </c>
      <c r="H115">
        <v>1</v>
      </c>
      <c r="I115" s="120">
        <v>45717</v>
      </c>
      <c r="J115" s="120">
        <v>46173</v>
      </c>
      <c r="K115">
        <v>162834957.36199999</v>
      </c>
      <c r="L115" t="s">
        <v>1144</v>
      </c>
      <c r="M115">
        <v>1057464.1337423353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1099672.4658280353</v>
      </c>
      <c r="AH115">
        <v>0</v>
      </c>
      <c r="AI115">
        <v>0</v>
      </c>
      <c r="AJ115">
        <v>0</v>
      </c>
      <c r="AK115">
        <v>0</v>
      </c>
      <c r="AL115">
        <v>-42208.332085700058</v>
      </c>
      <c r="AM115">
        <v>0</v>
      </c>
      <c r="AN115">
        <v>0</v>
      </c>
      <c r="AO115" t="s">
        <v>1260</v>
      </c>
      <c r="AQ115" t="s">
        <v>1145</v>
      </c>
    </row>
    <row r="116" spans="1:43" x14ac:dyDescent="0.35">
      <c r="A116" t="s">
        <v>1262</v>
      </c>
      <c r="B116" t="s">
        <v>1263</v>
      </c>
      <c r="C116" t="s">
        <v>925</v>
      </c>
      <c r="D116" t="s">
        <v>815</v>
      </c>
      <c r="E116" t="s">
        <v>613</v>
      </c>
      <c r="F116" t="s">
        <v>1143</v>
      </c>
      <c r="G116" s="120">
        <v>46176</v>
      </c>
      <c r="H116">
        <v>0</v>
      </c>
      <c r="I116" s="120">
        <v>46174</v>
      </c>
      <c r="J116" s="120">
        <v>46265</v>
      </c>
      <c r="K116">
        <v>14351268</v>
      </c>
      <c r="L116" t="s">
        <v>1144</v>
      </c>
      <c r="M116">
        <v>73909.030199999994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73909.030199999994</v>
      </c>
      <c r="AM116">
        <v>0</v>
      </c>
      <c r="AN116">
        <v>0</v>
      </c>
      <c r="AO116" t="s">
        <v>1262</v>
      </c>
      <c r="AQ116" t="s">
        <v>1145</v>
      </c>
    </row>
    <row r="117" spans="1:43" x14ac:dyDescent="0.35">
      <c r="A117" t="s">
        <v>1264</v>
      </c>
      <c r="B117" t="s">
        <v>1265</v>
      </c>
      <c r="C117" t="s">
        <v>1220</v>
      </c>
      <c r="D117" t="s">
        <v>815</v>
      </c>
      <c r="E117" t="s">
        <v>549</v>
      </c>
      <c r="F117" t="s">
        <v>1156</v>
      </c>
      <c r="G117" s="120">
        <v>45870</v>
      </c>
      <c r="H117">
        <v>1</v>
      </c>
      <c r="I117" s="120">
        <v>45870</v>
      </c>
      <c r="J117" s="120">
        <v>46326</v>
      </c>
      <c r="K117">
        <v>1116366</v>
      </c>
      <c r="L117" t="s">
        <v>8</v>
      </c>
      <c r="M117">
        <v>900504.57437119435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875104.2902213292</v>
      </c>
      <c r="AJ117">
        <v>25400.284149865107</v>
      </c>
      <c r="AK117">
        <v>0</v>
      </c>
      <c r="AL117">
        <v>0</v>
      </c>
      <c r="AM117">
        <v>0</v>
      </c>
      <c r="AN117">
        <v>0</v>
      </c>
      <c r="AO117" t="s">
        <v>1264</v>
      </c>
      <c r="AQ117" t="s">
        <v>1221</v>
      </c>
    </row>
    <row r="118" spans="1:43" x14ac:dyDescent="0.35">
      <c r="A118" t="s">
        <v>1266</v>
      </c>
      <c r="B118" t="s">
        <v>1267</v>
      </c>
      <c r="C118" t="s">
        <v>1220</v>
      </c>
      <c r="D118" t="s">
        <v>815</v>
      </c>
      <c r="E118" t="s">
        <v>549</v>
      </c>
      <c r="F118" t="s">
        <v>1156</v>
      </c>
      <c r="G118" s="120">
        <v>0</v>
      </c>
      <c r="H118">
        <v>0</v>
      </c>
      <c r="I118" s="120">
        <v>46327</v>
      </c>
      <c r="J118" s="120">
        <v>46387</v>
      </c>
      <c r="K118">
        <v>79080.037800000006</v>
      </c>
      <c r="L118" t="s">
        <v>8</v>
      </c>
      <c r="M118">
        <v>70293.366933333338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 t="s">
        <v>1266</v>
      </c>
      <c r="AQ118" t="s">
        <v>1221</v>
      </c>
    </row>
    <row r="119" spans="1:43" x14ac:dyDescent="0.35">
      <c r="A119" t="s">
        <v>1268</v>
      </c>
      <c r="B119" t="s">
        <v>1269</v>
      </c>
      <c r="C119" t="s">
        <v>1057</v>
      </c>
      <c r="D119" t="s">
        <v>815</v>
      </c>
      <c r="E119" t="s">
        <v>702</v>
      </c>
      <c r="F119" t="s">
        <v>1115</v>
      </c>
      <c r="G119" s="120">
        <v>46114</v>
      </c>
      <c r="H119">
        <v>1</v>
      </c>
      <c r="I119" s="120">
        <v>46113</v>
      </c>
      <c r="J119" s="120">
        <v>46234</v>
      </c>
      <c r="K119">
        <v>130509</v>
      </c>
      <c r="L119" t="s">
        <v>8</v>
      </c>
      <c r="M119">
        <v>104339.30982000001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104339.30982000001</v>
      </c>
      <c r="AM119">
        <v>0</v>
      </c>
      <c r="AN119">
        <v>0</v>
      </c>
      <c r="AO119" t="s">
        <v>1268</v>
      </c>
      <c r="AQ119" t="s">
        <v>1058</v>
      </c>
    </row>
    <row r="120" spans="1:43" x14ac:dyDescent="0.35">
      <c r="A120" t="s">
        <v>1270</v>
      </c>
      <c r="B120" t="s">
        <v>1271</v>
      </c>
      <c r="C120" t="s">
        <v>1272</v>
      </c>
      <c r="D120" t="s">
        <v>830</v>
      </c>
      <c r="E120" t="s">
        <v>630</v>
      </c>
      <c r="F120" t="s">
        <v>1251</v>
      </c>
      <c r="G120" s="120">
        <v>45779</v>
      </c>
      <c r="H120">
        <v>2</v>
      </c>
      <c r="I120" s="120">
        <v>45778</v>
      </c>
      <c r="J120" s="120">
        <v>45991</v>
      </c>
      <c r="K120">
        <v>25666795</v>
      </c>
      <c r="L120" t="s">
        <v>946</v>
      </c>
      <c r="M120">
        <v>35652.9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20908.455018223056</v>
      </c>
      <c r="AI120">
        <v>15198.195459402983</v>
      </c>
      <c r="AJ120">
        <v>-453.75047762603936</v>
      </c>
      <c r="AK120">
        <v>0</v>
      </c>
      <c r="AL120">
        <v>0</v>
      </c>
      <c r="AM120">
        <v>0</v>
      </c>
      <c r="AN120">
        <v>0</v>
      </c>
      <c r="AO120" t="s">
        <v>1270</v>
      </c>
      <c r="AQ120" t="s">
        <v>1273</v>
      </c>
    </row>
    <row r="121" spans="1:43" x14ac:dyDescent="0.35">
      <c r="A121" t="s">
        <v>1274</v>
      </c>
      <c r="B121" t="s">
        <v>1275</v>
      </c>
      <c r="C121" t="s">
        <v>1276</v>
      </c>
      <c r="D121" t="s">
        <v>830</v>
      </c>
      <c r="E121" t="s">
        <v>444</v>
      </c>
      <c r="F121" t="s">
        <v>934</v>
      </c>
      <c r="G121" s="120">
        <v>45750</v>
      </c>
      <c r="H121">
        <v>1</v>
      </c>
      <c r="I121" s="120">
        <v>45748</v>
      </c>
      <c r="J121" s="120">
        <v>45808</v>
      </c>
      <c r="K121">
        <v>11025</v>
      </c>
      <c r="L121" t="s">
        <v>8</v>
      </c>
      <c r="M121">
        <v>9276.09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9276.09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 t="s">
        <v>1274</v>
      </c>
      <c r="AQ121" t="s">
        <v>1277</v>
      </c>
    </row>
    <row r="122" spans="1:43" x14ac:dyDescent="0.35">
      <c r="A122" t="s">
        <v>1278</v>
      </c>
      <c r="B122" t="s">
        <v>1279</v>
      </c>
      <c r="C122" t="s">
        <v>1280</v>
      </c>
      <c r="D122" t="s">
        <v>830</v>
      </c>
      <c r="E122" t="s">
        <v>630</v>
      </c>
      <c r="F122" t="s">
        <v>1251</v>
      </c>
      <c r="G122" s="120">
        <v>45875</v>
      </c>
      <c r="H122">
        <v>1</v>
      </c>
      <c r="I122" s="120">
        <v>45870</v>
      </c>
      <c r="J122" s="120">
        <v>46053</v>
      </c>
      <c r="K122">
        <v>7498700</v>
      </c>
      <c r="L122" t="s">
        <v>946</v>
      </c>
      <c r="M122">
        <v>10639.05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11398.024000000001</v>
      </c>
      <c r="AJ122">
        <v>0</v>
      </c>
      <c r="AK122">
        <v>-758.97400000000198</v>
      </c>
      <c r="AL122">
        <v>0</v>
      </c>
      <c r="AM122">
        <v>0</v>
      </c>
      <c r="AN122">
        <v>0</v>
      </c>
      <c r="AO122" t="s">
        <v>1278</v>
      </c>
      <c r="AQ122" t="s">
        <v>1281</v>
      </c>
    </row>
    <row r="123" spans="1:43" x14ac:dyDescent="0.35">
      <c r="A123" t="s">
        <v>1282</v>
      </c>
      <c r="B123" t="s">
        <v>1283</v>
      </c>
      <c r="C123" t="s">
        <v>1284</v>
      </c>
      <c r="D123" t="s">
        <v>815</v>
      </c>
      <c r="E123" t="s">
        <v>630</v>
      </c>
      <c r="F123" t="s">
        <v>1251</v>
      </c>
      <c r="G123" s="120">
        <v>45875</v>
      </c>
      <c r="H123">
        <v>1</v>
      </c>
      <c r="I123" s="120">
        <v>45870</v>
      </c>
      <c r="J123" s="120">
        <v>46053</v>
      </c>
      <c r="K123">
        <v>7566900</v>
      </c>
      <c r="L123" t="s">
        <v>946</v>
      </c>
      <c r="M123">
        <v>10972.004999999999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10972.004999999999</v>
      </c>
      <c r="AJ123">
        <v>0</v>
      </c>
      <c r="AK123">
        <v>0</v>
      </c>
      <c r="AL123">
        <v>0</v>
      </c>
      <c r="AM123">
        <v>0</v>
      </c>
      <c r="AN123">
        <v>0</v>
      </c>
      <c r="AO123" t="s">
        <v>1282</v>
      </c>
      <c r="AQ123" t="s">
        <v>1285</v>
      </c>
    </row>
    <row r="124" spans="1:43" x14ac:dyDescent="0.35">
      <c r="A124" t="s">
        <v>1286</v>
      </c>
      <c r="B124" t="s">
        <v>1287</v>
      </c>
      <c r="C124" t="s">
        <v>1288</v>
      </c>
      <c r="D124" t="s">
        <v>815</v>
      </c>
      <c r="E124" t="s">
        <v>630</v>
      </c>
      <c r="F124" t="s">
        <v>1251</v>
      </c>
      <c r="G124" s="120">
        <v>45901</v>
      </c>
      <c r="H124">
        <v>1</v>
      </c>
      <c r="I124" s="120">
        <v>45901</v>
      </c>
      <c r="J124" s="120">
        <v>46081</v>
      </c>
      <c r="K124">
        <v>6006000</v>
      </c>
      <c r="L124" t="s">
        <v>946</v>
      </c>
      <c r="M124">
        <v>8516.0774708957088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8516.0774708957088</v>
      </c>
      <c r="AJ124">
        <v>0</v>
      </c>
      <c r="AK124">
        <v>0</v>
      </c>
      <c r="AL124">
        <v>0</v>
      </c>
      <c r="AM124">
        <v>0</v>
      </c>
      <c r="AN124">
        <v>0</v>
      </c>
      <c r="AO124" t="s">
        <v>1286</v>
      </c>
      <c r="AQ124" t="s">
        <v>1289</v>
      </c>
    </row>
    <row r="125" spans="1:43" x14ac:dyDescent="0.35">
      <c r="A125" t="s">
        <v>1290</v>
      </c>
      <c r="B125" t="s">
        <v>1291</v>
      </c>
      <c r="C125" t="s">
        <v>1029</v>
      </c>
      <c r="D125" t="s">
        <v>815</v>
      </c>
      <c r="E125" t="s">
        <v>514</v>
      </c>
      <c r="F125" t="s">
        <v>1217</v>
      </c>
      <c r="G125" s="120">
        <v>45939</v>
      </c>
      <c r="H125">
        <v>1</v>
      </c>
      <c r="I125" s="120">
        <v>45931</v>
      </c>
      <c r="J125" s="120">
        <v>46203</v>
      </c>
      <c r="K125">
        <v>2991363</v>
      </c>
      <c r="L125" t="s">
        <v>1079</v>
      </c>
      <c r="M125">
        <v>308228.55374999996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206138.78373</v>
      </c>
      <c r="AK125">
        <v>102089.77002</v>
      </c>
      <c r="AL125">
        <v>0</v>
      </c>
      <c r="AM125">
        <v>0</v>
      </c>
      <c r="AN125">
        <v>0</v>
      </c>
      <c r="AO125" t="s">
        <v>1290</v>
      </c>
      <c r="AQ125" t="s">
        <v>1030</v>
      </c>
    </row>
    <row r="126" spans="1:43" x14ac:dyDescent="0.35">
      <c r="A126" t="s">
        <v>1292</v>
      </c>
      <c r="B126" t="s">
        <v>1293</v>
      </c>
      <c r="C126" t="s">
        <v>1294</v>
      </c>
      <c r="D126" t="s">
        <v>830</v>
      </c>
      <c r="E126" t="s">
        <v>630</v>
      </c>
      <c r="F126" t="s">
        <v>1251</v>
      </c>
      <c r="G126" s="120">
        <v>45896</v>
      </c>
      <c r="H126">
        <v>2</v>
      </c>
      <c r="I126" s="120">
        <v>45901</v>
      </c>
      <c r="J126" s="120">
        <v>46081</v>
      </c>
      <c r="K126">
        <v>7303520</v>
      </c>
      <c r="L126" t="s">
        <v>946</v>
      </c>
      <c r="M126">
        <v>10346.42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8452.0436000000009</v>
      </c>
      <c r="AJ126">
        <v>1978.06</v>
      </c>
      <c r="AK126">
        <v>-83.683600000000297</v>
      </c>
      <c r="AL126">
        <v>0</v>
      </c>
      <c r="AM126">
        <v>0</v>
      </c>
      <c r="AN126">
        <v>0</v>
      </c>
      <c r="AO126" t="s">
        <v>1292</v>
      </c>
      <c r="AQ126" t="s">
        <v>1295</v>
      </c>
    </row>
    <row r="127" spans="1:43" x14ac:dyDescent="0.35">
      <c r="A127" t="s">
        <v>1296</v>
      </c>
      <c r="B127" t="s">
        <v>1297</v>
      </c>
      <c r="C127" t="s">
        <v>1298</v>
      </c>
      <c r="D127" t="s">
        <v>830</v>
      </c>
      <c r="E127" t="s">
        <v>630</v>
      </c>
      <c r="F127" t="s">
        <v>1251</v>
      </c>
      <c r="G127" s="120">
        <v>45896</v>
      </c>
      <c r="H127">
        <v>1</v>
      </c>
      <c r="I127" s="120">
        <v>45901</v>
      </c>
      <c r="J127" s="120">
        <v>46022</v>
      </c>
      <c r="K127">
        <v>3536500</v>
      </c>
      <c r="L127" t="s">
        <v>946</v>
      </c>
      <c r="M127">
        <v>5375.4800000000005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5375.4800000000005</v>
      </c>
      <c r="AJ127">
        <v>0</v>
      </c>
      <c r="AK127">
        <v>0</v>
      </c>
      <c r="AL127">
        <v>0</v>
      </c>
      <c r="AM127">
        <v>0</v>
      </c>
      <c r="AN127">
        <v>0</v>
      </c>
      <c r="AO127" t="s">
        <v>1296</v>
      </c>
      <c r="AQ127" t="s">
        <v>1299</v>
      </c>
    </row>
    <row r="128" spans="1:43" x14ac:dyDescent="0.35">
      <c r="A128" t="s">
        <v>1300</v>
      </c>
      <c r="B128" t="s">
        <v>1301</v>
      </c>
      <c r="C128" t="s">
        <v>1302</v>
      </c>
      <c r="D128" t="s">
        <v>830</v>
      </c>
      <c r="E128" t="s">
        <v>630</v>
      </c>
      <c r="F128" t="s">
        <v>1251</v>
      </c>
      <c r="G128" s="120">
        <v>45979</v>
      </c>
      <c r="H128">
        <v>0</v>
      </c>
      <c r="I128" s="120">
        <v>45962</v>
      </c>
      <c r="J128" s="120">
        <v>46142</v>
      </c>
      <c r="K128">
        <v>42147653</v>
      </c>
      <c r="L128" t="s">
        <v>946</v>
      </c>
      <c r="M128">
        <v>60271.143790000002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60271.143790000002</v>
      </c>
      <c r="AK128">
        <v>0</v>
      </c>
      <c r="AL128">
        <v>0</v>
      </c>
      <c r="AM128">
        <v>0</v>
      </c>
      <c r="AN128">
        <v>0</v>
      </c>
      <c r="AO128" t="s">
        <v>1300</v>
      </c>
      <c r="AQ128" t="s">
        <v>1303</v>
      </c>
    </row>
    <row r="129" spans="1:43" x14ac:dyDescent="0.35">
      <c r="A129" t="s">
        <v>1304</v>
      </c>
      <c r="B129" t="s">
        <v>1305</v>
      </c>
      <c r="C129" t="s">
        <v>1306</v>
      </c>
      <c r="D129" t="s">
        <v>830</v>
      </c>
      <c r="E129" t="s">
        <v>630</v>
      </c>
      <c r="F129" t="s">
        <v>1251</v>
      </c>
      <c r="G129" s="120">
        <v>45896</v>
      </c>
      <c r="H129">
        <v>1</v>
      </c>
      <c r="I129" s="120">
        <v>45901</v>
      </c>
      <c r="J129" s="120">
        <v>46081</v>
      </c>
      <c r="K129">
        <v>5667200</v>
      </c>
      <c r="L129" t="s">
        <v>946</v>
      </c>
      <c r="M129">
        <v>8104.0960000000005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8104.0960000000005</v>
      </c>
      <c r="AJ129">
        <v>0</v>
      </c>
      <c r="AK129">
        <v>0</v>
      </c>
      <c r="AL129">
        <v>0</v>
      </c>
      <c r="AM129">
        <v>0</v>
      </c>
      <c r="AN129">
        <v>0</v>
      </c>
      <c r="AO129" t="s">
        <v>1304</v>
      </c>
      <c r="AQ129" t="s">
        <v>1307</v>
      </c>
    </row>
    <row r="130" spans="1:43" x14ac:dyDescent="0.35">
      <c r="A130" t="s">
        <v>1308</v>
      </c>
      <c r="B130" t="s">
        <v>1309</v>
      </c>
      <c r="C130" t="s">
        <v>1310</v>
      </c>
      <c r="D130" t="s">
        <v>830</v>
      </c>
      <c r="E130" t="s">
        <v>630</v>
      </c>
      <c r="F130" t="s">
        <v>1251</v>
      </c>
      <c r="G130" s="120">
        <v>45875</v>
      </c>
      <c r="H130">
        <v>0</v>
      </c>
      <c r="I130" s="120">
        <v>45870</v>
      </c>
      <c r="J130" s="120">
        <v>46053</v>
      </c>
      <c r="K130">
        <v>8736200</v>
      </c>
      <c r="L130" t="s">
        <v>946</v>
      </c>
      <c r="M130">
        <v>12492.766000000001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12492.766000000001</v>
      </c>
      <c r="AJ130">
        <v>0</v>
      </c>
      <c r="AK130">
        <v>0</v>
      </c>
      <c r="AL130">
        <v>0</v>
      </c>
      <c r="AM130">
        <v>0</v>
      </c>
      <c r="AN130">
        <v>0</v>
      </c>
      <c r="AO130" t="s">
        <v>1308</v>
      </c>
      <c r="AQ130" t="s">
        <v>1311</v>
      </c>
    </row>
    <row r="131" spans="1:43" x14ac:dyDescent="0.35">
      <c r="A131" t="s">
        <v>1312</v>
      </c>
      <c r="B131" t="s">
        <v>1212</v>
      </c>
      <c r="C131">
        <v>0</v>
      </c>
      <c r="D131" t="s">
        <v>830</v>
      </c>
      <c r="E131">
        <v>0</v>
      </c>
      <c r="F131" t="s">
        <v>481</v>
      </c>
      <c r="G131" s="120">
        <v>0</v>
      </c>
      <c r="H131">
        <v>0</v>
      </c>
      <c r="I131" s="120">
        <v>0</v>
      </c>
      <c r="J131" s="120">
        <v>0</v>
      </c>
      <c r="K131">
        <v>0</v>
      </c>
      <c r="L131" t="s">
        <v>7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 t="s">
        <v>1312</v>
      </c>
    </row>
    <row r="132" spans="1:43" x14ac:dyDescent="0.35">
      <c r="A132" t="s">
        <v>1313</v>
      </c>
      <c r="B132" t="s">
        <v>1314</v>
      </c>
      <c r="C132" t="s">
        <v>1148</v>
      </c>
      <c r="D132" t="s">
        <v>815</v>
      </c>
      <c r="E132" t="s">
        <v>646</v>
      </c>
      <c r="F132" t="s">
        <v>1149</v>
      </c>
      <c r="G132" s="120">
        <v>45848</v>
      </c>
      <c r="H132">
        <v>0</v>
      </c>
      <c r="I132" s="120">
        <v>45809</v>
      </c>
      <c r="J132" s="120">
        <v>46265</v>
      </c>
      <c r="K132">
        <v>1544099</v>
      </c>
      <c r="L132" t="s">
        <v>8</v>
      </c>
      <c r="M132">
        <v>1210789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1210789</v>
      </c>
      <c r="AJ132">
        <v>0</v>
      </c>
      <c r="AK132">
        <v>0</v>
      </c>
      <c r="AL132">
        <v>0</v>
      </c>
      <c r="AM132">
        <v>0</v>
      </c>
      <c r="AN132">
        <v>0</v>
      </c>
      <c r="AO132" t="s">
        <v>1313</v>
      </c>
      <c r="AQ132" t="s">
        <v>1150</v>
      </c>
    </row>
    <row r="133" spans="1:43" x14ac:dyDescent="0.35">
      <c r="A133" t="s">
        <v>1315</v>
      </c>
      <c r="B133" t="s">
        <v>1316</v>
      </c>
      <c r="C133" t="s">
        <v>1224</v>
      </c>
      <c r="D133" t="s">
        <v>815</v>
      </c>
      <c r="E133" t="s">
        <v>600</v>
      </c>
      <c r="F133" t="s">
        <v>1125</v>
      </c>
      <c r="G133" s="120">
        <v>45897</v>
      </c>
      <c r="H133">
        <v>0</v>
      </c>
      <c r="I133" s="120">
        <v>45901</v>
      </c>
      <c r="J133" s="120">
        <v>46265</v>
      </c>
      <c r="K133">
        <v>878316</v>
      </c>
      <c r="L133" t="s">
        <v>8</v>
      </c>
      <c r="M133">
        <v>708704.39723999996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708704.39723999996</v>
      </c>
      <c r="AJ133">
        <v>0</v>
      </c>
      <c r="AK133">
        <v>0</v>
      </c>
      <c r="AL133">
        <v>0</v>
      </c>
      <c r="AM133">
        <v>0</v>
      </c>
      <c r="AN133">
        <v>0</v>
      </c>
      <c r="AO133" t="s">
        <v>1315</v>
      </c>
      <c r="AQ133" t="s">
        <v>1225</v>
      </c>
    </row>
    <row r="134" spans="1:43" x14ac:dyDescent="0.35">
      <c r="A134" t="s">
        <v>1317</v>
      </c>
      <c r="B134" t="s">
        <v>1318</v>
      </c>
      <c r="C134" t="s">
        <v>1148</v>
      </c>
      <c r="D134" t="s">
        <v>815</v>
      </c>
      <c r="E134" t="s">
        <v>646</v>
      </c>
      <c r="F134" t="s">
        <v>1149</v>
      </c>
      <c r="G134" s="120">
        <v>0</v>
      </c>
      <c r="H134">
        <v>0</v>
      </c>
      <c r="I134" s="120">
        <v>46266</v>
      </c>
      <c r="J134" s="120">
        <v>46356</v>
      </c>
      <c r="K134">
        <v>169566</v>
      </c>
      <c r="L134" t="s">
        <v>8</v>
      </c>
      <c r="M134">
        <v>135591.75624000002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 t="s">
        <v>1317</v>
      </c>
      <c r="AQ134" t="s">
        <v>1150</v>
      </c>
    </row>
    <row r="135" spans="1:43" x14ac:dyDescent="0.35">
      <c r="A135" t="s">
        <v>1319</v>
      </c>
      <c r="B135" t="s">
        <v>1320</v>
      </c>
      <c r="C135" t="s">
        <v>1224</v>
      </c>
      <c r="D135" t="s">
        <v>815</v>
      </c>
      <c r="E135" t="s">
        <v>600</v>
      </c>
      <c r="F135" t="s">
        <v>1125</v>
      </c>
      <c r="G135" s="120">
        <v>0</v>
      </c>
      <c r="H135">
        <v>0</v>
      </c>
      <c r="I135" s="120">
        <v>46266</v>
      </c>
      <c r="J135" s="120">
        <v>46387</v>
      </c>
      <c r="K135">
        <v>42096</v>
      </c>
      <c r="L135" t="s">
        <v>8</v>
      </c>
      <c r="M135">
        <v>33675.958080000004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 t="s">
        <v>1319</v>
      </c>
      <c r="AQ135" t="s">
        <v>1225</v>
      </c>
    </row>
    <row r="136" spans="1:43" x14ac:dyDescent="0.35">
      <c r="A136" t="s">
        <v>1321</v>
      </c>
      <c r="B136" t="s">
        <v>1322</v>
      </c>
      <c r="C136" t="s">
        <v>1148</v>
      </c>
      <c r="D136" t="s">
        <v>815</v>
      </c>
      <c r="E136" t="s">
        <v>646</v>
      </c>
      <c r="F136" t="s">
        <v>1149</v>
      </c>
      <c r="G136" s="120">
        <v>45867</v>
      </c>
      <c r="H136">
        <v>1</v>
      </c>
      <c r="I136" s="120">
        <v>45809</v>
      </c>
      <c r="J136" s="120">
        <v>45900</v>
      </c>
      <c r="K136">
        <v>53622</v>
      </c>
      <c r="L136" t="s">
        <v>8</v>
      </c>
      <c r="M136">
        <v>43232.43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43232.43</v>
      </c>
      <c r="AJ136">
        <v>0</v>
      </c>
      <c r="AK136">
        <v>0</v>
      </c>
      <c r="AL136">
        <v>0</v>
      </c>
      <c r="AM136">
        <v>0</v>
      </c>
      <c r="AN136">
        <v>0</v>
      </c>
      <c r="AO136" t="s">
        <v>1321</v>
      </c>
      <c r="AQ136" t="s">
        <v>1150</v>
      </c>
    </row>
    <row r="137" spans="1:43" x14ac:dyDescent="0.35">
      <c r="A137" t="s">
        <v>1323</v>
      </c>
      <c r="B137" t="s">
        <v>1212</v>
      </c>
      <c r="C137">
        <v>0</v>
      </c>
      <c r="D137">
        <v>0</v>
      </c>
      <c r="E137">
        <v>0</v>
      </c>
      <c r="F137" t="s">
        <v>481</v>
      </c>
      <c r="G137" s="120">
        <v>0</v>
      </c>
      <c r="H137">
        <v>0</v>
      </c>
      <c r="I137" s="120">
        <v>0</v>
      </c>
      <c r="J137" s="120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 t="s">
        <v>1323</v>
      </c>
    </row>
    <row r="138" spans="1:43" x14ac:dyDescent="0.35">
      <c r="A138" t="s">
        <v>1324</v>
      </c>
      <c r="B138" t="s">
        <v>1212</v>
      </c>
      <c r="C138">
        <v>0</v>
      </c>
      <c r="D138">
        <v>0</v>
      </c>
      <c r="E138">
        <v>0</v>
      </c>
      <c r="F138" t="s">
        <v>481</v>
      </c>
      <c r="G138" s="120">
        <v>0</v>
      </c>
      <c r="H138">
        <v>0</v>
      </c>
      <c r="I138" s="120">
        <v>0</v>
      </c>
      <c r="J138" s="120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 t="s">
        <v>1324</v>
      </c>
    </row>
    <row r="139" spans="1:43" x14ac:dyDescent="0.35">
      <c r="A139" t="s">
        <v>1325</v>
      </c>
      <c r="B139" t="s">
        <v>1180</v>
      </c>
      <c r="C139" t="s">
        <v>1181</v>
      </c>
      <c r="D139" t="s">
        <v>827</v>
      </c>
      <c r="E139" t="s">
        <v>713</v>
      </c>
      <c r="F139" t="s">
        <v>1182</v>
      </c>
      <c r="G139" s="120">
        <v>45903</v>
      </c>
      <c r="H139">
        <v>2</v>
      </c>
      <c r="I139" s="120">
        <v>45901</v>
      </c>
      <c r="J139" s="120">
        <v>46081</v>
      </c>
      <c r="K139">
        <v>37978</v>
      </c>
      <c r="L139" t="s">
        <v>410</v>
      </c>
      <c r="M139">
        <v>35418.019999999997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31307.166000000001</v>
      </c>
      <c r="AJ139">
        <v>0</v>
      </c>
      <c r="AK139">
        <v>4110.8539999999921</v>
      </c>
      <c r="AL139">
        <v>0</v>
      </c>
      <c r="AM139">
        <v>0</v>
      </c>
      <c r="AN139">
        <v>0</v>
      </c>
      <c r="AO139" t="s">
        <v>1325</v>
      </c>
      <c r="AQ139" t="s">
        <v>1183</v>
      </c>
    </row>
    <row r="140" spans="1:43" x14ac:dyDescent="0.35">
      <c r="A140" t="s">
        <v>1326</v>
      </c>
      <c r="B140" t="s">
        <v>1327</v>
      </c>
      <c r="C140" t="s">
        <v>1238</v>
      </c>
      <c r="D140" t="s">
        <v>815</v>
      </c>
      <c r="E140" t="s">
        <v>600</v>
      </c>
      <c r="F140" t="s">
        <v>1125</v>
      </c>
      <c r="G140" s="120">
        <v>46023</v>
      </c>
      <c r="H140">
        <v>0</v>
      </c>
      <c r="I140" s="120">
        <v>46023</v>
      </c>
      <c r="J140" s="120">
        <v>46387</v>
      </c>
      <c r="K140">
        <v>95298</v>
      </c>
      <c r="L140" t="s">
        <v>8</v>
      </c>
      <c r="M140">
        <v>76799.705220000003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76799.705220000003</v>
      </c>
      <c r="AL140">
        <v>0</v>
      </c>
      <c r="AM140">
        <v>0</v>
      </c>
      <c r="AN140">
        <v>0</v>
      </c>
      <c r="AO140" t="s">
        <v>1326</v>
      </c>
      <c r="AQ140" t="s">
        <v>1140</v>
      </c>
    </row>
    <row r="141" spans="1:43" x14ac:dyDescent="0.35">
      <c r="A141" t="s">
        <v>1328</v>
      </c>
      <c r="B141" t="s">
        <v>1329</v>
      </c>
      <c r="C141">
        <v>0</v>
      </c>
      <c r="D141" t="s">
        <v>815</v>
      </c>
      <c r="E141" t="s">
        <v>748</v>
      </c>
      <c r="F141" t="s">
        <v>1330</v>
      </c>
      <c r="G141" s="120">
        <v>0</v>
      </c>
      <c r="H141">
        <v>0</v>
      </c>
      <c r="I141" s="120">
        <v>46113</v>
      </c>
      <c r="J141" s="120">
        <v>46203</v>
      </c>
      <c r="K141">
        <v>20000</v>
      </c>
      <c r="L141" t="s">
        <v>8</v>
      </c>
      <c r="M141">
        <v>16020.8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 t="s">
        <v>1328</v>
      </c>
    </row>
    <row r="142" spans="1:43" x14ac:dyDescent="0.35">
      <c r="A142" t="s">
        <v>1331</v>
      </c>
      <c r="B142" t="s">
        <v>1332</v>
      </c>
      <c r="C142">
        <v>0</v>
      </c>
      <c r="D142" t="s">
        <v>815</v>
      </c>
      <c r="E142" t="s">
        <v>748</v>
      </c>
      <c r="F142" t="s">
        <v>1330</v>
      </c>
      <c r="G142" s="120">
        <v>0</v>
      </c>
      <c r="H142">
        <v>0</v>
      </c>
      <c r="I142" s="120">
        <v>46204</v>
      </c>
      <c r="J142" s="120">
        <v>46387</v>
      </c>
      <c r="K142">
        <v>60000</v>
      </c>
      <c r="L142" t="s">
        <v>8</v>
      </c>
      <c r="M142">
        <v>48062.400000000001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 t="s">
        <v>1331</v>
      </c>
    </row>
    <row r="143" spans="1:43" x14ac:dyDescent="0.35">
      <c r="A143" t="s">
        <v>1333</v>
      </c>
      <c r="B143" t="s">
        <v>1212</v>
      </c>
      <c r="C143">
        <v>0</v>
      </c>
      <c r="D143">
        <v>0</v>
      </c>
      <c r="E143">
        <v>0</v>
      </c>
      <c r="F143" t="s">
        <v>481</v>
      </c>
      <c r="G143" s="120">
        <v>0</v>
      </c>
      <c r="H143">
        <v>0</v>
      </c>
      <c r="I143" s="120">
        <v>0</v>
      </c>
      <c r="J143" s="120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 t="s">
        <v>1333</v>
      </c>
    </row>
    <row r="144" spans="1:43" x14ac:dyDescent="0.35">
      <c r="A144" t="s">
        <v>1334</v>
      </c>
      <c r="B144" t="s">
        <v>1335</v>
      </c>
      <c r="C144" t="s">
        <v>977</v>
      </c>
      <c r="D144" t="s">
        <v>830</v>
      </c>
      <c r="E144" t="s">
        <v>678</v>
      </c>
      <c r="F144" t="s">
        <v>978</v>
      </c>
      <c r="G144" s="120">
        <v>46030</v>
      </c>
      <c r="H144">
        <v>0</v>
      </c>
      <c r="I144" s="120">
        <v>45992</v>
      </c>
      <c r="J144" s="120">
        <v>46173</v>
      </c>
      <c r="K144">
        <v>79762</v>
      </c>
      <c r="L144" t="s">
        <v>8</v>
      </c>
      <c r="M144">
        <v>64092.715219000005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64092.715219000005</v>
      </c>
      <c r="AL144">
        <v>0</v>
      </c>
      <c r="AM144">
        <v>0</v>
      </c>
      <c r="AN144">
        <v>0</v>
      </c>
      <c r="AO144" t="s">
        <v>1334</v>
      </c>
      <c r="AQ144" t="s">
        <v>979</v>
      </c>
    </row>
    <row r="145" spans="1:43" x14ac:dyDescent="0.35">
      <c r="A145" t="s">
        <v>1336</v>
      </c>
      <c r="B145" t="s">
        <v>1337</v>
      </c>
      <c r="C145">
        <v>0</v>
      </c>
      <c r="D145" t="s">
        <v>815</v>
      </c>
      <c r="E145" t="s">
        <v>630</v>
      </c>
      <c r="F145" t="s">
        <v>1251</v>
      </c>
      <c r="G145" s="120">
        <v>0</v>
      </c>
      <c r="H145">
        <v>0</v>
      </c>
      <c r="I145" s="120">
        <v>46023</v>
      </c>
      <c r="J145" s="120">
        <v>46387</v>
      </c>
      <c r="K145">
        <v>200000</v>
      </c>
      <c r="L145" t="s">
        <v>7</v>
      </c>
      <c r="M145">
        <v>200000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 t="s">
        <v>1336</v>
      </c>
    </row>
    <row r="146" spans="1:43" x14ac:dyDescent="0.35">
      <c r="A146" t="s">
        <v>1338</v>
      </c>
      <c r="B146" t="s">
        <v>1339</v>
      </c>
      <c r="C146">
        <v>0</v>
      </c>
      <c r="D146" t="s">
        <v>815</v>
      </c>
      <c r="E146" t="s">
        <v>630</v>
      </c>
      <c r="F146" t="s">
        <v>1251</v>
      </c>
      <c r="G146" s="120">
        <v>0</v>
      </c>
      <c r="H146">
        <v>0</v>
      </c>
      <c r="I146" s="120">
        <v>46023</v>
      </c>
      <c r="J146" s="120">
        <v>46387</v>
      </c>
      <c r="K146">
        <v>116006</v>
      </c>
      <c r="L146" t="s">
        <v>7</v>
      </c>
      <c r="M146">
        <v>116006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 t="s">
        <v>1338</v>
      </c>
    </row>
    <row r="147" spans="1:43" x14ac:dyDescent="0.35">
      <c r="A147" t="s">
        <v>1340</v>
      </c>
      <c r="B147" t="s">
        <v>1341</v>
      </c>
      <c r="C147">
        <v>0</v>
      </c>
      <c r="D147" t="s">
        <v>815</v>
      </c>
      <c r="E147" t="s">
        <v>630</v>
      </c>
      <c r="F147" t="s">
        <v>1251</v>
      </c>
      <c r="G147" s="120">
        <v>0</v>
      </c>
      <c r="H147">
        <v>0</v>
      </c>
      <c r="I147" s="120">
        <v>46023</v>
      </c>
      <c r="J147" s="120">
        <v>46387</v>
      </c>
      <c r="K147">
        <v>150000</v>
      </c>
      <c r="L147" t="s">
        <v>7</v>
      </c>
      <c r="M147">
        <v>150000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 t="s">
        <v>1340</v>
      </c>
    </row>
    <row r="148" spans="1:43" x14ac:dyDescent="0.35">
      <c r="A148" t="s">
        <v>1342</v>
      </c>
      <c r="B148" t="s">
        <v>1343</v>
      </c>
      <c r="C148">
        <v>0</v>
      </c>
      <c r="D148" t="s">
        <v>815</v>
      </c>
      <c r="E148" t="s">
        <v>630</v>
      </c>
      <c r="F148" t="s">
        <v>1251</v>
      </c>
      <c r="G148" s="120">
        <v>0</v>
      </c>
      <c r="H148">
        <v>0</v>
      </c>
      <c r="I148" s="120">
        <v>46023</v>
      </c>
      <c r="J148" s="120">
        <v>46387</v>
      </c>
      <c r="K148">
        <v>30000</v>
      </c>
      <c r="L148" t="s">
        <v>7</v>
      </c>
      <c r="M148">
        <v>30000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 t="s">
        <v>1342</v>
      </c>
    </row>
    <row r="149" spans="1:43" x14ac:dyDescent="0.35">
      <c r="A149" t="s">
        <v>1344</v>
      </c>
      <c r="B149" t="s">
        <v>1345</v>
      </c>
      <c r="C149">
        <v>0</v>
      </c>
      <c r="D149" t="s">
        <v>815</v>
      </c>
      <c r="E149" t="s">
        <v>630</v>
      </c>
      <c r="F149" t="s">
        <v>1251</v>
      </c>
      <c r="G149" s="120">
        <v>0</v>
      </c>
      <c r="H149">
        <v>0</v>
      </c>
      <c r="I149" s="120">
        <v>46023</v>
      </c>
      <c r="J149" s="120">
        <v>46387</v>
      </c>
      <c r="K149">
        <v>50000</v>
      </c>
      <c r="L149" t="s">
        <v>7</v>
      </c>
      <c r="M149">
        <v>50000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 t="s">
        <v>1344</v>
      </c>
    </row>
    <row r="150" spans="1:43" x14ac:dyDescent="0.35">
      <c r="A150" t="s">
        <v>1346</v>
      </c>
      <c r="B150" t="s">
        <v>1347</v>
      </c>
      <c r="C150" t="s">
        <v>1348</v>
      </c>
      <c r="D150" t="s">
        <v>815</v>
      </c>
      <c r="E150" t="s">
        <v>630</v>
      </c>
      <c r="F150" t="s">
        <v>1251</v>
      </c>
      <c r="G150" s="120">
        <v>46072</v>
      </c>
      <c r="H150">
        <v>0</v>
      </c>
      <c r="I150" s="120">
        <v>46054</v>
      </c>
      <c r="J150" s="120">
        <v>46142</v>
      </c>
      <c r="K150">
        <v>29852</v>
      </c>
      <c r="L150" t="s">
        <v>8</v>
      </c>
      <c r="M150">
        <v>23912.646079999999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23912.646079999999</v>
      </c>
      <c r="AL150">
        <v>0</v>
      </c>
      <c r="AM150">
        <v>0</v>
      </c>
      <c r="AN150">
        <v>0</v>
      </c>
      <c r="AO150" t="s">
        <v>1346</v>
      </c>
      <c r="AQ150" t="s">
        <v>1348</v>
      </c>
    </row>
    <row r="151" spans="1:43" x14ac:dyDescent="0.35">
      <c r="A151" t="s">
        <v>1349</v>
      </c>
      <c r="B151" t="s">
        <v>1350</v>
      </c>
      <c r="C151" t="s">
        <v>351</v>
      </c>
      <c r="D151" t="s">
        <v>830</v>
      </c>
      <c r="E151" t="s">
        <v>678</v>
      </c>
      <c r="F151" t="s">
        <v>978</v>
      </c>
      <c r="G151" s="120">
        <v>0</v>
      </c>
      <c r="H151">
        <v>0</v>
      </c>
      <c r="I151" s="120">
        <v>46204</v>
      </c>
      <c r="J151" s="120">
        <v>46387</v>
      </c>
      <c r="K151">
        <v>0</v>
      </c>
      <c r="L151" t="s">
        <v>7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 t="s">
        <v>1349</v>
      </c>
    </row>
    <row r="152" spans="1:43" x14ac:dyDescent="0.35">
      <c r="A152" t="s">
        <v>1351</v>
      </c>
      <c r="B152" t="s">
        <v>1352</v>
      </c>
      <c r="C152" t="s">
        <v>1353</v>
      </c>
      <c r="D152" t="s">
        <v>815</v>
      </c>
      <c r="E152" t="s">
        <v>630</v>
      </c>
      <c r="F152" t="s">
        <v>1251</v>
      </c>
      <c r="G152" s="120">
        <v>46089</v>
      </c>
      <c r="H152">
        <v>0</v>
      </c>
      <c r="I152" s="120">
        <v>46054</v>
      </c>
      <c r="J152" s="120">
        <v>46142</v>
      </c>
      <c r="K152">
        <v>75004</v>
      </c>
      <c r="L152" t="s">
        <v>8</v>
      </c>
      <c r="M152">
        <v>60081.204160000001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60081.204160000001</v>
      </c>
      <c r="AL152">
        <v>0</v>
      </c>
      <c r="AM152">
        <v>0</v>
      </c>
      <c r="AN152">
        <v>0</v>
      </c>
      <c r="AO152" t="s">
        <v>1351</v>
      </c>
      <c r="AQ152" t="s">
        <v>1354</v>
      </c>
    </row>
    <row r="153" spans="1:43" x14ac:dyDescent="0.35">
      <c r="A153" t="s">
        <v>1355</v>
      </c>
      <c r="B153" t="s">
        <v>1356</v>
      </c>
      <c r="C153">
        <v>0</v>
      </c>
      <c r="D153" t="s">
        <v>815</v>
      </c>
      <c r="E153" t="s">
        <v>646</v>
      </c>
      <c r="F153" t="s">
        <v>1149</v>
      </c>
      <c r="G153" s="120">
        <v>0</v>
      </c>
      <c r="H153">
        <v>0</v>
      </c>
      <c r="I153" s="120">
        <v>46023</v>
      </c>
      <c r="J153" s="120">
        <v>46387</v>
      </c>
      <c r="K153">
        <v>100000</v>
      </c>
      <c r="L153" t="s">
        <v>7</v>
      </c>
      <c r="M153">
        <v>100000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 t="s">
        <v>1355</v>
      </c>
    </row>
    <row r="154" spans="1:43" x14ac:dyDescent="0.35">
      <c r="A154" t="s">
        <v>1357</v>
      </c>
      <c r="B154" t="s">
        <v>1358</v>
      </c>
      <c r="C154" t="s">
        <v>1204</v>
      </c>
      <c r="D154" t="s">
        <v>815</v>
      </c>
      <c r="E154" t="s">
        <v>600</v>
      </c>
      <c r="F154" t="s">
        <v>1125</v>
      </c>
      <c r="G154" s="120">
        <v>46076</v>
      </c>
      <c r="H154">
        <v>0</v>
      </c>
      <c r="I154" s="120">
        <v>46054</v>
      </c>
      <c r="J154" s="120">
        <v>46418</v>
      </c>
      <c r="K154">
        <v>42271</v>
      </c>
      <c r="L154" t="s">
        <v>8</v>
      </c>
      <c r="M154">
        <v>32430.733909999999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32430.733909999999</v>
      </c>
      <c r="AL154">
        <v>0</v>
      </c>
      <c r="AM154">
        <v>0</v>
      </c>
      <c r="AN154">
        <v>0</v>
      </c>
      <c r="AO154" t="s">
        <v>1357</v>
      </c>
      <c r="AQ154" t="s">
        <v>1205</v>
      </c>
    </row>
    <row r="155" spans="1:43" x14ac:dyDescent="0.35">
      <c r="A155" t="s">
        <v>1359</v>
      </c>
      <c r="B155" t="s">
        <v>1360</v>
      </c>
      <c r="C155" t="s">
        <v>1204</v>
      </c>
      <c r="D155" t="s">
        <v>815</v>
      </c>
      <c r="E155" t="s">
        <v>600</v>
      </c>
      <c r="F155" t="s">
        <v>1125</v>
      </c>
      <c r="G155" s="120">
        <v>0</v>
      </c>
      <c r="H155">
        <v>0</v>
      </c>
      <c r="I155" s="120">
        <v>46419</v>
      </c>
      <c r="J155" s="120">
        <v>47573</v>
      </c>
      <c r="K155">
        <v>289673</v>
      </c>
      <c r="L155" t="s">
        <v>7</v>
      </c>
      <c r="M155">
        <v>289673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 t="s">
        <v>1359</v>
      </c>
      <c r="AQ155" t="s">
        <v>1205</v>
      </c>
    </row>
    <row r="156" spans="1:43" x14ac:dyDescent="0.35">
      <c r="A156" t="s">
        <v>1361</v>
      </c>
      <c r="B156" t="s">
        <v>1362</v>
      </c>
      <c r="C156" t="s">
        <v>925</v>
      </c>
      <c r="D156" t="s">
        <v>815</v>
      </c>
      <c r="E156" t="s">
        <v>613</v>
      </c>
      <c r="F156" t="s">
        <v>1143</v>
      </c>
      <c r="G156" s="120">
        <v>0</v>
      </c>
      <c r="H156">
        <v>0</v>
      </c>
      <c r="I156" s="120">
        <v>46266</v>
      </c>
      <c r="J156" s="120">
        <v>46387</v>
      </c>
      <c r="K156">
        <v>50000</v>
      </c>
      <c r="L156" t="s">
        <v>7</v>
      </c>
      <c r="M156">
        <v>50000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 t="s">
        <v>1361</v>
      </c>
      <c r="AQ156" t="s">
        <v>1145</v>
      </c>
    </row>
    <row r="157" spans="1:43" x14ac:dyDescent="0.35">
      <c r="A157" t="s">
        <v>1363</v>
      </c>
      <c r="B157" t="s">
        <v>1364</v>
      </c>
      <c r="C157" t="s">
        <v>925</v>
      </c>
      <c r="D157" t="s">
        <v>815</v>
      </c>
      <c r="E157" t="s">
        <v>613</v>
      </c>
      <c r="F157" t="s">
        <v>1143</v>
      </c>
      <c r="G157" s="120">
        <v>0</v>
      </c>
      <c r="H157">
        <v>0</v>
      </c>
      <c r="I157" s="120">
        <v>46388</v>
      </c>
      <c r="J157" s="120">
        <v>46568</v>
      </c>
      <c r="K157">
        <v>21243606.521739129</v>
      </c>
      <c r="L157" t="s">
        <v>1144</v>
      </c>
      <c r="M157">
        <v>111808.45537757436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 t="s">
        <v>1363</v>
      </c>
      <c r="AQ157" t="s">
        <v>1145</v>
      </c>
    </row>
    <row r="158" spans="1:43" x14ac:dyDescent="0.35">
      <c r="A158" t="s">
        <v>1365</v>
      </c>
      <c r="B158" t="s">
        <v>1366</v>
      </c>
      <c r="C158" t="s">
        <v>925</v>
      </c>
      <c r="D158" t="s">
        <v>815</v>
      </c>
      <c r="E158" t="s">
        <v>613</v>
      </c>
      <c r="F158" t="s">
        <v>1143</v>
      </c>
      <c r="G158" s="120">
        <v>0</v>
      </c>
      <c r="H158">
        <v>0</v>
      </c>
      <c r="I158" s="120">
        <v>46569</v>
      </c>
      <c r="J158" s="120">
        <v>46996</v>
      </c>
      <c r="K158">
        <v>135462831.88405797</v>
      </c>
      <c r="L158" t="s">
        <v>1144</v>
      </c>
      <c r="M158">
        <v>712962.27307398932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 t="s">
        <v>1365</v>
      </c>
      <c r="AQ158" t="s">
        <v>1145</v>
      </c>
    </row>
    <row r="159" spans="1:43" x14ac:dyDescent="0.35">
      <c r="A159" t="s">
        <v>1367</v>
      </c>
      <c r="B159" t="s">
        <v>1368</v>
      </c>
      <c r="C159" t="s">
        <v>1369</v>
      </c>
      <c r="D159" t="s">
        <v>815</v>
      </c>
      <c r="E159" t="s">
        <v>514</v>
      </c>
      <c r="F159" t="s">
        <v>1217</v>
      </c>
      <c r="G159" s="120">
        <v>46204</v>
      </c>
      <c r="H159">
        <v>0</v>
      </c>
      <c r="I159" s="120">
        <v>46204</v>
      </c>
      <c r="J159" s="120">
        <v>46660</v>
      </c>
      <c r="K159">
        <v>11364342</v>
      </c>
      <c r="L159" t="s">
        <v>1079</v>
      </c>
      <c r="M159">
        <v>1176095.75358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1176096</v>
      </c>
      <c r="AN159">
        <v>0</v>
      </c>
      <c r="AO159" t="s">
        <v>1367</v>
      </c>
    </row>
    <row r="160" spans="1:43" x14ac:dyDescent="0.35">
      <c r="A160" t="s">
        <v>1370</v>
      </c>
      <c r="B160" t="s">
        <v>1371</v>
      </c>
      <c r="C160" t="s">
        <v>37</v>
      </c>
      <c r="D160" t="s">
        <v>815</v>
      </c>
      <c r="E160" t="s">
        <v>630</v>
      </c>
      <c r="F160" t="s">
        <v>1251</v>
      </c>
      <c r="G160" s="120">
        <v>0</v>
      </c>
      <c r="H160">
        <v>0</v>
      </c>
      <c r="I160" s="120">
        <v>0</v>
      </c>
      <c r="J160" s="120">
        <v>0</v>
      </c>
      <c r="K160">
        <v>10000</v>
      </c>
      <c r="L160" t="s">
        <v>7</v>
      </c>
      <c r="M160">
        <v>10000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 t="s">
        <v>1370</v>
      </c>
      <c r="AQ160" t="s">
        <v>924</v>
      </c>
    </row>
    <row r="161" spans="1:43" x14ac:dyDescent="0.35">
      <c r="A161" t="s">
        <v>1372</v>
      </c>
      <c r="B161" t="s">
        <v>1212</v>
      </c>
      <c r="C161">
        <v>0</v>
      </c>
      <c r="D161" t="s">
        <v>815</v>
      </c>
      <c r="E161">
        <v>0</v>
      </c>
      <c r="F161" t="s">
        <v>481</v>
      </c>
      <c r="G161" s="120">
        <v>0</v>
      </c>
      <c r="H161">
        <v>0</v>
      </c>
      <c r="I161" s="120">
        <v>0</v>
      </c>
      <c r="J161" s="120">
        <v>0</v>
      </c>
      <c r="K161">
        <v>0</v>
      </c>
      <c r="L161" t="s">
        <v>7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 t="s">
        <v>1372</v>
      </c>
    </row>
    <row r="162" spans="1:43" x14ac:dyDescent="0.35">
      <c r="A162" t="s">
        <v>1373</v>
      </c>
      <c r="B162" t="s">
        <v>1374</v>
      </c>
      <c r="C162">
        <v>0</v>
      </c>
      <c r="D162" t="s">
        <v>815</v>
      </c>
      <c r="E162" t="s">
        <v>630</v>
      </c>
      <c r="F162" t="s">
        <v>1251</v>
      </c>
      <c r="G162" s="120">
        <v>0</v>
      </c>
      <c r="H162">
        <v>0</v>
      </c>
      <c r="I162" s="120">
        <v>0</v>
      </c>
      <c r="J162" s="120">
        <v>0</v>
      </c>
      <c r="K162">
        <v>10000</v>
      </c>
      <c r="L162" t="s">
        <v>7</v>
      </c>
      <c r="M162">
        <v>10000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 t="s">
        <v>1373</v>
      </c>
    </row>
    <row r="163" spans="1:43" x14ac:dyDescent="0.35">
      <c r="A163" t="s">
        <v>1375</v>
      </c>
      <c r="B163" t="s">
        <v>1376</v>
      </c>
      <c r="C163">
        <v>0</v>
      </c>
      <c r="D163" t="s">
        <v>815</v>
      </c>
      <c r="E163" t="s">
        <v>630</v>
      </c>
      <c r="F163" t="s">
        <v>1251</v>
      </c>
      <c r="G163" s="120">
        <v>0</v>
      </c>
      <c r="H163">
        <v>0</v>
      </c>
      <c r="I163" s="120">
        <v>0</v>
      </c>
      <c r="J163" s="120">
        <v>0</v>
      </c>
      <c r="K163">
        <v>10000</v>
      </c>
      <c r="L163" t="s">
        <v>7</v>
      </c>
      <c r="M163">
        <v>10000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 t="s">
        <v>1375</v>
      </c>
    </row>
    <row r="164" spans="1:43" x14ac:dyDescent="0.35">
      <c r="A164" t="s">
        <v>1377</v>
      </c>
      <c r="B164" t="s">
        <v>1378</v>
      </c>
      <c r="C164">
        <v>0</v>
      </c>
      <c r="D164" t="s">
        <v>815</v>
      </c>
      <c r="E164" t="s">
        <v>630</v>
      </c>
      <c r="F164" t="s">
        <v>1251</v>
      </c>
      <c r="G164" s="120">
        <v>0</v>
      </c>
      <c r="H164">
        <v>0</v>
      </c>
      <c r="I164" s="120">
        <v>0</v>
      </c>
      <c r="J164" s="120">
        <v>0</v>
      </c>
      <c r="K164">
        <v>10000</v>
      </c>
      <c r="L164" t="s">
        <v>7</v>
      </c>
      <c r="M164">
        <v>10000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 t="s">
        <v>1377</v>
      </c>
    </row>
    <row r="165" spans="1:43" x14ac:dyDescent="0.35">
      <c r="A165" t="s">
        <v>1379</v>
      </c>
      <c r="B165" t="s">
        <v>1376</v>
      </c>
      <c r="C165">
        <v>0</v>
      </c>
      <c r="D165" t="s">
        <v>815</v>
      </c>
      <c r="E165" t="s">
        <v>630</v>
      </c>
      <c r="F165" t="s">
        <v>1251</v>
      </c>
      <c r="G165" s="120">
        <v>0</v>
      </c>
      <c r="H165">
        <v>0</v>
      </c>
      <c r="I165" s="120">
        <v>0</v>
      </c>
      <c r="J165" s="120">
        <v>0</v>
      </c>
      <c r="K165">
        <v>10000</v>
      </c>
      <c r="L165" t="s">
        <v>7</v>
      </c>
      <c r="M165">
        <v>10000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 t="s">
        <v>1379</v>
      </c>
    </row>
    <row r="166" spans="1:43" x14ac:dyDescent="0.35">
      <c r="A166" t="s">
        <v>1380</v>
      </c>
      <c r="B166" t="s">
        <v>1381</v>
      </c>
      <c r="C166">
        <v>0</v>
      </c>
      <c r="D166" t="s">
        <v>815</v>
      </c>
      <c r="E166" t="s">
        <v>630</v>
      </c>
      <c r="F166" t="s">
        <v>1251</v>
      </c>
      <c r="G166" s="120">
        <v>0</v>
      </c>
      <c r="H166">
        <v>0</v>
      </c>
      <c r="I166" s="120">
        <v>0</v>
      </c>
      <c r="J166" s="120">
        <v>0</v>
      </c>
      <c r="K166">
        <v>10000</v>
      </c>
      <c r="L166" t="s">
        <v>7</v>
      </c>
      <c r="M166">
        <v>10000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 t="s">
        <v>1380</v>
      </c>
    </row>
    <row r="167" spans="1:43" x14ac:dyDescent="0.35">
      <c r="A167" t="s">
        <v>1382</v>
      </c>
      <c r="B167" t="s">
        <v>1383</v>
      </c>
      <c r="C167" t="s">
        <v>925</v>
      </c>
      <c r="D167" t="s">
        <v>815</v>
      </c>
      <c r="E167" t="s">
        <v>613</v>
      </c>
      <c r="F167" t="s">
        <v>1143</v>
      </c>
      <c r="G167" s="120">
        <v>0</v>
      </c>
      <c r="H167">
        <v>0</v>
      </c>
      <c r="I167" s="120">
        <v>46997</v>
      </c>
      <c r="J167" s="120">
        <v>47087</v>
      </c>
      <c r="K167">
        <v>11102136.5942029</v>
      </c>
      <c r="L167" t="s">
        <v>7</v>
      </c>
      <c r="M167">
        <v>58432.297864225788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 t="s">
        <v>1382</v>
      </c>
      <c r="AQ167" t="s">
        <v>1145</v>
      </c>
    </row>
    <row r="168" spans="1:43" x14ac:dyDescent="0.35">
      <c r="A168" t="s">
        <v>1384</v>
      </c>
      <c r="B168" t="s">
        <v>1212</v>
      </c>
      <c r="C168">
        <v>0</v>
      </c>
      <c r="D168" t="s">
        <v>815</v>
      </c>
      <c r="E168">
        <v>0</v>
      </c>
      <c r="F168" t="s">
        <v>481</v>
      </c>
      <c r="G168" s="120">
        <v>0</v>
      </c>
      <c r="H168">
        <v>0</v>
      </c>
      <c r="I168" s="120">
        <v>0</v>
      </c>
      <c r="J168" s="120">
        <v>0</v>
      </c>
      <c r="K168">
        <v>0</v>
      </c>
      <c r="L168" t="s">
        <v>7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 t="s">
        <v>1384</v>
      </c>
    </row>
    <row r="169" spans="1:43" x14ac:dyDescent="0.35">
      <c r="A169" t="s">
        <v>1385</v>
      </c>
      <c r="B169" t="s">
        <v>1212</v>
      </c>
      <c r="C169">
        <v>0</v>
      </c>
      <c r="D169" t="s">
        <v>815</v>
      </c>
      <c r="E169">
        <v>0</v>
      </c>
      <c r="F169" t="s">
        <v>481</v>
      </c>
      <c r="G169" s="120">
        <v>0</v>
      </c>
      <c r="H169">
        <v>0</v>
      </c>
      <c r="I169" s="120">
        <v>0</v>
      </c>
      <c r="J169" s="120">
        <v>0</v>
      </c>
      <c r="K169">
        <v>0</v>
      </c>
      <c r="L169" t="s">
        <v>7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 t="s">
        <v>1385</v>
      </c>
    </row>
    <row r="170" spans="1:43" x14ac:dyDescent="0.35">
      <c r="A170" t="s">
        <v>1386</v>
      </c>
      <c r="B170" t="s">
        <v>1212</v>
      </c>
      <c r="C170">
        <v>0</v>
      </c>
      <c r="D170" t="s">
        <v>815</v>
      </c>
      <c r="E170">
        <v>0</v>
      </c>
      <c r="F170" t="s">
        <v>481</v>
      </c>
      <c r="G170" s="120">
        <v>0</v>
      </c>
      <c r="H170">
        <v>0</v>
      </c>
      <c r="I170" s="120">
        <v>0</v>
      </c>
      <c r="J170" s="120">
        <v>0</v>
      </c>
      <c r="K170">
        <v>0</v>
      </c>
      <c r="L170" t="s">
        <v>7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 t="s">
        <v>1386</v>
      </c>
    </row>
    <row r="171" spans="1:43" x14ac:dyDescent="0.35">
      <c r="A171" t="s">
        <v>1387</v>
      </c>
      <c r="B171" t="s">
        <v>1212</v>
      </c>
      <c r="C171">
        <v>0</v>
      </c>
      <c r="D171" t="s">
        <v>815</v>
      </c>
      <c r="E171">
        <v>0</v>
      </c>
      <c r="F171" t="s">
        <v>481</v>
      </c>
      <c r="G171" s="120">
        <v>0</v>
      </c>
      <c r="H171">
        <v>0</v>
      </c>
      <c r="I171" s="120">
        <v>0</v>
      </c>
      <c r="J171" s="120">
        <v>0</v>
      </c>
      <c r="K171">
        <v>0</v>
      </c>
      <c r="L171" t="s">
        <v>7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 t="s">
        <v>1387</v>
      </c>
    </row>
    <row r="172" spans="1:43" x14ac:dyDescent="0.35">
      <c r="A172" t="s">
        <v>1388</v>
      </c>
      <c r="B172" t="s">
        <v>1212</v>
      </c>
      <c r="C172">
        <v>0</v>
      </c>
      <c r="D172" t="s">
        <v>815</v>
      </c>
      <c r="E172">
        <v>0</v>
      </c>
      <c r="F172" t="s">
        <v>481</v>
      </c>
      <c r="G172" s="120">
        <v>0</v>
      </c>
      <c r="H172">
        <v>0</v>
      </c>
      <c r="I172" s="120">
        <v>0</v>
      </c>
      <c r="J172" s="120">
        <v>0</v>
      </c>
      <c r="K172">
        <v>0</v>
      </c>
      <c r="L172" t="s">
        <v>7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 t="s">
        <v>1388</v>
      </c>
    </row>
    <row r="173" spans="1:43" x14ac:dyDescent="0.35">
      <c r="A173" t="s">
        <v>1389</v>
      </c>
      <c r="B173" t="s">
        <v>1212</v>
      </c>
      <c r="C173">
        <v>0</v>
      </c>
      <c r="D173" t="s">
        <v>815</v>
      </c>
      <c r="E173">
        <v>0</v>
      </c>
      <c r="F173" t="s">
        <v>481</v>
      </c>
      <c r="G173" s="120">
        <v>0</v>
      </c>
      <c r="H173">
        <v>0</v>
      </c>
      <c r="I173" s="120">
        <v>0</v>
      </c>
      <c r="J173" s="120">
        <v>0</v>
      </c>
      <c r="K173">
        <v>0</v>
      </c>
      <c r="L173" t="s">
        <v>7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 t="s">
        <v>1389</v>
      </c>
    </row>
    <row r="174" spans="1:43" x14ac:dyDescent="0.35">
      <c r="A174" t="s">
        <v>1390</v>
      </c>
      <c r="B174" t="s">
        <v>1212</v>
      </c>
      <c r="C174">
        <v>0</v>
      </c>
      <c r="D174" t="s">
        <v>815</v>
      </c>
      <c r="E174">
        <v>0</v>
      </c>
      <c r="F174" t="s">
        <v>481</v>
      </c>
      <c r="G174" s="120">
        <v>0</v>
      </c>
      <c r="H174">
        <v>0</v>
      </c>
      <c r="I174" s="120">
        <v>0</v>
      </c>
      <c r="J174" s="120">
        <v>0</v>
      </c>
      <c r="K174">
        <v>0</v>
      </c>
      <c r="L174" t="s">
        <v>7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 t="s">
        <v>1390</v>
      </c>
    </row>
    <row r="175" spans="1:43" x14ac:dyDescent="0.35">
      <c r="A175" t="s">
        <v>1391</v>
      </c>
      <c r="B175" t="s">
        <v>1212</v>
      </c>
      <c r="C175">
        <v>0</v>
      </c>
      <c r="D175" t="s">
        <v>815</v>
      </c>
      <c r="E175">
        <v>0</v>
      </c>
      <c r="F175" t="s">
        <v>481</v>
      </c>
      <c r="G175" s="120">
        <v>0</v>
      </c>
      <c r="H175">
        <v>0</v>
      </c>
      <c r="I175" s="120">
        <v>0</v>
      </c>
      <c r="J175" s="120">
        <v>0</v>
      </c>
      <c r="K175">
        <v>0</v>
      </c>
      <c r="L175" t="s">
        <v>7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 t="s">
        <v>1391</v>
      </c>
    </row>
    <row r="176" spans="1:43" x14ac:dyDescent="0.35">
      <c r="A176" t="s">
        <v>1392</v>
      </c>
      <c r="B176" t="s">
        <v>1212</v>
      </c>
      <c r="C176">
        <v>0</v>
      </c>
      <c r="D176" t="s">
        <v>815</v>
      </c>
      <c r="E176">
        <v>0</v>
      </c>
      <c r="F176" t="s">
        <v>481</v>
      </c>
      <c r="G176" s="120">
        <v>0</v>
      </c>
      <c r="H176">
        <v>0</v>
      </c>
      <c r="I176" s="120">
        <v>0</v>
      </c>
      <c r="J176" s="120">
        <v>0</v>
      </c>
      <c r="K176">
        <v>0</v>
      </c>
      <c r="L176" t="s">
        <v>7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 t="s">
        <v>1392</v>
      </c>
    </row>
    <row r="177" spans="1:43" x14ac:dyDescent="0.35">
      <c r="A177" t="s">
        <v>1393</v>
      </c>
      <c r="B177" t="s">
        <v>1212</v>
      </c>
      <c r="C177">
        <v>0</v>
      </c>
      <c r="D177" t="s">
        <v>815</v>
      </c>
      <c r="E177">
        <v>0</v>
      </c>
      <c r="F177" t="s">
        <v>481</v>
      </c>
      <c r="G177" s="120">
        <v>0</v>
      </c>
      <c r="H177">
        <v>0</v>
      </c>
      <c r="I177" s="120">
        <v>0</v>
      </c>
      <c r="J177" s="120">
        <v>0</v>
      </c>
      <c r="K177">
        <v>0</v>
      </c>
      <c r="L177" t="s">
        <v>7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 t="s">
        <v>1393</v>
      </c>
    </row>
    <row r="178" spans="1:43" x14ac:dyDescent="0.35">
      <c r="A178" t="s">
        <v>1394</v>
      </c>
      <c r="B178" t="s">
        <v>1212</v>
      </c>
      <c r="C178">
        <v>0</v>
      </c>
      <c r="D178" t="s">
        <v>815</v>
      </c>
      <c r="E178">
        <v>0</v>
      </c>
      <c r="F178" t="s">
        <v>481</v>
      </c>
      <c r="G178" s="120">
        <v>0</v>
      </c>
      <c r="H178">
        <v>0</v>
      </c>
      <c r="I178" s="120">
        <v>0</v>
      </c>
      <c r="J178" s="120">
        <v>0</v>
      </c>
      <c r="K178">
        <v>0</v>
      </c>
      <c r="L178" t="s">
        <v>7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 t="s">
        <v>1394</v>
      </c>
    </row>
    <row r="179" spans="1:43" x14ac:dyDescent="0.35">
      <c r="A179" t="s">
        <v>1395</v>
      </c>
      <c r="B179" t="s">
        <v>1212</v>
      </c>
      <c r="C179">
        <v>0</v>
      </c>
      <c r="D179" t="s">
        <v>815</v>
      </c>
      <c r="E179">
        <v>0</v>
      </c>
      <c r="F179" t="s">
        <v>481</v>
      </c>
      <c r="G179" s="120">
        <v>0</v>
      </c>
      <c r="H179">
        <v>0</v>
      </c>
      <c r="I179" s="120">
        <v>0</v>
      </c>
      <c r="J179" s="120">
        <v>0</v>
      </c>
      <c r="K179">
        <v>0</v>
      </c>
      <c r="L179" t="s">
        <v>7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 t="s">
        <v>1395</v>
      </c>
    </row>
    <row r="180" spans="1:43" x14ac:dyDescent="0.35">
      <c r="A180" t="s">
        <v>1396</v>
      </c>
      <c r="B180" t="s">
        <v>1212</v>
      </c>
      <c r="C180">
        <v>0</v>
      </c>
      <c r="D180" t="s">
        <v>815</v>
      </c>
      <c r="E180">
        <v>0</v>
      </c>
      <c r="F180" t="s">
        <v>481</v>
      </c>
      <c r="G180" s="120">
        <v>0</v>
      </c>
      <c r="H180">
        <v>0</v>
      </c>
      <c r="I180" s="120">
        <v>0</v>
      </c>
      <c r="J180" s="120">
        <v>0</v>
      </c>
      <c r="K180">
        <v>0</v>
      </c>
      <c r="L180" t="s">
        <v>7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 t="s">
        <v>1396</v>
      </c>
    </row>
    <row r="181" spans="1:43" x14ac:dyDescent="0.35">
      <c r="G181" s="120"/>
      <c r="I181" s="120"/>
      <c r="J181" s="120"/>
      <c r="AO181">
        <v>0</v>
      </c>
    </row>
    <row r="182" spans="1:43" x14ac:dyDescent="0.35">
      <c r="A182" t="s">
        <v>1397</v>
      </c>
      <c r="B182" t="s">
        <v>1398</v>
      </c>
      <c r="C182" t="s">
        <v>1399</v>
      </c>
      <c r="D182" t="s">
        <v>842</v>
      </c>
      <c r="E182" t="s">
        <v>354</v>
      </c>
      <c r="F182" t="s">
        <v>934</v>
      </c>
      <c r="G182" s="120">
        <v>44361</v>
      </c>
      <c r="H182">
        <v>1</v>
      </c>
      <c r="I182" s="120">
        <v>44287</v>
      </c>
      <c r="J182" s="120">
        <v>44561</v>
      </c>
      <c r="K182">
        <v>160500</v>
      </c>
      <c r="L182" t="s">
        <v>8</v>
      </c>
      <c r="M182">
        <v>147856.79999999999</v>
      </c>
      <c r="N182">
        <v>0</v>
      </c>
      <c r="O182">
        <v>0</v>
      </c>
      <c r="P182">
        <v>0</v>
      </c>
      <c r="Q182">
        <v>0</v>
      </c>
      <c r="R182">
        <v>144875.32499999998</v>
      </c>
      <c r="S182">
        <v>0</v>
      </c>
      <c r="T182">
        <v>2981.4750000000058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 t="s">
        <v>1397</v>
      </c>
      <c r="AQ182" t="s">
        <v>1400</v>
      </c>
    </row>
    <row r="183" spans="1:43" x14ac:dyDescent="0.35">
      <c r="A183" t="s">
        <v>1401</v>
      </c>
      <c r="B183" t="s">
        <v>1402</v>
      </c>
      <c r="C183" t="s">
        <v>1046</v>
      </c>
      <c r="D183" t="s">
        <v>857</v>
      </c>
      <c r="E183" t="s">
        <v>658</v>
      </c>
      <c r="F183" t="s">
        <v>648</v>
      </c>
      <c r="G183" s="120">
        <v>44589</v>
      </c>
      <c r="H183">
        <v>2</v>
      </c>
      <c r="I183" s="120">
        <v>44562</v>
      </c>
      <c r="J183" s="120">
        <v>44926</v>
      </c>
      <c r="K183">
        <v>141551</v>
      </c>
      <c r="L183" t="s">
        <v>8</v>
      </c>
      <c r="M183">
        <v>135840.08000000002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129240.14414999999</v>
      </c>
      <c r="V183">
        <v>0</v>
      </c>
      <c r="W183">
        <v>0</v>
      </c>
      <c r="X183">
        <v>0</v>
      </c>
      <c r="Y183">
        <v>6599.9358500000235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 t="s">
        <v>1401</v>
      </c>
      <c r="AQ183" t="s">
        <v>1047</v>
      </c>
    </row>
    <row r="184" spans="1:43" x14ac:dyDescent="0.35">
      <c r="A184" t="s">
        <v>1403</v>
      </c>
      <c r="B184" t="s">
        <v>1404</v>
      </c>
      <c r="C184" t="s">
        <v>1135</v>
      </c>
      <c r="D184" t="s">
        <v>842</v>
      </c>
      <c r="E184" t="s">
        <v>364</v>
      </c>
      <c r="F184" t="s">
        <v>1405</v>
      </c>
      <c r="G184" s="120">
        <v>44711</v>
      </c>
      <c r="H184">
        <v>0</v>
      </c>
      <c r="I184" s="120">
        <v>44652</v>
      </c>
      <c r="J184" s="120">
        <v>44742</v>
      </c>
      <c r="K184">
        <v>50000</v>
      </c>
      <c r="L184" t="s">
        <v>7</v>
      </c>
      <c r="M184">
        <v>50000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50000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 t="s">
        <v>1403</v>
      </c>
      <c r="AQ184" t="s">
        <v>1136</v>
      </c>
    </row>
    <row r="185" spans="1:43" x14ac:dyDescent="0.35">
      <c r="A185" t="s">
        <v>1406</v>
      </c>
      <c r="B185" t="s">
        <v>1407</v>
      </c>
      <c r="C185" t="s">
        <v>1408</v>
      </c>
      <c r="D185" t="s">
        <v>857</v>
      </c>
      <c r="E185" t="s">
        <v>459</v>
      </c>
      <c r="F185" t="s">
        <v>945</v>
      </c>
      <c r="G185" s="120">
        <v>44735</v>
      </c>
      <c r="H185">
        <v>1</v>
      </c>
      <c r="I185" s="120">
        <v>44735</v>
      </c>
      <c r="J185" s="120">
        <v>44742</v>
      </c>
      <c r="K185">
        <v>1500000</v>
      </c>
      <c r="L185" t="s">
        <v>946</v>
      </c>
      <c r="M185">
        <v>2400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2355</v>
      </c>
      <c r="W185">
        <v>45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 t="s">
        <v>1406</v>
      </c>
      <c r="AQ185" t="s">
        <v>1409</v>
      </c>
    </row>
    <row r="186" spans="1:43" x14ac:dyDescent="0.35">
      <c r="A186" t="s">
        <v>1410</v>
      </c>
      <c r="B186" t="s">
        <v>1411</v>
      </c>
      <c r="C186" t="s">
        <v>990</v>
      </c>
      <c r="D186" t="s">
        <v>854</v>
      </c>
      <c r="E186" t="s">
        <v>732</v>
      </c>
      <c r="F186" t="s">
        <v>734</v>
      </c>
      <c r="G186" s="120">
        <v>44806</v>
      </c>
      <c r="H186">
        <v>1</v>
      </c>
      <c r="I186" s="120">
        <v>44774</v>
      </c>
      <c r="J186" s="120">
        <v>45199</v>
      </c>
      <c r="K186">
        <v>16988</v>
      </c>
      <c r="L186" t="s">
        <v>8</v>
      </c>
      <c r="M186">
        <v>16237.3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16303.588070829448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-66.28807082944877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 t="s">
        <v>1410</v>
      </c>
      <c r="AQ186" t="s">
        <v>991</v>
      </c>
    </row>
    <row r="187" spans="1:43" x14ac:dyDescent="0.35">
      <c r="A187" t="s">
        <v>1412</v>
      </c>
      <c r="B187" t="s">
        <v>1413</v>
      </c>
      <c r="C187" t="s">
        <v>982</v>
      </c>
      <c r="D187" t="s">
        <v>842</v>
      </c>
      <c r="E187" t="s">
        <v>368</v>
      </c>
      <c r="F187" t="s">
        <v>1414</v>
      </c>
      <c r="G187" s="120">
        <v>44832</v>
      </c>
      <c r="H187">
        <v>0</v>
      </c>
      <c r="I187" s="120">
        <v>44805</v>
      </c>
      <c r="J187" s="120">
        <v>44926</v>
      </c>
      <c r="K187">
        <v>21557</v>
      </c>
      <c r="L187" t="s">
        <v>7</v>
      </c>
      <c r="M187">
        <v>21557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23407</v>
      </c>
      <c r="X187">
        <v>0</v>
      </c>
      <c r="Y187">
        <v>0</v>
      </c>
      <c r="Z187">
        <v>-1850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 t="s">
        <v>1412</v>
      </c>
      <c r="AQ187" t="s">
        <v>983</v>
      </c>
    </row>
    <row r="188" spans="1:43" x14ac:dyDescent="0.35">
      <c r="A188" t="s">
        <v>1415</v>
      </c>
      <c r="B188" t="s">
        <v>1416</v>
      </c>
      <c r="C188" t="s">
        <v>1135</v>
      </c>
      <c r="D188" t="s">
        <v>857</v>
      </c>
      <c r="E188" t="s">
        <v>723</v>
      </c>
      <c r="F188" t="s">
        <v>715</v>
      </c>
      <c r="G188" s="120">
        <v>44914</v>
      </c>
      <c r="H188">
        <v>0</v>
      </c>
      <c r="I188" s="120">
        <v>44866</v>
      </c>
      <c r="J188" s="120">
        <v>46022</v>
      </c>
      <c r="K188">
        <v>2000000</v>
      </c>
      <c r="L188" t="s">
        <v>410</v>
      </c>
      <c r="M188">
        <v>1923203.97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986200</v>
      </c>
      <c r="Y188">
        <v>0</v>
      </c>
      <c r="Z188">
        <v>0</v>
      </c>
      <c r="AA188">
        <v>0</v>
      </c>
      <c r="AB188">
        <v>0</v>
      </c>
      <c r="AC188">
        <v>-1145.25</v>
      </c>
      <c r="AD188">
        <v>0</v>
      </c>
      <c r="AE188">
        <v>959440</v>
      </c>
      <c r="AF188">
        <v>0</v>
      </c>
      <c r="AG188">
        <v>0</v>
      </c>
      <c r="AH188">
        <v>0</v>
      </c>
      <c r="AI188">
        <v>0</v>
      </c>
      <c r="AJ188">
        <v>-21290.780000000028</v>
      </c>
      <c r="AK188">
        <v>0</v>
      </c>
      <c r="AL188">
        <v>0</v>
      </c>
      <c r="AM188">
        <v>0</v>
      </c>
      <c r="AN188">
        <v>0</v>
      </c>
      <c r="AO188" t="s">
        <v>1415</v>
      </c>
      <c r="AQ188" t="s">
        <v>1136</v>
      </c>
    </row>
    <row r="189" spans="1:43" x14ac:dyDescent="0.35">
      <c r="A189" t="s">
        <v>1417</v>
      </c>
      <c r="B189" t="s">
        <v>1418</v>
      </c>
      <c r="C189" t="s">
        <v>982</v>
      </c>
      <c r="D189" t="s">
        <v>854</v>
      </c>
      <c r="E189" t="s">
        <v>335</v>
      </c>
      <c r="F189" t="s">
        <v>1414</v>
      </c>
      <c r="G189" s="120">
        <v>44916</v>
      </c>
      <c r="H189">
        <v>0</v>
      </c>
      <c r="I189" s="120">
        <v>44927</v>
      </c>
      <c r="J189" s="120">
        <v>45869</v>
      </c>
      <c r="K189">
        <v>378572.6</v>
      </c>
      <c r="L189" t="s">
        <v>1062</v>
      </c>
      <c r="M189">
        <v>422594.57000000007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439096.01300000004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-16501.44299999997</v>
      </c>
      <c r="AJ189">
        <v>0</v>
      </c>
      <c r="AK189">
        <v>0</v>
      </c>
      <c r="AL189">
        <v>0</v>
      </c>
      <c r="AM189">
        <v>0</v>
      </c>
      <c r="AN189">
        <v>0</v>
      </c>
      <c r="AO189" t="s">
        <v>1417</v>
      </c>
      <c r="AQ189" t="s">
        <v>983</v>
      </c>
    </row>
    <row r="190" spans="1:43" x14ac:dyDescent="0.35">
      <c r="A190" t="s">
        <v>1419</v>
      </c>
      <c r="B190" t="s">
        <v>1420</v>
      </c>
      <c r="C190" t="s">
        <v>982</v>
      </c>
      <c r="D190" t="s">
        <v>845</v>
      </c>
      <c r="E190" t="s">
        <v>719</v>
      </c>
      <c r="F190" t="s">
        <v>715</v>
      </c>
      <c r="G190" s="120">
        <v>44916</v>
      </c>
      <c r="H190">
        <v>0</v>
      </c>
      <c r="I190" s="120">
        <v>44896</v>
      </c>
      <c r="J190" s="120">
        <v>45260</v>
      </c>
      <c r="K190">
        <v>94218</v>
      </c>
      <c r="L190" t="s">
        <v>1062</v>
      </c>
      <c r="M190">
        <v>105782.09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109278.7473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-3496.6573000000062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 t="s">
        <v>1419</v>
      </c>
      <c r="AQ190" t="s">
        <v>983</v>
      </c>
    </row>
    <row r="191" spans="1:43" x14ac:dyDescent="0.35">
      <c r="A191" t="s">
        <v>1421</v>
      </c>
      <c r="B191" t="s">
        <v>1422</v>
      </c>
      <c r="C191" t="s">
        <v>940</v>
      </c>
      <c r="D191" t="s">
        <v>854</v>
      </c>
      <c r="E191" t="s">
        <v>534</v>
      </c>
      <c r="F191" t="s">
        <v>530</v>
      </c>
      <c r="G191" s="120">
        <v>45161</v>
      </c>
      <c r="H191">
        <v>0</v>
      </c>
      <c r="I191" s="120">
        <v>45047</v>
      </c>
      <c r="J191" s="120">
        <v>45412</v>
      </c>
      <c r="K191">
        <v>90363</v>
      </c>
      <c r="L191" t="s">
        <v>8</v>
      </c>
      <c r="M191">
        <v>78967.89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114162.5056</v>
      </c>
      <c r="AB191">
        <v>3703.95</v>
      </c>
      <c r="AC191">
        <v>-4.4041449098180161</v>
      </c>
      <c r="AD191">
        <v>-38894.161455090187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 t="s">
        <v>1421</v>
      </c>
      <c r="AQ191" t="s">
        <v>941</v>
      </c>
    </row>
    <row r="192" spans="1:43" x14ac:dyDescent="0.35">
      <c r="A192" t="s">
        <v>1423</v>
      </c>
      <c r="B192" t="s">
        <v>1424</v>
      </c>
      <c r="C192" t="s">
        <v>1425</v>
      </c>
      <c r="D192" t="s">
        <v>857</v>
      </c>
      <c r="E192" t="s">
        <v>485</v>
      </c>
      <c r="F192" t="s">
        <v>477</v>
      </c>
      <c r="G192" s="120">
        <v>44929</v>
      </c>
      <c r="H192">
        <v>0</v>
      </c>
      <c r="I192" s="120">
        <v>44927</v>
      </c>
      <c r="J192" s="120">
        <v>45230</v>
      </c>
      <c r="K192">
        <v>184771825</v>
      </c>
      <c r="L192" t="s">
        <v>1426</v>
      </c>
      <c r="M192">
        <v>37187.1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30283.822812075687</v>
      </c>
      <c r="Z192">
        <v>0</v>
      </c>
      <c r="AA192">
        <v>7146.0070093172635</v>
      </c>
      <c r="AB192">
        <v>-242.72982139295345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 t="s">
        <v>1423</v>
      </c>
      <c r="AQ192" t="s">
        <v>1427</v>
      </c>
    </row>
    <row r="193" spans="1:43" x14ac:dyDescent="0.35">
      <c r="A193" t="s">
        <v>1428</v>
      </c>
      <c r="B193" t="s">
        <v>1429</v>
      </c>
      <c r="C193" t="s">
        <v>1430</v>
      </c>
      <c r="D193" t="s">
        <v>857</v>
      </c>
      <c r="E193" t="s">
        <v>485</v>
      </c>
      <c r="F193">
        <v>0</v>
      </c>
      <c r="G193" s="120">
        <v>44890</v>
      </c>
      <c r="H193">
        <v>0</v>
      </c>
      <c r="I193" s="120">
        <v>44866</v>
      </c>
      <c r="J193" s="120">
        <v>44926</v>
      </c>
      <c r="K193">
        <v>13100000</v>
      </c>
      <c r="L193" t="s">
        <v>1426</v>
      </c>
      <c r="M193">
        <v>2572.0700000000002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2628.1641659594347</v>
      </c>
      <c r="Y193">
        <v>-56.094165959434577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 t="s">
        <v>1428</v>
      </c>
      <c r="AQ193" t="s">
        <v>1431</v>
      </c>
    </row>
    <row r="194" spans="1:43" x14ac:dyDescent="0.35">
      <c r="A194" t="s">
        <v>1432</v>
      </c>
      <c r="B194" t="s">
        <v>1433</v>
      </c>
      <c r="C194" t="s">
        <v>1408</v>
      </c>
      <c r="D194" t="s">
        <v>857</v>
      </c>
      <c r="E194" t="s">
        <v>459</v>
      </c>
      <c r="F194" t="s">
        <v>945</v>
      </c>
      <c r="G194" s="120">
        <v>44851</v>
      </c>
      <c r="H194">
        <v>0</v>
      </c>
      <c r="I194" s="120">
        <v>44851</v>
      </c>
      <c r="J194" s="120">
        <v>44854</v>
      </c>
      <c r="K194">
        <v>1150000</v>
      </c>
      <c r="L194" t="s">
        <v>946</v>
      </c>
      <c r="M194">
        <v>1714.82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1714.82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 t="s">
        <v>1432</v>
      </c>
      <c r="AQ194" t="s">
        <v>1409</v>
      </c>
    </row>
    <row r="195" spans="1:43" x14ac:dyDescent="0.35">
      <c r="A195" t="s">
        <v>1434</v>
      </c>
      <c r="B195" t="s">
        <v>1435</v>
      </c>
      <c r="C195" t="s">
        <v>1057</v>
      </c>
      <c r="D195" t="s">
        <v>842</v>
      </c>
      <c r="E195" t="s">
        <v>384</v>
      </c>
      <c r="F195" t="s">
        <v>1414</v>
      </c>
      <c r="G195" s="120">
        <v>44980</v>
      </c>
      <c r="H195">
        <v>0</v>
      </c>
      <c r="I195" s="120">
        <v>44980</v>
      </c>
      <c r="J195" s="120">
        <v>45046</v>
      </c>
      <c r="K195">
        <v>15090</v>
      </c>
      <c r="L195" t="s">
        <v>8</v>
      </c>
      <c r="M195">
        <v>14078.289999999999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13902.452506863701</v>
      </c>
      <c r="Z195">
        <v>175.83749313629778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 t="s">
        <v>1434</v>
      </c>
      <c r="AQ195" t="s">
        <v>1058</v>
      </c>
    </row>
    <row r="196" spans="1:43" x14ac:dyDescent="0.35">
      <c r="A196" t="s">
        <v>1436</v>
      </c>
      <c r="B196" t="s">
        <v>1437</v>
      </c>
      <c r="C196" t="s">
        <v>1046</v>
      </c>
      <c r="D196" t="s">
        <v>857</v>
      </c>
      <c r="E196" t="s">
        <v>658</v>
      </c>
      <c r="F196" t="s">
        <v>648</v>
      </c>
      <c r="G196" s="120">
        <v>45036</v>
      </c>
      <c r="H196">
        <v>0</v>
      </c>
      <c r="I196" s="120">
        <v>44977</v>
      </c>
      <c r="J196" s="120">
        <v>45199</v>
      </c>
      <c r="K196">
        <v>41071</v>
      </c>
      <c r="L196" t="s">
        <v>1062</v>
      </c>
      <c r="M196">
        <v>45724.659999999996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48984.618540000003</v>
      </c>
      <c r="AA196">
        <v>-3259.9585400000069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 t="s">
        <v>1436</v>
      </c>
      <c r="AQ196" t="s">
        <v>1047</v>
      </c>
    </row>
    <row r="197" spans="1:43" x14ac:dyDescent="0.35">
      <c r="A197" t="s">
        <v>1438</v>
      </c>
      <c r="B197" t="s">
        <v>1439</v>
      </c>
      <c r="C197" t="s">
        <v>1440</v>
      </c>
      <c r="D197" t="s">
        <v>854</v>
      </c>
      <c r="E197" t="s">
        <v>619</v>
      </c>
      <c r="F197" t="s">
        <v>615</v>
      </c>
      <c r="G197" s="120">
        <v>45261</v>
      </c>
      <c r="H197">
        <v>0</v>
      </c>
      <c r="I197" s="120">
        <v>45261</v>
      </c>
      <c r="J197" s="120">
        <v>45747</v>
      </c>
      <c r="K197">
        <v>87595.9</v>
      </c>
      <c r="L197" t="s">
        <v>7</v>
      </c>
      <c r="M197">
        <v>87595.9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91742.7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-4146.8000000000029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 t="s">
        <v>1438</v>
      </c>
      <c r="AQ197" t="s">
        <v>1441</v>
      </c>
    </row>
    <row r="198" spans="1:43" x14ac:dyDescent="0.35">
      <c r="A198" t="s">
        <v>1442</v>
      </c>
      <c r="B198" t="s">
        <v>1443</v>
      </c>
      <c r="C198" t="s">
        <v>958</v>
      </c>
      <c r="D198" t="s">
        <v>857</v>
      </c>
      <c r="E198" t="s">
        <v>485</v>
      </c>
      <c r="F198" t="s">
        <v>477</v>
      </c>
      <c r="G198" s="120">
        <v>45072</v>
      </c>
      <c r="H198">
        <v>0</v>
      </c>
      <c r="I198" s="120">
        <v>45078</v>
      </c>
      <c r="J198" s="120">
        <v>45107</v>
      </c>
      <c r="K198">
        <v>13880</v>
      </c>
      <c r="L198" t="s">
        <v>8</v>
      </c>
      <c r="M198">
        <v>12555.609999999999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14785.932700000001</v>
      </c>
      <c r="AA198">
        <v>0</v>
      </c>
      <c r="AB198">
        <v>-2230.3227000000024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 t="s">
        <v>1442</v>
      </c>
      <c r="AQ198" t="s">
        <v>960</v>
      </c>
    </row>
    <row r="199" spans="1:43" x14ac:dyDescent="0.35">
      <c r="A199" t="s">
        <v>1444</v>
      </c>
      <c r="B199" t="s">
        <v>1445</v>
      </c>
      <c r="C199" t="s">
        <v>1446</v>
      </c>
      <c r="D199" t="s">
        <v>854</v>
      </c>
      <c r="E199" t="s">
        <v>508</v>
      </c>
      <c r="F199" t="s">
        <v>501</v>
      </c>
      <c r="G199" s="120">
        <v>45118</v>
      </c>
      <c r="H199">
        <v>0</v>
      </c>
      <c r="I199" s="120">
        <v>45078</v>
      </c>
      <c r="J199" s="120">
        <v>45230</v>
      </c>
      <c r="K199">
        <v>211085000</v>
      </c>
      <c r="L199" t="s">
        <v>1166</v>
      </c>
      <c r="M199">
        <v>21707.89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21900.980382249163</v>
      </c>
      <c r="AB199">
        <v>-193.09038224916367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 t="s">
        <v>1444</v>
      </c>
      <c r="AQ199" t="s">
        <v>1447</v>
      </c>
    </row>
    <row r="200" spans="1:43" x14ac:dyDescent="0.35">
      <c r="A200" t="s">
        <v>1448</v>
      </c>
      <c r="B200" t="s">
        <v>1449</v>
      </c>
      <c r="C200" t="s">
        <v>972</v>
      </c>
      <c r="D200" t="s">
        <v>854</v>
      </c>
      <c r="E200" t="s">
        <v>466</v>
      </c>
      <c r="F200" t="s">
        <v>1450</v>
      </c>
      <c r="G200" s="120">
        <v>45135</v>
      </c>
      <c r="H200">
        <v>0</v>
      </c>
      <c r="I200" s="120">
        <v>45108</v>
      </c>
      <c r="J200" s="120">
        <v>45291</v>
      </c>
      <c r="K200">
        <v>16887</v>
      </c>
      <c r="L200" t="s">
        <v>410</v>
      </c>
      <c r="M200">
        <v>16273.17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14713.632</v>
      </c>
      <c r="AB200">
        <v>2241.4277004074447</v>
      </c>
      <c r="AC200">
        <v>0</v>
      </c>
      <c r="AD200">
        <v>-681.88970040744425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 t="s">
        <v>1448</v>
      </c>
      <c r="AQ200" t="s">
        <v>974</v>
      </c>
    </row>
    <row r="201" spans="1:43" x14ac:dyDescent="0.35">
      <c r="A201" t="s">
        <v>1451</v>
      </c>
      <c r="B201" t="s">
        <v>1452</v>
      </c>
      <c r="C201" t="s">
        <v>1453</v>
      </c>
      <c r="D201" t="s">
        <v>854</v>
      </c>
      <c r="E201" t="s">
        <v>658</v>
      </c>
      <c r="F201" t="s">
        <v>648</v>
      </c>
      <c r="G201" s="120">
        <v>45128</v>
      </c>
      <c r="H201">
        <v>0</v>
      </c>
      <c r="I201" s="120">
        <v>45139</v>
      </c>
      <c r="J201" s="120">
        <v>45434</v>
      </c>
      <c r="K201">
        <v>86950687.362000003</v>
      </c>
      <c r="L201" t="s">
        <v>1454</v>
      </c>
      <c r="M201">
        <v>20386.79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22935.35</v>
      </c>
      <c r="AB201">
        <v>0</v>
      </c>
      <c r="AC201">
        <v>0</v>
      </c>
      <c r="AD201">
        <v>-2548.5599999999977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 t="s">
        <v>1451</v>
      </c>
      <c r="AQ201" t="s">
        <v>1455</v>
      </c>
    </row>
    <row r="202" spans="1:43" x14ac:dyDescent="0.35">
      <c r="A202" t="s">
        <v>1456</v>
      </c>
      <c r="B202" t="s">
        <v>1457</v>
      </c>
      <c r="C202" t="s">
        <v>990</v>
      </c>
      <c r="D202" t="s">
        <v>854</v>
      </c>
      <c r="E202" t="s">
        <v>732</v>
      </c>
      <c r="F202" t="s">
        <v>734</v>
      </c>
      <c r="G202" s="120">
        <v>44806</v>
      </c>
      <c r="H202">
        <v>0</v>
      </c>
      <c r="I202" s="120">
        <v>44774</v>
      </c>
      <c r="J202" s="120">
        <v>44957</v>
      </c>
      <c r="K202">
        <v>23764</v>
      </c>
      <c r="L202" t="s">
        <v>8</v>
      </c>
      <c r="M202">
        <v>22240.379999999997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20799.355389872628</v>
      </c>
      <c r="X202">
        <v>0</v>
      </c>
      <c r="Y202">
        <v>0</v>
      </c>
      <c r="Z202">
        <v>0</v>
      </c>
      <c r="AA202">
        <v>1441.0246101273697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 t="s">
        <v>1456</v>
      </c>
      <c r="AQ202" t="s">
        <v>991</v>
      </c>
    </row>
    <row r="203" spans="1:43" x14ac:dyDescent="0.35">
      <c r="A203" t="s">
        <v>1458</v>
      </c>
      <c r="B203" t="s">
        <v>1459</v>
      </c>
      <c r="C203" t="s">
        <v>1101</v>
      </c>
      <c r="D203" t="s">
        <v>875</v>
      </c>
      <c r="E203" t="s">
        <v>508</v>
      </c>
      <c r="F203" t="s">
        <v>501</v>
      </c>
      <c r="G203" s="120">
        <v>45168</v>
      </c>
      <c r="H203">
        <v>0</v>
      </c>
      <c r="I203" s="120">
        <v>45153</v>
      </c>
      <c r="J203" s="120">
        <v>45199</v>
      </c>
      <c r="K203">
        <v>199024100</v>
      </c>
      <c r="L203" t="s">
        <v>1166</v>
      </c>
      <c r="M203">
        <v>20562.150000000001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19427.569417723214</v>
      </c>
      <c r="AB203">
        <v>1134.580582276787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 t="s">
        <v>1458</v>
      </c>
      <c r="AQ203" t="s">
        <v>1102</v>
      </c>
    </row>
    <row r="204" spans="1:43" x14ac:dyDescent="0.35">
      <c r="A204" t="s">
        <v>1460</v>
      </c>
      <c r="B204" t="s">
        <v>1461</v>
      </c>
      <c r="C204" t="s">
        <v>1046</v>
      </c>
      <c r="D204" t="s">
        <v>854</v>
      </c>
      <c r="E204" t="s">
        <v>636</v>
      </c>
      <c r="F204" t="s">
        <v>1050</v>
      </c>
      <c r="G204" s="120">
        <v>45160</v>
      </c>
      <c r="H204">
        <v>0</v>
      </c>
      <c r="I204" s="120">
        <v>44941</v>
      </c>
      <c r="J204" s="120">
        <v>45260</v>
      </c>
      <c r="K204">
        <v>27058.801599999999</v>
      </c>
      <c r="L204" t="s">
        <v>1062</v>
      </c>
      <c r="M204">
        <v>30200.080000000002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31184.405280000003</v>
      </c>
      <c r="AB204">
        <v>-984.32528000000093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 t="s">
        <v>1460</v>
      </c>
      <c r="AQ204" t="s">
        <v>1047</v>
      </c>
    </row>
    <row r="205" spans="1:43" x14ac:dyDescent="0.35">
      <c r="A205" t="s">
        <v>1462</v>
      </c>
      <c r="B205" t="s">
        <v>1463</v>
      </c>
      <c r="C205" t="s">
        <v>1464</v>
      </c>
      <c r="D205" t="s">
        <v>854</v>
      </c>
      <c r="E205" t="s">
        <v>732</v>
      </c>
      <c r="F205" t="s">
        <v>734</v>
      </c>
      <c r="G205" s="120">
        <v>45311</v>
      </c>
      <c r="H205">
        <v>0</v>
      </c>
      <c r="I205" s="120">
        <v>45292</v>
      </c>
      <c r="J205" s="120">
        <v>45596</v>
      </c>
      <c r="K205">
        <v>179518177.27000001</v>
      </c>
      <c r="L205" t="s">
        <v>1454</v>
      </c>
      <c r="M205">
        <v>41191.520000000004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41253</v>
      </c>
      <c r="AG205">
        <v>0</v>
      </c>
      <c r="AH205">
        <v>-61.479999999995925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 t="s">
        <v>1462</v>
      </c>
      <c r="AQ205" t="s">
        <v>1465</v>
      </c>
    </row>
    <row r="206" spans="1:43" x14ac:dyDescent="0.35">
      <c r="A206" t="s">
        <v>1466</v>
      </c>
      <c r="B206" t="s">
        <v>1467</v>
      </c>
      <c r="C206" t="s">
        <v>977</v>
      </c>
      <c r="D206" t="s">
        <v>854</v>
      </c>
      <c r="E206" t="s">
        <v>687</v>
      </c>
      <c r="F206" t="s">
        <v>674</v>
      </c>
      <c r="G206" s="120">
        <v>45243</v>
      </c>
      <c r="H206">
        <v>0</v>
      </c>
      <c r="I206" s="120">
        <v>45245</v>
      </c>
      <c r="J206" s="120">
        <v>45291</v>
      </c>
      <c r="K206">
        <v>22908</v>
      </c>
      <c r="L206" t="s">
        <v>8</v>
      </c>
      <c r="M206">
        <v>20284.89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16957.29752</v>
      </c>
      <c r="AC206">
        <v>3327.5924799999993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 t="s">
        <v>1466</v>
      </c>
      <c r="AQ206" t="s">
        <v>979</v>
      </c>
    </row>
    <row r="207" spans="1:43" x14ac:dyDescent="0.35">
      <c r="A207" t="s">
        <v>1468</v>
      </c>
      <c r="B207" t="s">
        <v>1469</v>
      </c>
      <c r="C207" t="s">
        <v>1446</v>
      </c>
      <c r="D207" t="s">
        <v>854</v>
      </c>
      <c r="E207" t="s">
        <v>508</v>
      </c>
      <c r="F207" t="s">
        <v>501</v>
      </c>
      <c r="G207" s="120">
        <v>45386</v>
      </c>
      <c r="H207">
        <v>0</v>
      </c>
      <c r="I207" s="120">
        <v>45383</v>
      </c>
      <c r="J207" s="120">
        <v>45838</v>
      </c>
      <c r="K207">
        <v>209715000</v>
      </c>
      <c r="L207" t="s">
        <v>1166</v>
      </c>
      <c r="M207">
        <v>21751.11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22086.3</v>
      </c>
      <c r="AE207">
        <v>0</v>
      </c>
      <c r="AF207">
        <v>0</v>
      </c>
      <c r="AG207">
        <v>0</v>
      </c>
      <c r="AH207">
        <v>-335.18999999999869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 t="s">
        <v>1468</v>
      </c>
      <c r="AQ207" t="s">
        <v>1447</v>
      </c>
    </row>
    <row r="208" spans="1:43" x14ac:dyDescent="0.35">
      <c r="A208" t="s">
        <v>1470</v>
      </c>
      <c r="B208" t="s">
        <v>1212</v>
      </c>
      <c r="C208">
        <v>0</v>
      </c>
      <c r="D208">
        <v>0</v>
      </c>
      <c r="E208">
        <v>0</v>
      </c>
      <c r="F208" t="s">
        <v>481</v>
      </c>
      <c r="G208" s="120">
        <v>0</v>
      </c>
      <c r="H208">
        <v>0</v>
      </c>
      <c r="I208" s="120">
        <v>0</v>
      </c>
      <c r="J208" s="120">
        <v>0</v>
      </c>
      <c r="K208">
        <v>0</v>
      </c>
      <c r="L208" t="s">
        <v>8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 t="s">
        <v>1470</v>
      </c>
    </row>
    <row r="209" spans="1:43" x14ac:dyDescent="0.35">
      <c r="A209" t="s">
        <v>1471</v>
      </c>
      <c r="B209" t="s">
        <v>1472</v>
      </c>
      <c r="C209" t="s">
        <v>1473</v>
      </c>
      <c r="D209" t="s">
        <v>854</v>
      </c>
      <c r="E209" t="s">
        <v>540</v>
      </c>
      <c r="F209" t="s">
        <v>542</v>
      </c>
      <c r="G209" s="120">
        <v>45310</v>
      </c>
      <c r="H209">
        <v>0</v>
      </c>
      <c r="I209" s="120">
        <v>45292</v>
      </c>
      <c r="J209" s="120">
        <v>45777</v>
      </c>
      <c r="K209">
        <v>3947900</v>
      </c>
      <c r="L209" t="s">
        <v>1474</v>
      </c>
      <c r="M209">
        <v>22727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26816</v>
      </c>
      <c r="AF209">
        <v>0</v>
      </c>
      <c r="AG209">
        <v>558</v>
      </c>
      <c r="AH209">
        <v>-4647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 t="s">
        <v>1471</v>
      </c>
      <c r="AQ209" t="s">
        <v>1475</v>
      </c>
    </row>
    <row r="210" spans="1:43" x14ac:dyDescent="0.35">
      <c r="A210" t="s">
        <v>1476</v>
      </c>
      <c r="B210" t="s">
        <v>1477</v>
      </c>
      <c r="C210" t="s">
        <v>1473</v>
      </c>
      <c r="D210" t="s">
        <v>854</v>
      </c>
      <c r="E210" t="s">
        <v>540</v>
      </c>
      <c r="F210" t="s">
        <v>542</v>
      </c>
      <c r="G210" s="120">
        <v>45365</v>
      </c>
      <c r="H210">
        <v>0</v>
      </c>
      <c r="I210" s="120">
        <v>45352</v>
      </c>
      <c r="J210" s="120">
        <v>45747</v>
      </c>
      <c r="K210">
        <v>5652163</v>
      </c>
      <c r="L210" t="s">
        <v>1474</v>
      </c>
      <c r="M210">
        <v>35572.69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33754.370000000003</v>
      </c>
      <c r="AD210">
        <v>0</v>
      </c>
      <c r="AE210">
        <v>0</v>
      </c>
      <c r="AF210">
        <v>0</v>
      </c>
      <c r="AG210">
        <v>128.58940763031782</v>
      </c>
      <c r="AH210">
        <v>1689.730592369684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 t="s">
        <v>1476</v>
      </c>
      <c r="AQ210" t="s">
        <v>1475</v>
      </c>
    </row>
    <row r="211" spans="1:43" x14ac:dyDescent="0.35">
      <c r="A211" t="s">
        <v>1478</v>
      </c>
      <c r="B211" t="s">
        <v>1479</v>
      </c>
      <c r="C211" t="s">
        <v>1480</v>
      </c>
      <c r="D211" t="s">
        <v>854</v>
      </c>
      <c r="E211" t="s">
        <v>534</v>
      </c>
      <c r="F211" t="s">
        <v>530</v>
      </c>
      <c r="G211" s="120">
        <v>45321</v>
      </c>
      <c r="H211">
        <v>0</v>
      </c>
      <c r="I211" s="120">
        <v>45311</v>
      </c>
      <c r="J211" s="120">
        <v>45337</v>
      </c>
      <c r="K211">
        <v>10000</v>
      </c>
      <c r="L211" t="s">
        <v>410</v>
      </c>
      <c r="M211">
        <v>9446.49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9446.49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 t="s">
        <v>1478</v>
      </c>
      <c r="AQ211" t="s">
        <v>1481</v>
      </c>
    </row>
    <row r="212" spans="1:43" x14ac:dyDescent="0.35">
      <c r="A212" t="s">
        <v>1482</v>
      </c>
      <c r="B212" t="s">
        <v>1483</v>
      </c>
      <c r="C212" t="s">
        <v>1484</v>
      </c>
      <c r="D212" t="s">
        <v>854</v>
      </c>
      <c r="E212" t="s">
        <v>447</v>
      </c>
      <c r="F212" t="s">
        <v>934</v>
      </c>
      <c r="G212" s="120">
        <v>45383</v>
      </c>
      <c r="H212">
        <v>0</v>
      </c>
      <c r="I212" s="120">
        <v>45383</v>
      </c>
      <c r="J212" s="120">
        <v>45716</v>
      </c>
      <c r="K212">
        <v>17000</v>
      </c>
      <c r="L212" t="s">
        <v>8</v>
      </c>
      <c r="M212">
        <v>15386.650000000001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15363.41</v>
      </c>
      <c r="AE212">
        <v>0</v>
      </c>
      <c r="AF212">
        <v>0</v>
      </c>
      <c r="AG212">
        <v>23.240000000001601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 t="s">
        <v>1482</v>
      </c>
      <c r="AQ212" t="s">
        <v>1485</v>
      </c>
    </row>
    <row r="213" spans="1:43" x14ac:dyDescent="0.35">
      <c r="A213" t="s">
        <v>1486</v>
      </c>
      <c r="B213" t="s">
        <v>1487</v>
      </c>
      <c r="C213" t="s">
        <v>1105</v>
      </c>
      <c r="D213" t="s">
        <v>854</v>
      </c>
      <c r="E213" t="s">
        <v>447</v>
      </c>
      <c r="F213" t="s">
        <v>934</v>
      </c>
      <c r="G213" s="120">
        <v>45418</v>
      </c>
      <c r="H213">
        <v>0</v>
      </c>
      <c r="I213" s="120">
        <v>45413</v>
      </c>
      <c r="J213" s="120">
        <v>45716</v>
      </c>
      <c r="K213">
        <v>21482.912000000004</v>
      </c>
      <c r="L213" t="s">
        <v>8</v>
      </c>
      <c r="M213">
        <v>19495.29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23072.081999999999</v>
      </c>
      <c r="AE213">
        <v>0</v>
      </c>
      <c r="AF213">
        <v>0</v>
      </c>
      <c r="AG213">
        <v>-3576.7919999999976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 t="s">
        <v>1486</v>
      </c>
      <c r="AQ213" t="s">
        <v>1106</v>
      </c>
    </row>
    <row r="214" spans="1:43" x14ac:dyDescent="0.35">
      <c r="A214" t="s">
        <v>1488</v>
      </c>
      <c r="B214" t="s">
        <v>1489</v>
      </c>
      <c r="C214" t="s">
        <v>1490</v>
      </c>
      <c r="D214" t="s">
        <v>854</v>
      </c>
      <c r="E214" t="s">
        <v>447</v>
      </c>
      <c r="F214" t="s">
        <v>934</v>
      </c>
      <c r="G214" s="120">
        <v>45419</v>
      </c>
      <c r="H214">
        <v>0</v>
      </c>
      <c r="I214" s="120">
        <v>45413</v>
      </c>
      <c r="J214" s="120">
        <v>45777</v>
      </c>
      <c r="K214">
        <v>24658.655999999999</v>
      </c>
      <c r="L214" t="s">
        <v>8</v>
      </c>
      <c r="M214">
        <v>22117.81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23072.081999999999</v>
      </c>
      <c r="AE214">
        <v>0</v>
      </c>
      <c r="AF214">
        <v>0</v>
      </c>
      <c r="AG214">
        <v>0</v>
      </c>
      <c r="AH214">
        <v>-954.27199999999721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 t="s">
        <v>1488</v>
      </c>
      <c r="AQ214" t="s">
        <v>1491</v>
      </c>
    </row>
    <row r="215" spans="1:43" x14ac:dyDescent="0.35">
      <c r="A215" t="s">
        <v>1492</v>
      </c>
      <c r="B215" t="s">
        <v>1493</v>
      </c>
      <c r="C215" t="s">
        <v>972</v>
      </c>
      <c r="D215" t="s">
        <v>854</v>
      </c>
      <c r="E215" t="s">
        <v>466</v>
      </c>
      <c r="F215" t="s">
        <v>468</v>
      </c>
      <c r="G215" s="120">
        <v>45404</v>
      </c>
      <c r="H215">
        <v>0</v>
      </c>
      <c r="I215" s="120">
        <v>45397</v>
      </c>
      <c r="J215" s="120">
        <v>45716</v>
      </c>
      <c r="K215">
        <v>16420</v>
      </c>
      <c r="L215" t="s">
        <v>410</v>
      </c>
      <c r="M215">
        <v>15698.18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16338.6288</v>
      </c>
      <c r="AE215">
        <v>0</v>
      </c>
      <c r="AF215">
        <v>0</v>
      </c>
      <c r="AG215">
        <v>5.6609999999999996</v>
      </c>
      <c r="AH215">
        <v>-646.10980000000018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 t="s">
        <v>1492</v>
      </c>
      <c r="AQ215" t="s">
        <v>974</v>
      </c>
    </row>
    <row r="216" spans="1:43" x14ac:dyDescent="0.35">
      <c r="A216" t="s">
        <v>1494</v>
      </c>
      <c r="B216" t="s">
        <v>1495</v>
      </c>
      <c r="C216" t="s">
        <v>982</v>
      </c>
      <c r="D216" t="s">
        <v>845</v>
      </c>
      <c r="E216" t="s">
        <v>719</v>
      </c>
      <c r="F216" t="s">
        <v>715</v>
      </c>
      <c r="G216" s="120">
        <v>45439</v>
      </c>
      <c r="H216">
        <v>0</v>
      </c>
      <c r="I216" s="120">
        <v>45292</v>
      </c>
      <c r="J216" s="120">
        <v>45747</v>
      </c>
      <c r="K216">
        <v>74800</v>
      </c>
      <c r="L216" t="s">
        <v>1062</v>
      </c>
      <c r="M216">
        <v>86275.49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85533.051999999996</v>
      </c>
      <c r="AE216">
        <v>0</v>
      </c>
      <c r="AF216">
        <v>0</v>
      </c>
      <c r="AG216">
        <v>742.4380000000092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 t="s">
        <v>1494</v>
      </c>
      <c r="AQ216" t="s">
        <v>983</v>
      </c>
    </row>
    <row r="217" spans="1:43" x14ac:dyDescent="0.35">
      <c r="A217" t="s">
        <v>1496</v>
      </c>
      <c r="B217" t="s">
        <v>1497</v>
      </c>
      <c r="C217" t="s">
        <v>1498</v>
      </c>
      <c r="D217" t="s">
        <v>857</v>
      </c>
      <c r="E217" t="s">
        <v>534</v>
      </c>
      <c r="F217" t="s">
        <v>530</v>
      </c>
      <c r="G217" s="120">
        <v>45449</v>
      </c>
      <c r="H217">
        <v>0</v>
      </c>
      <c r="I217" s="120">
        <v>45444</v>
      </c>
      <c r="J217" s="120">
        <v>45473</v>
      </c>
      <c r="K217">
        <v>22500</v>
      </c>
      <c r="L217" t="s">
        <v>410</v>
      </c>
      <c r="M217">
        <v>21534.52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23410.715199999999</v>
      </c>
      <c r="AE217">
        <v>-1876.1951999999983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 t="s">
        <v>1496</v>
      </c>
      <c r="AQ217" t="s">
        <v>1499</v>
      </c>
    </row>
    <row r="218" spans="1:43" x14ac:dyDescent="0.35">
      <c r="A218" t="s">
        <v>1500</v>
      </c>
      <c r="B218" t="s">
        <v>1501</v>
      </c>
      <c r="C218" t="s">
        <v>1502</v>
      </c>
      <c r="D218" t="s">
        <v>854</v>
      </c>
      <c r="E218" t="s">
        <v>459</v>
      </c>
      <c r="F218" t="s">
        <v>945</v>
      </c>
      <c r="G218" s="120">
        <v>45471</v>
      </c>
      <c r="H218">
        <v>0</v>
      </c>
      <c r="I218" s="120">
        <v>45474</v>
      </c>
      <c r="J218" s="120">
        <v>45991</v>
      </c>
      <c r="K218">
        <v>13418900</v>
      </c>
      <c r="L218" t="s">
        <v>946</v>
      </c>
      <c r="M218">
        <v>19496.05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20128.350000000002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-632.30000000000291</v>
      </c>
      <c r="AK218">
        <v>0</v>
      </c>
      <c r="AL218">
        <v>0</v>
      </c>
      <c r="AM218">
        <v>0</v>
      </c>
      <c r="AN218">
        <v>0</v>
      </c>
      <c r="AO218" t="s">
        <v>1500</v>
      </c>
      <c r="AQ218" t="s">
        <v>1503</v>
      </c>
    </row>
    <row r="219" spans="1:43" x14ac:dyDescent="0.35">
      <c r="A219" t="s">
        <v>1504</v>
      </c>
      <c r="B219" t="s">
        <v>1505</v>
      </c>
      <c r="C219" t="s">
        <v>1506</v>
      </c>
      <c r="D219" t="s">
        <v>839</v>
      </c>
      <c r="E219" t="s">
        <v>330</v>
      </c>
      <c r="F219" t="s">
        <v>259</v>
      </c>
      <c r="G219" s="120">
        <v>45525</v>
      </c>
      <c r="H219">
        <v>0</v>
      </c>
      <c r="I219" s="120">
        <v>45474</v>
      </c>
      <c r="J219" s="120">
        <v>45838</v>
      </c>
      <c r="K219">
        <v>16783.5</v>
      </c>
      <c r="L219" t="s">
        <v>7</v>
      </c>
      <c r="M219">
        <v>16783.5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16975</v>
      </c>
      <c r="AF219">
        <v>0</v>
      </c>
      <c r="AG219">
        <v>0</v>
      </c>
      <c r="AH219">
        <v>0</v>
      </c>
      <c r="AI219">
        <v>-191.5</v>
      </c>
      <c r="AJ219">
        <v>0</v>
      </c>
      <c r="AK219">
        <v>0</v>
      </c>
      <c r="AL219">
        <v>0</v>
      </c>
      <c r="AM219">
        <v>0</v>
      </c>
      <c r="AN219">
        <v>0</v>
      </c>
      <c r="AO219" t="s">
        <v>1504</v>
      </c>
      <c r="AQ219" t="s">
        <v>1507</v>
      </c>
    </row>
    <row r="220" spans="1:43" x14ac:dyDescent="0.35">
      <c r="A220" t="s">
        <v>1508</v>
      </c>
      <c r="B220" t="s">
        <v>1509</v>
      </c>
      <c r="C220" t="s">
        <v>982</v>
      </c>
      <c r="D220" t="s">
        <v>854</v>
      </c>
      <c r="E220" t="s">
        <v>418</v>
      </c>
      <c r="F220" t="s">
        <v>413</v>
      </c>
      <c r="G220" s="120">
        <v>0</v>
      </c>
      <c r="H220">
        <v>0</v>
      </c>
      <c r="I220" s="120">
        <v>0</v>
      </c>
      <c r="J220" s="1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 t="s">
        <v>1508</v>
      </c>
      <c r="AQ220" t="s">
        <v>983</v>
      </c>
    </row>
    <row r="221" spans="1:43" x14ac:dyDescent="0.35">
      <c r="A221" t="s">
        <v>1510</v>
      </c>
      <c r="B221" t="s">
        <v>1511</v>
      </c>
      <c r="C221" t="s">
        <v>1061</v>
      </c>
      <c r="D221" t="s">
        <v>854</v>
      </c>
      <c r="E221" t="s">
        <v>561</v>
      </c>
      <c r="F221" t="s">
        <v>563</v>
      </c>
      <c r="G221" s="120">
        <v>0</v>
      </c>
      <c r="H221">
        <v>0</v>
      </c>
      <c r="I221" s="120">
        <v>45809</v>
      </c>
      <c r="J221" s="120">
        <v>45900</v>
      </c>
      <c r="K221">
        <v>0</v>
      </c>
      <c r="L221" t="s">
        <v>7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 t="s">
        <v>1510</v>
      </c>
      <c r="AQ221" t="s">
        <v>1063</v>
      </c>
    </row>
    <row r="222" spans="1:43" x14ac:dyDescent="0.35">
      <c r="A222" t="s">
        <v>1512</v>
      </c>
      <c r="B222" t="s">
        <v>1513</v>
      </c>
      <c r="C222" t="s">
        <v>1514</v>
      </c>
      <c r="D222" t="s">
        <v>854</v>
      </c>
      <c r="E222" t="s">
        <v>619</v>
      </c>
      <c r="F222" t="s">
        <v>615</v>
      </c>
      <c r="G222" s="120">
        <v>45762</v>
      </c>
      <c r="H222">
        <v>0</v>
      </c>
      <c r="I222" s="120">
        <v>45762</v>
      </c>
      <c r="J222" s="120">
        <v>45945</v>
      </c>
      <c r="K222">
        <v>3038970</v>
      </c>
      <c r="L222" t="s">
        <v>1144</v>
      </c>
      <c r="M222">
        <v>17911.650000000001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19543.848377770639</v>
      </c>
      <c r="AI222">
        <v>0</v>
      </c>
      <c r="AJ222">
        <v>-1632.1983777706373</v>
      </c>
      <c r="AK222">
        <v>0</v>
      </c>
      <c r="AL222">
        <v>0</v>
      </c>
      <c r="AM222">
        <v>0</v>
      </c>
      <c r="AN222">
        <v>0</v>
      </c>
      <c r="AO222" t="s">
        <v>1512</v>
      </c>
      <c r="AQ222" t="s">
        <v>1514</v>
      </c>
    </row>
    <row r="223" spans="1:43" x14ac:dyDescent="0.35">
      <c r="A223" t="s">
        <v>1515</v>
      </c>
      <c r="B223" t="s">
        <v>1516</v>
      </c>
      <c r="C223" t="s">
        <v>1514</v>
      </c>
      <c r="D223" t="s">
        <v>857</v>
      </c>
      <c r="E223" t="s">
        <v>619</v>
      </c>
      <c r="F223" t="s">
        <v>615</v>
      </c>
      <c r="G223" s="120">
        <v>46015</v>
      </c>
      <c r="H223">
        <v>0</v>
      </c>
      <c r="I223" s="120">
        <v>46015</v>
      </c>
      <c r="J223" s="120">
        <v>46197</v>
      </c>
      <c r="K223">
        <v>4612000</v>
      </c>
      <c r="L223" t="s">
        <v>1144</v>
      </c>
      <c r="M223">
        <v>25999.045160826248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25999.045160826248</v>
      </c>
      <c r="AK223">
        <v>0</v>
      </c>
      <c r="AL223">
        <v>0</v>
      </c>
      <c r="AM223">
        <v>0</v>
      </c>
      <c r="AN223">
        <v>0</v>
      </c>
      <c r="AO223" t="s">
        <v>1515</v>
      </c>
      <c r="AQ223" t="s">
        <v>1514</v>
      </c>
    </row>
    <row r="224" spans="1:43" x14ac:dyDescent="0.35">
      <c r="A224" t="s">
        <v>1517</v>
      </c>
      <c r="B224" t="s">
        <v>1518</v>
      </c>
      <c r="C224" t="s">
        <v>37</v>
      </c>
      <c r="D224" t="s">
        <v>854</v>
      </c>
      <c r="E224" t="s">
        <v>594</v>
      </c>
      <c r="F224" t="s">
        <v>1018</v>
      </c>
      <c r="G224" s="120">
        <v>0</v>
      </c>
      <c r="H224">
        <v>0</v>
      </c>
      <c r="I224" s="120">
        <v>46204</v>
      </c>
      <c r="J224" s="120">
        <v>46387</v>
      </c>
      <c r="K224">
        <v>10000</v>
      </c>
      <c r="L224" t="s">
        <v>7</v>
      </c>
      <c r="M224">
        <v>10000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 t="s">
        <v>1517</v>
      </c>
      <c r="AQ224" t="s">
        <v>924</v>
      </c>
    </row>
    <row r="225" spans="1:43" x14ac:dyDescent="0.35">
      <c r="A225" t="s">
        <v>1519</v>
      </c>
      <c r="B225" t="s">
        <v>1520</v>
      </c>
      <c r="C225" t="s">
        <v>1484</v>
      </c>
      <c r="D225" t="s">
        <v>857</v>
      </c>
      <c r="E225" t="s">
        <v>447</v>
      </c>
      <c r="F225" t="s">
        <v>934</v>
      </c>
      <c r="G225" s="120">
        <v>45616</v>
      </c>
      <c r="H225">
        <v>0</v>
      </c>
      <c r="I225" s="120">
        <v>45611</v>
      </c>
      <c r="J225" s="120">
        <v>46112</v>
      </c>
      <c r="K225">
        <v>16077</v>
      </c>
      <c r="L225" t="s">
        <v>8</v>
      </c>
      <c r="M225">
        <v>14102.960000000001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14712.728799999999</v>
      </c>
      <c r="AG225">
        <v>0</v>
      </c>
      <c r="AH225">
        <v>0</v>
      </c>
      <c r="AI225">
        <v>0</v>
      </c>
      <c r="AJ225">
        <v>-592.76959999999997</v>
      </c>
      <c r="AK225">
        <v>-16.999199999998382</v>
      </c>
      <c r="AL225">
        <v>0</v>
      </c>
      <c r="AM225">
        <v>0</v>
      </c>
      <c r="AN225">
        <v>0</v>
      </c>
      <c r="AO225" t="s">
        <v>1519</v>
      </c>
      <c r="AQ225" t="s">
        <v>1485</v>
      </c>
    </row>
    <row r="226" spans="1:43" x14ac:dyDescent="0.35">
      <c r="A226" t="s">
        <v>1521</v>
      </c>
      <c r="B226" t="s">
        <v>1522</v>
      </c>
      <c r="C226" t="s">
        <v>1101</v>
      </c>
      <c r="D226" t="s">
        <v>857</v>
      </c>
      <c r="E226" t="s">
        <v>508</v>
      </c>
      <c r="F226" t="s">
        <v>501</v>
      </c>
      <c r="G226" s="120">
        <v>45531</v>
      </c>
      <c r="H226">
        <v>0</v>
      </c>
      <c r="I226" s="120">
        <v>45536</v>
      </c>
      <c r="J226" s="120">
        <v>45869</v>
      </c>
      <c r="K226">
        <v>113711950</v>
      </c>
      <c r="L226" t="s">
        <v>1166</v>
      </c>
      <c r="M226">
        <v>11311.619999999999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13776.95</v>
      </c>
      <c r="AF226">
        <v>0</v>
      </c>
      <c r="AG226">
        <v>0</v>
      </c>
      <c r="AH226">
        <v>0</v>
      </c>
      <c r="AI226">
        <v>-2465.3300000000017</v>
      </c>
      <c r="AJ226">
        <v>0</v>
      </c>
      <c r="AK226">
        <v>0</v>
      </c>
      <c r="AL226">
        <v>0</v>
      </c>
      <c r="AM226">
        <v>0</v>
      </c>
      <c r="AN226">
        <v>0</v>
      </c>
      <c r="AO226" t="s">
        <v>1521</v>
      </c>
      <c r="AQ226" t="s">
        <v>1102</v>
      </c>
    </row>
    <row r="227" spans="1:43" x14ac:dyDescent="0.35">
      <c r="A227" t="s">
        <v>1523</v>
      </c>
      <c r="B227" t="s">
        <v>1524</v>
      </c>
      <c r="C227" t="s">
        <v>1446</v>
      </c>
      <c r="D227" t="s">
        <v>854</v>
      </c>
      <c r="E227" t="s">
        <v>508</v>
      </c>
      <c r="F227" t="s">
        <v>501</v>
      </c>
      <c r="G227" s="120">
        <v>45895</v>
      </c>
      <c r="H227">
        <v>0</v>
      </c>
      <c r="I227" s="120">
        <v>45901</v>
      </c>
      <c r="J227" s="120">
        <v>46203</v>
      </c>
      <c r="K227">
        <v>197560000</v>
      </c>
      <c r="L227" t="s">
        <v>1166</v>
      </c>
      <c r="M227">
        <v>17780.400000000001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17780.400000000001</v>
      </c>
      <c r="AJ227">
        <v>0</v>
      </c>
      <c r="AK227">
        <v>0</v>
      </c>
      <c r="AL227">
        <v>0</v>
      </c>
      <c r="AM227">
        <v>0</v>
      </c>
      <c r="AN227">
        <v>0</v>
      </c>
      <c r="AO227" t="s">
        <v>1523</v>
      </c>
      <c r="AQ227" t="s">
        <v>1447</v>
      </c>
    </row>
    <row r="228" spans="1:43" x14ac:dyDescent="0.35">
      <c r="A228" t="s">
        <v>1525</v>
      </c>
      <c r="B228" t="s">
        <v>1526</v>
      </c>
      <c r="C228" t="s">
        <v>1101</v>
      </c>
      <c r="D228" t="s">
        <v>857</v>
      </c>
      <c r="E228" t="s">
        <v>508</v>
      </c>
      <c r="F228" t="s">
        <v>501</v>
      </c>
      <c r="G228" s="120">
        <v>45896</v>
      </c>
      <c r="H228">
        <v>0</v>
      </c>
      <c r="I228" s="120">
        <v>45901</v>
      </c>
      <c r="J228" s="120">
        <v>46203</v>
      </c>
      <c r="K228">
        <v>185952250</v>
      </c>
      <c r="L228" t="s">
        <v>1166</v>
      </c>
      <c r="M228">
        <v>16735.702499999999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16735.702499999999</v>
      </c>
      <c r="AJ228">
        <v>0</v>
      </c>
      <c r="AK228">
        <v>0</v>
      </c>
      <c r="AL228">
        <v>0</v>
      </c>
      <c r="AM228">
        <v>0</v>
      </c>
      <c r="AN228">
        <v>0</v>
      </c>
      <c r="AO228" t="s">
        <v>1525</v>
      </c>
      <c r="AQ228" t="s">
        <v>1102</v>
      </c>
    </row>
    <row r="229" spans="1:43" x14ac:dyDescent="0.35">
      <c r="A229" t="s">
        <v>1527</v>
      </c>
      <c r="B229" t="s">
        <v>1528</v>
      </c>
      <c r="C229" t="s">
        <v>1514</v>
      </c>
      <c r="D229" t="s">
        <v>857</v>
      </c>
      <c r="E229" t="s">
        <v>619</v>
      </c>
      <c r="F229" t="s">
        <v>615</v>
      </c>
      <c r="G229" s="120">
        <v>0</v>
      </c>
      <c r="H229">
        <v>0</v>
      </c>
      <c r="I229" s="120">
        <v>46174</v>
      </c>
      <c r="J229" s="120">
        <v>46477</v>
      </c>
      <c r="K229">
        <v>8575000</v>
      </c>
      <c r="L229" t="s">
        <v>1144</v>
      </c>
      <c r="M229">
        <v>49000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 t="s">
        <v>1527</v>
      </c>
      <c r="AQ229" t="s">
        <v>1514</v>
      </c>
    </row>
    <row r="230" spans="1:43" x14ac:dyDescent="0.35">
      <c r="A230" t="s">
        <v>1529</v>
      </c>
      <c r="B230" t="s">
        <v>1530</v>
      </c>
      <c r="C230" t="s">
        <v>1101</v>
      </c>
      <c r="D230" t="s">
        <v>815</v>
      </c>
      <c r="E230" t="s">
        <v>508</v>
      </c>
      <c r="F230" t="s">
        <v>501</v>
      </c>
      <c r="G230" s="120">
        <v>0</v>
      </c>
      <c r="H230">
        <v>0</v>
      </c>
      <c r="I230" s="120">
        <v>46266</v>
      </c>
      <c r="J230" s="120">
        <v>46295</v>
      </c>
      <c r="K230">
        <v>22000000</v>
      </c>
      <c r="L230" t="s">
        <v>1166</v>
      </c>
      <c r="M230">
        <v>2039.3029291805708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 t="s">
        <v>1529</v>
      </c>
      <c r="AQ230" t="s">
        <v>1102</v>
      </c>
    </row>
    <row r="231" spans="1:43" x14ac:dyDescent="0.35">
      <c r="A231" t="s">
        <v>1531</v>
      </c>
      <c r="B231" t="s">
        <v>1532</v>
      </c>
      <c r="C231" t="s">
        <v>1025</v>
      </c>
      <c r="D231" t="s">
        <v>854</v>
      </c>
      <c r="E231" t="s">
        <v>574</v>
      </c>
      <c r="F231" t="s">
        <v>576</v>
      </c>
      <c r="G231" s="120">
        <v>45940</v>
      </c>
      <c r="H231">
        <v>0</v>
      </c>
      <c r="I231" s="120">
        <v>45945</v>
      </c>
      <c r="J231" s="120">
        <v>45975</v>
      </c>
      <c r="K231">
        <v>6800.0199999999995</v>
      </c>
      <c r="L231" t="s">
        <v>7</v>
      </c>
      <c r="M231">
        <v>6800.0199999999995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6800.0199999999995</v>
      </c>
      <c r="AK231">
        <v>0</v>
      </c>
      <c r="AL231">
        <v>0</v>
      </c>
      <c r="AM231">
        <v>0</v>
      </c>
      <c r="AN231">
        <v>0</v>
      </c>
      <c r="AO231" t="s">
        <v>1531</v>
      </c>
      <c r="AQ231" t="s">
        <v>1026</v>
      </c>
    </row>
    <row r="232" spans="1:43" x14ac:dyDescent="0.35">
      <c r="A232" t="s">
        <v>1533</v>
      </c>
      <c r="B232" t="s">
        <v>1534</v>
      </c>
      <c r="C232" t="s">
        <v>37</v>
      </c>
      <c r="D232" t="s">
        <v>854</v>
      </c>
      <c r="E232" t="s">
        <v>619</v>
      </c>
      <c r="F232" t="s">
        <v>615</v>
      </c>
      <c r="G232" s="120">
        <v>46023</v>
      </c>
      <c r="H232">
        <v>0</v>
      </c>
      <c r="I232" s="120">
        <v>46023</v>
      </c>
      <c r="J232" s="120">
        <v>46387</v>
      </c>
      <c r="K232">
        <v>30000</v>
      </c>
      <c r="L232" t="s">
        <v>7</v>
      </c>
      <c r="M232">
        <v>30000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30000</v>
      </c>
      <c r="AL232">
        <v>0</v>
      </c>
      <c r="AM232">
        <v>0</v>
      </c>
      <c r="AN232">
        <v>0</v>
      </c>
      <c r="AO232" t="s">
        <v>1533</v>
      </c>
      <c r="AQ232" t="s">
        <v>924</v>
      </c>
    </row>
    <row r="233" spans="1:43" x14ac:dyDescent="0.35">
      <c r="A233" t="s">
        <v>1535</v>
      </c>
      <c r="B233" t="s">
        <v>1536</v>
      </c>
      <c r="C233" t="s">
        <v>972</v>
      </c>
      <c r="D233" t="s">
        <v>854</v>
      </c>
      <c r="E233" t="s">
        <v>466</v>
      </c>
      <c r="F233" t="s">
        <v>468</v>
      </c>
      <c r="G233" s="120">
        <v>45912</v>
      </c>
      <c r="H233">
        <v>0</v>
      </c>
      <c r="I233" s="120">
        <v>45901</v>
      </c>
      <c r="J233" s="120">
        <v>46173</v>
      </c>
      <c r="K233">
        <v>6424550</v>
      </c>
      <c r="L233" t="s">
        <v>1042</v>
      </c>
      <c r="M233">
        <v>9198.67821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9198.67821</v>
      </c>
      <c r="AJ233">
        <v>0</v>
      </c>
      <c r="AK233">
        <v>0</v>
      </c>
      <c r="AL233">
        <v>0</v>
      </c>
      <c r="AM233">
        <v>0</v>
      </c>
      <c r="AN233">
        <v>0</v>
      </c>
      <c r="AO233" t="s">
        <v>1535</v>
      </c>
      <c r="AQ233" t="s">
        <v>974</v>
      </c>
    </row>
    <row r="234" spans="1:43" x14ac:dyDescent="0.35">
      <c r="A234" t="s">
        <v>1537</v>
      </c>
      <c r="B234" t="s">
        <v>1538</v>
      </c>
      <c r="C234" t="s">
        <v>1539</v>
      </c>
      <c r="D234" t="s">
        <v>854</v>
      </c>
      <c r="E234" t="s">
        <v>732</v>
      </c>
      <c r="F234" t="s">
        <v>734</v>
      </c>
      <c r="G234" s="120">
        <v>46013</v>
      </c>
      <c r="H234">
        <v>0</v>
      </c>
      <c r="I234" s="120">
        <v>46023</v>
      </c>
      <c r="J234" s="120">
        <v>46387</v>
      </c>
      <c r="K234">
        <v>25000</v>
      </c>
      <c r="L234" t="s">
        <v>7</v>
      </c>
      <c r="M234">
        <v>25000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25000</v>
      </c>
      <c r="AK234">
        <v>0</v>
      </c>
      <c r="AL234">
        <v>0</v>
      </c>
      <c r="AM234">
        <v>0</v>
      </c>
      <c r="AN234">
        <v>0</v>
      </c>
      <c r="AO234" t="s">
        <v>1537</v>
      </c>
      <c r="AQ234" t="s">
        <v>1540</v>
      </c>
    </row>
    <row r="235" spans="1:43" x14ac:dyDescent="0.35">
      <c r="A235" t="s">
        <v>1541</v>
      </c>
      <c r="B235" t="s">
        <v>1542</v>
      </c>
      <c r="C235" t="s">
        <v>1543</v>
      </c>
      <c r="D235" t="s">
        <v>854</v>
      </c>
      <c r="E235" t="s">
        <v>485</v>
      </c>
      <c r="F235" t="s">
        <v>477</v>
      </c>
      <c r="G235" s="120">
        <v>45927</v>
      </c>
      <c r="H235">
        <v>0</v>
      </c>
      <c r="I235" s="120">
        <v>45901</v>
      </c>
      <c r="J235" s="120">
        <v>46022</v>
      </c>
      <c r="K235">
        <v>11186.8336226134</v>
      </c>
      <c r="L235" t="s">
        <v>8</v>
      </c>
      <c r="M235">
        <v>8961.1012050582376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8961.1012050582376</v>
      </c>
      <c r="AJ235">
        <v>0</v>
      </c>
      <c r="AK235">
        <v>0</v>
      </c>
      <c r="AL235">
        <v>0</v>
      </c>
      <c r="AM235">
        <v>0</v>
      </c>
      <c r="AN235">
        <v>0</v>
      </c>
      <c r="AO235" t="s">
        <v>1541</v>
      </c>
      <c r="AQ235" t="s">
        <v>1544</v>
      </c>
    </row>
    <row r="236" spans="1:43" x14ac:dyDescent="0.35">
      <c r="A236" t="s">
        <v>1545</v>
      </c>
      <c r="B236" t="s">
        <v>1546</v>
      </c>
      <c r="C236" t="s">
        <v>1547</v>
      </c>
      <c r="D236" t="s">
        <v>854</v>
      </c>
      <c r="E236" t="s">
        <v>485</v>
      </c>
      <c r="F236" t="s">
        <v>477</v>
      </c>
      <c r="G236" s="120">
        <v>45866</v>
      </c>
      <c r="H236">
        <v>0</v>
      </c>
      <c r="I236" s="120">
        <v>45870</v>
      </c>
      <c r="J236" s="120">
        <v>46030</v>
      </c>
      <c r="K236">
        <v>15766</v>
      </c>
      <c r="L236" t="s">
        <v>8</v>
      </c>
      <c r="M236">
        <v>12784.96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12127.394980000001</v>
      </c>
      <c r="AJ236">
        <v>0</v>
      </c>
      <c r="AK236">
        <v>657.56501999999819</v>
      </c>
      <c r="AL236">
        <v>0</v>
      </c>
      <c r="AM236">
        <v>0</v>
      </c>
      <c r="AN236">
        <v>0</v>
      </c>
      <c r="AO236" t="s">
        <v>1545</v>
      </c>
      <c r="AQ236" t="s">
        <v>1548</v>
      </c>
    </row>
    <row r="237" spans="1:43" x14ac:dyDescent="0.35">
      <c r="A237" t="s">
        <v>1549</v>
      </c>
      <c r="B237" t="s">
        <v>1550</v>
      </c>
      <c r="C237" t="s">
        <v>1551</v>
      </c>
      <c r="D237" t="s">
        <v>854</v>
      </c>
      <c r="E237" t="s">
        <v>485</v>
      </c>
      <c r="F237" t="s">
        <v>477</v>
      </c>
      <c r="G237" s="120">
        <v>0</v>
      </c>
      <c r="H237">
        <v>0</v>
      </c>
      <c r="I237" s="120">
        <v>0</v>
      </c>
      <c r="J237" s="120">
        <v>0</v>
      </c>
      <c r="K237">
        <v>0</v>
      </c>
      <c r="L237" t="s">
        <v>7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 t="s">
        <v>1549</v>
      </c>
      <c r="AQ237" t="s">
        <v>1552</v>
      </c>
    </row>
    <row r="238" spans="1:43" x14ac:dyDescent="0.35">
      <c r="A238" t="s">
        <v>1553</v>
      </c>
      <c r="B238" t="s">
        <v>1554</v>
      </c>
      <c r="C238" t="s">
        <v>1506</v>
      </c>
      <c r="D238" t="s">
        <v>845</v>
      </c>
      <c r="E238" t="s">
        <v>330</v>
      </c>
      <c r="F238" t="s">
        <v>1414</v>
      </c>
      <c r="G238" s="120">
        <v>45967</v>
      </c>
      <c r="H238">
        <v>0</v>
      </c>
      <c r="I238" s="120">
        <v>45931</v>
      </c>
      <c r="J238" s="120">
        <v>46006</v>
      </c>
      <c r="K238">
        <v>17012.5</v>
      </c>
      <c r="L238" t="s">
        <v>7</v>
      </c>
      <c r="M238">
        <v>17012.5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17064</v>
      </c>
      <c r="AK238">
        <v>-51.5</v>
      </c>
      <c r="AL238">
        <v>0</v>
      </c>
      <c r="AM238">
        <v>0</v>
      </c>
      <c r="AN238">
        <v>0</v>
      </c>
      <c r="AO238" t="s">
        <v>1553</v>
      </c>
      <c r="AQ238" t="s">
        <v>1507</v>
      </c>
    </row>
    <row r="239" spans="1:43" x14ac:dyDescent="0.35">
      <c r="A239" t="s">
        <v>1555</v>
      </c>
      <c r="B239" t="s">
        <v>1556</v>
      </c>
      <c r="C239" t="s">
        <v>1557</v>
      </c>
      <c r="D239" t="s">
        <v>854</v>
      </c>
      <c r="E239" t="s">
        <v>687</v>
      </c>
      <c r="F239" t="s">
        <v>674</v>
      </c>
      <c r="G239" s="120">
        <v>46049</v>
      </c>
      <c r="H239">
        <v>0</v>
      </c>
      <c r="I239" s="120">
        <v>46054</v>
      </c>
      <c r="J239" s="120">
        <v>46173</v>
      </c>
      <c r="K239">
        <v>25696</v>
      </c>
      <c r="L239" t="s">
        <v>8</v>
      </c>
      <c r="M239">
        <v>20310.632320000001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20310.632320000001</v>
      </c>
      <c r="AL239">
        <v>0</v>
      </c>
      <c r="AM239">
        <v>0</v>
      </c>
      <c r="AN239">
        <v>0</v>
      </c>
      <c r="AO239" t="s">
        <v>1555</v>
      </c>
    </row>
    <row r="240" spans="1:43" x14ac:dyDescent="0.35">
      <c r="A240" t="s">
        <v>1558</v>
      </c>
      <c r="B240" t="s">
        <v>1559</v>
      </c>
      <c r="C240" t="s">
        <v>977</v>
      </c>
      <c r="D240" t="s">
        <v>848</v>
      </c>
      <c r="E240" t="s">
        <v>687</v>
      </c>
      <c r="F240" t="s">
        <v>674</v>
      </c>
      <c r="G240" s="120">
        <v>45604</v>
      </c>
      <c r="H240">
        <v>0</v>
      </c>
      <c r="I240" s="120">
        <v>45597</v>
      </c>
      <c r="J240" s="120">
        <v>45747</v>
      </c>
      <c r="K240">
        <v>23893.164000000001</v>
      </c>
      <c r="L240" t="s">
        <v>8</v>
      </c>
      <c r="M240">
        <v>20540.66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20214.436471084846</v>
      </c>
      <c r="AG240">
        <v>0</v>
      </c>
      <c r="AH240">
        <v>326.22352891515402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 t="s">
        <v>1558</v>
      </c>
      <c r="AQ240" t="s">
        <v>979</v>
      </c>
    </row>
    <row r="241" spans="1:43" x14ac:dyDescent="0.35">
      <c r="A241" t="s">
        <v>1560</v>
      </c>
      <c r="B241" t="s">
        <v>1561</v>
      </c>
      <c r="C241" t="s">
        <v>1029</v>
      </c>
      <c r="D241" t="s">
        <v>854</v>
      </c>
      <c r="E241" t="s">
        <v>521</v>
      </c>
      <c r="F241" t="s">
        <v>516</v>
      </c>
      <c r="G241" s="120">
        <v>45568</v>
      </c>
      <c r="H241">
        <v>0</v>
      </c>
      <c r="I241" s="120">
        <v>45567</v>
      </c>
      <c r="J241" s="120">
        <v>45777</v>
      </c>
      <c r="K241">
        <v>30297.439999999999</v>
      </c>
      <c r="L241" t="s">
        <v>8</v>
      </c>
      <c r="M241">
        <v>26343.78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21630.078864800002</v>
      </c>
      <c r="AG241">
        <v>5188.374354338187</v>
      </c>
      <c r="AH241">
        <v>-474.67321913818887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 t="s">
        <v>1560</v>
      </c>
      <c r="AQ241" t="s">
        <v>1030</v>
      </c>
    </row>
    <row r="242" spans="1:43" x14ac:dyDescent="0.35">
      <c r="A242" t="s">
        <v>1562</v>
      </c>
      <c r="B242" t="s">
        <v>1563</v>
      </c>
      <c r="C242" t="s">
        <v>37</v>
      </c>
      <c r="D242" t="s">
        <v>854</v>
      </c>
      <c r="E242" t="s">
        <v>740</v>
      </c>
      <c r="F242" t="s">
        <v>742</v>
      </c>
      <c r="G242" s="120">
        <v>0</v>
      </c>
      <c r="H242">
        <v>0</v>
      </c>
      <c r="I242" s="120">
        <v>45566</v>
      </c>
      <c r="J242" s="120">
        <v>45747</v>
      </c>
      <c r="K242">
        <v>0</v>
      </c>
      <c r="L242" t="s">
        <v>7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 t="s">
        <v>1562</v>
      </c>
      <c r="AQ242" t="s">
        <v>924</v>
      </c>
    </row>
    <row r="243" spans="1:43" x14ac:dyDescent="0.35">
      <c r="A243" t="s">
        <v>1564</v>
      </c>
      <c r="B243" t="s">
        <v>1565</v>
      </c>
      <c r="C243" t="s">
        <v>1566</v>
      </c>
      <c r="D243" t="s">
        <v>854</v>
      </c>
      <c r="E243" t="s">
        <v>574</v>
      </c>
      <c r="F243" t="s">
        <v>576</v>
      </c>
      <c r="G243" s="120">
        <v>45624</v>
      </c>
      <c r="H243">
        <v>0</v>
      </c>
      <c r="I243" s="120">
        <v>45658</v>
      </c>
      <c r="J243" s="120">
        <v>45688</v>
      </c>
      <c r="K243">
        <v>4610100</v>
      </c>
      <c r="L243" t="s">
        <v>1042</v>
      </c>
      <c r="M243">
        <v>6558.17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6601</v>
      </c>
      <c r="AG243">
        <v>0</v>
      </c>
      <c r="AH243">
        <v>-42.829999999999927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 t="s">
        <v>1564</v>
      </c>
      <c r="AQ243" t="s">
        <v>1026</v>
      </c>
    </row>
    <row r="244" spans="1:43" x14ac:dyDescent="0.35">
      <c r="A244" t="s">
        <v>1567</v>
      </c>
      <c r="B244" t="s">
        <v>1568</v>
      </c>
      <c r="C244" t="s">
        <v>1569</v>
      </c>
      <c r="D244" t="s">
        <v>857</v>
      </c>
      <c r="E244" t="s">
        <v>726</v>
      </c>
      <c r="F244" t="s">
        <v>715</v>
      </c>
      <c r="G244" s="120">
        <v>0</v>
      </c>
      <c r="H244">
        <v>0</v>
      </c>
      <c r="I244" s="120">
        <v>46082</v>
      </c>
      <c r="J244" s="120">
        <v>46446</v>
      </c>
      <c r="K244">
        <v>50000</v>
      </c>
      <c r="L244" t="s">
        <v>410</v>
      </c>
      <c r="M244">
        <v>46180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 t="s">
        <v>1567</v>
      </c>
    </row>
    <row r="245" spans="1:43" x14ac:dyDescent="0.35">
      <c r="A245" t="s">
        <v>1570</v>
      </c>
      <c r="B245" t="s">
        <v>1571</v>
      </c>
      <c r="C245" t="s">
        <v>1083</v>
      </c>
      <c r="D245" t="s">
        <v>854</v>
      </c>
      <c r="E245" t="s">
        <v>664</v>
      </c>
      <c r="F245" t="s">
        <v>666</v>
      </c>
      <c r="G245" s="120">
        <v>45951</v>
      </c>
      <c r="H245">
        <v>0</v>
      </c>
      <c r="I245" s="120">
        <v>45962</v>
      </c>
      <c r="J245" s="120">
        <v>46081</v>
      </c>
      <c r="K245">
        <v>7519.9800000000005</v>
      </c>
      <c r="L245" t="s">
        <v>8</v>
      </c>
      <c r="M245">
        <v>5864.63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7366.5240480000002</v>
      </c>
      <c r="AK245">
        <v>0</v>
      </c>
      <c r="AL245">
        <v>-1307.2388621512293</v>
      </c>
      <c r="AM245">
        <v>0</v>
      </c>
      <c r="AN245">
        <v>0</v>
      </c>
      <c r="AO245" t="s">
        <v>1570</v>
      </c>
      <c r="AQ245" t="s">
        <v>1084</v>
      </c>
    </row>
    <row r="246" spans="1:43" x14ac:dyDescent="0.35">
      <c r="A246" t="s">
        <v>1572</v>
      </c>
      <c r="B246" t="s">
        <v>1573</v>
      </c>
      <c r="C246" t="s">
        <v>1073</v>
      </c>
      <c r="D246" t="s">
        <v>854</v>
      </c>
      <c r="E246" t="s">
        <v>607</v>
      </c>
      <c r="F246" t="s">
        <v>602</v>
      </c>
      <c r="G246" s="120">
        <v>45981</v>
      </c>
      <c r="H246">
        <v>0</v>
      </c>
      <c r="I246" s="120">
        <v>45962</v>
      </c>
      <c r="J246" s="120">
        <v>46022</v>
      </c>
      <c r="K246">
        <v>25862</v>
      </c>
      <c r="L246" t="s">
        <v>8</v>
      </c>
      <c r="M246">
        <v>20733.08467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18112.81567</v>
      </c>
      <c r="AK246">
        <v>0</v>
      </c>
      <c r="AL246">
        <v>2620.2690000000002</v>
      </c>
      <c r="AM246">
        <v>0</v>
      </c>
      <c r="AN246">
        <v>0</v>
      </c>
      <c r="AO246" t="s">
        <v>1572</v>
      </c>
      <c r="AQ246" t="s">
        <v>1075</v>
      </c>
    </row>
    <row r="247" spans="1:43" x14ac:dyDescent="0.35">
      <c r="A247" t="s">
        <v>1574</v>
      </c>
      <c r="B247" t="s">
        <v>1575</v>
      </c>
      <c r="C247" t="s">
        <v>1037</v>
      </c>
      <c r="D247" t="s">
        <v>854</v>
      </c>
      <c r="E247" t="s">
        <v>574</v>
      </c>
      <c r="F247" t="s">
        <v>576</v>
      </c>
      <c r="G247" s="120">
        <v>45624</v>
      </c>
      <c r="H247">
        <v>0</v>
      </c>
      <c r="I247" s="120">
        <v>45627</v>
      </c>
      <c r="J247" s="120">
        <v>45657</v>
      </c>
      <c r="K247">
        <v>2966150</v>
      </c>
      <c r="L247" t="s">
        <v>1042</v>
      </c>
      <c r="M247">
        <v>4232.6099999999997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4287</v>
      </c>
      <c r="AG247">
        <v>-54.390000000000327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 t="s">
        <v>1574</v>
      </c>
      <c r="AQ247" t="s">
        <v>1038</v>
      </c>
    </row>
    <row r="248" spans="1:43" x14ac:dyDescent="0.35">
      <c r="A248" t="s">
        <v>1576</v>
      </c>
      <c r="B248" t="s">
        <v>1577</v>
      </c>
      <c r="C248" t="s">
        <v>1440</v>
      </c>
      <c r="D248" t="s">
        <v>857</v>
      </c>
      <c r="E248" t="s">
        <v>619</v>
      </c>
      <c r="F248" t="s">
        <v>615</v>
      </c>
      <c r="G248" s="120">
        <v>45261</v>
      </c>
      <c r="H248">
        <v>0</v>
      </c>
      <c r="I248" s="120">
        <v>45261</v>
      </c>
      <c r="J248" s="120">
        <v>45747</v>
      </c>
      <c r="K248">
        <v>37541.1</v>
      </c>
      <c r="L248" t="s">
        <v>7</v>
      </c>
      <c r="M248">
        <v>37541.1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39318.299999999996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-1777.1999999999971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 t="s">
        <v>1576</v>
      </c>
      <c r="AQ248" t="s">
        <v>1441</v>
      </c>
    </row>
    <row r="249" spans="1:43" x14ac:dyDescent="0.35">
      <c r="A249" t="s">
        <v>1578</v>
      </c>
      <c r="B249" t="s">
        <v>1579</v>
      </c>
      <c r="C249" t="s">
        <v>1440</v>
      </c>
      <c r="D249" t="s">
        <v>854</v>
      </c>
      <c r="E249" t="s">
        <v>619</v>
      </c>
      <c r="F249" t="s">
        <v>615</v>
      </c>
      <c r="G249" s="120">
        <v>45939</v>
      </c>
      <c r="H249">
        <v>0</v>
      </c>
      <c r="I249" s="120">
        <v>45939</v>
      </c>
      <c r="J249" s="120">
        <v>46295</v>
      </c>
      <c r="K249">
        <v>25000</v>
      </c>
      <c r="L249" t="s">
        <v>7</v>
      </c>
      <c r="M249">
        <v>25000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25000</v>
      </c>
      <c r="AK249">
        <v>0</v>
      </c>
      <c r="AL249">
        <v>0</v>
      </c>
      <c r="AM249">
        <v>0</v>
      </c>
      <c r="AN249">
        <v>0</v>
      </c>
      <c r="AO249" t="s">
        <v>1578</v>
      </c>
      <c r="AQ249" t="s">
        <v>1441</v>
      </c>
    </row>
    <row r="250" spans="1:43" x14ac:dyDescent="0.35">
      <c r="A250" t="s">
        <v>1580</v>
      </c>
      <c r="B250" t="s">
        <v>1581</v>
      </c>
      <c r="C250" t="s">
        <v>1440</v>
      </c>
      <c r="D250" t="s">
        <v>854</v>
      </c>
      <c r="E250" t="s">
        <v>619</v>
      </c>
      <c r="F250" t="s">
        <v>615</v>
      </c>
      <c r="G250" s="120">
        <v>0</v>
      </c>
      <c r="H250">
        <v>0</v>
      </c>
      <c r="I250" s="120">
        <v>46023</v>
      </c>
      <c r="J250" s="120">
        <v>46357</v>
      </c>
      <c r="K250">
        <v>16700</v>
      </c>
      <c r="L250" t="s">
        <v>7</v>
      </c>
      <c r="M250">
        <v>16700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 t="s">
        <v>1580</v>
      </c>
      <c r="AQ250" t="s">
        <v>1441</v>
      </c>
    </row>
    <row r="251" spans="1:43" x14ac:dyDescent="0.35">
      <c r="A251" t="s">
        <v>1582</v>
      </c>
      <c r="B251" t="s">
        <v>1583</v>
      </c>
      <c r="C251" t="s">
        <v>1033</v>
      </c>
      <c r="D251" t="s">
        <v>854</v>
      </c>
      <c r="E251" t="s">
        <v>574</v>
      </c>
      <c r="F251" t="s">
        <v>576</v>
      </c>
      <c r="G251" s="120">
        <v>45933</v>
      </c>
      <c r="H251">
        <v>0</v>
      </c>
      <c r="I251" s="120">
        <v>45931</v>
      </c>
      <c r="J251" s="120">
        <v>45961</v>
      </c>
      <c r="K251">
        <v>4941.5</v>
      </c>
      <c r="L251" t="s">
        <v>7</v>
      </c>
      <c r="M251">
        <v>4941.5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4941.5</v>
      </c>
      <c r="AK251">
        <v>0</v>
      </c>
      <c r="AL251">
        <v>0</v>
      </c>
      <c r="AM251">
        <v>0</v>
      </c>
      <c r="AN251">
        <v>0</v>
      </c>
      <c r="AO251" t="s">
        <v>1582</v>
      </c>
      <c r="AQ251" t="s">
        <v>1034</v>
      </c>
    </row>
    <row r="252" spans="1:43" x14ac:dyDescent="0.35">
      <c r="A252" t="s">
        <v>1584</v>
      </c>
      <c r="B252" t="s">
        <v>1585</v>
      </c>
      <c r="C252" t="s">
        <v>1586</v>
      </c>
      <c r="D252" t="s">
        <v>854</v>
      </c>
      <c r="E252" t="s">
        <v>466</v>
      </c>
      <c r="F252" t="s">
        <v>468</v>
      </c>
      <c r="G252" s="120">
        <v>45918</v>
      </c>
      <c r="H252">
        <v>0</v>
      </c>
      <c r="I252" s="120">
        <v>45901</v>
      </c>
      <c r="J252" s="120">
        <v>46173</v>
      </c>
      <c r="K252">
        <v>8802200</v>
      </c>
      <c r="L252" t="s">
        <v>1042</v>
      </c>
      <c r="M252">
        <v>12603.000260000001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12603.000260000001</v>
      </c>
      <c r="AJ252">
        <v>0</v>
      </c>
      <c r="AK252">
        <v>0</v>
      </c>
      <c r="AL252">
        <v>0</v>
      </c>
      <c r="AM252">
        <v>0</v>
      </c>
      <c r="AN252">
        <v>0</v>
      </c>
      <c r="AO252" t="s">
        <v>1584</v>
      </c>
      <c r="AQ252" t="s">
        <v>1587</v>
      </c>
    </row>
    <row r="253" spans="1:43" x14ac:dyDescent="0.35">
      <c r="A253" t="s">
        <v>1588</v>
      </c>
      <c r="B253" t="s">
        <v>1589</v>
      </c>
      <c r="C253">
        <v>0</v>
      </c>
      <c r="D253" t="s">
        <v>854</v>
      </c>
      <c r="E253" t="s">
        <v>540</v>
      </c>
      <c r="F253" t="s">
        <v>542</v>
      </c>
      <c r="G253" s="120">
        <v>0</v>
      </c>
      <c r="H253">
        <v>0</v>
      </c>
      <c r="I253" s="120">
        <v>46082</v>
      </c>
      <c r="J253" s="120">
        <v>46265</v>
      </c>
      <c r="K253">
        <v>10000</v>
      </c>
      <c r="L253" t="s">
        <v>7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 t="s">
        <v>1588</v>
      </c>
    </row>
    <row r="254" spans="1:43" x14ac:dyDescent="0.35">
      <c r="A254" t="s">
        <v>1590</v>
      </c>
      <c r="B254" t="s">
        <v>1591</v>
      </c>
      <c r="C254">
        <v>0</v>
      </c>
      <c r="D254" t="s">
        <v>854</v>
      </c>
      <c r="E254" t="s">
        <v>607</v>
      </c>
      <c r="F254" t="s">
        <v>602</v>
      </c>
      <c r="G254" s="120">
        <v>0</v>
      </c>
      <c r="H254">
        <v>0</v>
      </c>
      <c r="I254" s="120">
        <v>0</v>
      </c>
      <c r="J254" s="120">
        <v>0</v>
      </c>
      <c r="K254">
        <v>45000</v>
      </c>
      <c r="L254" t="s">
        <v>7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 t="s">
        <v>1590</v>
      </c>
    </row>
    <row r="255" spans="1:43" x14ac:dyDescent="0.35">
      <c r="A255" t="s">
        <v>1592</v>
      </c>
      <c r="B255" t="s">
        <v>1593</v>
      </c>
      <c r="C255">
        <v>0</v>
      </c>
      <c r="D255" t="s">
        <v>854</v>
      </c>
      <c r="E255" t="s">
        <v>607</v>
      </c>
      <c r="F255" t="s">
        <v>602</v>
      </c>
      <c r="G255" s="120">
        <v>0</v>
      </c>
      <c r="H255">
        <v>0</v>
      </c>
      <c r="I255" s="120">
        <v>46204</v>
      </c>
      <c r="J255" s="120">
        <v>46387</v>
      </c>
      <c r="K255">
        <v>300000</v>
      </c>
      <c r="L255" t="s">
        <v>7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 t="s">
        <v>1592</v>
      </c>
    </row>
    <row r="256" spans="1:43" x14ac:dyDescent="0.35">
      <c r="A256" t="s">
        <v>1594</v>
      </c>
      <c r="B256" t="s">
        <v>1595</v>
      </c>
      <c r="C256" t="s">
        <v>1446</v>
      </c>
      <c r="D256" t="s">
        <v>854</v>
      </c>
      <c r="E256" t="s">
        <v>508</v>
      </c>
      <c r="F256" t="s">
        <v>501</v>
      </c>
      <c r="G256" s="120">
        <v>0</v>
      </c>
      <c r="H256">
        <v>0</v>
      </c>
      <c r="I256" s="120">
        <v>46204</v>
      </c>
      <c r="J256" s="120">
        <v>46387</v>
      </c>
      <c r="K256">
        <v>12500</v>
      </c>
      <c r="L256" t="s">
        <v>7</v>
      </c>
      <c r="M256">
        <v>12500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 t="s">
        <v>1594</v>
      </c>
      <c r="AQ256" t="s">
        <v>1447</v>
      </c>
    </row>
    <row r="257" spans="1:43" x14ac:dyDescent="0.35">
      <c r="A257" t="s">
        <v>1596</v>
      </c>
      <c r="B257" t="s">
        <v>1597</v>
      </c>
      <c r="C257" t="s">
        <v>1101</v>
      </c>
      <c r="D257" t="s">
        <v>857</v>
      </c>
      <c r="E257" t="s">
        <v>508</v>
      </c>
      <c r="F257" t="s">
        <v>501</v>
      </c>
      <c r="G257" s="120">
        <v>0</v>
      </c>
      <c r="H257">
        <v>0</v>
      </c>
      <c r="I257" s="120">
        <v>46204</v>
      </c>
      <c r="J257" s="120">
        <v>46387</v>
      </c>
      <c r="K257">
        <v>12500</v>
      </c>
      <c r="L257" t="s">
        <v>7</v>
      </c>
      <c r="M257">
        <v>12500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 t="s">
        <v>1596</v>
      </c>
      <c r="AQ257" t="s">
        <v>1102</v>
      </c>
    </row>
    <row r="258" spans="1:43" x14ac:dyDescent="0.35">
      <c r="A258" t="s">
        <v>1598</v>
      </c>
      <c r="B258" t="s">
        <v>1599</v>
      </c>
      <c r="C258" t="s">
        <v>1548</v>
      </c>
      <c r="D258" t="s">
        <v>854</v>
      </c>
      <c r="E258" t="s">
        <v>485</v>
      </c>
      <c r="F258" t="s">
        <v>477</v>
      </c>
      <c r="G258" s="120">
        <v>46151</v>
      </c>
      <c r="H258">
        <v>0</v>
      </c>
      <c r="I258" s="120">
        <v>46157</v>
      </c>
      <c r="J258" s="120">
        <v>46341</v>
      </c>
      <c r="K258">
        <v>50492200</v>
      </c>
      <c r="L258" t="s">
        <v>1426</v>
      </c>
      <c r="M258">
        <v>11054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11054</v>
      </c>
      <c r="AM258">
        <v>0</v>
      </c>
      <c r="AN258">
        <v>0</v>
      </c>
      <c r="AO258" t="s">
        <v>1598</v>
      </c>
      <c r="AQ258" t="s">
        <v>1600</v>
      </c>
    </row>
    <row r="259" spans="1:43" x14ac:dyDescent="0.35">
      <c r="A259" t="s">
        <v>1601</v>
      </c>
      <c r="B259" t="s">
        <v>1602</v>
      </c>
      <c r="C259" t="s">
        <v>1543</v>
      </c>
      <c r="D259" t="s">
        <v>854</v>
      </c>
      <c r="E259" t="s">
        <v>485</v>
      </c>
      <c r="F259" t="s">
        <v>477</v>
      </c>
      <c r="G259" s="120">
        <v>0</v>
      </c>
      <c r="H259">
        <v>0</v>
      </c>
      <c r="I259" s="120">
        <v>46023</v>
      </c>
      <c r="J259" s="120">
        <v>46387</v>
      </c>
      <c r="K259">
        <v>12000</v>
      </c>
      <c r="L259" t="s">
        <v>7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 t="s">
        <v>1601</v>
      </c>
      <c r="AQ259" t="s">
        <v>1544</v>
      </c>
    </row>
    <row r="260" spans="1:43" x14ac:dyDescent="0.35">
      <c r="A260" t="s">
        <v>1603</v>
      </c>
      <c r="B260" t="s">
        <v>1604</v>
      </c>
      <c r="C260" t="s">
        <v>1605</v>
      </c>
      <c r="D260" t="s">
        <v>854</v>
      </c>
      <c r="E260" t="s">
        <v>485</v>
      </c>
      <c r="F260" t="s">
        <v>477</v>
      </c>
      <c r="G260" s="120">
        <v>46196</v>
      </c>
      <c r="H260">
        <v>0</v>
      </c>
      <c r="I260" s="120">
        <v>46204</v>
      </c>
      <c r="J260" s="120">
        <v>46356</v>
      </c>
      <c r="K260">
        <v>101332000</v>
      </c>
      <c r="L260" t="s">
        <v>1426</v>
      </c>
      <c r="M260">
        <v>22032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22032</v>
      </c>
      <c r="AM260">
        <v>0</v>
      </c>
      <c r="AN260">
        <v>0</v>
      </c>
      <c r="AO260" t="s">
        <v>1603</v>
      </c>
      <c r="AQ260" t="s">
        <v>1605</v>
      </c>
    </row>
    <row r="261" spans="1:43" x14ac:dyDescent="0.35">
      <c r="A261" t="s">
        <v>1606</v>
      </c>
      <c r="B261" t="s">
        <v>1607</v>
      </c>
      <c r="C261" t="s">
        <v>1506</v>
      </c>
      <c r="D261" t="s">
        <v>845</v>
      </c>
      <c r="E261" t="s">
        <v>330</v>
      </c>
      <c r="F261" t="s">
        <v>1414</v>
      </c>
      <c r="G261" s="120">
        <v>46121</v>
      </c>
      <c r="H261">
        <v>0</v>
      </c>
      <c r="I261" s="120">
        <v>46082</v>
      </c>
      <c r="J261" s="120">
        <v>46357</v>
      </c>
      <c r="K261">
        <v>18588</v>
      </c>
      <c r="L261" t="s">
        <v>7</v>
      </c>
      <c r="M261">
        <v>18588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18588</v>
      </c>
      <c r="AM261">
        <v>0</v>
      </c>
      <c r="AN261">
        <v>0</v>
      </c>
      <c r="AO261" t="s">
        <v>1606</v>
      </c>
      <c r="AQ261" t="s">
        <v>1507</v>
      </c>
    </row>
    <row r="262" spans="1:43" x14ac:dyDescent="0.35">
      <c r="A262" t="s">
        <v>1608</v>
      </c>
      <c r="B262" t="s">
        <v>1609</v>
      </c>
      <c r="C262" t="s">
        <v>1078</v>
      </c>
      <c r="D262" t="s">
        <v>848</v>
      </c>
      <c r="E262" t="s">
        <v>521</v>
      </c>
      <c r="F262" t="s">
        <v>516</v>
      </c>
      <c r="G262" s="120">
        <v>46014</v>
      </c>
      <c r="H262">
        <v>0</v>
      </c>
      <c r="I262" s="120">
        <v>46054</v>
      </c>
      <c r="J262" s="120">
        <v>46356</v>
      </c>
      <c r="K262">
        <v>372427</v>
      </c>
      <c r="L262" t="s">
        <v>1079</v>
      </c>
      <c r="M262">
        <v>39052.695220000001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39052.695220000001</v>
      </c>
      <c r="AK262">
        <v>0</v>
      </c>
      <c r="AL262">
        <v>0</v>
      </c>
      <c r="AM262">
        <v>0</v>
      </c>
      <c r="AN262">
        <v>0</v>
      </c>
      <c r="AO262" t="s">
        <v>1608</v>
      </c>
      <c r="AQ262" t="s">
        <v>1080</v>
      </c>
    </row>
    <row r="263" spans="1:43" x14ac:dyDescent="0.35">
      <c r="A263" t="s">
        <v>1610</v>
      </c>
      <c r="B263" t="s">
        <v>1611</v>
      </c>
      <c r="C263" t="s">
        <v>1612</v>
      </c>
      <c r="D263" t="s">
        <v>854</v>
      </c>
      <c r="E263" t="s">
        <v>521</v>
      </c>
      <c r="F263" t="s">
        <v>516</v>
      </c>
      <c r="G263" s="120">
        <v>0</v>
      </c>
      <c r="H263">
        <v>0</v>
      </c>
      <c r="I263" s="120">
        <v>46174</v>
      </c>
      <c r="J263" s="120">
        <v>46176</v>
      </c>
      <c r="K263">
        <v>10000</v>
      </c>
      <c r="L263" t="s">
        <v>7</v>
      </c>
      <c r="M263">
        <v>10000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 t="s">
        <v>1610</v>
      </c>
    </row>
    <row r="264" spans="1:43" x14ac:dyDescent="0.35">
      <c r="A264" t="s">
        <v>1613</v>
      </c>
      <c r="B264" t="s">
        <v>1614</v>
      </c>
      <c r="C264" t="s">
        <v>1586</v>
      </c>
      <c r="D264" t="s">
        <v>854</v>
      </c>
      <c r="E264" t="s">
        <v>466</v>
      </c>
      <c r="F264" t="s">
        <v>468</v>
      </c>
      <c r="G264" s="120">
        <v>0</v>
      </c>
      <c r="H264">
        <v>0</v>
      </c>
      <c r="I264" s="120">
        <v>46235</v>
      </c>
      <c r="J264" s="120">
        <v>46418</v>
      </c>
      <c r="K264">
        <v>4537610</v>
      </c>
      <c r="L264" t="s">
        <v>1042</v>
      </c>
      <c r="M264">
        <v>6398.0300999999999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 t="s">
        <v>1613</v>
      </c>
      <c r="AQ264" t="s">
        <v>1587</v>
      </c>
    </row>
    <row r="265" spans="1:43" x14ac:dyDescent="0.35">
      <c r="A265" t="s">
        <v>1615</v>
      </c>
      <c r="B265" t="s">
        <v>1616</v>
      </c>
      <c r="C265" t="s">
        <v>1617</v>
      </c>
      <c r="D265" t="s">
        <v>848</v>
      </c>
      <c r="E265" t="s">
        <v>521</v>
      </c>
      <c r="F265" t="s">
        <v>516</v>
      </c>
      <c r="G265" s="120">
        <v>0</v>
      </c>
      <c r="H265">
        <v>0</v>
      </c>
      <c r="I265" s="120">
        <v>45931</v>
      </c>
      <c r="J265" s="120">
        <v>46022</v>
      </c>
      <c r="K265">
        <v>0</v>
      </c>
      <c r="L265" t="s">
        <v>7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 t="s">
        <v>1615</v>
      </c>
    </row>
    <row r="266" spans="1:43" x14ac:dyDescent="0.35">
      <c r="A266" t="s">
        <v>1618</v>
      </c>
      <c r="B266" t="s">
        <v>1619</v>
      </c>
      <c r="C266" t="s">
        <v>977</v>
      </c>
      <c r="D266" t="s">
        <v>854</v>
      </c>
      <c r="E266" t="s">
        <v>687</v>
      </c>
      <c r="F266" t="s">
        <v>674</v>
      </c>
      <c r="G266" s="120">
        <v>45967</v>
      </c>
      <c r="H266">
        <v>0</v>
      </c>
      <c r="I266" s="120">
        <v>45945</v>
      </c>
      <c r="J266" s="120">
        <v>46158</v>
      </c>
      <c r="K266">
        <v>114546</v>
      </c>
      <c r="L266" t="s">
        <v>8</v>
      </c>
      <c r="M266">
        <v>92043.438299999994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92043.438299999994</v>
      </c>
      <c r="AK266">
        <v>0</v>
      </c>
      <c r="AL266">
        <v>0</v>
      </c>
      <c r="AM266">
        <v>0</v>
      </c>
      <c r="AN266">
        <v>0</v>
      </c>
      <c r="AO266" t="s">
        <v>1618</v>
      </c>
      <c r="AQ266" t="s">
        <v>979</v>
      </c>
    </row>
    <row r="267" spans="1:43" x14ac:dyDescent="0.35">
      <c r="A267" t="s">
        <v>1620</v>
      </c>
      <c r="B267" t="s">
        <v>1621</v>
      </c>
      <c r="C267" t="s">
        <v>37</v>
      </c>
      <c r="D267" t="s">
        <v>845</v>
      </c>
      <c r="E267" t="s">
        <v>591</v>
      </c>
      <c r="F267" t="s">
        <v>1414</v>
      </c>
      <c r="G267" s="120">
        <v>0</v>
      </c>
      <c r="H267">
        <v>0</v>
      </c>
      <c r="I267" s="120">
        <v>46023</v>
      </c>
      <c r="J267" s="120">
        <v>46387</v>
      </c>
      <c r="K267">
        <v>15000</v>
      </c>
      <c r="L267" t="s">
        <v>7</v>
      </c>
      <c r="M267">
        <v>15000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 t="s">
        <v>1620</v>
      </c>
      <c r="AQ267" t="s">
        <v>924</v>
      </c>
    </row>
    <row r="268" spans="1:43" x14ac:dyDescent="0.35">
      <c r="A268" t="s">
        <v>1622</v>
      </c>
      <c r="B268" t="s">
        <v>1623</v>
      </c>
      <c r="C268" t="s">
        <v>1624</v>
      </c>
      <c r="D268" t="s">
        <v>854</v>
      </c>
      <c r="E268" t="s">
        <v>732</v>
      </c>
      <c r="F268" t="s">
        <v>734</v>
      </c>
      <c r="G268" s="120">
        <v>46030</v>
      </c>
      <c r="H268">
        <v>0</v>
      </c>
      <c r="I268" s="120">
        <v>46023</v>
      </c>
      <c r="J268" s="120">
        <v>46387</v>
      </c>
      <c r="K268">
        <v>25030</v>
      </c>
      <c r="L268" t="s">
        <v>7</v>
      </c>
      <c r="M268">
        <v>25030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25030</v>
      </c>
      <c r="AL268">
        <v>0</v>
      </c>
      <c r="AM268">
        <v>0</v>
      </c>
      <c r="AN268">
        <v>0</v>
      </c>
      <c r="AO268" t="s">
        <v>1622</v>
      </c>
      <c r="AQ268" t="s">
        <v>1625</v>
      </c>
    </row>
    <row r="269" spans="1:43" x14ac:dyDescent="0.35">
      <c r="A269" t="s">
        <v>1626</v>
      </c>
      <c r="B269" t="s">
        <v>1627</v>
      </c>
      <c r="C269" t="s">
        <v>351</v>
      </c>
      <c r="D269" t="s">
        <v>854</v>
      </c>
      <c r="E269" t="s">
        <v>687</v>
      </c>
      <c r="F269" t="s">
        <v>674</v>
      </c>
      <c r="G269" s="120">
        <v>0</v>
      </c>
      <c r="H269">
        <v>0</v>
      </c>
      <c r="I269" s="120">
        <v>46204</v>
      </c>
      <c r="J269" s="120">
        <v>46387</v>
      </c>
      <c r="K269">
        <v>0</v>
      </c>
      <c r="L269" t="s">
        <v>7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 t="s">
        <v>1626</v>
      </c>
    </row>
    <row r="270" spans="1:43" x14ac:dyDescent="0.35">
      <c r="A270" t="s">
        <v>1628</v>
      </c>
      <c r="B270" t="s">
        <v>1629</v>
      </c>
      <c r="C270">
        <v>0</v>
      </c>
      <c r="D270" t="s">
        <v>854</v>
      </c>
      <c r="E270" t="s">
        <v>707</v>
      </c>
      <c r="F270" t="s">
        <v>704</v>
      </c>
      <c r="G270" s="120">
        <v>0</v>
      </c>
      <c r="H270">
        <v>0</v>
      </c>
      <c r="I270" s="120">
        <v>46157</v>
      </c>
      <c r="J270" s="120">
        <v>46521</v>
      </c>
      <c r="K270">
        <v>18000</v>
      </c>
      <c r="L270" t="s">
        <v>8</v>
      </c>
      <c r="M270">
        <v>14399.640000000001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 t="s">
        <v>1628</v>
      </c>
    </row>
    <row r="271" spans="1:43" x14ac:dyDescent="0.35">
      <c r="A271" t="s">
        <v>1630</v>
      </c>
      <c r="B271" t="s">
        <v>1631</v>
      </c>
      <c r="C271" t="s">
        <v>1632</v>
      </c>
      <c r="D271" t="s">
        <v>854</v>
      </c>
      <c r="E271" t="s">
        <v>687</v>
      </c>
      <c r="F271" t="s">
        <v>674</v>
      </c>
      <c r="G271" s="120">
        <v>0</v>
      </c>
      <c r="H271">
        <v>0</v>
      </c>
      <c r="I271" s="120">
        <v>46235</v>
      </c>
      <c r="J271" s="120">
        <v>46387</v>
      </c>
      <c r="K271">
        <v>25000</v>
      </c>
      <c r="L271" t="s">
        <v>7</v>
      </c>
      <c r="M271">
        <v>25000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 t="s">
        <v>1630</v>
      </c>
      <c r="AQ271" t="s">
        <v>1633</v>
      </c>
    </row>
    <row r="272" spans="1:43" x14ac:dyDescent="0.35">
      <c r="A272" t="s">
        <v>1634</v>
      </c>
      <c r="B272" t="s">
        <v>1635</v>
      </c>
      <c r="C272" t="s">
        <v>37</v>
      </c>
      <c r="D272" t="s">
        <v>854</v>
      </c>
      <c r="E272" t="s">
        <v>687</v>
      </c>
      <c r="F272" t="s">
        <v>674</v>
      </c>
      <c r="G272" s="120">
        <v>0</v>
      </c>
      <c r="H272">
        <v>0</v>
      </c>
      <c r="I272" s="120">
        <v>46235</v>
      </c>
      <c r="J272" s="120">
        <v>46387</v>
      </c>
      <c r="K272">
        <v>75000</v>
      </c>
      <c r="L272" t="s">
        <v>7</v>
      </c>
      <c r="M272">
        <v>75000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 t="s">
        <v>1634</v>
      </c>
      <c r="AQ272" t="s">
        <v>924</v>
      </c>
    </row>
    <row r="273" spans="1:43" x14ac:dyDescent="0.35">
      <c r="A273" t="s">
        <v>1636</v>
      </c>
      <c r="B273" t="s">
        <v>1637</v>
      </c>
      <c r="C273" t="s">
        <v>972</v>
      </c>
      <c r="D273" t="s">
        <v>854</v>
      </c>
      <c r="E273" t="s">
        <v>466</v>
      </c>
      <c r="F273" t="s">
        <v>468</v>
      </c>
      <c r="G273" s="120">
        <v>0</v>
      </c>
      <c r="H273">
        <v>0</v>
      </c>
      <c r="I273" s="120">
        <v>46235</v>
      </c>
      <c r="J273" s="120">
        <v>46418</v>
      </c>
      <c r="K273">
        <v>7917800</v>
      </c>
      <c r="L273" t="s">
        <v>1042</v>
      </c>
      <c r="M273">
        <v>11164.098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 t="s">
        <v>1636</v>
      </c>
      <c r="AQ273" t="s">
        <v>974</v>
      </c>
    </row>
    <row r="274" spans="1:43" x14ac:dyDescent="0.35">
      <c r="A274" t="s">
        <v>1638</v>
      </c>
      <c r="B274" t="s">
        <v>1212</v>
      </c>
      <c r="C274">
        <v>0</v>
      </c>
      <c r="D274">
        <v>0</v>
      </c>
      <c r="E274">
        <v>0</v>
      </c>
      <c r="F274" t="s">
        <v>481</v>
      </c>
      <c r="G274" s="120">
        <v>0</v>
      </c>
      <c r="H274">
        <v>0</v>
      </c>
      <c r="I274" s="120">
        <v>0</v>
      </c>
      <c r="J274" s="120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 t="s">
        <v>1638</v>
      </c>
    </row>
    <row r="275" spans="1:43" x14ac:dyDescent="0.35">
      <c r="A275" t="s">
        <v>1639</v>
      </c>
      <c r="B275" t="s">
        <v>1212</v>
      </c>
      <c r="C275">
        <v>0</v>
      </c>
      <c r="D275">
        <v>0</v>
      </c>
      <c r="E275">
        <v>0</v>
      </c>
      <c r="F275" t="s">
        <v>481</v>
      </c>
      <c r="G275" s="120">
        <v>0</v>
      </c>
      <c r="H275">
        <v>0</v>
      </c>
      <c r="I275" s="120">
        <v>0</v>
      </c>
      <c r="J275" s="120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 t="s">
        <v>1639</v>
      </c>
    </row>
    <row r="276" spans="1:43" x14ac:dyDescent="0.35">
      <c r="A276" t="s">
        <v>1640</v>
      </c>
      <c r="B276" t="s">
        <v>1212</v>
      </c>
      <c r="C276">
        <v>0</v>
      </c>
      <c r="D276">
        <v>0</v>
      </c>
      <c r="E276">
        <v>0</v>
      </c>
      <c r="F276" t="s">
        <v>481</v>
      </c>
      <c r="G276" s="120">
        <v>0</v>
      </c>
      <c r="H276">
        <v>0</v>
      </c>
      <c r="I276" s="120">
        <v>0</v>
      </c>
      <c r="J276" s="120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 t="s">
        <v>1640</v>
      </c>
    </row>
    <row r="277" spans="1:43" x14ac:dyDescent="0.35">
      <c r="A277" t="s">
        <v>1641</v>
      </c>
      <c r="B277" t="s">
        <v>1212</v>
      </c>
      <c r="C277">
        <v>0</v>
      </c>
      <c r="D277">
        <v>0</v>
      </c>
      <c r="E277">
        <v>0</v>
      </c>
      <c r="F277" t="s">
        <v>481</v>
      </c>
      <c r="G277" s="120">
        <v>0</v>
      </c>
      <c r="H277">
        <v>0</v>
      </c>
      <c r="I277" s="120">
        <v>0</v>
      </c>
      <c r="J277" s="120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 t="s">
        <v>1641</v>
      </c>
    </row>
    <row r="278" spans="1:43" x14ac:dyDescent="0.35">
      <c r="A278" t="s">
        <v>1642</v>
      </c>
      <c r="B278" t="s">
        <v>1212</v>
      </c>
      <c r="C278">
        <v>0</v>
      </c>
      <c r="D278">
        <v>0</v>
      </c>
      <c r="E278">
        <v>0</v>
      </c>
      <c r="F278" t="s">
        <v>481</v>
      </c>
      <c r="G278" s="120">
        <v>0</v>
      </c>
      <c r="H278">
        <v>0</v>
      </c>
      <c r="I278" s="120">
        <v>0</v>
      </c>
      <c r="J278" s="120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 t="s">
        <v>1642</v>
      </c>
    </row>
    <row r="279" spans="1:43" x14ac:dyDescent="0.35">
      <c r="A279" t="s">
        <v>1643</v>
      </c>
      <c r="B279" t="s">
        <v>1212</v>
      </c>
      <c r="C279">
        <v>0</v>
      </c>
      <c r="D279">
        <v>0</v>
      </c>
      <c r="E279">
        <v>0</v>
      </c>
      <c r="F279" t="s">
        <v>481</v>
      </c>
      <c r="G279" s="120">
        <v>0</v>
      </c>
      <c r="H279">
        <v>0</v>
      </c>
      <c r="I279" s="120">
        <v>0</v>
      </c>
      <c r="J279" s="120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 t="s">
        <v>1643</v>
      </c>
    </row>
    <row r="280" spans="1:43" x14ac:dyDescent="0.35">
      <c r="A280" t="s">
        <v>1644</v>
      </c>
      <c r="B280" t="s">
        <v>1212</v>
      </c>
      <c r="C280">
        <v>0</v>
      </c>
      <c r="D280">
        <v>0</v>
      </c>
      <c r="E280">
        <v>0</v>
      </c>
      <c r="F280" t="s">
        <v>481</v>
      </c>
      <c r="G280" s="120">
        <v>0</v>
      </c>
      <c r="H280">
        <v>0</v>
      </c>
      <c r="I280" s="120">
        <v>0</v>
      </c>
      <c r="J280" s="12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 t="s">
        <v>1644</v>
      </c>
    </row>
    <row r="281" spans="1:43" x14ac:dyDescent="0.35">
      <c r="A281" t="s">
        <v>1645</v>
      </c>
      <c r="B281" t="s">
        <v>1212</v>
      </c>
      <c r="C281">
        <v>0</v>
      </c>
      <c r="D281">
        <v>0</v>
      </c>
      <c r="E281">
        <v>0</v>
      </c>
      <c r="F281" t="s">
        <v>481</v>
      </c>
      <c r="G281" s="120">
        <v>0</v>
      </c>
      <c r="H281">
        <v>0</v>
      </c>
      <c r="I281" s="120">
        <v>0</v>
      </c>
      <c r="J281" s="120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 t="s">
        <v>1645</v>
      </c>
    </row>
    <row r="282" spans="1:43" x14ac:dyDescent="0.35">
      <c r="A282" t="s">
        <v>1646</v>
      </c>
      <c r="B282" t="s">
        <v>1212</v>
      </c>
      <c r="C282">
        <v>0</v>
      </c>
      <c r="D282">
        <v>0</v>
      </c>
      <c r="E282">
        <v>0</v>
      </c>
      <c r="F282" t="s">
        <v>481</v>
      </c>
      <c r="G282" s="120">
        <v>0</v>
      </c>
      <c r="H282">
        <v>0</v>
      </c>
      <c r="I282" s="120">
        <v>0</v>
      </c>
      <c r="J282" s="120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 t="s">
        <v>1646</v>
      </c>
    </row>
    <row r="283" spans="1:43" x14ac:dyDescent="0.35">
      <c r="A283" t="s">
        <v>1647</v>
      </c>
      <c r="B283" t="s">
        <v>1212</v>
      </c>
      <c r="C283">
        <v>0</v>
      </c>
      <c r="D283">
        <v>0</v>
      </c>
      <c r="E283">
        <v>0</v>
      </c>
      <c r="F283" t="s">
        <v>481</v>
      </c>
      <c r="G283" s="120">
        <v>0</v>
      </c>
      <c r="H283">
        <v>0</v>
      </c>
      <c r="I283" s="120">
        <v>0</v>
      </c>
      <c r="J283" s="120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 t="s">
        <v>1647</v>
      </c>
    </row>
    <row r="284" spans="1:43" x14ac:dyDescent="0.35">
      <c r="A284" t="s">
        <v>1648</v>
      </c>
      <c r="B284" t="s">
        <v>1212</v>
      </c>
      <c r="C284">
        <v>0</v>
      </c>
      <c r="D284">
        <v>0</v>
      </c>
      <c r="E284">
        <v>0</v>
      </c>
      <c r="F284" t="s">
        <v>481</v>
      </c>
      <c r="G284" s="120">
        <v>0</v>
      </c>
      <c r="H284">
        <v>0</v>
      </c>
      <c r="I284" s="120">
        <v>0</v>
      </c>
      <c r="J284" s="120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 t="s">
        <v>1648</v>
      </c>
    </row>
    <row r="285" spans="1:43" x14ac:dyDescent="0.35">
      <c r="A285" t="s">
        <v>1649</v>
      </c>
      <c r="B285" t="s">
        <v>1212</v>
      </c>
      <c r="C285">
        <v>0</v>
      </c>
      <c r="D285">
        <v>0</v>
      </c>
      <c r="E285">
        <v>0</v>
      </c>
      <c r="F285" t="s">
        <v>481</v>
      </c>
      <c r="G285" s="120">
        <v>0</v>
      </c>
      <c r="H285">
        <v>0</v>
      </c>
      <c r="I285" s="120">
        <v>0</v>
      </c>
      <c r="J285" s="120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 t="s">
        <v>1649</v>
      </c>
    </row>
    <row r="286" spans="1:43" x14ac:dyDescent="0.35">
      <c r="A286" t="s">
        <v>1650</v>
      </c>
      <c r="B286" t="s">
        <v>1212</v>
      </c>
      <c r="C286">
        <v>0</v>
      </c>
      <c r="D286">
        <v>0</v>
      </c>
      <c r="E286">
        <v>0</v>
      </c>
      <c r="F286" t="s">
        <v>481</v>
      </c>
      <c r="G286" s="120">
        <v>0</v>
      </c>
      <c r="H286">
        <v>0</v>
      </c>
      <c r="I286" s="120">
        <v>0</v>
      </c>
      <c r="J286" s="120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 t="s">
        <v>1650</v>
      </c>
    </row>
    <row r="287" spans="1:43" x14ac:dyDescent="0.35">
      <c r="A287" t="s">
        <v>1651</v>
      </c>
      <c r="B287" t="s">
        <v>1212</v>
      </c>
      <c r="C287">
        <v>0</v>
      </c>
      <c r="D287">
        <v>0</v>
      </c>
      <c r="E287">
        <v>0</v>
      </c>
      <c r="F287" t="s">
        <v>481</v>
      </c>
      <c r="G287" s="120">
        <v>0</v>
      </c>
      <c r="H287">
        <v>0</v>
      </c>
      <c r="I287" s="120">
        <v>0</v>
      </c>
      <c r="J287" s="120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 t="s">
        <v>1651</v>
      </c>
    </row>
    <row r="288" spans="1:43" x14ac:dyDescent="0.35">
      <c r="A288" t="s">
        <v>1652</v>
      </c>
      <c r="B288" t="s">
        <v>1212</v>
      </c>
      <c r="C288">
        <v>0</v>
      </c>
      <c r="D288">
        <v>0</v>
      </c>
      <c r="E288">
        <v>0</v>
      </c>
      <c r="F288" t="s">
        <v>481</v>
      </c>
      <c r="G288" s="120">
        <v>0</v>
      </c>
      <c r="H288">
        <v>0</v>
      </c>
      <c r="I288" s="120">
        <v>0</v>
      </c>
      <c r="J288" s="120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 t="s">
        <v>1652</v>
      </c>
    </row>
    <row r="289" spans="1:41" x14ac:dyDescent="0.35">
      <c r="A289" t="s">
        <v>1653</v>
      </c>
      <c r="B289" t="s">
        <v>1212</v>
      </c>
      <c r="C289">
        <v>0</v>
      </c>
      <c r="D289">
        <v>0</v>
      </c>
      <c r="E289">
        <v>0</v>
      </c>
      <c r="F289" t="s">
        <v>481</v>
      </c>
      <c r="G289" s="120">
        <v>0</v>
      </c>
      <c r="H289">
        <v>0</v>
      </c>
      <c r="I289" s="120">
        <v>0</v>
      </c>
      <c r="J289" s="120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 t="s">
        <v>1653</v>
      </c>
    </row>
    <row r="290" spans="1:41" x14ac:dyDescent="0.35">
      <c r="A290" t="s">
        <v>1654</v>
      </c>
      <c r="B290" t="s">
        <v>1212</v>
      </c>
      <c r="C290">
        <v>0</v>
      </c>
      <c r="D290">
        <v>0</v>
      </c>
      <c r="E290">
        <v>0</v>
      </c>
      <c r="F290" t="s">
        <v>481</v>
      </c>
      <c r="G290" s="120">
        <v>0</v>
      </c>
      <c r="H290">
        <v>0</v>
      </c>
      <c r="I290" s="120">
        <v>0</v>
      </c>
      <c r="J290" s="12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 t="s">
        <v>1654</v>
      </c>
    </row>
    <row r="291" spans="1:41" x14ac:dyDescent="0.35">
      <c r="A291" t="s">
        <v>1655</v>
      </c>
      <c r="B291" t="s">
        <v>1212</v>
      </c>
      <c r="C291">
        <v>0</v>
      </c>
      <c r="D291">
        <v>0</v>
      </c>
      <c r="E291">
        <v>0</v>
      </c>
      <c r="F291" t="s">
        <v>481</v>
      </c>
      <c r="G291" s="120">
        <v>0</v>
      </c>
      <c r="H291">
        <v>0</v>
      </c>
      <c r="I291" s="120">
        <v>0</v>
      </c>
      <c r="J291" s="120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 t="s">
        <v>1655</v>
      </c>
    </row>
    <row r="292" spans="1:41" x14ac:dyDescent="0.35">
      <c r="A292" t="s">
        <v>1656</v>
      </c>
      <c r="B292" t="s">
        <v>1212</v>
      </c>
      <c r="C292">
        <v>0</v>
      </c>
      <c r="D292">
        <v>0</v>
      </c>
      <c r="E292">
        <v>0</v>
      </c>
      <c r="F292" t="s">
        <v>481</v>
      </c>
      <c r="G292" s="120">
        <v>0</v>
      </c>
      <c r="H292">
        <v>0</v>
      </c>
      <c r="I292" s="120">
        <v>0</v>
      </c>
      <c r="J292" s="120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 t="s">
        <v>1656</v>
      </c>
    </row>
    <row r="293" spans="1:41" x14ac:dyDescent="0.35">
      <c r="A293" t="s">
        <v>1657</v>
      </c>
      <c r="B293" t="s">
        <v>1212</v>
      </c>
      <c r="C293">
        <v>0</v>
      </c>
      <c r="D293">
        <v>0</v>
      </c>
      <c r="E293">
        <v>0</v>
      </c>
      <c r="F293" t="s">
        <v>481</v>
      </c>
      <c r="G293" s="120">
        <v>0</v>
      </c>
      <c r="H293">
        <v>0</v>
      </c>
      <c r="I293" s="120">
        <v>0</v>
      </c>
      <c r="J293" s="120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 t="s">
        <v>1657</v>
      </c>
    </row>
    <row r="294" spans="1:41" x14ac:dyDescent="0.35">
      <c r="A294" t="s">
        <v>1658</v>
      </c>
      <c r="B294" t="s">
        <v>1212</v>
      </c>
      <c r="C294">
        <v>0</v>
      </c>
      <c r="D294">
        <v>0</v>
      </c>
      <c r="E294">
        <v>0</v>
      </c>
      <c r="F294" t="s">
        <v>481</v>
      </c>
      <c r="G294" s="120">
        <v>0</v>
      </c>
      <c r="H294">
        <v>0</v>
      </c>
      <c r="I294" s="120">
        <v>0</v>
      </c>
      <c r="J294" s="120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 t="s">
        <v>1658</v>
      </c>
    </row>
    <row r="295" spans="1:41" x14ac:dyDescent="0.35">
      <c r="A295" t="s">
        <v>1659</v>
      </c>
      <c r="B295" t="s">
        <v>1212</v>
      </c>
      <c r="C295">
        <v>0</v>
      </c>
      <c r="D295">
        <v>0</v>
      </c>
      <c r="E295">
        <v>0</v>
      </c>
      <c r="F295" t="s">
        <v>481</v>
      </c>
      <c r="G295" s="120">
        <v>0</v>
      </c>
      <c r="H295">
        <v>0</v>
      </c>
      <c r="I295" s="120">
        <v>0</v>
      </c>
      <c r="J295" s="120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 t="s">
        <v>1659</v>
      </c>
    </row>
    <row r="296" spans="1:41" x14ac:dyDescent="0.35">
      <c r="A296" t="s">
        <v>1660</v>
      </c>
      <c r="B296" t="s">
        <v>1212</v>
      </c>
      <c r="C296">
        <v>0</v>
      </c>
      <c r="D296">
        <v>0</v>
      </c>
      <c r="E296">
        <v>0</v>
      </c>
      <c r="F296" t="s">
        <v>481</v>
      </c>
      <c r="G296" s="120">
        <v>0</v>
      </c>
      <c r="H296">
        <v>0</v>
      </c>
      <c r="I296" s="120">
        <v>0</v>
      </c>
      <c r="J296" s="120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 t="s">
        <v>1660</v>
      </c>
    </row>
    <row r="297" spans="1:41" x14ac:dyDescent="0.35">
      <c r="A297" t="s">
        <v>1661</v>
      </c>
      <c r="B297" t="s">
        <v>1212</v>
      </c>
      <c r="C297">
        <v>0</v>
      </c>
      <c r="D297">
        <v>0</v>
      </c>
      <c r="E297">
        <v>0</v>
      </c>
      <c r="F297" t="s">
        <v>481</v>
      </c>
      <c r="G297" s="120">
        <v>0</v>
      </c>
      <c r="H297">
        <v>0</v>
      </c>
      <c r="I297" s="120">
        <v>0</v>
      </c>
      <c r="J297" s="120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 t="s">
        <v>1661</v>
      </c>
    </row>
    <row r="298" spans="1:41" x14ac:dyDescent="0.35">
      <c r="A298" t="s">
        <v>1662</v>
      </c>
      <c r="B298" t="s">
        <v>1212</v>
      </c>
      <c r="C298">
        <v>0</v>
      </c>
      <c r="D298">
        <v>0</v>
      </c>
      <c r="E298">
        <v>0</v>
      </c>
      <c r="F298" t="s">
        <v>481</v>
      </c>
      <c r="G298" s="120">
        <v>0</v>
      </c>
      <c r="H298">
        <v>0</v>
      </c>
      <c r="I298" s="120">
        <v>0</v>
      </c>
      <c r="J298" s="120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 t="s">
        <v>1662</v>
      </c>
    </row>
    <row r="299" spans="1:41" x14ac:dyDescent="0.35">
      <c r="A299" t="s">
        <v>1663</v>
      </c>
      <c r="B299" t="s">
        <v>1212</v>
      </c>
      <c r="C299">
        <v>0</v>
      </c>
      <c r="D299">
        <v>0</v>
      </c>
      <c r="E299">
        <v>0</v>
      </c>
      <c r="F299" t="s">
        <v>481</v>
      </c>
      <c r="G299" s="120">
        <v>0</v>
      </c>
      <c r="H299">
        <v>0</v>
      </c>
      <c r="I299" s="120">
        <v>0</v>
      </c>
      <c r="J299" s="120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 t="s">
        <v>1663</v>
      </c>
    </row>
    <row r="300" spans="1:41" x14ac:dyDescent="0.35">
      <c r="A300" t="s">
        <v>1664</v>
      </c>
      <c r="B300" t="s">
        <v>1212</v>
      </c>
      <c r="C300">
        <v>0</v>
      </c>
      <c r="D300">
        <v>0</v>
      </c>
      <c r="E300">
        <v>0</v>
      </c>
      <c r="F300" t="s">
        <v>481</v>
      </c>
      <c r="G300" s="120">
        <v>0</v>
      </c>
      <c r="H300">
        <v>0</v>
      </c>
      <c r="I300" s="120">
        <v>0</v>
      </c>
      <c r="J300" s="12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 t="s">
        <v>1664</v>
      </c>
    </row>
    <row r="301" spans="1:41" x14ac:dyDescent="0.35">
      <c r="A301" t="s">
        <v>1665</v>
      </c>
      <c r="B301" t="s">
        <v>1212</v>
      </c>
      <c r="C301">
        <v>0</v>
      </c>
      <c r="D301">
        <v>0</v>
      </c>
      <c r="E301">
        <v>0</v>
      </c>
      <c r="F301" t="s">
        <v>481</v>
      </c>
      <c r="G301" s="120">
        <v>0</v>
      </c>
      <c r="H301">
        <v>0</v>
      </c>
      <c r="I301" s="120">
        <v>0</v>
      </c>
      <c r="J301" s="120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 t="s">
        <v>1665</v>
      </c>
    </row>
    <row r="302" spans="1:41" x14ac:dyDescent="0.35">
      <c r="G302" s="120"/>
      <c r="I302" s="120"/>
      <c r="J302" s="120"/>
      <c r="AO302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A5E61A0C8FF442A6DB036E1B372F30" ma:contentTypeVersion="16" ma:contentTypeDescription="Create a new document." ma:contentTypeScope="" ma:versionID="828a68a1a6bb853923448e207a4b0823">
  <xsd:schema xmlns:xsd="http://www.w3.org/2001/XMLSchema" xmlns:xs="http://www.w3.org/2001/XMLSchema" xmlns:p="http://schemas.microsoft.com/office/2006/metadata/properties" xmlns:ns2="91b60946-f7a7-447f-8a26-9dd236d48442" xmlns:ns3="825ca08e-23ae-4077-991d-4da0697cf7de" targetNamespace="http://schemas.microsoft.com/office/2006/metadata/properties" ma:root="true" ma:fieldsID="d1e570c3eabc509d96f70792de14fc66" ns2:_="" ns3:_="">
    <xsd:import namespace="91b60946-f7a7-447f-8a26-9dd236d48442"/>
    <xsd:import namespace="825ca08e-23ae-4077-991d-4da0697cf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Sort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60946-f7a7-447f-8a26-9dd236d48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Sort" ma:index="16" nillable="true" ma:displayName="Sort" ma:format="Dropdown" ma:indexed="true" ma:internalName="Sort" ma:percentage="FALSE">
      <xsd:simpleType>
        <xsd:restriction base="dms:Number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2726123-b8a7-432b-9da3-799b25349c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3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ca08e-23ae-4077-991d-4da0697cf7d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69c1f36-fac9-41e7-94bf-8ca87121936b}" ma:internalName="TaxCatchAll" ma:showField="CatchAllData" ma:web="825ca08e-23ae-4077-991d-4da0697cf7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5ca08e-23ae-4077-991d-4da0697cf7de" xsi:nil="true"/>
    <lcf76f155ced4ddcb4097134ff3c332f xmlns="91b60946-f7a7-447f-8a26-9dd236d48442">
      <Terms xmlns="http://schemas.microsoft.com/office/infopath/2007/PartnerControls"/>
    </lcf76f155ced4ddcb4097134ff3c332f>
    <Sort xmlns="91b60946-f7a7-447f-8a26-9dd236d48442" xsi:nil="true"/>
    <Date xmlns="91b60946-f7a7-447f-8a26-9dd236d4844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AE967A32-9727-4B15-B421-5B461D28D049}"/>
</file>

<file path=customXml/itemProps2.xml><?xml version="1.0" encoding="utf-8"?>
<ds:datastoreItem xmlns:ds="http://schemas.openxmlformats.org/officeDocument/2006/customXml" ds:itemID="{F64A4050-93F7-4054-83A5-3868C9185F49}">
  <ds:schemaRefs>
    <ds:schemaRef ds:uri="http://schemas.microsoft.com/office/2006/metadata/properties"/>
    <ds:schemaRef ds:uri="http://schemas.microsoft.com/office/infopath/2007/PartnerControls"/>
    <ds:schemaRef ds:uri="912c98cb-afff-4093-a8b3-cba3cb287d02"/>
    <ds:schemaRef ds:uri="ca8fb070-0c10-49ea-b082-a2d1ac2037a4"/>
  </ds:schemaRefs>
</ds:datastoreItem>
</file>

<file path=customXml/itemProps3.xml><?xml version="1.0" encoding="utf-8"?>
<ds:datastoreItem xmlns:ds="http://schemas.openxmlformats.org/officeDocument/2006/customXml" ds:itemID="{6065F4D2-F4A0-4196-96B8-048E761B61D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2F3B667-7BB9-4EFA-813D-84B4219CC9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17</vt:i4>
      </vt:variant>
    </vt:vector>
  </HeadingPairs>
  <TitlesOfParts>
    <vt:vector size="27" baseType="lpstr">
      <vt:lpstr>BUDGET</vt:lpstr>
      <vt:lpstr>REPORT</vt:lpstr>
      <vt:lpstr>EXPENSES</vt:lpstr>
      <vt:lpstr>FORECAST</vt:lpstr>
      <vt:lpstr>Sheet1</vt:lpstr>
      <vt:lpstr>PARAM - Version</vt:lpstr>
      <vt:lpstr>Cost categories</vt:lpstr>
      <vt:lpstr>PARAM - Projects</vt:lpstr>
      <vt:lpstr>PARAM - Activities</vt:lpstr>
      <vt:lpstr>Partner Contract</vt:lpstr>
      <vt:lpstr>Activitycode</vt:lpstr>
      <vt:lpstr>Activityname</vt:lpstr>
      <vt:lpstr>Activitytable</vt:lpstr>
      <vt:lpstr>BLDescriptions</vt:lpstr>
      <vt:lpstr>CountryCode</vt:lpstr>
      <vt:lpstr>CountryCodeTable</vt:lpstr>
      <vt:lpstr>BUDGET!Print_Area</vt:lpstr>
      <vt:lpstr>EXPENSES!Print_Area</vt:lpstr>
      <vt:lpstr>FORECAST!Print_Area</vt:lpstr>
      <vt:lpstr>REPORT!Print_Area</vt:lpstr>
      <vt:lpstr>BUDGET!Print_Titles</vt:lpstr>
      <vt:lpstr>FORECAST!Print_Titles</vt:lpstr>
      <vt:lpstr>REPORT!Print_Titles</vt:lpstr>
      <vt:lpstr>Project_Table</vt:lpstr>
      <vt:lpstr>projectcode</vt:lpstr>
      <vt:lpstr>strategy</vt:lpstr>
      <vt:lpstr>strategytable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Virginie Blumet</dc:creator>
  <cp:keywords/>
  <dc:description/>
  <cp:lastModifiedBy>Najet Makhloufa</cp:lastModifiedBy>
  <cp:revision/>
  <dcterms:created xsi:type="dcterms:W3CDTF">2020-12-04T07:33:23Z</dcterms:created>
  <dcterms:modified xsi:type="dcterms:W3CDTF">2026-09-14T08:01:18Z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0x010100B5A5E61A0C8FF442A6DB036E1B372F30</vt:lpwstr>
  </property>
  <property fmtid="{D5CDD505-2E9C-101B-9397-08002B2CF9AE}" pid="3" name="MediaServiceImageTags">
    <vt:lpwstr/>
  </property>
  <property fmtid="{D5CDD505-2E9C-101B-9397-08002B2CF9AE}" pid="4" name="NGOOnlineKeywords">
    <vt:lpwstr/>
  </property>
  <property fmtid="{D5CDD505-2E9C-101B-9397-08002B2CF9AE}" pid="5" name="NGOOnlineDocumentType">
    <vt:lpwstr/>
  </property>
  <property fmtid="{D5CDD505-2E9C-101B-9397-08002B2CF9AE}" pid="6" name="p75d8c1866154d169f9787e2f8ad3758">
    <vt:lpwstr/>
  </property>
  <property fmtid="{D5CDD505-2E9C-101B-9397-08002B2CF9AE}" pid="7" name="NGOOnlinePriorityGroup">
    <vt:lpwstr/>
  </property>
</Properties>
</file>